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defaultThemeVersion="124226"/>
  <mc:AlternateContent xmlns:mc="http://schemas.openxmlformats.org/markup-compatibility/2006">
    <mc:Choice Requires="x15">
      <x15ac:absPath xmlns:x15ac="http://schemas.microsoft.com/office/spreadsheetml/2010/11/ac" url="\\10.10.74.115\設計図書データ共有\★マニュアル関係\工事の手引き\最新版［R8.4版］※R8.4.1HPにて公開\様式\（３）工事共通様式\"/>
    </mc:Choice>
  </mc:AlternateContent>
  <xr:revisionPtr revIDLastSave="0" documentId="13_ncr:1_{29AD78D1-2690-435C-8868-575789946473}" xr6:coauthVersionLast="47" xr6:coauthVersionMax="47" xr10:uidLastSave="{00000000-0000-0000-0000-000000000000}"/>
  <bookViews>
    <workbookView xWindow="20370" yWindow="-120" windowWidth="29040" windowHeight="15840" tabRatio="865" xr2:uid="{00000000-000D-0000-FFFF-FFFF00000000}"/>
  </bookViews>
  <sheets>
    <sheet name="基礎データ入力" sheetId="68" r:id="rId1"/>
    <sheet name="共10-1" sheetId="33" r:id="rId2"/>
    <sheet name="共10-2" sheetId="34" r:id="rId3"/>
    <sheet name="共10-3" sheetId="35" r:id="rId4"/>
    <sheet name="共11" sheetId="48" r:id="rId5"/>
    <sheet name="共12" sheetId="26" r:id="rId6"/>
    <sheet name="共13-1" sheetId="27" r:id="rId7"/>
    <sheet name="共13-2" sheetId="60" r:id="rId8"/>
    <sheet name="共13-3" sheetId="58" r:id="rId9"/>
    <sheet name="共13-4" sheetId="59" r:id="rId10"/>
    <sheet name="共14" sheetId="28" r:id="rId11"/>
    <sheet name="共16-1" sheetId="67" r:id="rId12"/>
    <sheet name="共16-4" sheetId="64" r:id="rId13"/>
    <sheet name="共17-1" sheetId="38" r:id="rId14"/>
    <sheet name="共17-2" sheetId="41" r:id="rId15"/>
    <sheet name="共17-3" sheetId="42" r:id="rId16"/>
    <sheet name="共17-4A（R6以前発注工事）" sheetId="69" r:id="rId17"/>
    <sheet name="共17-4A（記入例）" sheetId="70" r:id="rId18"/>
    <sheet name="共17-4B（R7以降発注工事（月単位））" sheetId="71" r:id="rId19"/>
    <sheet name="共17-4B（記入例）" sheetId="72" r:id="rId20"/>
    <sheet name="共17-4C（R8以降発注工事（完全週休２日達成版））" sheetId="76" r:id="rId21"/>
    <sheet name="共17-4C（記入例）" sheetId="77" r:id="rId22"/>
    <sheet name="共17-5" sheetId="73" r:id="rId23"/>
    <sheet name="共18" sheetId="49" r:id="rId24"/>
    <sheet name="共19A(住)" sheetId="53" r:id="rId25"/>
    <sheet name="共19B(住)" sheetId="54" r:id="rId26"/>
    <sheet name="共19A(営) " sheetId="55" r:id="rId27"/>
    <sheet name="共19B(営)" sheetId="56" r:id="rId28"/>
  </sheets>
  <externalReferences>
    <externalReference r:id="rId29"/>
  </externalReferences>
  <definedNames>
    <definedName name="page1">#REF!</definedName>
    <definedName name="page2">#REF!</definedName>
    <definedName name="_xlnm.Print_Area" localSheetId="1">'共10-1'!$A$1:$U$34</definedName>
    <definedName name="_xlnm.Print_Area" localSheetId="4">共11!$A$1:$J$36</definedName>
    <definedName name="_xlnm.Print_Area" localSheetId="5">共12!$A$1:$I$31</definedName>
    <definedName name="_xlnm.Print_Area" localSheetId="6">'共13-1'!$A$1:$G$29</definedName>
    <definedName name="_xlnm.Print_Area" localSheetId="10">共14!$A$1:$K$25</definedName>
    <definedName name="_xlnm.Print_Area" localSheetId="12">'共16-4'!$A$1:$G$68</definedName>
    <definedName name="_xlnm.Print_Area" localSheetId="14">'共17-2'!$A$1:$Q$49</definedName>
    <definedName name="_xlnm.Print_Area" localSheetId="15">'共17-3'!$A$1:$T$49</definedName>
    <definedName name="_xlnm.Print_Area" localSheetId="16">'共17-4A（R6以前発注工事）'!$A$1:$AG$87</definedName>
    <definedName name="_xlnm.Print_Area" localSheetId="17">'共17-4A（記入例）'!$A$1:$AG$77</definedName>
    <definedName name="_xlnm.Print_Area" localSheetId="18">'共17-4B（R7以降発注工事（月単位））'!$A$1:$AI$134</definedName>
    <definedName name="_xlnm.Print_Area" localSheetId="19">'共17-4B（記入例）'!$A$1:$AI$134</definedName>
    <definedName name="_xlnm.Print_Area" localSheetId="20">'共17-4C（R8以降発注工事（完全週休２日達成版））'!$A$1:$W$144</definedName>
    <definedName name="_xlnm.Print_Area" localSheetId="21">'共17-4C（記入例）'!$A$1:$W$144</definedName>
    <definedName name="_xlnm.Print_Titles" localSheetId="16">'共17-4A（R6以前発注工事）'!$3:$14</definedName>
    <definedName name="_xlnm.Print_Titles" localSheetId="17">'共17-4A（記入例）'!$3:$14</definedName>
    <definedName name="_xlnm.Print_Titles" localSheetId="18">'共17-4B（R7以降発注工事（月単位））'!$3:$8</definedName>
    <definedName name="_xlnm.Print_Titles" localSheetId="19">'共17-4B（記入例）'!$3:$11</definedName>
    <definedName name="夏休" localSheetId="18">#REF!</definedName>
    <definedName name="夏休" localSheetId="22">#REF!</definedName>
    <definedName name="夏休">#REF!</definedName>
    <definedName name="技能講習名">#REF!</definedName>
    <definedName name="許可業種">#REF!</definedName>
    <definedName name="血液型">#REF!</definedName>
    <definedName name="工種">#REF!</definedName>
    <definedName name="工種１">#REF!</definedName>
    <definedName name="工種工種">#REF!</definedName>
    <definedName name="氏名" localSheetId="22">[1]設定!#REF!</definedName>
    <definedName name="氏名">[1]設定!#REF!</definedName>
    <definedName name="祝日" localSheetId="18">#REF!</definedName>
    <definedName name="祝日" localSheetId="22">#REF!</definedName>
    <definedName name="祝日">#REF!</definedName>
    <definedName name="職員番号" localSheetId="22">[1]設定!#REF!</definedName>
    <definedName name="職員番号">[1]設定!#REF!</definedName>
    <definedName name="職種名">#REF!</definedName>
    <definedName name="中止" localSheetId="18">#REF!</definedName>
    <definedName name="中止" localSheetId="22">#REF!</definedName>
    <definedName name="中止">#REF!</definedName>
    <definedName name="通常" localSheetId="18">#REF!</definedName>
    <definedName name="通常" localSheetId="22">#REF!</definedName>
    <definedName name="通常">#REF!</definedName>
    <definedName name="通常実績" localSheetId="18">#REF!</definedName>
    <definedName name="通常実績" localSheetId="22">#REF!</definedName>
    <definedName name="通常実績">#REF!</definedName>
    <definedName name="冬休" localSheetId="18">#REF!</definedName>
    <definedName name="冬休" localSheetId="22">#REF!</definedName>
    <definedName name="冬休">#REF!</definedName>
    <definedName name="特殊健康診断名">#REF!</definedName>
    <definedName name="特別教育名">#REF!</definedName>
    <definedName name="免許資格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137" i="77" l="1"/>
  <c r="BE137" i="77"/>
  <c r="AS137" i="77"/>
  <c r="AH137" i="77"/>
  <c r="V137" i="77"/>
  <c r="K137" i="77"/>
  <c r="BP135" i="77"/>
  <c r="BE135" i="77"/>
  <c r="AS135" i="77"/>
  <c r="AH135" i="77"/>
  <c r="V135" i="77"/>
  <c r="K135" i="77"/>
  <c r="BP133" i="77"/>
  <c r="BE133" i="77"/>
  <c r="AS133" i="77"/>
  <c r="AH133" i="77"/>
  <c r="V133" i="77"/>
  <c r="K133" i="77"/>
  <c r="BP120" i="77"/>
  <c r="BE120" i="77"/>
  <c r="AS120" i="77"/>
  <c r="AH120" i="77"/>
  <c r="V120" i="77"/>
  <c r="K120" i="77"/>
  <c r="BP118" i="77"/>
  <c r="BE118" i="77"/>
  <c r="AS118" i="77"/>
  <c r="AH118" i="77"/>
  <c r="V118" i="77"/>
  <c r="K118" i="77"/>
  <c r="BP116" i="77"/>
  <c r="BE116" i="77"/>
  <c r="AS116" i="77"/>
  <c r="AH116" i="77"/>
  <c r="V116" i="77"/>
  <c r="K116" i="77"/>
  <c r="BP103" i="77"/>
  <c r="BE103" i="77"/>
  <c r="AS103" i="77"/>
  <c r="AH103" i="77"/>
  <c r="V103" i="77"/>
  <c r="K103" i="77"/>
  <c r="BP101" i="77"/>
  <c r="BE101" i="77"/>
  <c r="AS101" i="77"/>
  <c r="AH101" i="77"/>
  <c r="V101" i="77"/>
  <c r="K101" i="77"/>
  <c r="BP99" i="77"/>
  <c r="BE99" i="77"/>
  <c r="AS99" i="77"/>
  <c r="AH99" i="77"/>
  <c r="V99" i="77"/>
  <c r="K99" i="77"/>
  <c r="BP86" i="77"/>
  <c r="BE86" i="77"/>
  <c r="AS86" i="77"/>
  <c r="AH86" i="77"/>
  <c r="V86" i="77"/>
  <c r="K86" i="77"/>
  <c r="BP84" i="77"/>
  <c r="BE84" i="77"/>
  <c r="AS84" i="77"/>
  <c r="AH84" i="77"/>
  <c r="V84" i="77"/>
  <c r="K84" i="77"/>
  <c r="BP82" i="77"/>
  <c r="BE82" i="77"/>
  <c r="AS82" i="77"/>
  <c r="AH82" i="77"/>
  <c r="V82" i="77"/>
  <c r="K82" i="77"/>
  <c r="BP69" i="77"/>
  <c r="BE69" i="77"/>
  <c r="AS69" i="77"/>
  <c r="AH69" i="77"/>
  <c r="V69" i="77"/>
  <c r="K69" i="77"/>
  <c r="BP67" i="77"/>
  <c r="BE67" i="77"/>
  <c r="AS67" i="77"/>
  <c r="AH67" i="77"/>
  <c r="V67" i="77"/>
  <c r="K67" i="77"/>
  <c r="BP65" i="77"/>
  <c r="BE65" i="77"/>
  <c r="AS65" i="77"/>
  <c r="AH65" i="77"/>
  <c r="V65" i="77"/>
  <c r="K65" i="77"/>
  <c r="BP52" i="77"/>
  <c r="BE52" i="77"/>
  <c r="AS52" i="77"/>
  <c r="AH52" i="77"/>
  <c r="V52" i="77"/>
  <c r="K52" i="77"/>
  <c r="BP50" i="77"/>
  <c r="BE50" i="77"/>
  <c r="AS50" i="77"/>
  <c r="AH50" i="77"/>
  <c r="V50" i="77"/>
  <c r="K50" i="77"/>
  <c r="BP48" i="77"/>
  <c r="BE48" i="77"/>
  <c r="AS48" i="77"/>
  <c r="AH48" i="77"/>
  <c r="V48" i="77"/>
  <c r="K48" i="77"/>
  <c r="BP35" i="77"/>
  <c r="BE35" i="77"/>
  <c r="AS35" i="77"/>
  <c r="AH35" i="77"/>
  <c r="V35" i="77"/>
  <c r="K35" i="77"/>
  <c r="BP33" i="77"/>
  <c r="BE33" i="77"/>
  <c r="AS33" i="77"/>
  <c r="AH33" i="77"/>
  <c r="V33" i="77"/>
  <c r="K33" i="77"/>
  <c r="BP31" i="77"/>
  <c r="BE31" i="77"/>
  <c r="AS31" i="77"/>
  <c r="AH31" i="77"/>
  <c r="V31" i="77"/>
  <c r="K31" i="77"/>
  <c r="BP18" i="77"/>
  <c r="BE18" i="77"/>
  <c r="AS18" i="77"/>
  <c r="AH18" i="77"/>
  <c r="V18" i="77"/>
  <c r="K18" i="77"/>
  <c r="BP16" i="77"/>
  <c r="BE16" i="77"/>
  <c r="AS16" i="77"/>
  <c r="AH16" i="77"/>
  <c r="V16" i="77"/>
  <c r="K16" i="77"/>
  <c r="BP14" i="77"/>
  <c r="BE14" i="77"/>
  <c r="AS14" i="77"/>
  <c r="AH14" i="77"/>
  <c r="V14" i="77"/>
  <c r="K14" i="77"/>
  <c r="E10" i="77"/>
  <c r="D10" i="77"/>
  <c r="C10" i="77"/>
  <c r="AH7" i="77"/>
  <c r="AD7" i="77"/>
  <c r="BA7" i="77" s="1"/>
  <c r="BE7" i="77" s="1"/>
  <c r="M7" i="77"/>
  <c r="K7" i="77"/>
  <c r="AD6" i="77"/>
  <c r="AH6" i="77" s="1"/>
  <c r="K6" i="77"/>
  <c r="C13" i="77" s="1"/>
  <c r="AD5" i="77"/>
  <c r="BA5" i="77" s="1"/>
  <c r="BP137" i="76"/>
  <c r="BE137" i="76"/>
  <c r="AS137" i="76"/>
  <c r="AH137" i="76"/>
  <c r="V137" i="76"/>
  <c r="K137" i="76"/>
  <c r="BP135" i="76"/>
  <c r="BE135" i="76"/>
  <c r="AS135" i="76"/>
  <c r="AH135" i="76"/>
  <c r="V135" i="76"/>
  <c r="K135" i="76"/>
  <c r="BP133" i="76"/>
  <c r="BE133" i="76"/>
  <c r="AS133" i="76"/>
  <c r="AH133" i="76"/>
  <c r="V133" i="76"/>
  <c r="K133" i="76"/>
  <c r="BP120" i="76"/>
  <c r="BE120" i="76"/>
  <c r="AS120" i="76"/>
  <c r="AH120" i="76"/>
  <c r="V120" i="76"/>
  <c r="K120" i="76"/>
  <c r="BP118" i="76"/>
  <c r="BE118" i="76"/>
  <c r="AS118" i="76"/>
  <c r="AH118" i="76"/>
  <c r="V118" i="76"/>
  <c r="K118" i="76"/>
  <c r="BP116" i="76"/>
  <c r="BE116" i="76"/>
  <c r="AS116" i="76"/>
  <c r="AH116" i="76"/>
  <c r="V116" i="76"/>
  <c r="K116" i="76"/>
  <c r="BP103" i="76"/>
  <c r="BE103" i="76"/>
  <c r="AS103" i="76"/>
  <c r="AH103" i="76"/>
  <c r="V103" i="76"/>
  <c r="K103" i="76"/>
  <c r="BP101" i="76"/>
  <c r="BE101" i="76"/>
  <c r="AS101" i="76"/>
  <c r="AH101" i="76"/>
  <c r="V101" i="76"/>
  <c r="K101" i="76"/>
  <c r="BP99" i="76"/>
  <c r="BE99" i="76"/>
  <c r="AS99" i="76"/>
  <c r="AH99" i="76"/>
  <c r="V99" i="76"/>
  <c r="K99" i="76"/>
  <c r="BP86" i="76"/>
  <c r="BE86" i="76"/>
  <c r="AS86" i="76"/>
  <c r="AH86" i="76"/>
  <c r="V86" i="76"/>
  <c r="K86" i="76"/>
  <c r="BP84" i="76"/>
  <c r="BE84" i="76"/>
  <c r="AS84" i="76"/>
  <c r="AH84" i="76"/>
  <c r="V84" i="76"/>
  <c r="K84" i="76"/>
  <c r="BP82" i="76"/>
  <c r="BE82" i="76"/>
  <c r="AS82" i="76"/>
  <c r="AH82" i="76"/>
  <c r="V82" i="76"/>
  <c r="K82" i="76"/>
  <c r="BP69" i="76"/>
  <c r="BE69" i="76"/>
  <c r="AS69" i="76"/>
  <c r="AH69" i="76"/>
  <c r="V69" i="76"/>
  <c r="K69" i="76"/>
  <c r="BP67" i="76"/>
  <c r="BE67" i="76"/>
  <c r="AS67" i="76"/>
  <c r="AH67" i="76"/>
  <c r="V67" i="76"/>
  <c r="K67" i="76"/>
  <c r="BP65" i="76"/>
  <c r="BE65" i="76"/>
  <c r="AS65" i="76"/>
  <c r="AH65" i="76"/>
  <c r="V65" i="76"/>
  <c r="K65" i="76"/>
  <c r="BP52" i="76"/>
  <c r="BE52" i="76"/>
  <c r="AS52" i="76"/>
  <c r="AH52" i="76"/>
  <c r="V52" i="76"/>
  <c r="K52" i="76"/>
  <c r="BP50" i="76"/>
  <c r="BE50" i="76"/>
  <c r="AS50" i="76"/>
  <c r="AH50" i="76"/>
  <c r="V50" i="76"/>
  <c r="K50" i="76"/>
  <c r="BP48" i="76"/>
  <c r="BE48" i="76"/>
  <c r="AS48" i="76"/>
  <c r="AH48" i="76"/>
  <c r="V48" i="76"/>
  <c r="K48" i="76"/>
  <c r="BP35" i="76"/>
  <c r="BE35" i="76"/>
  <c r="AS35" i="76"/>
  <c r="AH35" i="76"/>
  <c r="V35" i="76"/>
  <c r="K35" i="76"/>
  <c r="BP33" i="76"/>
  <c r="BE33" i="76"/>
  <c r="AS33" i="76"/>
  <c r="AH33" i="76"/>
  <c r="V33" i="76"/>
  <c r="K33" i="76"/>
  <c r="BP31" i="76"/>
  <c r="BE31" i="76"/>
  <c r="AS31" i="76"/>
  <c r="AH31" i="76"/>
  <c r="V31" i="76"/>
  <c r="K31" i="76"/>
  <c r="BP18" i="76"/>
  <c r="BE18" i="76"/>
  <c r="AS18" i="76"/>
  <c r="AH18" i="76"/>
  <c r="V18" i="76"/>
  <c r="K18" i="76"/>
  <c r="BP16" i="76"/>
  <c r="BE16" i="76"/>
  <c r="AS16" i="76"/>
  <c r="AH16" i="76"/>
  <c r="V16" i="76"/>
  <c r="K16" i="76"/>
  <c r="BP14" i="76"/>
  <c r="BE14" i="76"/>
  <c r="AS14" i="76"/>
  <c r="AH14" i="76"/>
  <c r="V14" i="76"/>
  <c r="K14" i="76"/>
  <c r="E10" i="76"/>
  <c r="D10" i="76"/>
  <c r="C10" i="76"/>
  <c r="C12" i="76" s="1"/>
  <c r="AD7" i="76"/>
  <c r="BA7" i="76" s="1"/>
  <c r="BE7" i="76" s="1"/>
  <c r="M7" i="76"/>
  <c r="K7" i="76"/>
  <c r="AD6" i="76"/>
  <c r="BA6" i="76" s="1"/>
  <c r="BE6" i="76" s="1"/>
  <c r="K6" i="76"/>
  <c r="C13" i="76" s="1"/>
  <c r="AD5" i="76"/>
  <c r="BA5" i="76" s="1"/>
  <c r="C12" i="77" l="1"/>
  <c r="AH7" i="76"/>
  <c r="C14" i="77"/>
  <c r="D13" i="77"/>
  <c r="BA6" i="77"/>
  <c r="BE6" i="77" s="1"/>
  <c r="D13" i="76"/>
  <c r="C14" i="76"/>
  <c r="AH6" i="76"/>
  <c r="E13" i="77" l="1"/>
  <c r="D14" i="77"/>
  <c r="E13" i="76"/>
  <c r="D14" i="76"/>
  <c r="F13" i="77" l="1"/>
  <c r="E14" i="77"/>
  <c r="E14" i="76"/>
  <c r="F13" i="76"/>
  <c r="G13" i="77" l="1"/>
  <c r="F14" i="77"/>
  <c r="F14" i="76"/>
  <c r="G13" i="76"/>
  <c r="G14" i="77" l="1"/>
  <c r="H13" i="77"/>
  <c r="H13" i="76"/>
  <c r="G14" i="76"/>
  <c r="H21" i="77" l="1"/>
  <c r="I13" i="77"/>
  <c r="H14" i="77"/>
  <c r="H24" i="77" s="1"/>
  <c r="I13" i="76"/>
  <c r="H14" i="76"/>
  <c r="H21" i="76" s="1"/>
  <c r="H22" i="77" l="1"/>
  <c r="H23" i="77"/>
  <c r="I14" i="77"/>
  <c r="K13" i="77" s="1"/>
  <c r="K20" i="77" s="1"/>
  <c r="I11" i="77"/>
  <c r="K15" i="77"/>
  <c r="H24" i="76"/>
  <c r="H22" i="76"/>
  <c r="H23" i="76"/>
  <c r="I14" i="76"/>
  <c r="K13" i="76" s="1"/>
  <c r="K20" i="76" s="1"/>
  <c r="I11" i="76"/>
  <c r="K15" i="76"/>
  <c r="K19" i="77" l="1"/>
  <c r="K17" i="77"/>
  <c r="C27" i="77"/>
  <c r="C28" i="77"/>
  <c r="E27" i="77"/>
  <c r="D27" i="77"/>
  <c r="H11" i="77"/>
  <c r="G11" i="77" s="1"/>
  <c r="F11" i="77" s="1"/>
  <c r="E11" i="77" s="1"/>
  <c r="D11" i="77" s="1"/>
  <c r="C11" i="77" s="1"/>
  <c r="C30" i="76"/>
  <c r="C28" i="76"/>
  <c r="E27" i="76"/>
  <c r="D27" i="76"/>
  <c r="C27" i="76"/>
  <c r="H11" i="76"/>
  <c r="G11" i="76" s="1"/>
  <c r="F11" i="76" s="1"/>
  <c r="E11" i="76" s="1"/>
  <c r="D11" i="76" s="1"/>
  <c r="C11" i="76" s="1"/>
  <c r="K19" i="76"/>
  <c r="K17" i="76"/>
  <c r="C29" i="77" l="1"/>
  <c r="D28" i="77"/>
  <c r="C30" i="77"/>
  <c r="D30" i="76"/>
  <c r="D31" i="76" s="1"/>
  <c r="D28" i="76"/>
  <c r="C29" i="76"/>
  <c r="C31" i="76"/>
  <c r="C31" i="77" l="1"/>
  <c r="E28" i="77"/>
  <c r="D30" i="77"/>
  <c r="D31" i="77" s="1"/>
  <c r="E30" i="76"/>
  <c r="E31" i="76" s="1"/>
  <c r="E28" i="76"/>
  <c r="F28" i="77" l="1"/>
  <c r="E30" i="77"/>
  <c r="E31" i="77" s="1"/>
  <c r="F30" i="76"/>
  <c r="F31" i="76" s="1"/>
  <c r="F28" i="76"/>
  <c r="G28" i="77" l="1"/>
  <c r="F30" i="77"/>
  <c r="G30" i="76"/>
  <c r="G31" i="76" s="1"/>
  <c r="G28" i="76"/>
  <c r="F31" i="77" l="1"/>
  <c r="G30" i="77"/>
  <c r="G31" i="77" s="1"/>
  <c r="H30" i="77"/>
  <c r="H28" i="77"/>
  <c r="H30" i="76"/>
  <c r="H28" i="76"/>
  <c r="I30" i="77" l="1"/>
  <c r="I28" i="77"/>
  <c r="H31" i="77"/>
  <c r="H39" i="77" s="1"/>
  <c r="H41" i="77"/>
  <c r="H38" i="77"/>
  <c r="I30" i="76"/>
  <c r="I28" i="76"/>
  <c r="H31" i="76"/>
  <c r="C47" i="77" l="1"/>
  <c r="C45" i="77"/>
  <c r="E44" i="77"/>
  <c r="D44" i="77"/>
  <c r="C44" i="77"/>
  <c r="H40" i="77"/>
  <c r="I31" i="77"/>
  <c r="K30" i="77" s="1"/>
  <c r="K37" i="77" s="1"/>
  <c r="K32" i="77"/>
  <c r="H40" i="76"/>
  <c r="H39" i="76"/>
  <c r="D44" i="76"/>
  <c r="C44" i="76"/>
  <c r="C47" i="76"/>
  <c r="C45" i="76"/>
  <c r="E44" i="76"/>
  <c r="H38" i="76"/>
  <c r="H41" i="76"/>
  <c r="I31" i="76"/>
  <c r="K30" i="76" s="1"/>
  <c r="K37" i="76" s="1"/>
  <c r="K32" i="76"/>
  <c r="D47" i="77" l="1"/>
  <c r="D48" i="77" s="1"/>
  <c r="D45" i="77"/>
  <c r="K36" i="77"/>
  <c r="K34" i="77"/>
  <c r="C46" i="77"/>
  <c r="C48" i="77"/>
  <c r="K36" i="76"/>
  <c r="K34" i="76"/>
  <c r="D47" i="76"/>
  <c r="D48" i="76" s="1"/>
  <c r="D45" i="76"/>
  <c r="C48" i="76"/>
  <c r="C46" i="76"/>
  <c r="E47" i="77" l="1"/>
  <c r="E45" i="77"/>
  <c r="E47" i="76"/>
  <c r="E48" i="76" s="1"/>
  <c r="E45" i="76"/>
  <c r="F47" i="77" l="1"/>
  <c r="F48" i="77" s="1"/>
  <c r="F45" i="77"/>
  <c r="E48" i="77"/>
  <c r="F47" i="76"/>
  <c r="F48" i="76" s="1"/>
  <c r="F45" i="76"/>
  <c r="G47" i="77" l="1"/>
  <c r="G45" i="77"/>
  <c r="G47" i="76"/>
  <c r="G48" i="76" s="1"/>
  <c r="G45" i="76"/>
  <c r="H47" i="77" l="1"/>
  <c r="H45" i="77"/>
  <c r="G48" i="77"/>
  <c r="H47" i="76"/>
  <c r="H45" i="76"/>
  <c r="I47" i="77" l="1"/>
  <c r="I45" i="77"/>
  <c r="H48" i="77"/>
  <c r="H56" i="77" s="1"/>
  <c r="I47" i="76"/>
  <c r="I45" i="76"/>
  <c r="H57" i="76"/>
  <c r="H48" i="76"/>
  <c r="H55" i="77" l="1"/>
  <c r="H58" i="77"/>
  <c r="H57" i="77"/>
  <c r="C64" i="77"/>
  <c r="C62" i="77"/>
  <c r="E61" i="77"/>
  <c r="D61" i="77"/>
  <c r="C61" i="77"/>
  <c r="I48" i="77"/>
  <c r="K47" i="77" s="1"/>
  <c r="K54" i="77" s="1"/>
  <c r="K49" i="77"/>
  <c r="H58" i="76"/>
  <c r="C61" i="76"/>
  <c r="C64" i="76"/>
  <c r="C62" i="76"/>
  <c r="E61" i="76"/>
  <c r="D61" i="76"/>
  <c r="H55" i="76"/>
  <c r="H56" i="76"/>
  <c r="I48" i="76"/>
  <c r="K47" i="76" s="1"/>
  <c r="K54" i="76" s="1"/>
  <c r="K49" i="76"/>
  <c r="K53" i="77" l="1"/>
  <c r="K51" i="77"/>
  <c r="D64" i="77"/>
  <c r="D65" i="77" s="1"/>
  <c r="D62" i="77"/>
  <c r="C63" i="77"/>
  <c r="C65" i="77"/>
  <c r="D64" i="76"/>
  <c r="D65" i="76" s="1"/>
  <c r="D62" i="76"/>
  <c r="K53" i="76"/>
  <c r="K51" i="76"/>
  <c r="C65" i="76"/>
  <c r="C63" i="76"/>
  <c r="E62" i="77" l="1"/>
  <c r="E64" i="77"/>
  <c r="E64" i="76"/>
  <c r="E62" i="76"/>
  <c r="E65" i="77" l="1"/>
  <c r="F64" i="77"/>
  <c r="F65" i="77" s="1"/>
  <c r="F62" i="77"/>
  <c r="F64" i="76"/>
  <c r="F65" i="76" s="1"/>
  <c r="F62" i="76"/>
  <c r="E65" i="76"/>
  <c r="G64" i="77" l="1"/>
  <c r="G62" i="77"/>
  <c r="G64" i="76"/>
  <c r="G62" i="76"/>
  <c r="H64" i="77" l="1"/>
  <c r="H62" i="77"/>
  <c r="G65" i="77"/>
  <c r="H64" i="76"/>
  <c r="H62" i="76"/>
  <c r="G65" i="76"/>
  <c r="I64" i="77" l="1"/>
  <c r="I62" i="77"/>
  <c r="H65" i="77"/>
  <c r="H75" i="77" s="1"/>
  <c r="I64" i="76"/>
  <c r="I62" i="76"/>
  <c r="H74" i="76"/>
  <c r="H75" i="76"/>
  <c r="H72" i="76"/>
  <c r="H65" i="76"/>
  <c r="H73" i="76"/>
  <c r="H73" i="77" l="1"/>
  <c r="H72" i="77"/>
  <c r="H74" i="77"/>
  <c r="C81" i="77"/>
  <c r="C79" i="77"/>
  <c r="E78" i="77"/>
  <c r="C78" i="77"/>
  <c r="C80" i="77" s="1"/>
  <c r="D78" i="77"/>
  <c r="I65" i="77"/>
  <c r="K64" i="77" s="1"/>
  <c r="K71" i="77" s="1"/>
  <c r="K66" i="77"/>
  <c r="C81" i="76"/>
  <c r="C79" i="76"/>
  <c r="E78" i="76"/>
  <c r="D78" i="76"/>
  <c r="C78" i="76"/>
  <c r="I65" i="76"/>
  <c r="K64" i="76" s="1"/>
  <c r="K71" i="76" s="1"/>
  <c r="K66" i="76"/>
  <c r="K70" i="77" l="1"/>
  <c r="K68" i="77"/>
  <c r="D81" i="77"/>
  <c r="D82" i="77" s="1"/>
  <c r="D79" i="77"/>
  <c r="C82" i="77"/>
  <c r="D81" i="76"/>
  <c r="D82" i="76" s="1"/>
  <c r="D79" i="76"/>
  <c r="C80" i="76"/>
  <c r="C82" i="76"/>
  <c r="K70" i="76"/>
  <c r="K68" i="76"/>
  <c r="E81" i="77" l="1"/>
  <c r="E79" i="77"/>
  <c r="E81" i="76"/>
  <c r="E79" i="76"/>
  <c r="F81" i="77" l="1"/>
  <c r="F82" i="77" s="1"/>
  <c r="F79" i="77"/>
  <c r="E82" i="77"/>
  <c r="F81" i="76"/>
  <c r="F82" i="76" s="1"/>
  <c r="F79" i="76"/>
  <c r="E82" i="76"/>
  <c r="G81" i="77" l="1"/>
  <c r="G79" i="77"/>
  <c r="G81" i="76"/>
  <c r="G79" i="76"/>
  <c r="H79" i="77" l="1"/>
  <c r="H81" i="77"/>
  <c r="G82" i="77"/>
  <c r="G82" i="76"/>
  <c r="H81" i="76"/>
  <c r="H79" i="76"/>
  <c r="H82" i="77" l="1"/>
  <c r="H92" i="77" s="1"/>
  <c r="I81" i="77"/>
  <c r="I79" i="77"/>
  <c r="I81" i="76"/>
  <c r="I79" i="76"/>
  <c r="H91" i="76"/>
  <c r="H82" i="76"/>
  <c r="H90" i="76" s="1"/>
  <c r="H89" i="77" l="1"/>
  <c r="C98" i="77"/>
  <c r="C96" i="77"/>
  <c r="E95" i="77"/>
  <c r="D95" i="77"/>
  <c r="C95" i="77"/>
  <c r="H90" i="77"/>
  <c r="I82" i="77"/>
  <c r="K81" i="77" s="1"/>
  <c r="K88" i="77" s="1"/>
  <c r="K83" i="77"/>
  <c r="H91" i="77"/>
  <c r="H92" i="76"/>
  <c r="C98" i="76"/>
  <c r="C96" i="76"/>
  <c r="E95" i="76"/>
  <c r="D95" i="76"/>
  <c r="C95" i="76"/>
  <c r="H89" i="76"/>
  <c r="I82" i="76"/>
  <c r="K81" i="76" s="1"/>
  <c r="K88" i="76" s="1"/>
  <c r="K83" i="76"/>
  <c r="D98" i="77" l="1"/>
  <c r="D99" i="77" s="1"/>
  <c r="D96" i="77"/>
  <c r="C97" i="77"/>
  <c r="C99" i="77"/>
  <c r="K85" i="77"/>
  <c r="K87" i="77"/>
  <c r="D98" i="76"/>
  <c r="D99" i="76" s="1"/>
  <c r="D96" i="76"/>
  <c r="K87" i="76"/>
  <c r="K85" i="76"/>
  <c r="C97" i="76"/>
  <c r="C99" i="76"/>
  <c r="E98" i="77" l="1"/>
  <c r="E99" i="77" s="1"/>
  <c r="E96" i="77"/>
  <c r="E98" i="76"/>
  <c r="E96" i="76"/>
  <c r="F98" i="77" l="1"/>
  <c r="F99" i="77" s="1"/>
  <c r="F96" i="77"/>
  <c r="F98" i="76"/>
  <c r="F99" i="76" s="1"/>
  <c r="F96" i="76"/>
  <c r="E99" i="76"/>
  <c r="G98" i="77" l="1"/>
  <c r="G99" i="77" s="1"/>
  <c r="G96" i="77"/>
  <c r="G98" i="76"/>
  <c r="G96" i="76"/>
  <c r="H98" i="77" l="1"/>
  <c r="H96" i="77"/>
  <c r="H98" i="76"/>
  <c r="H96" i="76"/>
  <c r="G99" i="76"/>
  <c r="I98" i="77" l="1"/>
  <c r="I96" i="77"/>
  <c r="H99" i="77"/>
  <c r="H106" i="77" s="1"/>
  <c r="I98" i="76"/>
  <c r="I96" i="76"/>
  <c r="H108" i="76"/>
  <c r="H107" i="76"/>
  <c r="H99" i="76"/>
  <c r="H106" i="76" s="1"/>
  <c r="H108" i="77" l="1"/>
  <c r="H109" i="77"/>
  <c r="C112" i="77"/>
  <c r="C115" i="77"/>
  <c r="C113" i="77"/>
  <c r="E112" i="77"/>
  <c r="D112" i="77"/>
  <c r="H107" i="77"/>
  <c r="I99" i="77"/>
  <c r="K98" i="77" s="1"/>
  <c r="K105" i="77" s="1"/>
  <c r="K100" i="77"/>
  <c r="H109" i="76"/>
  <c r="C112" i="76"/>
  <c r="C115" i="76"/>
  <c r="C113" i="76"/>
  <c r="E112" i="76"/>
  <c r="D112" i="76"/>
  <c r="I99" i="76"/>
  <c r="K98" i="76" s="1"/>
  <c r="K105" i="76" s="1"/>
  <c r="K100" i="76"/>
  <c r="C114" i="76" l="1"/>
  <c r="D115" i="77"/>
  <c r="D116" i="77" s="1"/>
  <c r="D113" i="77"/>
  <c r="K104" i="77"/>
  <c r="K102" i="77"/>
  <c r="C114" i="77"/>
  <c r="C116" i="77"/>
  <c r="D115" i="76"/>
  <c r="D116" i="76" s="1"/>
  <c r="D113" i="76"/>
  <c r="K102" i="76"/>
  <c r="K104" i="76"/>
  <c r="C116" i="76"/>
  <c r="E115" i="77" l="1"/>
  <c r="E116" i="77" s="1"/>
  <c r="E113" i="77"/>
  <c r="E115" i="76"/>
  <c r="E113" i="76"/>
  <c r="F113" i="77" l="1"/>
  <c r="F115" i="77"/>
  <c r="F116" i="77" s="1"/>
  <c r="F115" i="76"/>
  <c r="F116" i="76" s="1"/>
  <c r="F113" i="76"/>
  <c r="E116" i="76"/>
  <c r="G115" i="77" l="1"/>
  <c r="G116" i="77" s="1"/>
  <c r="G113" i="77"/>
  <c r="G115" i="76"/>
  <c r="G113" i="76"/>
  <c r="H115" i="77" l="1"/>
  <c r="H113" i="77"/>
  <c r="G116" i="76"/>
  <c r="H115" i="76"/>
  <c r="H113" i="76"/>
  <c r="I115" i="77" l="1"/>
  <c r="I113" i="77"/>
  <c r="H116" i="77"/>
  <c r="I115" i="76"/>
  <c r="I113" i="76"/>
  <c r="H116" i="76"/>
  <c r="H124" i="76" s="1"/>
  <c r="K115" i="77" l="1"/>
  <c r="K122" i="77" s="1"/>
  <c r="H126" i="77"/>
  <c r="C132" i="77"/>
  <c r="C130" i="77"/>
  <c r="E129" i="77"/>
  <c r="C129" i="77"/>
  <c r="C131" i="77" s="1"/>
  <c r="D129" i="77"/>
  <c r="H125" i="77"/>
  <c r="H123" i="77"/>
  <c r="H124" i="77"/>
  <c r="I116" i="77"/>
  <c r="K117" i="77"/>
  <c r="H126" i="76"/>
  <c r="C129" i="76"/>
  <c r="C132" i="76"/>
  <c r="C130" i="76"/>
  <c r="E129" i="76"/>
  <c r="D129" i="76"/>
  <c r="H125" i="76"/>
  <c r="H123" i="76"/>
  <c r="I116" i="76"/>
  <c r="K115" i="76" s="1"/>
  <c r="K122" i="76" s="1"/>
  <c r="K117" i="76"/>
  <c r="K119" i="77" l="1"/>
  <c r="K121" i="77"/>
  <c r="D132" i="77"/>
  <c r="D133" i="77" s="1"/>
  <c r="D130" i="77"/>
  <c r="C133" i="77"/>
  <c r="C133" i="76"/>
  <c r="K121" i="76"/>
  <c r="K119" i="76"/>
  <c r="C131" i="76"/>
  <c r="D132" i="76"/>
  <c r="D133" i="76" s="1"/>
  <c r="D130" i="76"/>
  <c r="E132" i="77" l="1"/>
  <c r="E130" i="77"/>
  <c r="E132" i="76"/>
  <c r="E133" i="76" s="1"/>
  <c r="E130" i="76"/>
  <c r="F132" i="77" l="1"/>
  <c r="F133" i="77" s="1"/>
  <c r="F130" i="77"/>
  <c r="E133" i="77"/>
  <c r="F132" i="76"/>
  <c r="F133" i="76" s="1"/>
  <c r="F130" i="76"/>
  <c r="G132" i="77" l="1"/>
  <c r="G130" i="77"/>
  <c r="G132" i="76"/>
  <c r="G133" i="76" s="1"/>
  <c r="G130" i="76"/>
  <c r="H132" i="77" l="1"/>
  <c r="H130" i="77"/>
  <c r="G133" i="77"/>
  <c r="H132" i="76"/>
  <c r="H130" i="76"/>
  <c r="I132" i="77" l="1"/>
  <c r="I130" i="77"/>
  <c r="H133" i="77"/>
  <c r="H141" i="77" s="1"/>
  <c r="H143" i="77"/>
  <c r="H140" i="77"/>
  <c r="I132" i="76"/>
  <c r="I130" i="76"/>
  <c r="H133" i="76"/>
  <c r="H142" i="77" l="1"/>
  <c r="N13" i="77"/>
  <c r="N11" i="77"/>
  <c r="P10" i="77"/>
  <c r="O10" i="77"/>
  <c r="N10" i="77"/>
  <c r="I133" i="77"/>
  <c r="K132" i="77" s="1"/>
  <c r="K139" i="77" s="1"/>
  <c r="K134" i="77"/>
  <c r="K132" i="76"/>
  <c r="K139" i="76" s="1"/>
  <c r="H143" i="76"/>
  <c r="N11" i="76"/>
  <c r="O10" i="76"/>
  <c r="P10" i="76"/>
  <c r="N10" i="76"/>
  <c r="N12" i="76" s="1"/>
  <c r="N13" i="76"/>
  <c r="H142" i="76"/>
  <c r="H140" i="76"/>
  <c r="H141" i="76"/>
  <c r="I133" i="76"/>
  <c r="K134" i="76"/>
  <c r="N12" i="77" l="1"/>
  <c r="K136" i="77"/>
  <c r="K138" i="77"/>
  <c r="N14" i="77"/>
  <c r="O11" i="77"/>
  <c r="O13" i="77"/>
  <c r="O14" i="77" s="1"/>
  <c r="K138" i="76"/>
  <c r="K136" i="76"/>
  <c r="N14" i="76"/>
  <c r="O13" i="76"/>
  <c r="O14" i="76" s="1"/>
  <c r="O11" i="76"/>
  <c r="P13" i="77" l="1"/>
  <c r="P14" i="77" s="1"/>
  <c r="P11" i="77"/>
  <c r="P13" i="76"/>
  <c r="P14" i="76" s="1"/>
  <c r="P11" i="76"/>
  <c r="Q13" i="77" l="1"/>
  <c r="Q11" i="77"/>
  <c r="Q11" i="76"/>
  <c r="Q13" i="76"/>
  <c r="Q14" i="76" s="1"/>
  <c r="R13" i="77" l="1"/>
  <c r="R14" i="77" s="1"/>
  <c r="R11" i="77"/>
  <c r="Q14" i="77"/>
  <c r="R11" i="76"/>
  <c r="R13" i="76"/>
  <c r="R14" i="76" s="1"/>
  <c r="S11" i="77" l="1"/>
  <c r="S13" i="77"/>
  <c r="S13" i="76"/>
  <c r="S11" i="76"/>
  <c r="S22" i="77" l="1"/>
  <c r="S14" i="77"/>
  <c r="V13" i="77" s="1"/>
  <c r="V20" i="77" s="1"/>
  <c r="V15" i="77"/>
  <c r="T13" i="77"/>
  <c r="T14" i="77" s="1"/>
  <c r="T11" i="77"/>
  <c r="S23" i="76"/>
  <c r="S21" i="76"/>
  <c r="S14" i="76"/>
  <c r="S24" i="76" s="1"/>
  <c r="T13" i="76"/>
  <c r="T11" i="76"/>
  <c r="S24" i="77" l="1"/>
  <c r="O27" i="77"/>
  <c r="N30" i="77"/>
  <c r="P27" i="77"/>
  <c r="N28" i="77"/>
  <c r="N27" i="77"/>
  <c r="N29" i="77" s="1"/>
  <c r="V19" i="77"/>
  <c r="V17" i="77"/>
  <c r="S21" i="77"/>
  <c r="S23" i="77"/>
  <c r="N30" i="76"/>
  <c r="N28" i="76"/>
  <c r="P27" i="76"/>
  <c r="O27" i="76"/>
  <c r="N27" i="76"/>
  <c r="N29" i="76" s="1"/>
  <c r="S22" i="76"/>
  <c r="T14" i="76"/>
  <c r="V13" i="76" s="1"/>
  <c r="V20" i="76" s="1"/>
  <c r="V15" i="76"/>
  <c r="O30" i="77" l="1"/>
  <c r="O31" i="77" s="1"/>
  <c r="O28" i="77"/>
  <c r="N31" i="77"/>
  <c r="N31" i="76"/>
  <c r="V19" i="76"/>
  <c r="V17" i="76"/>
  <c r="O28" i="76"/>
  <c r="O30" i="76"/>
  <c r="O31" i="76" s="1"/>
  <c r="P30" i="77" l="1"/>
  <c r="P28" i="77"/>
  <c r="P30" i="76"/>
  <c r="P31" i="76" s="1"/>
  <c r="P28" i="76"/>
  <c r="Q28" i="77" l="1"/>
  <c r="Q30" i="77"/>
  <c r="Q31" i="77" s="1"/>
  <c r="P31" i="77"/>
  <c r="Q30" i="76"/>
  <c r="Q28" i="76"/>
  <c r="R28" i="77" l="1"/>
  <c r="R30" i="77"/>
  <c r="R30" i="76"/>
  <c r="R31" i="76" s="1"/>
  <c r="R28" i="76"/>
  <c r="Q31" i="76"/>
  <c r="R31" i="77" l="1"/>
  <c r="S30" i="77"/>
  <c r="S28" i="77"/>
  <c r="S28" i="76"/>
  <c r="S30" i="76"/>
  <c r="T30" i="77" l="1"/>
  <c r="T28" i="77"/>
  <c r="S40" i="77"/>
  <c r="S31" i="77"/>
  <c r="S39" i="77" s="1"/>
  <c r="S31" i="76"/>
  <c r="V30" i="76" s="1"/>
  <c r="V37" i="76" s="1"/>
  <c r="S41" i="76"/>
  <c r="T30" i="76"/>
  <c r="T31" i="76" s="1"/>
  <c r="T28" i="76"/>
  <c r="S41" i="77" l="1"/>
  <c r="N47" i="77"/>
  <c r="N44" i="77"/>
  <c r="N46" i="77" s="1"/>
  <c r="N45" i="77"/>
  <c r="P44" i="77"/>
  <c r="O44" i="77"/>
  <c r="S38" i="77"/>
  <c r="T31" i="77"/>
  <c r="V30" i="77" s="1"/>
  <c r="V37" i="77" s="1"/>
  <c r="V32" i="77"/>
  <c r="N44" i="76"/>
  <c r="N47" i="76"/>
  <c r="P44" i="76"/>
  <c r="N45" i="76"/>
  <c r="O44" i="76"/>
  <c r="V32" i="76"/>
  <c r="S38" i="76"/>
  <c r="S39" i="76"/>
  <c r="S40" i="76"/>
  <c r="N48" i="77" l="1"/>
  <c r="O45" i="77"/>
  <c r="O47" i="77"/>
  <c r="O48" i="77" s="1"/>
  <c r="V36" i="77"/>
  <c r="V34" i="77"/>
  <c r="N48" i="76"/>
  <c r="N46" i="76"/>
  <c r="V36" i="76"/>
  <c r="V34" i="76"/>
  <c r="O47" i="76"/>
  <c r="O48" i="76" s="1"/>
  <c r="O45" i="76"/>
  <c r="P47" i="77" l="1"/>
  <c r="P48" i="77" s="1"/>
  <c r="P45" i="77"/>
  <c r="P45" i="76"/>
  <c r="P47" i="76"/>
  <c r="P48" i="76" s="1"/>
  <c r="Q45" i="77" l="1"/>
  <c r="Q47" i="77"/>
  <c r="Q45" i="76"/>
  <c r="Q47" i="76"/>
  <c r="Q48" i="76" s="1"/>
  <c r="Q48" i="77" l="1"/>
  <c r="R47" i="77"/>
  <c r="R48" i="77" s="1"/>
  <c r="R45" i="77"/>
  <c r="R47" i="76"/>
  <c r="R48" i="76" s="1"/>
  <c r="R45" i="76"/>
  <c r="S45" i="77" l="1"/>
  <c r="S47" i="77"/>
  <c r="S47" i="76"/>
  <c r="S45" i="76"/>
  <c r="S48" i="77" l="1"/>
  <c r="V47" i="77" s="1"/>
  <c r="V54" i="77" s="1"/>
  <c r="S56" i="77"/>
  <c r="T47" i="77"/>
  <c r="T48" i="77" s="1"/>
  <c r="T45" i="77"/>
  <c r="T45" i="76"/>
  <c r="T47" i="76"/>
  <c r="S48" i="76"/>
  <c r="S57" i="76" s="1"/>
  <c r="S58" i="76"/>
  <c r="S56" i="76"/>
  <c r="S55" i="76"/>
  <c r="S55" i="77" l="1"/>
  <c r="N61" i="77"/>
  <c r="N64" i="77"/>
  <c r="P61" i="77"/>
  <c r="N62" i="77"/>
  <c r="O61" i="77"/>
  <c r="V49" i="77"/>
  <c r="S58" i="77"/>
  <c r="S57" i="77"/>
  <c r="T48" i="76"/>
  <c r="V47" i="76" s="1"/>
  <c r="V54" i="76" s="1"/>
  <c r="V49" i="76"/>
  <c r="O61" i="76"/>
  <c r="N64" i="76"/>
  <c r="N62" i="76"/>
  <c r="P61" i="76"/>
  <c r="N61" i="76"/>
  <c r="N63" i="76" s="1"/>
  <c r="O64" i="77" l="1"/>
  <c r="O65" i="77" s="1"/>
  <c r="O62" i="77"/>
  <c r="V51" i="77"/>
  <c r="V53" i="77"/>
  <c r="N65" i="77"/>
  <c r="N63" i="77"/>
  <c r="N65" i="76"/>
  <c r="O62" i="76"/>
  <c r="O64" i="76"/>
  <c r="O65" i="76" s="1"/>
  <c r="V53" i="76"/>
  <c r="V51" i="76"/>
  <c r="P62" i="77" l="1"/>
  <c r="P64" i="77"/>
  <c r="P64" i="76"/>
  <c r="P65" i="76" s="1"/>
  <c r="P62" i="76"/>
  <c r="P65" i="77" l="1"/>
  <c r="Q64" i="77"/>
  <c r="Q65" i="77" s="1"/>
  <c r="Q62" i="77"/>
  <c r="Q62" i="76"/>
  <c r="Q64" i="76"/>
  <c r="R62" i="77" l="1"/>
  <c r="R64" i="77"/>
  <c r="Q65" i="76"/>
  <c r="R64" i="76"/>
  <c r="R65" i="76" s="1"/>
  <c r="R62" i="76"/>
  <c r="R65" i="77" l="1"/>
  <c r="S64" i="77"/>
  <c r="S62" i="77"/>
  <c r="S62" i="76"/>
  <c r="S64" i="76"/>
  <c r="T62" i="77" l="1"/>
  <c r="T64" i="77"/>
  <c r="S72" i="77"/>
  <c r="S65" i="77"/>
  <c r="S75" i="77" s="1"/>
  <c r="S74" i="77"/>
  <c r="S65" i="76"/>
  <c r="S73" i="76" s="1"/>
  <c r="T64" i="76"/>
  <c r="T62" i="76"/>
  <c r="S73" i="77" l="1"/>
  <c r="T65" i="77"/>
  <c r="V64" i="77" s="1"/>
  <c r="V71" i="77" s="1"/>
  <c r="V66" i="77"/>
  <c r="N81" i="77"/>
  <c r="P78" i="77"/>
  <c r="N78" i="77"/>
  <c r="N79" i="77"/>
  <c r="O78" i="77"/>
  <c r="N81" i="76"/>
  <c r="N79" i="76"/>
  <c r="O78" i="76"/>
  <c r="N78" i="76"/>
  <c r="N80" i="76" s="1"/>
  <c r="P78" i="76"/>
  <c r="V64" i="76"/>
  <c r="V71" i="76" s="1"/>
  <c r="T65" i="76"/>
  <c r="V66" i="76"/>
  <c r="S74" i="76"/>
  <c r="S72" i="76"/>
  <c r="S75" i="76"/>
  <c r="N82" i="77" l="1"/>
  <c r="N80" i="77"/>
  <c r="O79" i="77"/>
  <c r="O81" i="77"/>
  <c r="O82" i="77" s="1"/>
  <c r="V70" i="77"/>
  <c r="V68" i="77"/>
  <c r="O79" i="76"/>
  <c r="O81" i="76"/>
  <c r="O82" i="76" s="1"/>
  <c r="N82" i="76"/>
  <c r="V68" i="76"/>
  <c r="V70" i="76"/>
  <c r="P79" i="77" l="1"/>
  <c r="P81" i="77"/>
  <c r="P82" i="77" s="1"/>
  <c r="P81" i="76"/>
  <c r="P79" i="76"/>
  <c r="Q81" i="77" l="1"/>
  <c r="Q82" i="77" s="1"/>
  <c r="Q79" i="77"/>
  <c r="Q81" i="76"/>
  <c r="Q82" i="76" s="1"/>
  <c r="Q79" i="76"/>
  <c r="P82" i="76"/>
  <c r="R81" i="77" l="1"/>
  <c r="R82" i="77" s="1"/>
  <c r="R79" i="77"/>
  <c r="R81" i="76"/>
  <c r="R79" i="76"/>
  <c r="S79" i="77" l="1"/>
  <c r="S81" i="77"/>
  <c r="S79" i="76"/>
  <c r="S81" i="76"/>
  <c r="R82" i="76"/>
  <c r="S82" i="77" l="1"/>
  <c r="S90" i="77" s="1"/>
  <c r="T81" i="77"/>
  <c r="T79" i="77"/>
  <c r="S82" i="76"/>
  <c r="S92" i="76" s="1"/>
  <c r="T79" i="76"/>
  <c r="T81" i="76"/>
  <c r="S89" i="77" l="1"/>
  <c r="S91" i="77"/>
  <c r="T82" i="77"/>
  <c r="V83" i="77"/>
  <c r="N95" i="77"/>
  <c r="N98" i="77"/>
  <c r="O95" i="77"/>
  <c r="N96" i="77"/>
  <c r="P95" i="77"/>
  <c r="V81" i="77"/>
  <c r="V88" i="77" s="1"/>
  <c r="S92" i="77"/>
  <c r="T82" i="76"/>
  <c r="V81" i="76" s="1"/>
  <c r="V88" i="76" s="1"/>
  <c r="V83" i="76"/>
  <c r="S90" i="76"/>
  <c r="N98" i="76"/>
  <c r="N96" i="76"/>
  <c r="P95" i="76"/>
  <c r="O95" i="76"/>
  <c r="N95" i="76"/>
  <c r="S91" i="76"/>
  <c r="S89" i="76"/>
  <c r="N99" i="77" l="1"/>
  <c r="V87" i="77"/>
  <c r="V85" i="77"/>
  <c r="N97" i="77"/>
  <c r="O98" i="77"/>
  <c r="O99" i="77" s="1"/>
  <c r="O96" i="77"/>
  <c r="V87" i="76"/>
  <c r="V85" i="76"/>
  <c r="O96" i="76"/>
  <c r="O98" i="76"/>
  <c r="O99" i="76" s="1"/>
  <c r="N97" i="76"/>
  <c r="N99" i="76"/>
  <c r="P96" i="77" l="1"/>
  <c r="P98" i="77"/>
  <c r="P99" i="77" s="1"/>
  <c r="P98" i="76"/>
  <c r="P99" i="76" s="1"/>
  <c r="P96" i="76"/>
  <c r="Q96" i="77" l="1"/>
  <c r="Q98" i="77"/>
  <c r="Q98" i="76"/>
  <c r="Q99" i="76" s="1"/>
  <c r="Q96" i="76"/>
  <c r="Q99" i="77" l="1"/>
  <c r="R98" i="77"/>
  <c r="R99" i="77" s="1"/>
  <c r="R96" i="77"/>
  <c r="R98" i="76"/>
  <c r="R99" i="76" s="1"/>
  <c r="R96" i="76"/>
  <c r="S98" i="77" l="1"/>
  <c r="S96" i="77"/>
  <c r="S96" i="76"/>
  <c r="S98" i="76"/>
  <c r="T96" i="77" l="1"/>
  <c r="T98" i="77"/>
  <c r="S99" i="77"/>
  <c r="S106" i="76"/>
  <c r="S107" i="76"/>
  <c r="S99" i="76"/>
  <c r="S109" i="76" s="1"/>
  <c r="T98" i="76"/>
  <c r="T96" i="76"/>
  <c r="V98" i="77" l="1"/>
  <c r="V105" i="77" s="1"/>
  <c r="T99" i="77"/>
  <c r="V100" i="77"/>
  <c r="S109" i="77"/>
  <c r="S106" i="77"/>
  <c r="S107" i="77"/>
  <c r="S108" i="77"/>
  <c r="O112" i="77"/>
  <c r="N115" i="77"/>
  <c r="N112" i="77"/>
  <c r="N113" i="77"/>
  <c r="P112" i="77"/>
  <c r="T99" i="76"/>
  <c r="V100" i="76"/>
  <c r="O112" i="76"/>
  <c r="N115" i="76"/>
  <c r="P112" i="76"/>
  <c r="N113" i="76"/>
  <c r="N112" i="76"/>
  <c r="N114" i="76" s="1"/>
  <c r="V98" i="76"/>
  <c r="V105" i="76" s="1"/>
  <c r="S108" i="76"/>
  <c r="N116" i="77" l="1"/>
  <c r="O113" i="77"/>
  <c r="O115" i="77"/>
  <c r="O116" i="77" s="1"/>
  <c r="V104" i="77"/>
  <c r="V102" i="77"/>
  <c r="N114" i="77"/>
  <c r="N116" i="76"/>
  <c r="V102" i="76"/>
  <c r="V104" i="76"/>
  <c r="O115" i="76"/>
  <c r="O116" i="76" s="1"/>
  <c r="O113" i="76"/>
  <c r="P115" i="77" l="1"/>
  <c r="P116" i="77" s="1"/>
  <c r="P113" i="77"/>
  <c r="P115" i="76"/>
  <c r="P116" i="76" s="1"/>
  <c r="P113" i="76"/>
  <c r="Q113" i="77" l="1"/>
  <c r="Q115" i="77"/>
  <c r="Q116" i="77" s="1"/>
  <c r="Q113" i="76"/>
  <c r="Q115" i="76"/>
  <c r="R115" i="77" l="1"/>
  <c r="R116" i="77" s="1"/>
  <c r="R113" i="77"/>
  <c r="Q116" i="76"/>
  <c r="R113" i="76"/>
  <c r="R115" i="76"/>
  <c r="R116" i="76" s="1"/>
  <c r="S113" i="77" l="1"/>
  <c r="S115" i="77"/>
  <c r="S115" i="76"/>
  <c r="S113" i="76"/>
  <c r="S116" i="77" l="1"/>
  <c r="S126" i="77" s="1"/>
  <c r="S123" i="77"/>
  <c r="S125" i="77"/>
  <c r="S124" i="77"/>
  <c r="T115" i="77"/>
  <c r="T113" i="77"/>
  <c r="T115" i="76"/>
  <c r="T113" i="76"/>
  <c r="S116" i="76"/>
  <c r="S123" i="76"/>
  <c r="S125" i="76"/>
  <c r="S124" i="76"/>
  <c r="N132" i="77" l="1"/>
  <c r="O129" i="77"/>
  <c r="P129" i="77"/>
  <c r="N129" i="77"/>
  <c r="N131" i="77" s="1"/>
  <c r="N130" i="77"/>
  <c r="T116" i="77"/>
  <c r="V117" i="77"/>
  <c r="V115" i="77"/>
  <c r="V122" i="77" s="1"/>
  <c r="O129" i="76"/>
  <c r="N129" i="76"/>
  <c r="P129" i="76"/>
  <c r="N132" i="76"/>
  <c r="N130" i="76"/>
  <c r="S126" i="76"/>
  <c r="T116" i="76"/>
  <c r="V115" i="76" s="1"/>
  <c r="V122" i="76" s="1"/>
  <c r="V117" i="76"/>
  <c r="N133" i="77" l="1"/>
  <c r="V121" i="77"/>
  <c r="V119" i="77"/>
  <c r="O130" i="77"/>
  <c r="O132" i="77"/>
  <c r="O133" i="77" s="1"/>
  <c r="O132" i="76"/>
  <c r="O133" i="76" s="1"/>
  <c r="O130" i="76"/>
  <c r="V121" i="76"/>
  <c r="V119" i="76"/>
  <c r="N133" i="76"/>
  <c r="N131" i="76"/>
  <c r="P132" i="77" l="1"/>
  <c r="P133" i="77" s="1"/>
  <c r="P130" i="77"/>
  <c r="P132" i="76"/>
  <c r="P133" i="76" s="1"/>
  <c r="P130" i="76"/>
  <c r="Q130" i="77" l="1"/>
  <c r="Q132" i="77"/>
  <c r="Q133" i="77" s="1"/>
  <c r="Q130" i="76"/>
  <c r="Q132" i="76"/>
  <c r="R132" i="77" l="1"/>
  <c r="R133" i="77" s="1"/>
  <c r="R130" i="77"/>
  <c r="Q133" i="76"/>
  <c r="R130" i="76"/>
  <c r="R132" i="76"/>
  <c r="R133" i="76" s="1"/>
  <c r="S130" i="77" l="1"/>
  <c r="S132" i="77"/>
  <c r="S132" i="76"/>
  <c r="S130" i="76"/>
  <c r="S140" i="77" l="1"/>
  <c r="S133" i="77"/>
  <c r="S142" i="77" s="1"/>
  <c r="T132" i="77"/>
  <c r="T130" i="77"/>
  <c r="T132" i="76"/>
  <c r="T130" i="76"/>
  <c r="S142" i="76"/>
  <c r="S133" i="76"/>
  <c r="Z13" i="77" l="1"/>
  <c r="Z10" i="77"/>
  <c r="Z11" i="77"/>
  <c r="AB10" i="77"/>
  <c r="AA10" i="77"/>
  <c r="S141" i="77"/>
  <c r="T133" i="77"/>
  <c r="V134" i="77"/>
  <c r="V132" i="77"/>
  <c r="V139" i="77" s="1"/>
  <c r="S143" i="77"/>
  <c r="S143" i="76"/>
  <c r="Z11" i="76"/>
  <c r="AB10" i="76"/>
  <c r="AA10" i="76"/>
  <c r="Z13" i="76"/>
  <c r="Z10" i="76"/>
  <c r="S140" i="76"/>
  <c r="S141" i="76"/>
  <c r="T133" i="76"/>
  <c r="V132" i="76" s="1"/>
  <c r="V139" i="76" s="1"/>
  <c r="V134" i="76"/>
  <c r="V138" i="77" l="1"/>
  <c r="V136" i="77"/>
  <c r="AA11" i="77"/>
  <c r="AA13" i="77"/>
  <c r="AA14" i="77" s="1"/>
  <c r="Z12" i="77"/>
  <c r="Z14" i="77"/>
  <c r="Z12" i="76"/>
  <c r="AA11" i="76"/>
  <c r="AA13" i="76"/>
  <c r="AA14" i="76" s="1"/>
  <c r="Z14" i="76"/>
  <c r="V138" i="76"/>
  <c r="V136" i="76"/>
  <c r="AB11" i="77" l="1"/>
  <c r="AB13" i="77"/>
  <c r="AB14" i="77" s="1"/>
  <c r="AB13" i="76"/>
  <c r="AB14" i="76" s="1"/>
  <c r="AB11" i="76"/>
  <c r="AC13" i="77" l="1"/>
  <c r="AC14" i="77" s="1"/>
  <c r="AC11" i="77"/>
  <c r="AC13" i="76"/>
  <c r="AC14" i="76" s="1"/>
  <c r="AC11" i="76"/>
  <c r="AD13" i="77" l="1"/>
  <c r="AD14" i="77" s="1"/>
  <c r="AD11" i="77"/>
  <c r="AD11" i="76"/>
  <c r="AD13" i="76"/>
  <c r="AD14" i="76" s="1"/>
  <c r="AE11" i="77" l="1"/>
  <c r="AE13" i="77"/>
  <c r="AE11" i="76"/>
  <c r="AE13" i="76"/>
  <c r="AE14" i="77" l="1"/>
  <c r="AE23" i="77" s="1"/>
  <c r="AF11" i="77"/>
  <c r="AF13" i="77"/>
  <c r="AE23" i="76"/>
  <c r="AE21" i="76"/>
  <c r="AE14" i="76"/>
  <c r="AE24" i="76" s="1"/>
  <c r="AF13" i="76"/>
  <c r="AF11" i="76"/>
  <c r="AE22" i="77" l="1"/>
  <c r="AE21" i="77"/>
  <c r="AF14" i="77"/>
  <c r="AH13" i="77" s="1"/>
  <c r="AH20" i="77" s="1"/>
  <c r="AH15" i="77"/>
  <c r="AE24" i="77"/>
  <c r="Z28" i="77"/>
  <c r="AB27" i="77"/>
  <c r="Z30" i="77"/>
  <c r="AA27" i="77"/>
  <c r="Z27" i="77"/>
  <c r="Z30" i="76"/>
  <c r="Z27" i="76"/>
  <c r="Z28" i="76"/>
  <c r="AB27" i="76"/>
  <c r="AA27" i="76"/>
  <c r="AE22" i="76"/>
  <c r="AF14" i="76"/>
  <c r="AH13" i="76" s="1"/>
  <c r="AH20" i="76" s="1"/>
  <c r="AH15" i="76"/>
  <c r="Z31" i="77" l="1"/>
  <c r="Z29" i="77"/>
  <c r="AA28" i="77"/>
  <c r="AA30" i="77"/>
  <c r="AA31" i="77" s="1"/>
  <c r="AH17" i="77"/>
  <c r="AH19" i="77"/>
  <c r="Z31" i="76"/>
  <c r="AA28" i="76"/>
  <c r="AA30" i="76"/>
  <c r="AA31" i="76" s="1"/>
  <c r="AH19" i="76"/>
  <c r="AH17" i="76"/>
  <c r="Z29" i="76"/>
  <c r="AB30" i="77" l="1"/>
  <c r="AB31" i="77" s="1"/>
  <c r="AB28" i="77"/>
  <c r="AB28" i="76"/>
  <c r="AB30" i="76"/>
  <c r="AB31" i="76" s="1"/>
  <c r="AC30" i="77" l="1"/>
  <c r="AC31" i="77" s="1"/>
  <c r="AC28" i="77"/>
  <c r="AC30" i="76"/>
  <c r="AC31" i="76" s="1"/>
  <c r="AC28" i="76"/>
  <c r="AD28" i="77" l="1"/>
  <c r="AD30" i="77"/>
  <c r="AD31" i="77" s="1"/>
  <c r="AD30" i="76"/>
  <c r="AD31" i="76" s="1"/>
  <c r="AD28" i="76"/>
  <c r="AE30" i="77" l="1"/>
  <c r="AE28" i="77"/>
  <c r="AE28" i="76"/>
  <c r="AE30" i="76"/>
  <c r="AF30" i="77" l="1"/>
  <c r="AF28" i="77"/>
  <c r="AE40" i="77"/>
  <c r="AE31" i="77"/>
  <c r="AE39" i="77" s="1"/>
  <c r="AE39" i="76"/>
  <c r="AE38" i="76"/>
  <c r="AE31" i="76"/>
  <c r="AE40" i="76" s="1"/>
  <c r="AF28" i="76"/>
  <c r="AF30" i="76"/>
  <c r="AE41" i="77" l="1"/>
  <c r="AE38" i="77"/>
  <c r="Z47" i="77"/>
  <c r="AA44" i="77"/>
  <c r="Z45" i="77"/>
  <c r="Z44" i="77"/>
  <c r="AB44" i="77"/>
  <c r="AF31" i="77"/>
  <c r="AH30" i="77" s="1"/>
  <c r="AH37" i="77" s="1"/>
  <c r="AH32" i="77"/>
  <c r="AA44" i="76"/>
  <c r="Z44" i="76"/>
  <c r="Z46" i="76" s="1"/>
  <c r="Z45" i="76"/>
  <c r="Z47" i="76"/>
  <c r="AB44" i="76"/>
  <c r="AF31" i="76"/>
  <c r="AH32" i="76"/>
  <c r="AH30" i="76"/>
  <c r="AH37" i="76" s="1"/>
  <c r="AE41" i="76"/>
  <c r="Z46" i="77" l="1"/>
  <c r="AA45" i="77"/>
  <c r="AA47" i="77"/>
  <c r="AA48" i="77" s="1"/>
  <c r="AH36" i="77"/>
  <c r="AH34" i="77"/>
  <c r="Z48" i="77"/>
  <c r="AH36" i="76"/>
  <c r="AH34" i="76"/>
  <c r="Z48" i="76"/>
  <c r="AA47" i="76"/>
  <c r="AA48" i="76" s="1"/>
  <c r="AA45" i="76"/>
  <c r="AB45" i="77" l="1"/>
  <c r="AB47" i="77"/>
  <c r="AB47" i="76"/>
  <c r="AB48" i="76" s="1"/>
  <c r="AB45" i="76"/>
  <c r="AB48" i="77" l="1"/>
  <c r="AC47" i="77"/>
  <c r="AC48" i="77" s="1"/>
  <c r="AC45" i="77"/>
  <c r="AC45" i="76"/>
  <c r="AC47" i="76"/>
  <c r="AD47" i="77" l="1"/>
  <c r="AD48" i="77" s="1"/>
  <c r="AD45" i="77"/>
  <c r="AC48" i="76"/>
  <c r="AD47" i="76"/>
  <c r="AD48" i="76" s="1"/>
  <c r="AD45" i="76"/>
  <c r="AE47" i="77" l="1"/>
  <c r="AE45" i="77"/>
  <c r="AE47" i="76"/>
  <c r="AE45" i="76"/>
  <c r="AF45" i="77" l="1"/>
  <c r="AF47" i="77"/>
  <c r="AE55" i="77"/>
  <c r="AE48" i="77"/>
  <c r="AE57" i="77" s="1"/>
  <c r="AE58" i="77"/>
  <c r="AE56" i="77"/>
  <c r="AF45" i="76"/>
  <c r="AF47" i="76"/>
  <c r="AE48" i="76"/>
  <c r="AE58" i="76"/>
  <c r="AE56" i="76"/>
  <c r="AE55" i="76"/>
  <c r="AF48" i="77" l="1"/>
  <c r="AH49" i="77"/>
  <c r="AH47" i="77"/>
  <c r="AH54" i="77" s="1"/>
  <c r="AA61" i="77"/>
  <c r="Z64" i="77"/>
  <c r="AB61" i="77"/>
  <c r="Z61" i="77"/>
  <c r="Z63" i="77" s="1"/>
  <c r="Z62" i="77"/>
  <c r="AH47" i="76"/>
  <c r="AH54" i="76" s="1"/>
  <c r="AF48" i="76"/>
  <c r="AH49" i="76"/>
  <c r="AE57" i="76"/>
  <c r="Z62" i="76"/>
  <c r="AB61" i="76"/>
  <c r="Z64" i="76"/>
  <c r="Z61" i="76"/>
  <c r="AA61" i="76"/>
  <c r="Z63" i="76" l="1"/>
  <c r="Z65" i="77"/>
  <c r="AA64" i="77"/>
  <c r="AA65" i="77" s="1"/>
  <c r="AA62" i="77"/>
  <c r="AH51" i="77"/>
  <c r="AH53" i="77"/>
  <c r="Z65" i="76"/>
  <c r="AH51" i="76"/>
  <c r="AH53" i="76"/>
  <c r="AA62" i="76"/>
  <c r="AA64" i="76"/>
  <c r="AA65" i="76" s="1"/>
  <c r="AB62" i="77" l="1"/>
  <c r="AB64" i="77"/>
  <c r="AB65" i="77" s="1"/>
  <c r="AB64" i="76"/>
  <c r="AB65" i="76" s="1"/>
  <c r="AB62" i="76"/>
  <c r="AC62" i="77" l="1"/>
  <c r="AC64" i="77"/>
  <c r="AC64" i="76"/>
  <c r="AC65" i="76" s="1"/>
  <c r="AC62" i="76"/>
  <c r="AC65" i="77" l="1"/>
  <c r="AD64" i="77"/>
  <c r="AD65" i="77" s="1"/>
  <c r="AD62" i="77"/>
  <c r="AD62" i="76"/>
  <c r="AD64" i="76"/>
  <c r="AD65" i="76" s="1"/>
  <c r="AE64" i="77" l="1"/>
  <c r="AE62" i="77"/>
  <c r="AE64" i="76"/>
  <c r="AE62" i="76"/>
  <c r="AF64" i="77" l="1"/>
  <c r="AF62" i="77"/>
  <c r="AE75" i="77"/>
  <c r="AE65" i="77"/>
  <c r="AE72" i="77" s="1"/>
  <c r="AE73" i="77"/>
  <c r="AF64" i="76"/>
  <c r="AF62" i="76"/>
  <c r="AE72" i="76"/>
  <c r="AE73" i="76"/>
  <c r="AE65" i="76"/>
  <c r="AE74" i="76" s="1"/>
  <c r="AE75" i="76"/>
  <c r="AE74" i="77" l="1"/>
  <c r="Z81" i="77"/>
  <c r="Z78" i="77"/>
  <c r="Z80" i="77" s="1"/>
  <c r="Z79" i="77"/>
  <c r="AB78" i="77"/>
  <c r="AA78" i="77"/>
  <c r="AH64" i="77"/>
  <c r="AH71" i="77" s="1"/>
  <c r="AF65" i="77"/>
  <c r="AH66" i="77"/>
  <c r="Z81" i="76"/>
  <c r="Z78" i="76"/>
  <c r="AB78" i="76"/>
  <c r="AA78" i="76"/>
  <c r="Z79" i="76"/>
  <c r="AF65" i="76"/>
  <c r="AH64" i="76" s="1"/>
  <c r="AH71" i="76" s="1"/>
  <c r="AH66" i="76"/>
  <c r="Z82" i="77" l="1"/>
  <c r="AH68" i="77"/>
  <c r="AH70" i="77"/>
  <c r="AA81" i="77"/>
  <c r="AA82" i="77" s="1"/>
  <c r="AA79" i="77"/>
  <c r="Z80" i="76"/>
  <c r="AH70" i="76"/>
  <c r="AH68" i="76"/>
  <c r="AA81" i="76"/>
  <c r="AA82" i="76" s="1"/>
  <c r="AA79" i="76"/>
  <c r="Z82" i="76"/>
  <c r="AB79" i="77" l="1"/>
  <c r="AB81" i="77"/>
  <c r="AB82" i="77" s="1"/>
  <c r="AB79" i="76"/>
  <c r="AB81" i="76"/>
  <c r="AB82" i="76" s="1"/>
  <c r="AC81" i="77" l="1"/>
  <c r="AC79" i="77"/>
  <c r="AC79" i="76"/>
  <c r="AC81" i="76"/>
  <c r="AC82" i="76" s="1"/>
  <c r="AD81" i="77" l="1"/>
  <c r="AD82" i="77" s="1"/>
  <c r="AD79" i="77"/>
  <c r="AC82" i="77"/>
  <c r="AD81" i="76"/>
  <c r="AD82" i="76" s="1"/>
  <c r="AD79" i="76"/>
  <c r="AE79" i="77" l="1"/>
  <c r="AE81" i="77"/>
  <c r="AE81" i="76"/>
  <c r="AE79" i="76"/>
  <c r="AE91" i="77" l="1"/>
  <c r="AE89" i="77"/>
  <c r="AE82" i="77"/>
  <c r="AE90" i="77" s="1"/>
  <c r="AF79" i="77"/>
  <c r="AF81" i="77"/>
  <c r="AF79" i="76"/>
  <c r="AF81" i="76"/>
  <c r="AE82" i="76"/>
  <c r="AE92" i="76" s="1"/>
  <c r="AA95" i="77" l="1"/>
  <c r="Z98" i="77"/>
  <c r="Z95" i="77"/>
  <c r="Z97" i="77" s="1"/>
  <c r="Z96" i="77"/>
  <c r="AB95" i="77"/>
  <c r="AF82" i="77"/>
  <c r="AH83" i="77"/>
  <c r="AH81" i="77"/>
  <c r="AH88" i="77" s="1"/>
  <c r="AE92" i="77"/>
  <c r="AE91" i="76"/>
  <c r="AH81" i="76"/>
  <c r="AH88" i="76" s="1"/>
  <c r="AE89" i="76"/>
  <c r="AF82" i="76"/>
  <c r="AH83" i="76"/>
  <c r="AE90" i="76"/>
  <c r="Z98" i="76"/>
  <c r="Z95" i="76"/>
  <c r="Z96" i="76"/>
  <c r="AB95" i="76"/>
  <c r="AA95" i="76"/>
  <c r="Z99" i="77" l="1"/>
  <c r="AH85" i="77"/>
  <c r="AH87" i="77"/>
  <c r="AA98" i="77"/>
  <c r="AA99" i="77" s="1"/>
  <c r="AA96" i="77"/>
  <c r="Z99" i="76"/>
  <c r="AA96" i="76"/>
  <c r="AA98" i="76"/>
  <c r="AA99" i="76" s="1"/>
  <c r="AH85" i="76"/>
  <c r="AH87" i="76"/>
  <c r="Z97" i="76"/>
  <c r="AB96" i="77" l="1"/>
  <c r="AB98" i="77"/>
  <c r="AB99" i="77" s="1"/>
  <c r="AB96" i="76"/>
  <c r="AB98" i="76"/>
  <c r="AB99" i="76" s="1"/>
  <c r="AC96" i="77" l="1"/>
  <c r="AC98" i="77"/>
  <c r="AC98" i="76"/>
  <c r="AC99" i="76" s="1"/>
  <c r="AC96" i="76"/>
  <c r="AC99" i="77" l="1"/>
  <c r="AD98" i="77"/>
  <c r="AD99" i="77" s="1"/>
  <c r="AD96" i="77"/>
  <c r="AD98" i="76"/>
  <c r="AD99" i="76" s="1"/>
  <c r="AD96" i="76"/>
  <c r="AE98" i="77" l="1"/>
  <c r="AE96" i="77"/>
  <c r="AE96" i="76"/>
  <c r="AE98" i="76"/>
  <c r="AF96" i="77" l="1"/>
  <c r="AF98" i="77"/>
  <c r="AE99" i="77"/>
  <c r="AE109" i="77" s="1"/>
  <c r="AE99" i="76"/>
  <c r="AE108" i="76" s="1"/>
  <c r="AE107" i="76"/>
  <c r="AF96" i="76"/>
  <c r="AF98" i="76"/>
  <c r="AE108" i="77" l="1"/>
  <c r="AF99" i="77"/>
  <c r="AH100" i="77"/>
  <c r="AH98" i="77"/>
  <c r="AH105" i="77" s="1"/>
  <c r="AE106" i="77"/>
  <c r="AE107" i="77"/>
  <c r="Z113" i="77"/>
  <c r="AB112" i="77"/>
  <c r="Z115" i="77"/>
  <c r="Z112" i="77"/>
  <c r="AA112" i="77"/>
  <c r="AE109" i="76"/>
  <c r="AE106" i="76"/>
  <c r="AF99" i="76"/>
  <c r="AH100" i="76"/>
  <c r="Z113" i="76"/>
  <c r="AB112" i="76"/>
  <c r="Z115" i="76"/>
  <c r="AA112" i="76"/>
  <c r="Z112" i="76"/>
  <c r="Z114" i="76" s="1"/>
  <c r="AH98" i="76"/>
  <c r="AH105" i="76" s="1"/>
  <c r="Z116" i="77" l="1"/>
  <c r="AA115" i="77"/>
  <c r="AA116" i="77" s="1"/>
  <c r="AA113" i="77"/>
  <c r="AH104" i="77"/>
  <c r="AH102" i="77"/>
  <c r="Z114" i="77"/>
  <c r="AH102" i="76"/>
  <c r="AH104" i="76"/>
  <c r="AA113" i="76"/>
  <c r="AA115" i="76"/>
  <c r="AA116" i="76" s="1"/>
  <c r="Z116" i="76"/>
  <c r="AB115" i="77" l="1"/>
  <c r="AB113" i="77"/>
  <c r="AB115" i="76"/>
  <c r="AB113" i="76"/>
  <c r="AC113" i="77" l="1"/>
  <c r="AC115" i="77"/>
  <c r="AC116" i="77" s="1"/>
  <c r="AB116" i="77"/>
  <c r="AC115" i="76"/>
  <c r="AC116" i="76" s="1"/>
  <c r="AC113" i="76"/>
  <c r="AB116" i="76"/>
  <c r="AD113" i="77" l="1"/>
  <c r="AD115" i="77"/>
  <c r="AD113" i="76"/>
  <c r="AD115" i="76"/>
  <c r="AD116" i="77" l="1"/>
  <c r="AE115" i="77"/>
  <c r="AE113" i="77"/>
  <c r="AD116" i="76"/>
  <c r="AE115" i="76"/>
  <c r="AE113" i="76"/>
  <c r="AF115" i="77" l="1"/>
  <c r="AF116" i="77" s="1"/>
  <c r="AF113" i="77"/>
  <c r="AE125" i="77"/>
  <c r="AE116" i="77"/>
  <c r="AE124" i="77" s="1"/>
  <c r="AH117" i="77"/>
  <c r="AH115" i="77"/>
  <c r="AH122" i="77" s="1"/>
  <c r="AF115" i="76"/>
  <c r="AF113" i="76"/>
  <c r="AE116" i="76"/>
  <c r="AE125" i="76" s="1"/>
  <c r="AH121" i="77" l="1"/>
  <c r="AH119" i="77"/>
  <c r="AE126" i="77"/>
  <c r="AE123" i="77"/>
  <c r="Z132" i="77"/>
  <c r="Z129" i="77"/>
  <c r="Z131" i="77" s="1"/>
  <c r="Z130" i="77"/>
  <c r="AB129" i="77"/>
  <c r="AA129" i="77"/>
  <c r="AE126" i="76"/>
  <c r="AE124" i="76"/>
  <c r="Z130" i="76"/>
  <c r="AB129" i="76"/>
  <c r="AA129" i="76"/>
  <c r="Z132" i="76"/>
  <c r="Z129" i="76"/>
  <c r="Z131" i="76" s="1"/>
  <c r="AE123" i="76"/>
  <c r="AF116" i="76"/>
  <c r="AH115" i="76" s="1"/>
  <c r="AH122" i="76" s="1"/>
  <c r="AH117" i="76"/>
  <c r="AA132" i="77" l="1"/>
  <c r="AA133" i="77" s="1"/>
  <c r="AA130" i="77"/>
  <c r="Z133" i="77"/>
  <c r="AH121" i="76"/>
  <c r="AH119" i="76"/>
  <c r="Z133" i="76"/>
  <c r="AA132" i="76"/>
  <c r="AA133" i="76" s="1"/>
  <c r="AA130" i="76"/>
  <c r="AB130" i="77" l="1"/>
  <c r="AB132" i="77"/>
  <c r="AB132" i="76"/>
  <c r="AB133" i="76" s="1"/>
  <c r="AB130" i="76"/>
  <c r="AB133" i="77" l="1"/>
  <c r="AC132" i="77"/>
  <c r="AC133" i="77" s="1"/>
  <c r="AC130" i="77"/>
  <c r="AC130" i="76"/>
  <c r="AC132" i="76"/>
  <c r="AC133" i="76" s="1"/>
  <c r="AD132" i="77" l="1"/>
  <c r="AD130" i="77"/>
  <c r="AD130" i="76"/>
  <c r="AD132" i="76"/>
  <c r="AD133" i="76" s="1"/>
  <c r="AE132" i="77" l="1"/>
  <c r="AE130" i="77"/>
  <c r="AD133" i="77"/>
  <c r="AE132" i="76"/>
  <c r="AE130" i="76"/>
  <c r="AF130" i="77" l="1"/>
  <c r="AF132" i="77"/>
  <c r="AE133" i="77"/>
  <c r="AE141" i="77" s="1"/>
  <c r="AF132" i="76"/>
  <c r="AF130" i="76"/>
  <c r="AE133" i="76"/>
  <c r="AE142" i="76" s="1"/>
  <c r="AE140" i="77" l="1"/>
  <c r="AF133" i="77"/>
  <c r="AH132" i="77" s="1"/>
  <c r="AH139" i="77" s="1"/>
  <c r="AH134" i="77"/>
  <c r="AE142" i="77"/>
  <c r="AE143" i="77"/>
  <c r="AK13" i="77"/>
  <c r="AL10" i="77"/>
  <c r="AK10" i="77"/>
  <c r="AK12" i="77" s="1"/>
  <c r="AK11" i="77"/>
  <c r="AM10" i="77"/>
  <c r="AE143" i="76"/>
  <c r="AE140" i="76"/>
  <c r="AK10" i="76"/>
  <c r="AK11" i="76"/>
  <c r="AM10" i="76"/>
  <c r="AK13" i="76"/>
  <c r="AL10" i="76"/>
  <c r="AE141" i="76"/>
  <c r="AF133" i="76"/>
  <c r="AH132" i="76" s="1"/>
  <c r="AH139" i="76" s="1"/>
  <c r="AH134" i="76"/>
  <c r="AL11" i="77" l="1"/>
  <c r="AL13" i="77"/>
  <c r="AL14" i="77" s="1"/>
  <c r="AK14" i="77"/>
  <c r="AH138" i="77"/>
  <c r="AH136" i="77"/>
  <c r="AL11" i="76"/>
  <c r="AL13" i="76"/>
  <c r="AL14" i="76" s="1"/>
  <c r="AK12" i="76"/>
  <c r="AH138" i="76"/>
  <c r="AH136" i="76"/>
  <c r="AK14" i="76"/>
  <c r="AM11" i="77" l="1"/>
  <c r="AM13" i="77"/>
  <c r="AM11" i="76"/>
  <c r="AM13" i="76"/>
  <c r="AM14" i="77" l="1"/>
  <c r="AN11" i="77"/>
  <c r="AN13" i="77"/>
  <c r="AN14" i="77" s="1"/>
  <c r="AM14" i="76"/>
  <c r="AN13" i="76"/>
  <c r="AN14" i="76" s="1"/>
  <c r="AN11" i="76"/>
  <c r="AO13" i="77" l="1"/>
  <c r="AO14" i="77" s="1"/>
  <c r="AO11" i="77"/>
  <c r="AO11" i="76"/>
  <c r="AO13" i="76"/>
  <c r="AO14" i="76" s="1"/>
  <c r="AP11" i="77" l="1"/>
  <c r="AP13" i="77"/>
  <c r="AP11" i="76"/>
  <c r="AP13" i="76"/>
  <c r="AP21" i="77" l="1"/>
  <c r="AP14" i="77"/>
  <c r="AP22" i="77" s="1"/>
  <c r="AQ11" i="77"/>
  <c r="AQ13" i="77"/>
  <c r="AP14" i="76"/>
  <c r="AP24" i="76" s="1"/>
  <c r="AP21" i="76"/>
  <c r="AQ13" i="76"/>
  <c r="AQ11" i="76"/>
  <c r="AQ14" i="77" l="1"/>
  <c r="AS15" i="77"/>
  <c r="AP23" i="77"/>
  <c r="AK28" i="77"/>
  <c r="AM27" i="77"/>
  <c r="AK30" i="77"/>
  <c r="AL27" i="77"/>
  <c r="AK27" i="77"/>
  <c r="AS13" i="77"/>
  <c r="AS20" i="77" s="1"/>
  <c r="AP24" i="77"/>
  <c r="AP22" i="76"/>
  <c r="AP23" i="76"/>
  <c r="AK30" i="76"/>
  <c r="AL27" i="76"/>
  <c r="AK27" i="76"/>
  <c r="AK29" i="76" s="1"/>
  <c r="AK28" i="76"/>
  <c r="AM27" i="76"/>
  <c r="AQ14" i="76"/>
  <c r="AS15" i="76"/>
  <c r="AS13" i="76"/>
  <c r="AS20" i="76" s="1"/>
  <c r="AK29" i="77" l="1"/>
  <c r="AL28" i="77"/>
  <c r="AL30" i="77"/>
  <c r="AL31" i="77" s="1"/>
  <c r="AS19" i="77"/>
  <c r="AS17" i="77"/>
  <c r="AK31" i="77"/>
  <c r="AL28" i="76"/>
  <c r="AL30" i="76"/>
  <c r="AL31" i="76" s="1"/>
  <c r="AS17" i="76"/>
  <c r="AS19" i="76"/>
  <c r="AK31" i="76"/>
  <c r="AM30" i="77" l="1"/>
  <c r="AM28" i="77"/>
  <c r="AM28" i="76"/>
  <c r="AM30" i="76"/>
  <c r="AN30" i="77" l="1"/>
  <c r="AN31" i="77" s="1"/>
  <c r="AN28" i="77"/>
  <c r="AM31" i="77"/>
  <c r="AM31" i="76"/>
  <c r="AN28" i="76"/>
  <c r="AN30" i="76"/>
  <c r="AN31" i="76" s="1"/>
  <c r="AO28" i="77" l="1"/>
  <c r="AO30" i="77"/>
  <c r="AO30" i="76"/>
  <c r="AO31" i="76" s="1"/>
  <c r="AO28" i="76"/>
  <c r="AO31" i="77" l="1"/>
  <c r="AP28" i="77"/>
  <c r="AP30" i="77"/>
  <c r="AP28" i="76"/>
  <c r="AP30" i="76"/>
  <c r="AP38" i="77" l="1"/>
  <c r="AP31" i="77"/>
  <c r="AP41" i="77" s="1"/>
  <c r="AQ30" i="77"/>
  <c r="AQ28" i="77"/>
  <c r="AQ28" i="76"/>
  <c r="AQ30" i="76"/>
  <c r="AP40" i="76"/>
  <c r="AP38" i="76"/>
  <c r="AP31" i="76"/>
  <c r="AK47" i="77" l="1"/>
  <c r="AL44" i="77"/>
  <c r="AK45" i="77"/>
  <c r="AM44" i="77"/>
  <c r="AK44" i="77"/>
  <c r="AP39" i="77"/>
  <c r="AQ31" i="77"/>
  <c r="AS30" i="77" s="1"/>
  <c r="AS37" i="77" s="1"/>
  <c r="AS32" i="77"/>
  <c r="AP40" i="77"/>
  <c r="AP41" i="76"/>
  <c r="AQ31" i="76"/>
  <c r="AS30" i="76" s="1"/>
  <c r="AS37" i="76" s="1"/>
  <c r="AS32" i="76"/>
  <c r="AP39" i="76"/>
  <c r="AK45" i="76"/>
  <c r="AM44" i="76"/>
  <c r="AK47" i="76"/>
  <c r="AL44" i="76"/>
  <c r="AK44" i="76"/>
  <c r="AK46" i="77" l="1"/>
  <c r="AK48" i="77"/>
  <c r="AS34" i="77"/>
  <c r="AS36" i="77"/>
  <c r="AL47" i="77"/>
  <c r="AL48" i="77" s="1"/>
  <c r="AL45" i="77"/>
  <c r="AK48" i="76"/>
  <c r="AS34" i="76"/>
  <c r="AS36" i="76"/>
  <c r="AK46" i="76"/>
  <c r="AL47" i="76"/>
  <c r="AL48" i="76" s="1"/>
  <c r="AL45" i="76"/>
  <c r="AM47" i="77" l="1"/>
  <c r="AM48" i="77" s="1"/>
  <c r="AM45" i="77"/>
  <c r="AM47" i="76"/>
  <c r="AM48" i="76" s="1"/>
  <c r="AM45" i="76"/>
  <c r="AN45" i="77" l="1"/>
  <c r="AN47" i="77"/>
  <c r="AN48" i="77" s="1"/>
  <c r="AN45" i="76"/>
  <c r="AN47" i="76"/>
  <c r="AO47" i="77" l="1"/>
  <c r="AO48" i="77" s="1"/>
  <c r="AO45" i="77"/>
  <c r="AN48" i="76"/>
  <c r="AO45" i="76"/>
  <c r="AO47" i="76"/>
  <c r="AO48" i="76" s="1"/>
  <c r="AP45" i="77" l="1"/>
  <c r="AP47" i="77"/>
  <c r="AP47" i="76"/>
  <c r="AP45" i="76"/>
  <c r="AP57" i="77" l="1"/>
  <c r="AP55" i="77"/>
  <c r="AP48" i="77"/>
  <c r="AP56" i="77" s="1"/>
  <c r="AQ47" i="77"/>
  <c r="AQ45" i="77"/>
  <c r="AQ47" i="76"/>
  <c r="AQ45" i="76"/>
  <c r="AP48" i="76"/>
  <c r="AP58" i="76"/>
  <c r="AQ48" i="77" l="1"/>
  <c r="AS49" i="77"/>
  <c r="AK62" i="77"/>
  <c r="AM61" i="77"/>
  <c r="AK64" i="77"/>
  <c r="AL61" i="77"/>
  <c r="AK61" i="77"/>
  <c r="AS47" i="77"/>
  <c r="AS54" i="77" s="1"/>
  <c r="AP58" i="77"/>
  <c r="AP55" i="76"/>
  <c r="AP56" i="76"/>
  <c r="AK64" i="76"/>
  <c r="AL61" i="76"/>
  <c r="AK61" i="76"/>
  <c r="AK63" i="76" s="1"/>
  <c r="AK62" i="76"/>
  <c r="AM61" i="76"/>
  <c r="AP57" i="76"/>
  <c r="AQ48" i="76"/>
  <c r="AS47" i="76" s="1"/>
  <c r="AS54" i="76" s="1"/>
  <c r="AS49" i="76"/>
  <c r="AS53" i="77" l="1"/>
  <c r="AS51" i="77"/>
  <c r="AK63" i="77"/>
  <c r="AL64" i="77"/>
  <c r="AL65" i="77" s="1"/>
  <c r="AL62" i="77"/>
  <c r="AK65" i="77"/>
  <c r="AK65" i="76"/>
  <c r="AS51" i="76"/>
  <c r="AS53" i="76"/>
  <c r="AL62" i="76"/>
  <c r="AL64" i="76"/>
  <c r="AL65" i="76" s="1"/>
  <c r="AM64" i="77" l="1"/>
  <c r="AM65" i="77" s="1"/>
  <c r="AM62" i="77"/>
  <c r="AM64" i="76"/>
  <c r="AM65" i="76" s="1"/>
  <c r="AM62" i="76"/>
  <c r="AN64" i="77" l="1"/>
  <c r="AN65" i="77" s="1"/>
  <c r="AN62" i="77"/>
  <c r="AN62" i="76"/>
  <c r="AN64" i="76"/>
  <c r="AO62" i="77" l="1"/>
  <c r="AO64" i="77"/>
  <c r="AO65" i="77" s="1"/>
  <c r="AN65" i="76"/>
  <c r="AO64" i="76"/>
  <c r="AO65" i="76" s="1"/>
  <c r="AO62" i="76"/>
  <c r="AP64" i="77" l="1"/>
  <c r="AP62" i="77"/>
  <c r="AP62" i="76"/>
  <c r="AP64" i="76"/>
  <c r="AQ62" i="77" l="1"/>
  <c r="AQ64" i="77"/>
  <c r="AP74" i="77"/>
  <c r="AP65" i="77"/>
  <c r="AP73" i="77" s="1"/>
  <c r="AP72" i="77"/>
  <c r="AP75" i="77"/>
  <c r="AP65" i="76"/>
  <c r="AQ64" i="76"/>
  <c r="AQ62" i="76"/>
  <c r="AQ65" i="77" l="1"/>
  <c r="AS66" i="77"/>
  <c r="AS64" i="77"/>
  <c r="AS71" i="77" s="1"/>
  <c r="AK81" i="77"/>
  <c r="AL78" i="77"/>
  <c r="AM78" i="77"/>
  <c r="AK78" i="77"/>
  <c r="AK80" i="77" s="1"/>
  <c r="AK79" i="77"/>
  <c r="AS64" i="76"/>
  <c r="AS71" i="76" s="1"/>
  <c r="AP72" i="76"/>
  <c r="AQ65" i="76"/>
  <c r="AS66" i="76"/>
  <c r="AP75" i="76"/>
  <c r="AK81" i="76"/>
  <c r="AL78" i="76"/>
  <c r="AK78" i="76"/>
  <c r="AK79" i="76"/>
  <c r="AM78" i="76"/>
  <c r="AP74" i="76"/>
  <c r="AP73" i="76"/>
  <c r="AK80" i="76" l="1"/>
  <c r="AS68" i="77"/>
  <c r="AS70" i="77"/>
  <c r="AL81" i="77"/>
  <c r="AL82" i="77" s="1"/>
  <c r="AL79" i="77"/>
  <c r="AK82" i="77"/>
  <c r="AS70" i="76"/>
  <c r="AS68" i="76"/>
  <c r="AK82" i="76"/>
  <c r="AL79" i="76"/>
  <c r="AL81" i="76"/>
  <c r="AL82" i="76" s="1"/>
  <c r="AM79" i="77" l="1"/>
  <c r="AM81" i="77"/>
  <c r="AM79" i="76"/>
  <c r="AM81" i="76"/>
  <c r="AM82" i="76" s="1"/>
  <c r="AM82" i="77" l="1"/>
  <c r="AN79" i="77"/>
  <c r="AN81" i="77"/>
  <c r="AN82" i="77" s="1"/>
  <c r="AN79" i="76"/>
  <c r="AN81" i="76"/>
  <c r="AN82" i="76" s="1"/>
  <c r="AO81" i="77" l="1"/>
  <c r="AO82" i="77" s="1"/>
  <c r="AO79" i="77"/>
  <c r="AO81" i="76"/>
  <c r="AO82" i="76" s="1"/>
  <c r="AO79" i="76"/>
  <c r="AP79" i="77" l="1"/>
  <c r="AP81" i="77"/>
  <c r="AP81" i="76"/>
  <c r="AP79" i="76"/>
  <c r="AP90" i="77" l="1"/>
  <c r="AP82" i="77"/>
  <c r="AP91" i="77" s="1"/>
  <c r="AQ81" i="77"/>
  <c r="AQ79" i="77"/>
  <c r="AQ79" i="76"/>
  <c r="AQ81" i="76"/>
  <c r="AP82" i="76"/>
  <c r="AP92" i="76" s="1"/>
  <c r="AP89" i="77" l="1"/>
  <c r="AK96" i="77"/>
  <c r="AM95" i="77"/>
  <c r="AK98" i="77"/>
  <c r="AL95" i="77"/>
  <c r="AK95" i="77"/>
  <c r="AQ82" i="77"/>
  <c r="AS83" i="77"/>
  <c r="AS81" i="77"/>
  <c r="AS88" i="77" s="1"/>
  <c r="AP92" i="77"/>
  <c r="AP91" i="76"/>
  <c r="AS81" i="76"/>
  <c r="AS88" i="76" s="1"/>
  <c r="AP89" i="76"/>
  <c r="AQ82" i="76"/>
  <c r="AS83" i="76"/>
  <c r="AP90" i="76"/>
  <c r="AK98" i="76"/>
  <c r="AL95" i="76"/>
  <c r="AK95" i="76"/>
  <c r="AK96" i="76"/>
  <c r="AM95" i="76"/>
  <c r="AS85" i="77" l="1"/>
  <c r="AS87" i="77"/>
  <c r="AK99" i="77"/>
  <c r="AK97" i="77"/>
  <c r="AL98" i="77"/>
  <c r="AL99" i="77" s="1"/>
  <c r="AL96" i="77"/>
  <c r="AL96" i="76"/>
  <c r="AL98" i="76"/>
  <c r="AL99" i="76" s="1"/>
  <c r="AK99" i="76"/>
  <c r="AK97" i="76"/>
  <c r="AS87" i="76"/>
  <c r="AS85" i="76"/>
  <c r="AM98" i="77" l="1"/>
  <c r="AM99" i="77" s="1"/>
  <c r="AM96" i="77"/>
  <c r="AM96" i="76"/>
  <c r="AM98" i="76"/>
  <c r="AM99" i="76" s="1"/>
  <c r="AN96" i="77" l="1"/>
  <c r="AN98" i="77"/>
  <c r="AN99" i="77" s="1"/>
  <c r="AN96" i="76"/>
  <c r="AN98" i="76"/>
  <c r="AN99" i="76" s="1"/>
  <c r="AO96" i="77" l="1"/>
  <c r="AO98" i="77"/>
  <c r="AO99" i="77" s="1"/>
  <c r="AO98" i="76"/>
  <c r="AO99" i="76" s="1"/>
  <c r="AO96" i="76"/>
  <c r="AP98" i="77" l="1"/>
  <c r="AP96" i="77"/>
  <c r="AP96" i="76"/>
  <c r="AP98" i="76"/>
  <c r="AQ98" i="77" l="1"/>
  <c r="AQ96" i="77"/>
  <c r="AP99" i="77"/>
  <c r="AP107" i="77" s="1"/>
  <c r="AP99" i="76"/>
  <c r="AP109" i="76" s="1"/>
  <c r="AQ96" i="76"/>
  <c r="AQ98" i="76"/>
  <c r="AP106" i="76" l="1"/>
  <c r="AP108" i="76"/>
  <c r="AP107" i="76"/>
  <c r="AP108" i="77"/>
  <c r="AP109" i="77"/>
  <c r="AP106" i="77"/>
  <c r="AK115" i="77"/>
  <c r="AL112" i="77"/>
  <c r="AM112" i="77"/>
  <c r="AK112" i="77"/>
  <c r="AK114" i="77" s="1"/>
  <c r="AK113" i="77"/>
  <c r="AQ99" i="77"/>
  <c r="AS98" i="77" s="1"/>
  <c r="AS105" i="77" s="1"/>
  <c r="AS100" i="77"/>
  <c r="AQ99" i="76"/>
  <c r="AS100" i="76"/>
  <c r="AK113" i="76"/>
  <c r="AM112" i="76"/>
  <c r="AL112" i="76"/>
  <c r="AK115" i="76"/>
  <c r="AK112" i="76"/>
  <c r="AK114" i="76" s="1"/>
  <c r="AS98" i="76"/>
  <c r="AS105" i="76" s="1"/>
  <c r="AS102" i="77" l="1"/>
  <c r="AS104" i="77"/>
  <c r="AL113" i="77"/>
  <c r="AL115" i="77"/>
  <c r="AL116" i="77" s="1"/>
  <c r="AK116" i="77"/>
  <c r="AK116" i="76"/>
  <c r="AS104" i="76"/>
  <c r="AS102" i="76"/>
  <c r="AL113" i="76"/>
  <c r="AL115" i="76"/>
  <c r="AL116" i="76" s="1"/>
  <c r="AM115" i="77" l="1"/>
  <c r="AM113" i="77"/>
  <c r="AM115" i="76"/>
  <c r="AM116" i="76" s="1"/>
  <c r="AM113" i="76"/>
  <c r="AN113" i="77" l="1"/>
  <c r="AN115" i="77"/>
  <c r="AN116" i="77" s="1"/>
  <c r="AM116" i="77"/>
  <c r="AN115" i="76"/>
  <c r="AN116" i="76" s="1"/>
  <c r="AN113" i="76"/>
  <c r="AO115" i="77" l="1"/>
  <c r="AO113" i="77"/>
  <c r="AO115" i="76"/>
  <c r="AO116" i="76" s="1"/>
  <c r="AO113" i="76"/>
  <c r="AP113" i="77" l="1"/>
  <c r="AP115" i="77"/>
  <c r="AO116" i="77"/>
  <c r="AP113" i="76"/>
  <c r="AP115" i="76"/>
  <c r="AP116" i="77" l="1"/>
  <c r="AP126" i="77" s="1"/>
  <c r="AP125" i="77"/>
  <c r="AP124" i="77"/>
  <c r="AP123" i="77"/>
  <c r="AQ115" i="77"/>
  <c r="AQ113" i="77"/>
  <c r="AP116" i="76"/>
  <c r="AP126" i="76" s="1"/>
  <c r="AP125" i="76"/>
  <c r="AP123" i="76"/>
  <c r="AQ115" i="76"/>
  <c r="AQ113" i="76"/>
  <c r="AK132" i="77" l="1"/>
  <c r="AL129" i="77"/>
  <c r="AK130" i="77"/>
  <c r="AM129" i="77"/>
  <c r="AK129" i="77"/>
  <c r="AK131" i="77" s="1"/>
  <c r="AQ116" i="77"/>
  <c r="AS115" i="77" s="1"/>
  <c r="AS122" i="77" s="1"/>
  <c r="AS117" i="77"/>
  <c r="AP124" i="76"/>
  <c r="AK130" i="76"/>
  <c r="AM129" i="76"/>
  <c r="AK132" i="76"/>
  <c r="AL129" i="76"/>
  <c r="AK129" i="76"/>
  <c r="AQ116" i="76"/>
  <c r="AS117" i="76"/>
  <c r="AS115" i="76"/>
  <c r="AS122" i="76" s="1"/>
  <c r="AK131" i="76" l="1"/>
  <c r="AL130" i="77"/>
  <c r="AL132" i="77"/>
  <c r="AL133" i="77" s="1"/>
  <c r="AS119" i="77"/>
  <c r="AS121" i="77"/>
  <c r="AK133" i="77"/>
  <c r="AS121" i="76"/>
  <c r="AS119" i="76"/>
  <c r="AK133" i="76"/>
  <c r="AL130" i="76"/>
  <c r="AL132" i="76"/>
  <c r="AL133" i="76" s="1"/>
  <c r="AM132" i="77" l="1"/>
  <c r="AM130" i="77"/>
  <c r="AM132" i="76"/>
  <c r="AM133" i="76" s="1"/>
  <c r="AM130" i="76"/>
  <c r="AN130" i="77" l="1"/>
  <c r="AN132" i="77"/>
  <c r="AN133" i="77" s="1"/>
  <c r="AM133" i="77"/>
  <c r="AN132" i="76"/>
  <c r="AN133" i="76" s="1"/>
  <c r="AN130" i="76"/>
  <c r="AO132" i="77" l="1"/>
  <c r="AO130" i="77"/>
  <c r="AO130" i="76"/>
  <c r="AO132" i="76"/>
  <c r="AO133" i="76" s="1"/>
  <c r="AP130" i="77" l="1"/>
  <c r="AP132" i="77"/>
  <c r="AO133" i="77"/>
  <c r="AP130" i="76"/>
  <c r="AP132" i="76"/>
  <c r="AP133" i="77" l="1"/>
  <c r="AP143" i="77" s="1"/>
  <c r="AQ132" i="77"/>
  <c r="AQ130" i="77"/>
  <c r="AP142" i="76"/>
  <c r="AP141" i="76"/>
  <c r="AP140" i="76"/>
  <c r="AP133" i="76"/>
  <c r="AP143" i="76" s="1"/>
  <c r="AQ132" i="76"/>
  <c r="AQ130" i="76"/>
  <c r="AP140" i="77" l="1"/>
  <c r="AW13" i="77"/>
  <c r="AW11" i="77"/>
  <c r="AY10" i="77"/>
  <c r="AX10" i="77"/>
  <c r="AW10" i="77"/>
  <c r="AP141" i="77"/>
  <c r="AQ133" i="77"/>
  <c r="AS132" i="77" s="1"/>
  <c r="AS139" i="77" s="1"/>
  <c r="AS134" i="77"/>
  <c r="AP142" i="77"/>
  <c r="AW10" i="76"/>
  <c r="AW12" i="76" s="1"/>
  <c r="AX10" i="76"/>
  <c r="AW13" i="76"/>
  <c r="AW11" i="76"/>
  <c r="AY10" i="76"/>
  <c r="AQ133" i="76"/>
  <c r="AS132" i="76" s="1"/>
  <c r="AS139" i="76" s="1"/>
  <c r="AS134" i="76"/>
  <c r="AX13" i="77" l="1"/>
  <c r="AX14" i="77" s="1"/>
  <c r="AX11" i="77"/>
  <c r="AW12" i="77"/>
  <c r="AW14" i="77"/>
  <c r="AS136" i="77"/>
  <c r="AS138" i="77"/>
  <c r="AX13" i="76"/>
  <c r="AX14" i="76" s="1"/>
  <c r="AX11" i="76"/>
  <c r="AS136" i="76"/>
  <c r="AS138" i="76"/>
  <c r="AW14" i="76"/>
  <c r="AY13" i="77" l="1"/>
  <c r="AY11" i="77"/>
  <c r="AY13" i="76"/>
  <c r="AY11" i="76"/>
  <c r="AZ13" i="77" l="1"/>
  <c r="AZ14" i="77" s="1"/>
  <c r="AZ11" i="77"/>
  <c r="AY14" i="77"/>
  <c r="AZ13" i="76"/>
  <c r="AZ14" i="76" s="1"/>
  <c r="AZ11" i="76"/>
  <c r="AY14" i="76"/>
  <c r="BA13" i="77" l="1"/>
  <c r="BA11" i="77"/>
  <c r="BA13" i="76"/>
  <c r="BA11" i="76"/>
  <c r="BB13" i="77" l="1"/>
  <c r="BB11" i="77"/>
  <c r="BA14" i="77"/>
  <c r="BA14" i="76"/>
  <c r="BB13" i="76"/>
  <c r="BB11" i="76"/>
  <c r="BC13" i="77" l="1"/>
  <c r="BC11" i="77"/>
  <c r="BB14" i="77"/>
  <c r="BB22" i="77" s="1"/>
  <c r="BC13" i="76"/>
  <c r="BC11" i="76"/>
  <c r="BB14" i="76"/>
  <c r="BB22" i="76" s="1"/>
  <c r="BB24" i="77" l="1"/>
  <c r="BB21" i="77"/>
  <c r="AW27" i="77"/>
  <c r="AW30" i="77"/>
  <c r="AX27" i="77"/>
  <c r="AW28" i="77"/>
  <c r="AY27" i="77"/>
  <c r="BB23" i="77"/>
  <c r="BC14" i="77"/>
  <c r="BE13" i="77" s="1"/>
  <c r="BE20" i="77" s="1"/>
  <c r="BE15" i="77"/>
  <c r="BB23" i="76"/>
  <c r="BB24" i="76"/>
  <c r="BB21" i="76"/>
  <c r="AW30" i="76"/>
  <c r="AW28" i="76"/>
  <c r="AY27" i="76"/>
  <c r="AX27" i="76"/>
  <c r="AW27" i="76"/>
  <c r="BC14" i="76"/>
  <c r="BE13" i="76" s="1"/>
  <c r="BE20" i="76" s="1"/>
  <c r="BE15" i="76"/>
  <c r="AW29" i="77" l="1"/>
  <c r="BE17" i="77"/>
  <c r="BE19" i="77"/>
  <c r="AX28" i="77"/>
  <c r="AX30" i="77"/>
  <c r="AX31" i="77" s="1"/>
  <c r="AW31" i="77"/>
  <c r="BE19" i="76"/>
  <c r="BE17" i="76"/>
  <c r="AX30" i="76"/>
  <c r="AX31" i="76" s="1"/>
  <c r="AX28" i="76"/>
  <c r="AW29" i="76"/>
  <c r="AW31" i="76"/>
  <c r="AY30" i="77" l="1"/>
  <c r="AY31" i="77" s="1"/>
  <c r="AY28" i="77"/>
  <c r="AY30" i="76"/>
  <c r="AY31" i="76" s="1"/>
  <c r="AY28" i="76"/>
  <c r="AZ28" i="77" l="1"/>
  <c r="AZ30" i="77"/>
  <c r="AZ31" i="77" s="1"/>
  <c r="AZ30" i="76"/>
  <c r="AZ31" i="76" s="1"/>
  <c r="AZ28" i="76"/>
  <c r="BA28" i="77" l="1"/>
  <c r="BA30" i="77"/>
  <c r="BA31" i="77" s="1"/>
  <c r="BA30" i="76"/>
  <c r="BA31" i="76" s="1"/>
  <c r="BA28" i="76"/>
  <c r="BB30" i="77" l="1"/>
  <c r="BB28" i="77"/>
  <c r="BB30" i="76"/>
  <c r="BB28" i="76"/>
  <c r="BC30" i="77" l="1"/>
  <c r="BC28" i="77"/>
  <c r="BB31" i="77"/>
  <c r="BB40" i="77" s="1"/>
  <c r="BB38" i="77"/>
  <c r="BC30" i="76"/>
  <c r="BC28" i="76"/>
  <c r="BB31" i="76"/>
  <c r="BB39" i="76" s="1"/>
  <c r="BB39" i="77" l="1"/>
  <c r="BB41" i="77"/>
  <c r="AW47" i="77"/>
  <c r="AW45" i="77"/>
  <c r="AY44" i="77"/>
  <c r="AW44" i="77"/>
  <c r="AX44" i="77"/>
  <c r="BE30" i="77"/>
  <c r="BE37" i="77" s="1"/>
  <c r="BC31" i="77"/>
  <c r="BE32" i="77"/>
  <c r="BB41" i="76"/>
  <c r="BB38" i="76"/>
  <c r="AW44" i="76"/>
  <c r="AW45" i="76"/>
  <c r="AY44" i="76"/>
  <c r="AW47" i="76"/>
  <c r="AX44" i="76"/>
  <c r="BB40" i="76"/>
  <c r="BC31" i="76"/>
  <c r="BE30" i="76" s="1"/>
  <c r="BE37" i="76" s="1"/>
  <c r="BE32" i="76"/>
  <c r="BE36" i="77" l="1"/>
  <c r="BE34" i="77"/>
  <c r="AW46" i="77"/>
  <c r="AX45" i="77"/>
  <c r="AX47" i="77"/>
  <c r="AX48" i="77" s="1"/>
  <c r="AW48" i="77"/>
  <c r="BE34" i="76"/>
  <c r="BE36" i="76"/>
  <c r="AW48" i="76"/>
  <c r="AX47" i="76"/>
  <c r="AX48" i="76" s="1"/>
  <c r="AX45" i="76"/>
  <c r="AW46" i="76"/>
  <c r="AY45" i="77" l="1"/>
  <c r="AY47" i="77"/>
  <c r="AY45" i="76"/>
  <c r="AY47" i="76"/>
  <c r="AY48" i="76" s="1"/>
  <c r="AY48" i="77" l="1"/>
  <c r="AZ45" i="77"/>
  <c r="AZ47" i="77"/>
  <c r="AZ48" i="77" s="1"/>
  <c r="AZ45" i="76"/>
  <c r="AZ47" i="76"/>
  <c r="AZ48" i="76" s="1"/>
  <c r="BA47" i="77" l="1"/>
  <c r="BA48" i="77" s="1"/>
  <c r="BA45" i="77"/>
  <c r="BA47" i="76"/>
  <c r="BA48" i="76" s="1"/>
  <c r="BA45" i="76"/>
  <c r="BB47" i="77" l="1"/>
  <c r="BB45" i="77"/>
  <c r="BB47" i="76"/>
  <c r="BB45" i="76"/>
  <c r="BC45" i="77" l="1"/>
  <c r="BC47" i="77"/>
  <c r="BB48" i="77"/>
  <c r="BB57" i="77" s="1"/>
  <c r="BC45" i="76"/>
  <c r="BC47" i="76"/>
  <c r="BB48" i="76"/>
  <c r="BB57" i="76" s="1"/>
  <c r="BB58" i="77" l="1"/>
  <c r="BC48" i="77"/>
  <c r="BE49" i="77"/>
  <c r="BE47" i="77"/>
  <c r="BE54" i="77" s="1"/>
  <c r="BB55" i="77"/>
  <c r="BB56" i="77"/>
  <c r="AW64" i="77"/>
  <c r="AX61" i="77"/>
  <c r="AW61" i="77"/>
  <c r="AW63" i="77" s="1"/>
  <c r="AY61" i="77"/>
  <c r="AW62" i="77"/>
  <c r="BE47" i="76"/>
  <c r="BE54" i="76" s="1"/>
  <c r="BB58" i="76"/>
  <c r="BC48" i="76"/>
  <c r="BE49" i="76"/>
  <c r="BB55" i="76"/>
  <c r="BB56" i="76"/>
  <c r="AW61" i="76"/>
  <c r="AW64" i="76"/>
  <c r="AW62" i="76"/>
  <c r="AY61" i="76"/>
  <c r="AX61" i="76"/>
  <c r="AX64" i="77" l="1"/>
  <c r="AX65" i="77" s="1"/>
  <c r="AX62" i="77"/>
  <c r="AW65" i="77"/>
  <c r="BE51" i="77"/>
  <c r="BE53" i="77"/>
  <c r="AW63" i="76"/>
  <c r="AX64" i="76"/>
  <c r="AX65" i="76" s="1"/>
  <c r="AX62" i="76"/>
  <c r="AW65" i="76"/>
  <c r="BE53" i="76"/>
  <c r="BE51" i="76"/>
  <c r="AY62" i="77" l="1"/>
  <c r="AY64" i="77"/>
  <c r="AY64" i="76"/>
  <c r="AY62" i="76"/>
  <c r="AY65" i="77" l="1"/>
  <c r="AZ62" i="77"/>
  <c r="AZ64" i="77"/>
  <c r="AZ65" i="77" s="1"/>
  <c r="AZ64" i="76"/>
  <c r="AZ65" i="76" s="1"/>
  <c r="AZ62" i="76"/>
  <c r="AY65" i="76"/>
  <c r="BA62" i="77" l="1"/>
  <c r="BA64" i="77"/>
  <c r="BA65" i="77" s="1"/>
  <c r="BA64" i="76"/>
  <c r="BA62" i="76"/>
  <c r="BB64" i="77" l="1"/>
  <c r="BB65" i="77" s="1"/>
  <c r="BB62" i="77"/>
  <c r="BA65" i="76"/>
  <c r="BB64" i="76"/>
  <c r="BB65" i="76" s="1"/>
  <c r="BB62" i="76"/>
  <c r="BC64" i="77" l="1"/>
  <c r="BC62" i="77"/>
  <c r="BC64" i="76"/>
  <c r="BC65" i="76" s="1"/>
  <c r="BC62" i="76"/>
  <c r="BE64" i="76"/>
  <c r="BE71" i="76" s="1"/>
  <c r="AW81" i="77" l="1"/>
  <c r="AW79" i="77"/>
  <c r="AY78" i="77"/>
  <c r="AX78" i="77"/>
  <c r="AW78" i="77"/>
  <c r="AW80" i="77" s="1"/>
  <c r="BC65" i="77"/>
  <c r="BE64" i="77" s="1"/>
  <c r="BE71" i="77" s="1"/>
  <c r="BE66" i="77"/>
  <c r="BE66" i="76"/>
  <c r="AW81" i="76"/>
  <c r="AW79" i="76"/>
  <c r="AY78" i="76"/>
  <c r="AX78" i="76"/>
  <c r="AW78" i="76"/>
  <c r="AW80" i="76" s="1"/>
  <c r="BE68" i="77" l="1"/>
  <c r="BE70" i="77"/>
  <c r="AX81" i="77"/>
  <c r="AX82" i="77" s="1"/>
  <c r="AX79" i="77"/>
  <c r="AW82" i="77"/>
  <c r="AX79" i="76"/>
  <c r="AX81" i="76"/>
  <c r="AX82" i="76" s="1"/>
  <c r="AW82" i="76"/>
  <c r="BE68" i="76"/>
  <c r="BE70" i="76"/>
  <c r="AY79" i="77" l="1"/>
  <c r="AY81" i="77"/>
  <c r="AY82" i="77" s="1"/>
  <c r="AY81" i="76"/>
  <c r="AY82" i="76" s="1"/>
  <c r="AY79" i="76"/>
  <c r="AZ81" i="77" l="1"/>
  <c r="AZ79" i="77"/>
  <c r="AZ79" i="76"/>
  <c r="AZ81" i="76"/>
  <c r="AZ82" i="76" s="1"/>
  <c r="BA81" i="77" l="1"/>
  <c r="BA82" i="77" s="1"/>
  <c r="BA79" i="77"/>
  <c r="AZ82" i="77"/>
  <c r="BA81" i="76"/>
  <c r="BA82" i="76" s="1"/>
  <c r="BA79" i="76"/>
  <c r="BB79" i="77" l="1"/>
  <c r="BB81" i="77"/>
  <c r="BB79" i="76"/>
  <c r="BB81" i="76"/>
  <c r="BB82" i="77" l="1"/>
  <c r="BB91" i="77" s="1"/>
  <c r="BC81" i="77"/>
  <c r="BC79" i="77"/>
  <c r="BB89" i="76"/>
  <c r="BB82" i="76"/>
  <c r="BB91" i="76" s="1"/>
  <c r="BC79" i="76"/>
  <c r="BC81" i="76"/>
  <c r="BB89" i="77" l="1"/>
  <c r="AW98" i="77"/>
  <c r="AW96" i="77"/>
  <c r="AY95" i="77"/>
  <c r="AW95" i="77"/>
  <c r="AW97" i="77" s="1"/>
  <c r="AX95" i="77"/>
  <c r="BB90" i="77"/>
  <c r="BC82" i="77"/>
  <c r="BE83" i="77"/>
  <c r="BE81" i="77"/>
  <c r="BE88" i="77" s="1"/>
  <c r="BB92" i="77"/>
  <c r="BC82" i="76"/>
  <c r="BE83" i="76"/>
  <c r="BB90" i="76"/>
  <c r="AW98" i="76"/>
  <c r="AW96" i="76"/>
  <c r="AY95" i="76"/>
  <c r="AX95" i="76"/>
  <c r="AW95" i="76"/>
  <c r="BE81" i="76"/>
  <c r="BE88" i="76" s="1"/>
  <c r="BB92" i="76"/>
  <c r="AW97" i="76" l="1"/>
  <c r="AX98" i="77"/>
  <c r="AX99" i="77" s="1"/>
  <c r="AX96" i="77"/>
  <c r="AW99" i="77"/>
  <c r="BE87" i="77"/>
  <c r="BE85" i="77"/>
  <c r="AW99" i="76"/>
  <c r="BE85" i="76"/>
  <c r="BE87" i="76"/>
  <c r="AX98" i="76"/>
  <c r="AX99" i="76" s="1"/>
  <c r="AX96" i="76"/>
  <c r="AY98" i="77" l="1"/>
  <c r="AY96" i="77"/>
  <c r="AY98" i="76"/>
  <c r="AY99" i="76" s="1"/>
  <c r="AY96" i="76"/>
  <c r="AZ96" i="77" l="1"/>
  <c r="AZ98" i="77"/>
  <c r="AZ99" i="77" s="1"/>
  <c r="AY99" i="77"/>
  <c r="AZ98" i="76"/>
  <c r="AZ96" i="76"/>
  <c r="BA98" i="77" l="1"/>
  <c r="BA96" i="77"/>
  <c r="BA98" i="76"/>
  <c r="BA99" i="76" s="1"/>
  <c r="BA96" i="76"/>
  <c r="AZ99" i="76"/>
  <c r="BA99" i="77" l="1"/>
  <c r="BB98" i="77"/>
  <c r="BB96" i="77"/>
  <c r="BB98" i="76"/>
  <c r="BB96" i="76"/>
  <c r="BC96" i="77" l="1"/>
  <c r="BC98" i="77"/>
  <c r="BB99" i="77"/>
  <c r="BB107" i="77" s="1"/>
  <c r="BC98" i="76"/>
  <c r="BC96" i="76"/>
  <c r="BB99" i="76"/>
  <c r="BB108" i="76" s="1"/>
  <c r="BB108" i="77" l="1"/>
  <c r="BB109" i="77"/>
  <c r="BC99" i="77"/>
  <c r="BE98" i="77" s="1"/>
  <c r="BE105" i="77" s="1"/>
  <c r="BE100" i="77"/>
  <c r="BB106" i="77"/>
  <c r="AW112" i="77"/>
  <c r="AW115" i="77"/>
  <c r="AW113" i="77"/>
  <c r="AY112" i="77"/>
  <c r="AX112" i="77"/>
  <c r="BB109" i="76"/>
  <c r="BB106" i="76"/>
  <c r="AW112" i="76"/>
  <c r="AX112" i="76"/>
  <c r="AW115" i="76"/>
  <c r="AW113" i="76"/>
  <c r="AY112" i="76"/>
  <c r="BB107" i="76"/>
  <c r="BC99" i="76"/>
  <c r="BE98" i="76" s="1"/>
  <c r="BE105" i="76" s="1"/>
  <c r="BE100" i="76"/>
  <c r="AW114" i="76" l="1"/>
  <c r="AW116" i="77"/>
  <c r="AW114" i="77"/>
  <c r="AX115" i="77"/>
  <c r="AX116" i="77" s="1"/>
  <c r="AX113" i="77"/>
  <c r="BE102" i="77"/>
  <c r="BE104" i="77"/>
  <c r="BE104" i="76"/>
  <c r="BE102" i="76"/>
  <c r="AX115" i="76"/>
  <c r="AX116" i="76" s="1"/>
  <c r="AX113" i="76"/>
  <c r="AW116" i="76"/>
  <c r="AY113" i="77" l="1"/>
  <c r="AY115" i="77"/>
  <c r="AY116" i="77" s="1"/>
  <c r="AY113" i="76"/>
  <c r="AY115" i="76"/>
  <c r="AZ115" i="77" l="1"/>
  <c r="AZ113" i="77"/>
  <c r="AY116" i="76"/>
  <c r="AZ115" i="76"/>
  <c r="AZ116" i="76" s="1"/>
  <c r="AZ113" i="76"/>
  <c r="BA113" i="77" l="1"/>
  <c r="BA115" i="77"/>
  <c r="BA116" i="77" s="1"/>
  <c r="AZ116" i="77"/>
  <c r="BA115" i="76"/>
  <c r="BA116" i="76" s="1"/>
  <c r="BA113" i="76"/>
  <c r="BB115" i="77" l="1"/>
  <c r="BB113" i="77"/>
  <c r="BB115" i="76"/>
  <c r="BB113" i="76"/>
  <c r="BC113" i="77" l="1"/>
  <c r="BC115" i="77"/>
  <c r="BC116" i="77" s="1"/>
  <c r="BB116" i="77"/>
  <c r="BE115" i="77" s="1"/>
  <c r="BE122" i="77" s="1"/>
  <c r="BE117" i="77"/>
  <c r="BC113" i="76"/>
  <c r="BC115" i="76"/>
  <c r="BB116" i="76"/>
  <c r="BB125" i="76" s="1"/>
  <c r="BE121" i="77" l="1"/>
  <c r="BE119" i="77"/>
  <c r="BB125" i="77"/>
  <c r="BB126" i="77"/>
  <c r="BB123" i="77"/>
  <c r="BB124" i="77"/>
  <c r="AW132" i="77"/>
  <c r="AW130" i="77"/>
  <c r="AY129" i="77"/>
  <c r="AW129" i="77"/>
  <c r="AX129" i="77"/>
  <c r="BE115" i="76"/>
  <c r="BE122" i="76" s="1"/>
  <c r="BB126" i="76"/>
  <c r="BC116" i="76"/>
  <c r="BE117" i="76"/>
  <c r="BB123" i="76"/>
  <c r="BB124" i="76"/>
  <c r="AW129" i="76"/>
  <c r="AX129" i="76"/>
  <c r="AW132" i="76"/>
  <c r="AW130" i="76"/>
  <c r="AY129" i="76"/>
  <c r="AW131" i="77" l="1"/>
  <c r="AX130" i="77"/>
  <c r="AX132" i="77"/>
  <c r="AX133" i="77" s="1"/>
  <c r="AW133" i="77"/>
  <c r="BE119" i="76"/>
  <c r="BE121" i="76"/>
  <c r="AW131" i="76"/>
  <c r="AX132" i="76"/>
  <c r="AX133" i="76" s="1"/>
  <c r="AX130" i="76"/>
  <c r="AW133" i="76"/>
  <c r="AY132" i="77" l="1"/>
  <c r="AY133" i="77" s="1"/>
  <c r="AY130" i="77"/>
  <c r="AY132" i="76"/>
  <c r="AY130" i="76"/>
  <c r="AZ132" i="77" l="1"/>
  <c r="AZ130" i="77"/>
  <c r="AZ132" i="76"/>
  <c r="AZ133" i="76" s="1"/>
  <c r="AZ130" i="76"/>
  <c r="AY133" i="76"/>
  <c r="BA132" i="77" l="1"/>
  <c r="BA133" i="77" s="1"/>
  <c r="BA130" i="77"/>
  <c r="AZ133" i="77"/>
  <c r="BA130" i="76"/>
  <c r="BA132" i="76"/>
  <c r="BB132" i="77" l="1"/>
  <c r="BB130" i="77"/>
  <c r="BA133" i="76"/>
  <c r="BB132" i="76"/>
  <c r="BB130" i="76"/>
  <c r="BC132" i="77" l="1"/>
  <c r="BC130" i="77"/>
  <c r="BB133" i="77"/>
  <c r="BB143" i="77" s="1"/>
  <c r="BC132" i="76"/>
  <c r="BC130" i="76"/>
  <c r="BB142" i="76"/>
  <c r="BB133" i="76"/>
  <c r="BB141" i="76" s="1"/>
  <c r="BB141" i="77" l="1"/>
  <c r="BB140" i="77"/>
  <c r="BH13" i="77"/>
  <c r="BH11" i="77"/>
  <c r="BJ10" i="77"/>
  <c r="BI10" i="77"/>
  <c r="BH10" i="77"/>
  <c r="BB142" i="77"/>
  <c r="BC133" i="77"/>
  <c r="BE132" i="77" s="1"/>
  <c r="BE139" i="77" s="1"/>
  <c r="BE134" i="77"/>
  <c r="BB143" i="76"/>
  <c r="BB140" i="76"/>
  <c r="BJ10" i="76"/>
  <c r="BI10" i="76"/>
  <c r="BH11" i="76"/>
  <c r="BH10" i="76"/>
  <c r="BH12" i="76" s="1"/>
  <c r="BH13" i="76"/>
  <c r="BC133" i="76"/>
  <c r="BE132" i="76" s="1"/>
  <c r="BE139" i="76" s="1"/>
  <c r="BE134" i="76"/>
  <c r="BI11" i="77" l="1"/>
  <c r="BI13" i="77"/>
  <c r="BI14" i="77" s="1"/>
  <c r="BH12" i="77"/>
  <c r="BH14" i="77"/>
  <c r="BE136" i="77"/>
  <c r="BE138" i="77"/>
  <c r="BE138" i="76"/>
  <c r="BE136" i="76"/>
  <c r="BH14" i="76"/>
  <c r="BI13" i="76"/>
  <c r="BI14" i="76" s="1"/>
  <c r="BI11" i="76"/>
  <c r="BJ13" i="77" l="1"/>
  <c r="BJ14" i="77" s="1"/>
  <c r="BJ11" i="77"/>
  <c r="BJ13" i="76"/>
  <c r="BJ14" i="76" s="1"/>
  <c r="BJ11" i="76"/>
  <c r="BK13" i="77" l="1"/>
  <c r="BK14" i="77" s="1"/>
  <c r="BK11" i="77"/>
  <c r="BK13" i="76"/>
  <c r="BK14" i="76" s="1"/>
  <c r="BK11" i="76"/>
  <c r="BL13" i="77" l="1"/>
  <c r="BL14" i="77" s="1"/>
  <c r="BL11" i="77"/>
  <c r="BL11" i="76"/>
  <c r="BL13" i="76"/>
  <c r="BL14" i="76" s="1"/>
  <c r="BM11" i="77" l="1"/>
  <c r="BM13" i="77"/>
  <c r="BM13" i="76"/>
  <c r="BM11" i="76"/>
  <c r="BM23" i="77" l="1"/>
  <c r="BM21" i="77"/>
  <c r="BM14" i="77"/>
  <c r="BM22" i="77" s="1"/>
  <c r="BN13" i="77"/>
  <c r="BN11" i="77"/>
  <c r="BN13" i="76"/>
  <c r="BN11" i="76"/>
  <c r="BM14" i="76"/>
  <c r="BU22" i="77" l="1"/>
  <c r="BV22" i="77"/>
  <c r="BU21" i="77"/>
  <c r="BU23" i="77"/>
  <c r="BV23" i="77"/>
  <c r="BI27" i="77"/>
  <c r="BJ27" i="77"/>
  <c r="BH30" i="77"/>
  <c r="BH28" i="77"/>
  <c r="BH27" i="77"/>
  <c r="BH29" i="77" s="1"/>
  <c r="BN14" i="77"/>
  <c r="BP15" i="77"/>
  <c r="BP13" i="77"/>
  <c r="BP20" i="77" s="1"/>
  <c r="BM24" i="77"/>
  <c r="BM22" i="76"/>
  <c r="BM23" i="76"/>
  <c r="BM24" i="76"/>
  <c r="BH30" i="76"/>
  <c r="BH28" i="76"/>
  <c r="BJ27" i="76"/>
  <c r="BI27" i="76"/>
  <c r="BH27" i="76"/>
  <c r="BM21" i="76"/>
  <c r="BN14" i="76"/>
  <c r="BP13" i="76" s="1"/>
  <c r="BP20" i="76" s="1"/>
  <c r="BP15" i="76"/>
  <c r="BH29" i="76" l="1"/>
  <c r="BV20" i="77"/>
  <c r="BI30" i="77"/>
  <c r="BI31" i="77" s="1"/>
  <c r="BI28" i="77"/>
  <c r="BU24" i="77"/>
  <c r="BV24" i="77"/>
  <c r="BV21" i="77"/>
  <c r="BP19" i="77"/>
  <c r="BP17" i="77"/>
  <c r="BH31" i="77"/>
  <c r="BV20" i="76"/>
  <c r="BP19" i="76"/>
  <c r="BP17" i="76"/>
  <c r="BU24" i="76"/>
  <c r="BV24" i="76"/>
  <c r="BU23" i="76"/>
  <c r="BV23" i="76"/>
  <c r="BV21" i="76"/>
  <c r="BU21" i="76"/>
  <c r="BI28" i="76"/>
  <c r="BI30" i="76"/>
  <c r="BI31" i="76" s="1"/>
  <c r="BU22" i="76"/>
  <c r="BV22" i="76"/>
  <c r="BH31" i="76"/>
  <c r="BJ30" i="77" l="1"/>
  <c r="BJ28" i="77"/>
  <c r="BJ30" i="76"/>
  <c r="BJ28" i="76"/>
  <c r="BK28" i="77" l="1"/>
  <c r="BK30" i="77"/>
  <c r="BK31" i="77" s="1"/>
  <c r="BJ31" i="77"/>
  <c r="BK30" i="76"/>
  <c r="BK31" i="76" s="1"/>
  <c r="BK28" i="76"/>
  <c r="BJ31" i="76"/>
  <c r="BL30" i="77" l="1"/>
  <c r="BL28" i="77"/>
  <c r="BL30" i="76"/>
  <c r="BL28" i="76"/>
  <c r="BM30" i="77" l="1"/>
  <c r="BM28" i="77"/>
  <c r="BL31" i="77"/>
  <c r="BL31" i="76"/>
  <c r="BM28" i="76"/>
  <c r="BM30" i="76"/>
  <c r="BN30" i="77" l="1"/>
  <c r="BN28" i="77"/>
  <c r="BM40" i="77"/>
  <c r="BM31" i="77"/>
  <c r="BM39" i="77" s="1"/>
  <c r="BM31" i="76"/>
  <c r="BM40" i="76" s="1"/>
  <c r="BN30" i="76"/>
  <c r="BN28" i="76"/>
  <c r="BU39" i="77" l="1"/>
  <c r="BV39" i="77"/>
  <c r="BM41" i="77"/>
  <c r="BM38" i="77"/>
  <c r="BH47" i="77"/>
  <c r="BJ44" i="77"/>
  <c r="BH45" i="77"/>
  <c r="BI44" i="77"/>
  <c r="BH44" i="77"/>
  <c r="BU40" i="77"/>
  <c r="BV40" i="77"/>
  <c r="BN31" i="77"/>
  <c r="BP30" i="77" s="1"/>
  <c r="BP37" i="77" s="1"/>
  <c r="BP32" i="77"/>
  <c r="BU40" i="76"/>
  <c r="BM41" i="76"/>
  <c r="BH44" i="76"/>
  <c r="BJ44" i="76"/>
  <c r="BH47" i="76"/>
  <c r="BH45" i="76"/>
  <c r="BI44" i="76"/>
  <c r="BN31" i="76"/>
  <c r="BP30" i="76" s="1"/>
  <c r="BP37" i="76" s="1"/>
  <c r="BP32" i="76"/>
  <c r="BM38" i="76"/>
  <c r="BM39" i="76"/>
  <c r="BV37" i="77" l="1"/>
  <c r="BV38" i="77"/>
  <c r="BU38" i="77"/>
  <c r="BI45" i="77"/>
  <c r="BI47" i="77"/>
  <c r="BI48" i="77" s="1"/>
  <c r="BU41" i="77"/>
  <c r="BV41" i="77"/>
  <c r="BP36" i="77"/>
  <c r="BP34" i="77"/>
  <c r="BH46" i="77"/>
  <c r="BH48" i="77"/>
  <c r="BP36" i="76"/>
  <c r="BP34" i="76"/>
  <c r="BU39" i="76"/>
  <c r="BV39" i="76"/>
  <c r="BH46" i="76"/>
  <c r="BV38" i="76"/>
  <c r="BU38" i="76"/>
  <c r="BI47" i="76"/>
  <c r="BI48" i="76" s="1"/>
  <c r="BI45" i="76"/>
  <c r="BU41" i="76"/>
  <c r="BV41" i="76"/>
  <c r="BH48" i="76"/>
  <c r="BV40" i="76"/>
  <c r="BV37" i="76"/>
  <c r="BJ47" i="77" l="1"/>
  <c r="BJ48" i="77" s="1"/>
  <c r="BJ45" i="77"/>
  <c r="BJ45" i="76"/>
  <c r="BJ47" i="76"/>
  <c r="BJ48" i="76" s="1"/>
  <c r="BK45" i="77" l="1"/>
  <c r="BK47" i="77"/>
  <c r="BK48" i="77" s="1"/>
  <c r="BK47" i="76"/>
  <c r="BK48" i="76" s="1"/>
  <c r="BK45" i="76"/>
  <c r="BL47" i="77" l="1"/>
  <c r="BL48" i="77" s="1"/>
  <c r="BL45" i="77"/>
  <c r="BL47" i="76"/>
  <c r="BL48" i="76" s="1"/>
  <c r="BL45" i="76"/>
  <c r="BM45" i="77" l="1"/>
  <c r="BM47" i="77"/>
  <c r="BM47" i="76"/>
  <c r="BM45" i="76"/>
  <c r="BM57" i="77" l="1"/>
  <c r="BM55" i="77"/>
  <c r="BM48" i="77"/>
  <c r="BM56" i="77" s="1"/>
  <c r="BN47" i="77"/>
  <c r="BN45" i="77"/>
  <c r="BN45" i="76"/>
  <c r="BN47" i="76"/>
  <c r="BM48" i="76"/>
  <c r="BM57" i="76" s="1"/>
  <c r="BU56" i="77" l="1"/>
  <c r="BV56" i="77"/>
  <c r="BU55" i="77"/>
  <c r="BU57" i="77"/>
  <c r="BV57" i="77"/>
  <c r="BH61" i="77"/>
  <c r="BJ61" i="77"/>
  <c r="BH64" i="77"/>
  <c r="BH62" i="77"/>
  <c r="BI61" i="77"/>
  <c r="BN48" i="77"/>
  <c r="BP49" i="77"/>
  <c r="BP47" i="77"/>
  <c r="BP54" i="77" s="1"/>
  <c r="BM58" i="77"/>
  <c r="BU57" i="76"/>
  <c r="BM58" i="76"/>
  <c r="BN48" i="76"/>
  <c r="BP47" i="76" s="1"/>
  <c r="BP54" i="76" s="1"/>
  <c r="BP49" i="76"/>
  <c r="BM55" i="76"/>
  <c r="BM56" i="76"/>
  <c r="BI61" i="76"/>
  <c r="BH64" i="76"/>
  <c r="BJ61" i="76"/>
  <c r="BH61" i="76"/>
  <c r="BH62" i="76"/>
  <c r="BV54" i="77" l="1"/>
  <c r="BI64" i="77"/>
  <c r="BI65" i="77" s="1"/>
  <c r="BI62" i="77"/>
  <c r="BV55" i="77"/>
  <c r="BU58" i="77"/>
  <c r="BV58" i="77"/>
  <c r="BH63" i="77"/>
  <c r="BP51" i="77"/>
  <c r="BP53" i="77"/>
  <c r="BH65" i="77"/>
  <c r="BU56" i="76"/>
  <c r="BV56" i="76"/>
  <c r="BU58" i="76"/>
  <c r="BV58" i="76"/>
  <c r="BV57" i="76"/>
  <c r="BI64" i="76"/>
  <c r="BI65" i="76" s="1"/>
  <c r="BI62" i="76"/>
  <c r="BH63" i="76"/>
  <c r="BV55" i="76"/>
  <c r="BU55" i="76"/>
  <c r="BH65" i="76"/>
  <c r="BP51" i="76"/>
  <c r="BP53" i="76"/>
  <c r="BV54" i="76" s="1"/>
  <c r="BJ62" i="77" l="1"/>
  <c r="BJ64" i="77"/>
  <c r="BJ64" i="76"/>
  <c r="BJ65" i="76" s="1"/>
  <c r="BJ62" i="76"/>
  <c r="BJ65" i="77" l="1"/>
  <c r="BK64" i="77"/>
  <c r="BK65" i="77" s="1"/>
  <c r="BK62" i="77"/>
  <c r="BK62" i="76"/>
  <c r="BK64" i="76"/>
  <c r="BK65" i="76" s="1"/>
  <c r="BL62" i="77" l="1"/>
  <c r="BL64" i="77"/>
  <c r="BL65" i="77" s="1"/>
  <c r="BL64" i="76"/>
  <c r="BL65" i="76" s="1"/>
  <c r="BL62" i="76"/>
  <c r="BM64" i="77" l="1"/>
  <c r="BM62" i="77"/>
  <c r="BM64" i="76"/>
  <c r="BM62" i="76"/>
  <c r="BN62" i="77" l="1"/>
  <c r="BN64" i="77"/>
  <c r="BN65" i="77" s="1"/>
  <c r="BM65" i="77"/>
  <c r="BP64" i="77" s="1"/>
  <c r="BP71" i="77" s="1"/>
  <c r="BP66" i="77"/>
  <c r="BM75" i="76"/>
  <c r="BU75" i="76" s="1"/>
  <c r="BM72" i="76"/>
  <c r="BM65" i="76"/>
  <c r="BM73" i="76" s="1"/>
  <c r="BN64" i="76"/>
  <c r="BN62" i="76"/>
  <c r="BV71" i="77" l="1"/>
  <c r="BM73" i="77"/>
  <c r="BP68" i="77"/>
  <c r="BP70" i="77"/>
  <c r="BM74" i="77"/>
  <c r="BM72" i="77"/>
  <c r="BM75" i="77"/>
  <c r="BU75" i="77" s="1"/>
  <c r="BH81" i="77"/>
  <c r="BH79" i="77"/>
  <c r="BI78" i="77"/>
  <c r="BH78" i="77"/>
  <c r="BJ78" i="77"/>
  <c r="BU73" i="76"/>
  <c r="BU72" i="76"/>
  <c r="BV73" i="76"/>
  <c r="BH81" i="76"/>
  <c r="BH78" i="76"/>
  <c r="BJ78" i="76"/>
  <c r="BH79" i="76"/>
  <c r="BI78" i="76"/>
  <c r="BN65" i="76"/>
  <c r="BP66" i="76"/>
  <c r="BP64" i="76"/>
  <c r="BP71" i="76" s="1"/>
  <c r="BM74" i="76"/>
  <c r="BV74" i="76" s="1"/>
  <c r="BH80" i="76" l="1"/>
  <c r="BU74" i="77"/>
  <c r="BV75" i="77"/>
  <c r="BH82" i="77"/>
  <c r="BH80" i="77"/>
  <c r="BV72" i="77"/>
  <c r="BV73" i="77"/>
  <c r="BU72" i="77"/>
  <c r="BV74" i="77"/>
  <c r="BU73" i="77"/>
  <c r="BI79" i="77"/>
  <c r="BI81" i="77"/>
  <c r="BI82" i="77" s="1"/>
  <c r="BP68" i="76"/>
  <c r="BP70" i="76"/>
  <c r="BV71" i="76"/>
  <c r="BV72" i="76"/>
  <c r="BI79" i="76"/>
  <c r="BI81" i="76"/>
  <c r="BI82" i="76" s="1"/>
  <c r="BU74" i="76"/>
  <c r="BV75" i="76"/>
  <c r="BH82" i="76"/>
  <c r="BJ81" i="77" l="1"/>
  <c r="BJ82" i="77" s="1"/>
  <c r="BJ79" i="77"/>
  <c r="BJ81" i="76"/>
  <c r="BJ79" i="76"/>
  <c r="BK81" i="77" l="1"/>
  <c r="BK82" i="77" s="1"/>
  <c r="BK79" i="77"/>
  <c r="BK81" i="76"/>
  <c r="BK82" i="76" s="1"/>
  <c r="BK79" i="76"/>
  <c r="BJ82" i="76"/>
  <c r="BL81" i="77" l="1"/>
  <c r="BL82" i="77" s="1"/>
  <c r="BL79" i="77"/>
  <c r="BL81" i="76"/>
  <c r="BL79" i="76"/>
  <c r="BM79" i="77" l="1"/>
  <c r="BM81" i="77"/>
  <c r="BM79" i="76"/>
  <c r="BM81" i="76"/>
  <c r="BL82" i="76"/>
  <c r="BM82" i="77" l="1"/>
  <c r="BN81" i="77"/>
  <c r="BN79" i="77"/>
  <c r="BM82" i="76"/>
  <c r="BM92" i="76" s="1"/>
  <c r="BN81" i="76"/>
  <c r="BN79" i="76"/>
  <c r="BH95" i="77" l="1"/>
  <c r="BH98" i="77"/>
  <c r="BJ95" i="77"/>
  <c r="BI95" i="77"/>
  <c r="BH96" i="77"/>
  <c r="BM91" i="77"/>
  <c r="BM89" i="77"/>
  <c r="BN82" i="77"/>
  <c r="BP81" i="77" s="1"/>
  <c r="BP88" i="77" s="1"/>
  <c r="BP83" i="77"/>
  <c r="BM90" i="77"/>
  <c r="BM92" i="77"/>
  <c r="BU92" i="76"/>
  <c r="BH98" i="76"/>
  <c r="BH96" i="76"/>
  <c r="BJ95" i="76"/>
  <c r="BI95" i="76"/>
  <c r="BH95" i="76"/>
  <c r="BM91" i="76"/>
  <c r="BV92" i="76" s="1"/>
  <c r="BN82" i="76"/>
  <c r="BP81" i="76" s="1"/>
  <c r="BP88" i="76" s="1"/>
  <c r="BP83" i="76"/>
  <c r="BM90" i="76"/>
  <c r="BM89" i="76"/>
  <c r="BU90" i="77" l="1"/>
  <c r="BV90" i="77"/>
  <c r="BV89" i="77"/>
  <c r="BU89" i="77"/>
  <c r="BU91" i="77"/>
  <c r="BV91" i="77"/>
  <c r="BH99" i="77"/>
  <c r="BP87" i="77"/>
  <c r="BV88" i="77" s="1"/>
  <c r="BP85" i="77"/>
  <c r="BI98" i="77"/>
  <c r="BI99" i="77" s="1"/>
  <c r="BI96" i="77"/>
  <c r="BH97" i="77"/>
  <c r="BU92" i="77"/>
  <c r="BV92" i="77"/>
  <c r="BV89" i="76"/>
  <c r="BU89" i="76"/>
  <c r="BU91" i="76"/>
  <c r="BV91" i="76"/>
  <c r="BI96" i="76"/>
  <c r="BI98" i="76"/>
  <c r="BI99" i="76" s="1"/>
  <c r="BP87" i="76"/>
  <c r="BP85" i="76"/>
  <c r="BU90" i="76"/>
  <c r="BV90" i="76"/>
  <c r="BH97" i="76"/>
  <c r="BH99" i="76"/>
  <c r="BV88" i="76"/>
  <c r="BJ96" i="77" l="1"/>
  <c r="BJ98" i="77"/>
  <c r="BJ99" i="77" s="1"/>
  <c r="BJ98" i="76"/>
  <c r="BJ96" i="76"/>
  <c r="BK96" i="77" l="1"/>
  <c r="BK98" i="77"/>
  <c r="BK98" i="76"/>
  <c r="BK99" i="76" s="1"/>
  <c r="BK96" i="76"/>
  <c r="BJ99" i="76"/>
  <c r="BK99" i="77" l="1"/>
  <c r="BL98" i="77"/>
  <c r="BL99" i="77" s="1"/>
  <c r="BL96" i="77"/>
  <c r="BL98" i="76"/>
  <c r="BL96" i="76"/>
  <c r="BM98" i="77" l="1"/>
  <c r="BM96" i="77"/>
  <c r="BM96" i="76"/>
  <c r="BM98" i="76"/>
  <c r="BL99" i="76"/>
  <c r="BN96" i="77" l="1"/>
  <c r="BN98" i="77"/>
  <c r="BM99" i="77"/>
  <c r="BM108" i="77"/>
  <c r="BM109" i="77"/>
  <c r="BM99" i="76"/>
  <c r="BM109" i="76" s="1"/>
  <c r="BM108" i="76"/>
  <c r="BM106" i="76"/>
  <c r="BN98" i="76"/>
  <c r="BN96" i="76"/>
  <c r="BU108" i="77" l="1"/>
  <c r="BU109" i="77"/>
  <c r="BV109" i="77"/>
  <c r="BN99" i="77"/>
  <c r="BP100" i="77"/>
  <c r="BP98" i="77"/>
  <c r="BP105" i="77" s="1"/>
  <c r="BM106" i="77"/>
  <c r="BM107" i="77"/>
  <c r="BV108" i="77" s="1"/>
  <c r="BH115" i="77"/>
  <c r="BI112" i="77"/>
  <c r="BJ112" i="77"/>
  <c r="BH112" i="77"/>
  <c r="BH113" i="77"/>
  <c r="BU109" i="76"/>
  <c r="BV109" i="76"/>
  <c r="BU108" i="76"/>
  <c r="BH115" i="76"/>
  <c r="BI112" i="76"/>
  <c r="BJ112" i="76"/>
  <c r="BH113" i="76"/>
  <c r="BH112" i="76"/>
  <c r="BM107" i="76"/>
  <c r="BV108" i="76" s="1"/>
  <c r="BN99" i="76"/>
  <c r="BP98" i="76" s="1"/>
  <c r="BP105" i="76" s="1"/>
  <c r="BP100" i="76"/>
  <c r="BU106" i="76"/>
  <c r="BV106" i="77" l="1"/>
  <c r="BU106" i="77"/>
  <c r="BI115" i="77"/>
  <c r="BI116" i="77" s="1"/>
  <c r="BI113" i="77"/>
  <c r="BH116" i="77"/>
  <c r="BP104" i="77"/>
  <c r="BV105" i="77" s="1"/>
  <c r="BP102" i="77"/>
  <c r="BH114" i="77"/>
  <c r="BU107" i="77"/>
  <c r="BV107" i="77"/>
  <c r="BP102" i="76"/>
  <c r="BP104" i="76"/>
  <c r="BI115" i="76"/>
  <c r="BI116" i="76" s="1"/>
  <c r="BI113" i="76"/>
  <c r="BV105" i="76"/>
  <c r="BU107" i="76"/>
  <c r="BV107" i="76"/>
  <c r="BV106" i="76"/>
  <c r="BH114" i="76"/>
  <c r="BH116" i="76"/>
  <c r="BJ115" i="77" l="1"/>
  <c r="BJ116" i="77" s="1"/>
  <c r="BJ113" i="77"/>
  <c r="BJ115" i="76"/>
  <c r="BJ113" i="76"/>
  <c r="BK113" i="77" l="1"/>
  <c r="BK115" i="77"/>
  <c r="BK116" i="77" s="1"/>
  <c r="BK113" i="76"/>
  <c r="BK115" i="76"/>
  <c r="BK116" i="76" s="1"/>
  <c r="BJ116" i="76"/>
  <c r="BL115" i="77" l="1"/>
  <c r="BL116" i="77" s="1"/>
  <c r="BL113" i="77"/>
  <c r="BL115" i="76"/>
  <c r="BL116" i="76" s="1"/>
  <c r="BL113" i="76"/>
  <c r="BM115" i="77" l="1"/>
  <c r="BM113" i="77"/>
  <c r="BM115" i="76"/>
  <c r="BM113" i="76"/>
  <c r="BN115" i="77" l="1"/>
  <c r="BN116" i="77" s="1"/>
  <c r="BN113" i="77"/>
  <c r="BM116" i="77"/>
  <c r="BP115" i="77" s="1"/>
  <c r="BP122" i="77" s="1"/>
  <c r="BM125" i="77"/>
  <c r="BN113" i="76"/>
  <c r="BN115" i="76"/>
  <c r="BM116" i="76"/>
  <c r="BM126" i="76" s="1"/>
  <c r="BU125" i="77" l="1"/>
  <c r="BP117" i="77"/>
  <c r="BM126" i="77"/>
  <c r="BM123" i="77"/>
  <c r="BM124" i="77"/>
  <c r="BH132" i="77"/>
  <c r="BI129" i="77"/>
  <c r="BH129" i="77"/>
  <c r="BH130" i="77"/>
  <c r="BJ129" i="77"/>
  <c r="BU126" i="76"/>
  <c r="BV126" i="76"/>
  <c r="BP115" i="76"/>
  <c r="BP122" i="76" s="1"/>
  <c r="BN116" i="76"/>
  <c r="BP117" i="76"/>
  <c r="BM123" i="76"/>
  <c r="BM124" i="76"/>
  <c r="BM125" i="76"/>
  <c r="BI129" i="76"/>
  <c r="BH129" i="76"/>
  <c r="BH131" i="76" s="1"/>
  <c r="BH130" i="76"/>
  <c r="BH132" i="76"/>
  <c r="BJ129" i="76"/>
  <c r="BP121" i="77" l="1"/>
  <c r="BV122" i="77" s="1"/>
  <c r="BP119" i="77"/>
  <c r="BI130" i="77"/>
  <c r="BI132" i="77"/>
  <c r="BI133" i="77" s="1"/>
  <c r="BU124" i="77"/>
  <c r="BV124" i="77"/>
  <c r="BV125" i="77"/>
  <c r="BH133" i="77"/>
  <c r="BH131" i="77"/>
  <c r="BV123" i="77"/>
  <c r="BU123" i="77"/>
  <c r="BU126" i="77"/>
  <c r="BV126" i="77"/>
  <c r="BU124" i="76"/>
  <c r="BV124" i="76"/>
  <c r="BH133" i="76"/>
  <c r="BU125" i="76"/>
  <c r="BV125" i="76"/>
  <c r="BV122" i="76"/>
  <c r="BI132" i="76"/>
  <c r="BI133" i="76" s="1"/>
  <c r="BI130" i="76"/>
  <c r="BV123" i="76"/>
  <c r="BU123" i="76"/>
  <c r="BP121" i="76"/>
  <c r="BP119" i="76"/>
  <c r="BJ132" i="77" l="1"/>
  <c r="BJ133" i="77" s="1"/>
  <c r="BJ130" i="77"/>
  <c r="BJ132" i="76"/>
  <c r="BJ133" i="76" s="1"/>
  <c r="BJ130" i="76"/>
  <c r="BK130" i="77" l="1"/>
  <c r="BK132" i="77"/>
  <c r="BK130" i="76"/>
  <c r="BK132" i="76"/>
  <c r="BK133" i="76" s="1"/>
  <c r="BK133" i="77" l="1"/>
  <c r="BL132" i="77"/>
  <c r="BL133" i="77" s="1"/>
  <c r="BL130" i="77"/>
  <c r="BL132" i="76"/>
  <c r="BL133" i="76" s="1"/>
  <c r="BL130" i="76"/>
  <c r="BM130" i="77" l="1"/>
  <c r="BM132" i="77"/>
  <c r="BM132" i="76"/>
  <c r="BM130" i="76"/>
  <c r="BM141" i="77" l="1"/>
  <c r="BM133" i="77"/>
  <c r="BP132" i="77" s="1"/>
  <c r="BP139" i="77" s="1"/>
  <c r="BN132" i="77"/>
  <c r="BN133" i="77" s="1"/>
  <c r="BN130" i="77"/>
  <c r="BN132" i="76"/>
  <c r="BN130" i="76"/>
  <c r="BM133" i="76"/>
  <c r="BM142" i="76" s="1"/>
  <c r="BU141" i="77" l="1"/>
  <c r="BM142" i="77"/>
  <c r="BM143" i="77"/>
  <c r="BM140" i="77"/>
  <c r="BV141" i="77" s="1"/>
  <c r="BP134" i="77"/>
  <c r="BU142" i="76"/>
  <c r="BM143" i="76"/>
  <c r="BM140" i="76"/>
  <c r="BM141" i="76"/>
  <c r="BN133" i="76"/>
  <c r="BP132" i="76" s="1"/>
  <c r="BP139" i="76" s="1"/>
  <c r="BP134" i="76"/>
  <c r="BP138" i="77" l="1"/>
  <c r="BV139" i="77" s="1"/>
  <c r="U5" i="77" s="1"/>
  <c r="BP136" i="77"/>
  <c r="BU142" i="77"/>
  <c r="BV142" i="77"/>
  <c r="BV140" i="77"/>
  <c r="BU140" i="77"/>
  <c r="V6" i="77" s="1"/>
  <c r="BU143" i="77"/>
  <c r="BV143" i="77"/>
  <c r="V7" i="77"/>
  <c r="BV139" i="76"/>
  <c r="U5" i="76" s="1"/>
  <c r="BP138" i="76"/>
  <c r="BP136" i="76"/>
  <c r="BU143" i="76"/>
  <c r="BV143" i="76"/>
  <c r="BU141" i="76"/>
  <c r="V7" i="76" s="1"/>
  <c r="BV141" i="76"/>
  <c r="BV142" i="76"/>
  <c r="BV140" i="76"/>
  <c r="BU140" i="76"/>
  <c r="V6" i="76" s="1"/>
  <c r="E23" i="73" l="1"/>
  <c r="E22" i="73"/>
  <c r="AI300" i="72" l="1"/>
  <c r="AI298" i="72"/>
  <c r="AI296" i="72"/>
  <c r="AI286" i="72"/>
  <c r="AI284" i="72"/>
  <c r="AI282" i="72"/>
  <c r="AI272" i="72"/>
  <c r="AI270" i="72"/>
  <c r="AI268" i="72"/>
  <c r="AI258" i="72"/>
  <c r="AI256" i="72"/>
  <c r="AI254" i="72"/>
  <c r="AI244" i="72"/>
  <c r="AI242" i="72"/>
  <c r="AI240" i="72"/>
  <c r="AI230" i="72"/>
  <c r="AI228" i="72"/>
  <c r="AI226" i="72"/>
  <c r="AI216" i="72"/>
  <c r="AI214" i="72"/>
  <c r="AI212" i="72"/>
  <c r="AI202" i="72"/>
  <c r="AI200" i="72"/>
  <c r="AI198" i="72"/>
  <c r="AI188" i="72"/>
  <c r="AI186" i="72"/>
  <c r="AI184" i="72"/>
  <c r="AI174" i="72"/>
  <c r="AI172" i="72"/>
  <c r="AI170" i="72"/>
  <c r="AI160" i="72"/>
  <c r="AI158" i="72"/>
  <c r="AI156" i="72"/>
  <c r="AI146" i="72"/>
  <c r="AI144" i="72"/>
  <c r="AI142" i="72"/>
  <c r="AI132" i="72"/>
  <c r="AI130" i="72"/>
  <c r="AI128" i="72"/>
  <c r="AI118" i="72"/>
  <c r="AI116" i="72"/>
  <c r="AI114" i="72"/>
  <c r="AI104" i="72"/>
  <c r="AI102" i="72"/>
  <c r="AI100" i="72"/>
  <c r="AI90" i="72"/>
  <c r="AI88" i="72"/>
  <c r="AI86" i="72"/>
  <c r="AI76" i="72"/>
  <c r="AI74" i="72"/>
  <c r="AI72" i="72"/>
  <c r="AI62" i="72"/>
  <c r="AI60" i="72"/>
  <c r="AI58" i="72"/>
  <c r="AI48" i="72"/>
  <c r="AI46" i="72"/>
  <c r="AI44" i="72"/>
  <c r="AI34" i="72"/>
  <c r="AI32" i="72"/>
  <c r="AI30" i="72"/>
  <c r="AI20" i="72"/>
  <c r="AI18" i="72"/>
  <c r="AI16" i="72"/>
  <c r="D12" i="72"/>
  <c r="C14" i="72" s="1"/>
  <c r="C12" i="72"/>
  <c r="P7" i="72"/>
  <c r="AI300" i="71"/>
  <c r="AI298" i="71"/>
  <c r="AI296" i="71"/>
  <c r="AI286" i="71"/>
  <c r="AI284" i="71"/>
  <c r="AI282" i="71"/>
  <c r="AI272" i="71"/>
  <c r="AI270" i="71"/>
  <c r="AI268" i="71"/>
  <c r="AI258" i="71"/>
  <c r="AI256" i="71"/>
  <c r="AI254" i="71"/>
  <c r="AI244" i="71"/>
  <c r="AI242" i="71"/>
  <c r="AI240" i="71"/>
  <c r="AI230" i="71"/>
  <c r="AI228" i="71"/>
  <c r="AI226" i="71"/>
  <c r="AI216" i="71"/>
  <c r="AI214" i="71"/>
  <c r="AI212" i="71"/>
  <c r="AI202" i="71"/>
  <c r="AI200" i="71"/>
  <c r="AI198" i="71"/>
  <c r="AI188" i="71"/>
  <c r="AI186" i="71"/>
  <c r="AI184" i="71"/>
  <c r="AI174" i="71"/>
  <c r="AI172" i="71"/>
  <c r="AI170" i="71"/>
  <c r="AI160" i="71"/>
  <c r="AI158" i="71"/>
  <c r="AI156" i="71"/>
  <c r="AI146" i="71"/>
  <c r="AI144" i="71"/>
  <c r="AI142" i="71"/>
  <c r="AI132" i="71"/>
  <c r="AI130" i="71"/>
  <c r="AI128" i="71"/>
  <c r="AI118" i="71"/>
  <c r="AI116" i="71"/>
  <c r="AI114" i="71"/>
  <c r="AI104" i="71"/>
  <c r="AI102" i="71"/>
  <c r="AI100" i="71"/>
  <c r="AI90" i="71"/>
  <c r="AI88" i="71"/>
  <c r="AI86" i="71"/>
  <c r="AI76" i="71"/>
  <c r="AI74" i="71"/>
  <c r="AI72" i="71"/>
  <c r="AI62" i="71"/>
  <c r="AI60" i="71"/>
  <c r="AI58" i="71"/>
  <c r="AI48" i="71"/>
  <c r="AI46" i="71"/>
  <c r="AI44" i="71"/>
  <c r="AI34" i="71"/>
  <c r="AI32" i="71"/>
  <c r="AI30" i="71"/>
  <c r="AI20" i="71"/>
  <c r="AI18" i="71"/>
  <c r="AI16" i="71"/>
  <c r="D12" i="71"/>
  <c r="C12" i="71"/>
  <c r="C14" i="71" s="1"/>
  <c r="P7" i="71"/>
  <c r="W6" i="72" l="1"/>
  <c r="F12" i="71"/>
  <c r="F12" i="72"/>
  <c r="W5" i="72"/>
  <c r="C29" i="71"/>
  <c r="C15" i="71"/>
  <c r="D14" i="71"/>
  <c r="C13" i="71"/>
  <c r="W6" i="71"/>
  <c r="W5" i="71"/>
  <c r="C15" i="72"/>
  <c r="D14" i="72"/>
  <c r="C13" i="72"/>
  <c r="C29" i="72"/>
  <c r="C27" i="72" l="1"/>
  <c r="D26" i="72"/>
  <c r="C30" i="72"/>
  <c r="C26" i="72"/>
  <c r="C28" i="72" s="1"/>
  <c r="C16" i="72"/>
  <c r="D15" i="72"/>
  <c r="E14" i="72"/>
  <c r="D15" i="71"/>
  <c r="E14" i="71"/>
  <c r="C16" i="71"/>
  <c r="C24" i="71" s="1"/>
  <c r="C30" i="71"/>
  <c r="C27" i="71"/>
  <c r="D26" i="71"/>
  <c r="C26" i="71"/>
  <c r="C28" i="71" s="1"/>
  <c r="E15" i="72" l="1"/>
  <c r="F14" i="72"/>
  <c r="D28" i="72"/>
  <c r="C43" i="72"/>
  <c r="C38" i="72"/>
  <c r="E15" i="71"/>
  <c r="F14" i="71"/>
  <c r="C24" i="72"/>
  <c r="C43" i="71"/>
  <c r="D28" i="71"/>
  <c r="C37" i="72"/>
  <c r="D16" i="72"/>
  <c r="C23" i="71"/>
  <c r="C37" i="71"/>
  <c r="C38" i="71"/>
  <c r="D23" i="71"/>
  <c r="D24" i="71"/>
  <c r="D16" i="71"/>
  <c r="C23" i="72"/>
  <c r="D24" i="72" l="1"/>
  <c r="F15" i="71"/>
  <c r="G14" i="71"/>
  <c r="C44" i="72"/>
  <c r="C51" i="72" s="1"/>
  <c r="C40" i="72"/>
  <c r="C41" i="72"/>
  <c r="D40" i="72"/>
  <c r="E16" i="71"/>
  <c r="E28" i="72"/>
  <c r="D29" i="72"/>
  <c r="C41" i="71"/>
  <c r="C44" i="71"/>
  <c r="D40" i="71"/>
  <c r="C40" i="71"/>
  <c r="C42" i="71" s="1"/>
  <c r="F15" i="72"/>
  <c r="G14" i="72"/>
  <c r="D29" i="71"/>
  <c r="E28" i="71"/>
  <c r="E16" i="72"/>
  <c r="E24" i="72" s="1"/>
  <c r="D23" i="72"/>
  <c r="E23" i="72" l="1"/>
  <c r="E24" i="71"/>
  <c r="F16" i="71"/>
  <c r="F24" i="71" s="1"/>
  <c r="E29" i="71"/>
  <c r="F28" i="71"/>
  <c r="C52" i="71"/>
  <c r="D30" i="71"/>
  <c r="E23" i="71"/>
  <c r="C42" i="72"/>
  <c r="C57" i="71"/>
  <c r="D42" i="71"/>
  <c r="D30" i="72"/>
  <c r="D37" i="72" s="1"/>
  <c r="C51" i="71"/>
  <c r="E29" i="72"/>
  <c r="F28" i="72"/>
  <c r="C52" i="72"/>
  <c r="F16" i="72"/>
  <c r="F24" i="72" s="1"/>
  <c r="G15" i="72"/>
  <c r="H14" i="72"/>
  <c r="H14" i="71"/>
  <c r="G15" i="71"/>
  <c r="F23" i="72" l="1"/>
  <c r="F23" i="71"/>
  <c r="F29" i="71"/>
  <c r="G28" i="71"/>
  <c r="I14" i="72"/>
  <c r="H15" i="72"/>
  <c r="G16" i="72"/>
  <c r="G23" i="72" s="1"/>
  <c r="F29" i="72"/>
  <c r="G28" i="72"/>
  <c r="D38" i="72"/>
  <c r="E38" i="71"/>
  <c r="E30" i="71"/>
  <c r="E37" i="71" s="1"/>
  <c r="E30" i="72"/>
  <c r="E38" i="72" s="1"/>
  <c r="D43" i="71"/>
  <c r="E42" i="71"/>
  <c r="C57" i="72"/>
  <c r="D42" i="72"/>
  <c r="C58" i="71"/>
  <c r="C65" i="71" s="1"/>
  <c r="C54" i="71"/>
  <c r="C56" i="71" s="1"/>
  <c r="D54" i="71"/>
  <c r="C55" i="71"/>
  <c r="D38" i="71"/>
  <c r="H15" i="71"/>
  <c r="I14" i="71"/>
  <c r="G16" i="71"/>
  <c r="G24" i="71" s="1"/>
  <c r="D37" i="71"/>
  <c r="G23" i="71" l="1"/>
  <c r="E37" i="72"/>
  <c r="G24" i="72"/>
  <c r="F30" i="71"/>
  <c r="F37" i="71" s="1"/>
  <c r="D44" i="71"/>
  <c r="D52" i="71" s="1"/>
  <c r="H28" i="71"/>
  <c r="G29" i="71"/>
  <c r="I15" i="71"/>
  <c r="J14" i="71"/>
  <c r="D43" i="72"/>
  <c r="E42" i="72"/>
  <c r="H16" i="71"/>
  <c r="H24" i="71" s="1"/>
  <c r="H23" i="71"/>
  <c r="C71" i="71"/>
  <c r="D56" i="71"/>
  <c r="C58" i="72"/>
  <c r="C55" i="72"/>
  <c r="D54" i="72"/>
  <c r="C54" i="72"/>
  <c r="G29" i="72"/>
  <c r="H28" i="72"/>
  <c r="H16" i="72"/>
  <c r="H24" i="72" s="1"/>
  <c r="F30" i="72"/>
  <c r="F38" i="72" s="1"/>
  <c r="I15" i="72"/>
  <c r="J14" i="72"/>
  <c r="C66" i="71"/>
  <c r="F42" i="71"/>
  <c r="E43" i="71"/>
  <c r="H23" i="72" l="1"/>
  <c r="I16" i="71"/>
  <c r="I23" i="71" s="1"/>
  <c r="G30" i="72"/>
  <c r="G37" i="72" s="1"/>
  <c r="C66" i="72"/>
  <c r="G30" i="71"/>
  <c r="G38" i="71" s="1"/>
  <c r="G37" i="71"/>
  <c r="J15" i="71"/>
  <c r="K14" i="71"/>
  <c r="F37" i="72"/>
  <c r="H29" i="72"/>
  <c r="I28" i="72"/>
  <c r="J15" i="72"/>
  <c r="K14" i="72"/>
  <c r="C56" i="72"/>
  <c r="C65" i="72"/>
  <c r="I28" i="71"/>
  <c r="H29" i="71"/>
  <c r="E44" i="71"/>
  <c r="E52" i="71" s="1"/>
  <c r="E51" i="71"/>
  <c r="I16" i="72"/>
  <c r="I23" i="72" s="1"/>
  <c r="D57" i="71"/>
  <c r="E56" i="71"/>
  <c r="E43" i="72"/>
  <c r="F42" i="72"/>
  <c r="F38" i="71"/>
  <c r="F43" i="71"/>
  <c r="G42" i="71"/>
  <c r="C68" i="71"/>
  <c r="D68" i="71"/>
  <c r="C72" i="71"/>
  <c r="C69" i="71"/>
  <c r="D44" i="72"/>
  <c r="D51" i="71"/>
  <c r="I24" i="71" l="1"/>
  <c r="H30" i="71"/>
  <c r="H38" i="71" s="1"/>
  <c r="I29" i="72"/>
  <c r="J28" i="72"/>
  <c r="H30" i="72"/>
  <c r="H37" i="72" s="1"/>
  <c r="G38" i="72"/>
  <c r="I24" i="72"/>
  <c r="J16" i="71"/>
  <c r="J23" i="71" s="1"/>
  <c r="D52" i="72"/>
  <c r="C70" i="71"/>
  <c r="I29" i="71"/>
  <c r="J28" i="71"/>
  <c r="D51" i="72"/>
  <c r="F43" i="72"/>
  <c r="G42" i="72"/>
  <c r="C79" i="71"/>
  <c r="E57" i="71"/>
  <c r="F56" i="71"/>
  <c r="E44" i="72"/>
  <c r="E52" i="72" s="1"/>
  <c r="C71" i="72"/>
  <c r="D56" i="72"/>
  <c r="G43" i="71"/>
  <c r="H42" i="71"/>
  <c r="K15" i="72"/>
  <c r="L14" i="72"/>
  <c r="C80" i="71"/>
  <c r="F44" i="71"/>
  <c r="D58" i="71"/>
  <c r="D65" i="71" s="1"/>
  <c r="J16" i="72"/>
  <c r="J24" i="72" s="1"/>
  <c r="K15" i="71"/>
  <c r="L14" i="71"/>
  <c r="J23" i="72" l="1"/>
  <c r="G43" i="72"/>
  <c r="H42" i="72"/>
  <c r="H37" i="71"/>
  <c r="I42" i="71"/>
  <c r="H43" i="71"/>
  <c r="I30" i="72"/>
  <c r="I37" i="72" s="1"/>
  <c r="F51" i="71"/>
  <c r="G44" i="71"/>
  <c r="G51" i="71" s="1"/>
  <c r="E51" i="72"/>
  <c r="L15" i="71"/>
  <c r="M14" i="71"/>
  <c r="F44" i="72"/>
  <c r="K16" i="71"/>
  <c r="K23" i="71" s="1"/>
  <c r="E56" i="72"/>
  <c r="D57" i="72"/>
  <c r="F57" i="71"/>
  <c r="G56" i="71"/>
  <c r="J29" i="71"/>
  <c r="K28" i="71"/>
  <c r="J24" i="71"/>
  <c r="H38" i="72"/>
  <c r="D66" i="71"/>
  <c r="L15" i="72"/>
  <c r="M14" i="72"/>
  <c r="C69" i="72"/>
  <c r="D68" i="72"/>
  <c r="C68" i="72"/>
  <c r="C70" i="72" s="1"/>
  <c r="C72" i="72"/>
  <c r="C79" i="72" s="1"/>
  <c r="E58" i="71"/>
  <c r="E65" i="71" s="1"/>
  <c r="I37" i="71"/>
  <c r="I30" i="71"/>
  <c r="I38" i="71" s="1"/>
  <c r="F52" i="71"/>
  <c r="K16" i="72"/>
  <c r="K24" i="72" s="1"/>
  <c r="D70" i="71"/>
  <c r="C85" i="71"/>
  <c r="J29" i="72"/>
  <c r="K28" i="72"/>
  <c r="E66" i="71" l="1"/>
  <c r="I38" i="72"/>
  <c r="J30" i="72"/>
  <c r="J37" i="72" s="1"/>
  <c r="C83" i="71"/>
  <c r="C94" i="71"/>
  <c r="C86" i="71"/>
  <c r="D82" i="71"/>
  <c r="C82" i="71"/>
  <c r="C80" i="72"/>
  <c r="D58" i="72"/>
  <c r="D71" i="71"/>
  <c r="E70" i="71"/>
  <c r="E57" i="72"/>
  <c r="F56" i="72"/>
  <c r="F52" i="72"/>
  <c r="G52" i="71"/>
  <c r="H43" i="72"/>
  <c r="I42" i="72"/>
  <c r="M15" i="72"/>
  <c r="N14" i="72"/>
  <c r="K29" i="71"/>
  <c r="L28" i="71"/>
  <c r="F51" i="72"/>
  <c r="G44" i="72"/>
  <c r="G51" i="72" s="1"/>
  <c r="K23" i="72"/>
  <c r="L16" i="72"/>
  <c r="L24" i="72" s="1"/>
  <c r="J30" i="71"/>
  <c r="J37" i="71" s="1"/>
  <c r="K24" i="71"/>
  <c r="H44" i="71"/>
  <c r="H51" i="71" s="1"/>
  <c r="F58" i="71"/>
  <c r="F66" i="71" s="1"/>
  <c r="F65" i="71"/>
  <c r="L16" i="71"/>
  <c r="L23" i="71" s="1"/>
  <c r="C85" i="72"/>
  <c r="D70" i="72"/>
  <c r="L28" i="72"/>
  <c r="K29" i="72"/>
  <c r="G57" i="71"/>
  <c r="H56" i="71"/>
  <c r="M15" i="71"/>
  <c r="N14" i="71"/>
  <c r="J42" i="71"/>
  <c r="I43" i="71"/>
  <c r="J38" i="72" l="1"/>
  <c r="J38" i="71"/>
  <c r="G52" i="72"/>
  <c r="E71" i="71"/>
  <c r="F70" i="71"/>
  <c r="J43" i="71"/>
  <c r="K42" i="71"/>
  <c r="K30" i="72"/>
  <c r="K38" i="72" s="1"/>
  <c r="L24" i="71"/>
  <c r="H52" i="71"/>
  <c r="E58" i="72"/>
  <c r="E66" i="72" s="1"/>
  <c r="D66" i="72"/>
  <c r="N15" i="71"/>
  <c r="O14" i="71"/>
  <c r="L29" i="72"/>
  <c r="M28" i="72"/>
  <c r="L23" i="72"/>
  <c r="I43" i="72"/>
  <c r="J42" i="72"/>
  <c r="M16" i="71"/>
  <c r="M24" i="71" s="1"/>
  <c r="E70" i="72"/>
  <c r="D71" i="72"/>
  <c r="L29" i="71"/>
  <c r="M28" i="71"/>
  <c r="H44" i="72"/>
  <c r="H51" i="72" s="1"/>
  <c r="D72" i="71"/>
  <c r="D79" i="71" s="1"/>
  <c r="M16" i="72"/>
  <c r="M24" i="72" s="1"/>
  <c r="C83" i="72"/>
  <c r="C86" i="72"/>
  <c r="C93" i="72" s="1"/>
  <c r="C82" i="72"/>
  <c r="D82" i="72"/>
  <c r="K30" i="71"/>
  <c r="K38" i="71" s="1"/>
  <c r="C84" i="71"/>
  <c r="F57" i="72"/>
  <c r="G56" i="72"/>
  <c r="I56" i="71"/>
  <c r="H57" i="71"/>
  <c r="I44" i="71"/>
  <c r="I52" i="71" s="1"/>
  <c r="G58" i="71"/>
  <c r="G65" i="71" s="1"/>
  <c r="N15" i="72"/>
  <c r="O14" i="72"/>
  <c r="D65" i="72"/>
  <c r="C93" i="71"/>
  <c r="K37" i="71" l="1"/>
  <c r="E65" i="72"/>
  <c r="G66" i="71"/>
  <c r="M23" i="72"/>
  <c r="H52" i="72"/>
  <c r="O15" i="72"/>
  <c r="P14" i="72"/>
  <c r="I51" i="71"/>
  <c r="J43" i="72"/>
  <c r="K42" i="72"/>
  <c r="D72" i="72"/>
  <c r="D80" i="72" s="1"/>
  <c r="I44" i="72"/>
  <c r="I52" i="72" s="1"/>
  <c r="K37" i="72"/>
  <c r="N16" i="72"/>
  <c r="N23" i="72" s="1"/>
  <c r="H58" i="71"/>
  <c r="H66" i="71" s="1"/>
  <c r="E71" i="72"/>
  <c r="F70" i="72"/>
  <c r="G70" i="71"/>
  <c r="F71" i="71"/>
  <c r="F65" i="72"/>
  <c r="F58" i="72"/>
  <c r="C99" i="71"/>
  <c r="D84" i="71"/>
  <c r="L30" i="71"/>
  <c r="L38" i="71" s="1"/>
  <c r="N16" i="71"/>
  <c r="N24" i="71" s="1"/>
  <c r="I57" i="71"/>
  <c r="J56" i="71"/>
  <c r="C84" i="72"/>
  <c r="M23" i="71"/>
  <c r="M29" i="72"/>
  <c r="N28" i="72"/>
  <c r="E79" i="71"/>
  <c r="E72" i="71"/>
  <c r="L30" i="72"/>
  <c r="L38" i="72" s="1"/>
  <c r="K43" i="71"/>
  <c r="L42" i="71"/>
  <c r="G57" i="72"/>
  <c r="H56" i="72"/>
  <c r="C94" i="72"/>
  <c r="D80" i="71"/>
  <c r="N28" i="71"/>
  <c r="M29" i="71"/>
  <c r="O15" i="71"/>
  <c r="P14" i="71"/>
  <c r="J44" i="71"/>
  <c r="J51" i="71" s="1"/>
  <c r="J52" i="71" l="1"/>
  <c r="L37" i="72"/>
  <c r="L37" i="71"/>
  <c r="D79" i="72"/>
  <c r="N23" i="71"/>
  <c r="I51" i="72"/>
  <c r="Q14" i="72"/>
  <c r="P15" i="72"/>
  <c r="P15" i="71"/>
  <c r="Q14" i="71"/>
  <c r="H57" i="72"/>
  <c r="I56" i="72"/>
  <c r="O28" i="72"/>
  <c r="N29" i="72"/>
  <c r="E84" i="71"/>
  <c r="D85" i="71"/>
  <c r="F80" i="71"/>
  <c r="F72" i="71"/>
  <c r="F79" i="71" s="1"/>
  <c r="H65" i="71"/>
  <c r="G58" i="72"/>
  <c r="G66" i="72" s="1"/>
  <c r="G70" i="72"/>
  <c r="F71" i="72"/>
  <c r="N24" i="72"/>
  <c r="K43" i="72"/>
  <c r="L42" i="72"/>
  <c r="M30" i="72"/>
  <c r="M38" i="72" s="1"/>
  <c r="O16" i="72"/>
  <c r="O23" i="72" s="1"/>
  <c r="O16" i="71"/>
  <c r="O24" i="71" s="1"/>
  <c r="C100" i="71"/>
  <c r="C96" i="71"/>
  <c r="C98" i="71" s="1"/>
  <c r="D96" i="71"/>
  <c r="C97" i="71"/>
  <c r="G71" i="71"/>
  <c r="H70" i="71"/>
  <c r="M30" i="71"/>
  <c r="M38" i="71" s="1"/>
  <c r="L43" i="71"/>
  <c r="M42" i="71"/>
  <c r="C99" i="72"/>
  <c r="D84" i="72"/>
  <c r="O28" i="71"/>
  <c r="N29" i="71"/>
  <c r="K44" i="71"/>
  <c r="K52" i="71" s="1"/>
  <c r="E80" i="71"/>
  <c r="K56" i="71"/>
  <c r="J57" i="71"/>
  <c r="F66" i="72"/>
  <c r="E72" i="72"/>
  <c r="E80" i="72" s="1"/>
  <c r="J44" i="72"/>
  <c r="J51" i="72" s="1"/>
  <c r="I58" i="71"/>
  <c r="I65" i="71" s="1"/>
  <c r="G65" i="72" l="1"/>
  <c r="K51" i="71"/>
  <c r="O24" i="72"/>
  <c r="M37" i="72"/>
  <c r="E79" i="72"/>
  <c r="I66" i="71"/>
  <c r="P16" i="72"/>
  <c r="P24" i="72" s="1"/>
  <c r="M43" i="71"/>
  <c r="N42" i="71"/>
  <c r="G72" i="71"/>
  <c r="G79" i="71" s="1"/>
  <c r="K44" i="72"/>
  <c r="K51" i="72" s="1"/>
  <c r="L44" i="71"/>
  <c r="L51" i="71" s="1"/>
  <c r="C108" i="71"/>
  <c r="D86" i="71"/>
  <c r="D93" i="71" s="1"/>
  <c r="Q15" i="72"/>
  <c r="R14" i="72"/>
  <c r="C113" i="71"/>
  <c r="D98" i="71"/>
  <c r="M42" i="72"/>
  <c r="L43" i="72"/>
  <c r="P16" i="71"/>
  <c r="P23" i="71" s="1"/>
  <c r="J52" i="72"/>
  <c r="J58" i="71"/>
  <c r="J65" i="71" s="1"/>
  <c r="N38" i="71"/>
  <c r="N30" i="71"/>
  <c r="N37" i="71" s="1"/>
  <c r="M37" i="71"/>
  <c r="O23" i="71"/>
  <c r="F72" i="72"/>
  <c r="F80" i="72" s="1"/>
  <c r="F84" i="71"/>
  <c r="E85" i="71"/>
  <c r="I57" i="72"/>
  <c r="J56" i="72"/>
  <c r="C100" i="72"/>
  <c r="C96" i="72"/>
  <c r="C107" i="72"/>
  <c r="C97" i="72"/>
  <c r="D96" i="72"/>
  <c r="H71" i="71"/>
  <c r="I70" i="71"/>
  <c r="K57" i="71"/>
  <c r="L56" i="71"/>
  <c r="O29" i="71"/>
  <c r="P28" i="71"/>
  <c r="C107" i="71"/>
  <c r="G71" i="72"/>
  <c r="H70" i="72"/>
  <c r="H58" i="72"/>
  <c r="H65" i="72" s="1"/>
  <c r="O29" i="72"/>
  <c r="P28" i="72"/>
  <c r="D85" i="72"/>
  <c r="E84" i="72"/>
  <c r="N30" i="72"/>
  <c r="N37" i="72" s="1"/>
  <c r="Q15" i="71"/>
  <c r="R14" i="71"/>
  <c r="C98" i="72" l="1"/>
  <c r="F79" i="72"/>
  <c r="L52" i="71"/>
  <c r="P23" i="72"/>
  <c r="N38" i="72"/>
  <c r="D94" i="71"/>
  <c r="N42" i="72"/>
  <c r="M43" i="72"/>
  <c r="G72" i="72"/>
  <c r="G79" i="72" s="1"/>
  <c r="I71" i="71"/>
  <c r="J70" i="71"/>
  <c r="C113" i="72"/>
  <c r="D98" i="72"/>
  <c r="F85" i="71"/>
  <c r="G84" i="71"/>
  <c r="D99" i="71"/>
  <c r="E98" i="71"/>
  <c r="G80" i="71"/>
  <c r="N43" i="71"/>
  <c r="O42" i="71"/>
  <c r="Q16" i="71"/>
  <c r="Q23" i="71" s="1"/>
  <c r="K58" i="71"/>
  <c r="K66" i="71" s="1"/>
  <c r="E86" i="71"/>
  <c r="E94" i="71" s="1"/>
  <c r="E93" i="71"/>
  <c r="O30" i="72"/>
  <c r="O38" i="72" s="1"/>
  <c r="H72" i="71"/>
  <c r="H80" i="71" s="1"/>
  <c r="P24" i="71"/>
  <c r="R15" i="72"/>
  <c r="S14" i="72"/>
  <c r="K52" i="72"/>
  <c r="M44" i="71"/>
  <c r="M51" i="71" s="1"/>
  <c r="H71" i="72"/>
  <c r="I70" i="72"/>
  <c r="Q28" i="71"/>
  <c r="P29" i="71"/>
  <c r="C108" i="72"/>
  <c r="E85" i="72"/>
  <c r="F84" i="72"/>
  <c r="H66" i="72"/>
  <c r="O37" i="71"/>
  <c r="O30" i="71"/>
  <c r="O38" i="71" s="1"/>
  <c r="J57" i="72"/>
  <c r="K56" i="72"/>
  <c r="J66" i="71"/>
  <c r="Q16" i="72"/>
  <c r="Q23" i="72" s="1"/>
  <c r="P29" i="72"/>
  <c r="Q28" i="72"/>
  <c r="C111" i="71"/>
  <c r="C114" i="71"/>
  <c r="C122" i="71" s="1"/>
  <c r="D110" i="71"/>
  <c r="C110" i="71"/>
  <c r="R15" i="71"/>
  <c r="S14" i="71"/>
  <c r="D86" i="72"/>
  <c r="D93" i="72" s="1"/>
  <c r="M56" i="71"/>
  <c r="L57" i="71"/>
  <c r="I58" i="72"/>
  <c r="I65" i="72" s="1"/>
  <c r="L44" i="72"/>
  <c r="L51" i="72" s="1"/>
  <c r="H79" i="71" l="1"/>
  <c r="Q24" i="72"/>
  <c r="I66" i="72"/>
  <c r="C121" i="71"/>
  <c r="M52" i="71"/>
  <c r="D94" i="72"/>
  <c r="O37" i="72"/>
  <c r="K65" i="71"/>
  <c r="M57" i="71"/>
  <c r="N56" i="71"/>
  <c r="F86" i="71"/>
  <c r="F94" i="71" s="1"/>
  <c r="R16" i="71"/>
  <c r="R24" i="71" s="1"/>
  <c r="R23" i="71"/>
  <c r="E98" i="72"/>
  <c r="D99" i="72"/>
  <c r="G80" i="72"/>
  <c r="Q29" i="71"/>
  <c r="R28" i="71"/>
  <c r="L52" i="72"/>
  <c r="Q29" i="72"/>
  <c r="R28" i="72"/>
  <c r="L56" i="72"/>
  <c r="K57" i="72"/>
  <c r="G84" i="72"/>
  <c r="F85" i="72"/>
  <c r="Q24" i="71"/>
  <c r="C111" i="72"/>
  <c r="C114" i="72"/>
  <c r="C122" i="72" s="1"/>
  <c r="D110" i="72"/>
  <c r="C110" i="72"/>
  <c r="C112" i="72" s="1"/>
  <c r="M44" i="72"/>
  <c r="M51" i="72" s="1"/>
  <c r="M52" i="72"/>
  <c r="C112" i="71"/>
  <c r="P30" i="72"/>
  <c r="P38" i="72" s="1"/>
  <c r="J58" i="72"/>
  <c r="J65" i="72" s="1"/>
  <c r="E86" i="72"/>
  <c r="E94" i="72" s="1"/>
  <c r="I71" i="72"/>
  <c r="J70" i="72"/>
  <c r="E99" i="71"/>
  <c r="F98" i="71"/>
  <c r="J71" i="71"/>
  <c r="K70" i="71"/>
  <c r="N43" i="72"/>
  <c r="O42" i="72"/>
  <c r="H72" i="72"/>
  <c r="H79" i="72" s="1"/>
  <c r="S15" i="72"/>
  <c r="T14" i="72"/>
  <c r="P42" i="71"/>
  <c r="O43" i="71"/>
  <c r="D100" i="71"/>
  <c r="D107" i="71"/>
  <c r="D108" i="71"/>
  <c r="I72" i="71"/>
  <c r="I79" i="71" s="1"/>
  <c r="L58" i="71"/>
  <c r="L65" i="71" s="1"/>
  <c r="S15" i="71"/>
  <c r="T14" i="71"/>
  <c r="P30" i="71"/>
  <c r="P38" i="71" s="1"/>
  <c r="R16" i="72"/>
  <c r="R24" i="72" s="1"/>
  <c r="N51" i="71"/>
  <c r="N44" i="71"/>
  <c r="N52" i="71"/>
  <c r="G85" i="71"/>
  <c r="H84" i="71"/>
  <c r="L66" i="71" l="1"/>
  <c r="N44" i="72"/>
  <c r="N52" i="72" s="1"/>
  <c r="I72" i="72"/>
  <c r="I80" i="72" s="1"/>
  <c r="J66" i="72"/>
  <c r="G85" i="72"/>
  <c r="H84" i="72"/>
  <c r="R29" i="71"/>
  <c r="S28" i="71"/>
  <c r="N57" i="71"/>
  <c r="O56" i="71"/>
  <c r="H80" i="72"/>
  <c r="K71" i="71"/>
  <c r="L70" i="71"/>
  <c r="E93" i="72"/>
  <c r="P37" i="72"/>
  <c r="K58" i="72"/>
  <c r="K65" i="72" s="1"/>
  <c r="Q30" i="71"/>
  <c r="Q37" i="71" s="1"/>
  <c r="M58" i="71"/>
  <c r="M66" i="71" s="1"/>
  <c r="M65" i="71"/>
  <c r="R23" i="72"/>
  <c r="M56" i="72"/>
  <c r="L57" i="72"/>
  <c r="I84" i="71"/>
  <c r="H85" i="71"/>
  <c r="T15" i="71"/>
  <c r="U14" i="71"/>
  <c r="I80" i="71"/>
  <c r="O44" i="71"/>
  <c r="O51" i="71"/>
  <c r="O52" i="71"/>
  <c r="J79" i="71"/>
  <c r="J72" i="71"/>
  <c r="J80" i="71" s="1"/>
  <c r="G86" i="71"/>
  <c r="G93" i="71" s="1"/>
  <c r="S16" i="71"/>
  <c r="S23" i="71" s="1"/>
  <c r="Q42" i="71"/>
  <c r="P43" i="71"/>
  <c r="G98" i="71"/>
  <c r="F99" i="71"/>
  <c r="C121" i="72"/>
  <c r="R29" i="72"/>
  <c r="S28" i="72"/>
  <c r="D100" i="72"/>
  <c r="T15" i="72"/>
  <c r="U14" i="72"/>
  <c r="E107" i="71"/>
  <c r="E108" i="71"/>
  <c r="E100" i="71"/>
  <c r="D112" i="71"/>
  <c r="C127" i="71"/>
  <c r="D112" i="72"/>
  <c r="C127" i="72"/>
  <c r="Q30" i="72"/>
  <c r="Q37" i="72" s="1"/>
  <c r="E99" i="72"/>
  <c r="F98" i="72"/>
  <c r="P37" i="71"/>
  <c r="S16" i="72"/>
  <c r="S24" i="72" s="1"/>
  <c r="O43" i="72"/>
  <c r="P42" i="72"/>
  <c r="K70" i="72"/>
  <c r="J71" i="72"/>
  <c r="F86" i="72"/>
  <c r="F94" i="72" s="1"/>
  <c r="F93" i="71"/>
  <c r="K66" i="72" l="1"/>
  <c r="Q38" i="72"/>
  <c r="F93" i="72"/>
  <c r="Q38" i="71"/>
  <c r="I79" i="72"/>
  <c r="S24" i="71"/>
  <c r="H86" i="71"/>
  <c r="H93" i="71" s="1"/>
  <c r="K72" i="71"/>
  <c r="K79" i="71" s="1"/>
  <c r="R38" i="71"/>
  <c r="R30" i="71"/>
  <c r="R37" i="71" s="1"/>
  <c r="S23" i="72"/>
  <c r="G98" i="72"/>
  <c r="F99" i="72"/>
  <c r="E112" i="72"/>
  <c r="D113" i="72"/>
  <c r="U15" i="72"/>
  <c r="V14" i="72"/>
  <c r="D108" i="72"/>
  <c r="P44" i="71"/>
  <c r="P51" i="71" s="1"/>
  <c r="G94" i="71"/>
  <c r="I85" i="71"/>
  <c r="J84" i="71"/>
  <c r="H85" i="72"/>
  <c r="I84" i="72"/>
  <c r="N51" i="72"/>
  <c r="C125" i="72"/>
  <c r="C128" i="72"/>
  <c r="C135" i="72" s="1"/>
  <c r="C124" i="72"/>
  <c r="D124" i="72"/>
  <c r="E100" i="72"/>
  <c r="E107" i="72" s="1"/>
  <c r="C125" i="71"/>
  <c r="C128" i="71"/>
  <c r="D124" i="71"/>
  <c r="C124" i="71"/>
  <c r="S29" i="72"/>
  <c r="T28" i="72"/>
  <c r="L58" i="72"/>
  <c r="L65" i="72" s="1"/>
  <c r="G86" i="72"/>
  <c r="G93" i="72" s="1"/>
  <c r="G94" i="72"/>
  <c r="P43" i="72"/>
  <c r="Q42" i="72"/>
  <c r="O44" i="72"/>
  <c r="O51" i="72" s="1"/>
  <c r="H98" i="71"/>
  <c r="G99" i="71"/>
  <c r="T16" i="72"/>
  <c r="T23" i="72" s="1"/>
  <c r="R42" i="71"/>
  <c r="Q43" i="71"/>
  <c r="J72" i="72"/>
  <c r="J79" i="72" s="1"/>
  <c r="D113" i="71"/>
  <c r="E112" i="71"/>
  <c r="R30" i="72"/>
  <c r="R37" i="72" s="1"/>
  <c r="M57" i="72"/>
  <c r="N56" i="72"/>
  <c r="O57" i="71"/>
  <c r="P56" i="71"/>
  <c r="K71" i="72"/>
  <c r="L70" i="72"/>
  <c r="U15" i="71"/>
  <c r="V14" i="71"/>
  <c r="N65" i="71"/>
  <c r="N58" i="71"/>
  <c r="N66" i="71"/>
  <c r="D107" i="72"/>
  <c r="F100" i="71"/>
  <c r="F107" i="71" s="1"/>
  <c r="T16" i="71"/>
  <c r="T24" i="71" s="1"/>
  <c r="T23" i="71"/>
  <c r="L71" i="71"/>
  <c r="M70" i="71"/>
  <c r="S29" i="71"/>
  <c r="T28" i="71"/>
  <c r="J80" i="72" l="1"/>
  <c r="L66" i="72"/>
  <c r="R38" i="72"/>
  <c r="C136" i="72"/>
  <c r="F108" i="71"/>
  <c r="H94" i="71"/>
  <c r="D114" i="72"/>
  <c r="D121" i="72" s="1"/>
  <c r="S30" i="71"/>
  <c r="S38" i="71" s="1"/>
  <c r="M58" i="72"/>
  <c r="M66" i="72" s="1"/>
  <c r="T24" i="72"/>
  <c r="O52" i="72"/>
  <c r="C126" i="71"/>
  <c r="E108" i="72"/>
  <c r="I85" i="72"/>
  <c r="J84" i="72"/>
  <c r="P52" i="71"/>
  <c r="F112" i="72"/>
  <c r="E113" i="72"/>
  <c r="U28" i="71"/>
  <c r="T29" i="71"/>
  <c r="N57" i="72"/>
  <c r="O56" i="72"/>
  <c r="D122" i="71"/>
  <c r="D114" i="71"/>
  <c r="D121" i="71" s="1"/>
  <c r="N70" i="71"/>
  <c r="M71" i="71"/>
  <c r="M70" i="72"/>
  <c r="L71" i="72"/>
  <c r="Q43" i="72"/>
  <c r="R42" i="72"/>
  <c r="C126" i="72"/>
  <c r="H86" i="72"/>
  <c r="H93" i="72" s="1"/>
  <c r="F100" i="72"/>
  <c r="F107" i="72" s="1"/>
  <c r="J85" i="71"/>
  <c r="K84" i="71"/>
  <c r="G99" i="72"/>
  <c r="H98" i="72"/>
  <c r="K80" i="71"/>
  <c r="P44" i="72"/>
  <c r="P51" i="72" s="1"/>
  <c r="Q52" i="71"/>
  <c r="Q44" i="71"/>
  <c r="Q51" i="71"/>
  <c r="I98" i="71"/>
  <c r="H99" i="71"/>
  <c r="I86" i="71"/>
  <c r="I93" i="71" s="1"/>
  <c r="V15" i="72"/>
  <c r="W14" i="72"/>
  <c r="L80" i="71"/>
  <c r="L72" i="71"/>
  <c r="L79" i="71" s="1"/>
  <c r="K72" i="72"/>
  <c r="K80" i="72" s="1"/>
  <c r="G100" i="71"/>
  <c r="G107" i="71" s="1"/>
  <c r="V15" i="71"/>
  <c r="W14" i="71"/>
  <c r="P57" i="71"/>
  <c r="Q56" i="71"/>
  <c r="T29" i="72"/>
  <c r="U28" i="72"/>
  <c r="C136" i="71"/>
  <c r="U16" i="71"/>
  <c r="U23" i="71" s="1"/>
  <c r="O58" i="71"/>
  <c r="O66" i="71" s="1"/>
  <c r="F112" i="71"/>
  <c r="E113" i="71"/>
  <c r="R43" i="71"/>
  <c r="S42" i="71"/>
  <c r="S30" i="72"/>
  <c r="S37" i="72" s="1"/>
  <c r="C135" i="71"/>
  <c r="U16" i="72"/>
  <c r="U24" i="72" s="1"/>
  <c r="U23" i="72" l="1"/>
  <c r="G108" i="71"/>
  <c r="O65" i="71"/>
  <c r="K79" i="72"/>
  <c r="I94" i="71"/>
  <c r="M65" i="72"/>
  <c r="K84" i="72"/>
  <c r="J85" i="72"/>
  <c r="E114" i="71"/>
  <c r="E121" i="71" s="1"/>
  <c r="E122" i="71"/>
  <c r="F108" i="72"/>
  <c r="R43" i="72"/>
  <c r="S42" i="72"/>
  <c r="T30" i="71"/>
  <c r="T37" i="71" s="1"/>
  <c r="T38" i="71"/>
  <c r="G100" i="72"/>
  <c r="G108" i="72" s="1"/>
  <c r="O70" i="71"/>
  <c r="N71" i="71"/>
  <c r="G112" i="71"/>
  <c r="F113" i="71"/>
  <c r="P58" i="71"/>
  <c r="P65" i="71" s="1"/>
  <c r="X14" i="72"/>
  <c r="W15" i="72"/>
  <c r="H108" i="71"/>
  <c r="H100" i="71"/>
  <c r="H107" i="71" s="1"/>
  <c r="P52" i="72"/>
  <c r="K85" i="71"/>
  <c r="L84" i="71"/>
  <c r="Q44" i="72"/>
  <c r="Q52" i="72" s="1"/>
  <c r="U29" i="71"/>
  <c r="V28" i="71"/>
  <c r="U24" i="71"/>
  <c r="W15" i="71"/>
  <c r="X14" i="71"/>
  <c r="V16" i="72"/>
  <c r="V24" i="72" s="1"/>
  <c r="I99" i="71"/>
  <c r="J98" i="71"/>
  <c r="J94" i="71"/>
  <c r="J86" i="71"/>
  <c r="J93" i="71"/>
  <c r="H94" i="72"/>
  <c r="L72" i="72"/>
  <c r="L80" i="72" s="1"/>
  <c r="E114" i="72"/>
  <c r="E122" i="72" s="1"/>
  <c r="D126" i="71"/>
  <c r="C141" i="71"/>
  <c r="S37" i="71"/>
  <c r="D122" i="72"/>
  <c r="T30" i="72"/>
  <c r="T38" i="72" s="1"/>
  <c r="C141" i="72"/>
  <c r="D126" i="72"/>
  <c r="V16" i="71"/>
  <c r="V23" i="71" s="1"/>
  <c r="N70" i="72"/>
  <c r="M71" i="72"/>
  <c r="G112" i="72"/>
  <c r="F113" i="72"/>
  <c r="R52" i="71"/>
  <c r="R44" i="71"/>
  <c r="R51" i="71" s="1"/>
  <c r="N58" i="72"/>
  <c r="N66" i="72" s="1"/>
  <c r="Q57" i="71"/>
  <c r="R56" i="71"/>
  <c r="I86" i="72"/>
  <c r="I94" i="72" s="1"/>
  <c r="S38" i="72"/>
  <c r="S43" i="71"/>
  <c r="T42" i="71"/>
  <c r="V28" i="72"/>
  <c r="U29" i="72"/>
  <c r="H99" i="72"/>
  <c r="I98" i="72"/>
  <c r="M72" i="71"/>
  <c r="M79" i="71" s="1"/>
  <c r="O57" i="72"/>
  <c r="P56" i="72"/>
  <c r="T37" i="72" l="1"/>
  <c r="M80" i="71"/>
  <c r="N65" i="72"/>
  <c r="V23" i="72"/>
  <c r="Q51" i="72"/>
  <c r="O58" i="72"/>
  <c r="O65" i="72" s="1"/>
  <c r="S44" i="71"/>
  <c r="S51" i="71" s="1"/>
  <c r="Q58" i="71"/>
  <c r="Q65" i="71" s="1"/>
  <c r="C142" i="72"/>
  <c r="C138" i="72"/>
  <c r="C139" i="72"/>
  <c r="D138" i="72"/>
  <c r="C142" i="71"/>
  <c r="C138" i="71"/>
  <c r="D138" i="71"/>
  <c r="C139" i="71"/>
  <c r="E126" i="71"/>
  <c r="D127" i="71"/>
  <c r="L79" i="72"/>
  <c r="K98" i="71"/>
  <c r="J99" i="71"/>
  <c r="W23" i="71"/>
  <c r="W16" i="71"/>
  <c r="W24" i="71" s="1"/>
  <c r="P66" i="71"/>
  <c r="O71" i="71"/>
  <c r="P70" i="71"/>
  <c r="X15" i="71"/>
  <c r="Y14" i="71"/>
  <c r="N72" i="71"/>
  <c r="N79" i="71" s="1"/>
  <c r="I99" i="72"/>
  <c r="J98" i="72"/>
  <c r="F121" i="72"/>
  <c r="F114" i="72"/>
  <c r="F122" i="72" s="1"/>
  <c r="V24" i="71"/>
  <c r="P57" i="72"/>
  <c r="Q56" i="72"/>
  <c r="H100" i="72"/>
  <c r="H107" i="72" s="1"/>
  <c r="I93" i="72"/>
  <c r="G113" i="72"/>
  <c r="H112" i="72"/>
  <c r="E121" i="72"/>
  <c r="I100" i="71"/>
  <c r="I108" i="71" s="1"/>
  <c r="G107" i="72"/>
  <c r="F114" i="71"/>
  <c r="F122" i="71" s="1"/>
  <c r="S43" i="72"/>
  <c r="T42" i="72"/>
  <c r="J86" i="72"/>
  <c r="J93" i="72" s="1"/>
  <c r="U30" i="72"/>
  <c r="U37" i="72" s="1"/>
  <c r="W28" i="72"/>
  <c r="V29" i="72"/>
  <c r="M72" i="72"/>
  <c r="M80" i="72" s="1"/>
  <c r="W28" i="71"/>
  <c r="V29" i="71"/>
  <c r="M84" i="71"/>
  <c r="L85" i="71"/>
  <c r="W16" i="72"/>
  <c r="W23" i="72" s="1"/>
  <c r="G113" i="71"/>
  <c r="H112" i="71"/>
  <c r="R44" i="72"/>
  <c r="R51" i="72" s="1"/>
  <c r="K85" i="72"/>
  <c r="L84" i="72"/>
  <c r="T43" i="71"/>
  <c r="U42" i="71"/>
  <c r="S56" i="71"/>
  <c r="R57" i="71"/>
  <c r="N71" i="72"/>
  <c r="O70" i="72"/>
  <c r="E126" i="72"/>
  <c r="D127" i="72"/>
  <c r="U30" i="71"/>
  <c r="U38" i="71" s="1"/>
  <c r="K86" i="71"/>
  <c r="K94" i="71" s="1"/>
  <c r="K93" i="71"/>
  <c r="X15" i="72"/>
  <c r="Y14" i="72"/>
  <c r="W24" i="72" l="1"/>
  <c r="J94" i="72"/>
  <c r="C140" i="72"/>
  <c r="U38" i="72"/>
  <c r="F121" i="71"/>
  <c r="H108" i="72"/>
  <c r="G114" i="72"/>
  <c r="G122" i="72" s="1"/>
  <c r="P58" i="72"/>
  <c r="P66" i="72" s="1"/>
  <c r="J99" i="72"/>
  <c r="K98" i="72"/>
  <c r="X16" i="71"/>
  <c r="X24" i="71" s="1"/>
  <c r="C150" i="71"/>
  <c r="S52" i="71"/>
  <c r="H113" i="72"/>
  <c r="I112" i="72"/>
  <c r="Y15" i="71"/>
  <c r="Z14" i="71"/>
  <c r="U42" i="72"/>
  <c r="T43" i="72"/>
  <c r="X24" i="72"/>
  <c r="X16" i="72"/>
  <c r="X23" i="72" s="1"/>
  <c r="U37" i="71"/>
  <c r="T56" i="71"/>
  <c r="S57" i="71"/>
  <c r="R52" i="72"/>
  <c r="M79" i="72"/>
  <c r="S44" i="72"/>
  <c r="S52" i="72" s="1"/>
  <c r="I107" i="71"/>
  <c r="I100" i="72"/>
  <c r="I107" i="72" s="1"/>
  <c r="P71" i="71"/>
  <c r="Q70" i="71"/>
  <c r="J100" i="71"/>
  <c r="J108" i="71" s="1"/>
  <c r="C150" i="72"/>
  <c r="N72" i="72"/>
  <c r="N79" i="72" s="1"/>
  <c r="W29" i="71"/>
  <c r="X28" i="71"/>
  <c r="D140" i="72"/>
  <c r="C155" i="72"/>
  <c r="O72" i="71"/>
  <c r="O79" i="71" s="1"/>
  <c r="K99" i="71"/>
  <c r="L98" i="71"/>
  <c r="C149" i="71"/>
  <c r="Q57" i="72"/>
  <c r="R56" i="72"/>
  <c r="F126" i="71"/>
  <c r="E127" i="71"/>
  <c r="Y15" i="72"/>
  <c r="Z14" i="72"/>
  <c r="R58" i="71"/>
  <c r="R65" i="71" s="1"/>
  <c r="D128" i="72"/>
  <c r="D136" i="72" s="1"/>
  <c r="U43" i="71"/>
  <c r="V42" i="71"/>
  <c r="L86" i="71"/>
  <c r="L93" i="71" s="1"/>
  <c r="E127" i="72"/>
  <c r="F126" i="72"/>
  <c r="T44" i="71"/>
  <c r="T51" i="71" s="1"/>
  <c r="I112" i="71"/>
  <c r="H113" i="71"/>
  <c r="M85" i="71"/>
  <c r="N84" i="71"/>
  <c r="N80" i="71"/>
  <c r="C149" i="72"/>
  <c r="Q66" i="71"/>
  <c r="O66" i="72"/>
  <c r="K86" i="72"/>
  <c r="K93" i="72" s="1"/>
  <c r="W29" i="72"/>
  <c r="X28" i="72"/>
  <c r="O71" i="72"/>
  <c r="P70" i="72"/>
  <c r="M84" i="72"/>
  <c r="L85" i="72"/>
  <c r="G114" i="71"/>
  <c r="G122" i="71" s="1"/>
  <c r="G121" i="71"/>
  <c r="V38" i="71"/>
  <c r="V30" i="71"/>
  <c r="V37" i="71" s="1"/>
  <c r="V30" i="72"/>
  <c r="V37" i="72" s="1"/>
  <c r="D135" i="71"/>
  <c r="D128" i="71"/>
  <c r="C140" i="71"/>
  <c r="N80" i="72" l="1"/>
  <c r="X23" i="71"/>
  <c r="V38" i="72"/>
  <c r="O80" i="71"/>
  <c r="K94" i="72"/>
  <c r="J107" i="71"/>
  <c r="I108" i="72"/>
  <c r="G121" i="72"/>
  <c r="U44" i="71"/>
  <c r="U51" i="71" s="1"/>
  <c r="R57" i="72"/>
  <c r="S56" i="72"/>
  <c r="H114" i="72"/>
  <c r="H121" i="72" s="1"/>
  <c r="O72" i="72"/>
  <c r="O79" i="72" s="1"/>
  <c r="H114" i="71"/>
  <c r="H122" i="71" s="1"/>
  <c r="E128" i="72"/>
  <c r="E136" i="72" s="1"/>
  <c r="E135" i="72"/>
  <c r="R66" i="71"/>
  <c r="Q58" i="72"/>
  <c r="Q65" i="72" s="1"/>
  <c r="Q66" i="72"/>
  <c r="S58" i="71"/>
  <c r="S65" i="71" s="1"/>
  <c r="T44" i="72"/>
  <c r="T52" i="72" s="1"/>
  <c r="K99" i="72"/>
  <c r="L98" i="72"/>
  <c r="Q70" i="72"/>
  <c r="P71" i="72"/>
  <c r="X29" i="72"/>
  <c r="Y28" i="72"/>
  <c r="I113" i="71"/>
  <c r="J112" i="71"/>
  <c r="L94" i="71"/>
  <c r="D135" i="72"/>
  <c r="Z15" i="72"/>
  <c r="AA14" i="72"/>
  <c r="Q71" i="71"/>
  <c r="R70" i="71"/>
  <c r="S51" i="72"/>
  <c r="U56" i="71"/>
  <c r="T57" i="71"/>
  <c r="V42" i="72"/>
  <c r="U43" i="72"/>
  <c r="J100" i="72"/>
  <c r="J108" i="72" s="1"/>
  <c r="C155" i="71"/>
  <c r="D140" i="71"/>
  <c r="M86" i="71"/>
  <c r="M93" i="71" s="1"/>
  <c r="M94" i="71"/>
  <c r="W30" i="71"/>
  <c r="W38" i="71" s="1"/>
  <c r="Y16" i="72"/>
  <c r="Y24" i="72" s="1"/>
  <c r="L99" i="71"/>
  <c r="M98" i="71"/>
  <c r="D152" i="72"/>
  <c r="C156" i="72"/>
  <c r="C153" i="72"/>
  <c r="C152" i="72"/>
  <c r="C154" i="72" s="1"/>
  <c r="P72" i="71"/>
  <c r="P80" i="71"/>
  <c r="P79" i="71"/>
  <c r="Z15" i="71"/>
  <c r="AA14" i="71"/>
  <c r="F127" i="72"/>
  <c r="G126" i="72"/>
  <c r="W30" i="72"/>
  <c r="W38" i="72" s="1"/>
  <c r="D136" i="71"/>
  <c r="L86" i="72"/>
  <c r="L93" i="72" s="1"/>
  <c r="T52" i="71"/>
  <c r="E128" i="71"/>
  <c r="E136" i="71" s="1"/>
  <c r="E135" i="71"/>
  <c r="K100" i="71"/>
  <c r="K108" i="71" s="1"/>
  <c r="D141" i="72"/>
  <c r="E140" i="72"/>
  <c r="Y16" i="71"/>
  <c r="Y23" i="71" s="1"/>
  <c r="P65" i="72"/>
  <c r="M85" i="72"/>
  <c r="N84" i="72"/>
  <c r="N85" i="71"/>
  <c r="O84" i="71"/>
  <c r="W42" i="71"/>
  <c r="V43" i="71"/>
  <c r="F127" i="71"/>
  <c r="G126" i="71"/>
  <c r="X29" i="71"/>
  <c r="Y28" i="71"/>
  <c r="I113" i="72"/>
  <c r="J112" i="72"/>
  <c r="J107" i="72" l="1"/>
  <c r="Y23" i="72"/>
  <c r="W37" i="72"/>
  <c r="S66" i="71"/>
  <c r="T51" i="72"/>
  <c r="Y24" i="71"/>
  <c r="T58" i="71"/>
  <c r="T66" i="71" s="1"/>
  <c r="Y29" i="72"/>
  <c r="Z28" i="72"/>
  <c r="W37" i="71"/>
  <c r="U57" i="71"/>
  <c r="V56" i="71"/>
  <c r="Z16" i="72"/>
  <c r="Z24" i="72" s="1"/>
  <c r="X30" i="72"/>
  <c r="X37" i="72" s="1"/>
  <c r="O80" i="72"/>
  <c r="R58" i="72"/>
  <c r="R65" i="72" s="1"/>
  <c r="K100" i="72"/>
  <c r="K108" i="72" s="1"/>
  <c r="T56" i="72"/>
  <c r="S57" i="72"/>
  <c r="M86" i="72"/>
  <c r="M93" i="72" s="1"/>
  <c r="L94" i="72"/>
  <c r="C164" i="72"/>
  <c r="C153" i="71"/>
  <c r="C156" i="71"/>
  <c r="D152" i="71"/>
  <c r="C152" i="71"/>
  <c r="E141" i="72"/>
  <c r="F140" i="72"/>
  <c r="R71" i="71"/>
  <c r="S70" i="71"/>
  <c r="P72" i="72"/>
  <c r="P80" i="72" s="1"/>
  <c r="H121" i="71"/>
  <c r="H122" i="72"/>
  <c r="U52" i="71"/>
  <c r="K107" i="71"/>
  <c r="G127" i="72"/>
  <c r="H126" i="72"/>
  <c r="C163" i="72"/>
  <c r="F128" i="71"/>
  <c r="F135" i="71" s="1"/>
  <c r="I121" i="72"/>
  <c r="I114" i="72"/>
  <c r="I122" i="72" s="1"/>
  <c r="X42" i="71"/>
  <c r="W43" i="71"/>
  <c r="AA15" i="71"/>
  <c r="AB14" i="71"/>
  <c r="D154" i="72"/>
  <c r="C169" i="72"/>
  <c r="M99" i="71"/>
  <c r="N98" i="71"/>
  <c r="U44" i="72"/>
  <c r="U51" i="72" s="1"/>
  <c r="Q72" i="71"/>
  <c r="Q80" i="71" s="1"/>
  <c r="J113" i="71"/>
  <c r="K112" i="71"/>
  <c r="Q71" i="72"/>
  <c r="R70" i="72"/>
  <c r="X30" i="71"/>
  <c r="X37" i="71" s="1"/>
  <c r="X38" i="71"/>
  <c r="N93" i="71"/>
  <c r="N86" i="71"/>
  <c r="N94" i="71" s="1"/>
  <c r="AA15" i="72"/>
  <c r="AB14" i="72"/>
  <c r="G127" i="71"/>
  <c r="H126" i="71"/>
  <c r="N85" i="72"/>
  <c r="O84" i="72"/>
  <c r="F128" i="72"/>
  <c r="F135" i="72" s="1"/>
  <c r="J113" i="72"/>
  <c r="K112" i="72"/>
  <c r="V44" i="71"/>
  <c r="V52" i="71" s="1"/>
  <c r="D142" i="72"/>
  <c r="D149" i="72" s="1"/>
  <c r="Y29" i="71"/>
  <c r="Z28" i="71"/>
  <c r="P84" i="71"/>
  <c r="O85" i="71"/>
  <c r="Z16" i="71"/>
  <c r="Z23" i="71" s="1"/>
  <c r="L100" i="71"/>
  <c r="L108" i="71" s="1"/>
  <c r="E140" i="71"/>
  <c r="D141" i="71"/>
  <c r="V43" i="72"/>
  <c r="W42" i="72"/>
  <c r="I114" i="71"/>
  <c r="I122" i="71" s="1"/>
  <c r="M98" i="72"/>
  <c r="L99" i="72"/>
  <c r="D150" i="72" l="1"/>
  <c r="Z24" i="71"/>
  <c r="V51" i="71"/>
  <c r="F136" i="71"/>
  <c r="Z23" i="72"/>
  <c r="C154" i="71"/>
  <c r="X38" i="72"/>
  <c r="T65" i="71"/>
  <c r="AA16" i="71"/>
  <c r="AA23" i="71" s="1"/>
  <c r="AB15" i="72"/>
  <c r="AC14" i="72"/>
  <c r="Q79" i="71"/>
  <c r="O98" i="71"/>
  <c r="N99" i="71"/>
  <c r="W44" i="71"/>
  <c r="W52" i="71" s="1"/>
  <c r="P79" i="72"/>
  <c r="C163" i="71"/>
  <c r="M94" i="72"/>
  <c r="K107" i="72"/>
  <c r="U58" i="71"/>
  <c r="U66" i="71" s="1"/>
  <c r="I126" i="71"/>
  <c r="H127" i="71"/>
  <c r="I126" i="72"/>
  <c r="H127" i="72"/>
  <c r="G140" i="72"/>
  <c r="F141" i="72"/>
  <c r="G136" i="71"/>
  <c r="G128" i="71"/>
  <c r="G135" i="71" s="1"/>
  <c r="J114" i="71"/>
  <c r="J122" i="71" s="1"/>
  <c r="W43" i="72"/>
  <c r="X42" i="72"/>
  <c r="L107" i="71"/>
  <c r="Z29" i="71"/>
  <c r="AA28" i="71"/>
  <c r="V44" i="72"/>
  <c r="V52" i="72" s="1"/>
  <c r="AA16" i="72"/>
  <c r="AA23" i="72" s="1"/>
  <c r="D154" i="71"/>
  <c r="C169" i="71"/>
  <c r="O86" i="71"/>
  <c r="O94" i="71" s="1"/>
  <c r="I121" i="71"/>
  <c r="Q84" i="71"/>
  <c r="P85" i="71"/>
  <c r="U52" i="72"/>
  <c r="G128" i="72"/>
  <c r="G135" i="72" s="1"/>
  <c r="E149" i="72"/>
  <c r="E142" i="72"/>
  <c r="E150" i="72" s="1"/>
  <c r="V57" i="71"/>
  <c r="W56" i="71"/>
  <c r="L100" i="72"/>
  <c r="L107" i="72" s="1"/>
  <c r="Y30" i="71"/>
  <c r="Y38" i="71" s="1"/>
  <c r="F136" i="72"/>
  <c r="M100" i="71"/>
  <c r="M108" i="71" s="1"/>
  <c r="Y42" i="71"/>
  <c r="X43" i="71"/>
  <c r="S71" i="71"/>
  <c r="T70" i="71"/>
  <c r="N98" i="72"/>
  <c r="M99" i="72"/>
  <c r="D142" i="71"/>
  <c r="P84" i="72"/>
  <c r="O85" i="72"/>
  <c r="R71" i="72"/>
  <c r="S70" i="72"/>
  <c r="C170" i="72"/>
  <c r="C178" i="72" s="1"/>
  <c r="C166" i="72"/>
  <c r="C167" i="72"/>
  <c r="D166" i="72"/>
  <c r="R72" i="71"/>
  <c r="R79" i="71" s="1"/>
  <c r="C164" i="71"/>
  <c r="S58" i="72"/>
  <c r="S65" i="72" s="1"/>
  <c r="R66" i="72"/>
  <c r="Z29" i="72"/>
  <c r="AA28" i="72"/>
  <c r="J114" i="72"/>
  <c r="J122" i="72" s="1"/>
  <c r="K113" i="71"/>
  <c r="L112" i="71"/>
  <c r="AB15" i="71"/>
  <c r="AC14" i="71"/>
  <c r="E141" i="71"/>
  <c r="F140" i="71"/>
  <c r="L112" i="72"/>
  <c r="K113" i="72"/>
  <c r="N86" i="72"/>
  <c r="N93" i="72" s="1"/>
  <c r="Q72" i="72"/>
  <c r="Q79" i="72" s="1"/>
  <c r="E154" i="72"/>
  <c r="D155" i="72"/>
  <c r="T57" i="72"/>
  <c r="U56" i="72"/>
  <c r="Y30" i="72"/>
  <c r="Y37" i="72" s="1"/>
  <c r="V51" i="72" l="1"/>
  <c r="Q80" i="72"/>
  <c r="Y38" i="72"/>
  <c r="N94" i="72"/>
  <c r="Y37" i="71"/>
  <c r="W51" i="71"/>
  <c r="C177" i="72"/>
  <c r="O93" i="71"/>
  <c r="U65" i="71"/>
  <c r="F142" i="72"/>
  <c r="F149" i="72" s="1"/>
  <c r="AC15" i="71"/>
  <c r="AD14" i="71"/>
  <c r="J121" i="72"/>
  <c r="S66" i="72"/>
  <c r="T70" i="72"/>
  <c r="S71" i="72"/>
  <c r="L108" i="72"/>
  <c r="AA29" i="71"/>
  <c r="AB28" i="71"/>
  <c r="J121" i="71"/>
  <c r="H140" i="72"/>
  <c r="G141" i="72"/>
  <c r="AA24" i="71"/>
  <c r="U70" i="71"/>
  <c r="T71" i="71"/>
  <c r="Q85" i="71"/>
  <c r="R84" i="71"/>
  <c r="S72" i="71"/>
  <c r="S80" i="71" s="1"/>
  <c r="S79" i="71"/>
  <c r="U57" i="72"/>
  <c r="V56" i="72"/>
  <c r="K114" i="72"/>
  <c r="K121" i="72" s="1"/>
  <c r="AB23" i="71"/>
  <c r="AB16" i="71"/>
  <c r="AB24" i="71" s="1"/>
  <c r="AA29" i="72"/>
  <c r="AB28" i="72"/>
  <c r="R72" i="72"/>
  <c r="R79" i="72" s="1"/>
  <c r="D150" i="71"/>
  <c r="X51" i="71"/>
  <c r="X44" i="71"/>
  <c r="X52" i="71"/>
  <c r="W57" i="71"/>
  <c r="X56" i="71"/>
  <c r="G136" i="72"/>
  <c r="AA24" i="72"/>
  <c r="Z30" i="71"/>
  <c r="Z38" i="71" s="1"/>
  <c r="H128" i="72"/>
  <c r="H135" i="72" s="1"/>
  <c r="AC15" i="72"/>
  <c r="AD14" i="72"/>
  <c r="P98" i="71"/>
  <c r="O99" i="71"/>
  <c r="E155" i="72"/>
  <c r="F154" i="72"/>
  <c r="T58" i="72"/>
  <c r="T65" i="72" s="1"/>
  <c r="M112" i="72"/>
  <c r="L113" i="72"/>
  <c r="M112" i="71"/>
  <c r="L113" i="71"/>
  <c r="Z30" i="72"/>
  <c r="Z37" i="72" s="1"/>
  <c r="R80" i="71"/>
  <c r="O94" i="72"/>
  <c r="O86" i="72"/>
  <c r="O93" i="72"/>
  <c r="D149" i="71"/>
  <c r="Y43" i="71"/>
  <c r="Z42" i="71"/>
  <c r="V65" i="71"/>
  <c r="V58" i="71"/>
  <c r="V66" i="71" s="1"/>
  <c r="I127" i="72"/>
  <c r="J126" i="72"/>
  <c r="AB24" i="72"/>
  <c r="AB16" i="72"/>
  <c r="AB23" i="72" s="1"/>
  <c r="D156" i="72"/>
  <c r="D163" i="72" s="1"/>
  <c r="E142" i="71"/>
  <c r="E150" i="71" s="1"/>
  <c r="K114" i="71"/>
  <c r="K121" i="71" s="1"/>
  <c r="M100" i="72"/>
  <c r="M107" i="72" s="1"/>
  <c r="X43" i="72"/>
  <c r="Y42" i="72"/>
  <c r="H128" i="71"/>
  <c r="H136" i="71" s="1"/>
  <c r="D155" i="71"/>
  <c r="E154" i="71"/>
  <c r="C168" i="72"/>
  <c r="P85" i="72"/>
  <c r="Q84" i="72"/>
  <c r="M107" i="71"/>
  <c r="F141" i="71"/>
  <c r="G140" i="71"/>
  <c r="N99" i="72"/>
  <c r="O98" i="72"/>
  <c r="P94" i="71"/>
  <c r="P86" i="71"/>
  <c r="P93" i="71" s="1"/>
  <c r="C167" i="71"/>
  <c r="C170" i="71"/>
  <c r="D166" i="71"/>
  <c r="C166" i="71"/>
  <c r="W44" i="72"/>
  <c r="W51" i="72" s="1"/>
  <c r="I127" i="71"/>
  <c r="J126" i="71"/>
  <c r="N100" i="71"/>
  <c r="N108" i="71" s="1"/>
  <c r="T66" i="72" l="1"/>
  <c r="W52" i="72"/>
  <c r="H135" i="71"/>
  <c r="M108" i="72"/>
  <c r="E149" i="71"/>
  <c r="Z38" i="72"/>
  <c r="Z37" i="71"/>
  <c r="K122" i="72"/>
  <c r="K122" i="71"/>
  <c r="H136" i="72"/>
  <c r="I128" i="72"/>
  <c r="I136" i="72" s="1"/>
  <c r="I135" i="72"/>
  <c r="S72" i="72"/>
  <c r="S80" i="72" s="1"/>
  <c r="C178" i="71"/>
  <c r="O99" i="72"/>
  <c r="P98" i="72"/>
  <c r="D156" i="71"/>
  <c r="D163" i="71" s="1"/>
  <c r="P99" i="71"/>
  <c r="Q98" i="71"/>
  <c r="X57" i="71"/>
  <c r="Y56" i="71"/>
  <c r="R80" i="72"/>
  <c r="W56" i="72"/>
  <c r="V57" i="72"/>
  <c r="R85" i="71"/>
  <c r="S84" i="71"/>
  <c r="H141" i="72"/>
  <c r="I140" i="72"/>
  <c r="T71" i="72"/>
  <c r="U70" i="72"/>
  <c r="F154" i="71"/>
  <c r="E155" i="71"/>
  <c r="N107" i="71"/>
  <c r="C177" i="71"/>
  <c r="N100" i="72"/>
  <c r="N108" i="72" s="1"/>
  <c r="Q85" i="72"/>
  <c r="R84" i="72"/>
  <c r="L114" i="71"/>
  <c r="L121" i="71" s="1"/>
  <c r="W58" i="71"/>
  <c r="W65" i="71" s="1"/>
  <c r="U58" i="72"/>
  <c r="U66" i="72" s="1"/>
  <c r="Q86" i="71"/>
  <c r="Q94" i="71" s="1"/>
  <c r="F150" i="72"/>
  <c r="F142" i="71"/>
  <c r="P86" i="72"/>
  <c r="P94" i="72" s="1"/>
  <c r="N112" i="71"/>
  <c r="M113" i="71"/>
  <c r="AE14" i="72"/>
  <c r="AD15" i="72"/>
  <c r="T72" i="71"/>
  <c r="T79" i="71" s="1"/>
  <c r="T80" i="71"/>
  <c r="AC28" i="71"/>
  <c r="AB29" i="71"/>
  <c r="G142" i="72"/>
  <c r="G150" i="72" s="1"/>
  <c r="J127" i="71"/>
  <c r="K126" i="71"/>
  <c r="C168" i="71"/>
  <c r="C183" i="72"/>
  <c r="D168" i="72"/>
  <c r="AA42" i="71"/>
  <c r="Z43" i="71"/>
  <c r="L114" i="72"/>
  <c r="L122" i="72" s="1"/>
  <c r="F155" i="72"/>
  <c r="G154" i="72"/>
  <c r="AC16" i="72"/>
  <c r="AC24" i="72" s="1"/>
  <c r="U71" i="71"/>
  <c r="V70" i="71"/>
  <c r="AA30" i="71"/>
  <c r="AA37" i="71" s="1"/>
  <c r="AD15" i="71"/>
  <c r="AE14" i="71"/>
  <c r="X44" i="72"/>
  <c r="X51" i="72" s="1"/>
  <c r="O100" i="71"/>
  <c r="O108" i="71" s="1"/>
  <c r="AA30" i="72"/>
  <c r="AA37" i="72" s="1"/>
  <c r="I128" i="71"/>
  <c r="I136" i="71" s="1"/>
  <c r="H140" i="71"/>
  <c r="G141" i="71"/>
  <c r="Y43" i="72"/>
  <c r="Z42" i="72"/>
  <c r="D164" i="72"/>
  <c r="J127" i="72"/>
  <c r="K126" i="72"/>
  <c r="Y44" i="71"/>
  <c r="Y51" i="71" s="1"/>
  <c r="M113" i="72"/>
  <c r="N112" i="72"/>
  <c r="E156" i="72"/>
  <c r="E164" i="72" s="1"/>
  <c r="AB29" i="72"/>
  <c r="AC28" i="72"/>
  <c r="AC16" i="71"/>
  <c r="AC24" i="71" s="1"/>
  <c r="AC23" i="72" l="1"/>
  <c r="AA38" i="71"/>
  <c r="L121" i="72"/>
  <c r="P93" i="72"/>
  <c r="AC23" i="71"/>
  <c r="Y52" i="71"/>
  <c r="O107" i="71"/>
  <c r="J128" i="72"/>
  <c r="J135" i="72" s="1"/>
  <c r="AE15" i="71"/>
  <c r="AF14" i="71"/>
  <c r="O100" i="72"/>
  <c r="O108" i="72" s="1"/>
  <c r="M114" i="72"/>
  <c r="M122" i="72" s="1"/>
  <c r="AD16" i="71"/>
  <c r="AD24" i="71" s="1"/>
  <c r="C183" i="71"/>
  <c r="D168" i="71"/>
  <c r="G149" i="72"/>
  <c r="U65" i="72"/>
  <c r="L122" i="71"/>
  <c r="T72" i="72"/>
  <c r="T80" i="72" s="1"/>
  <c r="W57" i="72"/>
  <c r="X56" i="72"/>
  <c r="U71" i="72"/>
  <c r="V70" i="72"/>
  <c r="V58" i="72"/>
  <c r="V66" i="72" s="1"/>
  <c r="P100" i="71"/>
  <c r="P108" i="71" s="1"/>
  <c r="P107" i="71"/>
  <c r="AD28" i="72"/>
  <c r="AC29" i="72"/>
  <c r="I135" i="71"/>
  <c r="AB30" i="72"/>
  <c r="AB37" i="72" s="1"/>
  <c r="Z43" i="72"/>
  <c r="AA42" i="72"/>
  <c r="L126" i="71"/>
  <c r="K127" i="71"/>
  <c r="Q93" i="71"/>
  <c r="W66" i="71"/>
  <c r="R85" i="72"/>
  <c r="S84" i="72"/>
  <c r="I141" i="72"/>
  <c r="J140" i="72"/>
  <c r="S79" i="72"/>
  <c r="N113" i="72"/>
  <c r="O112" i="72"/>
  <c r="U72" i="71"/>
  <c r="U79" i="71" s="1"/>
  <c r="D180" i="72"/>
  <c r="C184" i="72"/>
  <c r="C192" i="72" s="1"/>
  <c r="C180" i="72"/>
  <c r="C181" i="72"/>
  <c r="N113" i="71"/>
  <c r="O112" i="71"/>
  <c r="Z44" i="71"/>
  <c r="Z51" i="71" s="1"/>
  <c r="AD16" i="72"/>
  <c r="AD23" i="72" s="1"/>
  <c r="Q86" i="72"/>
  <c r="Q94" i="72" s="1"/>
  <c r="Y44" i="72"/>
  <c r="Y52" i="72" s="1"/>
  <c r="E163" i="72"/>
  <c r="G142" i="71"/>
  <c r="G150" i="71" s="1"/>
  <c r="AA38" i="72"/>
  <c r="X52" i="72"/>
  <c r="G155" i="72"/>
  <c r="H154" i="72"/>
  <c r="AA43" i="71"/>
  <c r="AB42" i="71"/>
  <c r="AB30" i="71"/>
  <c r="AB37" i="71" s="1"/>
  <c r="AE15" i="72"/>
  <c r="AF14" i="72"/>
  <c r="F149" i="71"/>
  <c r="N107" i="72"/>
  <c r="E156" i="71"/>
  <c r="E164" i="71" s="1"/>
  <c r="S85" i="71"/>
  <c r="T84" i="71"/>
  <c r="X58" i="71"/>
  <c r="X65" i="71" s="1"/>
  <c r="D164" i="71"/>
  <c r="J128" i="71"/>
  <c r="J135" i="71" s="1"/>
  <c r="H142" i="72"/>
  <c r="H149" i="72" s="1"/>
  <c r="Z56" i="71"/>
  <c r="Y57" i="71"/>
  <c r="K127" i="72"/>
  <c r="L126" i="72"/>
  <c r="H141" i="71"/>
  <c r="I140" i="71"/>
  <c r="V71" i="71"/>
  <c r="W70" i="71"/>
  <c r="F156" i="72"/>
  <c r="F164" i="72" s="1"/>
  <c r="D169" i="72"/>
  <c r="E168" i="72"/>
  <c r="AD28" i="71"/>
  <c r="AC29" i="71"/>
  <c r="M114" i="71"/>
  <c r="M122" i="71" s="1"/>
  <c r="F150" i="71"/>
  <c r="G154" i="71"/>
  <c r="F155" i="71"/>
  <c r="R86" i="71"/>
  <c r="R93" i="71" s="1"/>
  <c r="Q99" i="71"/>
  <c r="R98" i="71"/>
  <c r="Q98" i="72"/>
  <c r="P99" i="72"/>
  <c r="M121" i="72" l="1"/>
  <c r="R94" i="71"/>
  <c r="M121" i="71"/>
  <c r="F163" i="72"/>
  <c r="J136" i="71"/>
  <c r="Y51" i="72"/>
  <c r="AD24" i="72"/>
  <c r="C191" i="72"/>
  <c r="Z52" i="71"/>
  <c r="D170" i="72"/>
  <c r="D177" i="72" s="1"/>
  <c r="AF15" i="71"/>
  <c r="AG14" i="71"/>
  <c r="AG15" i="71" s="1"/>
  <c r="H142" i="71"/>
  <c r="H150" i="71" s="1"/>
  <c r="H150" i="72"/>
  <c r="X66" i="71"/>
  <c r="E163" i="71"/>
  <c r="AB38" i="71"/>
  <c r="G164" i="72"/>
  <c r="G156" i="72"/>
  <c r="G163" i="72" s="1"/>
  <c r="Q93" i="72"/>
  <c r="U80" i="71"/>
  <c r="J141" i="72"/>
  <c r="K140" i="72"/>
  <c r="K128" i="71"/>
  <c r="K136" i="71" s="1"/>
  <c r="K135" i="71"/>
  <c r="AB38" i="72"/>
  <c r="U72" i="72"/>
  <c r="U79" i="72" s="1"/>
  <c r="T79" i="72"/>
  <c r="E168" i="71"/>
  <c r="D169" i="71"/>
  <c r="AE16" i="71"/>
  <c r="AE23" i="71" s="1"/>
  <c r="P108" i="72"/>
  <c r="P100" i="72"/>
  <c r="P107" i="72" s="1"/>
  <c r="I142" i="72"/>
  <c r="I150" i="72" s="1"/>
  <c r="L127" i="71"/>
  <c r="M126" i="71"/>
  <c r="C184" i="71"/>
  <c r="C192" i="71" s="1"/>
  <c r="C180" i="71"/>
  <c r="D180" i="71"/>
  <c r="C181" i="71"/>
  <c r="AE16" i="72"/>
  <c r="AE23" i="72" s="1"/>
  <c r="H155" i="72"/>
  <c r="I154" i="72"/>
  <c r="V71" i="72"/>
  <c r="W70" i="72"/>
  <c r="M126" i="72"/>
  <c r="L127" i="72"/>
  <c r="Q99" i="72"/>
  <c r="R98" i="72"/>
  <c r="F156" i="71"/>
  <c r="F163" i="71" s="1"/>
  <c r="AC30" i="71"/>
  <c r="AC38" i="71" s="1"/>
  <c r="AC37" i="71"/>
  <c r="K128" i="72"/>
  <c r="K135" i="72" s="1"/>
  <c r="C182" i="72"/>
  <c r="S85" i="72"/>
  <c r="T84" i="72"/>
  <c r="AA43" i="72"/>
  <c r="AB42" i="72"/>
  <c r="V65" i="72"/>
  <c r="AD23" i="71"/>
  <c r="O107" i="72"/>
  <c r="J136" i="72"/>
  <c r="I141" i="71"/>
  <c r="J140" i="71"/>
  <c r="S98" i="71"/>
  <c r="R99" i="71"/>
  <c r="W71" i="71"/>
  <c r="X70" i="71"/>
  <c r="AB43" i="71"/>
  <c r="AC42" i="71"/>
  <c r="G149" i="71"/>
  <c r="O113" i="72"/>
  <c r="P112" i="72"/>
  <c r="R86" i="72"/>
  <c r="R93" i="72" s="1"/>
  <c r="Z44" i="72"/>
  <c r="Z52" i="72" s="1"/>
  <c r="AC30" i="72"/>
  <c r="AC38" i="72" s="1"/>
  <c r="AC37" i="72"/>
  <c r="X57" i="72"/>
  <c r="Y56" i="72"/>
  <c r="G155" i="71"/>
  <c r="H154" i="71"/>
  <c r="AE28" i="71"/>
  <c r="AD29" i="71"/>
  <c r="Y58" i="71"/>
  <c r="Y66" i="71" s="1"/>
  <c r="T85" i="71"/>
  <c r="U84" i="71"/>
  <c r="O113" i="71"/>
  <c r="P112" i="71"/>
  <c r="Q100" i="71"/>
  <c r="Q108" i="71" s="1"/>
  <c r="E169" i="72"/>
  <c r="F168" i="72"/>
  <c r="V72" i="71"/>
  <c r="V79" i="71" s="1"/>
  <c r="AA56" i="71"/>
  <c r="Z57" i="71"/>
  <c r="S86" i="71"/>
  <c r="S93" i="71" s="1"/>
  <c r="AF15" i="72"/>
  <c r="AG14" i="72"/>
  <c r="AA44" i="71"/>
  <c r="AA51" i="71" s="1"/>
  <c r="N114" i="71"/>
  <c r="N121" i="71" s="1"/>
  <c r="N114" i="72"/>
  <c r="N122" i="72" s="1"/>
  <c r="AD29" i="72"/>
  <c r="AE28" i="72"/>
  <c r="W58" i="72"/>
  <c r="W65" i="72" s="1"/>
  <c r="K136" i="72" l="1"/>
  <c r="Y65" i="71"/>
  <c r="C182" i="71"/>
  <c r="AE24" i="72"/>
  <c r="I149" i="72"/>
  <c r="U80" i="72"/>
  <c r="S94" i="71"/>
  <c r="N121" i="72"/>
  <c r="AG15" i="72"/>
  <c r="AI17" i="72" s="1"/>
  <c r="V80" i="71"/>
  <c r="Q107" i="71"/>
  <c r="Z51" i="72"/>
  <c r="F164" i="71"/>
  <c r="O114" i="72"/>
  <c r="O121" i="72" s="1"/>
  <c r="X71" i="71"/>
  <c r="Y70" i="71"/>
  <c r="U84" i="72"/>
  <c r="T85" i="72"/>
  <c r="V72" i="72"/>
  <c r="V79" i="72" s="1"/>
  <c r="AE24" i="71"/>
  <c r="J142" i="72"/>
  <c r="J149" i="72" s="1"/>
  <c r="H149" i="71"/>
  <c r="D178" i="72"/>
  <c r="AA44" i="72"/>
  <c r="AA52" i="72" s="1"/>
  <c r="X70" i="72"/>
  <c r="W71" i="72"/>
  <c r="K141" i="72"/>
  <c r="L140" i="72"/>
  <c r="AA52" i="71"/>
  <c r="G168" i="72"/>
  <c r="F169" i="72"/>
  <c r="Q112" i="71"/>
  <c r="P113" i="71"/>
  <c r="Y57" i="72"/>
  <c r="Z56" i="72"/>
  <c r="W66" i="72"/>
  <c r="Z58" i="71"/>
  <c r="Z66" i="71" s="1"/>
  <c r="E178" i="72"/>
  <c r="E170" i="72"/>
  <c r="E177" i="72" s="1"/>
  <c r="O114" i="71"/>
  <c r="O121" i="71" s="1"/>
  <c r="AD30" i="71"/>
  <c r="AD37" i="71" s="1"/>
  <c r="X58" i="72"/>
  <c r="X65" i="72" s="1"/>
  <c r="W72" i="71"/>
  <c r="W79" i="71" s="1"/>
  <c r="S86" i="72"/>
  <c r="S93" i="72" s="1"/>
  <c r="R99" i="72"/>
  <c r="S98" i="72"/>
  <c r="I155" i="72"/>
  <c r="J154" i="72"/>
  <c r="M127" i="71"/>
  <c r="N126" i="71"/>
  <c r="D177" i="71"/>
  <c r="D170" i="71"/>
  <c r="AB56" i="71"/>
  <c r="AA57" i="71"/>
  <c r="R100" i="71"/>
  <c r="R108" i="71" s="1"/>
  <c r="D182" i="72"/>
  <c r="C197" i="72"/>
  <c r="Q100" i="72"/>
  <c r="Q107" i="72" s="1"/>
  <c r="H156" i="72"/>
  <c r="H164" i="72" s="1"/>
  <c r="C191" i="71"/>
  <c r="L135" i="71"/>
  <c r="L128" i="71"/>
  <c r="L136" i="71" s="1"/>
  <c r="F168" i="71"/>
  <c r="E169" i="71"/>
  <c r="AG23" i="71"/>
  <c r="AG16" i="71"/>
  <c r="AG24" i="71" s="1"/>
  <c r="AI17" i="71"/>
  <c r="AI22" i="71" s="1"/>
  <c r="P113" i="72"/>
  <c r="Q112" i="72"/>
  <c r="I142" i="71"/>
  <c r="I150" i="71" s="1"/>
  <c r="AE29" i="72"/>
  <c r="AF28" i="72"/>
  <c r="N122" i="71"/>
  <c r="AF16" i="72"/>
  <c r="AF23" i="72" s="1"/>
  <c r="T86" i="71"/>
  <c r="T93" i="71" s="1"/>
  <c r="I154" i="71"/>
  <c r="H155" i="71"/>
  <c r="R94" i="72"/>
  <c r="AD42" i="71"/>
  <c r="AC43" i="71"/>
  <c r="S99" i="71"/>
  <c r="T98" i="71"/>
  <c r="L128" i="72"/>
  <c r="L136" i="72" s="1"/>
  <c r="AF16" i="71"/>
  <c r="AF24" i="71" s="1"/>
  <c r="AF23" i="71"/>
  <c r="U85" i="71"/>
  <c r="V84" i="71"/>
  <c r="AE29" i="71"/>
  <c r="AF28" i="71"/>
  <c r="AD30" i="72"/>
  <c r="AD38" i="72" s="1"/>
  <c r="G156" i="71"/>
  <c r="G164" i="71" s="1"/>
  <c r="AB44" i="71"/>
  <c r="AB52" i="71" s="1"/>
  <c r="K140" i="71"/>
  <c r="J141" i="71"/>
  <c r="AB43" i="72"/>
  <c r="AC42" i="72"/>
  <c r="M127" i="72"/>
  <c r="N126" i="72"/>
  <c r="C197" i="71"/>
  <c r="D182" i="71"/>
  <c r="AG16" i="72" l="1"/>
  <c r="I149" i="71"/>
  <c r="R107" i="71"/>
  <c r="S94" i="72"/>
  <c r="AD38" i="71"/>
  <c r="V80" i="72"/>
  <c r="AB51" i="71"/>
  <c r="AD37" i="72"/>
  <c r="G163" i="71"/>
  <c r="H163" i="72"/>
  <c r="AC43" i="72"/>
  <c r="AD42" i="72"/>
  <c r="AE30" i="72"/>
  <c r="AE38" i="72" s="1"/>
  <c r="M128" i="71"/>
  <c r="M135" i="71" s="1"/>
  <c r="X66" i="72"/>
  <c r="O122" i="71"/>
  <c r="Z65" i="71"/>
  <c r="R112" i="71"/>
  <c r="Q113" i="71"/>
  <c r="W72" i="72"/>
  <c r="W79" i="72" s="1"/>
  <c r="AD43" i="71"/>
  <c r="AE42" i="71"/>
  <c r="AC56" i="71"/>
  <c r="AB57" i="71"/>
  <c r="F169" i="71"/>
  <c r="G168" i="71"/>
  <c r="E182" i="71"/>
  <c r="D183" i="71"/>
  <c r="J142" i="71"/>
  <c r="J150" i="71" s="1"/>
  <c r="J149" i="71"/>
  <c r="AE30" i="71"/>
  <c r="AE38" i="71" s="1"/>
  <c r="AG23" i="72"/>
  <c r="AI23" i="72" s="1"/>
  <c r="L135" i="72"/>
  <c r="H156" i="71"/>
  <c r="H164" i="71" s="1"/>
  <c r="AF24" i="72"/>
  <c r="AI15" i="71"/>
  <c r="J155" i="72"/>
  <c r="K154" i="72"/>
  <c r="F170" i="72"/>
  <c r="F177" i="72" s="1"/>
  <c r="X71" i="72"/>
  <c r="Y70" i="72"/>
  <c r="O122" i="72"/>
  <c r="P114" i="71"/>
  <c r="P121" i="71" s="1"/>
  <c r="K142" i="72"/>
  <c r="K150" i="72" s="1"/>
  <c r="X72" i="71"/>
  <c r="X80" i="71" s="1"/>
  <c r="C195" i="71"/>
  <c r="C194" i="71"/>
  <c r="C198" i="71"/>
  <c r="C206" i="71" s="1"/>
  <c r="D194" i="71"/>
  <c r="K141" i="71"/>
  <c r="L140" i="71"/>
  <c r="W84" i="71"/>
  <c r="V85" i="71"/>
  <c r="T99" i="71"/>
  <c r="U98" i="71"/>
  <c r="I155" i="71"/>
  <c r="J154" i="71"/>
  <c r="AI24" i="71"/>
  <c r="Q108" i="72"/>
  <c r="I156" i="72"/>
  <c r="I163" i="72" s="1"/>
  <c r="W80" i="71"/>
  <c r="G169" i="72"/>
  <c r="H168" i="72"/>
  <c r="AA51" i="72"/>
  <c r="J150" i="72"/>
  <c r="T86" i="72"/>
  <c r="T93" i="72" s="1"/>
  <c r="AI19" i="71"/>
  <c r="AJ18" i="71" s="1"/>
  <c r="AJ22" i="71"/>
  <c r="AI21" i="71"/>
  <c r="E182" i="72"/>
  <c r="D183" i="72"/>
  <c r="O126" i="72"/>
  <c r="N127" i="72"/>
  <c r="U86" i="71"/>
  <c r="U93" i="71" s="1"/>
  <c r="T94" i="71"/>
  <c r="AI23" i="71"/>
  <c r="S99" i="72"/>
  <c r="T98" i="72"/>
  <c r="Z57" i="72"/>
  <c r="AA56" i="72"/>
  <c r="V84" i="72"/>
  <c r="U85" i="72"/>
  <c r="E170" i="71"/>
  <c r="E178" i="71" s="1"/>
  <c r="E177" i="71"/>
  <c r="C195" i="72"/>
  <c r="C198" i="72"/>
  <c r="C206" i="72" s="1"/>
  <c r="D194" i="72"/>
  <c r="C194" i="72"/>
  <c r="N127" i="71"/>
  <c r="O126" i="71"/>
  <c r="AB44" i="72"/>
  <c r="AB51" i="72" s="1"/>
  <c r="AF29" i="71"/>
  <c r="AG28" i="71"/>
  <c r="AG29" i="71" s="1"/>
  <c r="S100" i="71"/>
  <c r="S107" i="71" s="1"/>
  <c r="Q113" i="72"/>
  <c r="R112" i="72"/>
  <c r="M128" i="72"/>
  <c r="M135" i="72" s="1"/>
  <c r="AI19" i="72"/>
  <c r="AI21" i="72"/>
  <c r="AC44" i="71"/>
  <c r="AC52" i="71" s="1"/>
  <c r="AC51" i="71"/>
  <c r="AG28" i="72"/>
  <c r="AF29" i="72"/>
  <c r="P114" i="72"/>
  <c r="P122" i="72" s="1"/>
  <c r="AA58" i="71"/>
  <c r="AA65" i="71" s="1"/>
  <c r="D178" i="71"/>
  <c r="R100" i="72"/>
  <c r="R108" i="72" s="1"/>
  <c r="Y58" i="72"/>
  <c r="Y66" i="72" s="1"/>
  <c r="L141" i="72"/>
  <c r="M140" i="72"/>
  <c r="Y71" i="71"/>
  <c r="Z70" i="71"/>
  <c r="Y65" i="72" l="1"/>
  <c r="C196" i="72"/>
  <c r="AE37" i="72"/>
  <c r="AE37" i="71"/>
  <c r="P122" i="71"/>
  <c r="AI15" i="72"/>
  <c r="AI22" i="72" s="1"/>
  <c r="AJ22" i="72" s="1"/>
  <c r="AG24" i="72"/>
  <c r="AI24" i="72" s="1"/>
  <c r="U94" i="71"/>
  <c r="I164" i="72"/>
  <c r="X79" i="71"/>
  <c r="I168" i="72"/>
  <c r="H169" i="72"/>
  <c r="T100" i="71"/>
  <c r="T107" i="71" s="1"/>
  <c r="V86" i="71"/>
  <c r="V93" i="71" s="1"/>
  <c r="AB58" i="71"/>
  <c r="AB65" i="71" s="1"/>
  <c r="W80" i="72"/>
  <c r="M136" i="71"/>
  <c r="AE42" i="72"/>
  <c r="AD43" i="72"/>
  <c r="AF30" i="71"/>
  <c r="AF37" i="71" s="1"/>
  <c r="AA57" i="72"/>
  <c r="AB56" i="72"/>
  <c r="D184" i="72"/>
  <c r="D191" i="72" s="1"/>
  <c r="X80" i="72"/>
  <c r="X72" i="72"/>
  <c r="X79" i="72" s="1"/>
  <c r="Q114" i="72"/>
  <c r="Q122" i="72" s="1"/>
  <c r="AB52" i="72"/>
  <c r="X84" i="71"/>
  <c r="W85" i="71"/>
  <c r="D184" i="71"/>
  <c r="D192" i="71" s="1"/>
  <c r="AC57" i="71"/>
  <c r="AD56" i="71"/>
  <c r="Q114" i="71"/>
  <c r="Q122" i="71" s="1"/>
  <c r="Q121" i="71"/>
  <c r="AC44" i="72"/>
  <c r="AC52" i="72" s="1"/>
  <c r="J156" i="72"/>
  <c r="J164" i="72" s="1"/>
  <c r="AG29" i="72"/>
  <c r="C211" i="72"/>
  <c r="D196" i="72"/>
  <c r="E183" i="72"/>
  <c r="F182" i="72"/>
  <c r="G170" i="72"/>
  <c r="G177" i="72" s="1"/>
  <c r="L150" i="72"/>
  <c r="L142" i="72"/>
  <c r="L149" i="72" s="1"/>
  <c r="R107" i="72"/>
  <c r="S108" i="71"/>
  <c r="S100" i="72"/>
  <c r="S108" i="72" s="1"/>
  <c r="T94" i="72"/>
  <c r="J155" i="71"/>
  <c r="K154" i="71"/>
  <c r="M140" i="71"/>
  <c r="L141" i="71"/>
  <c r="C196" i="71"/>
  <c r="K149" i="72"/>
  <c r="F178" i="72"/>
  <c r="H163" i="71"/>
  <c r="E183" i="71"/>
  <c r="F182" i="71"/>
  <c r="AE43" i="71"/>
  <c r="AF42" i="71"/>
  <c r="R113" i="71"/>
  <c r="S112" i="71"/>
  <c r="M141" i="72"/>
  <c r="N140" i="72"/>
  <c r="U98" i="72"/>
  <c r="T99" i="72"/>
  <c r="P121" i="72"/>
  <c r="P126" i="71"/>
  <c r="O127" i="71"/>
  <c r="U86" i="72"/>
  <c r="U94" i="72" s="1"/>
  <c r="N128" i="72"/>
  <c r="N136" i="72" s="1"/>
  <c r="I156" i="71"/>
  <c r="I163" i="71" s="1"/>
  <c r="K149" i="71"/>
  <c r="K150" i="71"/>
  <c r="K142" i="71"/>
  <c r="G169" i="71"/>
  <c r="H168" i="71"/>
  <c r="AD44" i="71"/>
  <c r="AD52" i="71" s="1"/>
  <c r="Z71" i="71"/>
  <c r="AA70" i="71"/>
  <c r="AF30" i="72"/>
  <c r="AF38" i="72" s="1"/>
  <c r="R113" i="72"/>
  <c r="S112" i="72"/>
  <c r="Y72" i="71"/>
  <c r="Y80" i="71" s="1"/>
  <c r="AA66" i="71"/>
  <c r="Z58" i="72"/>
  <c r="Z65" i="72" s="1"/>
  <c r="M136" i="72"/>
  <c r="AG30" i="71"/>
  <c r="AI29" i="71" s="1"/>
  <c r="AI31" i="71"/>
  <c r="AI36" i="71" s="1"/>
  <c r="N128" i="71"/>
  <c r="N136" i="71" s="1"/>
  <c r="C205" i="72"/>
  <c r="V85" i="72"/>
  <c r="W84" i="72"/>
  <c r="O127" i="72"/>
  <c r="P126" i="72"/>
  <c r="U99" i="71"/>
  <c r="V98" i="71"/>
  <c r="C205" i="71"/>
  <c r="Y71" i="72"/>
  <c r="Z70" i="72"/>
  <c r="L154" i="72"/>
  <c r="K155" i="72"/>
  <c r="F170" i="71"/>
  <c r="G178" i="72" l="1"/>
  <c r="J163" i="72"/>
  <c r="N135" i="71"/>
  <c r="AG37" i="71"/>
  <c r="Y79" i="71"/>
  <c r="AD51" i="71"/>
  <c r="S107" i="72"/>
  <c r="D192" i="72"/>
  <c r="AB66" i="71"/>
  <c r="AJ18" i="72"/>
  <c r="T108" i="71"/>
  <c r="M142" i="72"/>
  <c r="M150" i="72" s="1"/>
  <c r="D197" i="72"/>
  <c r="E196" i="72"/>
  <c r="AD57" i="71"/>
  <c r="AE56" i="71"/>
  <c r="AA70" i="72"/>
  <c r="Z71" i="72"/>
  <c r="O128" i="72"/>
  <c r="O136" i="72" s="1"/>
  <c r="AF37" i="72"/>
  <c r="I164" i="71"/>
  <c r="U93" i="72"/>
  <c r="R114" i="71"/>
  <c r="R121" i="71" s="1"/>
  <c r="J156" i="71"/>
  <c r="J164" i="71" s="1"/>
  <c r="J163" i="71"/>
  <c r="AG30" i="72"/>
  <c r="AI29" i="72" s="1"/>
  <c r="AI31" i="72"/>
  <c r="AC51" i="72"/>
  <c r="W86" i="71"/>
  <c r="W94" i="71" s="1"/>
  <c r="AD44" i="72"/>
  <c r="AD52" i="72" s="1"/>
  <c r="Y72" i="72"/>
  <c r="Y80" i="72" s="1"/>
  <c r="W85" i="72"/>
  <c r="X84" i="72"/>
  <c r="AI33" i="71"/>
  <c r="AJ32" i="71" s="1"/>
  <c r="AJ36" i="71"/>
  <c r="AI35" i="71"/>
  <c r="I168" i="71"/>
  <c r="H169" i="71"/>
  <c r="T100" i="72"/>
  <c r="T108" i="72" s="1"/>
  <c r="AG42" i="71"/>
  <c r="AG43" i="71" s="1"/>
  <c r="AF43" i="71"/>
  <c r="Y84" i="71"/>
  <c r="X85" i="71"/>
  <c r="AB57" i="72"/>
  <c r="AC56" i="72"/>
  <c r="AF42" i="72"/>
  <c r="AE43" i="72"/>
  <c r="K156" i="72"/>
  <c r="K164" i="72" s="1"/>
  <c r="U100" i="71"/>
  <c r="U108" i="71" s="1"/>
  <c r="R114" i="72"/>
  <c r="R121" i="72" s="1"/>
  <c r="F178" i="71"/>
  <c r="V94" i="72"/>
  <c r="V86" i="72"/>
  <c r="V93" i="72" s="1"/>
  <c r="Z66" i="72"/>
  <c r="G170" i="71"/>
  <c r="G177" i="71" s="1"/>
  <c r="U99" i="72"/>
  <c r="V98" i="72"/>
  <c r="AE51" i="71"/>
  <c r="AE44" i="71"/>
  <c r="AE52" i="71"/>
  <c r="G182" i="72"/>
  <c r="F183" i="72"/>
  <c r="AA58" i="72"/>
  <c r="AA66" i="72" s="1"/>
  <c r="V94" i="71"/>
  <c r="H170" i="72"/>
  <c r="H178" i="72" s="1"/>
  <c r="AA71" i="71"/>
  <c r="AB70" i="71"/>
  <c r="D196" i="71"/>
  <c r="C211" i="71"/>
  <c r="F177" i="71"/>
  <c r="W98" i="71"/>
  <c r="V99" i="71"/>
  <c r="AG38" i="71"/>
  <c r="S113" i="72"/>
  <c r="T112" i="72"/>
  <c r="Z80" i="71"/>
  <c r="Z72" i="71"/>
  <c r="Z79" i="71" s="1"/>
  <c r="N135" i="72"/>
  <c r="O128" i="71"/>
  <c r="O135" i="71" s="1"/>
  <c r="O136" i="71"/>
  <c r="O140" i="72"/>
  <c r="N141" i="72"/>
  <c r="F183" i="71"/>
  <c r="G182" i="71"/>
  <c r="L149" i="71"/>
  <c r="L150" i="71"/>
  <c r="L142" i="71"/>
  <c r="E191" i="72"/>
  <c r="E184" i="72"/>
  <c r="E192" i="72" s="1"/>
  <c r="D191" i="71"/>
  <c r="Q121" i="72"/>
  <c r="AF38" i="71"/>
  <c r="I169" i="72"/>
  <c r="J168" i="72"/>
  <c r="AI37" i="71"/>
  <c r="Q126" i="71"/>
  <c r="P127" i="71"/>
  <c r="E192" i="71"/>
  <c r="E184" i="71"/>
  <c r="E191" i="71" s="1"/>
  <c r="M141" i="71"/>
  <c r="N140" i="71"/>
  <c r="L155" i="72"/>
  <c r="M154" i="72"/>
  <c r="Q126" i="72"/>
  <c r="P127" i="72"/>
  <c r="T112" i="71"/>
  <c r="S113" i="71"/>
  <c r="K155" i="71"/>
  <c r="L154" i="71"/>
  <c r="C212" i="72"/>
  <c r="C219" i="72" s="1"/>
  <c r="C208" i="72"/>
  <c r="C209" i="72"/>
  <c r="D208" i="72"/>
  <c r="AC66" i="71"/>
  <c r="AC58" i="71"/>
  <c r="AC65" i="71" s="1"/>
  <c r="AI38" i="71" l="1"/>
  <c r="H177" i="72"/>
  <c r="AA65" i="72"/>
  <c r="W93" i="71"/>
  <c r="AI36" i="72"/>
  <c r="R122" i="71"/>
  <c r="O135" i="72"/>
  <c r="C210" i="72"/>
  <c r="C225" i="72" s="1"/>
  <c r="U107" i="71"/>
  <c r="AD51" i="72"/>
  <c r="AG38" i="72"/>
  <c r="AI38" i="72" s="1"/>
  <c r="AB58" i="72"/>
  <c r="AB66" i="72" s="1"/>
  <c r="M154" i="71"/>
  <c r="L155" i="71"/>
  <c r="N154" i="72"/>
  <c r="M155" i="72"/>
  <c r="I170" i="72"/>
  <c r="I177" i="72" s="1"/>
  <c r="D197" i="71"/>
  <c r="E196" i="71"/>
  <c r="AE44" i="72"/>
  <c r="AE51" i="72" s="1"/>
  <c r="H170" i="71"/>
  <c r="H178" i="71" s="1"/>
  <c r="D198" i="72"/>
  <c r="D206" i="72" s="1"/>
  <c r="AF44" i="71"/>
  <c r="AF52" i="71" s="1"/>
  <c r="Z72" i="72"/>
  <c r="Z80" i="72" s="1"/>
  <c r="W99" i="71"/>
  <c r="X98" i="71"/>
  <c r="F184" i="71"/>
  <c r="F192" i="71" s="1"/>
  <c r="H182" i="72"/>
  <c r="G183" i="72"/>
  <c r="Y84" i="72"/>
  <c r="X85" i="72"/>
  <c r="K164" i="71"/>
  <c r="K156" i="71"/>
  <c r="K163" i="71" s="1"/>
  <c r="L156" i="72"/>
  <c r="L164" i="72" s="1"/>
  <c r="L163" i="72"/>
  <c r="N142" i="72"/>
  <c r="N150" i="72" s="1"/>
  <c r="AC70" i="71"/>
  <c r="AB71" i="71"/>
  <c r="G178" i="71"/>
  <c r="AF43" i="72"/>
  <c r="AG42" i="72"/>
  <c r="J168" i="71"/>
  <c r="I169" i="71"/>
  <c r="W86" i="72"/>
  <c r="W94" i="72" s="1"/>
  <c r="S114" i="71"/>
  <c r="S122" i="71" s="1"/>
  <c r="P128" i="71"/>
  <c r="P136" i="71" s="1"/>
  <c r="O141" i="72"/>
  <c r="P140" i="72"/>
  <c r="V100" i="71"/>
  <c r="V107" i="71" s="1"/>
  <c r="V108" i="71"/>
  <c r="AA72" i="71"/>
  <c r="AA80" i="71" s="1"/>
  <c r="AD56" i="72"/>
  <c r="AC57" i="72"/>
  <c r="AG44" i="71"/>
  <c r="AI43" i="71" s="1"/>
  <c r="AI45" i="71"/>
  <c r="AI50" i="71" s="1"/>
  <c r="Y79" i="72"/>
  <c r="AJ36" i="72"/>
  <c r="AI33" i="72"/>
  <c r="AJ32" i="72" s="1"/>
  <c r="AI35" i="72"/>
  <c r="AA71" i="72"/>
  <c r="AB70" i="72"/>
  <c r="M149" i="72"/>
  <c r="AE57" i="71"/>
  <c r="AF56" i="71"/>
  <c r="O140" i="71"/>
  <c r="N141" i="71"/>
  <c r="Q127" i="71"/>
  <c r="R126" i="71"/>
  <c r="M142" i="71"/>
  <c r="M150" i="71"/>
  <c r="M149" i="71"/>
  <c r="U112" i="72"/>
  <c r="T113" i="72"/>
  <c r="W98" i="72"/>
  <c r="V99" i="72"/>
  <c r="R122" i="72"/>
  <c r="K163" i="72"/>
  <c r="X94" i="71"/>
  <c r="X86" i="71"/>
  <c r="X93" i="71" s="1"/>
  <c r="T107" i="72"/>
  <c r="AD66" i="71"/>
  <c r="AD58" i="71"/>
  <c r="AD65" i="71" s="1"/>
  <c r="T113" i="71"/>
  <c r="U112" i="71"/>
  <c r="P128" i="72"/>
  <c r="P136" i="72" s="1"/>
  <c r="C220" i="72"/>
  <c r="Q127" i="72"/>
  <c r="R126" i="72"/>
  <c r="K168" i="72"/>
  <c r="J169" i="72"/>
  <c r="H182" i="71"/>
  <c r="G183" i="71"/>
  <c r="S114" i="72"/>
  <c r="S122" i="72" s="1"/>
  <c r="C209" i="71"/>
  <c r="C212" i="71"/>
  <c r="C220" i="71" s="1"/>
  <c r="D208" i="71"/>
  <c r="C208" i="71"/>
  <c r="C210" i="71" s="1"/>
  <c r="F184" i="72"/>
  <c r="F192" i="72" s="1"/>
  <c r="U100" i="72"/>
  <c r="U107" i="72" s="1"/>
  <c r="Y85" i="71"/>
  <c r="Z84" i="71"/>
  <c r="AG37" i="72"/>
  <c r="AI37" i="72" s="1"/>
  <c r="F196" i="72"/>
  <c r="E197" i="72"/>
  <c r="D210" i="72" l="1"/>
  <c r="P135" i="72"/>
  <c r="AG51" i="71"/>
  <c r="AA79" i="71"/>
  <c r="W93" i="72"/>
  <c r="F191" i="71"/>
  <c r="S121" i="72"/>
  <c r="S121" i="71"/>
  <c r="N149" i="72"/>
  <c r="AF51" i="71"/>
  <c r="AE52" i="72"/>
  <c r="F197" i="72"/>
  <c r="G196" i="72"/>
  <c r="P140" i="71"/>
  <c r="O141" i="71"/>
  <c r="Z79" i="72"/>
  <c r="I178" i="72"/>
  <c r="AB65" i="72"/>
  <c r="E198" i="72"/>
  <c r="E205" i="72" s="1"/>
  <c r="C225" i="71"/>
  <c r="D210" i="71"/>
  <c r="K169" i="72"/>
  <c r="L168" i="72"/>
  <c r="R127" i="72"/>
  <c r="S126" i="72"/>
  <c r="U113" i="71"/>
  <c r="V112" i="71"/>
  <c r="AC58" i="72"/>
  <c r="AC66" i="72" s="1"/>
  <c r="P135" i="71"/>
  <c r="F191" i="72"/>
  <c r="Q128" i="72"/>
  <c r="Q135" i="72" s="1"/>
  <c r="T114" i="71"/>
  <c r="T121" i="71" s="1"/>
  <c r="T122" i="71"/>
  <c r="W99" i="72"/>
  <c r="X98" i="72"/>
  <c r="E210" i="72"/>
  <c r="D211" i="72"/>
  <c r="AB71" i="72"/>
  <c r="AC70" i="72"/>
  <c r="AE56" i="72"/>
  <c r="AD57" i="72"/>
  <c r="AB72" i="71"/>
  <c r="AB79" i="71" s="1"/>
  <c r="X86" i="72"/>
  <c r="X93" i="72" s="1"/>
  <c r="D205" i="72"/>
  <c r="M156" i="72"/>
  <c r="M163" i="72" s="1"/>
  <c r="U108" i="72"/>
  <c r="V100" i="72"/>
  <c r="V107" i="72" s="1"/>
  <c r="G184" i="71"/>
  <c r="G192" i="71" s="1"/>
  <c r="G191" i="71"/>
  <c r="C226" i="72"/>
  <c r="C223" i="72"/>
  <c r="C222" i="72"/>
  <c r="D222" i="72"/>
  <c r="AA72" i="72"/>
  <c r="AA79" i="72" s="1"/>
  <c r="AJ50" i="71"/>
  <c r="AI49" i="71"/>
  <c r="AI47" i="71"/>
  <c r="AJ46" i="71" s="1"/>
  <c r="I170" i="71"/>
  <c r="I178" i="71" s="1"/>
  <c r="AD70" i="71"/>
  <c r="AC71" i="71"/>
  <c r="Y85" i="72"/>
  <c r="Z84" i="72"/>
  <c r="X99" i="71"/>
  <c r="Y98" i="71"/>
  <c r="E197" i="71"/>
  <c r="F196" i="71"/>
  <c r="N155" i="72"/>
  <c r="O154" i="72"/>
  <c r="N149" i="71"/>
  <c r="N142" i="71"/>
  <c r="N150" i="71" s="1"/>
  <c r="Z85" i="71"/>
  <c r="AA84" i="71"/>
  <c r="T114" i="72"/>
  <c r="T121" i="72" s="1"/>
  <c r="Y86" i="71"/>
  <c r="Y94" i="71" s="1"/>
  <c r="C219" i="71"/>
  <c r="I182" i="71"/>
  <c r="H183" i="71"/>
  <c r="U113" i="72"/>
  <c r="V112" i="72"/>
  <c r="S126" i="71"/>
  <c r="R127" i="71"/>
  <c r="AG56" i="71"/>
  <c r="AG57" i="71" s="1"/>
  <c r="AF57" i="71"/>
  <c r="AG52" i="71"/>
  <c r="AI52" i="71" s="1"/>
  <c r="Q140" i="72"/>
  <c r="P141" i="72"/>
  <c r="J169" i="71"/>
  <c r="K168" i="71"/>
  <c r="G184" i="72"/>
  <c r="G191" i="72" s="1"/>
  <c r="W108" i="71"/>
  <c r="W100" i="71"/>
  <c r="W107" i="71" s="1"/>
  <c r="H177" i="71"/>
  <c r="D198" i="71"/>
  <c r="D205" i="71" s="1"/>
  <c r="L156" i="71"/>
  <c r="L164" i="71" s="1"/>
  <c r="AF52" i="72"/>
  <c r="AF44" i="72"/>
  <c r="AF51" i="72"/>
  <c r="J170" i="72"/>
  <c r="J177" i="72" s="1"/>
  <c r="Q136" i="71"/>
  <c r="Q128" i="71"/>
  <c r="Q135" i="71"/>
  <c r="AE58" i="71"/>
  <c r="AE65" i="71" s="1"/>
  <c r="O142" i="72"/>
  <c r="O149" i="72" s="1"/>
  <c r="AG43" i="72"/>
  <c r="I182" i="72"/>
  <c r="H183" i="72"/>
  <c r="M155" i="71"/>
  <c r="N154" i="71"/>
  <c r="O150" i="72" l="1"/>
  <c r="AC65" i="72"/>
  <c r="AE66" i="71"/>
  <c r="C224" i="72"/>
  <c r="D224" i="72" s="1"/>
  <c r="L163" i="71"/>
  <c r="G192" i="72"/>
  <c r="Y93" i="71"/>
  <c r="AI51" i="71"/>
  <c r="D206" i="71"/>
  <c r="T122" i="72"/>
  <c r="V108" i="72"/>
  <c r="X94" i="72"/>
  <c r="O142" i="71"/>
  <c r="O150" i="71" s="1"/>
  <c r="O149" i="71"/>
  <c r="AG44" i="72"/>
  <c r="AI43" i="72" s="1"/>
  <c r="AI45" i="72"/>
  <c r="J178" i="72"/>
  <c r="L168" i="71"/>
  <c r="K169" i="71"/>
  <c r="AG58" i="71"/>
  <c r="AI59" i="71"/>
  <c r="AI64" i="71" s="1"/>
  <c r="I183" i="71"/>
  <c r="J182" i="71"/>
  <c r="X100" i="71"/>
  <c r="X108" i="71" s="1"/>
  <c r="X107" i="71"/>
  <c r="I177" i="71"/>
  <c r="AA80" i="72"/>
  <c r="AE57" i="72"/>
  <c r="AF56" i="72"/>
  <c r="W100" i="72"/>
  <c r="W108" i="72" s="1"/>
  <c r="Q136" i="72"/>
  <c r="L169" i="72"/>
  <c r="M168" i="72"/>
  <c r="E206" i="72"/>
  <c r="P141" i="71"/>
  <c r="Q140" i="71"/>
  <c r="Z98" i="71"/>
  <c r="Y99" i="71"/>
  <c r="C239" i="72"/>
  <c r="AD58" i="72"/>
  <c r="AD65" i="72" s="1"/>
  <c r="Y98" i="72"/>
  <c r="X99" i="72"/>
  <c r="N155" i="71"/>
  <c r="O154" i="71"/>
  <c r="Z85" i="72"/>
  <c r="AA84" i="72"/>
  <c r="AC71" i="72"/>
  <c r="AD70" i="72"/>
  <c r="V113" i="71"/>
  <c r="W112" i="71"/>
  <c r="K170" i="72"/>
  <c r="K177" i="72" s="1"/>
  <c r="G197" i="72"/>
  <c r="H196" i="72"/>
  <c r="AF58" i="71"/>
  <c r="AF66" i="71" s="1"/>
  <c r="J177" i="71"/>
  <c r="J178" i="71"/>
  <c r="J170" i="71"/>
  <c r="R128" i="71"/>
  <c r="R136" i="71" s="1"/>
  <c r="O155" i="72"/>
  <c r="P154" i="72"/>
  <c r="M156" i="71"/>
  <c r="M164" i="71" s="1"/>
  <c r="P150" i="72"/>
  <c r="P142" i="72"/>
  <c r="P149" i="72" s="1"/>
  <c r="S127" i="71"/>
  <c r="T126" i="71"/>
  <c r="AA85" i="71"/>
  <c r="AB84" i="71"/>
  <c r="N156" i="72"/>
  <c r="N163" i="72" s="1"/>
  <c r="N164" i="72"/>
  <c r="Y86" i="72"/>
  <c r="Y93" i="72" s="1"/>
  <c r="C233" i="72"/>
  <c r="M164" i="72"/>
  <c r="AB80" i="71"/>
  <c r="AB72" i="72"/>
  <c r="AB79" i="72" s="1"/>
  <c r="U114" i="71"/>
  <c r="U121" i="71" s="1"/>
  <c r="D211" i="71"/>
  <c r="E210" i="71"/>
  <c r="F198" i="72"/>
  <c r="F206" i="72" s="1"/>
  <c r="Q141" i="72"/>
  <c r="R140" i="72"/>
  <c r="W112" i="72"/>
  <c r="V113" i="72"/>
  <c r="Z86" i="71"/>
  <c r="Z94" i="71" s="1"/>
  <c r="G196" i="71"/>
  <c r="F197" i="71"/>
  <c r="AC80" i="71"/>
  <c r="AC72" i="71"/>
  <c r="AC79" i="71" s="1"/>
  <c r="C234" i="72"/>
  <c r="D212" i="72"/>
  <c r="D220" i="72" s="1"/>
  <c r="S127" i="72"/>
  <c r="T126" i="72"/>
  <c r="C234" i="71"/>
  <c r="C226" i="71"/>
  <c r="C222" i="71"/>
  <c r="C223" i="71"/>
  <c r="C233" i="71"/>
  <c r="D222" i="71"/>
  <c r="I183" i="72"/>
  <c r="J182" i="72"/>
  <c r="H184" i="71"/>
  <c r="H192" i="71" s="1"/>
  <c r="H191" i="72"/>
  <c r="H184" i="72"/>
  <c r="H192" i="72" s="1"/>
  <c r="U114" i="72"/>
  <c r="U122" i="72" s="1"/>
  <c r="E206" i="71"/>
  <c r="E205" i="71"/>
  <c r="E198" i="71"/>
  <c r="AD71" i="71"/>
  <c r="AE70" i="71"/>
  <c r="E211" i="72"/>
  <c r="F210" i="72"/>
  <c r="R128" i="72"/>
  <c r="R135" i="72" s="1"/>
  <c r="W107" i="72" l="1"/>
  <c r="F205" i="72"/>
  <c r="U122" i="71"/>
  <c r="AI57" i="71"/>
  <c r="AI50" i="72"/>
  <c r="AJ50" i="72" s="1"/>
  <c r="AG51" i="72"/>
  <c r="AI51" i="72" s="1"/>
  <c r="R141" i="72"/>
  <c r="S140" i="72"/>
  <c r="AB85" i="71"/>
  <c r="AC84" i="71"/>
  <c r="O156" i="72"/>
  <c r="O164" i="72" s="1"/>
  <c r="T127" i="72"/>
  <c r="U126" i="72"/>
  <c r="D212" i="71"/>
  <c r="Y94" i="72"/>
  <c r="X100" i="72"/>
  <c r="X108" i="72" s="1"/>
  <c r="C240" i="72"/>
  <c r="C248" i="72" s="1"/>
  <c r="C236" i="72"/>
  <c r="C247" i="72"/>
  <c r="C237" i="72"/>
  <c r="D236" i="72"/>
  <c r="N168" i="72"/>
  <c r="M169" i="72"/>
  <c r="AG66" i="71"/>
  <c r="AI66" i="71" s="1"/>
  <c r="R136" i="72"/>
  <c r="AD72" i="71"/>
  <c r="AD79" i="71"/>
  <c r="AD80" i="71"/>
  <c r="U121" i="72"/>
  <c r="H191" i="71"/>
  <c r="S128" i="72"/>
  <c r="S135" i="72" s="1"/>
  <c r="Z93" i="71"/>
  <c r="AB80" i="72"/>
  <c r="T127" i="71"/>
  <c r="U126" i="71"/>
  <c r="M163" i="71"/>
  <c r="R135" i="71"/>
  <c r="AF65" i="71"/>
  <c r="K178" i="72"/>
  <c r="Y99" i="72"/>
  <c r="Z98" i="72"/>
  <c r="Y107" i="71"/>
  <c r="Y108" i="71"/>
  <c r="Y100" i="71"/>
  <c r="L170" i="72"/>
  <c r="L177" i="72" s="1"/>
  <c r="AE58" i="72"/>
  <c r="AE65" i="72" s="1"/>
  <c r="J183" i="71"/>
  <c r="K182" i="71"/>
  <c r="K170" i="71"/>
  <c r="K177" i="71" s="1"/>
  <c r="AG52" i="72"/>
  <c r="AI52" i="72" s="1"/>
  <c r="AE71" i="71"/>
  <c r="AF70" i="71"/>
  <c r="Q142" i="72"/>
  <c r="Q149" i="72" s="1"/>
  <c r="AA94" i="71"/>
  <c r="AA86" i="71"/>
  <c r="AA93" i="71" s="1"/>
  <c r="AC72" i="72"/>
  <c r="AC80" i="72" s="1"/>
  <c r="AF57" i="72"/>
  <c r="AG56" i="72"/>
  <c r="S136" i="71"/>
  <c r="S128" i="71"/>
  <c r="S135" i="71" s="1"/>
  <c r="AA85" i="72"/>
  <c r="AB84" i="72"/>
  <c r="AA98" i="71"/>
  <c r="Z99" i="71"/>
  <c r="I184" i="71"/>
  <c r="I191" i="71" s="1"/>
  <c r="M168" i="71"/>
  <c r="L169" i="71"/>
  <c r="AE70" i="72"/>
  <c r="AD71" i="72"/>
  <c r="N163" i="71"/>
  <c r="N156" i="71"/>
  <c r="N164" i="71"/>
  <c r="D225" i="72"/>
  <c r="E224" i="72"/>
  <c r="V114" i="72"/>
  <c r="V122" i="72" s="1"/>
  <c r="V121" i="72"/>
  <c r="X112" i="71"/>
  <c r="W113" i="71"/>
  <c r="Z86" i="72"/>
  <c r="Z93" i="72" s="1"/>
  <c r="AD66" i="72"/>
  <c r="Q141" i="71"/>
  <c r="R140" i="71"/>
  <c r="AJ64" i="71"/>
  <c r="AI63" i="71"/>
  <c r="AI61" i="71"/>
  <c r="AJ60" i="71" s="1"/>
  <c r="G197" i="71"/>
  <c r="H196" i="71"/>
  <c r="F210" i="71"/>
  <c r="E211" i="71"/>
  <c r="G198" i="72"/>
  <c r="G205" i="72" s="1"/>
  <c r="F211" i="72"/>
  <c r="G210" i="72"/>
  <c r="J183" i="72"/>
  <c r="K182" i="72"/>
  <c r="C224" i="71"/>
  <c r="E219" i="72"/>
  <c r="E212" i="72"/>
  <c r="E220" i="72" s="1"/>
  <c r="I184" i="72"/>
  <c r="I192" i="72" s="1"/>
  <c r="D219" i="72"/>
  <c r="F198" i="71"/>
  <c r="F205" i="71" s="1"/>
  <c r="W113" i="72"/>
  <c r="X112" i="72"/>
  <c r="P155" i="72"/>
  <c r="Q154" i="72"/>
  <c r="H197" i="72"/>
  <c r="I196" i="72"/>
  <c r="V114" i="71"/>
  <c r="V122" i="71" s="1"/>
  <c r="O155" i="71"/>
  <c r="P154" i="71"/>
  <c r="P142" i="71"/>
  <c r="P149" i="71" s="1"/>
  <c r="AG65" i="71"/>
  <c r="AI65" i="71" s="1"/>
  <c r="AI49" i="72"/>
  <c r="AI47" i="72"/>
  <c r="AJ46" i="72" s="1"/>
  <c r="AC79" i="72" l="1"/>
  <c r="AE66" i="72"/>
  <c r="L178" i="72"/>
  <c r="S136" i="72"/>
  <c r="I191" i="72"/>
  <c r="I192" i="71"/>
  <c r="Q150" i="72"/>
  <c r="C238" i="72"/>
  <c r="C253" i="72" s="1"/>
  <c r="P150" i="71"/>
  <c r="V121" i="71"/>
  <c r="S140" i="71"/>
  <c r="R141" i="71"/>
  <c r="R142" i="72"/>
  <c r="R150" i="72" s="1"/>
  <c r="Q154" i="71"/>
  <c r="P155" i="71"/>
  <c r="H206" i="72"/>
  <c r="H198" i="72"/>
  <c r="H205" i="72" s="1"/>
  <c r="D224" i="71"/>
  <c r="C239" i="71"/>
  <c r="G206" i="72"/>
  <c r="Q149" i="71"/>
  <c r="Q142" i="71"/>
  <c r="Q150" i="71"/>
  <c r="Y112" i="71"/>
  <c r="X113" i="71"/>
  <c r="F224" i="72"/>
  <c r="E225" i="72"/>
  <c r="AE71" i="72"/>
  <c r="AF70" i="72"/>
  <c r="Z100" i="71"/>
  <c r="Z107" i="71" s="1"/>
  <c r="K178" i="71"/>
  <c r="Z99" i="72"/>
  <c r="AA98" i="72"/>
  <c r="U127" i="71"/>
  <c r="V126" i="71"/>
  <c r="X107" i="72"/>
  <c r="D220" i="71"/>
  <c r="O163" i="72"/>
  <c r="G198" i="71"/>
  <c r="G206" i="71" s="1"/>
  <c r="G205" i="71"/>
  <c r="D226" i="72"/>
  <c r="D233" i="72" s="1"/>
  <c r="L170" i="71"/>
  <c r="L177" i="71" s="1"/>
  <c r="AA99" i="71"/>
  <c r="AB98" i="71"/>
  <c r="AG57" i="72"/>
  <c r="AF71" i="71"/>
  <c r="AG70" i="71"/>
  <c r="AG71" i="71" s="1"/>
  <c r="K183" i="71"/>
  <c r="L182" i="71"/>
  <c r="Y100" i="72"/>
  <c r="Y107" i="72" s="1"/>
  <c r="T135" i="71"/>
  <c r="T128" i="71"/>
  <c r="T136" i="71" s="1"/>
  <c r="D219" i="71"/>
  <c r="W114" i="72"/>
  <c r="W122" i="72" s="1"/>
  <c r="AD80" i="72"/>
  <c r="AD72" i="72"/>
  <c r="AD79" i="72" s="1"/>
  <c r="F206" i="71"/>
  <c r="M169" i="71"/>
  <c r="N168" i="71"/>
  <c r="AB85" i="72"/>
  <c r="AC84" i="72"/>
  <c r="AF58" i="72"/>
  <c r="AF66" i="72" s="1"/>
  <c r="AE72" i="71"/>
  <c r="AE79" i="71" s="1"/>
  <c r="J184" i="71"/>
  <c r="J192" i="71" s="1"/>
  <c r="V126" i="72"/>
  <c r="U127" i="72"/>
  <c r="AD84" i="71"/>
  <c r="AC85" i="71"/>
  <c r="O156" i="71"/>
  <c r="O163" i="71" s="1"/>
  <c r="Q155" i="72"/>
  <c r="R154" i="72"/>
  <c r="L182" i="72"/>
  <c r="K183" i="72"/>
  <c r="P156" i="72"/>
  <c r="P164" i="72" s="1"/>
  <c r="J184" i="72"/>
  <c r="J191" i="72" s="1"/>
  <c r="E212" i="71"/>
  <c r="G211" i="72"/>
  <c r="H210" i="72"/>
  <c r="F211" i="71"/>
  <c r="G210" i="71"/>
  <c r="Z94" i="72"/>
  <c r="AA86" i="72"/>
  <c r="AA94" i="72" s="1"/>
  <c r="M170" i="72"/>
  <c r="M178" i="72" s="1"/>
  <c r="T128" i="72"/>
  <c r="T135" i="72" s="1"/>
  <c r="AB93" i="71"/>
  <c r="AB86" i="71"/>
  <c r="AB94" i="71"/>
  <c r="J196" i="72"/>
  <c r="I197" i="72"/>
  <c r="W114" i="71"/>
  <c r="W122" i="71" s="1"/>
  <c r="X113" i="72"/>
  <c r="Y112" i="72"/>
  <c r="F219" i="72"/>
  <c r="F212" i="72"/>
  <c r="F220" i="72" s="1"/>
  <c r="I196" i="71"/>
  <c r="H197" i="71"/>
  <c r="N169" i="72"/>
  <c r="O168" i="72"/>
  <c r="S141" i="72"/>
  <c r="T140" i="72"/>
  <c r="D238" i="72" l="1"/>
  <c r="D234" i="72"/>
  <c r="J192" i="72"/>
  <c r="AF65" i="72"/>
  <c r="W121" i="72"/>
  <c r="Y108" i="72"/>
  <c r="P163" i="72"/>
  <c r="G211" i="71"/>
  <c r="H210" i="71"/>
  <c r="E220" i="71"/>
  <c r="O164" i="71"/>
  <c r="AG72" i="71"/>
  <c r="AI73" i="71"/>
  <c r="AI78" i="71" s="1"/>
  <c r="L178" i="71"/>
  <c r="W126" i="71"/>
  <c r="V127" i="71"/>
  <c r="Z108" i="71"/>
  <c r="X114" i="71"/>
  <c r="X122" i="71" s="1"/>
  <c r="C240" i="71"/>
  <c r="C248" i="71" s="1"/>
  <c r="C236" i="71"/>
  <c r="C247" i="71"/>
  <c r="C237" i="71"/>
  <c r="D236" i="71"/>
  <c r="R154" i="71"/>
  <c r="Q155" i="71"/>
  <c r="R142" i="71"/>
  <c r="R149" i="71" s="1"/>
  <c r="R150" i="71"/>
  <c r="N177" i="72"/>
  <c r="N170" i="72"/>
  <c r="N178" i="72" s="1"/>
  <c r="I198" i="72"/>
  <c r="I205" i="72" s="1"/>
  <c r="T136" i="72"/>
  <c r="M177" i="72"/>
  <c r="F212" i="71"/>
  <c r="F220" i="71" s="1"/>
  <c r="K192" i="72"/>
  <c r="K184" i="72"/>
  <c r="K191" i="72" s="1"/>
  <c r="J191" i="71"/>
  <c r="M178" i="71"/>
  <c r="M170" i="71"/>
  <c r="M177" i="71" s="1"/>
  <c r="AF79" i="71"/>
  <c r="AF72" i="71"/>
  <c r="AF80" i="71" s="1"/>
  <c r="U128" i="71"/>
  <c r="U135" i="71" s="1"/>
  <c r="Y113" i="71"/>
  <c r="Z112" i="71"/>
  <c r="D225" i="71"/>
  <c r="E224" i="71"/>
  <c r="S141" i="71"/>
  <c r="T140" i="71"/>
  <c r="W126" i="72"/>
  <c r="V127" i="72"/>
  <c r="K184" i="71"/>
  <c r="K192" i="71" s="1"/>
  <c r="G224" i="72"/>
  <c r="F225" i="72"/>
  <c r="P156" i="71"/>
  <c r="P164" i="71" s="1"/>
  <c r="P168" i="72"/>
  <c r="O169" i="72"/>
  <c r="W121" i="71"/>
  <c r="AE80" i="71"/>
  <c r="N169" i="71"/>
  <c r="O168" i="71"/>
  <c r="T141" i="72"/>
  <c r="U140" i="72"/>
  <c r="H205" i="71"/>
  <c r="H198" i="71"/>
  <c r="H206" i="71" s="1"/>
  <c r="Y113" i="72"/>
  <c r="Z112" i="72"/>
  <c r="J197" i="72"/>
  <c r="K196" i="72"/>
  <c r="AA93" i="72"/>
  <c r="I210" i="72"/>
  <c r="H211" i="72"/>
  <c r="L183" i="72"/>
  <c r="M182" i="72"/>
  <c r="AC86" i="71"/>
  <c r="AC94" i="71" s="1"/>
  <c r="AG58" i="72"/>
  <c r="AI57" i="72" s="1"/>
  <c r="AI59" i="72"/>
  <c r="AA99" i="72"/>
  <c r="AB98" i="72"/>
  <c r="AF71" i="72"/>
  <c r="AG70" i="72"/>
  <c r="R149" i="72"/>
  <c r="S142" i="72"/>
  <c r="S150" i="72" s="1"/>
  <c r="I197" i="71"/>
  <c r="J196" i="71"/>
  <c r="G212" i="72"/>
  <c r="G220" i="72" s="1"/>
  <c r="R155" i="72"/>
  <c r="S154" i="72"/>
  <c r="AE84" i="71"/>
  <c r="AD85" i="71"/>
  <c r="AB99" i="71"/>
  <c r="AC98" i="71"/>
  <c r="Z100" i="72"/>
  <c r="Z107" i="72" s="1"/>
  <c r="AE80" i="72"/>
  <c r="AE72" i="72"/>
  <c r="AE79" i="72"/>
  <c r="AB86" i="72"/>
  <c r="AB94" i="72" s="1"/>
  <c r="X114" i="72"/>
  <c r="X121" i="72" s="1"/>
  <c r="D239" i="72"/>
  <c r="E238" i="72"/>
  <c r="C251" i="72"/>
  <c r="C254" i="72"/>
  <c r="C262" i="72" s="1"/>
  <c r="D250" i="72"/>
  <c r="C250" i="72"/>
  <c r="E219" i="71"/>
  <c r="Q156" i="72"/>
  <c r="Q164" i="72" s="1"/>
  <c r="U128" i="72"/>
  <c r="U136" i="72" s="1"/>
  <c r="AC85" i="72"/>
  <c r="AD84" i="72"/>
  <c r="M182" i="71"/>
  <c r="L183" i="71"/>
  <c r="AA100" i="71"/>
  <c r="AA108" i="71" s="1"/>
  <c r="AA107" i="71"/>
  <c r="E234" i="72"/>
  <c r="E226" i="72"/>
  <c r="E233" i="72" s="1"/>
  <c r="AG71" i="72" l="1"/>
  <c r="AG72" i="72" s="1"/>
  <c r="AG80" i="72" s="1"/>
  <c r="AI64" i="72"/>
  <c r="C238" i="71"/>
  <c r="Z108" i="72"/>
  <c r="AG66" i="72"/>
  <c r="AI66" i="72" s="1"/>
  <c r="AI71" i="71"/>
  <c r="Q163" i="72"/>
  <c r="X122" i="72"/>
  <c r="G219" i="72"/>
  <c r="AG65" i="72"/>
  <c r="AI65" i="72" s="1"/>
  <c r="AI73" i="72"/>
  <c r="Z113" i="72"/>
  <c r="AA112" i="72"/>
  <c r="P169" i="72"/>
  <c r="Q168" i="72"/>
  <c r="S149" i="71"/>
  <c r="S142" i="71"/>
  <c r="S150" i="71" s="1"/>
  <c r="S155" i="72"/>
  <c r="T154" i="72"/>
  <c r="I205" i="71"/>
  <c r="I198" i="71"/>
  <c r="I206" i="71" s="1"/>
  <c r="F219" i="71"/>
  <c r="X121" i="71"/>
  <c r="G220" i="71"/>
  <c r="G212" i="71"/>
  <c r="G219" i="71" s="1"/>
  <c r="U135" i="72"/>
  <c r="AC99" i="71"/>
  <c r="AD98" i="71"/>
  <c r="R164" i="72"/>
  <c r="R156" i="72"/>
  <c r="R163" i="72" s="1"/>
  <c r="S149" i="72"/>
  <c r="AB99" i="72"/>
  <c r="AC98" i="72"/>
  <c r="AC93" i="71"/>
  <c r="I211" i="72"/>
  <c r="J210" i="72"/>
  <c r="N178" i="71"/>
  <c r="N170" i="71"/>
  <c r="N177" i="71"/>
  <c r="P163" i="71"/>
  <c r="K191" i="71"/>
  <c r="D226" i="71"/>
  <c r="D234" i="71" s="1"/>
  <c r="Q156" i="71"/>
  <c r="Q163" i="71" s="1"/>
  <c r="Q164" i="71"/>
  <c r="C253" i="71"/>
  <c r="D238" i="71"/>
  <c r="AG80" i="71"/>
  <c r="AI80" i="71" s="1"/>
  <c r="AE85" i="71"/>
  <c r="AF84" i="71"/>
  <c r="H212" i="72"/>
  <c r="H220" i="72" s="1"/>
  <c r="F224" i="71"/>
  <c r="E225" i="71"/>
  <c r="U136" i="71"/>
  <c r="I206" i="72"/>
  <c r="AB100" i="71"/>
  <c r="AB107" i="71" s="1"/>
  <c r="AB108" i="71"/>
  <c r="AA100" i="72"/>
  <c r="AA107" i="72" s="1"/>
  <c r="V128" i="72"/>
  <c r="V136" i="72" s="1"/>
  <c r="AA112" i="71"/>
  <c r="Z113" i="71"/>
  <c r="R155" i="71"/>
  <c r="S154" i="71"/>
  <c r="V128" i="71"/>
  <c r="V136" i="71" s="1"/>
  <c r="AG79" i="71"/>
  <c r="AI79" i="71" s="1"/>
  <c r="AE84" i="72"/>
  <c r="AD85" i="72"/>
  <c r="T142" i="72"/>
  <c r="T149" i="72" s="1"/>
  <c r="H211" i="71"/>
  <c r="I210" i="71"/>
  <c r="Y114" i="72"/>
  <c r="Y122" i="72" s="1"/>
  <c r="L191" i="71"/>
  <c r="L184" i="71"/>
  <c r="L192" i="71" s="1"/>
  <c r="C261" i="72"/>
  <c r="AB93" i="72"/>
  <c r="AI61" i="72"/>
  <c r="AJ60" i="72" s="1"/>
  <c r="AJ64" i="72"/>
  <c r="AI63" i="72"/>
  <c r="K197" i="72"/>
  <c r="L196" i="72"/>
  <c r="F233" i="72"/>
  <c r="F226" i="72"/>
  <c r="F234" i="72" s="1"/>
  <c r="W127" i="72"/>
  <c r="X126" i="72"/>
  <c r="Y114" i="71"/>
  <c r="Y121" i="71" s="1"/>
  <c r="W127" i="71"/>
  <c r="X126" i="71"/>
  <c r="D248" i="72"/>
  <c r="D240" i="72"/>
  <c r="D247" i="72" s="1"/>
  <c r="K196" i="71"/>
  <c r="J197" i="71"/>
  <c r="L184" i="72"/>
  <c r="L192" i="72" s="1"/>
  <c r="AI75" i="71"/>
  <c r="AJ74" i="71" s="1"/>
  <c r="AJ78" i="71"/>
  <c r="AI77" i="71"/>
  <c r="AC94" i="72"/>
  <c r="AC86" i="72"/>
  <c r="AC93" i="72" s="1"/>
  <c r="AF72" i="72"/>
  <c r="AF79" i="72" s="1"/>
  <c r="P168" i="71"/>
  <c r="O169" i="71"/>
  <c r="M183" i="71"/>
  <c r="N182" i="71"/>
  <c r="C252" i="72"/>
  <c r="E239" i="72"/>
  <c r="F238" i="72"/>
  <c r="AD86" i="71"/>
  <c r="AD93" i="71" s="1"/>
  <c r="M183" i="72"/>
  <c r="N182" i="72"/>
  <c r="J206" i="72"/>
  <c r="J198" i="72"/>
  <c r="J205" i="72" s="1"/>
  <c r="U141" i="72"/>
  <c r="V140" i="72"/>
  <c r="O170" i="72"/>
  <c r="O177" i="72" s="1"/>
  <c r="G225" i="72"/>
  <c r="H224" i="72"/>
  <c r="T141" i="71"/>
  <c r="U140" i="71"/>
  <c r="T150" i="72" l="1"/>
  <c r="V135" i="72"/>
  <c r="L191" i="72"/>
  <c r="Y121" i="72"/>
  <c r="AA108" i="72"/>
  <c r="E226" i="71"/>
  <c r="E234" i="71" s="1"/>
  <c r="AG84" i="71"/>
  <c r="AG85" i="71" s="1"/>
  <c r="AF85" i="71"/>
  <c r="I212" i="72"/>
  <c r="I219" i="72" s="1"/>
  <c r="O178" i="72"/>
  <c r="E247" i="72"/>
  <c r="E240" i="72"/>
  <c r="E248" i="72" s="1"/>
  <c r="Y122" i="71"/>
  <c r="M196" i="72"/>
  <c r="L197" i="72"/>
  <c r="F225" i="71"/>
  <c r="G224" i="71"/>
  <c r="AE86" i="71"/>
  <c r="AE93" i="71" s="1"/>
  <c r="Q169" i="72"/>
  <c r="R168" i="72"/>
  <c r="AI71" i="72"/>
  <c r="AI78" i="72" s="1"/>
  <c r="V141" i="72"/>
  <c r="W140" i="72"/>
  <c r="AD86" i="72"/>
  <c r="AD94" i="72" s="1"/>
  <c r="H219" i="72"/>
  <c r="AC99" i="72"/>
  <c r="AD98" i="72"/>
  <c r="AD99" i="71"/>
  <c r="AE98" i="71"/>
  <c r="T155" i="72"/>
  <c r="U154" i="72"/>
  <c r="P170" i="72"/>
  <c r="P178" i="72" s="1"/>
  <c r="AG79" i="72"/>
  <c r="AI79" i="72" s="1"/>
  <c r="Q168" i="71"/>
  <c r="P169" i="71"/>
  <c r="V140" i="71"/>
  <c r="U141" i="71"/>
  <c r="O182" i="72"/>
  <c r="N183" i="72"/>
  <c r="T142" i="71"/>
  <c r="T150" i="71" s="1"/>
  <c r="C267" i="72"/>
  <c r="D252" i="72"/>
  <c r="J198" i="71"/>
  <c r="J205" i="71" s="1"/>
  <c r="X127" i="71"/>
  <c r="Y126" i="71"/>
  <c r="X127" i="72"/>
  <c r="Y126" i="72"/>
  <c r="K198" i="72"/>
  <c r="K206" i="72" s="1"/>
  <c r="H225" i="72"/>
  <c r="I224" i="72"/>
  <c r="U142" i="72"/>
  <c r="U150" i="72" s="1"/>
  <c r="AD94" i="71"/>
  <c r="O182" i="71"/>
  <c r="N183" i="71"/>
  <c r="AF80" i="72"/>
  <c r="AI80" i="72" s="1"/>
  <c r="K197" i="71"/>
  <c r="L196" i="71"/>
  <c r="W136" i="71"/>
  <c r="W128" i="71"/>
  <c r="W135" i="71"/>
  <c r="W128" i="72"/>
  <c r="W136" i="72" s="1"/>
  <c r="J210" i="71"/>
  <c r="I211" i="71"/>
  <c r="AE85" i="72"/>
  <c r="AF84" i="72"/>
  <c r="T154" i="71"/>
  <c r="S155" i="71"/>
  <c r="E238" i="71"/>
  <c r="D239" i="71"/>
  <c r="AB100" i="72"/>
  <c r="AB108" i="72" s="1"/>
  <c r="AC100" i="71"/>
  <c r="AC107" i="71" s="1"/>
  <c r="S156" i="72"/>
  <c r="S163" i="72" s="1"/>
  <c r="AA113" i="72"/>
  <c r="AB112" i="72"/>
  <c r="G238" i="72"/>
  <c r="F239" i="72"/>
  <c r="V135" i="71"/>
  <c r="M184" i="72"/>
  <c r="M192" i="72" s="1"/>
  <c r="G226" i="72"/>
  <c r="G233" i="72" s="1"/>
  <c r="M184" i="71"/>
  <c r="M192" i="71" s="1"/>
  <c r="H212" i="71"/>
  <c r="H220" i="71" s="1"/>
  <c r="R156" i="71"/>
  <c r="R164" i="71" s="1"/>
  <c r="C250" i="71"/>
  <c r="C254" i="71"/>
  <c r="C261" i="71" s="1"/>
  <c r="C251" i="71"/>
  <c r="D250" i="71"/>
  <c r="Z121" i="72"/>
  <c r="Z114" i="72"/>
  <c r="Z122" i="72"/>
  <c r="AA113" i="71"/>
  <c r="AB112" i="71"/>
  <c r="O170" i="71"/>
  <c r="O178" i="71" s="1"/>
  <c r="Z114" i="71"/>
  <c r="Z121" i="71" s="1"/>
  <c r="D233" i="71"/>
  <c r="J211" i="72"/>
  <c r="K210" i="72"/>
  <c r="AI77" i="72"/>
  <c r="AI75" i="72"/>
  <c r="AJ74" i="72" s="1"/>
  <c r="I220" i="72" l="1"/>
  <c r="T149" i="71"/>
  <c r="Z122" i="71"/>
  <c r="R163" i="71"/>
  <c r="M191" i="71"/>
  <c r="M191" i="72"/>
  <c r="S164" i="72"/>
  <c r="AJ78" i="72"/>
  <c r="O177" i="71"/>
  <c r="U149" i="72"/>
  <c r="K205" i="72"/>
  <c r="G225" i="71"/>
  <c r="H224" i="71"/>
  <c r="AE86" i="72"/>
  <c r="AE93" i="72" s="1"/>
  <c r="X128" i="72"/>
  <c r="X136" i="72" s="1"/>
  <c r="E252" i="72"/>
  <c r="D253" i="72"/>
  <c r="O183" i="72"/>
  <c r="P182" i="72"/>
  <c r="AE99" i="71"/>
  <c r="AF98" i="71"/>
  <c r="C252" i="71"/>
  <c r="H219" i="71"/>
  <c r="AB113" i="72"/>
  <c r="AC112" i="72"/>
  <c r="AC108" i="71"/>
  <c r="D240" i="71"/>
  <c r="I212" i="71"/>
  <c r="I219" i="71" s="1"/>
  <c r="O183" i="71"/>
  <c r="P182" i="71"/>
  <c r="H226" i="72"/>
  <c r="H234" i="72" s="1"/>
  <c r="Y127" i="71"/>
  <c r="Z126" i="71"/>
  <c r="D264" i="72"/>
  <c r="C268" i="72"/>
  <c r="C276" i="72" s="1"/>
  <c r="C265" i="72"/>
  <c r="C264" i="72"/>
  <c r="U142" i="71"/>
  <c r="U150" i="71" s="1"/>
  <c r="P177" i="72"/>
  <c r="AD100" i="71"/>
  <c r="AD108" i="71" s="1"/>
  <c r="AD93" i="72"/>
  <c r="S168" i="72"/>
  <c r="R169" i="72"/>
  <c r="F226" i="71"/>
  <c r="AF86" i="71"/>
  <c r="AF94" i="71" s="1"/>
  <c r="G239" i="72"/>
  <c r="H238" i="72"/>
  <c r="N184" i="71"/>
  <c r="N191" i="71" s="1"/>
  <c r="AC112" i="71"/>
  <c r="AB113" i="71"/>
  <c r="C262" i="71"/>
  <c r="AA114" i="72"/>
  <c r="AA121" i="72" s="1"/>
  <c r="E239" i="71"/>
  <c r="F238" i="71"/>
  <c r="J211" i="71"/>
  <c r="K210" i="71"/>
  <c r="X135" i="71"/>
  <c r="X128" i="71"/>
  <c r="X136" i="71"/>
  <c r="V141" i="71"/>
  <c r="W140" i="71"/>
  <c r="AE98" i="72"/>
  <c r="AD99" i="72"/>
  <c r="Q170" i="72"/>
  <c r="Q177" i="72" s="1"/>
  <c r="L198" i="72"/>
  <c r="L206" i="72" s="1"/>
  <c r="AG86" i="71"/>
  <c r="AG93" i="71" s="1"/>
  <c r="AI87" i="71"/>
  <c r="AI92" i="71" s="1"/>
  <c r="I225" i="72"/>
  <c r="J224" i="72"/>
  <c r="K211" i="72"/>
  <c r="L210" i="72"/>
  <c r="AA114" i="71"/>
  <c r="AA121" i="71" s="1"/>
  <c r="S164" i="71"/>
  <c r="S156" i="71"/>
  <c r="S163" i="71"/>
  <c r="W135" i="72"/>
  <c r="L197" i="71"/>
  <c r="M196" i="71"/>
  <c r="AC100" i="72"/>
  <c r="AC108" i="72" s="1"/>
  <c r="AE94" i="71"/>
  <c r="M197" i="72"/>
  <c r="N196" i="72"/>
  <c r="E233" i="71"/>
  <c r="G234" i="72"/>
  <c r="AB107" i="72"/>
  <c r="T155" i="71"/>
  <c r="U154" i="71"/>
  <c r="K198" i="71"/>
  <c r="K206" i="71" s="1"/>
  <c r="J206" i="71"/>
  <c r="P170" i="71"/>
  <c r="P178" i="71" s="1"/>
  <c r="V154" i="72"/>
  <c r="U155" i="72"/>
  <c r="W141" i="72"/>
  <c r="X140" i="72"/>
  <c r="J219" i="72"/>
  <c r="J212" i="72"/>
  <c r="J220" i="72" s="1"/>
  <c r="F240" i="72"/>
  <c r="AF85" i="72"/>
  <c r="AG84" i="72"/>
  <c r="Y127" i="72"/>
  <c r="Z126" i="72"/>
  <c r="N184" i="72"/>
  <c r="N192" i="72" s="1"/>
  <c r="N191" i="72"/>
  <c r="Q169" i="71"/>
  <c r="R168" i="71"/>
  <c r="T156" i="72"/>
  <c r="T164" i="72" s="1"/>
  <c r="V149" i="72"/>
  <c r="V142" i="72"/>
  <c r="V150" i="72" s="1"/>
  <c r="AC107" i="72" l="1"/>
  <c r="Q178" i="72"/>
  <c r="AA122" i="72"/>
  <c r="AA122" i="71"/>
  <c r="AG94" i="71"/>
  <c r="N192" i="71"/>
  <c r="AF93" i="71"/>
  <c r="AI93" i="71" s="1"/>
  <c r="L205" i="72"/>
  <c r="AG98" i="71"/>
  <c r="AG99" i="71" s="1"/>
  <c r="AF99" i="71"/>
  <c r="X135" i="72"/>
  <c r="I224" i="71"/>
  <c r="H225" i="71"/>
  <c r="AD100" i="72"/>
  <c r="AD108" i="72" s="1"/>
  <c r="S168" i="71"/>
  <c r="R169" i="71"/>
  <c r="Y128" i="72"/>
  <c r="Y135" i="72" s="1"/>
  <c r="W142" i="72"/>
  <c r="W150" i="72" s="1"/>
  <c r="M210" i="72"/>
  <c r="L211" i="72"/>
  <c r="AI94" i="71"/>
  <c r="E247" i="71"/>
  <c r="E248" i="71"/>
  <c r="E240" i="71"/>
  <c r="AC113" i="71"/>
  <c r="AD112" i="71"/>
  <c r="R178" i="72"/>
  <c r="R170" i="72"/>
  <c r="R177" i="72"/>
  <c r="Y128" i="71"/>
  <c r="Y135" i="71" s="1"/>
  <c r="Q178" i="71"/>
  <c r="Q170" i="71"/>
  <c r="Q177" i="71"/>
  <c r="AG85" i="72"/>
  <c r="U156" i="72"/>
  <c r="U163" i="72" s="1"/>
  <c r="K205" i="71"/>
  <c r="K212" i="72"/>
  <c r="K220" i="72" s="1"/>
  <c r="S169" i="72"/>
  <c r="T168" i="72"/>
  <c r="U149" i="71"/>
  <c r="H233" i="72"/>
  <c r="I220" i="71"/>
  <c r="AE108" i="71"/>
  <c r="AE107" i="71"/>
  <c r="AE100" i="71"/>
  <c r="G226" i="71"/>
  <c r="G234" i="71" s="1"/>
  <c r="W154" i="72"/>
  <c r="V155" i="72"/>
  <c r="AD112" i="72"/>
  <c r="AC113" i="72"/>
  <c r="Q182" i="72"/>
  <c r="P183" i="72"/>
  <c r="AB114" i="72"/>
  <c r="AB122" i="72" s="1"/>
  <c r="O191" i="72"/>
  <c r="O192" i="72"/>
  <c r="O184" i="72"/>
  <c r="J225" i="72"/>
  <c r="K224" i="72"/>
  <c r="P177" i="71"/>
  <c r="U155" i="71"/>
  <c r="V154" i="71"/>
  <c r="M205" i="72"/>
  <c r="M206" i="72"/>
  <c r="M198" i="72"/>
  <c r="L198" i="71"/>
  <c r="L206" i="71" s="1"/>
  <c r="AJ92" i="71"/>
  <c r="AI91" i="71"/>
  <c r="AI89" i="71"/>
  <c r="AJ88" i="71" s="1"/>
  <c r="W141" i="71"/>
  <c r="X140" i="71"/>
  <c r="J219" i="71"/>
  <c r="J212" i="71"/>
  <c r="J220" i="71" s="1"/>
  <c r="I238" i="72"/>
  <c r="H239" i="72"/>
  <c r="F234" i="71"/>
  <c r="AD107" i="71"/>
  <c r="C275" i="72"/>
  <c r="P183" i="71"/>
  <c r="Q182" i="71"/>
  <c r="D248" i="71"/>
  <c r="D262" i="72"/>
  <c r="D254" i="72"/>
  <c r="D261" i="72" s="1"/>
  <c r="AE94" i="72"/>
  <c r="AF86" i="72"/>
  <c r="AF93" i="72" s="1"/>
  <c r="N197" i="72"/>
  <c r="O196" i="72"/>
  <c r="N196" i="71"/>
  <c r="M197" i="71"/>
  <c r="I234" i="72"/>
  <c r="I226" i="72"/>
  <c r="I233" i="72" s="1"/>
  <c r="AF98" i="72"/>
  <c r="AE99" i="72"/>
  <c r="K211" i="71"/>
  <c r="L210" i="71"/>
  <c r="T163" i="72"/>
  <c r="F247" i="72"/>
  <c r="AA126" i="72"/>
  <c r="Z127" i="72"/>
  <c r="F248" i="72"/>
  <c r="Y140" i="72"/>
  <c r="X141" i="72"/>
  <c r="T156" i="71"/>
  <c r="T163" i="71" s="1"/>
  <c r="T164" i="71"/>
  <c r="AI85" i="71"/>
  <c r="V142" i="71"/>
  <c r="V149" i="71" s="1"/>
  <c r="G238" i="71"/>
  <c r="F239" i="71"/>
  <c r="AB114" i="71"/>
  <c r="AB121" i="71" s="1"/>
  <c r="G240" i="72"/>
  <c r="G248" i="72" s="1"/>
  <c r="F233" i="71"/>
  <c r="C266" i="72"/>
  <c r="AA126" i="71"/>
  <c r="Z127" i="71"/>
  <c r="O184" i="71"/>
  <c r="O192" i="71" s="1"/>
  <c r="O191" i="71"/>
  <c r="D247" i="71"/>
  <c r="D252" i="71"/>
  <c r="C267" i="71"/>
  <c r="E253" i="72"/>
  <c r="F252" i="72"/>
  <c r="G247" i="72" l="1"/>
  <c r="K219" i="72"/>
  <c r="V150" i="71"/>
  <c r="G233" i="71"/>
  <c r="U164" i="72"/>
  <c r="H240" i="72"/>
  <c r="H247" i="72" s="1"/>
  <c r="V155" i="71"/>
  <c r="W154" i="71"/>
  <c r="D266" i="72"/>
  <c r="C281" i="72"/>
  <c r="AB122" i="71"/>
  <c r="Z140" i="72"/>
  <c r="Y141" i="72"/>
  <c r="M210" i="71"/>
  <c r="L211" i="71"/>
  <c r="AF94" i="72"/>
  <c r="J226" i="72"/>
  <c r="J234" i="72" s="1"/>
  <c r="AB121" i="72"/>
  <c r="AE112" i="72"/>
  <c r="AD113" i="72"/>
  <c r="S169" i="71"/>
  <c r="T168" i="71"/>
  <c r="K212" i="71"/>
  <c r="K220" i="71" s="1"/>
  <c r="K219" i="71"/>
  <c r="M206" i="71"/>
  <c r="M198" i="71"/>
  <c r="M205" i="71" s="1"/>
  <c r="U168" i="72"/>
  <c r="T169" i="72"/>
  <c r="W149" i="72"/>
  <c r="AD107" i="72"/>
  <c r="AF100" i="71"/>
  <c r="AF108" i="71" s="1"/>
  <c r="AF107" i="71"/>
  <c r="V156" i="72"/>
  <c r="V164" i="72" s="1"/>
  <c r="S170" i="72"/>
  <c r="S178" i="72" s="1"/>
  <c r="AG100" i="71"/>
  <c r="AI99" i="71" s="1"/>
  <c r="AI101" i="71"/>
  <c r="AI106" i="71" s="1"/>
  <c r="F253" i="72"/>
  <c r="G252" i="72"/>
  <c r="F240" i="71"/>
  <c r="F247" i="71" s="1"/>
  <c r="X141" i="71"/>
  <c r="Y140" i="71"/>
  <c r="E254" i="72"/>
  <c r="E262" i="72" s="1"/>
  <c r="G239" i="71"/>
  <c r="H238" i="71"/>
  <c r="AA127" i="72"/>
  <c r="AB126" i="72"/>
  <c r="AG98" i="72"/>
  <c r="AF99" i="72"/>
  <c r="O197" i="72"/>
  <c r="P196" i="72"/>
  <c r="Q183" i="71"/>
  <c r="R182" i="71"/>
  <c r="I239" i="72"/>
  <c r="J238" i="72"/>
  <c r="W150" i="71"/>
  <c r="W142" i="71"/>
  <c r="W149" i="71" s="1"/>
  <c r="L205" i="71"/>
  <c r="U156" i="71"/>
  <c r="U164" i="71" s="1"/>
  <c r="P184" i="72"/>
  <c r="P192" i="72" s="1"/>
  <c r="W155" i="72"/>
  <c r="X154" i="72"/>
  <c r="AE112" i="71"/>
  <c r="AD113" i="71"/>
  <c r="L212" i="72"/>
  <c r="L219" i="72" s="1"/>
  <c r="Y136" i="72"/>
  <c r="Z136" i="72"/>
  <c r="Z128" i="72"/>
  <c r="Z135" i="72" s="1"/>
  <c r="N197" i="71"/>
  <c r="O196" i="71"/>
  <c r="C265" i="71"/>
  <c r="C276" i="71"/>
  <c r="C268" i="71"/>
  <c r="C275" i="71" s="1"/>
  <c r="D264" i="71"/>
  <c r="C264" i="71"/>
  <c r="Z128" i="71"/>
  <c r="Z136" i="71" s="1"/>
  <c r="N198" i="72"/>
  <c r="N206" i="72" s="1"/>
  <c r="P184" i="71"/>
  <c r="P192" i="71" s="1"/>
  <c r="Q183" i="72"/>
  <c r="R182" i="72"/>
  <c r="Y136" i="71"/>
  <c r="AC114" i="71"/>
  <c r="AC122" i="71" s="1"/>
  <c r="M211" i="72"/>
  <c r="N210" i="72"/>
  <c r="H226" i="71"/>
  <c r="H233" i="71" s="1"/>
  <c r="AE100" i="72"/>
  <c r="AE107" i="72" s="1"/>
  <c r="D253" i="71"/>
  <c r="E252" i="71"/>
  <c r="AB126" i="71"/>
  <c r="AA127" i="71"/>
  <c r="X142" i="72"/>
  <c r="X150" i="72" s="1"/>
  <c r="K225" i="72"/>
  <c r="L224" i="72"/>
  <c r="AC114" i="72"/>
  <c r="AC121" i="72" s="1"/>
  <c r="AG86" i="72"/>
  <c r="AI85" i="72" s="1"/>
  <c r="AI87" i="72"/>
  <c r="R170" i="71"/>
  <c r="R178" i="71" s="1"/>
  <c r="R177" i="71"/>
  <c r="I225" i="71"/>
  <c r="J224" i="71"/>
  <c r="AC122" i="72" l="1"/>
  <c r="X149" i="72"/>
  <c r="N205" i="72"/>
  <c r="AI92" i="72"/>
  <c r="H234" i="71"/>
  <c r="L220" i="72"/>
  <c r="U163" i="71"/>
  <c r="AG99" i="72"/>
  <c r="F248" i="71"/>
  <c r="S177" i="72"/>
  <c r="AG93" i="72"/>
  <c r="AI93" i="72" s="1"/>
  <c r="C266" i="71"/>
  <c r="K224" i="71"/>
  <c r="J225" i="71"/>
  <c r="L225" i="72"/>
  <c r="M224" i="72"/>
  <c r="M212" i="72"/>
  <c r="M219" i="72" s="1"/>
  <c r="I240" i="72"/>
  <c r="I247" i="72" s="1"/>
  <c r="K226" i="72"/>
  <c r="K233" i="72" s="1"/>
  <c r="AE108" i="72"/>
  <c r="E261" i="72"/>
  <c r="P191" i="71"/>
  <c r="AD114" i="71"/>
  <c r="AD122" i="71"/>
  <c r="AD121" i="71"/>
  <c r="P191" i="72"/>
  <c r="Q196" i="72"/>
  <c r="P197" i="72"/>
  <c r="H239" i="71"/>
  <c r="I238" i="71"/>
  <c r="X142" i="71"/>
  <c r="X150" i="71" s="1"/>
  <c r="F262" i="72"/>
  <c r="F254" i="72"/>
  <c r="F261" i="72"/>
  <c r="M211" i="71"/>
  <c r="N210" i="71"/>
  <c r="AA128" i="71"/>
  <c r="AA136" i="71" s="1"/>
  <c r="F252" i="71"/>
  <c r="E253" i="71"/>
  <c r="AC121" i="71"/>
  <c r="Z135" i="71"/>
  <c r="D254" i="71"/>
  <c r="AE113" i="71"/>
  <c r="AF112" i="71"/>
  <c r="O198" i="72"/>
  <c r="O206" i="72" s="1"/>
  <c r="G248" i="71"/>
  <c r="G240" i="71"/>
  <c r="G247" i="71"/>
  <c r="AJ106" i="71"/>
  <c r="AI105" i="71"/>
  <c r="AI103" i="71"/>
  <c r="AJ102" i="71" s="1"/>
  <c r="U168" i="71"/>
  <c r="T169" i="71"/>
  <c r="J233" i="72"/>
  <c r="Y142" i="72"/>
  <c r="Y150" i="72" s="1"/>
  <c r="X154" i="71"/>
  <c r="W155" i="71"/>
  <c r="O197" i="71"/>
  <c r="P196" i="71"/>
  <c r="N205" i="71"/>
  <c r="N198" i="71"/>
  <c r="N206" i="71" s="1"/>
  <c r="R183" i="71"/>
  <c r="S182" i="71"/>
  <c r="AJ92" i="72"/>
  <c r="AI91" i="72"/>
  <c r="AI89" i="72"/>
  <c r="AJ88" i="72" s="1"/>
  <c r="N211" i="72"/>
  <c r="O210" i="72"/>
  <c r="R183" i="72"/>
  <c r="S182" i="72"/>
  <c r="X155" i="72"/>
  <c r="Y154" i="72"/>
  <c r="K238" i="72"/>
  <c r="J239" i="72"/>
  <c r="AF100" i="72"/>
  <c r="AF108" i="72" s="1"/>
  <c r="AG107" i="71"/>
  <c r="AI107" i="71" s="1"/>
  <c r="V163" i="72"/>
  <c r="S170" i="71"/>
  <c r="S177" i="71" s="1"/>
  <c r="Z141" i="72"/>
  <c r="AA140" i="72"/>
  <c r="V156" i="71"/>
  <c r="V163" i="71" s="1"/>
  <c r="AD114" i="72"/>
  <c r="AD121" i="72" s="1"/>
  <c r="C281" i="71"/>
  <c r="D266" i="71"/>
  <c r="W156" i="72"/>
  <c r="W163" i="72" s="1"/>
  <c r="AG108" i="71"/>
  <c r="AI108" i="71" s="1"/>
  <c r="T170" i="72"/>
  <c r="T177" i="72" s="1"/>
  <c r="AE113" i="72"/>
  <c r="AF112" i="72"/>
  <c r="C279" i="72"/>
  <c r="C282" i="72"/>
  <c r="D278" i="72"/>
  <c r="C278" i="72"/>
  <c r="H248" i="72"/>
  <c r="Q184" i="72"/>
  <c r="Q191" i="72" s="1"/>
  <c r="AG100" i="72"/>
  <c r="AI99" i="72" s="1"/>
  <c r="AI101" i="72"/>
  <c r="I226" i="71"/>
  <c r="I233" i="71" s="1"/>
  <c r="AB127" i="72"/>
  <c r="AC126" i="72"/>
  <c r="AG94" i="72"/>
  <c r="AI94" i="72" s="1"/>
  <c r="AB127" i="71"/>
  <c r="AC126" i="71"/>
  <c r="Q184" i="71"/>
  <c r="Q192" i="71" s="1"/>
  <c r="AA128" i="72"/>
  <c r="AA136" i="72" s="1"/>
  <c r="Z140" i="71"/>
  <c r="Y141" i="71"/>
  <c r="G253" i="72"/>
  <c r="H252" i="72"/>
  <c r="U169" i="72"/>
  <c r="V168" i="72"/>
  <c r="L212" i="71"/>
  <c r="L219" i="71" s="1"/>
  <c r="E266" i="72"/>
  <c r="D267" i="72"/>
  <c r="AD122" i="72" l="1"/>
  <c r="I248" i="72"/>
  <c r="AA135" i="72"/>
  <c r="Q192" i="72"/>
  <c r="AI106" i="72"/>
  <c r="M220" i="72"/>
  <c r="T178" i="72"/>
  <c r="AA135" i="71"/>
  <c r="K234" i="72"/>
  <c r="Q191" i="71"/>
  <c r="AG108" i="72"/>
  <c r="L220" i="71"/>
  <c r="AF107" i="72"/>
  <c r="O205" i="72"/>
  <c r="M212" i="71"/>
  <c r="M219" i="71" s="1"/>
  <c r="J226" i="71"/>
  <c r="J233" i="71" s="1"/>
  <c r="G254" i="72"/>
  <c r="G261" i="72" s="1"/>
  <c r="AI105" i="72"/>
  <c r="AJ106" i="72"/>
  <c r="AI103" i="72"/>
  <c r="AJ102" i="72" s="1"/>
  <c r="R184" i="72"/>
  <c r="R191" i="72" s="1"/>
  <c r="I239" i="71"/>
  <c r="J238" i="71"/>
  <c r="L224" i="71"/>
  <c r="K225" i="71"/>
  <c r="G252" i="71"/>
  <c r="F253" i="71"/>
  <c r="W164" i="72"/>
  <c r="S178" i="71"/>
  <c r="Q196" i="71"/>
  <c r="P197" i="71"/>
  <c r="Y149" i="72"/>
  <c r="D261" i="71"/>
  <c r="Y149" i="71"/>
  <c r="Y142" i="71"/>
  <c r="Y150" i="71" s="1"/>
  <c r="AC127" i="72"/>
  <c r="AD126" i="72"/>
  <c r="AG107" i="72"/>
  <c r="AI107" i="72" s="1"/>
  <c r="C290" i="72"/>
  <c r="E266" i="71"/>
  <c r="D267" i="71"/>
  <c r="V164" i="71"/>
  <c r="J240" i="72"/>
  <c r="J247" i="72" s="1"/>
  <c r="P210" i="72"/>
  <c r="O211" i="72"/>
  <c r="T182" i="71"/>
  <c r="S183" i="71"/>
  <c r="O198" i="71"/>
  <c r="O205" i="71" s="1"/>
  <c r="D262" i="71"/>
  <c r="H240" i="71"/>
  <c r="H247" i="71" s="1"/>
  <c r="C282" i="71"/>
  <c r="C289" i="71" s="1"/>
  <c r="C278" i="71"/>
  <c r="D278" i="71"/>
  <c r="C279" i="71"/>
  <c r="K239" i="72"/>
  <c r="L238" i="72"/>
  <c r="N212" i="72"/>
  <c r="N220" i="72" s="1"/>
  <c r="R191" i="71"/>
  <c r="R184" i="71"/>
  <c r="R192" i="71" s="1"/>
  <c r="W156" i="71"/>
  <c r="W164" i="71" s="1"/>
  <c r="T170" i="71"/>
  <c r="T178" i="71" s="1"/>
  <c r="AF113" i="71"/>
  <c r="AG112" i="71"/>
  <c r="AG113" i="71" s="1"/>
  <c r="P198" i="72"/>
  <c r="P205" i="72" s="1"/>
  <c r="I252" i="72"/>
  <c r="H253" i="72"/>
  <c r="I234" i="71"/>
  <c r="AI108" i="72"/>
  <c r="C289" i="72"/>
  <c r="AG112" i="72"/>
  <c r="AF113" i="72"/>
  <c r="AA141" i="72"/>
  <c r="AB140" i="72"/>
  <c r="Y155" i="72"/>
  <c r="Z154" i="72"/>
  <c r="X155" i="71"/>
  <c r="Y154" i="71"/>
  <c r="U169" i="71"/>
  <c r="V168" i="71"/>
  <c r="AE114" i="71"/>
  <c r="AE121" i="71" s="1"/>
  <c r="X149" i="71"/>
  <c r="Q197" i="72"/>
  <c r="R196" i="72"/>
  <c r="N224" i="72"/>
  <c r="M225" i="72"/>
  <c r="E267" i="72"/>
  <c r="F266" i="72"/>
  <c r="AB128" i="71"/>
  <c r="AB136" i="71" s="1"/>
  <c r="AB135" i="71"/>
  <c r="S183" i="72"/>
  <c r="T182" i="72"/>
  <c r="AA140" i="71"/>
  <c r="Z141" i="71"/>
  <c r="AB128" i="72"/>
  <c r="AB135" i="72" s="1"/>
  <c r="W168" i="72"/>
  <c r="V169" i="72"/>
  <c r="D268" i="72"/>
  <c r="D276" i="72" s="1"/>
  <c r="U170" i="72"/>
  <c r="U177" i="72" s="1"/>
  <c r="AD126" i="71"/>
  <c r="AC127" i="71"/>
  <c r="C280" i="72"/>
  <c r="AE114" i="72"/>
  <c r="AE122" i="72" s="1"/>
  <c r="Z142" i="72"/>
  <c r="Z150" i="72" s="1"/>
  <c r="X156" i="72"/>
  <c r="X164" i="72" s="1"/>
  <c r="E254" i="71"/>
  <c r="E262" i="71"/>
  <c r="E261" i="71"/>
  <c r="N211" i="71"/>
  <c r="O210" i="71"/>
  <c r="L226" i="72"/>
  <c r="L233" i="72" s="1"/>
  <c r="U178" i="72" l="1"/>
  <c r="L234" i="72"/>
  <c r="AE121" i="72"/>
  <c r="AG113" i="72"/>
  <c r="C280" i="71"/>
  <c r="T177" i="71"/>
  <c r="N219" i="72"/>
  <c r="C290" i="71"/>
  <c r="O206" i="71"/>
  <c r="AC128" i="71"/>
  <c r="AC136" i="71" s="1"/>
  <c r="AC135" i="71"/>
  <c r="AB136" i="72"/>
  <c r="N225" i="72"/>
  <c r="O224" i="72"/>
  <c r="Z155" i="72"/>
  <c r="AA154" i="72"/>
  <c r="AD127" i="71"/>
  <c r="AE126" i="71"/>
  <c r="I240" i="71"/>
  <c r="I248" i="71" s="1"/>
  <c r="J234" i="71"/>
  <c r="C295" i="72"/>
  <c r="D280" i="72"/>
  <c r="S184" i="72"/>
  <c r="S191" i="72" s="1"/>
  <c r="Z149" i="72"/>
  <c r="Y156" i="72"/>
  <c r="Y163" i="72" s="1"/>
  <c r="D275" i="72"/>
  <c r="Z149" i="71"/>
  <c r="Z142" i="71"/>
  <c r="Z150" i="71" s="1"/>
  <c r="Q198" i="72"/>
  <c r="Q206" i="72" s="1"/>
  <c r="U178" i="71"/>
  <c r="U170" i="71"/>
  <c r="U177" i="71" s="1"/>
  <c r="AB141" i="72"/>
  <c r="AC140" i="72"/>
  <c r="AG114" i="71"/>
  <c r="AI113" i="71" s="1"/>
  <c r="AI115" i="71"/>
  <c r="AI120" i="71" s="1"/>
  <c r="W163" i="71"/>
  <c r="H248" i="71"/>
  <c r="S191" i="71"/>
  <c r="S184" i="71"/>
  <c r="S192" i="71" s="1"/>
  <c r="J248" i="72"/>
  <c r="AE126" i="72"/>
  <c r="AD127" i="72"/>
  <c r="F254" i="71"/>
  <c r="F261" i="71" s="1"/>
  <c r="M226" i="72"/>
  <c r="M233" i="72" s="1"/>
  <c r="K238" i="71"/>
  <c r="J239" i="71"/>
  <c r="R197" i="72"/>
  <c r="S196" i="72"/>
  <c r="P206" i="72"/>
  <c r="X163" i="72"/>
  <c r="O211" i="71"/>
  <c r="P210" i="71"/>
  <c r="V170" i="72"/>
  <c r="V177" i="72" s="1"/>
  <c r="AA141" i="71"/>
  <c r="AB140" i="71"/>
  <c r="G266" i="72"/>
  <c r="F267" i="72"/>
  <c r="Y155" i="71"/>
  <c r="Z154" i="71"/>
  <c r="AA142" i="72"/>
  <c r="AA150" i="72" s="1"/>
  <c r="H254" i="72"/>
  <c r="H262" i="72" s="1"/>
  <c r="AF121" i="71"/>
  <c r="AF114" i="71"/>
  <c r="AF122" i="71" s="1"/>
  <c r="T183" i="71"/>
  <c r="U182" i="71"/>
  <c r="AC128" i="72"/>
  <c r="AC135" i="72" s="1"/>
  <c r="P198" i="71"/>
  <c r="P205" i="71" s="1"/>
  <c r="H252" i="71"/>
  <c r="G253" i="71"/>
  <c r="R192" i="72"/>
  <c r="G262" i="72"/>
  <c r="M220" i="71"/>
  <c r="AE122" i="71"/>
  <c r="W168" i="71"/>
  <c r="V169" i="71"/>
  <c r="N212" i="71"/>
  <c r="N220" i="71" s="1"/>
  <c r="N219" i="71"/>
  <c r="W169" i="72"/>
  <c r="X168" i="72"/>
  <c r="T183" i="72"/>
  <c r="U182" i="72"/>
  <c r="E268" i="72"/>
  <c r="X156" i="71"/>
  <c r="X164" i="71" s="1"/>
  <c r="AF114" i="72"/>
  <c r="AF122" i="72" s="1"/>
  <c r="I253" i="72"/>
  <c r="J252" i="72"/>
  <c r="L239" i="72"/>
  <c r="M238" i="72"/>
  <c r="C295" i="71"/>
  <c r="D280" i="71"/>
  <c r="O212" i="72"/>
  <c r="O220" i="72" s="1"/>
  <c r="D275" i="71"/>
  <c r="D276" i="71"/>
  <c r="D268" i="71"/>
  <c r="Q197" i="71"/>
  <c r="R196" i="71"/>
  <c r="K226" i="71"/>
  <c r="K233" i="71" s="1"/>
  <c r="AG114" i="72"/>
  <c r="AI115" i="72"/>
  <c r="K248" i="72"/>
  <c r="K240" i="72"/>
  <c r="K247" i="72" s="1"/>
  <c r="P211" i="72"/>
  <c r="Q210" i="72"/>
  <c r="F266" i="71"/>
  <c r="E267" i="71"/>
  <c r="L225" i="71"/>
  <c r="M224" i="71"/>
  <c r="AC136" i="72" l="1"/>
  <c r="F262" i="71"/>
  <c r="AG121" i="71"/>
  <c r="H261" i="72"/>
  <c r="AA149" i="72"/>
  <c r="Q205" i="72"/>
  <c r="Y164" i="72"/>
  <c r="S192" i="72"/>
  <c r="I247" i="71"/>
  <c r="AF121" i="72"/>
  <c r="AG122" i="71"/>
  <c r="H253" i="71"/>
  <c r="I252" i="71"/>
  <c r="E268" i="71"/>
  <c r="E275" i="71" s="1"/>
  <c r="F267" i="71"/>
  <c r="G266" i="71"/>
  <c r="AI122" i="71"/>
  <c r="AI119" i="72"/>
  <c r="AI117" i="72"/>
  <c r="AJ116" i="72" s="1"/>
  <c r="K234" i="71"/>
  <c r="C303" i="71"/>
  <c r="C293" i="71"/>
  <c r="C304" i="71"/>
  <c r="C296" i="71"/>
  <c r="D292" i="71"/>
  <c r="C292" i="71"/>
  <c r="AI113" i="72"/>
  <c r="R197" i="71"/>
  <c r="S196" i="71"/>
  <c r="O219" i="72"/>
  <c r="M239" i="72"/>
  <c r="N238" i="72"/>
  <c r="E275" i="72"/>
  <c r="P206" i="71"/>
  <c r="T192" i="71"/>
  <c r="T184" i="71"/>
  <c r="T191" i="71"/>
  <c r="F268" i="72"/>
  <c r="F275" i="72" s="1"/>
  <c r="V178" i="72"/>
  <c r="R198" i="72"/>
  <c r="R205" i="72" s="1"/>
  <c r="M234" i="72"/>
  <c r="AD128" i="72"/>
  <c r="AD136" i="72" s="1"/>
  <c r="AC141" i="72"/>
  <c r="AD140" i="72"/>
  <c r="Z156" i="72"/>
  <c r="Z163" i="72" s="1"/>
  <c r="D281" i="71"/>
  <c r="E280" i="71"/>
  <c r="W170" i="72"/>
  <c r="W177" i="72" s="1"/>
  <c r="Q211" i="72"/>
  <c r="R210" i="72"/>
  <c r="E276" i="72"/>
  <c r="V182" i="71"/>
  <c r="U183" i="71"/>
  <c r="Y164" i="71"/>
  <c r="Y156" i="71"/>
  <c r="Y163" i="71"/>
  <c r="S197" i="72"/>
  <c r="T196" i="72"/>
  <c r="AI121" i="71"/>
  <c r="AA155" i="72"/>
  <c r="AB154" i="72"/>
  <c r="P212" i="72"/>
  <c r="P220" i="72" s="1"/>
  <c r="M225" i="71"/>
  <c r="N224" i="71"/>
  <c r="X163" i="71"/>
  <c r="G267" i="72"/>
  <c r="H266" i="72"/>
  <c r="Q210" i="71"/>
  <c r="P211" i="71"/>
  <c r="AE127" i="72"/>
  <c r="AF126" i="72"/>
  <c r="AB142" i="72"/>
  <c r="AB149" i="72" s="1"/>
  <c r="O225" i="72"/>
  <c r="P224" i="72"/>
  <c r="AA154" i="71"/>
  <c r="Z155" i="71"/>
  <c r="AD128" i="71"/>
  <c r="AD135" i="71" s="1"/>
  <c r="AG122" i="72"/>
  <c r="AI122" i="72" s="1"/>
  <c r="Q198" i="71"/>
  <c r="Q205" i="71" s="1"/>
  <c r="L240" i="72"/>
  <c r="L247" i="72" s="1"/>
  <c r="U183" i="72"/>
  <c r="V182" i="72"/>
  <c r="J240" i="71"/>
  <c r="J248" i="71" s="1"/>
  <c r="J247" i="71"/>
  <c r="L233" i="71"/>
  <c r="L226" i="71"/>
  <c r="L234" i="71"/>
  <c r="AG121" i="72"/>
  <c r="AI121" i="72" s="1"/>
  <c r="J253" i="72"/>
  <c r="K252" i="72"/>
  <c r="T184" i="72"/>
  <c r="T192" i="72" s="1"/>
  <c r="V170" i="71"/>
  <c r="V178" i="71" s="1"/>
  <c r="AC140" i="71"/>
  <c r="AB141" i="71"/>
  <c r="O212" i="71"/>
  <c r="O220" i="71" s="1"/>
  <c r="K239" i="71"/>
  <c r="L238" i="71"/>
  <c r="AI117" i="71"/>
  <c r="AJ116" i="71" s="1"/>
  <c r="AJ120" i="71"/>
  <c r="AI119" i="71"/>
  <c r="D281" i="72"/>
  <c r="E280" i="72"/>
  <c r="N226" i="72"/>
  <c r="N233" i="72" s="1"/>
  <c r="I254" i="72"/>
  <c r="I261" i="72" s="1"/>
  <c r="X169" i="72"/>
  <c r="Y168" i="72"/>
  <c r="X168" i="71"/>
  <c r="W169" i="71"/>
  <c r="G254" i="71"/>
  <c r="G262" i="71" s="1"/>
  <c r="AA142" i="71"/>
  <c r="AA149" i="71" s="1"/>
  <c r="C296" i="72"/>
  <c r="C303" i="72" s="1"/>
  <c r="C292" i="72"/>
  <c r="C293" i="72"/>
  <c r="D292" i="72"/>
  <c r="AE127" i="71"/>
  <c r="AF126" i="71"/>
  <c r="W178" i="72" l="1"/>
  <c r="P219" i="72"/>
  <c r="Z164" i="72"/>
  <c r="AB150" i="72"/>
  <c r="AD135" i="72"/>
  <c r="AA150" i="71"/>
  <c r="N234" i="72"/>
  <c r="L248" i="72"/>
  <c r="AD136" i="71"/>
  <c r="V177" i="71"/>
  <c r="C294" i="72"/>
  <c r="D294" i="72" s="1"/>
  <c r="E294" i="72" s="1"/>
  <c r="G261" i="71"/>
  <c r="AI120" i="72"/>
  <c r="AJ120" i="72" s="1"/>
  <c r="AB142" i="71"/>
  <c r="AB149" i="71" s="1"/>
  <c r="T191" i="72"/>
  <c r="V183" i="72"/>
  <c r="W182" i="72"/>
  <c r="Z156" i="71"/>
  <c r="Z163" i="71" s="1"/>
  <c r="I266" i="72"/>
  <c r="H267" i="72"/>
  <c r="U196" i="72"/>
  <c r="T197" i="72"/>
  <c r="W182" i="71"/>
  <c r="V183" i="71"/>
  <c r="AD141" i="72"/>
  <c r="AE140" i="72"/>
  <c r="C304" i="72"/>
  <c r="I262" i="72"/>
  <c r="E281" i="72"/>
  <c r="F280" i="72"/>
  <c r="M238" i="71"/>
  <c r="L239" i="71"/>
  <c r="AC141" i="71"/>
  <c r="AD140" i="71"/>
  <c r="U184" i="72"/>
  <c r="U191" i="72" s="1"/>
  <c r="Q206" i="71"/>
  <c r="AA155" i="71"/>
  <c r="AB154" i="71"/>
  <c r="G268" i="72"/>
  <c r="G276" i="72" s="1"/>
  <c r="S198" i="72"/>
  <c r="S205" i="72" s="1"/>
  <c r="E281" i="71"/>
  <c r="F280" i="71"/>
  <c r="AC142" i="72"/>
  <c r="AC149" i="72" s="1"/>
  <c r="R206" i="72"/>
  <c r="F276" i="72"/>
  <c r="N239" i="72"/>
  <c r="O238" i="72"/>
  <c r="E276" i="71"/>
  <c r="D295" i="72"/>
  <c r="AE128" i="71"/>
  <c r="AE135" i="71" s="1"/>
  <c r="W178" i="71"/>
  <c r="W170" i="71"/>
  <c r="W177" i="71"/>
  <c r="D282" i="72"/>
  <c r="D289" i="72" s="1"/>
  <c r="K240" i="71"/>
  <c r="K248" i="71" s="1"/>
  <c r="L252" i="72"/>
  <c r="K253" i="72"/>
  <c r="AG126" i="72"/>
  <c r="AG127" i="72" s="1"/>
  <c r="AF127" i="72"/>
  <c r="AB155" i="72"/>
  <c r="AC154" i="72"/>
  <c r="R211" i="72"/>
  <c r="S210" i="72"/>
  <c r="D282" i="71"/>
  <c r="D289" i="71" s="1"/>
  <c r="M240" i="72"/>
  <c r="M248" i="72" s="1"/>
  <c r="M247" i="72"/>
  <c r="I253" i="71"/>
  <c r="J252" i="71"/>
  <c r="X169" i="71"/>
  <c r="Y168" i="71"/>
  <c r="O219" i="71"/>
  <c r="J254" i="72"/>
  <c r="J261" i="72" s="1"/>
  <c r="P225" i="72"/>
  <c r="Q224" i="72"/>
  <c r="AE128" i="72"/>
  <c r="AE136" i="72" s="1"/>
  <c r="N225" i="71"/>
  <c r="O224" i="71"/>
  <c r="AA164" i="72"/>
  <c r="AA163" i="72"/>
  <c r="AA156" i="72"/>
  <c r="Q212" i="72"/>
  <c r="Q219" i="72" s="1"/>
  <c r="C294" i="71"/>
  <c r="D294" i="71" s="1"/>
  <c r="G267" i="71"/>
  <c r="H266" i="71"/>
  <c r="H254" i="71"/>
  <c r="H262" i="71" s="1"/>
  <c r="Z168" i="72"/>
  <c r="Y169" i="72"/>
  <c r="O226" i="72"/>
  <c r="O234" i="72" s="1"/>
  <c r="P212" i="71"/>
  <c r="P219" i="71" s="1"/>
  <c r="M226" i="71"/>
  <c r="M233" i="71" s="1"/>
  <c r="S197" i="71"/>
  <c r="T196" i="71"/>
  <c r="F268" i="71"/>
  <c r="F276" i="71" s="1"/>
  <c r="AF127" i="71"/>
  <c r="AG126" i="71"/>
  <c r="AG127" i="71" s="1"/>
  <c r="X170" i="72"/>
  <c r="X177" i="72" s="1"/>
  <c r="X178" i="72"/>
  <c r="Q211" i="71"/>
  <c r="R210" i="71"/>
  <c r="U184" i="71"/>
  <c r="U192" i="71" s="1"/>
  <c r="U191" i="71"/>
  <c r="R198" i="71"/>
  <c r="R206" i="71" s="1"/>
  <c r="R205" i="71"/>
  <c r="G275" i="72" l="1"/>
  <c r="Q220" i="72"/>
  <c r="AC150" i="72"/>
  <c r="S206" i="72"/>
  <c r="AE135" i="72"/>
  <c r="D290" i="71"/>
  <c r="Y170" i="72"/>
  <c r="Y178" i="72" s="1"/>
  <c r="G268" i="71"/>
  <c r="G275" i="71" s="1"/>
  <c r="AF128" i="72"/>
  <c r="AF136" i="72" s="1"/>
  <c r="K247" i="71"/>
  <c r="E295" i="72"/>
  <c r="F294" i="72"/>
  <c r="AC154" i="71"/>
  <c r="AB155" i="71"/>
  <c r="AD141" i="71"/>
  <c r="AE140" i="71"/>
  <c r="T205" i="72"/>
  <c r="T198" i="72"/>
  <c r="T206" i="72" s="1"/>
  <c r="Z164" i="71"/>
  <c r="U196" i="71"/>
  <c r="T197" i="71"/>
  <c r="P220" i="71"/>
  <c r="Z169" i="72"/>
  <c r="AA168" i="72"/>
  <c r="D295" i="71"/>
  <c r="E294" i="71"/>
  <c r="R224" i="72"/>
  <c r="Q225" i="72"/>
  <c r="Y169" i="71"/>
  <c r="Z168" i="71"/>
  <c r="AG128" i="72"/>
  <c r="AI127" i="72" s="1"/>
  <c r="AI129" i="72"/>
  <c r="AA156" i="71"/>
  <c r="AA163" i="71" s="1"/>
  <c r="AC149" i="71"/>
  <c r="AC142" i="71"/>
  <c r="AC150" i="71" s="1"/>
  <c r="U197" i="72"/>
  <c r="V196" i="72"/>
  <c r="W183" i="72"/>
  <c r="X182" i="72"/>
  <c r="AG128" i="71"/>
  <c r="AI127" i="71" s="1"/>
  <c r="AI129" i="71"/>
  <c r="AI134" i="71" s="1"/>
  <c r="S206" i="71"/>
  <c r="S198" i="71"/>
  <c r="S205" i="71" s="1"/>
  <c r="H261" i="71"/>
  <c r="P224" i="71"/>
  <c r="O225" i="71"/>
  <c r="P226" i="72"/>
  <c r="P233" i="72" s="1"/>
  <c r="X178" i="71"/>
  <c r="X170" i="71"/>
  <c r="X177" i="71" s="1"/>
  <c r="T210" i="72"/>
  <c r="S211" i="72"/>
  <c r="K254" i="72"/>
  <c r="K262" i="72" s="1"/>
  <c r="O239" i="72"/>
  <c r="P238" i="72"/>
  <c r="L240" i="71"/>
  <c r="L248" i="71" s="1"/>
  <c r="AE141" i="72"/>
  <c r="AF140" i="72"/>
  <c r="H268" i="72"/>
  <c r="H276" i="72" s="1"/>
  <c r="V184" i="72"/>
  <c r="V191" i="72" s="1"/>
  <c r="N226" i="71"/>
  <c r="N233" i="71" s="1"/>
  <c r="R212" i="72"/>
  <c r="R220" i="72" s="1"/>
  <c r="AE136" i="71"/>
  <c r="N240" i="72"/>
  <c r="N247" i="72" s="1"/>
  <c r="F281" i="71"/>
  <c r="G280" i="71"/>
  <c r="N238" i="71"/>
  <c r="M239" i="71"/>
  <c r="AD142" i="72"/>
  <c r="AD150" i="72" s="1"/>
  <c r="I267" i="72"/>
  <c r="J266" i="72"/>
  <c r="M234" i="71"/>
  <c r="O233" i="72"/>
  <c r="J262" i="72"/>
  <c r="J253" i="71"/>
  <c r="K252" i="71"/>
  <c r="AD154" i="72"/>
  <c r="AC155" i="72"/>
  <c r="D290" i="72"/>
  <c r="E282" i="71"/>
  <c r="E289" i="71" s="1"/>
  <c r="U192" i="72"/>
  <c r="F281" i="72"/>
  <c r="G280" i="72"/>
  <c r="V184" i="71"/>
  <c r="V191" i="71" s="1"/>
  <c r="AB150" i="71"/>
  <c r="R211" i="71"/>
  <c r="S210" i="71"/>
  <c r="AF135" i="71"/>
  <c r="AF136" i="71"/>
  <c r="AF128" i="71"/>
  <c r="M252" i="72"/>
  <c r="L253" i="72"/>
  <c r="Q220" i="71"/>
  <c r="Q212" i="71"/>
  <c r="Q219" i="71" s="1"/>
  <c r="F275" i="71"/>
  <c r="I266" i="71"/>
  <c r="H267" i="71"/>
  <c r="I254" i="71"/>
  <c r="I262" i="71" s="1"/>
  <c r="AB156" i="72"/>
  <c r="AB163" i="72" s="1"/>
  <c r="D304" i="72"/>
  <c r="D296" i="72"/>
  <c r="D303" i="72" s="1"/>
  <c r="E282" i="72"/>
  <c r="W183" i="71"/>
  <c r="X182" i="71"/>
  <c r="AG135" i="72" l="1"/>
  <c r="R219" i="72"/>
  <c r="E290" i="71"/>
  <c r="P234" i="72"/>
  <c r="I261" i="71"/>
  <c r="AD149" i="72"/>
  <c r="V192" i="72"/>
  <c r="L247" i="71"/>
  <c r="K261" i="72"/>
  <c r="AG135" i="71"/>
  <c r="AI134" i="72"/>
  <c r="H268" i="71"/>
  <c r="H275" i="71" s="1"/>
  <c r="AC156" i="72"/>
  <c r="AC164" i="72" s="1"/>
  <c r="E289" i="72"/>
  <c r="F290" i="71"/>
  <c r="F282" i="71"/>
  <c r="F289" i="71" s="1"/>
  <c r="AG140" i="72"/>
  <c r="AG141" i="72" s="1"/>
  <c r="AF141" i="72"/>
  <c r="O240" i="72"/>
  <c r="O247" i="72" s="1"/>
  <c r="T211" i="72"/>
  <c r="U210" i="72"/>
  <c r="W184" i="72"/>
  <c r="W191" i="72" s="1"/>
  <c r="Q234" i="72"/>
  <c r="Q226" i="72"/>
  <c r="Q233" i="72" s="1"/>
  <c r="E296" i="72"/>
  <c r="E303" i="72" s="1"/>
  <c r="S211" i="71"/>
  <c r="T210" i="71"/>
  <c r="G281" i="72"/>
  <c r="H280" i="72"/>
  <c r="N248" i="72"/>
  <c r="AE142" i="72"/>
  <c r="AE149" i="72" s="1"/>
  <c r="O226" i="71"/>
  <c r="O233" i="71" s="1"/>
  <c r="AJ134" i="71"/>
  <c r="AI131" i="71"/>
  <c r="AJ130" i="71" s="1"/>
  <c r="AI133" i="71"/>
  <c r="V197" i="72"/>
  <c r="W196" i="72"/>
  <c r="S224" i="72"/>
  <c r="R225" i="72"/>
  <c r="T198" i="71"/>
  <c r="T205" i="71" s="1"/>
  <c r="AE141" i="71"/>
  <c r="AF140" i="71"/>
  <c r="G276" i="71"/>
  <c r="R220" i="71"/>
  <c r="R212" i="71"/>
  <c r="R219" i="71" s="1"/>
  <c r="U198" i="72"/>
  <c r="U206" i="72" s="1"/>
  <c r="AA164" i="71"/>
  <c r="AG136" i="72"/>
  <c r="AI136" i="72" s="1"/>
  <c r="E295" i="71"/>
  <c r="F294" i="71"/>
  <c r="U197" i="71"/>
  <c r="V196" i="71"/>
  <c r="AD142" i="71"/>
  <c r="AD150" i="71" s="1"/>
  <c r="AF135" i="72"/>
  <c r="AI135" i="72" s="1"/>
  <c r="AB164" i="72"/>
  <c r="J266" i="71"/>
  <c r="I267" i="71"/>
  <c r="N252" i="72"/>
  <c r="M253" i="72"/>
  <c r="M240" i="71"/>
  <c r="M248" i="71" s="1"/>
  <c r="M247" i="71"/>
  <c r="AI135" i="71"/>
  <c r="D304" i="71"/>
  <c r="D296" i="71"/>
  <c r="D303" i="71"/>
  <c r="AB156" i="71"/>
  <c r="AB163" i="71" s="1"/>
  <c r="AB164" i="71"/>
  <c r="Y177" i="72"/>
  <c r="F290" i="72"/>
  <c r="F282" i="72"/>
  <c r="F289" i="72" s="1"/>
  <c r="V192" i="71"/>
  <c r="K253" i="71"/>
  <c r="L252" i="71"/>
  <c r="J267" i="72"/>
  <c r="K266" i="72"/>
  <c r="O238" i="71"/>
  <c r="N239" i="71"/>
  <c r="N234" i="71"/>
  <c r="H275" i="72"/>
  <c r="AG136" i="71"/>
  <c r="AI136" i="71" s="1"/>
  <c r="AA168" i="71"/>
  <c r="Z169" i="71"/>
  <c r="AB168" i="72"/>
  <c r="AA169" i="72"/>
  <c r="AC155" i="71"/>
  <c r="AD154" i="71"/>
  <c r="E290" i="72"/>
  <c r="L262" i="72"/>
  <c r="L254" i="72"/>
  <c r="L261" i="72" s="1"/>
  <c r="P225" i="71"/>
  <c r="Q224" i="71"/>
  <c r="AD155" i="72"/>
  <c r="AE154" i="72"/>
  <c r="X183" i="71"/>
  <c r="Y182" i="71"/>
  <c r="W191" i="71"/>
  <c r="W184" i="71"/>
  <c r="W192" i="71" s="1"/>
  <c r="J254" i="71"/>
  <c r="J261" i="71" s="1"/>
  <c r="I268" i="72"/>
  <c r="I275" i="72" s="1"/>
  <c r="H280" i="71"/>
  <c r="G281" i="71"/>
  <c r="P239" i="72"/>
  <c r="Q238" i="72"/>
  <c r="S212" i="72"/>
  <c r="S219" i="72" s="1"/>
  <c r="X183" i="72"/>
  <c r="Y182" i="72"/>
  <c r="AJ134" i="72"/>
  <c r="AI133" i="72"/>
  <c r="AI131" i="72"/>
  <c r="AJ130" i="72" s="1"/>
  <c r="Y170" i="71"/>
  <c r="Y178" i="71" s="1"/>
  <c r="Z170" i="72"/>
  <c r="Z178" i="72" s="1"/>
  <c r="F295" i="72"/>
  <c r="G294" i="72"/>
  <c r="E304" i="72" l="1"/>
  <c r="Y177" i="71"/>
  <c r="AD149" i="71"/>
  <c r="U205" i="72"/>
  <c r="O234" i="71"/>
  <c r="AE150" i="72"/>
  <c r="W192" i="72"/>
  <c r="O248" i="72"/>
  <c r="J262" i="71"/>
  <c r="S220" i="72"/>
  <c r="AF154" i="72"/>
  <c r="AE155" i="72"/>
  <c r="O239" i="71"/>
  <c r="P238" i="71"/>
  <c r="I276" i="72"/>
  <c r="AB168" i="71"/>
  <c r="AA169" i="71"/>
  <c r="L266" i="72"/>
  <c r="K267" i="72"/>
  <c r="I268" i="71"/>
  <c r="I275" i="71" s="1"/>
  <c r="T206" i="71"/>
  <c r="G282" i="72"/>
  <c r="G290" i="72" s="1"/>
  <c r="AF149" i="72"/>
  <c r="AF150" i="72"/>
  <c r="AF142" i="72"/>
  <c r="H276" i="71"/>
  <c r="AB169" i="72"/>
  <c r="AC168" i="72"/>
  <c r="N240" i="71"/>
  <c r="N247" i="71" s="1"/>
  <c r="Z177" i="72"/>
  <c r="Z170" i="71"/>
  <c r="Z178" i="71" s="1"/>
  <c r="AD156" i="72"/>
  <c r="AD163" i="72" s="1"/>
  <c r="Q239" i="72"/>
  <c r="R238" i="72"/>
  <c r="R224" i="71"/>
  <c r="Q225" i="71"/>
  <c r="AE154" i="71"/>
  <c r="AD155" i="71"/>
  <c r="J268" i="72"/>
  <c r="J275" i="72" s="1"/>
  <c r="J267" i="71"/>
  <c r="K266" i="71"/>
  <c r="V197" i="71"/>
  <c r="W196" i="71"/>
  <c r="R233" i="72"/>
  <c r="R226" i="72"/>
  <c r="R234" i="72" s="1"/>
  <c r="U210" i="71"/>
  <c r="T211" i="71"/>
  <c r="U211" i="72"/>
  <c r="V210" i="72"/>
  <c r="AG142" i="72"/>
  <c r="AI141" i="72" s="1"/>
  <c r="AI143" i="72"/>
  <c r="AI148" i="72" s="1"/>
  <c r="AC163" i="72"/>
  <c r="Y183" i="72"/>
  <c r="Z182" i="72"/>
  <c r="U205" i="71"/>
  <c r="U198" i="71"/>
  <c r="U206" i="71" s="1"/>
  <c r="AG140" i="71"/>
  <c r="AG141" i="71" s="1"/>
  <c r="AF141" i="71"/>
  <c r="S225" i="72"/>
  <c r="T224" i="72"/>
  <c r="S219" i="71"/>
  <c r="S212" i="71"/>
  <c r="S220" i="71" s="1"/>
  <c r="T212" i="72"/>
  <c r="T220" i="72" s="1"/>
  <c r="G295" i="72"/>
  <c r="H294" i="72"/>
  <c r="P226" i="71"/>
  <c r="P233" i="71" s="1"/>
  <c r="AC164" i="71"/>
  <c r="AC156" i="71"/>
  <c r="AC163" i="71" s="1"/>
  <c r="M252" i="71"/>
  <c r="L253" i="71"/>
  <c r="F303" i="72"/>
  <c r="F296" i="72"/>
  <c r="X184" i="72"/>
  <c r="X191" i="72" s="1"/>
  <c r="G290" i="71"/>
  <c r="G289" i="71"/>
  <c r="G282" i="71"/>
  <c r="Y183" i="71"/>
  <c r="Z182" i="71"/>
  <c r="AA178" i="72"/>
  <c r="AA170" i="72"/>
  <c r="AA177" i="72" s="1"/>
  <c r="K254" i="71"/>
  <c r="K262" i="71" s="1"/>
  <c r="F295" i="71"/>
  <c r="G294" i="71"/>
  <c r="AE142" i="71"/>
  <c r="AE150" i="71"/>
  <c r="AE149" i="71"/>
  <c r="X196" i="72"/>
  <c r="W197" i="72"/>
  <c r="I280" i="71"/>
  <c r="H281" i="71"/>
  <c r="X184" i="71"/>
  <c r="X191" i="71" s="1"/>
  <c r="X192" i="71"/>
  <c r="M254" i="72"/>
  <c r="M261" i="72" s="1"/>
  <c r="E296" i="71"/>
  <c r="E304" i="71" s="1"/>
  <c r="V206" i="72"/>
  <c r="V198" i="72"/>
  <c r="V205" i="72"/>
  <c r="P240" i="72"/>
  <c r="P247" i="72" s="1"/>
  <c r="N253" i="72"/>
  <c r="O252" i="72"/>
  <c r="H281" i="72"/>
  <c r="I280" i="72"/>
  <c r="M262" i="72" l="1"/>
  <c r="P234" i="71"/>
  <c r="E303" i="71"/>
  <c r="X192" i="72"/>
  <c r="G296" i="72"/>
  <c r="G304" i="72" s="1"/>
  <c r="AG150" i="72"/>
  <c r="AI150" i="72" s="1"/>
  <c r="U211" i="71"/>
  <c r="V210" i="71"/>
  <c r="L266" i="71"/>
  <c r="K267" i="71"/>
  <c r="AE155" i="71"/>
  <c r="AF154" i="71"/>
  <c r="G289" i="72"/>
  <c r="M266" i="72"/>
  <c r="L267" i="72"/>
  <c r="AE156" i="72"/>
  <c r="AE163" i="72" s="1"/>
  <c r="I281" i="71"/>
  <c r="J280" i="71"/>
  <c r="G295" i="71"/>
  <c r="H294" i="71"/>
  <c r="P248" i="72"/>
  <c r="W198" i="72"/>
  <c r="W206" i="72" s="1"/>
  <c r="F296" i="71"/>
  <c r="F303" i="71" s="1"/>
  <c r="F304" i="71"/>
  <c r="F304" i="72"/>
  <c r="T219" i="72"/>
  <c r="T225" i="72"/>
  <c r="U224" i="72"/>
  <c r="AG149" i="72"/>
  <c r="AI149" i="72" s="1"/>
  <c r="J276" i="71"/>
  <c r="J268" i="71"/>
  <c r="J275" i="71" s="1"/>
  <c r="Q226" i="71"/>
  <c r="Q234" i="71" s="1"/>
  <c r="Q233" i="71"/>
  <c r="AD164" i="72"/>
  <c r="N248" i="71"/>
  <c r="AA170" i="71"/>
  <c r="AA177" i="71" s="1"/>
  <c r="AF155" i="72"/>
  <c r="AG154" i="72"/>
  <c r="AG155" i="72" s="1"/>
  <c r="S224" i="71"/>
  <c r="R225" i="71"/>
  <c r="AB169" i="71"/>
  <c r="AC168" i="71"/>
  <c r="S226" i="72"/>
  <c r="S233" i="72" s="1"/>
  <c r="AA182" i="71"/>
  <c r="Z183" i="71"/>
  <c r="L254" i="71"/>
  <c r="L261" i="71" s="1"/>
  <c r="AF150" i="71"/>
  <c r="AF142" i="71"/>
  <c r="AF149" i="71" s="1"/>
  <c r="Y184" i="72"/>
  <c r="Y192" i="72" s="1"/>
  <c r="W210" i="72"/>
  <c r="V211" i="72"/>
  <c r="J276" i="72"/>
  <c r="S238" i="72"/>
  <c r="R239" i="72"/>
  <c r="Z177" i="71"/>
  <c r="AC169" i="72"/>
  <c r="AD168" i="72"/>
  <c r="I276" i="71"/>
  <c r="Y196" i="72"/>
  <c r="X197" i="72"/>
  <c r="K261" i="71"/>
  <c r="N252" i="71"/>
  <c r="M253" i="71"/>
  <c r="AG142" i="71"/>
  <c r="AI141" i="71" s="1"/>
  <c r="AI143" i="71"/>
  <c r="AI148" i="71" s="1"/>
  <c r="U212" i="72"/>
  <c r="U220" i="72" s="1"/>
  <c r="U219" i="72"/>
  <c r="X196" i="71"/>
  <c r="W197" i="71"/>
  <c r="Q240" i="72"/>
  <c r="Q247" i="72" s="1"/>
  <c r="AB170" i="72"/>
  <c r="AB177" i="72" s="1"/>
  <c r="P239" i="71"/>
  <c r="Q238" i="71"/>
  <c r="J280" i="72"/>
  <c r="I281" i="72"/>
  <c r="AA182" i="72"/>
  <c r="Z183" i="72"/>
  <c r="H290" i="72"/>
  <c r="H282" i="72"/>
  <c r="H289" i="72" s="1"/>
  <c r="P252" i="72"/>
  <c r="O253" i="72"/>
  <c r="Y191" i="71"/>
  <c r="Y184" i="71"/>
  <c r="Y192" i="71" s="1"/>
  <c r="N254" i="72"/>
  <c r="N262" i="72" s="1"/>
  <c r="N261" i="72"/>
  <c r="H282" i="71"/>
  <c r="H290" i="71" s="1"/>
  <c r="H295" i="72"/>
  <c r="I294" i="72"/>
  <c r="AJ148" i="72"/>
  <c r="AI147" i="72"/>
  <c r="AI145" i="72"/>
  <c r="AJ144" i="72" s="1"/>
  <c r="T212" i="71"/>
  <c r="T220" i="71" s="1"/>
  <c r="V198" i="71"/>
  <c r="V205" i="71" s="1"/>
  <c r="AD156" i="71"/>
  <c r="AD164" i="71" s="1"/>
  <c r="K275" i="72"/>
  <c r="K268" i="72"/>
  <c r="K276" i="72" s="1"/>
  <c r="O240" i="71"/>
  <c r="O247" i="71" s="1"/>
  <c r="Y191" i="72" l="1"/>
  <c r="S234" i="72"/>
  <c r="AA178" i="71"/>
  <c r="G303" i="72"/>
  <c r="Q248" i="72"/>
  <c r="AD163" i="71"/>
  <c r="V206" i="71"/>
  <c r="T219" i="71"/>
  <c r="L262" i="71"/>
  <c r="O248" i="71"/>
  <c r="H296" i="72"/>
  <c r="H303" i="72" s="1"/>
  <c r="P253" i="72"/>
  <c r="Q252" i="72"/>
  <c r="I282" i="72"/>
  <c r="I290" i="72" s="1"/>
  <c r="AB178" i="72"/>
  <c r="AG150" i="71"/>
  <c r="AI150" i="71" s="1"/>
  <c r="Z184" i="71"/>
  <c r="Z191" i="71" s="1"/>
  <c r="AD168" i="71"/>
  <c r="AC169" i="71"/>
  <c r="U225" i="72"/>
  <c r="V224" i="72"/>
  <c r="AE164" i="72"/>
  <c r="AE156" i="71"/>
  <c r="AE163" i="71" s="1"/>
  <c r="P240" i="71"/>
  <c r="P247" i="71" s="1"/>
  <c r="O254" i="72"/>
  <c r="O261" i="72" s="1"/>
  <c r="AA183" i="72"/>
  <c r="AB182" i="72"/>
  <c r="Y196" i="71"/>
  <c r="X197" i="71"/>
  <c r="Y197" i="72"/>
  <c r="Z196" i="72"/>
  <c r="S239" i="72"/>
  <c r="T238" i="72"/>
  <c r="AF156" i="72"/>
  <c r="AF164" i="72" s="1"/>
  <c r="J281" i="72"/>
  <c r="K280" i="72"/>
  <c r="M254" i="71"/>
  <c r="M262" i="71" s="1"/>
  <c r="AE168" i="72"/>
  <c r="AD169" i="72"/>
  <c r="V212" i="72"/>
  <c r="V220" i="72" s="1"/>
  <c r="AA183" i="71"/>
  <c r="AB182" i="71"/>
  <c r="AB178" i="71"/>
  <c r="AB170" i="71"/>
  <c r="AB177" i="71" s="1"/>
  <c r="T226" i="72"/>
  <c r="T234" i="72" s="1"/>
  <c r="I294" i="71"/>
  <c r="H295" i="71"/>
  <c r="K268" i="71"/>
  <c r="K276" i="71" s="1"/>
  <c r="H289" i="71"/>
  <c r="Q239" i="71"/>
  <c r="R238" i="71"/>
  <c r="O252" i="71"/>
  <c r="N253" i="71"/>
  <c r="AC170" i="72"/>
  <c r="AC177" i="72" s="1"/>
  <c r="W211" i="72"/>
  <c r="X210" i="72"/>
  <c r="R234" i="71"/>
  <c r="R226" i="71"/>
  <c r="R233" i="71" s="1"/>
  <c r="W205" i="72"/>
  <c r="G296" i="71"/>
  <c r="G304" i="71" s="1"/>
  <c r="G303" i="71"/>
  <c r="L268" i="72"/>
  <c r="L275" i="72" s="1"/>
  <c r="L267" i="71"/>
  <c r="M266" i="71"/>
  <c r="AJ148" i="71"/>
  <c r="AI147" i="71"/>
  <c r="AI145" i="71"/>
  <c r="AJ144" i="71" s="1"/>
  <c r="S225" i="71"/>
  <c r="T224" i="71"/>
  <c r="K280" i="71"/>
  <c r="J281" i="71"/>
  <c r="M267" i="72"/>
  <c r="N266" i="72"/>
  <c r="V211" i="71"/>
  <c r="W210" i="71"/>
  <c r="Z184" i="72"/>
  <c r="Z192" i="72" s="1"/>
  <c r="W198" i="71"/>
  <c r="W206" i="71" s="1"/>
  <c r="AG149" i="71"/>
  <c r="AI149" i="71" s="1"/>
  <c r="X198" i="72"/>
  <c r="X205" i="72" s="1"/>
  <c r="R240" i="72"/>
  <c r="R248" i="72" s="1"/>
  <c r="AG156" i="72"/>
  <c r="AI155" i="72" s="1"/>
  <c r="AG164" i="72"/>
  <c r="AI157" i="72"/>
  <c r="AI162" i="72" s="1"/>
  <c r="I282" i="71"/>
  <c r="I290" i="71" s="1"/>
  <c r="I289" i="71"/>
  <c r="U220" i="71"/>
  <c r="U212" i="71"/>
  <c r="U219" i="71" s="1"/>
  <c r="I295" i="72"/>
  <c r="J294" i="72"/>
  <c r="AF155" i="71"/>
  <c r="AG154" i="71"/>
  <c r="AG155" i="71" s="1"/>
  <c r="Z191" i="72" l="1"/>
  <c r="O262" i="72"/>
  <c r="AE164" i="71"/>
  <c r="H304" i="72"/>
  <c r="W205" i="71"/>
  <c r="P248" i="71"/>
  <c r="X206" i="72"/>
  <c r="M268" i="72"/>
  <c r="M276" i="72" s="1"/>
  <c r="L276" i="72"/>
  <c r="AC178" i="72"/>
  <c r="T233" i="72"/>
  <c r="AC182" i="71"/>
  <c r="AB183" i="71"/>
  <c r="AE169" i="72"/>
  <c r="AF168" i="72"/>
  <c r="Z197" i="72"/>
  <c r="AA196" i="72"/>
  <c r="AC170" i="71"/>
  <c r="AC178" i="71" s="1"/>
  <c r="Q240" i="71"/>
  <c r="Q247" i="71" s="1"/>
  <c r="I295" i="71"/>
  <c r="J294" i="71"/>
  <c r="AD170" i="72"/>
  <c r="AD177" i="72" s="1"/>
  <c r="AD178" i="72"/>
  <c r="J282" i="72"/>
  <c r="J290" i="72" s="1"/>
  <c r="J289" i="72"/>
  <c r="S240" i="72"/>
  <c r="S248" i="72" s="1"/>
  <c r="AA184" i="72"/>
  <c r="AA191" i="72" s="1"/>
  <c r="U226" i="72"/>
  <c r="U233" i="72" s="1"/>
  <c r="P254" i="72"/>
  <c r="P261" i="72" s="1"/>
  <c r="AF156" i="71"/>
  <c r="AF163" i="71" s="1"/>
  <c r="AF164" i="71"/>
  <c r="J295" i="72"/>
  <c r="K294" i="72"/>
  <c r="AG163" i="72"/>
  <c r="J282" i="71"/>
  <c r="J290" i="71" s="1"/>
  <c r="J289" i="71"/>
  <c r="K275" i="71"/>
  <c r="AA184" i="71"/>
  <c r="AA192" i="71" s="1"/>
  <c r="AA191" i="71"/>
  <c r="M261" i="71"/>
  <c r="AF163" i="72"/>
  <c r="Y198" i="72"/>
  <c r="Y205" i="72" s="1"/>
  <c r="AE168" i="71"/>
  <c r="AD169" i="71"/>
  <c r="I289" i="72"/>
  <c r="AG156" i="71"/>
  <c r="AI155" i="71" s="1"/>
  <c r="AI157" i="71"/>
  <c r="AI162" i="71" s="1"/>
  <c r="O266" i="72"/>
  <c r="N267" i="72"/>
  <c r="N254" i="71"/>
  <c r="N261" i="71" s="1"/>
  <c r="X198" i="71"/>
  <c r="X205" i="71" s="1"/>
  <c r="AI164" i="72"/>
  <c r="K281" i="71"/>
  <c r="L280" i="71"/>
  <c r="R247" i="72"/>
  <c r="X210" i="71"/>
  <c r="W211" i="71"/>
  <c r="U224" i="71"/>
  <c r="T225" i="71"/>
  <c r="M267" i="71"/>
  <c r="N266" i="71"/>
  <c r="X211" i="72"/>
  <c r="Y210" i="72"/>
  <c r="O253" i="71"/>
  <c r="P252" i="71"/>
  <c r="V219" i="72"/>
  <c r="Y197" i="71"/>
  <c r="Z196" i="71"/>
  <c r="Z192" i="71"/>
  <c r="I304" i="72"/>
  <c r="I296" i="72"/>
  <c r="I303" i="72" s="1"/>
  <c r="AJ162" i="72"/>
  <c r="AI161" i="72"/>
  <c r="AI159" i="72"/>
  <c r="AJ158" i="72" s="1"/>
  <c r="V212" i="71"/>
  <c r="V220" i="71" s="1"/>
  <c r="V219" i="71"/>
  <c r="S226" i="71"/>
  <c r="S234" i="71" s="1"/>
  <c r="L268" i="71"/>
  <c r="L276" i="71" s="1"/>
  <c r="L275" i="71"/>
  <c r="W212" i="72"/>
  <c r="W220" i="72" s="1"/>
  <c r="S238" i="71"/>
  <c r="R239" i="71"/>
  <c r="H296" i="71"/>
  <c r="H304" i="71" s="1"/>
  <c r="K281" i="72"/>
  <c r="L280" i="72"/>
  <c r="U238" i="72"/>
  <c r="T239" i="72"/>
  <c r="AB183" i="72"/>
  <c r="AC182" i="72"/>
  <c r="V225" i="72"/>
  <c r="W224" i="72"/>
  <c r="Q253" i="72"/>
  <c r="R252" i="72"/>
  <c r="M275" i="72" l="1"/>
  <c r="X206" i="71"/>
  <c r="AC177" i="71"/>
  <c r="Q248" i="71"/>
  <c r="S247" i="72"/>
  <c r="Y211" i="72"/>
  <c r="Z210" i="72"/>
  <c r="W212" i="71"/>
  <c r="W220" i="71" s="1"/>
  <c r="W219" i="72"/>
  <c r="O267" i="72"/>
  <c r="P266" i="72"/>
  <c r="AC183" i="72"/>
  <c r="AD182" i="72"/>
  <c r="X212" i="72"/>
  <c r="X220" i="72" s="1"/>
  <c r="X211" i="71"/>
  <c r="Y210" i="71"/>
  <c r="AG168" i="72"/>
  <c r="AG169" i="72" s="1"/>
  <c r="AF169" i="72"/>
  <c r="T240" i="72"/>
  <c r="T247" i="72" s="1"/>
  <c r="H303" i="71"/>
  <c r="Y198" i="71"/>
  <c r="Y206" i="71" s="1"/>
  <c r="N267" i="71"/>
  <c r="O266" i="71"/>
  <c r="AJ162" i="71"/>
  <c r="AI159" i="71"/>
  <c r="AJ158" i="71" s="1"/>
  <c r="AI161" i="71"/>
  <c r="AE169" i="71"/>
  <c r="AF168" i="71"/>
  <c r="U234" i="72"/>
  <c r="AE170" i="72"/>
  <c r="AE178" i="72" s="1"/>
  <c r="AI163" i="72"/>
  <c r="J295" i="71"/>
  <c r="K294" i="71"/>
  <c r="AB192" i="71"/>
  <c r="AB184" i="71"/>
  <c r="AB191" i="71"/>
  <c r="Z198" i="72"/>
  <c r="Z205" i="72" s="1"/>
  <c r="AB192" i="72"/>
  <c r="AB184" i="72"/>
  <c r="AB191" i="72" s="1"/>
  <c r="S233" i="71"/>
  <c r="Z197" i="71"/>
  <c r="AA196" i="71"/>
  <c r="AD178" i="71"/>
  <c r="AD170" i="71"/>
  <c r="AD177" i="71" s="1"/>
  <c r="S252" i="72"/>
  <c r="R253" i="72"/>
  <c r="Q254" i="72"/>
  <c r="Q262" i="72" s="1"/>
  <c r="U239" i="72"/>
  <c r="V238" i="72"/>
  <c r="R240" i="71"/>
  <c r="R248" i="71" s="1"/>
  <c r="R247" i="71"/>
  <c r="M275" i="71"/>
  <c r="M268" i="71"/>
  <c r="M276" i="71" s="1"/>
  <c r="L281" i="71"/>
  <c r="M280" i="71"/>
  <c r="W225" i="72"/>
  <c r="X224" i="72"/>
  <c r="L281" i="72"/>
  <c r="M280" i="72"/>
  <c r="S239" i="71"/>
  <c r="T238" i="71"/>
  <c r="Q252" i="71"/>
  <c r="P253" i="71"/>
  <c r="T226" i="71"/>
  <c r="T233" i="71" s="1"/>
  <c r="K282" i="71"/>
  <c r="K289" i="71" s="1"/>
  <c r="N262" i="71"/>
  <c r="AG164" i="71"/>
  <c r="AI164" i="71" s="1"/>
  <c r="Y206" i="72"/>
  <c r="K295" i="72"/>
  <c r="L294" i="72"/>
  <c r="P262" i="72"/>
  <c r="AA192" i="72"/>
  <c r="I296" i="71"/>
  <c r="I303" i="71" s="1"/>
  <c r="AC183" i="71"/>
  <c r="AD182" i="71"/>
  <c r="N268" i="72"/>
  <c r="N276" i="72" s="1"/>
  <c r="V226" i="72"/>
  <c r="V233" i="72" s="1"/>
  <c r="K282" i="72"/>
  <c r="K290" i="72" s="1"/>
  <c r="K289" i="72"/>
  <c r="O254" i="71"/>
  <c r="O262" i="71" s="1"/>
  <c r="U225" i="71"/>
  <c r="V224" i="71"/>
  <c r="AG163" i="71"/>
  <c r="AI163" i="71" s="1"/>
  <c r="J304" i="72"/>
  <c r="J296" i="72"/>
  <c r="J303" i="72" s="1"/>
  <c r="AB196" i="72"/>
  <c r="AA197" i="72"/>
  <c r="Q261" i="72" l="1"/>
  <c r="N275" i="72"/>
  <c r="O261" i="71"/>
  <c r="V234" i="72"/>
  <c r="Y205" i="71"/>
  <c r="T248" i="72"/>
  <c r="K290" i="71"/>
  <c r="U240" i="72"/>
  <c r="U248" i="72" s="1"/>
  <c r="AE177" i="72"/>
  <c r="AD183" i="71"/>
  <c r="AE182" i="71"/>
  <c r="L282" i="72"/>
  <c r="L290" i="72" s="1"/>
  <c r="AC184" i="71"/>
  <c r="AC192" i="71" s="1"/>
  <c r="P254" i="71"/>
  <c r="P262" i="71" s="1"/>
  <c r="X225" i="72"/>
  <c r="Y224" i="72"/>
  <c r="AF170" i="72"/>
  <c r="AF178" i="72" s="1"/>
  <c r="X219" i="72"/>
  <c r="W219" i="71"/>
  <c r="M294" i="72"/>
  <c r="L295" i="72"/>
  <c r="Q253" i="71"/>
  <c r="R252" i="71"/>
  <c r="W234" i="72"/>
  <c r="W226" i="72"/>
  <c r="W233" i="72" s="1"/>
  <c r="AG170" i="72"/>
  <c r="AI169" i="72" s="1"/>
  <c r="AI171" i="72"/>
  <c r="AI176" i="72" s="1"/>
  <c r="AD183" i="72"/>
  <c r="AE182" i="72"/>
  <c r="K303" i="72"/>
  <c r="K296" i="72"/>
  <c r="K304" i="72" s="1"/>
  <c r="U238" i="71"/>
  <c r="T239" i="71"/>
  <c r="M281" i="71"/>
  <c r="N280" i="71"/>
  <c r="AA197" i="71"/>
  <c r="AB196" i="71"/>
  <c r="K295" i="71"/>
  <c r="L294" i="71"/>
  <c r="Y211" i="71"/>
  <c r="Z210" i="71"/>
  <c r="AC184" i="72"/>
  <c r="AC191" i="72" s="1"/>
  <c r="AA198" i="72"/>
  <c r="AA205" i="72" s="1"/>
  <c r="W224" i="71"/>
  <c r="V225" i="71"/>
  <c r="I304" i="71"/>
  <c r="T234" i="71"/>
  <c r="S240" i="71"/>
  <c r="S248" i="71" s="1"/>
  <c r="S247" i="71"/>
  <c r="L282" i="71"/>
  <c r="L289" i="71" s="1"/>
  <c r="R254" i="72"/>
  <c r="R262" i="72" s="1"/>
  <c r="Z198" i="71"/>
  <c r="Z206" i="71" s="1"/>
  <c r="Z206" i="72"/>
  <c r="J296" i="71"/>
  <c r="J303" i="71" s="1"/>
  <c r="AF169" i="71"/>
  <c r="AG168" i="71"/>
  <c r="AG169" i="71" s="1"/>
  <c r="P266" i="71"/>
  <c r="O267" i="71"/>
  <c r="X219" i="71"/>
  <c r="X212" i="71"/>
  <c r="X220" i="71" s="1"/>
  <c r="P267" i="72"/>
  <c r="Q266" i="72"/>
  <c r="AA210" i="72"/>
  <c r="Z211" i="72"/>
  <c r="AB197" i="72"/>
  <c r="AC196" i="72"/>
  <c r="U226" i="71"/>
  <c r="U233" i="71" s="1"/>
  <c r="M281" i="72"/>
  <c r="N280" i="72"/>
  <c r="W238" i="72"/>
  <c r="V239" i="72"/>
  <c r="T252" i="72"/>
  <c r="S253" i="72"/>
  <c r="AE170" i="71"/>
  <c r="AE178" i="71" s="1"/>
  <c r="N268" i="71"/>
  <c r="N276" i="71" s="1"/>
  <c r="O275" i="72"/>
  <c r="O268" i="72"/>
  <c r="O276" i="72" s="1"/>
  <c r="Y212" i="72"/>
  <c r="Y220" i="72" s="1"/>
  <c r="Y219" i="72" l="1"/>
  <c r="AC192" i="72"/>
  <c r="N275" i="71"/>
  <c r="AE177" i="71"/>
  <c r="R261" i="72"/>
  <c r="AG177" i="72"/>
  <c r="AI177" i="72" s="1"/>
  <c r="AF177" i="72"/>
  <c r="AC191" i="71"/>
  <c r="Z205" i="71"/>
  <c r="AG178" i="72"/>
  <c r="AI178" i="72" s="1"/>
  <c r="AA198" i="71"/>
  <c r="AA205" i="71" s="1"/>
  <c r="Z211" i="71"/>
  <c r="AA210" i="71"/>
  <c r="O280" i="71"/>
  <c r="N281" i="71"/>
  <c r="L296" i="72"/>
  <c r="L303" i="72" s="1"/>
  <c r="AE183" i="71"/>
  <c r="AF182" i="71"/>
  <c r="M282" i="72"/>
  <c r="M289" i="72" s="1"/>
  <c r="S254" i="72"/>
  <c r="S261" i="72" s="1"/>
  <c r="AA211" i="72"/>
  <c r="AB210" i="72"/>
  <c r="O275" i="71"/>
  <c r="O268" i="71"/>
  <c r="O276" i="71" s="1"/>
  <c r="J304" i="71"/>
  <c r="T253" i="72"/>
  <c r="U252" i="72"/>
  <c r="U234" i="71"/>
  <c r="Q267" i="72"/>
  <c r="R266" i="72"/>
  <c r="Q266" i="71"/>
  <c r="P267" i="71"/>
  <c r="AA206" i="72"/>
  <c r="Y220" i="71"/>
  <c r="Y212" i="71"/>
  <c r="Y219" i="71" s="1"/>
  <c r="M290" i="71"/>
  <c r="M282" i="71"/>
  <c r="M289" i="71"/>
  <c r="AE183" i="72"/>
  <c r="AF182" i="72"/>
  <c r="M295" i="72"/>
  <c r="N294" i="72"/>
  <c r="Z224" i="72"/>
  <c r="Y225" i="72"/>
  <c r="AD191" i="71"/>
  <c r="AD184" i="71"/>
  <c r="AD192" i="71" s="1"/>
  <c r="Z212" i="72"/>
  <c r="Z219" i="72" s="1"/>
  <c r="V247" i="72"/>
  <c r="V240" i="72"/>
  <c r="V248" i="72" s="1"/>
  <c r="P268" i="72"/>
  <c r="P276" i="72" s="1"/>
  <c r="AG177" i="71"/>
  <c r="AG170" i="71"/>
  <c r="AI169" i="71" s="1"/>
  <c r="AI171" i="71"/>
  <c r="AI176" i="71" s="1"/>
  <c r="L295" i="71"/>
  <c r="M294" i="71"/>
  <c r="T240" i="71"/>
  <c r="T247" i="71" s="1"/>
  <c r="AD184" i="72"/>
  <c r="AD192" i="72" s="1"/>
  <c r="X226" i="72"/>
  <c r="X233" i="72" s="1"/>
  <c r="W239" i="72"/>
  <c r="X238" i="72"/>
  <c r="AC197" i="72"/>
  <c r="AD196" i="72"/>
  <c r="AF170" i="71"/>
  <c r="AF177" i="71" s="1"/>
  <c r="L290" i="71"/>
  <c r="K296" i="71"/>
  <c r="K304" i="71" s="1"/>
  <c r="V238" i="71"/>
  <c r="U239" i="71"/>
  <c r="AJ176" i="72"/>
  <c r="AI175" i="72"/>
  <c r="AI173" i="72"/>
  <c r="AJ172" i="72" s="1"/>
  <c r="L289" i="72"/>
  <c r="U247" i="72"/>
  <c r="N281" i="72"/>
  <c r="O280" i="72"/>
  <c r="AB198" i="72"/>
  <c r="AB206" i="72" s="1"/>
  <c r="V233" i="71"/>
  <c r="V226" i="71"/>
  <c r="V234" i="71" s="1"/>
  <c r="AC196" i="71"/>
  <c r="AB197" i="71"/>
  <c r="R253" i="71"/>
  <c r="S252" i="71"/>
  <c r="P261" i="71"/>
  <c r="X224" i="71"/>
  <c r="W225" i="71"/>
  <c r="Q261" i="71"/>
  <c r="Q254" i="71"/>
  <c r="Q262" i="71" s="1"/>
  <c r="P275" i="72" l="1"/>
  <c r="Z220" i="72"/>
  <c r="X234" i="72"/>
  <c r="T248" i="71"/>
  <c r="AF178" i="71"/>
  <c r="AD191" i="72"/>
  <c r="AG178" i="71"/>
  <c r="T252" i="71"/>
  <c r="S253" i="71"/>
  <c r="U240" i="71"/>
  <c r="U248" i="71" s="1"/>
  <c r="W240" i="72"/>
  <c r="W248" i="72" s="1"/>
  <c r="AJ176" i="71"/>
  <c r="AI175" i="71"/>
  <c r="AI173" i="71"/>
  <c r="AJ172" i="71" s="1"/>
  <c r="N295" i="72"/>
  <c r="O294" i="72"/>
  <c r="Q267" i="71"/>
  <c r="R266" i="71"/>
  <c r="AF183" i="71"/>
  <c r="AG182" i="71"/>
  <c r="AG183" i="71" s="1"/>
  <c r="O281" i="71"/>
  <c r="P280" i="71"/>
  <c r="M296" i="72"/>
  <c r="M303" i="72" s="1"/>
  <c r="S266" i="72"/>
  <c r="R267" i="72"/>
  <c r="S262" i="72"/>
  <c r="AE184" i="71"/>
  <c r="AE191" i="71" s="1"/>
  <c r="AB210" i="71"/>
  <c r="AA211" i="71"/>
  <c r="W238" i="71"/>
  <c r="V239" i="71"/>
  <c r="AB198" i="71"/>
  <c r="AB206" i="71" s="1"/>
  <c r="AB205" i="72"/>
  <c r="K303" i="71"/>
  <c r="AI177" i="71"/>
  <c r="AF183" i="72"/>
  <c r="AG182" i="72"/>
  <c r="AG183" i="72" s="1"/>
  <c r="Q268" i="72"/>
  <c r="Q276" i="72" s="1"/>
  <c r="Z212" i="71"/>
  <c r="Z219" i="71" s="1"/>
  <c r="AI178" i="71"/>
  <c r="AE184" i="72"/>
  <c r="AE192" i="72" s="1"/>
  <c r="AE191" i="72"/>
  <c r="L304" i="72"/>
  <c r="W226" i="71"/>
  <c r="W234" i="71" s="1"/>
  <c r="W233" i="71"/>
  <c r="M295" i="71"/>
  <c r="N294" i="71"/>
  <c r="Y226" i="72"/>
  <c r="Y234" i="72" s="1"/>
  <c r="V252" i="72"/>
  <c r="U253" i="72"/>
  <c r="AB211" i="72"/>
  <c r="AC210" i="72"/>
  <c r="M290" i="72"/>
  <c r="AA206" i="71"/>
  <c r="R254" i="71"/>
  <c r="R261" i="71" s="1"/>
  <c r="AC197" i="71"/>
  <c r="AD196" i="71"/>
  <c r="AE196" i="72"/>
  <c r="AD197" i="72"/>
  <c r="X225" i="71"/>
  <c r="Y224" i="71"/>
  <c r="O281" i="72"/>
  <c r="P280" i="72"/>
  <c r="AC198" i="72"/>
  <c r="AC205" i="72" s="1"/>
  <c r="N282" i="72"/>
  <c r="N289" i="72" s="1"/>
  <c r="X239" i="72"/>
  <c r="Y238" i="72"/>
  <c r="L296" i="71"/>
  <c r="L304" i="71" s="1"/>
  <c r="Z225" i="72"/>
  <c r="AA224" i="72"/>
  <c r="P268" i="71"/>
  <c r="P275" i="71" s="1"/>
  <c r="P276" i="71"/>
  <c r="T254" i="72"/>
  <c r="T261" i="72" s="1"/>
  <c r="AA212" i="72"/>
  <c r="AA220" i="72" s="1"/>
  <c r="N282" i="71"/>
  <c r="N289" i="71" s="1"/>
  <c r="N290" i="72" l="1"/>
  <c r="AA219" i="72"/>
  <c r="Z220" i="71"/>
  <c r="N290" i="71"/>
  <c r="T262" i="72"/>
  <c r="Y233" i="72"/>
  <c r="AB205" i="71"/>
  <c r="M304" i="72"/>
  <c r="N295" i="71"/>
  <c r="O294" i="71"/>
  <c r="R262" i="71"/>
  <c r="V253" i="72"/>
  <c r="W252" i="72"/>
  <c r="AA225" i="72"/>
  <c r="AB224" i="72"/>
  <c r="X240" i="72"/>
  <c r="X248" i="72" s="1"/>
  <c r="AC206" i="72"/>
  <c r="AE197" i="72"/>
  <c r="AF196" i="72"/>
  <c r="Q275" i="72"/>
  <c r="AB211" i="71"/>
  <c r="AC210" i="71"/>
  <c r="S267" i="72"/>
  <c r="T266" i="72"/>
  <c r="AG184" i="71"/>
  <c r="AI185" i="71"/>
  <c r="AI190" i="71" s="1"/>
  <c r="W247" i="72"/>
  <c r="Y239" i="72"/>
  <c r="Z238" i="72"/>
  <c r="Z226" i="72"/>
  <c r="Z233" i="72" s="1"/>
  <c r="Q280" i="72"/>
  <c r="P281" i="72"/>
  <c r="AE196" i="71"/>
  <c r="AD197" i="71"/>
  <c r="AG184" i="72"/>
  <c r="AI185" i="72"/>
  <c r="AI190" i="72" s="1"/>
  <c r="AE192" i="71"/>
  <c r="AF184" i="71"/>
  <c r="AF192" i="71" s="1"/>
  <c r="U247" i="71"/>
  <c r="O282" i="72"/>
  <c r="O289" i="72" s="1"/>
  <c r="AC206" i="71"/>
  <c r="AC198" i="71"/>
  <c r="AC205" i="71" s="1"/>
  <c r="AC211" i="72"/>
  <c r="AD210" i="72"/>
  <c r="AF184" i="72"/>
  <c r="AF191" i="72" s="1"/>
  <c r="S266" i="71"/>
  <c r="R267" i="71"/>
  <c r="Y225" i="71"/>
  <c r="Z224" i="71"/>
  <c r="AB219" i="72"/>
  <c r="AB212" i="72"/>
  <c r="AB220" i="72" s="1"/>
  <c r="V240" i="71"/>
  <c r="V247" i="71" s="1"/>
  <c r="Q268" i="71"/>
  <c r="Q276" i="71" s="1"/>
  <c r="L303" i="71"/>
  <c r="X226" i="71"/>
  <c r="X234" i="71" s="1"/>
  <c r="U254" i="72"/>
  <c r="U261" i="72" s="1"/>
  <c r="M296" i="71"/>
  <c r="M304" i="71" s="1"/>
  <c r="W239" i="71"/>
  <c r="X238" i="71"/>
  <c r="P281" i="71"/>
  <c r="Q280" i="71"/>
  <c r="O295" i="72"/>
  <c r="P294" i="72"/>
  <c r="S262" i="71"/>
  <c r="S254" i="71"/>
  <c r="S261" i="71" s="1"/>
  <c r="AD198" i="72"/>
  <c r="AD206" i="72" s="1"/>
  <c r="AA212" i="71"/>
  <c r="AA220" i="71" s="1"/>
  <c r="R276" i="72"/>
  <c r="R268" i="72"/>
  <c r="R275" i="72" s="1"/>
  <c r="O282" i="71"/>
  <c r="O289" i="71" s="1"/>
  <c r="N296" i="72"/>
  <c r="N304" i="72" s="1"/>
  <c r="T253" i="71"/>
  <c r="U252" i="71"/>
  <c r="AF192" i="72" l="1"/>
  <c r="O290" i="71"/>
  <c r="AA219" i="71"/>
  <c r="U262" i="72"/>
  <c r="V248" i="71"/>
  <c r="AF191" i="71"/>
  <c r="AI183" i="71"/>
  <c r="AI183" i="72"/>
  <c r="O296" i="72"/>
  <c r="O304" i="72" s="1"/>
  <c r="Q281" i="71"/>
  <c r="R280" i="71"/>
  <c r="O290" i="72"/>
  <c r="P282" i="71"/>
  <c r="P290" i="71" s="1"/>
  <c r="R268" i="71"/>
  <c r="R276" i="71" s="1"/>
  <c r="R275" i="71"/>
  <c r="AC212" i="72"/>
  <c r="AC219" i="72" s="1"/>
  <c r="AJ190" i="72"/>
  <c r="AI187" i="72"/>
  <c r="AJ186" i="72" s="1"/>
  <c r="AI189" i="72"/>
  <c r="P282" i="72"/>
  <c r="P290" i="72" s="1"/>
  <c r="Y240" i="72"/>
  <c r="Y247" i="72" s="1"/>
  <c r="U266" i="72"/>
  <c r="T267" i="72"/>
  <c r="AE198" i="72"/>
  <c r="AE206" i="72" s="1"/>
  <c r="AA226" i="72"/>
  <c r="AA234" i="72" s="1"/>
  <c r="T254" i="71"/>
  <c r="T261" i="71" s="1"/>
  <c r="T262" i="71"/>
  <c r="AD198" i="71"/>
  <c r="AD205" i="71" s="1"/>
  <c r="U253" i="71"/>
  <c r="V252" i="71"/>
  <c r="X239" i="71"/>
  <c r="Y238" i="71"/>
  <c r="Q275" i="71"/>
  <c r="S267" i="71"/>
  <c r="T266" i="71"/>
  <c r="AG192" i="72"/>
  <c r="AI192" i="72" s="1"/>
  <c r="Q281" i="72"/>
  <c r="R280" i="72"/>
  <c r="S268" i="72"/>
  <c r="S276" i="72" s="1"/>
  <c r="X252" i="72"/>
  <c r="W253" i="72"/>
  <c r="Z234" i="72"/>
  <c r="AJ190" i="71"/>
  <c r="AI189" i="71"/>
  <c r="AI187" i="71"/>
  <c r="AJ186" i="71" s="1"/>
  <c r="AC211" i="71"/>
  <c r="AD210" i="71"/>
  <c r="V254" i="72"/>
  <c r="V261" i="72" s="1"/>
  <c r="W247" i="71"/>
  <c r="W248" i="71"/>
  <c r="W240" i="71"/>
  <c r="N303" i="72"/>
  <c r="AD205" i="72"/>
  <c r="P295" i="72"/>
  <c r="Q294" i="72"/>
  <c r="M303" i="71"/>
  <c r="X233" i="71"/>
  <c r="AG191" i="72"/>
  <c r="AI191" i="72" s="1"/>
  <c r="AG191" i="71"/>
  <c r="AI191" i="71" s="1"/>
  <c r="AB212" i="71"/>
  <c r="AB220" i="71" s="1"/>
  <c r="AB219" i="71"/>
  <c r="X247" i="72"/>
  <c r="O295" i="71"/>
  <c r="P294" i="71"/>
  <c r="Z225" i="71"/>
  <c r="AA224" i="71"/>
  <c r="Y233" i="71"/>
  <c r="Y226" i="71"/>
  <c r="Y234" i="71" s="1"/>
  <c r="AE210" i="72"/>
  <c r="AD211" i="72"/>
  <c r="AE197" i="71"/>
  <c r="AF196" i="71"/>
  <c r="Z239" i="72"/>
  <c r="AA238" i="72"/>
  <c r="AG192" i="71"/>
  <c r="AI192" i="71" s="1"/>
  <c r="AF197" i="72"/>
  <c r="AG196" i="72"/>
  <c r="AG197" i="72" s="1"/>
  <c r="AB225" i="72"/>
  <c r="AC224" i="72"/>
  <c r="N296" i="71"/>
  <c r="N303" i="71" s="1"/>
  <c r="S275" i="72" l="1"/>
  <c r="P289" i="72"/>
  <c r="AB226" i="72"/>
  <c r="AB233" i="72" s="1"/>
  <c r="AC212" i="71"/>
  <c r="AC220" i="71" s="1"/>
  <c r="Q282" i="72"/>
  <c r="Q290" i="72" s="1"/>
  <c r="AG198" i="72"/>
  <c r="AI197" i="72" s="1"/>
  <c r="AI199" i="72"/>
  <c r="AI204" i="72" s="1"/>
  <c r="AB224" i="71"/>
  <c r="AA225" i="71"/>
  <c r="W252" i="71"/>
  <c r="V253" i="71"/>
  <c r="Y248" i="72"/>
  <c r="AF198" i="72"/>
  <c r="AF205" i="72" s="1"/>
  <c r="AD212" i="72"/>
  <c r="AD219" i="72" s="1"/>
  <c r="Z226" i="71"/>
  <c r="Z234" i="71" s="1"/>
  <c r="P296" i="72"/>
  <c r="P304" i="72" s="1"/>
  <c r="U266" i="71"/>
  <c r="T267" i="71"/>
  <c r="U254" i="71"/>
  <c r="U261" i="71" s="1"/>
  <c r="AE205" i="72"/>
  <c r="Q282" i="71"/>
  <c r="Q289" i="71" s="1"/>
  <c r="Q295" i="72"/>
  <c r="R294" i="72"/>
  <c r="N304" i="71"/>
  <c r="AE211" i="72"/>
  <c r="AF210" i="72"/>
  <c r="Q294" i="71"/>
  <c r="P295" i="71"/>
  <c r="V262" i="72"/>
  <c r="S275" i="71"/>
  <c r="S268" i="71"/>
  <c r="S276" i="71" s="1"/>
  <c r="T268" i="72"/>
  <c r="T276" i="72" s="1"/>
  <c r="P289" i="71"/>
  <c r="O303" i="72"/>
  <c r="AF197" i="71"/>
  <c r="AG196" i="71"/>
  <c r="AG197" i="71" s="1"/>
  <c r="W262" i="72"/>
  <c r="W254" i="72"/>
  <c r="W261" i="72" s="1"/>
  <c r="X248" i="71"/>
  <c r="X240" i="71"/>
  <c r="X247" i="71" s="1"/>
  <c r="AE206" i="71"/>
  <c r="AE198" i="71"/>
  <c r="AE205" i="71"/>
  <c r="X253" i="72"/>
  <c r="Y252" i="72"/>
  <c r="AD206" i="71"/>
  <c r="AA233" i="72"/>
  <c r="U267" i="72"/>
  <c r="V266" i="72"/>
  <c r="AC220" i="72"/>
  <c r="S280" i="71"/>
  <c r="R281" i="71"/>
  <c r="AA239" i="72"/>
  <c r="AB238" i="72"/>
  <c r="O303" i="71"/>
  <c r="O296" i="71"/>
  <c r="O304" i="71" s="1"/>
  <c r="AD224" i="72"/>
  <c r="AC225" i="72"/>
  <c r="Z240" i="72"/>
  <c r="Z247" i="72" s="1"/>
  <c r="AE210" i="71"/>
  <c r="AD211" i="71"/>
  <c r="R281" i="72"/>
  <c r="S280" i="72"/>
  <c r="Z238" i="71"/>
  <c r="Y239" i="71"/>
  <c r="Z248" i="72" l="1"/>
  <c r="AF206" i="72"/>
  <c r="AG205" i="72"/>
  <c r="AB234" i="72"/>
  <c r="Z233" i="71"/>
  <c r="AD220" i="72"/>
  <c r="AG206" i="72"/>
  <c r="AC219" i="71"/>
  <c r="S281" i="72"/>
  <c r="T280" i="72"/>
  <c r="AB239" i="72"/>
  <c r="AC238" i="72"/>
  <c r="U268" i="72"/>
  <c r="U276" i="72" s="1"/>
  <c r="T275" i="72"/>
  <c r="R295" i="72"/>
  <c r="S294" i="72"/>
  <c r="U262" i="71"/>
  <c r="P303" i="72"/>
  <c r="V254" i="71"/>
  <c r="V261" i="71" s="1"/>
  <c r="AI206" i="72"/>
  <c r="R282" i="72"/>
  <c r="R290" i="72" s="1"/>
  <c r="P296" i="71"/>
  <c r="P303" i="71" s="1"/>
  <c r="Q296" i="72"/>
  <c r="Q303" i="72" s="1"/>
  <c r="X252" i="71"/>
  <c r="W253" i="71"/>
  <c r="AI205" i="72"/>
  <c r="Z239" i="71"/>
  <c r="AA238" i="71"/>
  <c r="AC226" i="72"/>
  <c r="AC234" i="72" s="1"/>
  <c r="AA240" i="72"/>
  <c r="AA247" i="72" s="1"/>
  <c r="AD212" i="71"/>
  <c r="AD220" i="71" s="1"/>
  <c r="AD219" i="71"/>
  <c r="AE224" i="72"/>
  <c r="AD225" i="72"/>
  <c r="R282" i="71"/>
  <c r="R289" i="71" s="1"/>
  <c r="AG198" i="71"/>
  <c r="AI197" i="71" s="1"/>
  <c r="AI199" i="71"/>
  <c r="AI204" i="71" s="1"/>
  <c r="Q295" i="71"/>
  <c r="R294" i="71"/>
  <c r="Q290" i="71"/>
  <c r="AA226" i="71"/>
  <c r="AA234" i="71" s="1"/>
  <c r="AA233" i="71"/>
  <c r="Q289" i="72"/>
  <c r="AE211" i="71"/>
  <c r="AF210" i="71"/>
  <c r="S281" i="71"/>
  <c r="T280" i="71"/>
  <c r="Z252" i="72"/>
  <c r="Y253" i="72"/>
  <c r="AF198" i="71"/>
  <c r="AF205" i="71" s="1"/>
  <c r="AF211" i="72"/>
  <c r="AG210" i="72"/>
  <c r="AG211" i="72" s="1"/>
  <c r="T268" i="71"/>
  <c r="T276" i="71" s="1"/>
  <c r="AB225" i="71"/>
  <c r="AC224" i="71"/>
  <c r="V267" i="72"/>
  <c r="W266" i="72"/>
  <c r="Y240" i="71"/>
  <c r="Y248" i="71" s="1"/>
  <c r="X254" i="72"/>
  <c r="X262" i="72" s="1"/>
  <c r="AE212" i="72"/>
  <c r="AE220" i="72" s="1"/>
  <c r="U267" i="71"/>
  <c r="V266" i="71"/>
  <c r="AJ204" i="72"/>
  <c r="AI203" i="72"/>
  <c r="AI201" i="72"/>
  <c r="AJ200" i="72" s="1"/>
  <c r="R289" i="72" l="1"/>
  <c r="X261" i="72"/>
  <c r="AE219" i="72"/>
  <c r="Q304" i="72"/>
  <c r="P304" i="71"/>
  <c r="U275" i="72"/>
  <c r="T275" i="71"/>
  <c r="Z240" i="71"/>
  <c r="Z248" i="71" s="1"/>
  <c r="AD224" i="71"/>
  <c r="AC225" i="71"/>
  <c r="AF212" i="72"/>
  <c r="AF220" i="72" s="1"/>
  <c r="T281" i="71"/>
  <c r="U280" i="71"/>
  <c r="AD226" i="72"/>
  <c r="AD233" i="72" s="1"/>
  <c r="Y247" i="71"/>
  <c r="AB226" i="71"/>
  <c r="AB233" i="71" s="1"/>
  <c r="AF206" i="71"/>
  <c r="S282" i="71"/>
  <c r="S289" i="71" s="1"/>
  <c r="AG206" i="71"/>
  <c r="AI206" i="71" s="1"/>
  <c r="AE225" i="72"/>
  <c r="AF224" i="72"/>
  <c r="AA248" i="72"/>
  <c r="T294" i="72"/>
  <c r="S295" i="72"/>
  <c r="AC239" i="72"/>
  <c r="AD238" i="72"/>
  <c r="AF211" i="71"/>
  <c r="AG210" i="71"/>
  <c r="AG211" i="71" s="1"/>
  <c r="AG205" i="71"/>
  <c r="AI205" i="71" s="1"/>
  <c r="W254" i="71"/>
  <c r="W261" i="71" s="1"/>
  <c r="R296" i="72"/>
  <c r="R304" i="72" s="1"/>
  <c r="AB240" i="72"/>
  <c r="AB248" i="72" s="1"/>
  <c r="AE219" i="71"/>
  <c r="AE212" i="71"/>
  <c r="AE220" i="71" s="1"/>
  <c r="R295" i="71"/>
  <c r="S294" i="71"/>
  <c r="AC233" i="72"/>
  <c r="Y252" i="71"/>
  <c r="X253" i="71"/>
  <c r="V262" i="71"/>
  <c r="T281" i="72"/>
  <c r="U280" i="72"/>
  <c r="Y254" i="72"/>
  <c r="Y261" i="72" s="1"/>
  <c r="R290" i="71"/>
  <c r="S282" i="72"/>
  <c r="S290" i="72" s="1"/>
  <c r="U276" i="71"/>
  <c r="U268" i="71"/>
  <c r="U275" i="71" s="1"/>
  <c r="X266" i="72"/>
  <c r="W267" i="72"/>
  <c r="Q296" i="71"/>
  <c r="Q303" i="71" s="1"/>
  <c r="W266" i="71"/>
  <c r="V267" i="71"/>
  <c r="V268" i="72"/>
  <c r="V275" i="72" s="1"/>
  <c r="AG212" i="72"/>
  <c r="AI211" i="72" s="1"/>
  <c r="AI213" i="72"/>
  <c r="AI218" i="72" s="1"/>
  <c r="Z253" i="72"/>
  <c r="AA252" i="72"/>
  <c r="AJ204" i="71"/>
  <c r="AI201" i="71"/>
  <c r="AJ200" i="71" s="1"/>
  <c r="AI203" i="71"/>
  <c r="AA239" i="71"/>
  <c r="AB238" i="71"/>
  <c r="S289" i="72" l="1"/>
  <c r="V276" i="72"/>
  <c r="AD234" i="72"/>
  <c r="AF219" i="72"/>
  <c r="W262" i="71"/>
  <c r="AB252" i="72"/>
  <c r="AA253" i="72"/>
  <c r="AF219" i="71"/>
  <c r="AF212" i="71"/>
  <c r="AF220" i="71" s="1"/>
  <c r="AF225" i="72"/>
  <c r="AG224" i="72"/>
  <c r="AG225" i="72" s="1"/>
  <c r="W268" i="72"/>
  <c r="W276" i="72" s="1"/>
  <c r="AC238" i="71"/>
  <c r="AB239" i="71"/>
  <c r="Y253" i="71"/>
  <c r="Z252" i="71"/>
  <c r="R303" i="72"/>
  <c r="AA240" i="71"/>
  <c r="AA248" i="71" s="1"/>
  <c r="AA247" i="71"/>
  <c r="Z254" i="72"/>
  <c r="Z262" i="72" s="1"/>
  <c r="Q304" i="71"/>
  <c r="Y262" i="72"/>
  <c r="AB247" i="72"/>
  <c r="AE238" i="72"/>
  <c r="AD239" i="72"/>
  <c r="AE226" i="72"/>
  <c r="AE234" i="72" s="1"/>
  <c r="AB234" i="71"/>
  <c r="AC226" i="71"/>
  <c r="AC234" i="71" s="1"/>
  <c r="AC233" i="71"/>
  <c r="U281" i="72"/>
  <c r="V280" i="72"/>
  <c r="S295" i="71"/>
  <c r="T294" i="71"/>
  <c r="AC240" i="72"/>
  <c r="AC248" i="72" s="1"/>
  <c r="V280" i="71"/>
  <c r="U281" i="71"/>
  <c r="AE224" i="71"/>
  <c r="AD225" i="71"/>
  <c r="AI217" i="72"/>
  <c r="AJ218" i="72"/>
  <c r="AI215" i="72"/>
  <c r="AJ214" i="72" s="1"/>
  <c r="AG219" i="72"/>
  <c r="AI219" i="72" s="1"/>
  <c r="V268" i="71"/>
  <c r="V275" i="71" s="1"/>
  <c r="V276" i="71"/>
  <c r="X267" i="72"/>
  <c r="Y266" i="72"/>
  <c r="T282" i="72"/>
  <c r="T289" i="72" s="1"/>
  <c r="R304" i="71"/>
  <c r="R296" i="71"/>
  <c r="R303" i="71"/>
  <c r="S296" i="72"/>
  <c r="S303" i="72" s="1"/>
  <c r="T282" i="71"/>
  <c r="T290" i="71" s="1"/>
  <c r="Z247" i="71"/>
  <c r="W267" i="71"/>
  <c r="X266" i="71"/>
  <c r="T295" i="72"/>
  <c r="U294" i="72"/>
  <c r="S290" i="71"/>
  <c r="AG220" i="72"/>
  <c r="AI220" i="72" s="1"/>
  <c r="X254" i="71"/>
  <c r="X262" i="71" s="1"/>
  <c r="AG212" i="71"/>
  <c r="AI211" i="71" s="1"/>
  <c r="AI213" i="71"/>
  <c r="AI218" i="71" s="1"/>
  <c r="AC247" i="72" l="1"/>
  <c r="AE233" i="72"/>
  <c r="X261" i="71"/>
  <c r="T289" i="71"/>
  <c r="Z261" i="72"/>
  <c r="U282" i="71"/>
  <c r="U290" i="71" s="1"/>
  <c r="U289" i="71"/>
  <c r="S304" i="71"/>
  <c r="S296" i="71"/>
  <c r="S303" i="71" s="1"/>
  <c r="AB240" i="71"/>
  <c r="AB247" i="71" s="1"/>
  <c r="AB248" i="71"/>
  <c r="AF226" i="72"/>
  <c r="AF234" i="72" s="1"/>
  <c r="AJ218" i="71"/>
  <c r="AI217" i="71"/>
  <c r="AI215" i="71"/>
  <c r="AJ214" i="71" s="1"/>
  <c r="AG220" i="71"/>
  <c r="AI220" i="71" s="1"/>
  <c r="Z266" i="72"/>
  <c r="Y267" i="72"/>
  <c r="AG219" i="71"/>
  <c r="AI219" i="71" s="1"/>
  <c r="U295" i="72"/>
  <c r="V294" i="72"/>
  <c r="X268" i="72"/>
  <c r="X275" i="72" s="1"/>
  <c r="W280" i="71"/>
  <c r="V281" i="71"/>
  <c r="V281" i="72"/>
  <c r="W280" i="72"/>
  <c r="AC239" i="71"/>
  <c r="AD238" i="71"/>
  <c r="T296" i="72"/>
  <c r="T304" i="72" s="1"/>
  <c r="U282" i="72"/>
  <c r="U289" i="72" s="1"/>
  <c r="W275" i="72"/>
  <c r="X267" i="71"/>
  <c r="Y266" i="71"/>
  <c r="W268" i="71"/>
  <c r="W276" i="71" s="1"/>
  <c r="W275" i="71"/>
  <c r="S304" i="72"/>
  <c r="T290" i="72"/>
  <c r="AD233" i="71"/>
  <c r="AD234" i="71"/>
  <c r="AD226" i="71"/>
  <c r="AD240" i="72"/>
  <c r="AD248" i="72" s="1"/>
  <c r="AD247" i="72"/>
  <c r="AA252" i="71"/>
  <c r="Z253" i="71"/>
  <c r="AA254" i="72"/>
  <c r="AA262" i="72" s="1"/>
  <c r="AE225" i="71"/>
  <c r="AF224" i="71"/>
  <c r="T295" i="71"/>
  <c r="U294" i="71"/>
  <c r="AE239" i="72"/>
  <c r="AF238" i="72"/>
  <c r="Y254" i="71"/>
  <c r="Y261" i="71" s="1"/>
  <c r="AG226" i="72"/>
  <c r="AI225" i="72" s="1"/>
  <c r="AI227" i="72"/>
  <c r="AI232" i="72" s="1"/>
  <c r="AB253" i="72"/>
  <c r="AC252" i="72"/>
  <c r="Y262" i="71" l="1"/>
  <c r="AE240" i="72"/>
  <c r="AE248" i="72" s="1"/>
  <c r="AE238" i="71"/>
  <c r="AD239" i="71"/>
  <c r="Y268" i="72"/>
  <c r="Y276" i="72" s="1"/>
  <c r="AG234" i="72"/>
  <c r="AI234" i="72" s="1"/>
  <c r="U295" i="71"/>
  <c r="V294" i="71"/>
  <c r="AA261" i="72"/>
  <c r="U290" i="72"/>
  <c r="AC240" i="71"/>
  <c r="AC247" i="71" s="1"/>
  <c r="X276" i="72"/>
  <c r="AA266" i="72"/>
  <c r="Z267" i="72"/>
  <c r="AF233" i="72"/>
  <c r="AE226" i="71"/>
  <c r="AE233" i="71" s="1"/>
  <c r="AG238" i="72"/>
  <c r="AG239" i="72" s="1"/>
  <c r="AF239" i="72"/>
  <c r="AG233" i="72"/>
  <c r="AI233" i="72" s="1"/>
  <c r="AC253" i="72"/>
  <c r="AD252" i="72"/>
  <c r="T296" i="71"/>
  <c r="T304" i="71" s="1"/>
  <c r="Z254" i="71"/>
  <c r="Z261" i="71" s="1"/>
  <c r="X280" i="72"/>
  <c r="W281" i="72"/>
  <c r="AB254" i="72"/>
  <c r="AB261" i="72" s="1"/>
  <c r="AF225" i="71"/>
  <c r="AG224" i="71"/>
  <c r="AG225" i="71" s="1"/>
  <c r="AA253" i="71"/>
  <c r="AB252" i="71"/>
  <c r="Y267" i="71"/>
  <c r="Z266" i="71"/>
  <c r="T303" i="72"/>
  <c r="V282" i="72"/>
  <c r="V289" i="72" s="1"/>
  <c r="V295" i="72"/>
  <c r="W294" i="72"/>
  <c r="X268" i="71"/>
  <c r="X276" i="71" s="1"/>
  <c r="V282" i="71"/>
  <c r="V290" i="71" s="1"/>
  <c r="U296" i="72"/>
  <c r="U303" i="72" s="1"/>
  <c r="W281" i="71"/>
  <c r="X280" i="71"/>
  <c r="AJ232" i="72"/>
  <c r="AI231" i="72"/>
  <c r="AI229" i="72"/>
  <c r="AJ228" i="72" s="1"/>
  <c r="U304" i="72" l="1"/>
  <c r="AE234" i="71"/>
  <c r="Y275" i="72"/>
  <c r="AE247" i="72"/>
  <c r="X275" i="71"/>
  <c r="AC254" i="72"/>
  <c r="AC261" i="72" s="1"/>
  <c r="V296" i="72"/>
  <c r="V304" i="72" s="1"/>
  <c r="AB262" i="72"/>
  <c r="AB253" i="71"/>
  <c r="AC252" i="71"/>
  <c r="V290" i="72"/>
  <c r="AA254" i="71"/>
  <c r="AA262" i="71" s="1"/>
  <c r="W282" i="72"/>
  <c r="W290" i="72" s="1"/>
  <c r="T303" i="71"/>
  <c r="AG240" i="72"/>
  <c r="AI239" i="72" s="1"/>
  <c r="AI241" i="72"/>
  <c r="AI246" i="72" s="1"/>
  <c r="AA267" i="72"/>
  <c r="AB266" i="72"/>
  <c r="V289" i="71"/>
  <c r="Z262" i="71"/>
  <c r="W282" i="71"/>
  <c r="W289" i="71" s="1"/>
  <c r="AG226" i="71"/>
  <c r="AI225" i="71" s="1"/>
  <c r="AI227" i="71"/>
  <c r="AI232" i="71" s="1"/>
  <c r="X281" i="72"/>
  <c r="Y280" i="72"/>
  <c r="V295" i="71"/>
  <c r="W294" i="71"/>
  <c r="AD240" i="71"/>
  <c r="AD248" i="71" s="1"/>
  <c r="AF226" i="71"/>
  <c r="AF234" i="71" s="1"/>
  <c r="AF233" i="71"/>
  <c r="AE252" i="72"/>
  <c r="AD253" i="72"/>
  <c r="AC248" i="71"/>
  <c r="U296" i="71"/>
  <c r="U303" i="71" s="1"/>
  <c r="AE239" i="71"/>
  <c r="AF238" i="71"/>
  <c r="W295" i="72"/>
  <c r="X294" i="72"/>
  <c r="X281" i="71"/>
  <c r="Y280" i="71"/>
  <c r="Y268" i="71"/>
  <c r="Y276" i="71" s="1"/>
  <c r="AA266" i="71"/>
  <c r="Z267" i="71"/>
  <c r="AF240" i="72"/>
  <c r="AF248" i="72" s="1"/>
  <c r="Z268" i="72"/>
  <c r="Z276" i="72" s="1"/>
  <c r="Z275" i="72" l="1"/>
  <c r="AD247" i="71"/>
  <c r="AG233" i="71"/>
  <c r="AI233" i="71" s="1"/>
  <c r="AG248" i="72"/>
  <c r="Y275" i="71"/>
  <c r="W290" i="71"/>
  <c r="AF247" i="72"/>
  <c r="Z280" i="71"/>
  <c r="Y281" i="71"/>
  <c r="X294" i="71"/>
  <c r="W295" i="71"/>
  <c r="X282" i="71"/>
  <c r="X289" i="71" s="1"/>
  <c r="U304" i="71"/>
  <c r="V296" i="71"/>
  <c r="V303" i="71" s="1"/>
  <c r="AG234" i="71"/>
  <c r="AI234" i="71" s="1"/>
  <c r="AB267" i="72"/>
  <c r="AC266" i="72"/>
  <c r="AA261" i="71"/>
  <c r="V303" i="72"/>
  <c r="AE247" i="71"/>
  <c r="AE240" i="71"/>
  <c r="AE248" i="71" s="1"/>
  <c r="AE253" i="72"/>
  <c r="AF252" i="72"/>
  <c r="AI248" i="72"/>
  <c r="Z268" i="71"/>
  <c r="Z275" i="71" s="1"/>
  <c r="AB266" i="71"/>
  <c r="AA267" i="71"/>
  <c r="X295" i="72"/>
  <c r="Y294" i="72"/>
  <c r="Y281" i="72"/>
  <c r="Z280" i="72"/>
  <c r="AA268" i="72"/>
  <c r="AA275" i="72" s="1"/>
  <c r="W289" i="72"/>
  <c r="W296" i="72"/>
  <c r="W303" i="72" s="1"/>
  <c r="X282" i="72"/>
  <c r="X290" i="72" s="1"/>
  <c r="AJ246" i="72"/>
  <c r="AI245" i="72"/>
  <c r="AI243" i="72"/>
  <c r="AJ242" i="72" s="1"/>
  <c r="AC253" i="71"/>
  <c r="AD252" i="71"/>
  <c r="AG238" i="71"/>
  <c r="AG239" i="71" s="1"/>
  <c r="AF239" i="71"/>
  <c r="AD254" i="72"/>
  <c r="AD262" i="72" s="1"/>
  <c r="AD261" i="72"/>
  <c r="AJ232" i="71"/>
  <c r="AI231" i="71"/>
  <c r="AI229" i="71"/>
  <c r="AJ228" i="71" s="1"/>
  <c r="AG247" i="72"/>
  <c r="AI247" i="72" s="1"/>
  <c r="AB254" i="71"/>
  <c r="AB261" i="71" s="1"/>
  <c r="AB262" i="71"/>
  <c r="AC262" i="72"/>
  <c r="X289" i="72" l="1"/>
  <c r="Z276" i="71"/>
  <c r="Y295" i="72"/>
  <c r="Z294" i="72"/>
  <c r="AC254" i="71"/>
  <c r="AC261" i="71" s="1"/>
  <c r="X296" i="72"/>
  <c r="X304" i="72" s="1"/>
  <c r="V304" i="71"/>
  <c r="W296" i="71"/>
  <c r="W303" i="71" s="1"/>
  <c r="AA276" i="72"/>
  <c r="AA268" i="71"/>
  <c r="AA276" i="71" s="1"/>
  <c r="AF253" i="72"/>
  <c r="AG252" i="72"/>
  <c r="AG253" i="72" s="1"/>
  <c r="Y294" i="71"/>
  <c r="X295" i="71"/>
  <c r="AB267" i="71"/>
  <c r="AC266" i="71"/>
  <c r="AE254" i="72"/>
  <c r="AE261" i="72" s="1"/>
  <c r="AD266" i="72"/>
  <c r="AC267" i="72"/>
  <c r="Y282" i="71"/>
  <c r="Y290" i="71" s="1"/>
  <c r="AE252" i="71"/>
  <c r="AD253" i="71"/>
  <c r="AF240" i="71"/>
  <c r="AF247" i="71" s="1"/>
  <c r="W304" i="72"/>
  <c r="Z281" i="72"/>
  <c r="AA280" i="72"/>
  <c r="AB268" i="72"/>
  <c r="AB276" i="72" s="1"/>
  <c r="X290" i="71"/>
  <c r="Z281" i="71"/>
  <c r="AA280" i="71"/>
  <c r="AG240" i="71"/>
  <c r="AI239" i="71" s="1"/>
  <c r="AI241" i="71"/>
  <c r="AI246" i="71" s="1"/>
  <c r="Y282" i="72"/>
  <c r="Y289" i="72" s="1"/>
  <c r="AF248" i="71" l="1"/>
  <c r="Y290" i="72"/>
  <c r="Y289" i="71"/>
  <c r="W304" i="71"/>
  <c r="AC262" i="71"/>
  <c r="Z282" i="71"/>
  <c r="Z289" i="71" s="1"/>
  <c r="Z282" i="72"/>
  <c r="Z289" i="72" s="1"/>
  <c r="AJ246" i="71"/>
  <c r="AI243" i="71"/>
  <c r="AJ242" i="71" s="1"/>
  <c r="AI245" i="71"/>
  <c r="AE262" i="72"/>
  <c r="AG254" i="72"/>
  <c r="AI253" i="72" s="1"/>
  <c r="AI255" i="72"/>
  <c r="AI260" i="72" s="1"/>
  <c r="X303" i="72"/>
  <c r="AF252" i="71"/>
  <c r="AE253" i="71"/>
  <c r="AG247" i="71"/>
  <c r="AI247" i="71" s="1"/>
  <c r="AB275" i="72"/>
  <c r="AF254" i="72"/>
  <c r="AF262" i="72" s="1"/>
  <c r="AD266" i="71"/>
  <c r="AC267" i="71"/>
  <c r="AG248" i="71"/>
  <c r="AI248" i="71" s="1"/>
  <c r="AC268" i="72"/>
  <c r="AC276" i="72" s="1"/>
  <c r="AB268" i="71"/>
  <c r="AB275" i="71" s="1"/>
  <c r="AA275" i="71"/>
  <c r="AA281" i="71"/>
  <c r="AB280" i="71"/>
  <c r="AA281" i="72"/>
  <c r="AB280" i="72"/>
  <c r="AD254" i="71"/>
  <c r="AD262" i="71" s="1"/>
  <c r="AD267" i="72"/>
  <c r="AE266" i="72"/>
  <c r="X296" i="71"/>
  <c r="X304" i="71" s="1"/>
  <c r="AA294" i="72"/>
  <c r="Z295" i="72"/>
  <c r="Y295" i="71"/>
  <c r="Z294" i="71"/>
  <c r="Y296" i="72"/>
  <c r="Y303" i="72" s="1"/>
  <c r="AC275" i="72" l="1"/>
  <c r="Z290" i="72"/>
  <c r="Y304" i="72"/>
  <c r="X303" i="71"/>
  <c r="AD261" i="71"/>
  <c r="Z295" i="71"/>
  <c r="AA294" i="71"/>
  <c r="AC268" i="71"/>
  <c r="AC276" i="71" s="1"/>
  <c r="Y304" i="71"/>
  <c r="Y296" i="71"/>
  <c r="Y303" i="71" s="1"/>
  <c r="AE267" i="72"/>
  <c r="AF266" i="72"/>
  <c r="AA282" i="72"/>
  <c r="AA290" i="72" s="1"/>
  <c r="AB276" i="71"/>
  <c r="AE266" i="71"/>
  <c r="AD267" i="71"/>
  <c r="AE254" i="71"/>
  <c r="AE261" i="71" s="1"/>
  <c r="AG262" i="72"/>
  <c r="AI262" i="72" s="1"/>
  <c r="AB281" i="72"/>
  <c r="AC280" i="72"/>
  <c r="Z296" i="72"/>
  <c r="Z303" i="72" s="1"/>
  <c r="AD268" i="72"/>
  <c r="AD276" i="72" s="1"/>
  <c r="AC280" i="71"/>
  <c r="AB281" i="71"/>
  <c r="AF261" i="72"/>
  <c r="AF253" i="71"/>
  <c r="AG252" i="71"/>
  <c r="AG253" i="71" s="1"/>
  <c r="AA295" i="72"/>
  <c r="AB294" i="72"/>
  <c r="AA282" i="71"/>
  <c r="AA290" i="71" s="1"/>
  <c r="AA289" i="71"/>
  <c r="AJ260" i="72"/>
  <c r="AI259" i="72"/>
  <c r="AI257" i="72"/>
  <c r="AJ256" i="72" s="1"/>
  <c r="AG261" i="72"/>
  <c r="Z290" i="71"/>
  <c r="AD275" i="72" l="1"/>
  <c r="AA289" i="72"/>
  <c r="AI261" i="72"/>
  <c r="AB282" i="71"/>
  <c r="AB289" i="71" s="1"/>
  <c r="AB295" i="72"/>
  <c r="AC294" i="72"/>
  <c r="AC281" i="71"/>
  <c r="AD280" i="71"/>
  <c r="Z304" i="72"/>
  <c r="AE262" i="71"/>
  <c r="AC275" i="71"/>
  <c r="AC281" i="72"/>
  <c r="AD280" i="72"/>
  <c r="AD268" i="71"/>
  <c r="AD275" i="71" s="1"/>
  <c r="AG266" i="72"/>
  <c r="AG267" i="72" s="1"/>
  <c r="AF267" i="72"/>
  <c r="AA296" i="72"/>
  <c r="AA303" i="72" s="1"/>
  <c r="AG262" i="71"/>
  <c r="AG254" i="71"/>
  <c r="AI253" i="71" s="1"/>
  <c r="AI255" i="71"/>
  <c r="AI260" i="71" s="1"/>
  <c r="AB282" i="72"/>
  <c r="AB289" i="72" s="1"/>
  <c r="AE267" i="71"/>
  <c r="AF266" i="71"/>
  <c r="AE268" i="72"/>
  <c r="AE276" i="72" s="1"/>
  <c r="AA295" i="71"/>
  <c r="AB294" i="71"/>
  <c r="AF254" i="71"/>
  <c r="AF262" i="71" s="1"/>
  <c r="Z296" i="71"/>
  <c r="Z304" i="71" s="1"/>
  <c r="Z303" i="71"/>
  <c r="AE275" i="72" l="1"/>
  <c r="AF261" i="71"/>
  <c r="AB290" i="72"/>
  <c r="AD276" i="71"/>
  <c r="AB290" i="71"/>
  <c r="AI262" i="71"/>
  <c r="AD281" i="71"/>
  <c r="AE280" i="71"/>
  <c r="AJ260" i="71"/>
  <c r="AI257" i="71"/>
  <c r="AJ256" i="71" s="1"/>
  <c r="AI259" i="71"/>
  <c r="AA304" i="72"/>
  <c r="AE280" i="72"/>
  <c r="AD281" i="72"/>
  <c r="AC282" i="71"/>
  <c r="AC290" i="71" s="1"/>
  <c r="AF268" i="72"/>
  <c r="AF275" i="72" s="1"/>
  <c r="AC282" i="72"/>
  <c r="AC290" i="72" s="1"/>
  <c r="AC295" i="72"/>
  <c r="AD294" i="72"/>
  <c r="AG275" i="72"/>
  <c r="AG276" i="72"/>
  <c r="AG268" i="72"/>
  <c r="AI267" i="72" s="1"/>
  <c r="AI269" i="72"/>
  <c r="AI274" i="72" s="1"/>
  <c r="AB296" i="72"/>
  <c r="AB304" i="72" s="1"/>
  <c r="AF267" i="71"/>
  <c r="AG266" i="71"/>
  <c r="AG267" i="71" s="1"/>
  <c r="AB295" i="71"/>
  <c r="AC294" i="71"/>
  <c r="AE268" i="71"/>
  <c r="AE276" i="71" s="1"/>
  <c r="AA296" i="71"/>
  <c r="AA304" i="71" s="1"/>
  <c r="AG261" i="71"/>
  <c r="AI261" i="71" s="1"/>
  <c r="AA303" i="71" l="1"/>
  <c r="AC289" i="72"/>
  <c r="AC289" i="71"/>
  <c r="AF276" i="72"/>
  <c r="AI276" i="72" s="1"/>
  <c r="AG268" i="71"/>
  <c r="AI267" i="71" s="1"/>
  <c r="AI269" i="71"/>
  <c r="AI274" i="71" s="1"/>
  <c r="AB296" i="71"/>
  <c r="AB304" i="71" s="1"/>
  <c r="AJ274" i="72"/>
  <c r="AI273" i="72"/>
  <c r="AI271" i="72"/>
  <c r="AJ270" i="72" s="1"/>
  <c r="AF268" i="71"/>
  <c r="AF276" i="71" s="1"/>
  <c r="AI275" i="72"/>
  <c r="AD282" i="72"/>
  <c r="AD290" i="72" s="1"/>
  <c r="AE275" i="71"/>
  <c r="AB303" i="72"/>
  <c r="AD295" i="72"/>
  <c r="AE294" i="72"/>
  <c r="AE281" i="72"/>
  <c r="AF280" i="72"/>
  <c r="AE281" i="71"/>
  <c r="AF280" i="71"/>
  <c r="AC295" i="71"/>
  <c r="AD294" i="71"/>
  <c r="AC296" i="72"/>
  <c r="AC303" i="72" s="1"/>
  <c r="AD282" i="71"/>
  <c r="AD290" i="71" s="1"/>
  <c r="AD289" i="72" l="1"/>
  <c r="AF275" i="71"/>
  <c r="AG280" i="71"/>
  <c r="AG281" i="71" s="1"/>
  <c r="AF281" i="71"/>
  <c r="AC304" i="72"/>
  <c r="AE282" i="72"/>
  <c r="AE289" i="72" s="1"/>
  <c r="AB303" i="71"/>
  <c r="AF281" i="72"/>
  <c r="AG280" i="72"/>
  <c r="AG281" i="72" s="1"/>
  <c r="AD289" i="71"/>
  <c r="AE294" i="71"/>
  <c r="AD295" i="71"/>
  <c r="AE295" i="72"/>
  <c r="AF294" i="72"/>
  <c r="AJ274" i="71"/>
  <c r="AI273" i="71"/>
  <c r="AI271" i="71"/>
  <c r="AJ270" i="71" s="1"/>
  <c r="AC296" i="71"/>
  <c r="AC303" i="71" s="1"/>
  <c r="AD296" i="72"/>
  <c r="AD303" i="72" s="1"/>
  <c r="AG276" i="71"/>
  <c r="AI276" i="71" s="1"/>
  <c r="AE282" i="71"/>
  <c r="AE290" i="71" s="1"/>
  <c r="AE289" i="71"/>
  <c r="AG275" i="71"/>
  <c r="AI275" i="71" s="1"/>
  <c r="AD304" i="72" l="1"/>
  <c r="AE295" i="71"/>
  <c r="AF294" i="71"/>
  <c r="AE290" i="72"/>
  <c r="AG282" i="72"/>
  <c r="AI281" i="72" s="1"/>
  <c r="AI283" i="72"/>
  <c r="AI288" i="72" s="1"/>
  <c r="AC304" i="71"/>
  <c r="AF295" i="72"/>
  <c r="AG294" i="72"/>
  <c r="AG295" i="72" s="1"/>
  <c r="AF282" i="72"/>
  <c r="AF289" i="72" s="1"/>
  <c r="AF282" i="71"/>
  <c r="AF289" i="71" s="1"/>
  <c r="AF290" i="71"/>
  <c r="AE296" i="72"/>
  <c r="AE303" i="72" s="1"/>
  <c r="AG282" i="71"/>
  <c r="AI281" i="71" s="1"/>
  <c r="AG289" i="71"/>
  <c r="AI283" i="71"/>
  <c r="AI288" i="71" s="1"/>
  <c r="AD296" i="71"/>
  <c r="AD303" i="71" s="1"/>
  <c r="AD304" i="71" l="1"/>
  <c r="AE304" i="72"/>
  <c r="AF290" i="72"/>
  <c r="AG296" i="72"/>
  <c r="AI295" i="72" s="1"/>
  <c r="AI297" i="72"/>
  <c r="U5" i="72" s="1"/>
  <c r="AF296" i="72"/>
  <c r="AF303" i="72" s="1"/>
  <c r="AG290" i="71"/>
  <c r="AI290" i="71" s="1"/>
  <c r="AF295" i="71"/>
  <c r="AG294" i="71"/>
  <c r="AG295" i="71" s="1"/>
  <c r="AJ288" i="71"/>
  <c r="AI287" i="71"/>
  <c r="AI285" i="71"/>
  <c r="AJ284" i="71" s="1"/>
  <c r="AJ288" i="72"/>
  <c r="AI287" i="72"/>
  <c r="AI285" i="72"/>
  <c r="AJ284" i="72" s="1"/>
  <c r="AE296" i="71"/>
  <c r="AE304" i="71" s="1"/>
  <c r="AI289" i="71"/>
  <c r="AG290" i="72"/>
  <c r="AI290" i="72" s="1"/>
  <c r="AG289" i="72"/>
  <c r="AI289" i="72" s="1"/>
  <c r="AE303" i="71" l="1"/>
  <c r="U6" i="72"/>
  <c r="Y6" i="72" s="1"/>
  <c r="Y5" i="72"/>
  <c r="AF304" i="72"/>
  <c r="AG296" i="71"/>
  <c r="AI297" i="71"/>
  <c r="AI302" i="71" s="1"/>
  <c r="AI302" i="72"/>
  <c r="AJ302" i="72" s="1"/>
  <c r="AI301" i="72"/>
  <c r="AI299" i="72"/>
  <c r="AJ298" i="72" s="1"/>
  <c r="AF296" i="71"/>
  <c r="AF304" i="71" s="1"/>
  <c r="AF303" i="71"/>
  <c r="AG303" i="72"/>
  <c r="AI303" i="72" s="1"/>
  <c r="AG304" i="72"/>
  <c r="AI304" i="72" l="1"/>
  <c r="AG6" i="72" s="1"/>
  <c r="AG4" i="72" s="1"/>
  <c r="AI295" i="71"/>
  <c r="AG304" i="71"/>
  <c r="AI304" i="71" s="1"/>
  <c r="AG6" i="71" s="1"/>
  <c r="AG303" i="71"/>
  <c r="AI303" i="71" s="1"/>
  <c r="AJ302" i="71"/>
  <c r="AI299" i="71"/>
  <c r="AJ298" i="71" s="1"/>
  <c r="AI301" i="71"/>
  <c r="U5" i="71"/>
  <c r="U6" i="71" l="1"/>
  <c r="Y6" i="71" s="1"/>
  <c r="Y5" i="71"/>
  <c r="AG4" i="71"/>
  <c r="AG336" i="70" l="1"/>
  <c r="AG334" i="70"/>
  <c r="AG332" i="70"/>
  <c r="AG327" i="70"/>
  <c r="AG325" i="70"/>
  <c r="AG323" i="70"/>
  <c r="AG318" i="70"/>
  <c r="AG316" i="70"/>
  <c r="AG314" i="70"/>
  <c r="AG309" i="70"/>
  <c r="AG307" i="70"/>
  <c r="AG305" i="70"/>
  <c r="AG300" i="70"/>
  <c r="AG298" i="70"/>
  <c r="AG296" i="70"/>
  <c r="AG291" i="70"/>
  <c r="AG289" i="70"/>
  <c r="AG287" i="70"/>
  <c r="AG282" i="70"/>
  <c r="AG280" i="70"/>
  <c r="AG278" i="70"/>
  <c r="AG273" i="70"/>
  <c r="AG271" i="70"/>
  <c r="AG269" i="70"/>
  <c r="AG264" i="70"/>
  <c r="AG262" i="70"/>
  <c r="AG260" i="70"/>
  <c r="AG255" i="70"/>
  <c r="AG253" i="70"/>
  <c r="AG251" i="70"/>
  <c r="AG246" i="70"/>
  <c r="AG244" i="70"/>
  <c r="AG242" i="70"/>
  <c r="AG237" i="70"/>
  <c r="AG235" i="70"/>
  <c r="AG233" i="70"/>
  <c r="AG228" i="70"/>
  <c r="AG226" i="70"/>
  <c r="AG224" i="70"/>
  <c r="AG219" i="70"/>
  <c r="AG217" i="70"/>
  <c r="AG215" i="70"/>
  <c r="AG210" i="70"/>
  <c r="AG208" i="70"/>
  <c r="AG206" i="70"/>
  <c r="AG201" i="70"/>
  <c r="AG199" i="70"/>
  <c r="AG197" i="70"/>
  <c r="AG192" i="70"/>
  <c r="AG190" i="70"/>
  <c r="AG188" i="70"/>
  <c r="AG183" i="70"/>
  <c r="AG181" i="70"/>
  <c r="AG179" i="70"/>
  <c r="AG174" i="70"/>
  <c r="AG172" i="70"/>
  <c r="AG170" i="70"/>
  <c r="AG165" i="70"/>
  <c r="AG163" i="70"/>
  <c r="AG161" i="70"/>
  <c r="AG156" i="70"/>
  <c r="AG154" i="70"/>
  <c r="AG152" i="70"/>
  <c r="AG147" i="70"/>
  <c r="AG145" i="70"/>
  <c r="AG143" i="70"/>
  <c r="AG138" i="70"/>
  <c r="AG136" i="70"/>
  <c r="AG134" i="70"/>
  <c r="AG129" i="70"/>
  <c r="AG127" i="70"/>
  <c r="AG125" i="70"/>
  <c r="AG120" i="70"/>
  <c r="AG118" i="70"/>
  <c r="AG116" i="70"/>
  <c r="AG111" i="70"/>
  <c r="AG109" i="70"/>
  <c r="AG107" i="70"/>
  <c r="AG102" i="70"/>
  <c r="AG100" i="70"/>
  <c r="AG98" i="70"/>
  <c r="AG93" i="70"/>
  <c r="AG91" i="70"/>
  <c r="AG89" i="70"/>
  <c r="AG84" i="70"/>
  <c r="AG82" i="70"/>
  <c r="AG80" i="70"/>
  <c r="AG75" i="70"/>
  <c r="AG73" i="70"/>
  <c r="AG71" i="70"/>
  <c r="AG66" i="70"/>
  <c r="AG64" i="70"/>
  <c r="AG62" i="70"/>
  <c r="AG57" i="70"/>
  <c r="AG55" i="70"/>
  <c r="AG53" i="70"/>
  <c r="AG48" i="70"/>
  <c r="AG46" i="70"/>
  <c r="AG44" i="70"/>
  <c r="AG39" i="70"/>
  <c r="AG37" i="70"/>
  <c r="AG35" i="70"/>
  <c r="AG30" i="70"/>
  <c r="AG28" i="70"/>
  <c r="AG26" i="70"/>
  <c r="AF25" i="70"/>
  <c r="AF34" i="70" s="1"/>
  <c r="AF43" i="70" s="1"/>
  <c r="AF52" i="70" s="1"/>
  <c r="AF61" i="70" s="1"/>
  <c r="AF70" i="70" s="1"/>
  <c r="AF79" i="70" s="1"/>
  <c r="AF88" i="70" s="1"/>
  <c r="AF97" i="70" s="1"/>
  <c r="AF106" i="70" s="1"/>
  <c r="AF115" i="70" s="1"/>
  <c r="AF124" i="70" s="1"/>
  <c r="AF133" i="70" s="1"/>
  <c r="AF142" i="70" s="1"/>
  <c r="AF151" i="70" s="1"/>
  <c r="AF160" i="70" s="1"/>
  <c r="AF169" i="70" s="1"/>
  <c r="AF178" i="70" s="1"/>
  <c r="AF187" i="70" s="1"/>
  <c r="AF196" i="70" s="1"/>
  <c r="AF205" i="70" s="1"/>
  <c r="AF214" i="70" s="1"/>
  <c r="AF223" i="70" s="1"/>
  <c r="AF232" i="70" s="1"/>
  <c r="AF241" i="70" s="1"/>
  <c r="AF250" i="70" s="1"/>
  <c r="AF259" i="70" s="1"/>
  <c r="AF268" i="70" s="1"/>
  <c r="AF277" i="70" s="1"/>
  <c r="AF286" i="70" s="1"/>
  <c r="AF295" i="70" s="1"/>
  <c r="AF304" i="70" s="1"/>
  <c r="AF313" i="70" s="1"/>
  <c r="AF322" i="70" s="1"/>
  <c r="AF331" i="70" s="1"/>
  <c r="AG21" i="70"/>
  <c r="AN20" i="70"/>
  <c r="AG19" i="70"/>
  <c r="AO18" i="70"/>
  <c r="AN18" i="70"/>
  <c r="AG17" i="70"/>
  <c r="AO16" i="70"/>
  <c r="AN16" i="70"/>
  <c r="C16" i="70"/>
  <c r="C17" i="70" s="1"/>
  <c r="AO14" i="70"/>
  <c r="AN14" i="70"/>
  <c r="AO13" i="70"/>
  <c r="AO20" i="70" s="1"/>
  <c r="P7" i="70"/>
  <c r="AG336" i="69"/>
  <c r="AG334" i="69"/>
  <c r="AG332" i="69"/>
  <c r="AG327" i="69"/>
  <c r="AG325" i="69"/>
  <c r="AG323" i="69"/>
  <c r="AG318" i="69"/>
  <c r="AG316" i="69"/>
  <c r="AG314" i="69"/>
  <c r="AG309" i="69"/>
  <c r="AG307" i="69"/>
  <c r="AG305" i="69"/>
  <c r="AG300" i="69"/>
  <c r="AG298" i="69"/>
  <c r="AG296" i="69"/>
  <c r="AG291" i="69"/>
  <c r="AG289" i="69"/>
  <c r="AG287" i="69"/>
  <c r="AG282" i="69"/>
  <c r="AG280" i="69"/>
  <c r="AG278" i="69"/>
  <c r="AG273" i="69"/>
  <c r="AG271" i="69"/>
  <c r="AG269" i="69"/>
  <c r="AG264" i="69"/>
  <c r="AG262" i="69"/>
  <c r="AG260" i="69"/>
  <c r="AG255" i="69"/>
  <c r="AG253" i="69"/>
  <c r="AG251" i="69"/>
  <c r="AG246" i="69"/>
  <c r="AG244" i="69"/>
  <c r="AG242" i="69"/>
  <c r="AG237" i="69"/>
  <c r="AG235" i="69"/>
  <c r="AG233" i="69"/>
  <c r="AG228" i="69"/>
  <c r="AG226" i="69"/>
  <c r="AG224" i="69"/>
  <c r="AG219" i="69"/>
  <c r="AG217" i="69"/>
  <c r="AG215" i="69"/>
  <c r="AG210" i="69"/>
  <c r="AG208" i="69"/>
  <c r="AG206" i="69"/>
  <c r="AG201" i="69"/>
  <c r="AG199" i="69"/>
  <c r="AG197" i="69"/>
  <c r="AG192" i="69"/>
  <c r="AG190" i="69"/>
  <c r="AG188" i="69"/>
  <c r="AG183" i="69"/>
  <c r="AG181" i="69"/>
  <c r="AG179" i="69"/>
  <c r="AG174" i="69"/>
  <c r="AG172" i="69"/>
  <c r="AG170" i="69"/>
  <c r="AG165" i="69"/>
  <c r="AG163" i="69"/>
  <c r="AG161" i="69"/>
  <c r="AG156" i="69"/>
  <c r="AG154" i="69"/>
  <c r="AG152" i="69"/>
  <c r="AG147" i="69"/>
  <c r="AG145" i="69"/>
  <c r="AG143" i="69"/>
  <c r="AG138" i="69"/>
  <c r="AG136" i="69"/>
  <c r="AG134" i="69"/>
  <c r="AG129" i="69"/>
  <c r="AG127" i="69"/>
  <c r="AG125" i="69"/>
  <c r="AG120" i="69"/>
  <c r="AG118" i="69"/>
  <c r="AG116" i="69"/>
  <c r="AG111" i="69"/>
  <c r="AG109" i="69"/>
  <c r="AG107" i="69"/>
  <c r="AG102" i="69"/>
  <c r="AG100" i="69"/>
  <c r="AG98" i="69"/>
  <c r="AG93" i="69"/>
  <c r="AG91" i="69"/>
  <c r="AG89" i="69"/>
  <c r="AG84" i="69"/>
  <c r="AG82" i="69"/>
  <c r="AG80" i="69"/>
  <c r="AG75" i="69"/>
  <c r="AG73" i="69"/>
  <c r="AG71" i="69"/>
  <c r="AG66" i="69"/>
  <c r="AG64" i="69"/>
  <c r="AG62" i="69"/>
  <c r="AG57" i="69"/>
  <c r="AG55" i="69"/>
  <c r="AG53" i="69"/>
  <c r="AG48" i="69"/>
  <c r="AG46" i="69"/>
  <c r="AG44" i="69"/>
  <c r="AG39" i="69"/>
  <c r="AG37" i="69"/>
  <c r="AG35" i="69"/>
  <c r="AG30" i="69"/>
  <c r="AG28" i="69"/>
  <c r="AG26" i="69"/>
  <c r="AF25" i="69"/>
  <c r="AF34" i="69" s="1"/>
  <c r="AF43" i="69" s="1"/>
  <c r="AF52" i="69" s="1"/>
  <c r="AF61" i="69" s="1"/>
  <c r="AF70" i="69" s="1"/>
  <c r="AF79" i="69" s="1"/>
  <c r="AF88" i="69" s="1"/>
  <c r="AF97" i="69" s="1"/>
  <c r="AF106" i="69" s="1"/>
  <c r="AF115" i="69" s="1"/>
  <c r="AF124" i="69" s="1"/>
  <c r="AF133" i="69" s="1"/>
  <c r="AF142" i="69" s="1"/>
  <c r="AF151" i="69" s="1"/>
  <c r="AF160" i="69" s="1"/>
  <c r="AF169" i="69" s="1"/>
  <c r="AF178" i="69" s="1"/>
  <c r="AF187" i="69" s="1"/>
  <c r="AF196" i="69" s="1"/>
  <c r="AF205" i="69" s="1"/>
  <c r="AF214" i="69" s="1"/>
  <c r="AF223" i="69" s="1"/>
  <c r="AF232" i="69" s="1"/>
  <c r="AF241" i="69" s="1"/>
  <c r="AF250" i="69" s="1"/>
  <c r="AF259" i="69" s="1"/>
  <c r="AF268" i="69" s="1"/>
  <c r="AF277" i="69" s="1"/>
  <c r="AF286" i="69" s="1"/>
  <c r="AF295" i="69" s="1"/>
  <c r="AF304" i="69" s="1"/>
  <c r="AF313" i="69" s="1"/>
  <c r="AF322" i="69" s="1"/>
  <c r="AF331" i="69" s="1"/>
  <c r="AG21" i="69"/>
  <c r="AN20" i="69"/>
  <c r="AG19" i="69"/>
  <c r="AO18" i="69"/>
  <c r="AN18" i="69"/>
  <c r="AG17" i="69"/>
  <c r="AO16" i="69"/>
  <c r="AN16" i="69"/>
  <c r="C16" i="69"/>
  <c r="C17" i="69" s="1"/>
  <c r="AO14" i="69"/>
  <c r="AN14" i="69"/>
  <c r="AO13" i="69"/>
  <c r="AO20" i="69" s="1"/>
  <c r="P7" i="69"/>
  <c r="AO21" i="69"/>
  <c r="AO19" i="69"/>
  <c r="AN19" i="70"/>
  <c r="AN15" i="69"/>
  <c r="AN15" i="70"/>
  <c r="AN21" i="70"/>
  <c r="AO15" i="69"/>
  <c r="AO19" i="70"/>
  <c r="AO21" i="70"/>
  <c r="AN21" i="69"/>
  <c r="AO15" i="70"/>
  <c r="AN19" i="69"/>
  <c r="AP13" i="70" l="1"/>
  <c r="AP14" i="70"/>
  <c r="AP16" i="70"/>
  <c r="AP18" i="70"/>
  <c r="D16" i="70"/>
  <c r="D17" i="70" s="1"/>
  <c r="AP13" i="69"/>
  <c r="D16" i="69"/>
  <c r="AP16" i="69"/>
  <c r="AP14" i="69"/>
  <c r="AP18" i="69"/>
  <c r="AP20" i="70"/>
  <c r="AQ18" i="70"/>
  <c r="AQ14" i="70"/>
  <c r="AQ16" i="70"/>
  <c r="AQ13" i="70"/>
  <c r="E16" i="70"/>
  <c r="AP15" i="69"/>
  <c r="AP15" i="70"/>
  <c r="AQ19" i="70"/>
  <c r="AP19" i="69"/>
  <c r="AP19" i="70"/>
  <c r="AQ15" i="70"/>
  <c r="AP21" i="70"/>
  <c r="F16" i="70" l="1"/>
  <c r="E17" i="70"/>
  <c r="D17" i="69"/>
  <c r="E16" i="69"/>
  <c r="AP20" i="69"/>
  <c r="AQ18" i="69"/>
  <c r="AQ14" i="69"/>
  <c r="AQ16" i="69"/>
  <c r="AQ13" i="69"/>
  <c r="AQ20" i="70"/>
  <c r="AR18" i="70"/>
  <c r="AR14" i="70"/>
  <c r="AR16" i="70"/>
  <c r="AR13" i="70"/>
  <c r="AR15" i="70"/>
  <c r="AQ19" i="69"/>
  <c r="AQ15" i="69"/>
  <c r="AQ21" i="70"/>
  <c r="AP21" i="69"/>
  <c r="AR19" i="70"/>
  <c r="AS18" i="70" l="1"/>
  <c r="AS14" i="70"/>
  <c r="AS16" i="70"/>
  <c r="AS13" i="70"/>
  <c r="AR20" i="70"/>
  <c r="AQ20" i="69"/>
  <c r="AR18" i="69"/>
  <c r="AR14" i="69"/>
  <c r="AR16" i="69"/>
  <c r="AR13" i="69"/>
  <c r="F16" i="69"/>
  <c r="E17" i="69"/>
  <c r="G16" i="70"/>
  <c r="F17" i="70"/>
  <c r="AR15" i="69"/>
  <c r="AS15" i="70"/>
  <c r="AR21" i="70"/>
  <c r="AS19" i="70"/>
  <c r="AR19" i="69"/>
  <c r="AQ21" i="69"/>
  <c r="AS18" i="69" l="1"/>
  <c r="AS14" i="69"/>
  <c r="AS16" i="69"/>
  <c r="AS13" i="69"/>
  <c r="AR20" i="69"/>
  <c r="AT18" i="70"/>
  <c r="AT14" i="70"/>
  <c r="AT16" i="70"/>
  <c r="AT13" i="70"/>
  <c r="AS20" i="70"/>
  <c r="H16" i="70"/>
  <c r="G17" i="70"/>
  <c r="G16" i="69"/>
  <c r="F17" i="69"/>
  <c r="AS19" i="69"/>
  <c r="AR21" i="69"/>
  <c r="AT19" i="70"/>
  <c r="AS21" i="70"/>
  <c r="AT15" i="70"/>
  <c r="AS15" i="69"/>
  <c r="AT18" i="69" l="1"/>
  <c r="AT14" i="69"/>
  <c r="AT16" i="69"/>
  <c r="AT13" i="69"/>
  <c r="AS20" i="69"/>
  <c r="AU16" i="70"/>
  <c r="AU13" i="70"/>
  <c r="AT20" i="70"/>
  <c r="AU18" i="70"/>
  <c r="AU14" i="70"/>
  <c r="H16" i="69"/>
  <c r="G17" i="69"/>
  <c r="I16" i="70"/>
  <c r="H17" i="70"/>
  <c r="AT15" i="69"/>
  <c r="AU15" i="70"/>
  <c r="AT19" i="69"/>
  <c r="AT21" i="70"/>
  <c r="AS21" i="69"/>
  <c r="AU19" i="70"/>
  <c r="AU20" i="70" l="1"/>
  <c r="AV18" i="70"/>
  <c r="AV14" i="70"/>
  <c r="AV16" i="70"/>
  <c r="AV13" i="70"/>
  <c r="AU16" i="69"/>
  <c r="AU13" i="69"/>
  <c r="AT20" i="69"/>
  <c r="AU18" i="69"/>
  <c r="AU14" i="69"/>
  <c r="I17" i="70"/>
  <c r="J16" i="70"/>
  <c r="I16" i="69"/>
  <c r="H17" i="69"/>
  <c r="AT21" i="69"/>
  <c r="AU19" i="69"/>
  <c r="AU15" i="69"/>
  <c r="AV19" i="70"/>
  <c r="AU21" i="70"/>
  <c r="AV15" i="70"/>
  <c r="I17" i="69" l="1"/>
  <c r="J16" i="69"/>
  <c r="AU20" i="69"/>
  <c r="AV18" i="69"/>
  <c r="AV14" i="69"/>
  <c r="AV16" i="69"/>
  <c r="AV13" i="69"/>
  <c r="J17" i="70"/>
  <c r="K16" i="70"/>
  <c r="AV20" i="70"/>
  <c r="AW18" i="70"/>
  <c r="AW14" i="70"/>
  <c r="AW16" i="70"/>
  <c r="AW13" i="70"/>
  <c r="AU21" i="69"/>
  <c r="AW19" i="70"/>
  <c r="AV19" i="69"/>
  <c r="AV21" i="70"/>
  <c r="AV15" i="69"/>
  <c r="AW15" i="70"/>
  <c r="AW20" i="70" l="1"/>
  <c r="AX18" i="70"/>
  <c r="AX14" i="70"/>
  <c r="AX16" i="70"/>
  <c r="AX13" i="70"/>
  <c r="J17" i="69"/>
  <c r="K16" i="69"/>
  <c r="AV20" i="69"/>
  <c r="AW18" i="69"/>
  <c r="AW14" i="69"/>
  <c r="AW16" i="69"/>
  <c r="AW13" i="69"/>
  <c r="L16" i="70"/>
  <c r="K17" i="70"/>
  <c r="AW19" i="69"/>
  <c r="AW15" i="69"/>
  <c r="AV21" i="69"/>
  <c r="AX19" i="70"/>
  <c r="AX15" i="70"/>
  <c r="AW21" i="70"/>
  <c r="AY18" i="70" l="1"/>
  <c r="AY14" i="70"/>
  <c r="AY16" i="70"/>
  <c r="AY13" i="70"/>
  <c r="AX20" i="70"/>
  <c r="M16" i="70"/>
  <c r="L17" i="70"/>
  <c r="L16" i="69"/>
  <c r="K17" i="69"/>
  <c r="AW20" i="69"/>
  <c r="AX18" i="69"/>
  <c r="AX14" i="69"/>
  <c r="AX16" i="69"/>
  <c r="AX13" i="69"/>
  <c r="AX19" i="69"/>
  <c r="AW21" i="69"/>
  <c r="AX15" i="69"/>
  <c r="AY15" i="70"/>
  <c r="AY19" i="70"/>
  <c r="AX21" i="70"/>
  <c r="AZ18" i="70" l="1"/>
  <c r="AZ14" i="70"/>
  <c r="AZ16" i="70"/>
  <c r="AZ13" i="70"/>
  <c r="AY20" i="70"/>
  <c r="N16" i="70"/>
  <c r="M17" i="70"/>
  <c r="AY18" i="69"/>
  <c r="AY14" i="69"/>
  <c r="AY16" i="69"/>
  <c r="AY13" i="69"/>
  <c r="AX20" i="69"/>
  <c r="M16" i="69"/>
  <c r="L17" i="69"/>
  <c r="AX21" i="69"/>
  <c r="AY19" i="69"/>
  <c r="AY15" i="69"/>
  <c r="AZ19" i="70"/>
  <c r="AZ15" i="70"/>
  <c r="AY21" i="70"/>
  <c r="BA16" i="70" l="1"/>
  <c r="BA13" i="70"/>
  <c r="AZ20" i="70"/>
  <c r="BA18" i="70"/>
  <c r="BA14" i="70"/>
  <c r="O16" i="70"/>
  <c r="N17" i="70"/>
  <c r="AZ18" i="69"/>
  <c r="AZ16" i="69"/>
  <c r="AZ13" i="69"/>
  <c r="AY20" i="69"/>
  <c r="AZ14" i="69"/>
  <c r="N16" i="69"/>
  <c r="M17" i="69"/>
  <c r="AZ15" i="69"/>
  <c r="BA19" i="70"/>
  <c r="AY21" i="69"/>
  <c r="AZ19" i="69"/>
  <c r="BA15" i="70"/>
  <c r="AZ21" i="70"/>
  <c r="N17" i="69" l="1"/>
  <c r="O16" i="69"/>
  <c r="O17" i="70"/>
  <c r="P16" i="70"/>
  <c r="BA20" i="70"/>
  <c r="BB18" i="70"/>
  <c r="BB14" i="70"/>
  <c r="BB16" i="70"/>
  <c r="BB13" i="70"/>
  <c r="BA16" i="69"/>
  <c r="AZ20" i="69"/>
  <c r="BA13" i="69"/>
  <c r="BA18" i="69"/>
  <c r="BA14" i="69"/>
  <c r="BA19" i="69"/>
  <c r="BB15" i="70"/>
  <c r="BA15" i="69"/>
  <c r="AZ21" i="69"/>
  <c r="BB19" i="70"/>
  <c r="BA21" i="70"/>
  <c r="BA20" i="69" l="1"/>
  <c r="BB18" i="69"/>
  <c r="BB14" i="69"/>
  <c r="BB16" i="69"/>
  <c r="BB13" i="69"/>
  <c r="O17" i="69"/>
  <c r="P16" i="69"/>
  <c r="BB20" i="70"/>
  <c r="BC18" i="70"/>
  <c r="BC14" i="70"/>
  <c r="BC16" i="70"/>
  <c r="BC13" i="70"/>
  <c r="P17" i="70"/>
  <c r="Q16" i="70"/>
  <c r="BB15" i="69"/>
  <c r="BA21" i="69"/>
  <c r="BB21" i="70"/>
  <c r="BC19" i="70"/>
  <c r="BB19" i="69"/>
  <c r="BC15" i="70"/>
  <c r="R16" i="70" l="1"/>
  <c r="Q17" i="70"/>
  <c r="P17" i="69"/>
  <c r="Q16" i="69"/>
  <c r="BC20" i="70"/>
  <c r="BD18" i="70"/>
  <c r="BD14" i="70"/>
  <c r="BD16" i="70"/>
  <c r="BD13" i="70"/>
  <c r="BB20" i="69"/>
  <c r="BC18" i="69"/>
  <c r="BC14" i="69"/>
  <c r="BC16" i="69"/>
  <c r="BC13" i="69"/>
  <c r="BD19" i="70"/>
  <c r="BC19" i="69"/>
  <c r="BC15" i="69"/>
  <c r="BC21" i="70"/>
  <c r="BD15" i="70"/>
  <c r="BB21" i="69"/>
  <c r="S16" i="70" l="1"/>
  <c r="R17" i="70"/>
  <c r="BC20" i="69"/>
  <c r="BD18" i="69"/>
  <c r="BD14" i="69"/>
  <c r="BD16" i="69"/>
  <c r="BD13" i="69"/>
  <c r="R16" i="69"/>
  <c r="Q17" i="69"/>
  <c r="BE18" i="70"/>
  <c r="BE14" i="70"/>
  <c r="BE16" i="70"/>
  <c r="BE13" i="70"/>
  <c r="BD20" i="70"/>
  <c r="BE15" i="70"/>
  <c r="BE19" i="70"/>
  <c r="BD19" i="69"/>
  <c r="BD15" i="69"/>
  <c r="BC21" i="69"/>
  <c r="BD21" i="70"/>
  <c r="BF18" i="70" l="1"/>
  <c r="BF14" i="70"/>
  <c r="BF16" i="70"/>
  <c r="BF13" i="70"/>
  <c r="BE20" i="70"/>
  <c r="BE18" i="69"/>
  <c r="BE14" i="69"/>
  <c r="BE16" i="69"/>
  <c r="BE13" i="69"/>
  <c r="BD20" i="69"/>
  <c r="T16" i="70"/>
  <c r="S17" i="70"/>
  <c r="S16" i="69"/>
  <c r="R17" i="69"/>
  <c r="BD21" i="69"/>
  <c r="BE21" i="70"/>
  <c r="BF19" i="70"/>
  <c r="BE19" i="69"/>
  <c r="BF15" i="70"/>
  <c r="BE15" i="69"/>
  <c r="BG16" i="70" l="1"/>
  <c r="BG13" i="70"/>
  <c r="BF20" i="70"/>
  <c r="BG18" i="70"/>
  <c r="BG14" i="70"/>
  <c r="T16" i="69"/>
  <c r="S17" i="69"/>
  <c r="BF18" i="69"/>
  <c r="BF16" i="69"/>
  <c r="BF13" i="69"/>
  <c r="BF14" i="69"/>
  <c r="BE20" i="69"/>
  <c r="U16" i="70"/>
  <c r="T17" i="70"/>
  <c r="BF15" i="69"/>
  <c r="BG19" i="70"/>
  <c r="BF19" i="69"/>
  <c r="BE21" i="69"/>
  <c r="BG15" i="70"/>
  <c r="BF21" i="70"/>
  <c r="U17" i="70" l="1"/>
  <c r="V16" i="70"/>
  <c r="BG20" i="70"/>
  <c r="BH18" i="70"/>
  <c r="BH14" i="70"/>
  <c r="BH16" i="70"/>
  <c r="BH13" i="70"/>
  <c r="U16" i="69"/>
  <c r="T17" i="69"/>
  <c r="BG16" i="69"/>
  <c r="BG13" i="69"/>
  <c r="BF20" i="69"/>
  <c r="BG18" i="69"/>
  <c r="BG14" i="69"/>
  <c r="BG21" i="70"/>
  <c r="BH15" i="70"/>
  <c r="BH19" i="70"/>
  <c r="BG19" i="69"/>
  <c r="BF21" i="69"/>
  <c r="BG15" i="69"/>
  <c r="U17" i="69" l="1"/>
  <c r="V16" i="69"/>
  <c r="V17" i="70"/>
  <c r="W16" i="70"/>
  <c r="BH20" i="70"/>
  <c r="BI18" i="70"/>
  <c r="BI14" i="70"/>
  <c r="BI16" i="70"/>
  <c r="BI13" i="70"/>
  <c r="BG20" i="69"/>
  <c r="BH18" i="69"/>
  <c r="BH14" i="69"/>
  <c r="BH16" i="69"/>
  <c r="BH13" i="69"/>
  <c r="BG21" i="69"/>
  <c r="BH15" i="69"/>
  <c r="BH19" i="69"/>
  <c r="BI19" i="70"/>
  <c r="BH21" i="70"/>
  <c r="BI15" i="70"/>
  <c r="V17" i="69" l="1"/>
  <c r="W16" i="69"/>
  <c r="X16" i="70"/>
  <c r="W17" i="70"/>
  <c r="BH20" i="69"/>
  <c r="BI18" i="69"/>
  <c r="BI14" i="69"/>
  <c r="BI16" i="69"/>
  <c r="BI13" i="69"/>
  <c r="BI20" i="70"/>
  <c r="BJ18" i="70"/>
  <c r="BJ14" i="70"/>
  <c r="BJ16" i="70"/>
  <c r="BJ13" i="70"/>
  <c r="BJ19" i="70"/>
  <c r="BI15" i="69"/>
  <c r="BH21" i="69"/>
  <c r="BI21" i="70"/>
  <c r="BI19" i="69"/>
  <c r="BJ15" i="70"/>
  <c r="BK18" i="70" l="1"/>
  <c r="BK14" i="70"/>
  <c r="BK16" i="70"/>
  <c r="BK13" i="70"/>
  <c r="BJ20" i="70"/>
  <c r="X16" i="69"/>
  <c r="W17" i="69"/>
  <c r="BI20" i="69"/>
  <c r="BJ18" i="69"/>
  <c r="BJ14" i="69"/>
  <c r="BJ16" i="69"/>
  <c r="BJ13" i="69"/>
  <c r="Y16" i="70"/>
  <c r="X17" i="70"/>
  <c r="BK15" i="70"/>
  <c r="BJ15" i="69"/>
  <c r="BJ19" i="69"/>
  <c r="BK19" i="70"/>
  <c r="BI21" i="69"/>
  <c r="BJ21" i="70"/>
  <c r="BL18" i="70" l="1"/>
  <c r="BL14" i="70"/>
  <c r="BL16" i="70"/>
  <c r="BL13" i="70"/>
  <c r="BK20" i="70"/>
  <c r="Z16" i="70"/>
  <c r="Y17" i="70"/>
  <c r="BK18" i="69"/>
  <c r="BK14" i="69"/>
  <c r="BK16" i="69"/>
  <c r="BK13" i="69"/>
  <c r="BJ20" i="69"/>
  <c r="Y16" i="69"/>
  <c r="X17" i="69"/>
  <c r="BK19" i="69"/>
  <c r="BL15" i="70"/>
  <c r="BK21" i="70"/>
  <c r="BJ21" i="69"/>
  <c r="BK15" i="69"/>
  <c r="BL19" i="70"/>
  <c r="BM16" i="70" l="1"/>
  <c r="BM13" i="70"/>
  <c r="BL20" i="70"/>
  <c r="BM18" i="70"/>
  <c r="BM14" i="70"/>
  <c r="AA16" i="70"/>
  <c r="Z17" i="70"/>
  <c r="BL18" i="69"/>
  <c r="BL16" i="69"/>
  <c r="BL13" i="69"/>
  <c r="BK20" i="69"/>
  <c r="BL14" i="69"/>
  <c r="Z16" i="69"/>
  <c r="Y17" i="69"/>
  <c r="BM15" i="70"/>
  <c r="BK21" i="69"/>
  <c r="BL15" i="69"/>
  <c r="BM19" i="70"/>
  <c r="BL21" i="70"/>
  <c r="BL19" i="69"/>
  <c r="AA16" i="69" l="1"/>
  <c r="Z17" i="69"/>
  <c r="BM20" i="70"/>
  <c r="BN18" i="70"/>
  <c r="BN14" i="70"/>
  <c r="BN16" i="70"/>
  <c r="BN13" i="70"/>
  <c r="AA17" i="70"/>
  <c r="AB16" i="70"/>
  <c r="BM16" i="69"/>
  <c r="BL20" i="69"/>
  <c r="BM18" i="69"/>
  <c r="BM14" i="69"/>
  <c r="BM13" i="69"/>
  <c r="BM21" i="70"/>
  <c r="BN19" i="70"/>
  <c r="BM15" i="69"/>
  <c r="BN15" i="70"/>
  <c r="BM19" i="69"/>
  <c r="BL21" i="69"/>
  <c r="AA17" i="69" l="1"/>
  <c r="AB16" i="69"/>
  <c r="BM20" i="69"/>
  <c r="BN18" i="69"/>
  <c r="BN14" i="69"/>
  <c r="BN16" i="69"/>
  <c r="BN13" i="69"/>
  <c r="BN20" i="70"/>
  <c r="BO18" i="70"/>
  <c r="BO14" i="70"/>
  <c r="BO16" i="70"/>
  <c r="BO13" i="70"/>
  <c r="AB17" i="70"/>
  <c r="AC16" i="70"/>
  <c r="BM21" i="69"/>
  <c r="BO19" i="70"/>
  <c r="BO15" i="70"/>
  <c r="BN15" i="69"/>
  <c r="BN19" i="69"/>
  <c r="BN21" i="70"/>
  <c r="AB17" i="69" l="1"/>
  <c r="AC16" i="69"/>
  <c r="BN20" i="69"/>
  <c r="BO18" i="69"/>
  <c r="BO14" i="69"/>
  <c r="BO16" i="69"/>
  <c r="BO13" i="69"/>
  <c r="AD16" i="70"/>
  <c r="AC17" i="70"/>
  <c r="BO20" i="70"/>
  <c r="BP18" i="70"/>
  <c r="BP14" i="70"/>
  <c r="BP16" i="70"/>
  <c r="BP13" i="70"/>
  <c r="BO19" i="69"/>
  <c r="BN21" i="69"/>
  <c r="BP19" i="70"/>
  <c r="BP15" i="70"/>
  <c r="BO15" i="69"/>
  <c r="BO21" i="70"/>
  <c r="AD16" i="69" l="1"/>
  <c r="AC17" i="69"/>
  <c r="BQ18" i="70"/>
  <c r="BQ14" i="70"/>
  <c r="BQ16" i="70"/>
  <c r="BQ13" i="70"/>
  <c r="BP20" i="70"/>
  <c r="C25" i="70"/>
  <c r="AD17" i="70"/>
  <c r="AG18" i="70"/>
  <c r="BO20" i="69"/>
  <c r="BP18" i="69"/>
  <c r="BP14" i="69"/>
  <c r="BP16" i="69"/>
  <c r="BP13" i="69"/>
  <c r="BO21" i="69"/>
  <c r="BP19" i="69"/>
  <c r="BQ15" i="70"/>
  <c r="BP15" i="69"/>
  <c r="BP21" i="70"/>
  <c r="AN17" i="70"/>
  <c r="BQ19" i="70"/>
  <c r="D25" i="70" l="1"/>
  <c r="C26" i="70"/>
  <c r="C25" i="69"/>
  <c r="AD17" i="69"/>
  <c r="AG18" i="69"/>
  <c r="BQ18" i="69"/>
  <c r="BQ14" i="69"/>
  <c r="BQ16" i="69"/>
  <c r="BQ13" i="69"/>
  <c r="BP20" i="69"/>
  <c r="BR18" i="70"/>
  <c r="BR14" i="70"/>
  <c r="BR16" i="70"/>
  <c r="BR13" i="70"/>
  <c r="BQ20" i="70"/>
  <c r="AG20" i="70"/>
  <c r="AG22" i="70"/>
  <c r="BQ19" i="69"/>
  <c r="BP21" i="69"/>
  <c r="BQ15" i="69"/>
  <c r="BR15" i="70"/>
  <c r="AN17" i="69"/>
  <c r="BQ21" i="70"/>
  <c r="BR19" i="70"/>
  <c r="D26" i="70" l="1"/>
  <c r="E25" i="70"/>
  <c r="AG20" i="69"/>
  <c r="AG22" i="69"/>
  <c r="BR18" i="69"/>
  <c r="BR16" i="69"/>
  <c r="BR13" i="69"/>
  <c r="BR14" i="69"/>
  <c r="BQ20" i="69"/>
  <c r="BS16" i="70"/>
  <c r="BS13" i="70"/>
  <c r="BR20" i="70"/>
  <c r="BS18" i="70"/>
  <c r="BS14" i="70"/>
  <c r="D25" i="69"/>
  <c r="C26" i="69"/>
  <c r="BQ21" i="69"/>
  <c r="BS19" i="70"/>
  <c r="BS15" i="70"/>
  <c r="BR19" i="69"/>
  <c r="BR21" i="70"/>
  <c r="BR15" i="69"/>
  <c r="D26" i="69" l="1"/>
  <c r="E25" i="69"/>
  <c r="BS16" i="69"/>
  <c r="BS13" i="69"/>
  <c r="BR20" i="69"/>
  <c r="BS18" i="69"/>
  <c r="BS14" i="69"/>
  <c r="E26" i="70"/>
  <c r="F25" i="70"/>
  <c r="BS20" i="70"/>
  <c r="BT18" i="70"/>
  <c r="BT14" i="70"/>
  <c r="BT16" i="70"/>
  <c r="BT13" i="70"/>
  <c r="BS15" i="69"/>
  <c r="BR21" i="69"/>
  <c r="BS21" i="70"/>
  <c r="BS19" i="69"/>
  <c r="BT15" i="70"/>
  <c r="BT19" i="70"/>
  <c r="E26" i="69" l="1"/>
  <c r="F25" i="69"/>
  <c r="BS20" i="69"/>
  <c r="BT18" i="69"/>
  <c r="BT14" i="69"/>
  <c r="BT16" i="69"/>
  <c r="BT13" i="69"/>
  <c r="BT20" i="70"/>
  <c r="BU18" i="70"/>
  <c r="BU14" i="70"/>
  <c r="BU16" i="70"/>
  <c r="BU13" i="70"/>
  <c r="G25" i="70"/>
  <c r="F26" i="70"/>
  <c r="BU15" i="70"/>
  <c r="BS21" i="69"/>
  <c r="BU19" i="70"/>
  <c r="BT19" i="69"/>
  <c r="BT21" i="70"/>
  <c r="BT15" i="69"/>
  <c r="H25" i="70" l="1"/>
  <c r="G26" i="70"/>
  <c r="BT20" i="69"/>
  <c r="BU18" i="69"/>
  <c r="BU14" i="69"/>
  <c r="BU16" i="69"/>
  <c r="BU13" i="69"/>
  <c r="G25" i="69"/>
  <c r="F26" i="69"/>
  <c r="BU20" i="70"/>
  <c r="BV18" i="70"/>
  <c r="BV14" i="70"/>
  <c r="BV16" i="70"/>
  <c r="BV13" i="70"/>
  <c r="BU21" i="70"/>
  <c r="BV15" i="70"/>
  <c r="BV19" i="70"/>
  <c r="BT21" i="69"/>
  <c r="BU15" i="69"/>
  <c r="BU19" i="69"/>
  <c r="H25" i="69" l="1"/>
  <c r="G26" i="69"/>
  <c r="I25" i="70"/>
  <c r="H26" i="70"/>
  <c r="BW18" i="70"/>
  <c r="BW14" i="70"/>
  <c r="BW16" i="70"/>
  <c r="BW13" i="70"/>
  <c r="BW20" i="70" s="1"/>
  <c r="BV20" i="70"/>
  <c r="BU20" i="69"/>
  <c r="BV18" i="69"/>
  <c r="BV14" i="69"/>
  <c r="BV16" i="69"/>
  <c r="BV13" i="69"/>
  <c r="BV15" i="69"/>
  <c r="BU21" i="69"/>
  <c r="BW21" i="70"/>
  <c r="BW19" i="70"/>
  <c r="BW15" i="70"/>
  <c r="BV21" i="70"/>
  <c r="BV19" i="69"/>
  <c r="BW18" i="69" l="1"/>
  <c r="BW14" i="69"/>
  <c r="BW16" i="69"/>
  <c r="BW13" i="69"/>
  <c r="BW20" i="69" s="1"/>
  <c r="BV20" i="69"/>
  <c r="J25" i="70"/>
  <c r="I26" i="70"/>
  <c r="I25" i="69"/>
  <c r="H26" i="69"/>
  <c r="BW21" i="69"/>
  <c r="BW15" i="69"/>
  <c r="BV21" i="69"/>
  <c r="BW19" i="69"/>
  <c r="J25" i="69" l="1"/>
  <c r="I26" i="69"/>
  <c r="J26" i="70"/>
  <c r="K25" i="70"/>
  <c r="J26" i="69" l="1"/>
  <c r="K25" i="69"/>
  <c r="K26" i="70"/>
  <c r="L25" i="70"/>
  <c r="K26" i="69" l="1"/>
  <c r="L25" i="69"/>
  <c r="M25" i="70"/>
  <c r="L26" i="70"/>
  <c r="N25" i="70" l="1"/>
  <c r="M26" i="70"/>
  <c r="M25" i="69"/>
  <c r="L26" i="69"/>
  <c r="N25" i="69" l="1"/>
  <c r="M26" i="69"/>
  <c r="O25" i="70"/>
  <c r="N26" i="70"/>
  <c r="O25" i="69" l="1"/>
  <c r="N26" i="69"/>
  <c r="P25" i="70"/>
  <c r="O26" i="70"/>
  <c r="P26" i="70" l="1"/>
  <c r="Q25" i="70"/>
  <c r="P25" i="69"/>
  <c r="O26" i="69"/>
  <c r="P26" i="69" l="1"/>
  <c r="Q25" i="69"/>
  <c r="Q26" i="70"/>
  <c r="R25" i="70"/>
  <c r="S25" i="70" l="1"/>
  <c r="R26" i="70"/>
  <c r="Q26" i="69"/>
  <c r="R25" i="69"/>
  <c r="T25" i="70" l="1"/>
  <c r="S26" i="70"/>
  <c r="S25" i="69"/>
  <c r="R26" i="69"/>
  <c r="T25" i="69" l="1"/>
  <c r="S26" i="69"/>
  <c r="U25" i="70"/>
  <c r="T26" i="70"/>
  <c r="V25" i="70" l="1"/>
  <c r="U26" i="70"/>
  <c r="U25" i="69"/>
  <c r="T26" i="69"/>
  <c r="V25" i="69" l="1"/>
  <c r="U26" i="69"/>
  <c r="V26" i="70"/>
  <c r="W25" i="70"/>
  <c r="V26" i="69" l="1"/>
  <c r="W25" i="69"/>
  <c r="W26" i="70"/>
  <c r="X25" i="70"/>
  <c r="W26" i="69" l="1"/>
  <c r="X25" i="69"/>
  <c r="Y25" i="70"/>
  <c r="X26" i="70"/>
  <c r="Z25" i="70" l="1"/>
  <c r="Y26" i="70"/>
  <c r="Y25" i="69"/>
  <c r="X26" i="69"/>
  <c r="Z25" i="69" l="1"/>
  <c r="Y26" i="69"/>
  <c r="AA25" i="70"/>
  <c r="Z26" i="70"/>
  <c r="AB25" i="70" l="1"/>
  <c r="AA26" i="70"/>
  <c r="AA25" i="69"/>
  <c r="Z26" i="69"/>
  <c r="AB25" i="69" l="1"/>
  <c r="AA26" i="69"/>
  <c r="AB26" i="70"/>
  <c r="AC25" i="70"/>
  <c r="AB26" i="69" l="1"/>
  <c r="AC25" i="69"/>
  <c r="AC26" i="70"/>
  <c r="AD25" i="70"/>
  <c r="AC26" i="69" l="1"/>
  <c r="AD25" i="69"/>
  <c r="C34" i="70"/>
  <c r="AD26" i="70"/>
  <c r="AG27" i="70"/>
  <c r="AO17" i="70"/>
  <c r="AG31" i="70" l="1"/>
  <c r="AG29" i="70"/>
  <c r="C35" i="70"/>
  <c r="D34" i="70"/>
  <c r="C34" i="69"/>
  <c r="AD26" i="69"/>
  <c r="AG27" i="69"/>
  <c r="AO17" i="69"/>
  <c r="AG29" i="69" l="1"/>
  <c r="AG31" i="69"/>
  <c r="D34" i="69"/>
  <c r="C35" i="69"/>
  <c r="D35" i="70"/>
  <c r="E34" i="70"/>
  <c r="E34" i="69" l="1"/>
  <c r="D35" i="69"/>
  <c r="E35" i="70"/>
  <c r="F34" i="70"/>
  <c r="F35" i="70" l="1"/>
  <c r="G34" i="70"/>
  <c r="F34" i="69"/>
  <c r="E35" i="69"/>
  <c r="G34" i="69" l="1"/>
  <c r="F35" i="69"/>
  <c r="H34" i="70"/>
  <c r="G35" i="70"/>
  <c r="I34" i="70" l="1"/>
  <c r="H35" i="70"/>
  <c r="G35" i="69"/>
  <c r="H34" i="69"/>
  <c r="H35" i="69" l="1"/>
  <c r="I34" i="69"/>
  <c r="I35" i="70"/>
  <c r="J34" i="70"/>
  <c r="J35" i="70" l="1"/>
  <c r="K34" i="70"/>
  <c r="J34" i="69"/>
  <c r="I35" i="69"/>
  <c r="K34" i="69" l="1"/>
  <c r="J35" i="69"/>
  <c r="K35" i="70"/>
  <c r="L34" i="70"/>
  <c r="L35" i="70" l="1"/>
  <c r="M34" i="70"/>
  <c r="L34" i="69"/>
  <c r="K35" i="69"/>
  <c r="M34" i="69" l="1"/>
  <c r="L35" i="69"/>
  <c r="N34" i="70"/>
  <c r="M35" i="70"/>
  <c r="O34" i="70" l="1"/>
  <c r="N35" i="70"/>
  <c r="M35" i="69"/>
  <c r="N34" i="69"/>
  <c r="N35" i="69" l="1"/>
  <c r="O34" i="69"/>
  <c r="O35" i="70"/>
  <c r="P34" i="70"/>
  <c r="P35" i="70" l="1"/>
  <c r="Q34" i="70"/>
  <c r="P34" i="69"/>
  <c r="O35" i="69"/>
  <c r="Q34" i="69" l="1"/>
  <c r="P35" i="69"/>
  <c r="Q35" i="70"/>
  <c r="R34" i="70"/>
  <c r="R35" i="70" l="1"/>
  <c r="S34" i="70"/>
  <c r="R34" i="69"/>
  <c r="Q35" i="69"/>
  <c r="S34" i="69" l="1"/>
  <c r="R35" i="69"/>
  <c r="T34" i="70"/>
  <c r="S35" i="70"/>
  <c r="U34" i="70" l="1"/>
  <c r="T35" i="70"/>
  <c r="S35" i="69"/>
  <c r="T34" i="69"/>
  <c r="T35" i="69" l="1"/>
  <c r="U34" i="69"/>
  <c r="U35" i="70"/>
  <c r="V34" i="70"/>
  <c r="V35" i="70" l="1"/>
  <c r="W34" i="70"/>
  <c r="V34" i="69"/>
  <c r="U35" i="69"/>
  <c r="W34" i="69" l="1"/>
  <c r="V35" i="69"/>
  <c r="W35" i="70"/>
  <c r="X34" i="70"/>
  <c r="X35" i="70" l="1"/>
  <c r="Y34" i="70"/>
  <c r="X34" i="69"/>
  <c r="W35" i="69"/>
  <c r="Y34" i="69" l="1"/>
  <c r="X35" i="69"/>
  <c r="Z34" i="70"/>
  <c r="Y35" i="70"/>
  <c r="AA34" i="70" l="1"/>
  <c r="Z35" i="70"/>
  <c r="Y35" i="69"/>
  <c r="Z34" i="69"/>
  <c r="Z35" i="69" l="1"/>
  <c r="AA34" i="69"/>
  <c r="AB34" i="70"/>
  <c r="AA35" i="70"/>
  <c r="AC34" i="70" l="1"/>
  <c r="AB35" i="70"/>
  <c r="AB34" i="69"/>
  <c r="AA35" i="69"/>
  <c r="AC34" i="69" l="1"/>
  <c r="AB35" i="69"/>
  <c r="AC35" i="70"/>
  <c r="AD34" i="70"/>
  <c r="AD35" i="70" l="1"/>
  <c r="C43" i="70"/>
  <c r="AG36" i="70"/>
  <c r="AD34" i="69"/>
  <c r="AC35" i="69"/>
  <c r="AP17" i="70"/>
  <c r="C43" i="69" l="1"/>
  <c r="AD35" i="69"/>
  <c r="AG36" i="69"/>
  <c r="AG38" i="70"/>
  <c r="AG40" i="70"/>
  <c r="C44" i="70"/>
  <c r="D43" i="70"/>
  <c r="AP17" i="69"/>
  <c r="AG38" i="69" l="1"/>
  <c r="AG40" i="69"/>
  <c r="E43" i="70"/>
  <c r="D44" i="70"/>
  <c r="D43" i="69"/>
  <c r="C44" i="69"/>
  <c r="D44" i="69" l="1"/>
  <c r="E43" i="69"/>
  <c r="F43" i="70"/>
  <c r="E44" i="70"/>
  <c r="G43" i="70" l="1"/>
  <c r="F44" i="70"/>
  <c r="E44" i="69"/>
  <c r="F43" i="69"/>
  <c r="G43" i="69" l="1"/>
  <c r="F44" i="69"/>
  <c r="H43" i="70"/>
  <c r="G44" i="70"/>
  <c r="H44" i="70" l="1"/>
  <c r="I43" i="70"/>
  <c r="H43" i="69"/>
  <c r="G44" i="69"/>
  <c r="I43" i="69" l="1"/>
  <c r="H44" i="69"/>
  <c r="I44" i="70"/>
  <c r="J43" i="70"/>
  <c r="K43" i="70" l="1"/>
  <c r="J44" i="70"/>
  <c r="J43" i="69"/>
  <c r="I44" i="69"/>
  <c r="J44" i="69" l="1"/>
  <c r="K43" i="69"/>
  <c r="L43" i="70"/>
  <c r="K44" i="70"/>
  <c r="M43" i="70" l="1"/>
  <c r="L44" i="70"/>
  <c r="K44" i="69"/>
  <c r="L43" i="69"/>
  <c r="M43" i="69" l="1"/>
  <c r="L44" i="69"/>
  <c r="N43" i="70"/>
  <c r="M44" i="70"/>
  <c r="N44" i="70" l="1"/>
  <c r="O43" i="70"/>
  <c r="N43" i="69"/>
  <c r="M44" i="69"/>
  <c r="O43" i="69" l="1"/>
  <c r="N44" i="69"/>
  <c r="O44" i="70"/>
  <c r="P43" i="70"/>
  <c r="Q43" i="70" l="1"/>
  <c r="P44" i="70"/>
  <c r="P43" i="69"/>
  <c r="O44" i="69"/>
  <c r="P44" i="69" l="1"/>
  <c r="Q43" i="69"/>
  <c r="R43" i="70"/>
  <c r="Q44" i="70"/>
  <c r="S43" i="70" l="1"/>
  <c r="R44" i="70"/>
  <c r="Q44" i="69"/>
  <c r="R43" i="69"/>
  <c r="S43" i="69" l="1"/>
  <c r="R44" i="69"/>
  <c r="T43" i="70"/>
  <c r="S44" i="70"/>
  <c r="T44" i="70" l="1"/>
  <c r="U43" i="70"/>
  <c r="T43" i="69"/>
  <c r="S44" i="69"/>
  <c r="U43" i="69" l="1"/>
  <c r="T44" i="69"/>
  <c r="U44" i="70"/>
  <c r="V43" i="70"/>
  <c r="V43" i="69" l="1"/>
  <c r="U44" i="69"/>
  <c r="W43" i="70"/>
  <c r="V44" i="70"/>
  <c r="X43" i="70" l="1"/>
  <c r="W44" i="70"/>
  <c r="V44" i="69"/>
  <c r="W43" i="69"/>
  <c r="W44" i="69" l="1"/>
  <c r="X43" i="69"/>
  <c r="Y43" i="70"/>
  <c r="X44" i="70"/>
  <c r="Z43" i="70" l="1"/>
  <c r="Y44" i="70"/>
  <c r="Y43" i="69"/>
  <c r="X44" i="69"/>
  <c r="Z43" i="69" l="1"/>
  <c r="Y44" i="69"/>
  <c r="Z44" i="70"/>
  <c r="AA43" i="70"/>
  <c r="AA44" i="70" l="1"/>
  <c r="AB43" i="70"/>
  <c r="AA43" i="69"/>
  <c r="Z44" i="69"/>
  <c r="AB43" i="69" l="1"/>
  <c r="AA44" i="69"/>
  <c r="AC43" i="70"/>
  <c r="AB44" i="70"/>
  <c r="AD43" i="70" l="1"/>
  <c r="AC44" i="70"/>
  <c r="AB44" i="69"/>
  <c r="AC43" i="69"/>
  <c r="AC44" i="69" l="1"/>
  <c r="AD43" i="69"/>
  <c r="C52" i="70"/>
  <c r="AD44" i="70"/>
  <c r="AG45" i="70"/>
  <c r="AQ17" i="70"/>
  <c r="AG47" i="70" l="1"/>
  <c r="AG49" i="70"/>
  <c r="D52" i="70"/>
  <c r="C53" i="70"/>
  <c r="C52" i="69"/>
  <c r="AD44" i="69"/>
  <c r="AG45" i="69"/>
  <c r="AQ17" i="69"/>
  <c r="D52" i="69" l="1"/>
  <c r="C53" i="69"/>
  <c r="E52" i="70"/>
  <c r="D53" i="70"/>
  <c r="AG47" i="69"/>
  <c r="AG49" i="69"/>
  <c r="E53" i="70" l="1"/>
  <c r="F52" i="70"/>
  <c r="E52" i="69"/>
  <c r="D53" i="69"/>
  <c r="F52" i="69" l="1"/>
  <c r="E53" i="69"/>
  <c r="F53" i="70"/>
  <c r="G52" i="70"/>
  <c r="H52" i="70" l="1"/>
  <c r="G53" i="70"/>
  <c r="G52" i="69"/>
  <c r="F53" i="69"/>
  <c r="G53" i="69" l="1"/>
  <c r="H52" i="69"/>
  <c r="I52" i="70"/>
  <c r="H53" i="70"/>
  <c r="J52" i="70" l="1"/>
  <c r="I53" i="70"/>
  <c r="H53" i="69"/>
  <c r="I52" i="69"/>
  <c r="J52" i="69" l="1"/>
  <c r="I53" i="69"/>
  <c r="K52" i="70"/>
  <c r="J53" i="70"/>
  <c r="K53" i="70" l="1"/>
  <c r="L52" i="70"/>
  <c r="K52" i="69"/>
  <c r="J53" i="69"/>
  <c r="L53" i="70" l="1"/>
  <c r="M52" i="70"/>
  <c r="L52" i="69"/>
  <c r="K53" i="69"/>
  <c r="M52" i="69" l="1"/>
  <c r="L53" i="69"/>
  <c r="N52" i="70"/>
  <c r="M53" i="70"/>
  <c r="O52" i="70" l="1"/>
  <c r="N53" i="70"/>
  <c r="M53" i="69"/>
  <c r="N52" i="69"/>
  <c r="P52" i="70" l="1"/>
  <c r="O53" i="70"/>
  <c r="N53" i="69"/>
  <c r="O52" i="69"/>
  <c r="P52" i="69" l="1"/>
  <c r="O53" i="69"/>
  <c r="Q52" i="70"/>
  <c r="P53" i="70"/>
  <c r="Q53" i="70" l="1"/>
  <c r="R52" i="70"/>
  <c r="Q52" i="69"/>
  <c r="P53" i="69"/>
  <c r="R52" i="69" l="1"/>
  <c r="Q53" i="69"/>
  <c r="R53" i="70"/>
  <c r="S52" i="70"/>
  <c r="T52" i="70" l="1"/>
  <c r="S53" i="70"/>
  <c r="S52" i="69"/>
  <c r="R53" i="69"/>
  <c r="S53" i="69" l="1"/>
  <c r="T52" i="69"/>
  <c r="U52" i="70"/>
  <c r="T53" i="70"/>
  <c r="V52" i="70" l="1"/>
  <c r="U53" i="70"/>
  <c r="T53" i="69"/>
  <c r="U52" i="69"/>
  <c r="V52" i="69" l="1"/>
  <c r="U53" i="69"/>
  <c r="W52" i="70"/>
  <c r="V53" i="70"/>
  <c r="W53" i="70" l="1"/>
  <c r="X52" i="70"/>
  <c r="W52" i="69"/>
  <c r="V53" i="69"/>
  <c r="X52" i="69" l="1"/>
  <c r="W53" i="69"/>
  <c r="X53" i="70"/>
  <c r="Y52" i="70"/>
  <c r="Z52" i="70" l="1"/>
  <c r="Y53" i="70"/>
  <c r="Y52" i="69"/>
  <c r="X53" i="69"/>
  <c r="Y53" i="69" l="1"/>
  <c r="Z52" i="69"/>
  <c r="AA52" i="70"/>
  <c r="Z53" i="70"/>
  <c r="AB52" i="70" l="1"/>
  <c r="AA53" i="70"/>
  <c r="Z53" i="69"/>
  <c r="AA52" i="69"/>
  <c r="AB52" i="69" l="1"/>
  <c r="AA53" i="69"/>
  <c r="AC52" i="70"/>
  <c r="AB53" i="70"/>
  <c r="AC53" i="70" l="1"/>
  <c r="AD52" i="70"/>
  <c r="AC52" i="69"/>
  <c r="AB53" i="69"/>
  <c r="AD52" i="69" l="1"/>
  <c r="AC53" i="69"/>
  <c r="AD53" i="70"/>
  <c r="C61" i="70"/>
  <c r="AG54" i="70"/>
  <c r="AR17" i="70"/>
  <c r="AG56" i="70" l="1"/>
  <c r="AG58" i="70"/>
  <c r="C62" i="70"/>
  <c r="D61" i="70"/>
  <c r="C61" i="69"/>
  <c r="AD53" i="69"/>
  <c r="AG54" i="69"/>
  <c r="AR17" i="69"/>
  <c r="D61" i="69" l="1"/>
  <c r="C62" i="69"/>
  <c r="E61" i="70"/>
  <c r="D62" i="70"/>
  <c r="AG56" i="69"/>
  <c r="AG58" i="69"/>
  <c r="F61" i="70" l="1"/>
  <c r="E62" i="70"/>
  <c r="D62" i="69"/>
  <c r="E61" i="69"/>
  <c r="E62" i="69" l="1"/>
  <c r="F61" i="69"/>
  <c r="G61" i="70"/>
  <c r="F62" i="70"/>
  <c r="H61" i="70" l="1"/>
  <c r="G62" i="70"/>
  <c r="G61" i="69"/>
  <c r="F62" i="69"/>
  <c r="H61" i="69" l="1"/>
  <c r="G62" i="69"/>
  <c r="H62" i="70"/>
  <c r="I61" i="70"/>
  <c r="I62" i="70" l="1"/>
  <c r="J61" i="70"/>
  <c r="I61" i="69"/>
  <c r="H62" i="69"/>
  <c r="J61" i="69" l="1"/>
  <c r="I62" i="69"/>
  <c r="K61" i="70"/>
  <c r="J62" i="70"/>
  <c r="L61" i="70" l="1"/>
  <c r="K62" i="70"/>
  <c r="J62" i="69"/>
  <c r="K61" i="69"/>
  <c r="K62" i="69" l="1"/>
  <c r="L61" i="69"/>
  <c r="M61" i="70"/>
  <c r="L62" i="70"/>
  <c r="N61" i="70" l="1"/>
  <c r="M62" i="70"/>
  <c r="M61" i="69"/>
  <c r="L62" i="69"/>
  <c r="N61" i="69" l="1"/>
  <c r="M62" i="69"/>
  <c r="N62" i="70"/>
  <c r="O61" i="70"/>
  <c r="O62" i="70" l="1"/>
  <c r="P61" i="70"/>
  <c r="O61" i="69"/>
  <c r="N62" i="69"/>
  <c r="P61" i="69" l="1"/>
  <c r="O62" i="69"/>
  <c r="Q61" i="70"/>
  <c r="P62" i="70"/>
  <c r="R61" i="70" l="1"/>
  <c r="Q62" i="70"/>
  <c r="P62" i="69"/>
  <c r="Q61" i="69"/>
  <c r="Q62" i="69" l="1"/>
  <c r="R61" i="69"/>
  <c r="S61" i="70"/>
  <c r="R62" i="70"/>
  <c r="T61" i="70" l="1"/>
  <c r="S62" i="70"/>
  <c r="S61" i="69"/>
  <c r="R62" i="69"/>
  <c r="T61" i="69" l="1"/>
  <c r="S62" i="69"/>
  <c r="T62" i="70"/>
  <c r="U61" i="70"/>
  <c r="U61" i="69" l="1"/>
  <c r="T62" i="69"/>
  <c r="U62" i="70"/>
  <c r="V61" i="70"/>
  <c r="W61" i="70" l="1"/>
  <c r="V62" i="70"/>
  <c r="V61" i="69"/>
  <c r="U62" i="69"/>
  <c r="V62" i="69" l="1"/>
  <c r="W61" i="69"/>
  <c r="X61" i="70"/>
  <c r="W62" i="70"/>
  <c r="Y61" i="70" l="1"/>
  <c r="X62" i="70"/>
  <c r="W62" i="69"/>
  <c r="X61" i="69"/>
  <c r="Y61" i="69" l="1"/>
  <c r="X62" i="69"/>
  <c r="Z61" i="70"/>
  <c r="Y62" i="70"/>
  <c r="Z62" i="70" l="1"/>
  <c r="AA61" i="70"/>
  <c r="Z61" i="69"/>
  <c r="Y62" i="69"/>
  <c r="AA61" i="69" l="1"/>
  <c r="Z62" i="69"/>
  <c r="AA62" i="70"/>
  <c r="AB61" i="70"/>
  <c r="AC61" i="70" l="1"/>
  <c r="AB62" i="70"/>
  <c r="AB61" i="69"/>
  <c r="AA62" i="69"/>
  <c r="AB62" i="69" l="1"/>
  <c r="AC61" i="69"/>
  <c r="AD61" i="70"/>
  <c r="AC62" i="70"/>
  <c r="AC62" i="69" l="1"/>
  <c r="AD61" i="69"/>
  <c r="C70" i="70"/>
  <c r="AD62" i="70"/>
  <c r="AG63" i="70"/>
  <c r="AS17" i="70"/>
  <c r="AG65" i="70" l="1"/>
  <c r="AG67" i="70"/>
  <c r="D70" i="70"/>
  <c r="C71" i="70"/>
  <c r="C70" i="69"/>
  <c r="AD62" i="69"/>
  <c r="AG63" i="69"/>
  <c r="AS17" i="69"/>
  <c r="D70" i="69" l="1"/>
  <c r="C71" i="69"/>
  <c r="E70" i="70"/>
  <c r="D71" i="70"/>
  <c r="AG65" i="69"/>
  <c r="AG67" i="69"/>
  <c r="E71" i="70" l="1"/>
  <c r="F70" i="70"/>
  <c r="E70" i="69"/>
  <c r="D71" i="69"/>
  <c r="F70" i="69" l="1"/>
  <c r="E71" i="69"/>
  <c r="F71" i="70"/>
  <c r="G70" i="70"/>
  <c r="H70" i="70" l="1"/>
  <c r="G71" i="70"/>
  <c r="G70" i="69"/>
  <c r="F71" i="69"/>
  <c r="G71" i="69" l="1"/>
  <c r="H70" i="69"/>
  <c r="I70" i="70"/>
  <c r="H71" i="70"/>
  <c r="J70" i="70" l="1"/>
  <c r="I71" i="70"/>
  <c r="H71" i="69"/>
  <c r="I70" i="69"/>
  <c r="J70" i="69" l="1"/>
  <c r="I71" i="69"/>
  <c r="K70" i="70"/>
  <c r="J71" i="70"/>
  <c r="K71" i="70" l="1"/>
  <c r="L70" i="70"/>
  <c r="K70" i="69"/>
  <c r="J71" i="69"/>
  <c r="L70" i="69" l="1"/>
  <c r="K71" i="69"/>
  <c r="L71" i="70"/>
  <c r="M70" i="70"/>
  <c r="N70" i="70" l="1"/>
  <c r="M71" i="70"/>
  <c r="M70" i="69"/>
  <c r="L71" i="69"/>
  <c r="M71" i="69" l="1"/>
  <c r="N70" i="69"/>
  <c r="O70" i="70"/>
  <c r="N71" i="70"/>
  <c r="P70" i="70" l="1"/>
  <c r="O71" i="70"/>
  <c r="N71" i="69"/>
  <c r="O70" i="69"/>
  <c r="P70" i="69" l="1"/>
  <c r="O71" i="69"/>
  <c r="Q70" i="70"/>
  <c r="P71" i="70"/>
  <c r="Q71" i="70" l="1"/>
  <c r="R70" i="70"/>
  <c r="P71" i="69"/>
  <c r="Q70" i="69"/>
  <c r="R70" i="69" l="1"/>
  <c r="Q71" i="69"/>
  <c r="R71" i="70"/>
  <c r="S70" i="70"/>
  <c r="T70" i="70" l="1"/>
  <c r="S71" i="70"/>
  <c r="S70" i="69"/>
  <c r="R71" i="69"/>
  <c r="S71" i="69" l="1"/>
  <c r="T70" i="69"/>
  <c r="U70" i="70"/>
  <c r="T71" i="70"/>
  <c r="V70" i="70" l="1"/>
  <c r="U71" i="70"/>
  <c r="T71" i="69"/>
  <c r="U70" i="69"/>
  <c r="U71" i="69" l="1"/>
  <c r="V70" i="69"/>
  <c r="W70" i="70"/>
  <c r="V71" i="70"/>
  <c r="W71" i="70" l="1"/>
  <c r="X70" i="70"/>
  <c r="V71" i="69"/>
  <c r="W70" i="69"/>
  <c r="X70" i="69" l="1"/>
  <c r="W71" i="69"/>
  <c r="X71" i="70"/>
  <c r="Y70" i="70"/>
  <c r="Z70" i="70" l="1"/>
  <c r="Y71" i="70"/>
  <c r="X71" i="69"/>
  <c r="Y70" i="69"/>
  <c r="Y71" i="69" l="1"/>
  <c r="Z70" i="69"/>
  <c r="AA70" i="70"/>
  <c r="Z71" i="70"/>
  <c r="AB70" i="70" l="1"/>
  <c r="AA71" i="70"/>
  <c r="Z71" i="69"/>
  <c r="AA70" i="69"/>
  <c r="AA71" i="69" l="1"/>
  <c r="AB70" i="69"/>
  <c r="AC70" i="70"/>
  <c r="AB71" i="70"/>
  <c r="AC71" i="70" l="1"/>
  <c r="AD70" i="70"/>
  <c r="AB71" i="69"/>
  <c r="AC70" i="69"/>
  <c r="AC71" i="69" l="1"/>
  <c r="AD70" i="69"/>
  <c r="AD71" i="70"/>
  <c r="C79" i="70"/>
  <c r="AG72" i="70"/>
  <c r="AT17" i="70"/>
  <c r="AG74" i="70" l="1"/>
  <c r="AG76" i="70"/>
  <c r="C80" i="70"/>
  <c r="D79" i="70"/>
  <c r="AD71" i="69"/>
  <c r="C79" i="69"/>
  <c r="AG72" i="69"/>
  <c r="AT17" i="69"/>
  <c r="E79" i="70" l="1"/>
  <c r="D80" i="70"/>
  <c r="AG76" i="69"/>
  <c r="AG74" i="69"/>
  <c r="C80" i="69"/>
  <c r="D79" i="69"/>
  <c r="D80" i="69" l="1"/>
  <c r="E79" i="69"/>
  <c r="F79" i="70"/>
  <c r="E80" i="70"/>
  <c r="G79" i="70" l="1"/>
  <c r="F80" i="70"/>
  <c r="F79" i="69"/>
  <c r="E80" i="69"/>
  <c r="F80" i="69" l="1"/>
  <c r="G79" i="69"/>
  <c r="H79" i="70"/>
  <c r="G80" i="70"/>
  <c r="H80" i="70" l="1"/>
  <c r="I79" i="70"/>
  <c r="H79" i="69"/>
  <c r="G80" i="69"/>
  <c r="H80" i="69" l="1"/>
  <c r="I79" i="69"/>
  <c r="I80" i="70"/>
  <c r="J79" i="70"/>
  <c r="K79" i="70" l="1"/>
  <c r="J80" i="70"/>
  <c r="I80" i="69"/>
  <c r="J79" i="69"/>
  <c r="J80" i="69" l="1"/>
  <c r="K79" i="69"/>
  <c r="L79" i="70"/>
  <c r="K80" i="70"/>
  <c r="M79" i="70" l="1"/>
  <c r="L80" i="70"/>
  <c r="L79" i="69"/>
  <c r="K80" i="69"/>
  <c r="L80" i="69" l="1"/>
  <c r="M79" i="69"/>
  <c r="N79" i="70"/>
  <c r="M80" i="70"/>
  <c r="N80" i="70" l="1"/>
  <c r="O79" i="70"/>
  <c r="N79" i="69"/>
  <c r="M80" i="69"/>
  <c r="O79" i="69" l="1"/>
  <c r="N80" i="69"/>
  <c r="O80" i="70"/>
  <c r="P79" i="70"/>
  <c r="Q79" i="70" l="1"/>
  <c r="P80" i="70"/>
  <c r="O80" i="69"/>
  <c r="P79" i="69"/>
  <c r="P80" i="69" l="1"/>
  <c r="Q79" i="69"/>
  <c r="R79" i="70"/>
  <c r="Q80" i="70"/>
  <c r="S79" i="70" l="1"/>
  <c r="R80" i="70"/>
  <c r="R79" i="69"/>
  <c r="Q80" i="69"/>
  <c r="R80" i="69" l="1"/>
  <c r="S79" i="69"/>
  <c r="T79" i="70"/>
  <c r="S80" i="70"/>
  <c r="T80" i="70" l="1"/>
  <c r="U79" i="70"/>
  <c r="T79" i="69"/>
  <c r="S80" i="69"/>
  <c r="T80" i="69" l="1"/>
  <c r="U79" i="69"/>
  <c r="U80" i="70"/>
  <c r="V79" i="70"/>
  <c r="W79" i="70" l="1"/>
  <c r="V80" i="70"/>
  <c r="U80" i="69"/>
  <c r="V79" i="69"/>
  <c r="V80" i="69" l="1"/>
  <c r="W79" i="69"/>
  <c r="X79" i="70"/>
  <c r="W80" i="70"/>
  <c r="Y79" i="70" l="1"/>
  <c r="X80" i="70"/>
  <c r="X79" i="69"/>
  <c r="W80" i="69"/>
  <c r="X80" i="69" l="1"/>
  <c r="Y79" i="69"/>
  <c r="Z79" i="70"/>
  <c r="Y80" i="70"/>
  <c r="Z80" i="70" l="1"/>
  <c r="AA79" i="70"/>
  <c r="Z79" i="69"/>
  <c r="Y80" i="69"/>
  <c r="Z80" i="69" l="1"/>
  <c r="AA79" i="69"/>
  <c r="AA80" i="70"/>
  <c r="AB79" i="70"/>
  <c r="AC79" i="70" l="1"/>
  <c r="AB80" i="70"/>
  <c r="AA80" i="69"/>
  <c r="AB79" i="69"/>
  <c r="AB80" i="69" l="1"/>
  <c r="AC79" i="69"/>
  <c r="AD79" i="70"/>
  <c r="AC80" i="70"/>
  <c r="C88" i="70" l="1"/>
  <c r="AD80" i="70"/>
  <c r="AG81" i="70"/>
  <c r="AD79" i="69"/>
  <c r="AC80" i="69"/>
  <c r="AU17" i="70"/>
  <c r="C88" i="69" l="1"/>
  <c r="AD80" i="69"/>
  <c r="AG81" i="69"/>
  <c r="AG83" i="70"/>
  <c r="AG85" i="70"/>
  <c r="D88" i="70"/>
  <c r="C89" i="70"/>
  <c r="AU17" i="69"/>
  <c r="E88" i="70" l="1"/>
  <c r="D89" i="70"/>
  <c r="AG83" i="69"/>
  <c r="AG85" i="69"/>
  <c r="C89" i="69"/>
  <c r="D88" i="69"/>
  <c r="E88" i="69" l="1"/>
  <c r="D89" i="69"/>
  <c r="E89" i="70"/>
  <c r="F88" i="70"/>
  <c r="F89" i="70" l="1"/>
  <c r="G88" i="70"/>
  <c r="E89" i="69"/>
  <c r="F88" i="69"/>
  <c r="F89" i="69" l="1"/>
  <c r="G88" i="69"/>
  <c r="H88" i="70"/>
  <c r="G89" i="70"/>
  <c r="I88" i="70" l="1"/>
  <c r="H89" i="70"/>
  <c r="G89" i="69"/>
  <c r="H88" i="69"/>
  <c r="I88" i="69" l="1"/>
  <c r="H89" i="69"/>
  <c r="J88" i="70"/>
  <c r="I89" i="70"/>
  <c r="K88" i="70" l="1"/>
  <c r="J89" i="70"/>
  <c r="J88" i="69"/>
  <c r="I89" i="69"/>
  <c r="K88" i="69" l="1"/>
  <c r="J89" i="69"/>
  <c r="K89" i="70"/>
  <c r="L88" i="70"/>
  <c r="L89" i="70" l="1"/>
  <c r="M88" i="70"/>
  <c r="K89" i="69"/>
  <c r="L88" i="69"/>
  <c r="L89" i="69" l="1"/>
  <c r="M88" i="69"/>
  <c r="N88" i="70"/>
  <c r="M89" i="70"/>
  <c r="O88" i="70" l="1"/>
  <c r="N89" i="70"/>
  <c r="M89" i="69"/>
  <c r="N88" i="69"/>
  <c r="O88" i="69" l="1"/>
  <c r="N89" i="69"/>
  <c r="P88" i="70"/>
  <c r="O89" i="70"/>
  <c r="Q88" i="70" l="1"/>
  <c r="P89" i="70"/>
  <c r="O89" i="69"/>
  <c r="P88" i="69"/>
  <c r="Q88" i="69" l="1"/>
  <c r="P89" i="69"/>
  <c r="Q89" i="70"/>
  <c r="R88" i="70"/>
  <c r="R89" i="70" l="1"/>
  <c r="S88" i="70"/>
  <c r="Q89" i="69"/>
  <c r="R88" i="69"/>
  <c r="R89" i="69" l="1"/>
  <c r="S88" i="69"/>
  <c r="T88" i="70"/>
  <c r="S89" i="70"/>
  <c r="U88" i="70" l="1"/>
  <c r="T89" i="70"/>
  <c r="S89" i="69"/>
  <c r="T88" i="69"/>
  <c r="T89" i="69" l="1"/>
  <c r="U88" i="69"/>
  <c r="V88" i="70"/>
  <c r="U89" i="70"/>
  <c r="W88" i="70" l="1"/>
  <c r="V89" i="70"/>
  <c r="U89" i="69"/>
  <c r="V88" i="69"/>
  <c r="W88" i="69" l="1"/>
  <c r="V89" i="69"/>
  <c r="W89" i="70"/>
  <c r="X88" i="70"/>
  <c r="X89" i="70" l="1"/>
  <c r="Y88" i="70"/>
  <c r="W89" i="69"/>
  <c r="X88" i="69"/>
  <c r="X89" i="69" l="1"/>
  <c r="Y88" i="69"/>
  <c r="Z88" i="70"/>
  <c r="Y89" i="70"/>
  <c r="AA88" i="70" l="1"/>
  <c r="Z89" i="70"/>
  <c r="Y89" i="69"/>
  <c r="Z88" i="69"/>
  <c r="Z89" i="69" l="1"/>
  <c r="AA88" i="69"/>
  <c r="AB88" i="70"/>
  <c r="AA89" i="70"/>
  <c r="AC88" i="70" l="1"/>
  <c r="AB89" i="70"/>
  <c r="AB88" i="69"/>
  <c r="AA89" i="69"/>
  <c r="AC88" i="69" l="1"/>
  <c r="AB89" i="69"/>
  <c r="AC89" i="70"/>
  <c r="AD88" i="70"/>
  <c r="AD89" i="70" l="1"/>
  <c r="C97" i="70"/>
  <c r="AG90" i="70"/>
  <c r="AC89" i="69"/>
  <c r="AD88" i="69"/>
  <c r="AV17" i="70"/>
  <c r="C97" i="69" l="1"/>
  <c r="AD89" i="69"/>
  <c r="AG90" i="69"/>
  <c r="AG92" i="70"/>
  <c r="AG94" i="70"/>
  <c r="C98" i="70"/>
  <c r="D97" i="70"/>
  <c r="AV17" i="69"/>
  <c r="D98" i="70" l="1"/>
  <c r="E97" i="70"/>
  <c r="AG92" i="69"/>
  <c r="AG94" i="69"/>
  <c r="D97" i="69"/>
  <c r="C98" i="69"/>
  <c r="D98" i="69" l="1"/>
  <c r="E97" i="69"/>
  <c r="E98" i="70"/>
  <c r="F97" i="70"/>
  <c r="F98" i="70" l="1"/>
  <c r="G97" i="70"/>
  <c r="E98" i="69"/>
  <c r="F97" i="69"/>
  <c r="G97" i="69" l="1"/>
  <c r="F98" i="69"/>
  <c r="H97" i="70"/>
  <c r="G98" i="70"/>
  <c r="H98" i="70" l="1"/>
  <c r="I97" i="70"/>
  <c r="H97" i="69"/>
  <c r="G98" i="69"/>
  <c r="I97" i="69" l="1"/>
  <c r="H98" i="69"/>
  <c r="I98" i="70"/>
  <c r="J97" i="70"/>
  <c r="J98" i="70" l="1"/>
  <c r="K97" i="70"/>
  <c r="J97" i="69"/>
  <c r="I98" i="69"/>
  <c r="J98" i="69" l="1"/>
  <c r="K97" i="69"/>
  <c r="K98" i="70"/>
  <c r="L97" i="70"/>
  <c r="L98" i="70" l="1"/>
  <c r="M97" i="70"/>
  <c r="K98" i="69"/>
  <c r="L97" i="69"/>
  <c r="L98" i="69" l="1"/>
  <c r="M97" i="69"/>
  <c r="N97" i="70"/>
  <c r="M98" i="70"/>
  <c r="N98" i="70" l="1"/>
  <c r="O97" i="70"/>
  <c r="N97" i="69"/>
  <c r="M98" i="69"/>
  <c r="O97" i="69" l="1"/>
  <c r="N98" i="69"/>
  <c r="O98" i="70"/>
  <c r="P97" i="70"/>
  <c r="P98" i="70" l="1"/>
  <c r="Q97" i="70"/>
  <c r="P97" i="69"/>
  <c r="O98" i="69"/>
  <c r="P98" i="69" l="1"/>
  <c r="Q97" i="69"/>
  <c r="Q98" i="70"/>
  <c r="R97" i="70"/>
  <c r="R98" i="70" l="1"/>
  <c r="S97" i="70"/>
  <c r="Q98" i="69"/>
  <c r="R97" i="69"/>
  <c r="R98" i="69" l="1"/>
  <c r="S97" i="69"/>
  <c r="T97" i="70"/>
  <c r="S98" i="70"/>
  <c r="T98" i="70" l="1"/>
  <c r="U97" i="70"/>
  <c r="T97" i="69"/>
  <c r="S98" i="69"/>
  <c r="U97" i="69" l="1"/>
  <c r="T98" i="69"/>
  <c r="U98" i="70"/>
  <c r="V97" i="70"/>
  <c r="V98" i="70" l="1"/>
  <c r="W97" i="70"/>
  <c r="V97" i="69"/>
  <c r="U98" i="69"/>
  <c r="V98" i="69" l="1"/>
  <c r="W97" i="69"/>
  <c r="W98" i="70"/>
  <c r="X97" i="70"/>
  <c r="X98" i="70" l="1"/>
  <c r="Y97" i="70"/>
  <c r="W98" i="69"/>
  <c r="X97" i="69"/>
  <c r="X98" i="69" l="1"/>
  <c r="Y97" i="69"/>
  <c r="Z97" i="70"/>
  <c r="Y98" i="70"/>
  <c r="Z98" i="70" l="1"/>
  <c r="AA97" i="70"/>
  <c r="Z97" i="69"/>
  <c r="Y98" i="69"/>
  <c r="AA97" i="69" l="1"/>
  <c r="Z98" i="69"/>
  <c r="AA98" i="70"/>
  <c r="AB97" i="70"/>
  <c r="AB98" i="70" l="1"/>
  <c r="AC97" i="70"/>
  <c r="AB97" i="69"/>
  <c r="AA98" i="69"/>
  <c r="AB98" i="69" l="1"/>
  <c r="AC97" i="69"/>
  <c r="AC98" i="70"/>
  <c r="AD97" i="70"/>
  <c r="AD98" i="70" l="1"/>
  <c r="C106" i="70"/>
  <c r="AG99" i="70"/>
  <c r="AC98" i="69"/>
  <c r="AD97" i="69"/>
  <c r="AW17" i="70"/>
  <c r="AD98" i="69" l="1"/>
  <c r="C106" i="69"/>
  <c r="AG99" i="69"/>
  <c r="AG103" i="70"/>
  <c r="AG101" i="70"/>
  <c r="D106" i="70"/>
  <c r="C107" i="70"/>
  <c r="AW17" i="69"/>
  <c r="E106" i="70" l="1"/>
  <c r="D107" i="70"/>
  <c r="AG103" i="69"/>
  <c r="AG101" i="69"/>
  <c r="C107" i="69"/>
  <c r="D106" i="69"/>
  <c r="E106" i="69" l="1"/>
  <c r="D107" i="69"/>
  <c r="E107" i="70"/>
  <c r="F106" i="70"/>
  <c r="F107" i="70" l="1"/>
  <c r="G106" i="70"/>
  <c r="F106" i="69"/>
  <c r="E107" i="69"/>
  <c r="G106" i="69" l="1"/>
  <c r="F107" i="69"/>
  <c r="H106" i="70"/>
  <c r="G107" i="70"/>
  <c r="H107" i="70" l="1"/>
  <c r="I106" i="70"/>
  <c r="H106" i="69"/>
  <c r="G107" i="69"/>
  <c r="H107" i="69" l="1"/>
  <c r="I106" i="69"/>
  <c r="J106" i="70"/>
  <c r="I107" i="70"/>
  <c r="K106" i="70" l="1"/>
  <c r="J107" i="70"/>
  <c r="I107" i="69"/>
  <c r="J106" i="69"/>
  <c r="K106" i="69" l="1"/>
  <c r="J107" i="69"/>
  <c r="K107" i="70"/>
  <c r="L106" i="70"/>
  <c r="L107" i="70" l="1"/>
  <c r="M106" i="70"/>
  <c r="L106" i="69"/>
  <c r="K107" i="69"/>
  <c r="M106" i="69" l="1"/>
  <c r="L107" i="69"/>
  <c r="N106" i="70"/>
  <c r="M107" i="70"/>
  <c r="N107" i="70" l="1"/>
  <c r="O106" i="70"/>
  <c r="N106" i="69"/>
  <c r="M107" i="69"/>
  <c r="N107" i="69" l="1"/>
  <c r="O106" i="69"/>
  <c r="P106" i="70"/>
  <c r="O107" i="70"/>
  <c r="Q106" i="70" l="1"/>
  <c r="P107" i="70"/>
  <c r="O107" i="69"/>
  <c r="P106" i="69"/>
  <c r="Q106" i="69" l="1"/>
  <c r="P107" i="69"/>
  <c r="Q107" i="70"/>
  <c r="R106" i="70"/>
  <c r="R107" i="70" l="1"/>
  <c r="S106" i="70"/>
  <c r="R106" i="69"/>
  <c r="Q107" i="69"/>
  <c r="S106" i="69" l="1"/>
  <c r="R107" i="69"/>
  <c r="T106" i="70"/>
  <c r="S107" i="70"/>
  <c r="T107" i="70" l="1"/>
  <c r="U106" i="70"/>
  <c r="T106" i="69"/>
  <c r="S107" i="69"/>
  <c r="V106" i="70" l="1"/>
  <c r="U107" i="70"/>
  <c r="T107" i="69"/>
  <c r="U106" i="69"/>
  <c r="U107" i="69" l="1"/>
  <c r="V106" i="69"/>
  <c r="W106" i="70"/>
  <c r="V107" i="70"/>
  <c r="W107" i="70" l="1"/>
  <c r="X106" i="70"/>
  <c r="W106" i="69"/>
  <c r="V107" i="69"/>
  <c r="X106" i="69" l="1"/>
  <c r="W107" i="69"/>
  <c r="X107" i="70"/>
  <c r="Y106" i="70"/>
  <c r="Z106" i="70" l="1"/>
  <c r="Y107" i="70"/>
  <c r="Y106" i="69"/>
  <c r="X107" i="69"/>
  <c r="Z106" i="69" l="1"/>
  <c r="Y107" i="69"/>
  <c r="Z107" i="70"/>
  <c r="AA106" i="70"/>
  <c r="AB106" i="70" l="1"/>
  <c r="AA107" i="70"/>
  <c r="Z107" i="69"/>
  <c r="AA106" i="69"/>
  <c r="AA107" i="69" l="1"/>
  <c r="AB106" i="69"/>
  <c r="AC106" i="70"/>
  <c r="AB107" i="70"/>
  <c r="AC107" i="70" l="1"/>
  <c r="AD106" i="70"/>
  <c r="AC106" i="69"/>
  <c r="AB107" i="69"/>
  <c r="AD106" i="69" l="1"/>
  <c r="AC107" i="69"/>
  <c r="AD107" i="70"/>
  <c r="C115" i="70"/>
  <c r="AG108" i="70"/>
  <c r="AX17" i="70"/>
  <c r="AG112" i="70" l="1"/>
  <c r="AG110" i="70"/>
  <c r="C116" i="70"/>
  <c r="D115" i="70"/>
  <c r="C115" i="69"/>
  <c r="AD107" i="69"/>
  <c r="AG108" i="69"/>
  <c r="AX17" i="69"/>
  <c r="D115" i="69" l="1"/>
  <c r="C116" i="69"/>
  <c r="E115" i="70"/>
  <c r="D116" i="70"/>
  <c r="AG110" i="69"/>
  <c r="AG112" i="69"/>
  <c r="E116" i="70" l="1"/>
  <c r="F115" i="70"/>
  <c r="E115" i="69"/>
  <c r="D116" i="69"/>
  <c r="E116" i="69" l="1"/>
  <c r="F115" i="69"/>
  <c r="G115" i="70"/>
  <c r="F116" i="70"/>
  <c r="H115" i="70" l="1"/>
  <c r="G116" i="70"/>
  <c r="F116" i="69"/>
  <c r="G115" i="69"/>
  <c r="H115" i="69" l="1"/>
  <c r="G116" i="69"/>
  <c r="H116" i="70"/>
  <c r="I115" i="70"/>
  <c r="I116" i="70" l="1"/>
  <c r="J115" i="70"/>
  <c r="I115" i="69"/>
  <c r="H116" i="69"/>
  <c r="J115" i="69" l="1"/>
  <c r="I116" i="69"/>
  <c r="K115" i="70"/>
  <c r="J116" i="70"/>
  <c r="K116" i="70" l="1"/>
  <c r="L115" i="70"/>
  <c r="K115" i="69"/>
  <c r="J116" i="69"/>
  <c r="K116" i="69" l="1"/>
  <c r="L115" i="69"/>
  <c r="M115" i="70"/>
  <c r="L116" i="70"/>
  <c r="N115" i="70" l="1"/>
  <c r="M116" i="70"/>
  <c r="L116" i="69"/>
  <c r="M115" i="69"/>
  <c r="N116" i="70" l="1"/>
  <c r="O115" i="70"/>
  <c r="N115" i="69"/>
  <c r="M116" i="69"/>
  <c r="O115" i="69" l="1"/>
  <c r="N116" i="69"/>
  <c r="O116" i="70"/>
  <c r="P115" i="70"/>
  <c r="Q115" i="70" l="1"/>
  <c r="P116" i="70"/>
  <c r="P115" i="69"/>
  <c r="O116" i="69"/>
  <c r="Q115" i="69" l="1"/>
  <c r="P116" i="69"/>
  <c r="Q116" i="70"/>
  <c r="R115" i="70"/>
  <c r="Q116" i="69" l="1"/>
  <c r="R115" i="69"/>
  <c r="S115" i="70"/>
  <c r="R116" i="70"/>
  <c r="T115" i="70" l="1"/>
  <c r="S116" i="70"/>
  <c r="R116" i="69"/>
  <c r="S115" i="69"/>
  <c r="T115" i="69" l="1"/>
  <c r="S116" i="69"/>
  <c r="T116" i="70"/>
  <c r="U115" i="70"/>
  <c r="U116" i="70" l="1"/>
  <c r="V115" i="70"/>
  <c r="U115" i="69"/>
  <c r="T116" i="69"/>
  <c r="V115" i="69" l="1"/>
  <c r="U116" i="69"/>
  <c r="W115" i="70"/>
  <c r="V116" i="70"/>
  <c r="W116" i="70" l="1"/>
  <c r="X115" i="70"/>
  <c r="W115" i="69"/>
  <c r="V116" i="69"/>
  <c r="W116" i="69" l="1"/>
  <c r="X115" i="69"/>
  <c r="Y115" i="70"/>
  <c r="X116" i="70"/>
  <c r="Z115" i="70" l="1"/>
  <c r="Y116" i="70"/>
  <c r="X116" i="69"/>
  <c r="Y115" i="69"/>
  <c r="Z115" i="69" l="1"/>
  <c r="Y116" i="69"/>
  <c r="Z116" i="70"/>
  <c r="AA115" i="70"/>
  <c r="AA116" i="70" l="1"/>
  <c r="AB115" i="70"/>
  <c r="AA115" i="69"/>
  <c r="Z116" i="69"/>
  <c r="AC115" i="70" l="1"/>
  <c r="AB116" i="70"/>
  <c r="AB115" i="69"/>
  <c r="AA116" i="69"/>
  <c r="AC115" i="69" l="1"/>
  <c r="AB116" i="69"/>
  <c r="AC116" i="70"/>
  <c r="AD115" i="70"/>
  <c r="AD116" i="70" l="1"/>
  <c r="C124" i="70"/>
  <c r="AG117" i="70"/>
  <c r="AC116" i="69"/>
  <c r="AD115" i="69"/>
  <c r="AY17" i="70"/>
  <c r="AG119" i="70" l="1"/>
  <c r="AG121" i="70"/>
  <c r="AD116" i="69"/>
  <c r="C124" i="69"/>
  <c r="AG117" i="69"/>
  <c r="D124" i="70"/>
  <c r="C125" i="70"/>
  <c r="AY17" i="69"/>
  <c r="AG121" i="69" l="1"/>
  <c r="AG119" i="69"/>
  <c r="C125" i="69"/>
  <c r="D124" i="69"/>
  <c r="E124" i="70"/>
  <c r="D125" i="70"/>
  <c r="E125" i="70" l="1"/>
  <c r="F124" i="70"/>
  <c r="E124" i="69"/>
  <c r="D125" i="69"/>
  <c r="F124" i="69" l="1"/>
  <c r="E125" i="69"/>
  <c r="F125" i="70"/>
  <c r="G124" i="70"/>
  <c r="H124" i="70" l="1"/>
  <c r="G125" i="70"/>
  <c r="G124" i="69"/>
  <c r="F125" i="69"/>
  <c r="H124" i="69" l="1"/>
  <c r="G125" i="69"/>
  <c r="H125" i="70"/>
  <c r="I124" i="70"/>
  <c r="J124" i="70" l="1"/>
  <c r="I125" i="70"/>
  <c r="H125" i="69"/>
  <c r="I124" i="69"/>
  <c r="I125" i="69" l="1"/>
  <c r="J124" i="69"/>
  <c r="K124" i="70"/>
  <c r="J125" i="70"/>
  <c r="K125" i="70" l="1"/>
  <c r="L124" i="70"/>
  <c r="K124" i="69"/>
  <c r="J125" i="69"/>
  <c r="L124" i="69" l="1"/>
  <c r="K125" i="69"/>
  <c r="L125" i="70"/>
  <c r="M124" i="70"/>
  <c r="N124" i="70" l="1"/>
  <c r="M125" i="70"/>
  <c r="M124" i="69"/>
  <c r="L125" i="69"/>
  <c r="N124" i="69" l="1"/>
  <c r="M125" i="69"/>
  <c r="N125" i="70"/>
  <c r="O124" i="70"/>
  <c r="P124" i="70" l="1"/>
  <c r="O125" i="70"/>
  <c r="N125" i="69"/>
  <c r="O124" i="69"/>
  <c r="O125" i="69" l="1"/>
  <c r="P124" i="69"/>
  <c r="Q124" i="70"/>
  <c r="P125" i="70"/>
  <c r="Q125" i="70" l="1"/>
  <c r="R124" i="70"/>
  <c r="Q124" i="69"/>
  <c r="P125" i="69"/>
  <c r="R124" i="69" l="1"/>
  <c r="Q125" i="69"/>
  <c r="R125" i="70"/>
  <c r="S124" i="70"/>
  <c r="T124" i="70" l="1"/>
  <c r="S125" i="70"/>
  <c r="S124" i="69"/>
  <c r="R125" i="69"/>
  <c r="T124" i="69" l="1"/>
  <c r="S125" i="69"/>
  <c r="T125" i="70"/>
  <c r="U124" i="70"/>
  <c r="V124" i="70" l="1"/>
  <c r="U125" i="70"/>
  <c r="T125" i="69"/>
  <c r="U124" i="69"/>
  <c r="U125" i="69" l="1"/>
  <c r="V124" i="69"/>
  <c r="W124" i="70"/>
  <c r="V125" i="70"/>
  <c r="W125" i="70" l="1"/>
  <c r="X124" i="70"/>
  <c r="W124" i="69"/>
  <c r="V125" i="69"/>
  <c r="X124" i="69" l="1"/>
  <c r="W125" i="69"/>
  <c r="X125" i="70"/>
  <c r="Y124" i="70"/>
  <c r="Z124" i="70" l="1"/>
  <c r="Y125" i="70"/>
  <c r="Y124" i="69"/>
  <c r="X125" i="69"/>
  <c r="Z124" i="69" l="1"/>
  <c r="Y125" i="69"/>
  <c r="Z125" i="70"/>
  <c r="AA124" i="70"/>
  <c r="AB124" i="70" l="1"/>
  <c r="AA125" i="70"/>
  <c r="Z125" i="69"/>
  <c r="AA124" i="69"/>
  <c r="AA125" i="69" l="1"/>
  <c r="AB124" i="69"/>
  <c r="AC124" i="70"/>
  <c r="AB125" i="70"/>
  <c r="AC125" i="70" l="1"/>
  <c r="AD124" i="70"/>
  <c r="AC124" i="69"/>
  <c r="AB125" i="69"/>
  <c r="AD124" i="69" l="1"/>
  <c r="AC125" i="69"/>
  <c r="AD125" i="70"/>
  <c r="C133" i="70"/>
  <c r="AG126" i="70"/>
  <c r="AZ17" i="70"/>
  <c r="AG128" i="70" l="1"/>
  <c r="AG130" i="70"/>
  <c r="C134" i="70"/>
  <c r="D133" i="70"/>
  <c r="C133" i="69"/>
  <c r="AD125" i="69"/>
  <c r="AG126" i="69"/>
  <c r="AZ17" i="69"/>
  <c r="D133" i="69" l="1"/>
  <c r="C134" i="69"/>
  <c r="E133" i="70"/>
  <c r="D134" i="70"/>
  <c r="AG128" i="69"/>
  <c r="AG130" i="69"/>
  <c r="E134" i="70" l="1"/>
  <c r="F133" i="70"/>
  <c r="E133" i="69"/>
  <c r="D134" i="69"/>
  <c r="E134" i="69" l="1"/>
  <c r="F133" i="69"/>
  <c r="G133" i="70"/>
  <c r="F134" i="70"/>
  <c r="H133" i="70" l="1"/>
  <c r="G134" i="70"/>
  <c r="F134" i="69"/>
  <c r="G133" i="69"/>
  <c r="H133" i="69" l="1"/>
  <c r="G134" i="69"/>
  <c r="H134" i="70"/>
  <c r="I133" i="70"/>
  <c r="I134" i="70" l="1"/>
  <c r="J133" i="70"/>
  <c r="I133" i="69"/>
  <c r="H134" i="69"/>
  <c r="J133" i="69" l="1"/>
  <c r="I134" i="69"/>
  <c r="K133" i="70"/>
  <c r="J134" i="70"/>
  <c r="K134" i="70" l="1"/>
  <c r="L133" i="70"/>
  <c r="K133" i="69"/>
  <c r="J134" i="69"/>
  <c r="K134" i="69" l="1"/>
  <c r="L133" i="69"/>
  <c r="M133" i="70"/>
  <c r="L134" i="70"/>
  <c r="N133" i="70" l="1"/>
  <c r="M134" i="70"/>
  <c r="L134" i="69"/>
  <c r="M133" i="69"/>
  <c r="N133" i="69" l="1"/>
  <c r="M134" i="69"/>
  <c r="N134" i="70"/>
  <c r="O133" i="70"/>
  <c r="O134" i="70" l="1"/>
  <c r="P133" i="70"/>
  <c r="O133" i="69"/>
  <c r="N134" i="69"/>
  <c r="P133" i="69" l="1"/>
  <c r="O134" i="69"/>
  <c r="Q133" i="70"/>
  <c r="P134" i="70"/>
  <c r="Q134" i="70" l="1"/>
  <c r="R133" i="70"/>
  <c r="Q133" i="69"/>
  <c r="P134" i="69"/>
  <c r="Q134" i="69" l="1"/>
  <c r="R133" i="69"/>
  <c r="S133" i="70"/>
  <c r="R134" i="70"/>
  <c r="T133" i="70" l="1"/>
  <c r="S134" i="70"/>
  <c r="R134" i="69"/>
  <c r="S133" i="69"/>
  <c r="T133" i="69" l="1"/>
  <c r="S134" i="69"/>
  <c r="T134" i="70"/>
  <c r="U133" i="70"/>
  <c r="U134" i="70" l="1"/>
  <c r="V133" i="70"/>
  <c r="U133" i="69"/>
  <c r="T134" i="69"/>
  <c r="V133" i="69" l="1"/>
  <c r="U134" i="69"/>
  <c r="W133" i="70"/>
  <c r="V134" i="70"/>
  <c r="W134" i="70" l="1"/>
  <c r="X133" i="70"/>
  <c r="W133" i="69"/>
  <c r="V134" i="69"/>
  <c r="W134" i="69" l="1"/>
  <c r="X133" i="69"/>
  <c r="Y133" i="70"/>
  <c r="X134" i="70"/>
  <c r="Z133" i="70" l="1"/>
  <c r="Y134" i="70"/>
  <c r="X134" i="69"/>
  <c r="Y133" i="69"/>
  <c r="Z133" i="69" l="1"/>
  <c r="Y134" i="69"/>
  <c r="Z134" i="70"/>
  <c r="AA133" i="70"/>
  <c r="AA134" i="70" l="1"/>
  <c r="AB133" i="70"/>
  <c r="AA133" i="69"/>
  <c r="Z134" i="69"/>
  <c r="AB133" i="69" l="1"/>
  <c r="AA134" i="69"/>
  <c r="AC133" i="70"/>
  <c r="AB134" i="70"/>
  <c r="AC134" i="70" l="1"/>
  <c r="AD133" i="70"/>
  <c r="AC133" i="69"/>
  <c r="AB134" i="69"/>
  <c r="AC134" i="69" l="1"/>
  <c r="AD133" i="69"/>
  <c r="AD134" i="70"/>
  <c r="C142" i="70"/>
  <c r="AG135" i="70"/>
  <c r="BA17" i="70"/>
  <c r="AG137" i="70" l="1"/>
  <c r="AG139" i="70"/>
  <c r="D142" i="70"/>
  <c r="C143" i="70"/>
  <c r="AD134" i="69"/>
  <c r="C142" i="69"/>
  <c r="AG135" i="69"/>
  <c r="BA17" i="69"/>
  <c r="E142" i="70" l="1"/>
  <c r="D143" i="70"/>
  <c r="AG137" i="69"/>
  <c r="AG139" i="69"/>
  <c r="C143" i="69"/>
  <c r="D142" i="69"/>
  <c r="E142" i="69" l="1"/>
  <c r="D143" i="69"/>
  <c r="E143" i="70"/>
  <c r="F142" i="70"/>
  <c r="F143" i="70" l="1"/>
  <c r="G142" i="70"/>
  <c r="F142" i="69"/>
  <c r="E143" i="69"/>
  <c r="G142" i="69" l="1"/>
  <c r="F143" i="69"/>
  <c r="H142" i="70"/>
  <c r="G143" i="70"/>
  <c r="H143" i="70" l="1"/>
  <c r="I142" i="70"/>
  <c r="H142" i="69"/>
  <c r="G143" i="69"/>
  <c r="H143" i="69" l="1"/>
  <c r="I142" i="69"/>
  <c r="J142" i="70"/>
  <c r="I143" i="70"/>
  <c r="K142" i="70" l="1"/>
  <c r="J143" i="70"/>
  <c r="I143" i="69"/>
  <c r="J142" i="69"/>
  <c r="K142" i="69" l="1"/>
  <c r="J143" i="69"/>
  <c r="K143" i="70"/>
  <c r="L142" i="70"/>
  <c r="L143" i="70" l="1"/>
  <c r="M142" i="70"/>
  <c r="L142" i="69"/>
  <c r="K143" i="69"/>
  <c r="M142" i="69" l="1"/>
  <c r="L143" i="69"/>
  <c r="N142" i="70"/>
  <c r="M143" i="70"/>
  <c r="N143" i="70" l="1"/>
  <c r="O142" i="70"/>
  <c r="N142" i="69"/>
  <c r="M143" i="69"/>
  <c r="N143" i="69" l="1"/>
  <c r="O142" i="69"/>
  <c r="P142" i="70"/>
  <c r="O143" i="70"/>
  <c r="Q142" i="70" l="1"/>
  <c r="P143" i="70"/>
  <c r="O143" i="69"/>
  <c r="P142" i="69"/>
  <c r="Q142" i="69" l="1"/>
  <c r="P143" i="69"/>
  <c r="Q143" i="70"/>
  <c r="R142" i="70"/>
  <c r="R143" i="70" l="1"/>
  <c r="S142" i="70"/>
  <c r="R142" i="69"/>
  <c r="Q143" i="69"/>
  <c r="S142" i="69" l="1"/>
  <c r="R143" i="69"/>
  <c r="T142" i="70"/>
  <c r="S143" i="70"/>
  <c r="T143" i="70" l="1"/>
  <c r="U142" i="70"/>
  <c r="T142" i="69"/>
  <c r="S143" i="69"/>
  <c r="T143" i="69" l="1"/>
  <c r="U142" i="69"/>
  <c r="V142" i="70"/>
  <c r="U143" i="70"/>
  <c r="W142" i="70" l="1"/>
  <c r="V143" i="70"/>
  <c r="U143" i="69"/>
  <c r="V142" i="69"/>
  <c r="W142" i="69" l="1"/>
  <c r="V143" i="69"/>
  <c r="W143" i="70"/>
  <c r="X142" i="70"/>
  <c r="X143" i="70" l="1"/>
  <c r="Y142" i="70"/>
  <c r="X142" i="69"/>
  <c r="W143" i="69"/>
  <c r="Y142" i="69" l="1"/>
  <c r="X143" i="69"/>
  <c r="Z142" i="70"/>
  <c r="Y143" i="70"/>
  <c r="Z143" i="70" l="1"/>
  <c r="AA142" i="70"/>
  <c r="Z142" i="69"/>
  <c r="Y143" i="69"/>
  <c r="Z143" i="69" l="1"/>
  <c r="AA142" i="69"/>
  <c r="AB142" i="70"/>
  <c r="AA143" i="70"/>
  <c r="AC142" i="70" l="1"/>
  <c r="AB143" i="70"/>
  <c r="AA143" i="69"/>
  <c r="AB142" i="69"/>
  <c r="AC142" i="69" l="1"/>
  <c r="AB143" i="69"/>
  <c r="AC143" i="70"/>
  <c r="AD142" i="70"/>
  <c r="AD143" i="70" l="1"/>
  <c r="C151" i="70"/>
  <c r="AG144" i="70"/>
  <c r="AD142" i="69"/>
  <c r="AC143" i="69"/>
  <c r="BB17" i="70"/>
  <c r="C151" i="69" l="1"/>
  <c r="AD143" i="69"/>
  <c r="AG144" i="69"/>
  <c r="AG146" i="70"/>
  <c r="AG148" i="70"/>
  <c r="C152" i="70"/>
  <c r="D151" i="70"/>
  <c r="BB17" i="69"/>
  <c r="AG148" i="69" l="1"/>
  <c r="AG146" i="69"/>
  <c r="E151" i="70"/>
  <c r="D152" i="70"/>
  <c r="D151" i="69"/>
  <c r="C152" i="69"/>
  <c r="E151" i="69" l="1"/>
  <c r="D152" i="69"/>
  <c r="E152" i="70"/>
  <c r="F151" i="70"/>
  <c r="G151" i="70" l="1"/>
  <c r="F152" i="70"/>
  <c r="E152" i="69"/>
  <c r="F151" i="69"/>
  <c r="F152" i="69" l="1"/>
  <c r="G151" i="69"/>
  <c r="H151" i="70"/>
  <c r="G152" i="70"/>
  <c r="H152" i="70" l="1"/>
  <c r="I151" i="70"/>
  <c r="H151" i="69"/>
  <c r="G152" i="69"/>
  <c r="I151" i="69" l="1"/>
  <c r="H152" i="69"/>
  <c r="I152" i="70"/>
  <c r="J151" i="70"/>
  <c r="K151" i="70" l="1"/>
  <c r="J152" i="70"/>
  <c r="J151" i="69"/>
  <c r="I152" i="69"/>
  <c r="K151" i="69" l="1"/>
  <c r="J152" i="69"/>
  <c r="K152" i="70"/>
  <c r="L151" i="70"/>
  <c r="M151" i="70" l="1"/>
  <c r="L152" i="70"/>
  <c r="K152" i="69"/>
  <c r="L151" i="69"/>
  <c r="L152" i="69" l="1"/>
  <c r="M151" i="69"/>
  <c r="N151" i="70"/>
  <c r="M152" i="70"/>
  <c r="N152" i="70" l="1"/>
  <c r="O151" i="70"/>
  <c r="N151" i="69"/>
  <c r="M152" i="69"/>
  <c r="O152" i="70" l="1"/>
  <c r="P151" i="70"/>
  <c r="O151" i="69"/>
  <c r="N152" i="69"/>
  <c r="P151" i="69" l="1"/>
  <c r="O152" i="69"/>
  <c r="Q151" i="70"/>
  <c r="P152" i="70"/>
  <c r="Q152" i="70" l="1"/>
  <c r="R151" i="70"/>
  <c r="Q151" i="69"/>
  <c r="P152" i="69"/>
  <c r="Q152" i="69" l="1"/>
  <c r="R151" i="69"/>
  <c r="S151" i="70"/>
  <c r="R152" i="70"/>
  <c r="T151" i="70" l="1"/>
  <c r="S152" i="70"/>
  <c r="R152" i="69"/>
  <c r="S151" i="69"/>
  <c r="T151" i="69" l="1"/>
  <c r="S152" i="69"/>
  <c r="T152" i="70"/>
  <c r="U151" i="70"/>
  <c r="U152" i="70" l="1"/>
  <c r="V151" i="70"/>
  <c r="U151" i="69"/>
  <c r="T152" i="69"/>
  <c r="V151" i="69" l="1"/>
  <c r="U152" i="69"/>
  <c r="W151" i="70"/>
  <c r="V152" i="70"/>
  <c r="W152" i="70" l="1"/>
  <c r="X151" i="70"/>
  <c r="W151" i="69"/>
  <c r="V152" i="69"/>
  <c r="W152" i="69" l="1"/>
  <c r="X151" i="69"/>
  <c r="Y151" i="70"/>
  <c r="X152" i="70"/>
  <c r="Z151" i="70" l="1"/>
  <c r="Y152" i="70"/>
  <c r="X152" i="69"/>
  <c r="Y151" i="69"/>
  <c r="Z151" i="69" l="1"/>
  <c r="Y152" i="69"/>
  <c r="Z152" i="70"/>
  <c r="AA151" i="70"/>
  <c r="AA151" i="69" l="1"/>
  <c r="Z152" i="69"/>
  <c r="AA152" i="70"/>
  <c r="AB151" i="70"/>
  <c r="AC151" i="70" l="1"/>
  <c r="AB152" i="70"/>
  <c r="AB151" i="69"/>
  <c r="AA152" i="69"/>
  <c r="AC151" i="69" l="1"/>
  <c r="AB152" i="69"/>
  <c r="AC152" i="70"/>
  <c r="AD151" i="70"/>
  <c r="AD152" i="70" l="1"/>
  <c r="C160" i="70"/>
  <c r="AG153" i="70"/>
  <c r="AC152" i="69"/>
  <c r="AD151" i="69"/>
  <c r="BC17" i="70"/>
  <c r="AD152" i="69" l="1"/>
  <c r="C160" i="69"/>
  <c r="AG153" i="69"/>
  <c r="AG155" i="70"/>
  <c r="AG157" i="70"/>
  <c r="D160" i="70"/>
  <c r="C161" i="70"/>
  <c r="BC17" i="69"/>
  <c r="D161" i="70" l="1"/>
  <c r="E160" i="70"/>
  <c r="AG157" i="69"/>
  <c r="AG155" i="69"/>
  <c r="C161" i="69"/>
  <c r="D160" i="69"/>
  <c r="E160" i="69" l="1"/>
  <c r="D161" i="69"/>
  <c r="F160" i="70"/>
  <c r="E161" i="70"/>
  <c r="F161" i="70" l="1"/>
  <c r="G160" i="70"/>
  <c r="F160" i="69"/>
  <c r="E161" i="69"/>
  <c r="G160" i="69" l="1"/>
  <c r="F161" i="69"/>
  <c r="G161" i="70"/>
  <c r="H160" i="70"/>
  <c r="H161" i="70" l="1"/>
  <c r="I160" i="70"/>
  <c r="H160" i="69"/>
  <c r="G161" i="69"/>
  <c r="H161" i="69" l="1"/>
  <c r="I160" i="69"/>
  <c r="J160" i="70"/>
  <c r="I161" i="70"/>
  <c r="J161" i="70" l="1"/>
  <c r="K160" i="70"/>
  <c r="I161" i="69"/>
  <c r="J160" i="69"/>
  <c r="K160" i="69" l="1"/>
  <c r="J161" i="69"/>
  <c r="K161" i="70"/>
  <c r="L160" i="70"/>
  <c r="L161" i="70" l="1"/>
  <c r="M160" i="70"/>
  <c r="L160" i="69"/>
  <c r="K161" i="69"/>
  <c r="M160" i="69" l="1"/>
  <c r="L161" i="69"/>
  <c r="N160" i="70"/>
  <c r="M161" i="70"/>
  <c r="N161" i="70" l="1"/>
  <c r="O160" i="70"/>
  <c r="N160" i="69"/>
  <c r="M161" i="69"/>
  <c r="N161" i="69" l="1"/>
  <c r="O160" i="69"/>
  <c r="O161" i="70"/>
  <c r="P160" i="70"/>
  <c r="P161" i="70" l="1"/>
  <c r="Q160" i="70"/>
  <c r="O161" i="69"/>
  <c r="P160" i="69"/>
  <c r="Q160" i="69" l="1"/>
  <c r="P161" i="69"/>
  <c r="Q161" i="70"/>
  <c r="R160" i="70"/>
  <c r="S160" i="70" l="1"/>
  <c r="R161" i="70"/>
  <c r="R160" i="69"/>
  <c r="Q161" i="69"/>
  <c r="S160" i="69" l="1"/>
  <c r="R161" i="69"/>
  <c r="T160" i="70"/>
  <c r="S161" i="70"/>
  <c r="T161" i="70" l="1"/>
  <c r="U160" i="70"/>
  <c r="T160" i="69"/>
  <c r="S161" i="69"/>
  <c r="T161" i="69" l="1"/>
  <c r="U160" i="69"/>
  <c r="V160" i="70"/>
  <c r="U161" i="70"/>
  <c r="V161" i="70" l="1"/>
  <c r="W160" i="70"/>
  <c r="U161" i="69"/>
  <c r="V160" i="69"/>
  <c r="W160" i="69" l="1"/>
  <c r="V161" i="69"/>
  <c r="W161" i="70"/>
  <c r="X160" i="70"/>
  <c r="X161" i="70" l="1"/>
  <c r="Y160" i="70"/>
  <c r="X160" i="69"/>
  <c r="W161" i="69"/>
  <c r="Y160" i="69" l="1"/>
  <c r="X161" i="69"/>
  <c r="Y161" i="70"/>
  <c r="Z160" i="70"/>
  <c r="Z161" i="70" l="1"/>
  <c r="AA160" i="70"/>
  <c r="Z160" i="69"/>
  <c r="Y161" i="69"/>
  <c r="Z161" i="69" l="1"/>
  <c r="AA160" i="69"/>
  <c r="AB160" i="70"/>
  <c r="AA161" i="70"/>
  <c r="AB161" i="70" l="1"/>
  <c r="AC160" i="70"/>
  <c r="AA161" i="69"/>
  <c r="AB160" i="69"/>
  <c r="AC160" i="69" l="1"/>
  <c r="AB161" i="69"/>
  <c r="AC161" i="70"/>
  <c r="AD160" i="70"/>
  <c r="C169" i="70" l="1"/>
  <c r="AD161" i="70"/>
  <c r="AG162" i="70"/>
  <c r="AD160" i="69"/>
  <c r="AC161" i="69"/>
  <c r="BD17" i="70"/>
  <c r="C169" i="69" l="1"/>
  <c r="AD161" i="69"/>
  <c r="AG162" i="69"/>
  <c r="AG166" i="70"/>
  <c r="AG164" i="70"/>
  <c r="C170" i="70"/>
  <c r="D169" i="70"/>
  <c r="BD17" i="69"/>
  <c r="D170" i="70" l="1"/>
  <c r="E169" i="70"/>
  <c r="AG166" i="69"/>
  <c r="AG164" i="69"/>
  <c r="D169" i="69"/>
  <c r="C170" i="69"/>
  <c r="E169" i="69" l="1"/>
  <c r="D170" i="69"/>
  <c r="F169" i="70"/>
  <c r="E170" i="70"/>
  <c r="G169" i="70" l="1"/>
  <c r="F170" i="70"/>
  <c r="E170" i="69"/>
  <c r="F169" i="69"/>
  <c r="F170" i="69" l="1"/>
  <c r="G169" i="69"/>
  <c r="G170" i="70"/>
  <c r="H169" i="70"/>
  <c r="H170" i="70" l="1"/>
  <c r="I169" i="70"/>
  <c r="H169" i="69"/>
  <c r="G170" i="69"/>
  <c r="I169" i="69" l="1"/>
  <c r="H170" i="69"/>
  <c r="I170" i="70"/>
  <c r="J169" i="70"/>
  <c r="J170" i="70" l="1"/>
  <c r="K169" i="70"/>
  <c r="J169" i="69"/>
  <c r="I170" i="69"/>
  <c r="K169" i="69" l="1"/>
  <c r="J170" i="69"/>
  <c r="L169" i="70"/>
  <c r="K170" i="70"/>
  <c r="M169" i="70" l="1"/>
  <c r="L170" i="70"/>
  <c r="K170" i="69"/>
  <c r="L169" i="69"/>
  <c r="L170" i="69" l="1"/>
  <c r="M169" i="69"/>
  <c r="M170" i="70"/>
  <c r="N169" i="70"/>
  <c r="N170" i="70" l="1"/>
  <c r="O169" i="70"/>
  <c r="N169" i="69"/>
  <c r="M170" i="69"/>
  <c r="O169" i="69" l="1"/>
  <c r="N170" i="69"/>
  <c r="O170" i="70"/>
  <c r="P169" i="70"/>
  <c r="P170" i="70" l="1"/>
  <c r="Q169" i="70"/>
  <c r="P169" i="69"/>
  <c r="O170" i="69"/>
  <c r="Q169" i="69" l="1"/>
  <c r="P170" i="69"/>
  <c r="R169" i="70"/>
  <c r="Q170" i="70"/>
  <c r="S169" i="70" l="1"/>
  <c r="R170" i="70"/>
  <c r="Q170" i="69"/>
  <c r="R169" i="69"/>
  <c r="R170" i="69" l="1"/>
  <c r="S169" i="69"/>
  <c r="S170" i="70"/>
  <c r="T169" i="70"/>
  <c r="T170" i="70" l="1"/>
  <c r="U169" i="70"/>
  <c r="T169" i="69"/>
  <c r="S170" i="69"/>
  <c r="U169" i="69" l="1"/>
  <c r="T170" i="69"/>
  <c r="U170" i="70"/>
  <c r="V169" i="70"/>
  <c r="V170" i="70" l="1"/>
  <c r="W169" i="70"/>
  <c r="V169" i="69"/>
  <c r="U170" i="69"/>
  <c r="W169" i="69" l="1"/>
  <c r="V170" i="69"/>
  <c r="X169" i="70"/>
  <c r="W170" i="70"/>
  <c r="Y169" i="70" l="1"/>
  <c r="X170" i="70"/>
  <c r="W170" i="69"/>
  <c r="X169" i="69"/>
  <c r="X170" i="69" l="1"/>
  <c r="Y169" i="69"/>
  <c r="Y170" i="70"/>
  <c r="Z169" i="70"/>
  <c r="Z170" i="70" l="1"/>
  <c r="AA169" i="70"/>
  <c r="Z169" i="69"/>
  <c r="Y170" i="69"/>
  <c r="AA169" i="69" l="1"/>
  <c r="Z170" i="69"/>
  <c r="AA170" i="70"/>
  <c r="AB169" i="70"/>
  <c r="AB170" i="70" l="1"/>
  <c r="AC169" i="70"/>
  <c r="AB169" i="69"/>
  <c r="AA170" i="69"/>
  <c r="AC169" i="69" l="1"/>
  <c r="AB170" i="69"/>
  <c r="AD169" i="70"/>
  <c r="AC170" i="70"/>
  <c r="C178" i="70" l="1"/>
  <c r="AD170" i="70"/>
  <c r="AG171" i="70"/>
  <c r="AC170" i="69"/>
  <c r="AD169" i="69"/>
  <c r="BE17" i="70"/>
  <c r="AD170" i="69" l="1"/>
  <c r="C178" i="69"/>
  <c r="AG171" i="69"/>
  <c r="AG173" i="70"/>
  <c r="AG175" i="70"/>
  <c r="D178" i="70"/>
  <c r="C179" i="70"/>
  <c r="BE17" i="69"/>
  <c r="AG173" i="69" l="1"/>
  <c r="AG175" i="69"/>
  <c r="E178" i="70"/>
  <c r="D179" i="70"/>
  <c r="C179" i="69"/>
  <c r="D178" i="69"/>
  <c r="E179" i="70" l="1"/>
  <c r="F178" i="70"/>
  <c r="D179" i="69"/>
  <c r="E178" i="69"/>
  <c r="E179" i="69" l="1"/>
  <c r="F178" i="69"/>
  <c r="F179" i="70"/>
  <c r="G178" i="70"/>
  <c r="H178" i="70" l="1"/>
  <c r="G179" i="70"/>
  <c r="G178" i="69"/>
  <c r="F179" i="69"/>
  <c r="H178" i="69" l="1"/>
  <c r="G179" i="69"/>
  <c r="I178" i="70"/>
  <c r="H179" i="70"/>
  <c r="J178" i="70" l="1"/>
  <c r="I179" i="70"/>
  <c r="H179" i="69"/>
  <c r="I178" i="69"/>
  <c r="I179" i="69" l="1"/>
  <c r="J178" i="69"/>
  <c r="K178" i="70"/>
  <c r="J179" i="70"/>
  <c r="K179" i="70" l="1"/>
  <c r="L178" i="70"/>
  <c r="J179" i="69"/>
  <c r="K178" i="69"/>
  <c r="K179" i="69" l="1"/>
  <c r="L178" i="69"/>
  <c r="L179" i="70"/>
  <c r="M178" i="70"/>
  <c r="N178" i="70" l="1"/>
  <c r="M179" i="70"/>
  <c r="M178" i="69"/>
  <c r="L179" i="69"/>
  <c r="N178" i="69" l="1"/>
  <c r="M179" i="69"/>
  <c r="O178" i="70"/>
  <c r="N179" i="70"/>
  <c r="P178" i="70" l="1"/>
  <c r="O179" i="70"/>
  <c r="N179" i="69"/>
  <c r="O178" i="69"/>
  <c r="O179" i="69" l="1"/>
  <c r="P178" i="69"/>
  <c r="Q178" i="70"/>
  <c r="P179" i="70"/>
  <c r="Q179" i="70" l="1"/>
  <c r="R178" i="70"/>
  <c r="P179" i="69"/>
  <c r="Q178" i="69"/>
  <c r="Q179" i="69" l="1"/>
  <c r="R178" i="69"/>
  <c r="R179" i="70"/>
  <c r="S178" i="70"/>
  <c r="S179" i="70" l="1"/>
  <c r="T178" i="70"/>
  <c r="S178" i="69"/>
  <c r="R179" i="69"/>
  <c r="T178" i="69" l="1"/>
  <c r="S179" i="69"/>
  <c r="U178" i="70"/>
  <c r="T179" i="70"/>
  <c r="V178" i="70" l="1"/>
  <c r="U179" i="70"/>
  <c r="T179" i="69"/>
  <c r="U178" i="69"/>
  <c r="U179" i="69" l="1"/>
  <c r="V178" i="69"/>
  <c r="W178" i="70"/>
  <c r="V179" i="70"/>
  <c r="W179" i="70" l="1"/>
  <c r="X178" i="70"/>
  <c r="V179" i="69"/>
  <c r="W178" i="69"/>
  <c r="W179" i="69" l="1"/>
  <c r="X178" i="69"/>
  <c r="X179" i="70"/>
  <c r="Y178" i="70"/>
  <c r="Y179" i="70" l="1"/>
  <c r="Z178" i="70"/>
  <c r="Y178" i="69"/>
  <c r="X179" i="69"/>
  <c r="Z178" i="69" l="1"/>
  <c r="Y179" i="69"/>
  <c r="AA178" i="70"/>
  <c r="Z179" i="70"/>
  <c r="AB178" i="70" l="1"/>
  <c r="AA179" i="70"/>
  <c r="Z179" i="69"/>
  <c r="AA178" i="69"/>
  <c r="AA179" i="69" l="1"/>
  <c r="AB178" i="69"/>
  <c r="AC178" i="70"/>
  <c r="AB179" i="70"/>
  <c r="AC179" i="70" l="1"/>
  <c r="AD178" i="70"/>
  <c r="AB179" i="69"/>
  <c r="AC178" i="69"/>
  <c r="AC179" i="69" l="1"/>
  <c r="AD178" i="69"/>
  <c r="C187" i="70"/>
  <c r="AD179" i="70"/>
  <c r="AG180" i="70"/>
  <c r="BF17" i="70"/>
  <c r="AG184" i="70" l="1"/>
  <c r="AG182" i="70"/>
  <c r="C188" i="70"/>
  <c r="D187" i="70"/>
  <c r="AD179" i="69"/>
  <c r="C187" i="69"/>
  <c r="AG180" i="69"/>
  <c r="BF17" i="69"/>
  <c r="D188" i="70" l="1"/>
  <c r="E187" i="70"/>
  <c r="AG184" i="69"/>
  <c r="AG182" i="69"/>
  <c r="D187" i="69"/>
  <c r="C188" i="69"/>
  <c r="E187" i="69" l="1"/>
  <c r="D188" i="69"/>
  <c r="F187" i="70"/>
  <c r="E188" i="70"/>
  <c r="G187" i="70" l="1"/>
  <c r="F188" i="70"/>
  <c r="E188" i="69"/>
  <c r="F187" i="69"/>
  <c r="F188" i="69" l="1"/>
  <c r="G187" i="69"/>
  <c r="H187" i="70"/>
  <c r="G188" i="70"/>
  <c r="I187" i="70" l="1"/>
  <c r="H188" i="70"/>
  <c r="G188" i="69"/>
  <c r="H187" i="69"/>
  <c r="H188" i="69" l="1"/>
  <c r="I187" i="69"/>
  <c r="I188" i="70"/>
  <c r="J187" i="70"/>
  <c r="J188" i="70" l="1"/>
  <c r="K187" i="70"/>
  <c r="J187" i="69"/>
  <c r="I188" i="69"/>
  <c r="K187" i="69" l="1"/>
  <c r="J188" i="69"/>
  <c r="L187" i="70"/>
  <c r="K188" i="70"/>
  <c r="M187" i="70" l="1"/>
  <c r="L188" i="70"/>
  <c r="K188" i="69"/>
  <c r="L187" i="69"/>
  <c r="L188" i="69" l="1"/>
  <c r="M187" i="69"/>
  <c r="N187" i="70"/>
  <c r="M188" i="70"/>
  <c r="O187" i="70" l="1"/>
  <c r="N188" i="70"/>
  <c r="M188" i="69"/>
  <c r="N187" i="69"/>
  <c r="N188" i="69" l="1"/>
  <c r="O187" i="69"/>
  <c r="O188" i="70"/>
  <c r="P187" i="70"/>
  <c r="P187" i="69" l="1"/>
  <c r="O188" i="69"/>
  <c r="P188" i="70"/>
  <c r="Q187" i="70"/>
  <c r="R187" i="70" l="1"/>
  <c r="Q188" i="70"/>
  <c r="Q187" i="69"/>
  <c r="P188" i="69"/>
  <c r="Q188" i="69" l="1"/>
  <c r="R187" i="69"/>
  <c r="S187" i="70"/>
  <c r="R188" i="70"/>
  <c r="T187" i="70" l="1"/>
  <c r="S188" i="70"/>
  <c r="R188" i="69"/>
  <c r="S187" i="69"/>
  <c r="S188" i="69" l="1"/>
  <c r="T187" i="69"/>
  <c r="U187" i="70"/>
  <c r="T188" i="70"/>
  <c r="U188" i="70" l="1"/>
  <c r="V187" i="70"/>
  <c r="T188" i="69"/>
  <c r="U187" i="69"/>
  <c r="V187" i="69" l="1"/>
  <c r="U188" i="69"/>
  <c r="V188" i="70"/>
  <c r="W187" i="70"/>
  <c r="X187" i="70" l="1"/>
  <c r="W188" i="70"/>
  <c r="W187" i="69"/>
  <c r="V188" i="69"/>
  <c r="W188" i="69" l="1"/>
  <c r="X187" i="69"/>
  <c r="Y187" i="70"/>
  <c r="X188" i="70"/>
  <c r="Z187" i="70" l="1"/>
  <c r="Y188" i="70"/>
  <c r="X188" i="69"/>
  <c r="Y187" i="69"/>
  <c r="Y188" i="69" l="1"/>
  <c r="Z187" i="69"/>
  <c r="AA187" i="70"/>
  <c r="Z188" i="70"/>
  <c r="AA188" i="70" l="1"/>
  <c r="AB187" i="70"/>
  <c r="Z188" i="69"/>
  <c r="AA187" i="69"/>
  <c r="AB187" i="69" l="1"/>
  <c r="AA188" i="69"/>
  <c r="AB188" i="70"/>
  <c r="AC187" i="70"/>
  <c r="AD187" i="70" l="1"/>
  <c r="AC188" i="70"/>
  <c r="AC187" i="69"/>
  <c r="AB188" i="69"/>
  <c r="AC188" i="69" l="1"/>
  <c r="AD187" i="69"/>
  <c r="C196" i="70"/>
  <c r="AD188" i="70"/>
  <c r="AG189" i="70"/>
  <c r="BG17" i="70"/>
  <c r="AG191" i="70" l="1"/>
  <c r="AG193" i="70"/>
  <c r="D196" i="70"/>
  <c r="C197" i="70"/>
  <c r="AD188" i="69"/>
  <c r="C196" i="69"/>
  <c r="AG189" i="69"/>
  <c r="BG17" i="69"/>
  <c r="E196" i="70" l="1"/>
  <c r="D197" i="70"/>
  <c r="AG191" i="69"/>
  <c r="AG193" i="69"/>
  <c r="C197" i="69"/>
  <c r="D196" i="69"/>
  <c r="D197" i="69" l="1"/>
  <c r="E196" i="69"/>
  <c r="F196" i="70"/>
  <c r="E197" i="70"/>
  <c r="F197" i="70" l="1"/>
  <c r="G196" i="70"/>
  <c r="E197" i="69"/>
  <c r="F196" i="69"/>
  <c r="G196" i="69" l="1"/>
  <c r="F197" i="69"/>
  <c r="G197" i="70"/>
  <c r="H196" i="70"/>
  <c r="I196" i="70" l="1"/>
  <c r="H197" i="70"/>
  <c r="H196" i="69"/>
  <c r="G197" i="69"/>
  <c r="H197" i="69" l="1"/>
  <c r="I196" i="69"/>
  <c r="J196" i="70"/>
  <c r="I197" i="70"/>
  <c r="K196" i="70" l="1"/>
  <c r="J197" i="70"/>
  <c r="I197" i="69"/>
  <c r="J196" i="69"/>
  <c r="J197" i="69" l="1"/>
  <c r="K196" i="69"/>
  <c r="L196" i="70"/>
  <c r="K197" i="70"/>
  <c r="L197" i="70" l="1"/>
  <c r="M196" i="70"/>
  <c r="K197" i="69"/>
  <c r="L196" i="69"/>
  <c r="M196" i="69" l="1"/>
  <c r="L197" i="69"/>
  <c r="M197" i="70"/>
  <c r="N196" i="70"/>
  <c r="O196" i="70" l="1"/>
  <c r="N197" i="70"/>
  <c r="N196" i="69"/>
  <c r="M197" i="69"/>
  <c r="N197" i="69" l="1"/>
  <c r="O196" i="69"/>
  <c r="P196" i="70"/>
  <c r="O197" i="70"/>
  <c r="Q196" i="70" l="1"/>
  <c r="P197" i="70"/>
  <c r="O197" i="69"/>
  <c r="P196" i="69"/>
  <c r="P197" i="69" l="1"/>
  <c r="Q196" i="69"/>
  <c r="R196" i="70"/>
  <c r="Q197" i="70"/>
  <c r="R197" i="70" l="1"/>
  <c r="S196" i="70"/>
  <c r="Q197" i="69"/>
  <c r="R196" i="69"/>
  <c r="S196" i="69" l="1"/>
  <c r="R197" i="69"/>
  <c r="S197" i="70"/>
  <c r="T196" i="70"/>
  <c r="U196" i="70" l="1"/>
  <c r="T197" i="70"/>
  <c r="T196" i="69"/>
  <c r="S197" i="69"/>
  <c r="T197" i="69" l="1"/>
  <c r="U196" i="69"/>
  <c r="V196" i="70"/>
  <c r="U197" i="70"/>
  <c r="W196" i="70" l="1"/>
  <c r="V197" i="70"/>
  <c r="U197" i="69"/>
  <c r="V196" i="69"/>
  <c r="V197" i="69" l="1"/>
  <c r="W196" i="69"/>
  <c r="X196" i="70"/>
  <c r="W197" i="70"/>
  <c r="X197" i="70" l="1"/>
  <c r="Y196" i="70"/>
  <c r="W197" i="69"/>
  <c r="X196" i="69"/>
  <c r="Y196" i="69" l="1"/>
  <c r="X197" i="69"/>
  <c r="Y197" i="70"/>
  <c r="Z196" i="70"/>
  <c r="AA196" i="70" l="1"/>
  <c r="Z197" i="70"/>
  <c r="Z196" i="69"/>
  <c r="Y197" i="69"/>
  <c r="Z197" i="69" l="1"/>
  <c r="AA196" i="69"/>
  <c r="AB196" i="70"/>
  <c r="AA197" i="70"/>
  <c r="AC196" i="70" l="1"/>
  <c r="AB197" i="70"/>
  <c r="AA197" i="69"/>
  <c r="AB196" i="69"/>
  <c r="AB197" i="69" l="1"/>
  <c r="AC196" i="69"/>
  <c r="AD196" i="70"/>
  <c r="AC197" i="70"/>
  <c r="C205" i="70" l="1"/>
  <c r="AD197" i="70"/>
  <c r="AG198" i="70"/>
  <c r="AC197" i="69"/>
  <c r="AD196" i="69"/>
  <c r="BH17" i="70"/>
  <c r="AD197" i="69" l="1"/>
  <c r="C205" i="69"/>
  <c r="AG198" i="69"/>
  <c r="AG202" i="70"/>
  <c r="AG200" i="70"/>
  <c r="C206" i="70"/>
  <c r="D205" i="70"/>
  <c r="BH17" i="69"/>
  <c r="AG202" i="69" l="1"/>
  <c r="AG200" i="69"/>
  <c r="D206" i="70"/>
  <c r="E205" i="70"/>
  <c r="D205" i="69"/>
  <c r="C206" i="69"/>
  <c r="E205" i="69" l="1"/>
  <c r="D206" i="69"/>
  <c r="F205" i="70"/>
  <c r="E206" i="70"/>
  <c r="E206" i="69" l="1"/>
  <c r="F205" i="69"/>
  <c r="G205" i="70"/>
  <c r="F206" i="70"/>
  <c r="H205" i="70" l="1"/>
  <c r="G206" i="70"/>
  <c r="F206" i="69"/>
  <c r="G205" i="69"/>
  <c r="G206" i="69" l="1"/>
  <c r="H205" i="69"/>
  <c r="I205" i="70"/>
  <c r="H206" i="70"/>
  <c r="I206" i="70" l="1"/>
  <c r="J205" i="70"/>
  <c r="H206" i="69"/>
  <c r="I205" i="69"/>
  <c r="J205" i="69" l="1"/>
  <c r="I206" i="69"/>
  <c r="J206" i="70"/>
  <c r="K205" i="70"/>
  <c r="L205" i="70" l="1"/>
  <c r="K206" i="70"/>
  <c r="K205" i="69"/>
  <c r="J206" i="69"/>
  <c r="K206" i="69" l="1"/>
  <c r="L205" i="69"/>
  <c r="M205" i="70"/>
  <c r="L206" i="70"/>
  <c r="N205" i="70" l="1"/>
  <c r="M206" i="70"/>
  <c r="L206" i="69"/>
  <c r="M205" i="69"/>
  <c r="M206" i="69" l="1"/>
  <c r="N205" i="69"/>
  <c r="O205" i="70"/>
  <c r="N206" i="70"/>
  <c r="O206" i="70" l="1"/>
  <c r="P205" i="70"/>
  <c r="N206" i="69"/>
  <c r="O205" i="69"/>
  <c r="P205" i="69" l="1"/>
  <c r="O206" i="69"/>
  <c r="P206" i="70"/>
  <c r="Q205" i="70"/>
  <c r="R205" i="70" l="1"/>
  <c r="Q206" i="70"/>
  <c r="Q205" i="69"/>
  <c r="P206" i="69"/>
  <c r="Q206" i="69" l="1"/>
  <c r="R205" i="69"/>
  <c r="S205" i="70"/>
  <c r="R206" i="70"/>
  <c r="T205" i="70" l="1"/>
  <c r="S206" i="70"/>
  <c r="R206" i="69"/>
  <c r="S205" i="69"/>
  <c r="S206" i="69" l="1"/>
  <c r="T205" i="69"/>
  <c r="U205" i="70"/>
  <c r="T206" i="70"/>
  <c r="U206" i="70" l="1"/>
  <c r="V205" i="70"/>
  <c r="T206" i="69"/>
  <c r="U205" i="69"/>
  <c r="V205" i="69" l="1"/>
  <c r="U206" i="69"/>
  <c r="V206" i="70"/>
  <c r="W205" i="70"/>
  <c r="X205" i="70" l="1"/>
  <c r="W206" i="70"/>
  <c r="W205" i="69"/>
  <c r="V206" i="69"/>
  <c r="W206" i="69" l="1"/>
  <c r="X205" i="69"/>
  <c r="Y205" i="70"/>
  <c r="X206" i="70"/>
  <c r="Z205" i="70" l="1"/>
  <c r="Y206" i="70"/>
  <c r="X206" i="69"/>
  <c r="Y205" i="69"/>
  <c r="Y206" i="69" l="1"/>
  <c r="Z205" i="69"/>
  <c r="AA205" i="70"/>
  <c r="Z206" i="70"/>
  <c r="AA206" i="70" l="1"/>
  <c r="AB205" i="70"/>
  <c r="Z206" i="69"/>
  <c r="AA205" i="69"/>
  <c r="AB205" i="69" l="1"/>
  <c r="AA206" i="69"/>
  <c r="AB206" i="70"/>
  <c r="AC205" i="70"/>
  <c r="AD205" i="70" l="1"/>
  <c r="AC206" i="70"/>
  <c r="AC205" i="69"/>
  <c r="AB206" i="69"/>
  <c r="AC206" i="69" l="1"/>
  <c r="AD205" i="69"/>
  <c r="C214" i="70"/>
  <c r="AD206" i="70"/>
  <c r="AG207" i="70"/>
  <c r="BI17" i="70"/>
  <c r="AG209" i="70" l="1"/>
  <c r="AG211" i="70"/>
  <c r="D214" i="70"/>
  <c r="C215" i="70"/>
  <c r="AD206" i="69"/>
  <c r="C214" i="69"/>
  <c r="AG207" i="69"/>
  <c r="BI17" i="69"/>
  <c r="E214" i="70" l="1"/>
  <c r="D215" i="70"/>
  <c r="AG209" i="69"/>
  <c r="AG211" i="69"/>
  <c r="C215" i="69"/>
  <c r="D214" i="69"/>
  <c r="D215" i="69" l="1"/>
  <c r="E214" i="69"/>
  <c r="F214" i="70"/>
  <c r="E215" i="70"/>
  <c r="F215" i="70" l="1"/>
  <c r="G214" i="70"/>
  <c r="E215" i="69"/>
  <c r="F214" i="69"/>
  <c r="G214" i="69" l="1"/>
  <c r="F215" i="69"/>
  <c r="G215" i="70"/>
  <c r="H214" i="70"/>
  <c r="H215" i="70" l="1"/>
  <c r="I214" i="70"/>
  <c r="H214" i="69"/>
  <c r="G215" i="69"/>
  <c r="H215" i="69" l="1"/>
  <c r="I214" i="69"/>
  <c r="J214" i="70"/>
  <c r="I215" i="70"/>
  <c r="K214" i="70" l="1"/>
  <c r="J215" i="70"/>
  <c r="I215" i="69"/>
  <c r="J214" i="69"/>
  <c r="J215" i="69" l="1"/>
  <c r="K214" i="69"/>
  <c r="L214" i="70"/>
  <c r="K215" i="70"/>
  <c r="L215" i="70" l="1"/>
  <c r="M214" i="70"/>
  <c r="K215" i="69"/>
  <c r="L214" i="69"/>
  <c r="M214" i="69" l="1"/>
  <c r="L215" i="69"/>
  <c r="M215" i="70"/>
  <c r="N214" i="70"/>
  <c r="N215" i="70" l="1"/>
  <c r="O214" i="70"/>
  <c r="N214" i="69"/>
  <c r="M215" i="69"/>
  <c r="N215" i="69" l="1"/>
  <c r="O214" i="69"/>
  <c r="O215" i="70"/>
  <c r="P214" i="70"/>
  <c r="Q214" i="70" l="1"/>
  <c r="P215" i="70"/>
  <c r="O215" i="69"/>
  <c r="P214" i="69"/>
  <c r="P215" i="69" l="1"/>
  <c r="Q214" i="69"/>
  <c r="Q215" i="70"/>
  <c r="R214" i="70"/>
  <c r="R215" i="70" l="1"/>
  <c r="S214" i="70"/>
  <c r="Q215" i="69"/>
  <c r="R214" i="69"/>
  <c r="S214" i="69" l="1"/>
  <c r="R215" i="69"/>
  <c r="S215" i="70"/>
  <c r="T214" i="70"/>
  <c r="T215" i="70" l="1"/>
  <c r="U214" i="70"/>
  <c r="T214" i="69"/>
  <c r="S215" i="69"/>
  <c r="T215" i="69" l="1"/>
  <c r="U214" i="69"/>
  <c r="U215" i="70"/>
  <c r="V214" i="70"/>
  <c r="V215" i="70" l="1"/>
  <c r="W214" i="70"/>
  <c r="U215" i="69"/>
  <c r="V214" i="69"/>
  <c r="V215" i="69" l="1"/>
  <c r="W214" i="69"/>
  <c r="W215" i="70"/>
  <c r="X214" i="70"/>
  <c r="X215" i="70" l="1"/>
  <c r="Y214" i="70"/>
  <c r="W215" i="69"/>
  <c r="X214" i="69"/>
  <c r="Y214" i="69" l="1"/>
  <c r="X215" i="69"/>
  <c r="Y215" i="70"/>
  <c r="Z214" i="70"/>
  <c r="AA214" i="70" l="1"/>
  <c r="Z215" i="70"/>
  <c r="Z214" i="69"/>
  <c r="Y215" i="69"/>
  <c r="Z215" i="69" l="1"/>
  <c r="AA214" i="69"/>
  <c r="AB214" i="70"/>
  <c r="AA215" i="70"/>
  <c r="AC214" i="70" l="1"/>
  <c r="AB215" i="70"/>
  <c r="AA215" i="69"/>
  <c r="AB214" i="69"/>
  <c r="AB215" i="69" l="1"/>
  <c r="AC214" i="69"/>
  <c r="AC215" i="70"/>
  <c r="AD214" i="70"/>
  <c r="C223" i="70" l="1"/>
  <c r="AD215" i="70"/>
  <c r="AG216" i="70"/>
  <c r="AC215" i="69"/>
  <c r="AD214" i="69"/>
  <c r="BJ17" i="70"/>
  <c r="AD215" i="69" l="1"/>
  <c r="C223" i="69"/>
  <c r="AG216" i="69"/>
  <c r="AG220" i="70"/>
  <c r="AG218" i="70"/>
  <c r="C224" i="70"/>
  <c r="D223" i="70"/>
  <c r="BJ17" i="69"/>
  <c r="AG220" i="69" l="1"/>
  <c r="AG218" i="69"/>
  <c r="D224" i="70"/>
  <c r="E223" i="70"/>
  <c r="D223" i="69"/>
  <c r="C224" i="69"/>
  <c r="E223" i="69" l="1"/>
  <c r="D224" i="69"/>
  <c r="E224" i="70"/>
  <c r="F223" i="70"/>
  <c r="G223" i="70" l="1"/>
  <c r="F224" i="70"/>
  <c r="E224" i="69"/>
  <c r="F223" i="69"/>
  <c r="F224" i="69" l="1"/>
  <c r="G223" i="69"/>
  <c r="G224" i="70"/>
  <c r="H223" i="70"/>
  <c r="I223" i="70" l="1"/>
  <c r="H224" i="70"/>
  <c r="G224" i="69"/>
  <c r="H223" i="69"/>
  <c r="H224" i="69" l="1"/>
  <c r="I223" i="69"/>
  <c r="I224" i="70"/>
  <c r="J223" i="70"/>
  <c r="J224" i="70" l="1"/>
  <c r="K223" i="70"/>
  <c r="J223" i="69"/>
  <c r="I224" i="69"/>
  <c r="K223" i="69" l="1"/>
  <c r="J224" i="69"/>
  <c r="K224" i="70"/>
  <c r="L223" i="70"/>
  <c r="M223" i="70" l="1"/>
  <c r="L224" i="70"/>
  <c r="K224" i="69"/>
  <c r="L223" i="69"/>
  <c r="L224" i="69" l="1"/>
  <c r="M223" i="69"/>
  <c r="N223" i="70"/>
  <c r="M224" i="70"/>
  <c r="O223" i="70" l="1"/>
  <c r="N224" i="70"/>
  <c r="M224" i="69"/>
  <c r="N223" i="69"/>
  <c r="N224" i="69" l="1"/>
  <c r="O223" i="69"/>
  <c r="O224" i="70"/>
  <c r="P223" i="70"/>
  <c r="P224" i="70" l="1"/>
  <c r="Q223" i="70"/>
  <c r="P223" i="69"/>
  <c r="O224" i="69"/>
  <c r="Q223" i="69" l="1"/>
  <c r="P224" i="69"/>
  <c r="Q224" i="70"/>
  <c r="R223" i="70"/>
  <c r="S223" i="70" l="1"/>
  <c r="R224" i="70"/>
  <c r="Q224" i="69"/>
  <c r="R223" i="69"/>
  <c r="R224" i="69" l="1"/>
  <c r="S223" i="69"/>
  <c r="S224" i="70"/>
  <c r="T223" i="70"/>
  <c r="U223" i="70" l="1"/>
  <c r="T224" i="70"/>
  <c r="S224" i="69"/>
  <c r="T223" i="69"/>
  <c r="T224" i="69" l="1"/>
  <c r="U223" i="69"/>
  <c r="U224" i="70"/>
  <c r="V223" i="70"/>
  <c r="V224" i="70" l="1"/>
  <c r="W223" i="70"/>
  <c r="V223" i="69"/>
  <c r="U224" i="69"/>
  <c r="W223" i="69" l="1"/>
  <c r="V224" i="69"/>
  <c r="W224" i="70"/>
  <c r="X223" i="70"/>
  <c r="Y223" i="70" l="1"/>
  <c r="X224" i="70"/>
  <c r="W224" i="69"/>
  <c r="X223" i="69"/>
  <c r="X224" i="69" l="1"/>
  <c r="Y223" i="69"/>
  <c r="Y224" i="70"/>
  <c r="Z223" i="70"/>
  <c r="AA223" i="70" l="1"/>
  <c r="Z224" i="70"/>
  <c r="Y224" i="69"/>
  <c r="Z223" i="69"/>
  <c r="Z224" i="69" l="1"/>
  <c r="AA223" i="69"/>
  <c r="AA224" i="70"/>
  <c r="AB223" i="70"/>
  <c r="AB224" i="70" l="1"/>
  <c r="AC223" i="70"/>
  <c r="AB223" i="69"/>
  <c r="AA224" i="69"/>
  <c r="AC223" i="69" l="1"/>
  <c r="AB224" i="69"/>
  <c r="AC224" i="70"/>
  <c r="AD223" i="70"/>
  <c r="AD224" i="70" l="1"/>
  <c r="C232" i="70"/>
  <c r="AG225" i="70"/>
  <c r="AC224" i="69"/>
  <c r="AD223" i="69"/>
  <c r="BK17" i="70"/>
  <c r="AD224" i="69" l="1"/>
  <c r="C232" i="69"/>
  <c r="AG225" i="69"/>
  <c r="AG229" i="70"/>
  <c r="AG227" i="70"/>
  <c r="D232" i="70"/>
  <c r="C233" i="70"/>
  <c r="BK17" i="69"/>
  <c r="E232" i="70" l="1"/>
  <c r="D233" i="70"/>
  <c r="AG227" i="69"/>
  <c r="AG229" i="69"/>
  <c r="C233" i="69"/>
  <c r="D232" i="69"/>
  <c r="D233" i="69" l="1"/>
  <c r="E232" i="69"/>
  <c r="F232" i="70"/>
  <c r="E233" i="70"/>
  <c r="F233" i="70" l="1"/>
  <c r="G232" i="70"/>
  <c r="E233" i="69"/>
  <c r="F232" i="69"/>
  <c r="G232" i="69" l="1"/>
  <c r="F233" i="69"/>
  <c r="G233" i="70"/>
  <c r="H232" i="70"/>
  <c r="H233" i="70" l="1"/>
  <c r="I232" i="70"/>
  <c r="H232" i="69"/>
  <c r="G233" i="69"/>
  <c r="H233" i="69" l="1"/>
  <c r="I232" i="69"/>
  <c r="J232" i="70"/>
  <c r="I233" i="70"/>
  <c r="J233" i="70" l="1"/>
  <c r="K232" i="70"/>
  <c r="I233" i="69"/>
  <c r="J232" i="69"/>
  <c r="J233" i="69" l="1"/>
  <c r="K232" i="69"/>
  <c r="L232" i="70"/>
  <c r="K233" i="70"/>
  <c r="L233" i="70" l="1"/>
  <c r="M232" i="70"/>
  <c r="K233" i="69"/>
  <c r="L232" i="69"/>
  <c r="M232" i="69" l="1"/>
  <c r="L233" i="69"/>
  <c r="M233" i="70"/>
  <c r="N232" i="70"/>
  <c r="N233" i="70" l="1"/>
  <c r="O232" i="70"/>
  <c r="N232" i="69"/>
  <c r="M233" i="69"/>
  <c r="N233" i="69" l="1"/>
  <c r="O232" i="69"/>
  <c r="P232" i="70"/>
  <c r="O233" i="70"/>
  <c r="P233" i="70" l="1"/>
  <c r="Q232" i="70"/>
  <c r="O233" i="69"/>
  <c r="P232" i="69"/>
  <c r="P233" i="69" l="1"/>
  <c r="Q232" i="69"/>
  <c r="R232" i="70"/>
  <c r="Q233" i="70"/>
  <c r="R233" i="70" l="1"/>
  <c r="S232" i="70"/>
  <c r="Q233" i="69"/>
  <c r="R232" i="69"/>
  <c r="S232" i="69" l="1"/>
  <c r="R233" i="69"/>
  <c r="S233" i="70"/>
  <c r="T232" i="70"/>
  <c r="T233" i="70" l="1"/>
  <c r="U232" i="70"/>
  <c r="T232" i="69"/>
  <c r="S233" i="69"/>
  <c r="T233" i="69" l="1"/>
  <c r="U232" i="69"/>
  <c r="V232" i="70"/>
  <c r="U233" i="70"/>
  <c r="W232" i="70" l="1"/>
  <c r="V233" i="70"/>
  <c r="U233" i="69"/>
  <c r="V232" i="69"/>
  <c r="V233" i="69" l="1"/>
  <c r="W232" i="69"/>
  <c r="X232" i="70"/>
  <c r="W233" i="70"/>
  <c r="X233" i="70" l="1"/>
  <c r="Y232" i="70"/>
  <c r="W233" i="69"/>
  <c r="X232" i="69"/>
  <c r="Y232" i="69" l="1"/>
  <c r="X233" i="69"/>
  <c r="Y233" i="70"/>
  <c r="Z232" i="70"/>
  <c r="Z233" i="70" l="1"/>
  <c r="AA232" i="70"/>
  <c r="Z232" i="69"/>
  <c r="Y233" i="69"/>
  <c r="Z233" i="69" l="1"/>
  <c r="AA232" i="69"/>
  <c r="AB232" i="70"/>
  <c r="AA233" i="70"/>
  <c r="AB233" i="70" l="1"/>
  <c r="AC232" i="70"/>
  <c r="AA233" i="69"/>
  <c r="AB232" i="69"/>
  <c r="AB233" i="69" l="1"/>
  <c r="AC232" i="69"/>
  <c r="AD232" i="70"/>
  <c r="AC233" i="70"/>
  <c r="C241" i="70" l="1"/>
  <c r="AD233" i="70"/>
  <c r="AG234" i="70"/>
  <c r="AC233" i="69"/>
  <c r="AD232" i="69"/>
  <c r="BL17" i="70"/>
  <c r="AD233" i="69" l="1"/>
  <c r="C241" i="69"/>
  <c r="AG234" i="69"/>
  <c r="AG238" i="70"/>
  <c r="AG236" i="70"/>
  <c r="C242" i="70"/>
  <c r="D241" i="70"/>
  <c r="BL17" i="69"/>
  <c r="AG238" i="69" l="1"/>
  <c r="AG236" i="69"/>
  <c r="D242" i="70"/>
  <c r="E241" i="70"/>
  <c r="D241" i="69"/>
  <c r="C242" i="69"/>
  <c r="E241" i="69" l="1"/>
  <c r="D242" i="69"/>
  <c r="E242" i="70"/>
  <c r="F241" i="70"/>
  <c r="G241" i="70" l="1"/>
  <c r="F242" i="70"/>
  <c r="E242" i="69"/>
  <c r="F241" i="69"/>
  <c r="F242" i="69" l="1"/>
  <c r="G241" i="69"/>
  <c r="G242" i="70"/>
  <c r="H241" i="70"/>
  <c r="I241" i="70" l="1"/>
  <c r="H242" i="70"/>
  <c r="G242" i="69"/>
  <c r="H241" i="69"/>
  <c r="H242" i="69" l="1"/>
  <c r="I241" i="69"/>
  <c r="I242" i="70"/>
  <c r="J241" i="70"/>
  <c r="J242" i="70" l="1"/>
  <c r="K241" i="70"/>
  <c r="J241" i="69"/>
  <c r="I242" i="69"/>
  <c r="K241" i="69" l="1"/>
  <c r="J242" i="69"/>
  <c r="K242" i="70"/>
  <c r="L241" i="70"/>
  <c r="M241" i="70" l="1"/>
  <c r="L242" i="70"/>
  <c r="K242" i="69"/>
  <c r="L241" i="69"/>
  <c r="L242" i="69" l="1"/>
  <c r="M241" i="69"/>
  <c r="M242" i="70"/>
  <c r="N241" i="70"/>
  <c r="O241" i="70" l="1"/>
  <c r="N242" i="70"/>
  <c r="M242" i="69"/>
  <c r="N241" i="69"/>
  <c r="N242" i="69" l="1"/>
  <c r="O241" i="69"/>
  <c r="O242" i="70"/>
  <c r="P241" i="70"/>
  <c r="P242" i="70" l="1"/>
  <c r="Q241" i="70"/>
  <c r="P241" i="69"/>
  <c r="O242" i="69"/>
  <c r="Q241" i="69" l="1"/>
  <c r="P242" i="69"/>
  <c r="Q242" i="70"/>
  <c r="R241" i="70"/>
  <c r="S241" i="70" l="1"/>
  <c r="R242" i="70"/>
  <c r="Q242" i="69"/>
  <c r="R241" i="69"/>
  <c r="R242" i="69" l="1"/>
  <c r="S241" i="69"/>
  <c r="T241" i="70"/>
  <c r="S242" i="70"/>
  <c r="U241" i="70" l="1"/>
  <c r="T242" i="70"/>
  <c r="S242" i="69"/>
  <c r="T241" i="69"/>
  <c r="T242" i="69" l="1"/>
  <c r="U241" i="69"/>
  <c r="U242" i="70"/>
  <c r="V241" i="70"/>
  <c r="V242" i="70" l="1"/>
  <c r="W241" i="70"/>
  <c r="V241" i="69"/>
  <c r="U242" i="69"/>
  <c r="W241" i="69" l="1"/>
  <c r="V242" i="69"/>
  <c r="W242" i="70"/>
  <c r="X241" i="70"/>
  <c r="Y241" i="70" l="1"/>
  <c r="X242" i="70"/>
  <c r="W242" i="69"/>
  <c r="X241" i="69"/>
  <c r="X242" i="69" l="1"/>
  <c r="Y241" i="69"/>
  <c r="Z241" i="70"/>
  <c r="Y242" i="70"/>
  <c r="AA241" i="70" l="1"/>
  <c r="Z242" i="70"/>
  <c r="Y242" i="69"/>
  <c r="Z241" i="69"/>
  <c r="Z242" i="69" l="1"/>
  <c r="AA241" i="69"/>
  <c r="AB241" i="70"/>
  <c r="AA242" i="70"/>
  <c r="AB242" i="70" l="1"/>
  <c r="AC241" i="70"/>
  <c r="AB241" i="69"/>
  <c r="AA242" i="69"/>
  <c r="AC241" i="69" l="1"/>
  <c r="AB242" i="69"/>
  <c r="AC242" i="70"/>
  <c r="AD241" i="70"/>
  <c r="AD242" i="70" l="1"/>
  <c r="C250" i="70"/>
  <c r="AG243" i="70"/>
  <c r="AC242" i="69"/>
  <c r="AD241" i="69"/>
  <c r="BM17" i="70"/>
  <c r="AD242" i="69" l="1"/>
  <c r="C250" i="69"/>
  <c r="AG243" i="69"/>
  <c r="AG247" i="70"/>
  <c r="AG245" i="70"/>
  <c r="C251" i="70"/>
  <c r="D250" i="70"/>
  <c r="BM17" i="69"/>
  <c r="AG245" i="69" l="1"/>
  <c r="AG247" i="69"/>
  <c r="D251" i="70"/>
  <c r="E250" i="70"/>
  <c r="C251" i="69"/>
  <c r="D250" i="69"/>
  <c r="F250" i="70" l="1"/>
  <c r="E251" i="70"/>
  <c r="D251" i="69"/>
  <c r="E250" i="69"/>
  <c r="E251" i="69" l="1"/>
  <c r="F250" i="69"/>
  <c r="G250" i="70"/>
  <c r="F251" i="70"/>
  <c r="G251" i="70" l="1"/>
  <c r="H250" i="70"/>
  <c r="G250" i="69"/>
  <c r="F251" i="69"/>
  <c r="H250" i="69" l="1"/>
  <c r="G251" i="69"/>
  <c r="H251" i="70"/>
  <c r="I250" i="70"/>
  <c r="I251" i="70" l="1"/>
  <c r="J250" i="70"/>
  <c r="H251" i="69"/>
  <c r="I250" i="69"/>
  <c r="I251" i="69" l="1"/>
  <c r="J250" i="69"/>
  <c r="J251" i="70"/>
  <c r="K250" i="70"/>
  <c r="L250" i="70" l="1"/>
  <c r="K251" i="70"/>
  <c r="J251" i="69"/>
  <c r="K250" i="69"/>
  <c r="K251" i="69" l="1"/>
  <c r="L250" i="69"/>
  <c r="M250" i="70"/>
  <c r="L251" i="70"/>
  <c r="M250" i="69" l="1"/>
  <c r="L251" i="69"/>
  <c r="N250" i="70"/>
  <c r="M251" i="70"/>
  <c r="N251" i="70" l="1"/>
  <c r="O250" i="70"/>
  <c r="N250" i="69"/>
  <c r="M251" i="69"/>
  <c r="N251" i="69" l="1"/>
  <c r="O250" i="69"/>
  <c r="O251" i="70"/>
  <c r="P250" i="70"/>
  <c r="O251" i="69" l="1"/>
  <c r="P250" i="69"/>
  <c r="P251" i="70"/>
  <c r="Q250" i="70"/>
  <c r="R250" i="70" l="1"/>
  <c r="Q251" i="70"/>
  <c r="P251" i="69"/>
  <c r="Q250" i="69"/>
  <c r="Q251" i="69" l="1"/>
  <c r="R250" i="69"/>
  <c r="S250" i="70"/>
  <c r="R251" i="70"/>
  <c r="S250" i="69" l="1"/>
  <c r="R251" i="69"/>
  <c r="T250" i="70"/>
  <c r="S251" i="70"/>
  <c r="U250" i="70" l="1"/>
  <c r="T251" i="70"/>
  <c r="T250" i="69"/>
  <c r="S251" i="69"/>
  <c r="T251" i="69" l="1"/>
  <c r="U250" i="69"/>
  <c r="U251" i="70"/>
  <c r="V250" i="70"/>
  <c r="V251" i="70" l="1"/>
  <c r="W250" i="70"/>
  <c r="U251" i="69"/>
  <c r="V250" i="69"/>
  <c r="V251" i="69" l="1"/>
  <c r="W250" i="69"/>
  <c r="X250" i="70"/>
  <c r="W251" i="70"/>
  <c r="Y250" i="70" l="1"/>
  <c r="X251" i="70"/>
  <c r="W251" i="69"/>
  <c r="X250" i="69"/>
  <c r="Y250" i="69" l="1"/>
  <c r="X251" i="69"/>
  <c r="Z250" i="70"/>
  <c r="Y251" i="70"/>
  <c r="AA250" i="70" l="1"/>
  <c r="Z251" i="70"/>
  <c r="Z250" i="69"/>
  <c r="Y251" i="69"/>
  <c r="Z251" i="69" l="1"/>
  <c r="AA250" i="69"/>
  <c r="AA251" i="70"/>
  <c r="AB250" i="70"/>
  <c r="AB251" i="70" l="1"/>
  <c r="AC250" i="70"/>
  <c r="AA251" i="69"/>
  <c r="AB250" i="69"/>
  <c r="AB251" i="69" l="1"/>
  <c r="AC250" i="69"/>
  <c r="AD250" i="70"/>
  <c r="AC251" i="70"/>
  <c r="C259" i="70" l="1"/>
  <c r="AD251" i="70"/>
  <c r="AG252" i="70"/>
  <c r="AC251" i="69"/>
  <c r="AD250" i="69"/>
  <c r="BN17" i="70"/>
  <c r="AD251" i="69" l="1"/>
  <c r="C259" i="69"/>
  <c r="AG252" i="69"/>
  <c r="AG256" i="70"/>
  <c r="AG254" i="70"/>
  <c r="D259" i="70"/>
  <c r="C260" i="70"/>
  <c r="BN17" i="69"/>
  <c r="E259" i="70" l="1"/>
  <c r="D260" i="70"/>
  <c r="AG256" i="69"/>
  <c r="AG254" i="69"/>
  <c r="D259" i="69"/>
  <c r="C260" i="69"/>
  <c r="E259" i="69" l="1"/>
  <c r="D260" i="69"/>
  <c r="F259" i="70"/>
  <c r="E260" i="70"/>
  <c r="F260" i="70" l="1"/>
  <c r="G259" i="70"/>
  <c r="E260" i="69"/>
  <c r="F259" i="69"/>
  <c r="F260" i="69" l="1"/>
  <c r="G259" i="69"/>
  <c r="G260" i="70"/>
  <c r="H259" i="70"/>
  <c r="I259" i="70" l="1"/>
  <c r="H260" i="70"/>
  <c r="G260" i="69"/>
  <c r="H259" i="69"/>
  <c r="H260" i="69" l="1"/>
  <c r="I259" i="69"/>
  <c r="J259" i="70"/>
  <c r="I260" i="70"/>
  <c r="J260" i="70" l="1"/>
  <c r="K259" i="70"/>
  <c r="J259" i="69"/>
  <c r="I260" i="69"/>
  <c r="K259" i="69" l="1"/>
  <c r="J260" i="69"/>
  <c r="L259" i="70"/>
  <c r="K260" i="70"/>
  <c r="L260" i="70" l="1"/>
  <c r="M259" i="70"/>
  <c r="K260" i="69"/>
  <c r="L259" i="69"/>
  <c r="L260" i="69" l="1"/>
  <c r="M259" i="69"/>
  <c r="M260" i="70"/>
  <c r="N259" i="70"/>
  <c r="N260" i="70" l="1"/>
  <c r="O259" i="70"/>
  <c r="M260" i="69"/>
  <c r="N259" i="69"/>
  <c r="N260" i="69" l="1"/>
  <c r="O259" i="69"/>
  <c r="O260" i="70"/>
  <c r="P259" i="70"/>
  <c r="P260" i="70" l="1"/>
  <c r="Q259" i="70"/>
  <c r="P259" i="69"/>
  <c r="O260" i="69"/>
  <c r="Q259" i="69" l="1"/>
  <c r="P260" i="69"/>
  <c r="R259" i="70"/>
  <c r="Q260" i="70"/>
  <c r="R260" i="70" l="1"/>
  <c r="S259" i="70"/>
  <c r="Q260" i="69"/>
  <c r="R259" i="69"/>
  <c r="R260" i="69" l="1"/>
  <c r="S259" i="69"/>
  <c r="S260" i="70"/>
  <c r="T259" i="70"/>
  <c r="T260" i="70" l="1"/>
  <c r="U259" i="70"/>
  <c r="S260" i="69"/>
  <c r="T259" i="69"/>
  <c r="T260" i="69" l="1"/>
  <c r="U259" i="69"/>
  <c r="U260" i="70"/>
  <c r="V259" i="70"/>
  <c r="V260" i="70" l="1"/>
  <c r="W259" i="70"/>
  <c r="V259" i="69"/>
  <c r="U260" i="69"/>
  <c r="W259" i="69" l="1"/>
  <c r="V260" i="69"/>
  <c r="X259" i="70"/>
  <c r="W260" i="70"/>
  <c r="X260" i="70" l="1"/>
  <c r="Y259" i="70"/>
  <c r="W260" i="69"/>
  <c r="X259" i="69"/>
  <c r="X260" i="69" l="1"/>
  <c r="Y259" i="69"/>
  <c r="Y260" i="70"/>
  <c r="Z259" i="70"/>
  <c r="AA259" i="70" l="1"/>
  <c r="Z260" i="70"/>
  <c r="Y260" i="69"/>
  <c r="Z259" i="69"/>
  <c r="Z260" i="69" l="1"/>
  <c r="AA259" i="69"/>
  <c r="AB259" i="70"/>
  <c r="AA260" i="70"/>
  <c r="AB260" i="70" l="1"/>
  <c r="AC259" i="70"/>
  <c r="AB259" i="69"/>
  <c r="AA260" i="69"/>
  <c r="AC259" i="69" l="1"/>
  <c r="AB260" i="69"/>
  <c r="AC260" i="70"/>
  <c r="AD259" i="70"/>
  <c r="AD260" i="70" l="1"/>
  <c r="C268" i="70"/>
  <c r="AG261" i="70"/>
  <c r="AC260" i="69"/>
  <c r="AD259" i="69"/>
  <c r="BO17" i="70"/>
  <c r="AG263" i="70" l="1"/>
  <c r="AG265" i="70"/>
  <c r="AD260" i="69"/>
  <c r="C268" i="69"/>
  <c r="AG261" i="69"/>
  <c r="C269" i="70"/>
  <c r="D268" i="70"/>
  <c r="BO17" i="69"/>
  <c r="AG265" i="69" l="1"/>
  <c r="AG263" i="69"/>
  <c r="D269" i="70"/>
  <c r="E268" i="70"/>
  <c r="C269" i="69"/>
  <c r="D268" i="69"/>
  <c r="F268" i="70" l="1"/>
  <c r="E269" i="70"/>
  <c r="D269" i="69"/>
  <c r="E268" i="69"/>
  <c r="E269" i="69" l="1"/>
  <c r="F268" i="69"/>
  <c r="G268" i="70"/>
  <c r="F269" i="70"/>
  <c r="H268" i="70" l="1"/>
  <c r="G269" i="70"/>
  <c r="G268" i="69"/>
  <c r="F269" i="69"/>
  <c r="H268" i="69" l="1"/>
  <c r="G269" i="69"/>
  <c r="H269" i="70"/>
  <c r="I268" i="70"/>
  <c r="I269" i="70" l="1"/>
  <c r="J268" i="70"/>
  <c r="H269" i="69"/>
  <c r="I268" i="69"/>
  <c r="I269" i="69" l="1"/>
  <c r="J268" i="69"/>
  <c r="K268" i="70"/>
  <c r="J269" i="70"/>
  <c r="L268" i="70" l="1"/>
  <c r="K269" i="70"/>
  <c r="J269" i="69"/>
  <c r="K268" i="69"/>
  <c r="K269" i="69" l="1"/>
  <c r="L268" i="69"/>
  <c r="M268" i="70"/>
  <c r="L269" i="70"/>
  <c r="N268" i="70" l="1"/>
  <c r="M269" i="70"/>
  <c r="M268" i="69"/>
  <c r="L269" i="69"/>
  <c r="N268" i="69" l="1"/>
  <c r="M269" i="69"/>
  <c r="N269" i="70"/>
  <c r="O268" i="70"/>
  <c r="O269" i="70" l="1"/>
  <c r="P268" i="70"/>
  <c r="N269" i="69"/>
  <c r="O268" i="69"/>
  <c r="O269" i="69" l="1"/>
  <c r="P268" i="69"/>
  <c r="P269" i="70"/>
  <c r="Q268" i="70"/>
  <c r="R268" i="70" l="1"/>
  <c r="Q269" i="70"/>
  <c r="P269" i="69"/>
  <c r="Q268" i="69"/>
  <c r="Q269" i="69" l="1"/>
  <c r="R268" i="69"/>
  <c r="S268" i="70"/>
  <c r="R269" i="70"/>
  <c r="T268" i="70" l="1"/>
  <c r="S269" i="70"/>
  <c r="S268" i="69"/>
  <c r="R269" i="69"/>
  <c r="T268" i="69" l="1"/>
  <c r="S269" i="69"/>
  <c r="T269" i="70"/>
  <c r="U268" i="70"/>
  <c r="U269" i="70" l="1"/>
  <c r="V268" i="70"/>
  <c r="T269" i="69"/>
  <c r="U268" i="69"/>
  <c r="U269" i="69" l="1"/>
  <c r="V268" i="69"/>
  <c r="W268" i="70"/>
  <c r="V269" i="70"/>
  <c r="X268" i="70" l="1"/>
  <c r="W269" i="70"/>
  <c r="V269" i="69"/>
  <c r="W268" i="69"/>
  <c r="W269" i="69" l="1"/>
  <c r="X268" i="69"/>
  <c r="Y268" i="70"/>
  <c r="X269" i="70"/>
  <c r="Z268" i="70" l="1"/>
  <c r="Y269" i="70"/>
  <c r="Y268" i="69"/>
  <c r="X269" i="69"/>
  <c r="Z268" i="69" l="1"/>
  <c r="Y269" i="69"/>
  <c r="Z269" i="70"/>
  <c r="AA268" i="70"/>
  <c r="AA269" i="70" l="1"/>
  <c r="AB268" i="70"/>
  <c r="Z269" i="69"/>
  <c r="AA268" i="69"/>
  <c r="AA269" i="69" l="1"/>
  <c r="AB268" i="69"/>
  <c r="AB269" i="70"/>
  <c r="AC268" i="70"/>
  <c r="AD268" i="70" l="1"/>
  <c r="AC269" i="70"/>
  <c r="AB269" i="69"/>
  <c r="AC268" i="69"/>
  <c r="AC269" i="69" l="1"/>
  <c r="AD268" i="69"/>
  <c r="C277" i="70"/>
  <c r="AD269" i="70"/>
  <c r="AG270" i="70"/>
  <c r="BP17" i="70"/>
  <c r="D277" i="70" l="1"/>
  <c r="C278" i="70"/>
  <c r="AG274" i="70"/>
  <c r="AG272" i="70"/>
  <c r="AD269" i="69"/>
  <c r="C277" i="69"/>
  <c r="AG270" i="69"/>
  <c r="BP17" i="69"/>
  <c r="AG272" i="69" l="1"/>
  <c r="AG274" i="69"/>
  <c r="D277" i="69"/>
  <c r="C278" i="69"/>
  <c r="E277" i="70"/>
  <c r="D278" i="70"/>
  <c r="E277" i="69" l="1"/>
  <c r="D278" i="69"/>
  <c r="E278" i="70"/>
  <c r="F277" i="70"/>
  <c r="F278" i="70" l="1"/>
  <c r="G277" i="70"/>
  <c r="E278" i="69"/>
  <c r="F277" i="69"/>
  <c r="F278" i="69" l="1"/>
  <c r="G277" i="69"/>
  <c r="G278" i="70"/>
  <c r="H277" i="70"/>
  <c r="I277" i="70" l="1"/>
  <c r="H278" i="70"/>
  <c r="G278" i="69"/>
  <c r="H277" i="69"/>
  <c r="H278" i="69" l="1"/>
  <c r="I277" i="69"/>
  <c r="J277" i="70"/>
  <c r="I278" i="70"/>
  <c r="K277" i="70" l="1"/>
  <c r="J278" i="70"/>
  <c r="J277" i="69"/>
  <c r="I278" i="69"/>
  <c r="K277" i="69" l="1"/>
  <c r="J278" i="69"/>
  <c r="K278" i="70"/>
  <c r="L277" i="70"/>
  <c r="L278" i="70" l="1"/>
  <c r="M277" i="70"/>
  <c r="K278" i="69"/>
  <c r="L277" i="69"/>
  <c r="L278" i="69" l="1"/>
  <c r="M277" i="69"/>
  <c r="M278" i="70"/>
  <c r="N277" i="70"/>
  <c r="O277" i="70" l="1"/>
  <c r="N278" i="70"/>
  <c r="M278" i="69"/>
  <c r="N277" i="69"/>
  <c r="N278" i="69" l="1"/>
  <c r="O277" i="69"/>
  <c r="P277" i="70"/>
  <c r="O278" i="70"/>
  <c r="Q277" i="70" l="1"/>
  <c r="P278" i="70"/>
  <c r="P277" i="69"/>
  <c r="O278" i="69"/>
  <c r="Q277" i="69" l="1"/>
  <c r="P278" i="69"/>
  <c r="Q278" i="70"/>
  <c r="R277" i="70"/>
  <c r="R278" i="70" l="1"/>
  <c r="S277" i="70"/>
  <c r="Q278" i="69"/>
  <c r="R277" i="69"/>
  <c r="R278" i="69" l="1"/>
  <c r="S277" i="69"/>
  <c r="S278" i="70"/>
  <c r="T277" i="70"/>
  <c r="U277" i="70" l="1"/>
  <c r="T278" i="70"/>
  <c r="S278" i="69"/>
  <c r="T277" i="69"/>
  <c r="T278" i="69" l="1"/>
  <c r="U277" i="69"/>
  <c r="V277" i="70"/>
  <c r="U278" i="70"/>
  <c r="W277" i="70" l="1"/>
  <c r="V278" i="70"/>
  <c r="V277" i="69"/>
  <c r="U278" i="69"/>
  <c r="W277" i="69" l="1"/>
  <c r="V278" i="69"/>
  <c r="W278" i="70"/>
  <c r="X277" i="70"/>
  <c r="X278" i="70" l="1"/>
  <c r="Y277" i="70"/>
  <c r="W278" i="69"/>
  <c r="X277" i="69"/>
  <c r="X278" i="69" l="1"/>
  <c r="Y277" i="69"/>
  <c r="Y278" i="70"/>
  <c r="Z277" i="70"/>
  <c r="AA277" i="70" l="1"/>
  <c r="Z278" i="70"/>
  <c r="Y278" i="69"/>
  <c r="Z277" i="69"/>
  <c r="Z278" i="69" l="1"/>
  <c r="AA277" i="69"/>
  <c r="AB277" i="70"/>
  <c r="AA278" i="70"/>
  <c r="AC277" i="70" l="1"/>
  <c r="AB278" i="70"/>
  <c r="AB277" i="69"/>
  <c r="AA278" i="69"/>
  <c r="AC277" i="69" l="1"/>
  <c r="AB278" i="69"/>
  <c r="AC278" i="70"/>
  <c r="AD277" i="70"/>
  <c r="AD278" i="70" l="1"/>
  <c r="C286" i="70"/>
  <c r="AG279" i="70"/>
  <c r="AC278" i="69"/>
  <c r="AD277" i="69"/>
  <c r="BQ17" i="70"/>
  <c r="AD278" i="69" l="1"/>
  <c r="C286" i="69"/>
  <c r="AG279" i="69"/>
  <c r="AG283" i="70"/>
  <c r="AG281" i="70"/>
  <c r="C287" i="70"/>
  <c r="D286" i="70"/>
  <c r="BQ17" i="69"/>
  <c r="AG281" i="69" l="1"/>
  <c r="AG283" i="69"/>
  <c r="D287" i="70"/>
  <c r="E286" i="70"/>
  <c r="C287" i="69"/>
  <c r="D286" i="69"/>
  <c r="F286" i="70" l="1"/>
  <c r="E287" i="70"/>
  <c r="D287" i="69"/>
  <c r="E286" i="69"/>
  <c r="E287" i="69" l="1"/>
  <c r="F286" i="69"/>
  <c r="G286" i="70"/>
  <c r="F287" i="70"/>
  <c r="H286" i="70" l="1"/>
  <c r="G287" i="70"/>
  <c r="G286" i="69"/>
  <c r="F287" i="69"/>
  <c r="H286" i="69" l="1"/>
  <c r="G287" i="69"/>
  <c r="H287" i="70"/>
  <c r="I286" i="70"/>
  <c r="I287" i="70" l="1"/>
  <c r="J286" i="70"/>
  <c r="H287" i="69"/>
  <c r="I286" i="69"/>
  <c r="I287" i="69" l="1"/>
  <c r="J286" i="69"/>
  <c r="K286" i="70"/>
  <c r="J287" i="70"/>
  <c r="L286" i="70" l="1"/>
  <c r="K287" i="70"/>
  <c r="J287" i="69"/>
  <c r="K286" i="69"/>
  <c r="K287" i="69" l="1"/>
  <c r="L286" i="69"/>
  <c r="M286" i="70"/>
  <c r="L287" i="70"/>
  <c r="N286" i="70" l="1"/>
  <c r="M287" i="70"/>
  <c r="M286" i="69"/>
  <c r="L287" i="69"/>
  <c r="N286" i="69" l="1"/>
  <c r="M287" i="69"/>
  <c r="N287" i="70"/>
  <c r="O286" i="70"/>
  <c r="O287" i="70" l="1"/>
  <c r="P286" i="70"/>
  <c r="N287" i="69"/>
  <c r="O286" i="69"/>
  <c r="O287" i="69" l="1"/>
  <c r="P286" i="69"/>
  <c r="P287" i="70"/>
  <c r="Q286" i="70"/>
  <c r="R286" i="70" l="1"/>
  <c r="Q287" i="70"/>
  <c r="P287" i="69"/>
  <c r="Q286" i="69"/>
  <c r="Q287" i="69" l="1"/>
  <c r="R286" i="69"/>
  <c r="S286" i="70"/>
  <c r="R287" i="70"/>
  <c r="T286" i="70" l="1"/>
  <c r="S287" i="70"/>
  <c r="S286" i="69"/>
  <c r="R287" i="69"/>
  <c r="T286" i="69" l="1"/>
  <c r="S287" i="69"/>
  <c r="T287" i="70"/>
  <c r="U286" i="70"/>
  <c r="U287" i="70" l="1"/>
  <c r="V286" i="70"/>
  <c r="T287" i="69"/>
  <c r="U286" i="69"/>
  <c r="U287" i="69" l="1"/>
  <c r="V286" i="69"/>
  <c r="W286" i="70"/>
  <c r="V287" i="70"/>
  <c r="X286" i="70" l="1"/>
  <c r="W287" i="70"/>
  <c r="V287" i="69"/>
  <c r="W286" i="69"/>
  <c r="W287" i="69" l="1"/>
  <c r="X286" i="69"/>
  <c r="Y286" i="70"/>
  <c r="X287" i="70"/>
  <c r="Z286" i="70" l="1"/>
  <c r="Y287" i="70"/>
  <c r="Y286" i="69"/>
  <c r="X287" i="69"/>
  <c r="Z286" i="69" l="1"/>
  <c r="Y287" i="69"/>
  <c r="Z287" i="70"/>
  <c r="AA286" i="70"/>
  <c r="AA287" i="70" l="1"/>
  <c r="AB286" i="70"/>
  <c r="Z287" i="69"/>
  <c r="AA286" i="69"/>
  <c r="AA287" i="69" l="1"/>
  <c r="AB286" i="69"/>
  <c r="AB287" i="70"/>
  <c r="AC286" i="70"/>
  <c r="AD286" i="70" l="1"/>
  <c r="AC287" i="70"/>
  <c r="AB287" i="69"/>
  <c r="AC286" i="69"/>
  <c r="AC287" i="69" l="1"/>
  <c r="AD286" i="69"/>
  <c r="C295" i="70"/>
  <c r="AD287" i="70"/>
  <c r="AG288" i="70"/>
  <c r="BR17" i="70"/>
  <c r="AG290" i="70" l="1"/>
  <c r="AG292" i="70"/>
  <c r="D295" i="70"/>
  <c r="C296" i="70"/>
  <c r="AD287" i="69"/>
  <c r="C295" i="69"/>
  <c r="AG288" i="69"/>
  <c r="BR17" i="69"/>
  <c r="E295" i="70" l="1"/>
  <c r="D296" i="70"/>
  <c r="AG290" i="69"/>
  <c r="AG292" i="69"/>
  <c r="D295" i="69"/>
  <c r="C296" i="69"/>
  <c r="E295" i="69" l="1"/>
  <c r="D296" i="69"/>
  <c r="E296" i="70"/>
  <c r="F295" i="70"/>
  <c r="F296" i="70" l="1"/>
  <c r="G295" i="70"/>
  <c r="E296" i="69"/>
  <c r="F295" i="69"/>
  <c r="F296" i="69" l="1"/>
  <c r="G295" i="69"/>
  <c r="H295" i="70"/>
  <c r="G296" i="70"/>
  <c r="I295" i="70" l="1"/>
  <c r="H296" i="70"/>
  <c r="G296" i="69"/>
  <c r="H295" i="69"/>
  <c r="H296" i="69" l="1"/>
  <c r="I295" i="69"/>
  <c r="J295" i="70"/>
  <c r="I296" i="70"/>
  <c r="K295" i="70" l="1"/>
  <c r="J296" i="70"/>
  <c r="J295" i="69"/>
  <c r="I296" i="69"/>
  <c r="K295" i="69" l="1"/>
  <c r="J296" i="69"/>
  <c r="K296" i="70"/>
  <c r="L295" i="70"/>
  <c r="L296" i="70" l="1"/>
  <c r="M295" i="70"/>
  <c r="K296" i="69"/>
  <c r="L295" i="69"/>
  <c r="L296" i="69" l="1"/>
  <c r="M295" i="69"/>
  <c r="N295" i="70"/>
  <c r="M296" i="70"/>
  <c r="O295" i="70" l="1"/>
  <c r="N296" i="70"/>
  <c r="M296" i="69"/>
  <c r="N295" i="69"/>
  <c r="N296" i="69" l="1"/>
  <c r="O295" i="69"/>
  <c r="P295" i="70"/>
  <c r="O296" i="70"/>
  <c r="Q295" i="70" l="1"/>
  <c r="P296" i="70"/>
  <c r="P295" i="69"/>
  <c r="O296" i="69"/>
  <c r="Q295" i="69" l="1"/>
  <c r="P296" i="69"/>
  <c r="Q296" i="70"/>
  <c r="R295" i="70"/>
  <c r="R296" i="70" l="1"/>
  <c r="S295" i="70"/>
  <c r="Q296" i="69"/>
  <c r="R295" i="69"/>
  <c r="R296" i="69" l="1"/>
  <c r="S295" i="69"/>
  <c r="S296" i="70"/>
  <c r="T295" i="70"/>
  <c r="U295" i="70" l="1"/>
  <c r="T296" i="70"/>
  <c r="S296" i="69"/>
  <c r="T295" i="69"/>
  <c r="T296" i="69" l="1"/>
  <c r="U295" i="69"/>
  <c r="V295" i="70"/>
  <c r="U296" i="70"/>
  <c r="W295" i="70" l="1"/>
  <c r="V296" i="70"/>
  <c r="V295" i="69"/>
  <c r="U296" i="69"/>
  <c r="W295" i="69" l="1"/>
  <c r="V296" i="69"/>
  <c r="W296" i="70"/>
  <c r="X295" i="70"/>
  <c r="X296" i="70" l="1"/>
  <c r="Y295" i="70"/>
  <c r="W296" i="69"/>
  <c r="X295" i="69"/>
  <c r="X296" i="69" l="1"/>
  <c r="Y295" i="69"/>
  <c r="Z295" i="70"/>
  <c r="Y296" i="70"/>
  <c r="AA295" i="70" l="1"/>
  <c r="Z296" i="70"/>
  <c r="Y296" i="69"/>
  <c r="Z295" i="69"/>
  <c r="Z296" i="69" l="1"/>
  <c r="AA295" i="69"/>
  <c r="AB295" i="70"/>
  <c r="AA296" i="70"/>
  <c r="AC295" i="70" l="1"/>
  <c r="AB296" i="70"/>
  <c r="AB295" i="69"/>
  <c r="AA296" i="69"/>
  <c r="AC295" i="69" l="1"/>
  <c r="AB296" i="69"/>
  <c r="AC296" i="70"/>
  <c r="AD295" i="70"/>
  <c r="AD296" i="70" l="1"/>
  <c r="C304" i="70"/>
  <c r="AG297" i="70"/>
  <c r="AC296" i="69"/>
  <c r="AD295" i="69"/>
  <c r="BS17" i="70"/>
  <c r="AG301" i="70" l="1"/>
  <c r="AG299" i="70"/>
  <c r="AD296" i="69"/>
  <c r="C304" i="69"/>
  <c r="AG297" i="69"/>
  <c r="C305" i="70"/>
  <c r="D304" i="70"/>
  <c r="BS17" i="69"/>
  <c r="AG301" i="69" l="1"/>
  <c r="AG299" i="69"/>
  <c r="E304" i="70"/>
  <c r="D305" i="70"/>
  <c r="C305" i="69"/>
  <c r="D304" i="69"/>
  <c r="F304" i="70" l="1"/>
  <c r="E305" i="70"/>
  <c r="D305" i="69"/>
  <c r="E304" i="69"/>
  <c r="E305" i="69" l="1"/>
  <c r="F304" i="69"/>
  <c r="G304" i="70"/>
  <c r="F305" i="70"/>
  <c r="H304" i="70" l="1"/>
  <c r="G305" i="70"/>
  <c r="G304" i="69"/>
  <c r="F305" i="69"/>
  <c r="H304" i="69" l="1"/>
  <c r="G305" i="69"/>
  <c r="H305" i="70"/>
  <c r="I304" i="70"/>
  <c r="I305" i="70" l="1"/>
  <c r="J304" i="70"/>
  <c r="H305" i="69"/>
  <c r="I304" i="69"/>
  <c r="I305" i="69" l="1"/>
  <c r="J304" i="69"/>
  <c r="K304" i="70"/>
  <c r="J305" i="70"/>
  <c r="L304" i="70" l="1"/>
  <c r="K305" i="70"/>
  <c r="J305" i="69"/>
  <c r="K304" i="69"/>
  <c r="K305" i="69" l="1"/>
  <c r="L304" i="69"/>
  <c r="M304" i="70"/>
  <c r="L305" i="70"/>
  <c r="N304" i="70" l="1"/>
  <c r="M305" i="70"/>
  <c r="M304" i="69"/>
  <c r="L305" i="69"/>
  <c r="N304" i="69" l="1"/>
  <c r="M305" i="69"/>
  <c r="N305" i="70"/>
  <c r="O304" i="70"/>
  <c r="O305" i="70" l="1"/>
  <c r="P304" i="70"/>
  <c r="N305" i="69"/>
  <c r="O304" i="69"/>
  <c r="O305" i="69" l="1"/>
  <c r="P304" i="69"/>
  <c r="Q304" i="70"/>
  <c r="P305" i="70"/>
  <c r="R304" i="70" l="1"/>
  <c r="Q305" i="70"/>
  <c r="P305" i="69"/>
  <c r="Q304" i="69"/>
  <c r="Q305" i="69" l="1"/>
  <c r="R304" i="69"/>
  <c r="S304" i="70"/>
  <c r="R305" i="70"/>
  <c r="T304" i="70" l="1"/>
  <c r="S305" i="70"/>
  <c r="S304" i="69"/>
  <c r="R305" i="69"/>
  <c r="T304" i="69" l="1"/>
  <c r="S305" i="69"/>
  <c r="T305" i="70"/>
  <c r="U304" i="70"/>
  <c r="U305" i="70" l="1"/>
  <c r="V304" i="70"/>
  <c r="T305" i="69"/>
  <c r="U304" i="69"/>
  <c r="U305" i="69" l="1"/>
  <c r="V304" i="69"/>
  <c r="W304" i="70"/>
  <c r="V305" i="70"/>
  <c r="X304" i="70" l="1"/>
  <c r="W305" i="70"/>
  <c r="V305" i="69"/>
  <c r="W304" i="69"/>
  <c r="W305" i="69" l="1"/>
  <c r="X304" i="69"/>
  <c r="Y304" i="70"/>
  <c r="X305" i="70"/>
  <c r="Z304" i="70" l="1"/>
  <c r="Y305" i="70"/>
  <c r="Y304" i="69"/>
  <c r="X305" i="69"/>
  <c r="Z304" i="69" l="1"/>
  <c r="Y305" i="69"/>
  <c r="Z305" i="70"/>
  <c r="AA304" i="70"/>
  <c r="AA305" i="70" l="1"/>
  <c r="AB304" i="70"/>
  <c r="Z305" i="69"/>
  <c r="AA304" i="69"/>
  <c r="AA305" i="69" l="1"/>
  <c r="AB304" i="69"/>
  <c r="AC304" i="70"/>
  <c r="AB305" i="70"/>
  <c r="AD304" i="70" l="1"/>
  <c r="AC305" i="70"/>
  <c r="AB305" i="69"/>
  <c r="AC304" i="69"/>
  <c r="AC305" i="69" l="1"/>
  <c r="AD304" i="69"/>
  <c r="C313" i="70"/>
  <c r="AD305" i="70"/>
  <c r="AG306" i="70"/>
  <c r="BT17" i="70"/>
  <c r="AG308" i="70" l="1"/>
  <c r="AG310" i="70"/>
  <c r="D313" i="70"/>
  <c r="C314" i="70"/>
  <c r="AD305" i="69"/>
  <c r="C313" i="69"/>
  <c r="AG306" i="69"/>
  <c r="BT17" i="69"/>
  <c r="E313" i="70" l="1"/>
  <c r="D314" i="70"/>
  <c r="AG308" i="69"/>
  <c r="AG310" i="69"/>
  <c r="D313" i="69"/>
  <c r="C314" i="69"/>
  <c r="E313" i="69" l="1"/>
  <c r="D314" i="69"/>
  <c r="E314" i="70"/>
  <c r="F313" i="70"/>
  <c r="F314" i="70" l="1"/>
  <c r="G313" i="70"/>
  <c r="E314" i="69"/>
  <c r="F313" i="69"/>
  <c r="F314" i="69" l="1"/>
  <c r="G313" i="69"/>
  <c r="H313" i="70"/>
  <c r="G314" i="70"/>
  <c r="I313" i="70" l="1"/>
  <c r="H314" i="70"/>
  <c r="G314" i="69"/>
  <c r="H313" i="69"/>
  <c r="H314" i="69" l="1"/>
  <c r="I313" i="69"/>
  <c r="J313" i="70"/>
  <c r="I314" i="70"/>
  <c r="K313" i="70" l="1"/>
  <c r="J314" i="70"/>
  <c r="J313" i="69"/>
  <c r="I314" i="69"/>
  <c r="K313" i="69" l="1"/>
  <c r="J314" i="69"/>
  <c r="K314" i="70"/>
  <c r="L313" i="70"/>
  <c r="L314" i="70" l="1"/>
  <c r="M313" i="70"/>
  <c r="K314" i="69"/>
  <c r="L313" i="69"/>
  <c r="L314" i="69" l="1"/>
  <c r="M313" i="69"/>
  <c r="N313" i="70"/>
  <c r="M314" i="70"/>
  <c r="O313" i="70" l="1"/>
  <c r="N314" i="70"/>
  <c r="M314" i="69"/>
  <c r="N313" i="69"/>
  <c r="N314" i="69" l="1"/>
  <c r="O313" i="69"/>
  <c r="P313" i="70"/>
  <c r="O314" i="70"/>
  <c r="Q313" i="70" l="1"/>
  <c r="P314" i="70"/>
  <c r="O314" i="69"/>
  <c r="P313" i="69"/>
  <c r="P314" i="69" l="1"/>
  <c r="Q313" i="69"/>
  <c r="Q314" i="70"/>
  <c r="R313" i="70"/>
  <c r="R314" i="70" l="1"/>
  <c r="S313" i="70"/>
  <c r="Q314" i="69"/>
  <c r="R313" i="69"/>
  <c r="R314" i="69" l="1"/>
  <c r="S313" i="69"/>
  <c r="T313" i="70"/>
  <c r="S314" i="70"/>
  <c r="U313" i="70" l="1"/>
  <c r="T314" i="70"/>
  <c r="S314" i="69"/>
  <c r="T313" i="69"/>
  <c r="T314" i="69" l="1"/>
  <c r="U313" i="69"/>
  <c r="V313" i="70"/>
  <c r="U314" i="70"/>
  <c r="W313" i="70" l="1"/>
  <c r="V314" i="70"/>
  <c r="U314" i="69"/>
  <c r="V313" i="69"/>
  <c r="V314" i="69" l="1"/>
  <c r="W313" i="69"/>
  <c r="W314" i="70"/>
  <c r="X313" i="70"/>
  <c r="X314" i="70" l="1"/>
  <c r="Y313" i="70"/>
  <c r="X313" i="69"/>
  <c r="W314" i="69"/>
  <c r="Y313" i="69" l="1"/>
  <c r="X314" i="69"/>
  <c r="Z313" i="70"/>
  <c r="Y314" i="70"/>
  <c r="AA313" i="70" l="1"/>
  <c r="Z314" i="70"/>
  <c r="Y314" i="69"/>
  <c r="Z313" i="69"/>
  <c r="Z314" i="69" l="1"/>
  <c r="AA313" i="69"/>
  <c r="AB313" i="70"/>
  <c r="AA314" i="70"/>
  <c r="AC313" i="70" l="1"/>
  <c r="AB314" i="70"/>
  <c r="AA314" i="69"/>
  <c r="AB313" i="69"/>
  <c r="AB314" i="69" l="1"/>
  <c r="AC313" i="69"/>
  <c r="AC314" i="70"/>
  <c r="AD313" i="70"/>
  <c r="AD314" i="70" l="1"/>
  <c r="C322" i="70"/>
  <c r="AG315" i="70"/>
  <c r="AC314" i="69"/>
  <c r="AD313" i="69"/>
  <c r="BU17" i="70"/>
  <c r="C322" i="69" l="1"/>
  <c r="AD314" i="69"/>
  <c r="AG315" i="69"/>
  <c r="AG319" i="70"/>
  <c r="AG317" i="70"/>
  <c r="C323" i="70"/>
  <c r="D322" i="70"/>
  <c r="BU17" i="69"/>
  <c r="AG319" i="69" l="1"/>
  <c r="AG317" i="69"/>
  <c r="E322" i="70"/>
  <c r="D323" i="70"/>
  <c r="D322" i="69"/>
  <c r="C323" i="69"/>
  <c r="F322" i="70" l="1"/>
  <c r="E323" i="70"/>
  <c r="E322" i="69"/>
  <c r="D323" i="69"/>
  <c r="F322" i="69" l="1"/>
  <c r="E323" i="69"/>
  <c r="G322" i="70"/>
  <c r="F323" i="70"/>
  <c r="H322" i="70" l="1"/>
  <c r="G323" i="70"/>
  <c r="F323" i="69"/>
  <c r="G322" i="69"/>
  <c r="G323" i="69" l="1"/>
  <c r="H322" i="69"/>
  <c r="H323" i="70"/>
  <c r="I322" i="70"/>
  <c r="I323" i="70" l="1"/>
  <c r="J322" i="70"/>
  <c r="I322" i="69"/>
  <c r="H323" i="69"/>
  <c r="J322" i="69" l="1"/>
  <c r="I323" i="69"/>
  <c r="K322" i="70"/>
  <c r="J323" i="70"/>
  <c r="L322" i="70" l="1"/>
  <c r="K323" i="70"/>
  <c r="K322" i="69"/>
  <c r="J323" i="69"/>
  <c r="L322" i="69" l="1"/>
  <c r="K323" i="69"/>
  <c r="M322" i="70"/>
  <c r="L323" i="70"/>
  <c r="N322" i="70" l="1"/>
  <c r="M323" i="70"/>
  <c r="L323" i="69"/>
  <c r="M322" i="69"/>
  <c r="M323" i="69" l="1"/>
  <c r="N322" i="69"/>
  <c r="N323" i="70"/>
  <c r="O322" i="70"/>
  <c r="O323" i="70" l="1"/>
  <c r="P322" i="70"/>
  <c r="O322" i="69"/>
  <c r="N323" i="69"/>
  <c r="P322" i="69" l="1"/>
  <c r="O323" i="69"/>
  <c r="Q322" i="70"/>
  <c r="P323" i="70"/>
  <c r="R322" i="70" l="1"/>
  <c r="Q323" i="70"/>
  <c r="Q322" i="69"/>
  <c r="P323" i="69"/>
  <c r="R322" i="69" l="1"/>
  <c r="Q323" i="69"/>
  <c r="S322" i="70"/>
  <c r="R323" i="70"/>
  <c r="T322" i="70" l="1"/>
  <c r="S323" i="70"/>
  <c r="R323" i="69"/>
  <c r="S322" i="69"/>
  <c r="S323" i="69" l="1"/>
  <c r="T322" i="69"/>
  <c r="T323" i="70"/>
  <c r="U322" i="70"/>
  <c r="U323" i="70" l="1"/>
  <c r="V322" i="70"/>
  <c r="U322" i="69"/>
  <c r="T323" i="69"/>
  <c r="V322" i="69" l="1"/>
  <c r="U323" i="69"/>
  <c r="W322" i="70"/>
  <c r="V323" i="70"/>
  <c r="X322" i="70" l="1"/>
  <c r="W323" i="70"/>
  <c r="W322" i="69"/>
  <c r="V323" i="69"/>
  <c r="X322" i="69" l="1"/>
  <c r="W323" i="69"/>
  <c r="Y322" i="70"/>
  <c r="X323" i="70"/>
  <c r="Z322" i="70" l="1"/>
  <c r="Y323" i="70"/>
  <c r="X323" i="69"/>
  <c r="Y322" i="69"/>
  <c r="Y323" i="69" l="1"/>
  <c r="Z322" i="69"/>
  <c r="Z323" i="70"/>
  <c r="AA322" i="70"/>
  <c r="AA323" i="70" l="1"/>
  <c r="AB322" i="70"/>
  <c r="AA322" i="69"/>
  <c r="Z323" i="69"/>
  <c r="AB322" i="69" l="1"/>
  <c r="AA323" i="69"/>
  <c r="AC322" i="70"/>
  <c r="AB323" i="70"/>
  <c r="AD322" i="70" l="1"/>
  <c r="AC323" i="70"/>
  <c r="AC322" i="69"/>
  <c r="AB323" i="69"/>
  <c r="AD322" i="69" l="1"/>
  <c r="AC323" i="69"/>
  <c r="C331" i="70"/>
  <c r="AD323" i="70"/>
  <c r="AG324" i="70"/>
  <c r="BV17" i="70"/>
  <c r="AG326" i="70" l="1"/>
  <c r="AG328" i="70"/>
  <c r="D331" i="70"/>
  <c r="C332" i="70"/>
  <c r="AN12" i="70" s="1"/>
  <c r="C331" i="69"/>
  <c r="AD323" i="69"/>
  <c r="AG324" i="69"/>
  <c r="BV17" i="69"/>
  <c r="C332" i="69" l="1"/>
  <c r="AN12" i="69" s="1"/>
  <c r="D331" i="69"/>
  <c r="E331" i="70"/>
  <c r="D332" i="70"/>
  <c r="AO12" i="70" s="1"/>
  <c r="AG326" i="69"/>
  <c r="AG328" i="69"/>
  <c r="D332" i="69" l="1"/>
  <c r="AO12" i="69" s="1"/>
  <c r="E331" i="69"/>
  <c r="E332" i="70"/>
  <c r="AP12" i="70" s="1"/>
  <c r="F331" i="70"/>
  <c r="F332" i="70" l="1"/>
  <c r="AQ12" i="70" s="1"/>
  <c r="G331" i="70"/>
  <c r="F331" i="69"/>
  <c r="E332" i="69"/>
  <c r="AP12" i="69" s="1"/>
  <c r="G331" i="69" l="1"/>
  <c r="F332" i="69"/>
  <c r="AQ12" i="69" s="1"/>
  <c r="H331" i="70"/>
  <c r="G332" i="70"/>
  <c r="AR12" i="70" s="1"/>
  <c r="I331" i="70" l="1"/>
  <c r="H332" i="70"/>
  <c r="AS12" i="70" s="1"/>
  <c r="H331" i="69"/>
  <c r="G332" i="69"/>
  <c r="AR12" i="69" s="1"/>
  <c r="I331" i="69" l="1"/>
  <c r="H332" i="69"/>
  <c r="AS12" i="69" s="1"/>
  <c r="J331" i="70"/>
  <c r="I332" i="70"/>
  <c r="AT12" i="70" s="1"/>
  <c r="K331" i="70" l="1"/>
  <c r="J332" i="70"/>
  <c r="AU12" i="70" s="1"/>
  <c r="I332" i="69"/>
  <c r="AT12" i="69" s="1"/>
  <c r="J331" i="69"/>
  <c r="J332" i="69" l="1"/>
  <c r="AU12" i="69" s="1"/>
  <c r="K331" i="69"/>
  <c r="K332" i="70"/>
  <c r="AV12" i="70" s="1"/>
  <c r="L331" i="70"/>
  <c r="L332" i="70" l="1"/>
  <c r="AW12" i="70" s="1"/>
  <c r="M331" i="70"/>
  <c r="L331" i="69"/>
  <c r="K332" i="69"/>
  <c r="AV12" i="69" s="1"/>
  <c r="N331" i="70" l="1"/>
  <c r="M332" i="70"/>
  <c r="AX12" i="70" s="1"/>
  <c r="M331" i="69"/>
  <c r="L332" i="69"/>
  <c r="AW12" i="69" s="1"/>
  <c r="N331" i="69" l="1"/>
  <c r="M332" i="69"/>
  <c r="AX12" i="69" s="1"/>
  <c r="O331" i="70"/>
  <c r="N332" i="70"/>
  <c r="AY12" i="70" s="1"/>
  <c r="P331" i="70" l="1"/>
  <c r="O332" i="70"/>
  <c r="AZ12" i="70" s="1"/>
  <c r="O331" i="69"/>
  <c r="N332" i="69"/>
  <c r="AY12" i="69" s="1"/>
  <c r="O332" i="69" l="1"/>
  <c r="AZ12" i="69" s="1"/>
  <c r="P331" i="69"/>
  <c r="Q331" i="70"/>
  <c r="P332" i="70"/>
  <c r="BA12" i="70" s="1"/>
  <c r="Q332" i="70" l="1"/>
  <c r="BB12" i="70" s="1"/>
  <c r="R331" i="70"/>
  <c r="P332" i="69"/>
  <c r="BA12" i="69" s="1"/>
  <c r="Q331" i="69"/>
  <c r="R331" i="69" l="1"/>
  <c r="Q332" i="69"/>
  <c r="BB12" i="69" s="1"/>
  <c r="R332" i="70"/>
  <c r="BC12" i="70" s="1"/>
  <c r="S331" i="70"/>
  <c r="T331" i="70" l="1"/>
  <c r="S332" i="70"/>
  <c r="BD12" i="70" s="1"/>
  <c r="S331" i="69"/>
  <c r="R332" i="69"/>
  <c r="BC12" i="69" s="1"/>
  <c r="T331" i="69" l="1"/>
  <c r="S332" i="69"/>
  <c r="BD12" i="69" s="1"/>
  <c r="U331" i="70"/>
  <c r="T332" i="70"/>
  <c r="BE12" i="70" s="1"/>
  <c r="V331" i="70" l="1"/>
  <c r="U332" i="70"/>
  <c r="BF12" i="70" s="1"/>
  <c r="U331" i="69"/>
  <c r="T332" i="69"/>
  <c r="BE12" i="69" s="1"/>
  <c r="U332" i="69" l="1"/>
  <c r="BF12" i="69" s="1"/>
  <c r="V331" i="69"/>
  <c r="W331" i="70"/>
  <c r="V332" i="70"/>
  <c r="BG12" i="70" s="1"/>
  <c r="W332" i="70" l="1"/>
  <c r="BH12" i="70" s="1"/>
  <c r="X331" i="70"/>
  <c r="V332" i="69"/>
  <c r="BG12" i="69" s="1"/>
  <c r="W331" i="69"/>
  <c r="X331" i="69" l="1"/>
  <c r="W332" i="69"/>
  <c r="BH12" i="69" s="1"/>
  <c r="X332" i="70"/>
  <c r="BI12" i="70" s="1"/>
  <c r="Y331" i="70"/>
  <c r="Z331" i="70" l="1"/>
  <c r="Y332" i="70"/>
  <c r="BJ12" i="70" s="1"/>
  <c r="Y331" i="69"/>
  <c r="X332" i="69"/>
  <c r="BI12" i="69" s="1"/>
  <c r="Z331" i="69" l="1"/>
  <c r="Y332" i="69"/>
  <c r="BJ12" i="69" s="1"/>
  <c r="AA331" i="70"/>
  <c r="Z332" i="70"/>
  <c r="BK12" i="70" s="1"/>
  <c r="AB331" i="70" l="1"/>
  <c r="AA332" i="70"/>
  <c r="BL12" i="70" s="1"/>
  <c r="AA331" i="69"/>
  <c r="Z332" i="69"/>
  <c r="BK12" i="69" s="1"/>
  <c r="AA332" i="69" l="1"/>
  <c r="BL12" i="69" s="1"/>
  <c r="AB331" i="69"/>
  <c r="AC331" i="70"/>
  <c r="AB332" i="70"/>
  <c r="BM12" i="70" s="1"/>
  <c r="AC332" i="70" l="1"/>
  <c r="BN12" i="70" s="1"/>
  <c r="AD331" i="70"/>
  <c r="AB332" i="69"/>
  <c r="BM12" i="69" s="1"/>
  <c r="AC331" i="69"/>
  <c r="AD331" i="69" l="1"/>
  <c r="AC332" i="69"/>
  <c r="BN12" i="69" s="1"/>
  <c r="AD332" i="70"/>
  <c r="BO12" i="70" s="1"/>
  <c r="AL12" i="70" s="1"/>
  <c r="AG333" i="70"/>
  <c r="BW17" i="70"/>
  <c r="AG335" i="70" l="1"/>
  <c r="AG337" i="70"/>
  <c r="AL18" i="70"/>
  <c r="AL14" i="70"/>
  <c r="AL16" i="70"/>
  <c r="AL20" i="70"/>
  <c r="AD332" i="69"/>
  <c r="BO12" i="69" s="1"/>
  <c r="AL12" i="69" s="1"/>
  <c r="AG333" i="69"/>
  <c r="BW17" i="69"/>
  <c r="W6" i="70"/>
  <c r="W5" i="70"/>
  <c r="U5" i="70"/>
  <c r="AG7" i="70" l="1"/>
  <c r="AG5" i="70"/>
  <c r="AG6" i="70"/>
  <c r="U6" i="70"/>
  <c r="Y6" i="70" s="1"/>
  <c r="Y5" i="70"/>
  <c r="AG337" i="69"/>
  <c r="AG335" i="69"/>
  <c r="AL18" i="69"/>
  <c r="AL14" i="69"/>
  <c r="AL16" i="69"/>
  <c r="AL20" i="69"/>
  <c r="W6" i="69"/>
  <c r="W5" i="69"/>
  <c r="U5" i="69"/>
  <c r="AG6" i="69" l="1"/>
  <c r="U6" i="69"/>
  <c r="Y6" i="69" s="1"/>
  <c r="AG7" i="69"/>
  <c r="AG5" i="69"/>
  <c r="Y5" i="69"/>
  <c r="C6" i="60" l="1"/>
  <c r="F6" i="27" l="1"/>
  <c r="D4" i="27"/>
  <c r="G6" i="26"/>
  <c r="D4" i="26"/>
  <c r="F13" i="59" l="1"/>
  <c r="E12" i="48"/>
  <c r="H23" i="35"/>
  <c r="M5" i="55"/>
  <c r="K5" i="55"/>
  <c r="K3" i="55"/>
  <c r="C6" i="49"/>
  <c r="E10" i="42"/>
  <c r="K9" i="42"/>
  <c r="E9" i="42"/>
  <c r="E8" i="42"/>
  <c r="E6" i="42"/>
  <c r="F10" i="41"/>
  <c r="J9" i="41"/>
  <c r="F9" i="41"/>
  <c r="F8" i="41"/>
  <c r="F6" i="41"/>
  <c r="E22" i="38"/>
  <c r="E19" i="38"/>
  <c r="D2" i="64"/>
  <c r="D36" i="64" s="1"/>
  <c r="F12" i="67"/>
  <c r="D12" i="67"/>
  <c r="D11" i="67"/>
  <c r="G7" i="67"/>
  <c r="G8" i="67"/>
  <c r="G9" i="67"/>
  <c r="I4" i="28"/>
  <c r="E4" i="28"/>
  <c r="V33" i="59"/>
  <c r="T32" i="59"/>
  <c r="T31" i="59"/>
  <c r="F11" i="59"/>
  <c r="B7" i="59"/>
  <c r="F27" i="58"/>
  <c r="B9" i="60"/>
  <c r="H13" i="48"/>
  <c r="E13" i="48"/>
  <c r="E11" i="48"/>
  <c r="G8" i="48"/>
  <c r="G9" i="48"/>
  <c r="G7" i="48"/>
  <c r="I25" i="35"/>
  <c r="I24" i="35"/>
  <c r="H22" i="35"/>
  <c r="N10" i="35"/>
  <c r="N9" i="35"/>
  <c r="N8" i="35"/>
  <c r="J8" i="34"/>
  <c r="J7" i="34"/>
  <c r="J6" i="34"/>
  <c r="F3" i="34"/>
  <c r="E11" i="33"/>
  <c r="N8" i="33"/>
  <c r="N9" i="33"/>
  <c r="N7" i="33"/>
  <c r="H12" i="53"/>
  <c r="P59"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北九州県土　中林</author>
  </authors>
  <commentList>
    <comment ref="C11" authorId="0" shapeId="0" xr:uid="{00000000-0006-0000-0000-000001000000}">
      <text>
        <r>
          <rPr>
            <b/>
            <sz val="9"/>
            <color indexed="81"/>
            <rFont val="ＭＳ Ｐゴシック"/>
            <family val="3"/>
            <charset val="128"/>
          </rPr>
          <t>北九州または那珂と入力してください。</t>
        </r>
      </text>
    </comment>
    <comment ref="C14" authorId="0" shapeId="0" xr:uid="{00000000-0006-0000-0000-000002000000}">
      <text>
        <r>
          <rPr>
            <b/>
            <sz val="9"/>
            <color indexed="81"/>
            <rFont val="ＭＳ Ｐゴシック"/>
            <family val="3"/>
            <charset val="128"/>
          </rPr>
          <t>営繕設備課または県営住宅課と入力してください。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福岡県</author>
  </authors>
  <commentList>
    <comment ref="O3" authorId="0" shapeId="0" xr:uid="{00000000-0006-0000-0100-000001000000}">
      <text>
        <r>
          <rPr>
            <b/>
            <sz val="9"/>
            <color indexed="81"/>
            <rFont val="ＭＳ Ｐゴシック"/>
            <family val="3"/>
            <charset val="128"/>
          </rPr>
          <t>解体作業前の日付で作成するものとし、作成後速やかに監督員へ提出すること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福岡県</author>
  </authors>
  <commentList>
    <comment ref="E18" authorId="0" shapeId="0" xr:uid="{045A1C7F-98F6-4EA8-8959-A0FA7B6B95F0}">
      <text>
        <r>
          <rPr>
            <sz val="9"/>
            <color indexed="81"/>
            <rFont val="MS P ゴシック"/>
            <family val="3"/>
            <charset val="128"/>
          </rPr>
          <t>プルダウンより選択</t>
        </r>
      </text>
    </comment>
    <comment ref="B20" authorId="0" shapeId="0" xr:uid="{6A94A59E-A0E1-4953-8CBD-FA7E26976F93}">
      <text>
        <r>
          <rPr>
            <sz val="9"/>
            <color indexed="81"/>
            <rFont val="MS P ゴシック"/>
            <family val="3"/>
            <charset val="128"/>
          </rPr>
          <t>プルダウンより選択</t>
        </r>
      </text>
    </comment>
    <comment ref="H20" authorId="0" shapeId="0" xr:uid="{7F8CD8CE-273C-4E50-B9E9-447FA66124DC}">
      <text>
        <r>
          <rPr>
            <sz val="9"/>
            <color indexed="81"/>
            <rFont val="MS P ゴシック"/>
            <family val="3"/>
            <charset val="128"/>
          </rPr>
          <t>プルダウンより選択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AG4" authorId="0" shapeId="0" xr:uid="{00000000-0006-0000-1200-000001000000}">
      <text>
        <r>
          <rPr>
            <b/>
            <sz val="9"/>
            <color indexed="81"/>
            <rFont val="ＭＳ Ｐゴシック"/>
            <family val="3"/>
            <charset val="128"/>
          </rPr>
          <t>通期の現場閉所率が28.5％未満（未達成）でも月単位達成状況が「達成」となる場合は、通期達成状況は「達成」と表示されます。
※暦上週２日の閉所では28.5％に満たない月は、その月の土曜日・日曜日の合計日数以上に閉所を行っている場合に、４週８休（28.5％以上）を達成しているものと見なします。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福岡県県土整備部</author>
  </authors>
  <commentList>
    <comment ref="AG4" authorId="0" shapeId="0" xr:uid="{00000000-0006-0000-1300-000001000000}">
      <text>
        <r>
          <rPr>
            <b/>
            <sz val="9"/>
            <color indexed="81"/>
            <rFont val="ＭＳ Ｐゴシック"/>
            <family val="3"/>
            <charset val="128"/>
          </rPr>
          <t>通期の現場閉所率が28.5％未満（未達成）でも月単位達成状況が「達成」となる場合は、通期達成状況は「達成」と表示されます。
※暦上週２日の閉所では28.5％に満たない月は、その月の土曜日・日曜日の合計日数以上に閉所を行っている場合に、４週８休（28.5％以上）を達成しているものと見なします。</t>
        </r>
      </text>
    </comment>
  </commentList>
</comments>
</file>

<file path=xl/sharedStrings.xml><?xml version="1.0" encoding="utf-8"?>
<sst xmlns="http://schemas.openxmlformats.org/spreadsheetml/2006/main" count="4152" uniqueCount="661">
  <si>
    <t>月別出来形</t>
    <rPh sb="0" eb="2">
      <t>ツキベツ</t>
    </rPh>
    <rPh sb="2" eb="4">
      <t>デキ</t>
    </rPh>
    <rPh sb="4" eb="5">
      <t>ガタ</t>
    </rPh>
    <phoneticPr fontId="6"/>
  </si>
  <si>
    <t>（様式：共-16-4）</t>
    <rPh sb="1" eb="3">
      <t>ヨウシキ</t>
    </rPh>
    <rPh sb="4" eb="5">
      <t>キョウ</t>
    </rPh>
    <phoneticPr fontId="6"/>
  </si>
  <si>
    <t>通し番号</t>
    <rPh sb="0" eb="1">
      <t>トオ</t>
    </rPh>
    <rPh sb="2" eb="4">
      <t>バンゴウ</t>
    </rPh>
    <phoneticPr fontId="6"/>
  </si>
  <si>
    <t>質疑回答書</t>
    <rPh sb="0" eb="2">
      <t>シツギ</t>
    </rPh>
    <rPh sb="2" eb="4">
      <t>カイトウ</t>
    </rPh>
    <rPh sb="4" eb="5">
      <t>ショ</t>
    </rPh>
    <phoneticPr fontId="6"/>
  </si>
  <si>
    <t>NO</t>
    <phoneticPr fontId="6"/>
  </si>
  <si>
    <t>１．竣工図書（保全に関する説明書含む）</t>
    <rPh sb="2" eb="4">
      <t>シュンコウ</t>
    </rPh>
    <rPh sb="4" eb="6">
      <t>トショ</t>
    </rPh>
    <rPh sb="16" eb="17">
      <t>フク</t>
    </rPh>
    <phoneticPr fontId="6"/>
  </si>
  <si>
    <r>
      <t>　</t>
    </r>
    <r>
      <rPr>
        <sz val="14"/>
        <rFont val="ＭＳ Ｐ明朝"/>
        <family val="1"/>
        <charset val="128"/>
      </rPr>
      <t>□</t>
    </r>
    <r>
      <rPr>
        <sz val="11"/>
        <rFont val="ＭＳ Ｐ明朝"/>
        <family val="1"/>
        <charset val="128"/>
      </rPr>
      <t>　鍵番号及び工具等位置図</t>
    </r>
    <rPh sb="3" eb="4">
      <t>カギ</t>
    </rPh>
    <rPh sb="4" eb="6">
      <t>バンゴウ</t>
    </rPh>
    <rPh sb="6" eb="7">
      <t>オヨ</t>
    </rPh>
    <rPh sb="8" eb="10">
      <t>コウグ</t>
    </rPh>
    <rPh sb="10" eb="11">
      <t>トウ</t>
    </rPh>
    <rPh sb="11" eb="13">
      <t>イチ</t>
    </rPh>
    <rPh sb="13" eb="14">
      <t>ズ</t>
    </rPh>
    <phoneticPr fontId="6"/>
  </si>
  <si>
    <t>２．完成図（チェックがあるもの）</t>
    <rPh sb="2" eb="4">
      <t>カンセイ</t>
    </rPh>
    <rPh sb="4" eb="5">
      <t>ズ</t>
    </rPh>
    <phoneticPr fontId="6"/>
  </si>
  <si>
    <t>鍵　　番　　号　　リ　　ス　　ト</t>
    <rPh sb="0" eb="1">
      <t>カギ</t>
    </rPh>
    <rPh sb="3" eb="4">
      <t>バン</t>
    </rPh>
    <rPh sb="6" eb="7">
      <t>ゴウ</t>
    </rPh>
    <phoneticPr fontId="6"/>
  </si>
  <si>
    <t>様</t>
    <rPh sb="0" eb="1">
      <t>サマ</t>
    </rPh>
    <phoneticPr fontId="6"/>
  </si>
  <si>
    <t>年</t>
    <rPh sb="0" eb="1">
      <t>ネン</t>
    </rPh>
    <phoneticPr fontId="6"/>
  </si>
  <si>
    <t>月</t>
    <rPh sb="0" eb="1">
      <t>ガツ</t>
    </rPh>
    <phoneticPr fontId="6"/>
  </si>
  <si>
    <t>日</t>
    <rPh sb="0" eb="1">
      <t>ヒ</t>
    </rPh>
    <phoneticPr fontId="6"/>
  </si>
  <si>
    <t>記</t>
    <rPh sb="0" eb="1">
      <t>キ</t>
    </rPh>
    <phoneticPr fontId="6"/>
  </si>
  <si>
    <t>氏名又は名称</t>
    <rPh sb="0" eb="2">
      <t>シメイ</t>
    </rPh>
    <rPh sb="2" eb="3">
      <t>マタ</t>
    </rPh>
    <rPh sb="4" eb="6">
      <t>メイショウ</t>
    </rPh>
    <phoneticPr fontId="6"/>
  </si>
  <si>
    <t>代表者氏名</t>
    <rPh sb="0" eb="3">
      <t>ダイヒョウシャ</t>
    </rPh>
    <rPh sb="3" eb="5">
      <t>シメイ</t>
    </rPh>
    <phoneticPr fontId="6"/>
  </si>
  <si>
    <t>住所又は所在</t>
    <rPh sb="0" eb="2">
      <t>ジュウショ</t>
    </rPh>
    <rPh sb="2" eb="3">
      <t>マタ</t>
    </rPh>
    <rPh sb="4" eb="6">
      <t>ショザイ</t>
    </rPh>
    <phoneticPr fontId="6"/>
  </si>
  <si>
    <t>その他</t>
    <rPh sb="2" eb="3">
      <t>タ</t>
    </rPh>
    <phoneticPr fontId="6"/>
  </si>
  <si>
    <t>備　　　　考</t>
    <rPh sb="0" eb="1">
      <t>ソナエ</t>
    </rPh>
    <rPh sb="5" eb="6">
      <t>コウ</t>
    </rPh>
    <phoneticPr fontId="6"/>
  </si>
  <si>
    <t>図面番号</t>
    <rPh sb="0" eb="2">
      <t>ズメン</t>
    </rPh>
    <rPh sb="2" eb="4">
      <t>バンゴウ</t>
    </rPh>
    <phoneticPr fontId="6"/>
  </si>
  <si>
    <t>※通し番号を記入</t>
    <rPh sb="1" eb="2">
      <t>トオ</t>
    </rPh>
    <rPh sb="3" eb="5">
      <t>バンゴウ</t>
    </rPh>
    <rPh sb="6" eb="8">
      <t>キニュウ</t>
    </rPh>
    <phoneticPr fontId="6"/>
  </si>
  <si>
    <t>番号</t>
    <rPh sb="0" eb="2">
      <t>バンゴウ</t>
    </rPh>
    <phoneticPr fontId="6"/>
  </si>
  <si>
    <t>提出書類名</t>
    <rPh sb="0" eb="2">
      <t>テイシュツ</t>
    </rPh>
    <rPh sb="2" eb="4">
      <t>ショルイ</t>
    </rPh>
    <rPh sb="4" eb="5">
      <t>メイ</t>
    </rPh>
    <phoneticPr fontId="6"/>
  </si>
  <si>
    <t>提出予定日</t>
    <rPh sb="0" eb="2">
      <t>テイシュツ</t>
    </rPh>
    <rPh sb="2" eb="5">
      <t>ヨテイビ</t>
    </rPh>
    <phoneticPr fontId="6"/>
  </si>
  <si>
    <t>提出日</t>
    <rPh sb="0" eb="2">
      <t>テイシュツ</t>
    </rPh>
    <rPh sb="2" eb="3">
      <t>ビ</t>
    </rPh>
    <phoneticPr fontId="6"/>
  </si>
  <si>
    <t>承諾日</t>
    <rPh sb="0" eb="2">
      <t>ショウダク</t>
    </rPh>
    <rPh sb="2" eb="3">
      <t>ビ</t>
    </rPh>
    <phoneticPr fontId="6"/>
  </si>
  <si>
    <t xml:space="preserve"> 施 工 計 画 書</t>
    <rPh sb="1" eb="2">
      <t>シ</t>
    </rPh>
    <rPh sb="3" eb="4">
      <t>コウ</t>
    </rPh>
    <rPh sb="5" eb="6">
      <t>ケイ</t>
    </rPh>
    <rPh sb="7" eb="8">
      <t>ガ</t>
    </rPh>
    <rPh sb="9" eb="10">
      <t>ショ</t>
    </rPh>
    <phoneticPr fontId="6"/>
  </si>
  <si>
    <t xml:space="preserve"> 施　　工　　図</t>
    <rPh sb="1" eb="2">
      <t>シ</t>
    </rPh>
    <rPh sb="4" eb="5">
      <t>コウ</t>
    </rPh>
    <rPh sb="7" eb="8">
      <t>ズ</t>
    </rPh>
    <phoneticPr fontId="6"/>
  </si>
  <si>
    <t>資　材　名</t>
    <rPh sb="0" eb="1">
      <t>シ</t>
    </rPh>
    <rPh sb="2" eb="3">
      <t>ザイ</t>
    </rPh>
    <rPh sb="4" eb="5">
      <t>メイ</t>
    </rPh>
    <phoneticPr fontId="6"/>
  </si>
  <si>
    <t>製造所名</t>
    <rPh sb="0" eb="2">
      <t>セイゾウ</t>
    </rPh>
    <rPh sb="2" eb="3">
      <t>トコロ</t>
    </rPh>
    <rPh sb="3" eb="4">
      <t>メイ</t>
    </rPh>
    <phoneticPr fontId="6"/>
  </si>
  <si>
    <t>発注先店名</t>
    <rPh sb="0" eb="2">
      <t>ハッチュウ</t>
    </rPh>
    <rPh sb="2" eb="3">
      <t>サキ</t>
    </rPh>
    <rPh sb="3" eb="4">
      <t>テン</t>
    </rPh>
    <rPh sb="4" eb="5">
      <t>メイ</t>
    </rPh>
    <phoneticPr fontId="6"/>
  </si>
  <si>
    <t>搬入予定日</t>
    <rPh sb="0" eb="2">
      <t>ハンニュウ</t>
    </rPh>
    <rPh sb="2" eb="5">
      <t>ヨテイビ</t>
    </rPh>
    <phoneticPr fontId="6"/>
  </si>
  <si>
    <t>摘　　要</t>
    <rPh sb="0" eb="1">
      <t>テキ</t>
    </rPh>
    <rPh sb="3" eb="4">
      <t>ヨウ</t>
    </rPh>
    <phoneticPr fontId="6"/>
  </si>
  <si>
    <t>変更年月日</t>
    <rPh sb="0" eb="2">
      <t>ヘンコウ</t>
    </rPh>
    <rPh sb="2" eb="5">
      <t>ネンガッピ</t>
    </rPh>
    <phoneticPr fontId="6"/>
  </si>
  <si>
    <t>変更前</t>
    <rPh sb="0" eb="2">
      <t>ヘンコウ</t>
    </rPh>
    <rPh sb="2" eb="3">
      <t>マエ</t>
    </rPh>
    <phoneticPr fontId="6"/>
  </si>
  <si>
    <t>変更後</t>
    <rPh sb="0" eb="2">
      <t>ヘンコウ</t>
    </rPh>
    <rPh sb="2" eb="3">
      <t>ゴ</t>
    </rPh>
    <phoneticPr fontId="6"/>
  </si>
  <si>
    <t>変更事項</t>
    <rPh sb="0" eb="2">
      <t>ヘンコウ</t>
    </rPh>
    <rPh sb="2" eb="4">
      <t>ジコウ</t>
    </rPh>
    <phoneticPr fontId="6"/>
  </si>
  <si>
    <t>変更理由</t>
    <rPh sb="0" eb="2">
      <t>ヘンコウ</t>
    </rPh>
    <rPh sb="2" eb="4">
      <t>リユウ</t>
    </rPh>
    <phoneticPr fontId="6"/>
  </si>
  <si>
    <t>変更箇所</t>
    <rPh sb="0" eb="2">
      <t>ヘンコウ</t>
    </rPh>
    <rPh sb="2" eb="4">
      <t>カショ</t>
    </rPh>
    <phoneticPr fontId="6"/>
  </si>
  <si>
    <t>（注）　変更年月日は、監理者の承諾を得た日付を記入する。</t>
    <rPh sb="1" eb="2">
      <t>チュウ</t>
    </rPh>
    <rPh sb="4" eb="6">
      <t>ヘンコウ</t>
    </rPh>
    <rPh sb="6" eb="9">
      <t>ネンガッピ</t>
    </rPh>
    <rPh sb="11" eb="13">
      <t>カンリ</t>
    </rPh>
    <rPh sb="13" eb="14">
      <t>シャ</t>
    </rPh>
    <rPh sb="15" eb="17">
      <t>ショウダク</t>
    </rPh>
    <rPh sb="18" eb="19">
      <t>エ</t>
    </rPh>
    <rPh sb="20" eb="22">
      <t>ヒヅケ</t>
    </rPh>
    <rPh sb="23" eb="25">
      <t>キニュウ</t>
    </rPh>
    <phoneticPr fontId="6"/>
  </si>
  <si>
    <t>部</t>
    <rPh sb="0" eb="1">
      <t>ブ</t>
    </rPh>
    <phoneticPr fontId="6"/>
  </si>
  <si>
    <t>受領者　所　属</t>
    <rPh sb="0" eb="3">
      <t>ジュリョウシャ</t>
    </rPh>
    <rPh sb="4" eb="5">
      <t>ショ</t>
    </rPh>
    <rPh sb="6" eb="7">
      <t>ゾク</t>
    </rPh>
    <phoneticPr fontId="6"/>
  </si>
  <si>
    <t>役　職</t>
    <rPh sb="0" eb="1">
      <t>エキ</t>
    </rPh>
    <rPh sb="2" eb="3">
      <t>ショク</t>
    </rPh>
    <phoneticPr fontId="6"/>
  </si>
  <si>
    <t>氏　名</t>
    <rPh sb="0" eb="1">
      <t>シ</t>
    </rPh>
    <rPh sb="2" eb="3">
      <t>メイ</t>
    </rPh>
    <phoneticPr fontId="6"/>
  </si>
  <si>
    <t>鍵　　番　　号</t>
    <rPh sb="0" eb="1">
      <t>カギ</t>
    </rPh>
    <rPh sb="3" eb="4">
      <t>バン</t>
    </rPh>
    <rPh sb="6" eb="7">
      <t>ゴウ</t>
    </rPh>
    <phoneticPr fontId="6"/>
  </si>
  <si>
    <t>室　　　　名</t>
    <rPh sb="0" eb="1">
      <t>シツ</t>
    </rPh>
    <rPh sb="5" eb="6">
      <t>メイ</t>
    </rPh>
    <phoneticPr fontId="6"/>
  </si>
  <si>
    <t>備　　　考</t>
    <rPh sb="0" eb="1">
      <t>ソナエ</t>
    </rPh>
    <rPh sb="4" eb="5">
      <t>コウ</t>
    </rPh>
    <phoneticPr fontId="6"/>
  </si>
  <si>
    <t>本　　　数</t>
    <rPh sb="0" eb="1">
      <t>ホン</t>
    </rPh>
    <rPh sb="4" eb="5">
      <t>カズ</t>
    </rPh>
    <phoneticPr fontId="6"/>
  </si>
  <si>
    <t>工　具　等　リ　ス　ト</t>
    <rPh sb="0" eb="1">
      <t>コウ</t>
    </rPh>
    <rPh sb="2" eb="3">
      <t>グ</t>
    </rPh>
    <rPh sb="4" eb="5">
      <t>トウ</t>
    </rPh>
    <phoneticPr fontId="6"/>
  </si>
  <si>
    <t>工具名・規格等</t>
    <rPh sb="0" eb="2">
      <t>コウグ</t>
    </rPh>
    <rPh sb="2" eb="3">
      <t>メイ</t>
    </rPh>
    <rPh sb="4" eb="6">
      <t>キカク</t>
    </rPh>
    <rPh sb="6" eb="7">
      <t>トウ</t>
    </rPh>
    <phoneticPr fontId="6"/>
  </si>
  <si>
    <t>（様式：共-12）</t>
    <rPh sb="1" eb="3">
      <t>ヨウシキ</t>
    </rPh>
    <rPh sb="4" eb="5">
      <t>キョウ</t>
    </rPh>
    <phoneticPr fontId="6"/>
  </si>
  <si>
    <t>（様式：共-14）</t>
    <rPh sb="1" eb="3">
      <t>ヨウシキ</t>
    </rPh>
    <rPh sb="4" eb="5">
      <t>キョウ</t>
    </rPh>
    <phoneticPr fontId="6"/>
  </si>
  <si>
    <t>３　工　　　期</t>
    <rPh sb="2" eb="3">
      <t>コウ</t>
    </rPh>
    <rPh sb="6" eb="7">
      <t>キ</t>
    </rPh>
    <phoneticPr fontId="6"/>
  </si>
  <si>
    <t>自</t>
    <rPh sb="0" eb="1">
      <t>ジ</t>
    </rPh>
    <phoneticPr fontId="6"/>
  </si>
  <si>
    <t>至</t>
    <rPh sb="0" eb="1">
      <t>イタル</t>
    </rPh>
    <phoneticPr fontId="6"/>
  </si>
  <si>
    <t>　</t>
    <phoneticPr fontId="6"/>
  </si>
  <si>
    <t>ＰＣＢ使用機器</t>
    <rPh sb="3" eb="5">
      <t>シヨウ</t>
    </rPh>
    <rPh sb="5" eb="7">
      <t>キキ</t>
    </rPh>
    <phoneticPr fontId="6"/>
  </si>
  <si>
    <t>オイルタンク内のオイル</t>
    <rPh sb="6" eb="7">
      <t>ナイ</t>
    </rPh>
    <phoneticPr fontId="6"/>
  </si>
  <si>
    <t>ピット内の汚泥</t>
    <rPh sb="3" eb="4">
      <t>ナイ</t>
    </rPh>
    <rPh sb="5" eb="7">
      <t>オデイ</t>
    </rPh>
    <phoneticPr fontId="6"/>
  </si>
  <si>
    <t>薬品等</t>
    <rPh sb="0" eb="3">
      <t>ヤクヒントウ</t>
    </rPh>
    <phoneticPr fontId="6"/>
  </si>
  <si>
    <t>医療系特別管理廃棄物</t>
    <rPh sb="0" eb="2">
      <t>イリョウ</t>
    </rPh>
    <rPh sb="2" eb="3">
      <t>ケイ</t>
    </rPh>
    <rPh sb="3" eb="5">
      <t>トクベツ</t>
    </rPh>
    <rPh sb="5" eb="7">
      <t>カンリ</t>
    </rPh>
    <rPh sb="7" eb="10">
      <t>ハイキブツ</t>
    </rPh>
    <phoneticPr fontId="6"/>
  </si>
  <si>
    <t>放射線産業廃棄物</t>
    <rPh sb="0" eb="3">
      <t>ホウシャセン</t>
    </rPh>
    <rPh sb="3" eb="5">
      <t>サンギョウ</t>
    </rPh>
    <rPh sb="5" eb="8">
      <t>ハイキブツ</t>
    </rPh>
    <phoneticPr fontId="6"/>
  </si>
  <si>
    <t>ハロン・フロン使用機器</t>
    <rPh sb="7" eb="9">
      <t>シヨウ</t>
    </rPh>
    <rPh sb="9" eb="11">
      <t>キキ</t>
    </rPh>
    <phoneticPr fontId="6"/>
  </si>
  <si>
    <t>什器・備品等</t>
    <rPh sb="0" eb="2">
      <t>ジュウキ</t>
    </rPh>
    <rPh sb="3" eb="5">
      <t>ビヒン</t>
    </rPh>
    <rPh sb="5" eb="6">
      <t>トウ</t>
    </rPh>
    <phoneticPr fontId="6"/>
  </si>
  <si>
    <t>ポリ塩化ビフェニル廃棄物の保管に関する報告書</t>
    <rPh sb="2" eb="4">
      <t>エンカ</t>
    </rPh>
    <rPh sb="9" eb="12">
      <t>ハイキブツ</t>
    </rPh>
    <rPh sb="13" eb="15">
      <t>ホカン</t>
    </rPh>
    <rPh sb="16" eb="17">
      <t>カン</t>
    </rPh>
    <rPh sb="19" eb="21">
      <t>ホウコク</t>
    </rPh>
    <rPh sb="21" eb="22">
      <t>ショ</t>
    </rPh>
    <phoneticPr fontId="6"/>
  </si>
  <si>
    <t>（ 施 設 管 理 者 ）</t>
    <rPh sb="2" eb="3">
      <t>シ</t>
    </rPh>
    <rPh sb="4" eb="5">
      <t>セツ</t>
    </rPh>
    <rPh sb="6" eb="7">
      <t>カン</t>
    </rPh>
    <rPh sb="8" eb="9">
      <t>リ</t>
    </rPh>
    <rPh sb="10" eb="11">
      <t>シャ</t>
    </rPh>
    <phoneticPr fontId="6"/>
  </si>
  <si>
    <t>住所又は所在地　</t>
    <rPh sb="0" eb="2">
      <t>ジュウショ</t>
    </rPh>
    <rPh sb="2" eb="3">
      <t>マタ</t>
    </rPh>
    <rPh sb="4" eb="6">
      <t>ショザイ</t>
    </rPh>
    <rPh sb="6" eb="7">
      <t>チ</t>
    </rPh>
    <phoneticPr fontId="6"/>
  </si>
  <si>
    <t>氏名又は名称　</t>
    <rPh sb="0" eb="2">
      <t>シメイ</t>
    </rPh>
    <rPh sb="2" eb="3">
      <t>マタ</t>
    </rPh>
    <rPh sb="4" eb="6">
      <t>メイショウ</t>
    </rPh>
    <phoneticPr fontId="6"/>
  </si>
  <si>
    <t>代表者氏名　</t>
    <rPh sb="0" eb="3">
      <t>ダイヒョウシャ</t>
    </rPh>
    <rPh sb="3" eb="5">
      <t>シメイ</t>
    </rPh>
    <phoneticPr fontId="6"/>
  </si>
  <si>
    <t>　上記工事において発生したポリ塩化ビフェニル廃棄物の保管に際して、「同廃棄物の適正な処理の推進に関する特別措置法」第８条の規定に基づく届出に関する事項について、以下のとおり報告いたします。</t>
    <rPh sb="1" eb="3">
      <t>ジョウキ</t>
    </rPh>
    <rPh sb="3" eb="5">
      <t>コウジ</t>
    </rPh>
    <rPh sb="9" eb="11">
      <t>ハッセイ</t>
    </rPh>
    <rPh sb="15" eb="17">
      <t>エンカ</t>
    </rPh>
    <rPh sb="22" eb="25">
      <t>ハイキブツ</t>
    </rPh>
    <rPh sb="26" eb="28">
      <t>ホカン</t>
    </rPh>
    <rPh sb="29" eb="30">
      <t>サイ</t>
    </rPh>
    <rPh sb="34" eb="35">
      <t>ドウ</t>
    </rPh>
    <rPh sb="35" eb="38">
      <t>ハイキブツ</t>
    </rPh>
    <rPh sb="39" eb="41">
      <t>テキセイ</t>
    </rPh>
    <rPh sb="42" eb="44">
      <t>ショリ</t>
    </rPh>
    <rPh sb="45" eb="47">
      <t>スイシン</t>
    </rPh>
    <rPh sb="48" eb="49">
      <t>カン</t>
    </rPh>
    <rPh sb="51" eb="53">
      <t>トクベツ</t>
    </rPh>
    <rPh sb="53" eb="56">
      <t>ソチホウ</t>
    </rPh>
    <rPh sb="57" eb="58">
      <t>ダイ</t>
    </rPh>
    <rPh sb="59" eb="60">
      <t>ジョウ</t>
    </rPh>
    <rPh sb="61" eb="63">
      <t>キテイ</t>
    </rPh>
    <rPh sb="64" eb="65">
      <t>モト</t>
    </rPh>
    <rPh sb="67" eb="69">
      <t>トドケデ</t>
    </rPh>
    <rPh sb="70" eb="71">
      <t>カン</t>
    </rPh>
    <rPh sb="73" eb="75">
      <t>ジコウ</t>
    </rPh>
    <rPh sb="80" eb="82">
      <t>イカ</t>
    </rPh>
    <rPh sb="86" eb="88">
      <t>ホウコク</t>
    </rPh>
    <phoneticPr fontId="6"/>
  </si>
  <si>
    <t>①　ポリ塩化ビフェニル廃棄物の保管状況</t>
    <rPh sb="4" eb="6">
      <t>エンカ</t>
    </rPh>
    <rPh sb="11" eb="14">
      <t>ハイキブツ</t>
    </rPh>
    <rPh sb="15" eb="17">
      <t>ホカン</t>
    </rPh>
    <rPh sb="17" eb="19">
      <t>ジョウキョウ</t>
    </rPh>
    <phoneticPr fontId="6"/>
  </si>
  <si>
    <t>廃棄物の種類</t>
    <rPh sb="0" eb="3">
      <t>ハイキブツ</t>
    </rPh>
    <rPh sb="4" eb="6">
      <t>シュルイ</t>
    </rPh>
    <phoneticPr fontId="6"/>
  </si>
  <si>
    <t>番　号</t>
    <rPh sb="0" eb="1">
      <t>バン</t>
    </rPh>
    <rPh sb="2" eb="3">
      <t>ゴウ</t>
    </rPh>
    <phoneticPr fontId="6"/>
  </si>
  <si>
    <t>量（単位）</t>
    <rPh sb="0" eb="1">
      <t>リョウ</t>
    </rPh>
    <rPh sb="2" eb="4">
      <t>タンイ</t>
    </rPh>
    <phoneticPr fontId="6"/>
  </si>
  <si>
    <t>廃　棄　物　の　型　式　等</t>
    <rPh sb="0" eb="1">
      <t>ハイ</t>
    </rPh>
    <rPh sb="2" eb="3">
      <t>ス</t>
    </rPh>
    <rPh sb="4" eb="5">
      <t>ブツ</t>
    </rPh>
    <rPh sb="8" eb="9">
      <t>カタ</t>
    </rPh>
    <rPh sb="10" eb="11">
      <t>シキ</t>
    </rPh>
    <rPh sb="12" eb="13">
      <t>トウ</t>
    </rPh>
    <phoneticPr fontId="6"/>
  </si>
  <si>
    <t>保　　管　　の　　状　　況</t>
    <rPh sb="0" eb="1">
      <t>タモツ</t>
    </rPh>
    <rPh sb="3" eb="4">
      <t>カン</t>
    </rPh>
    <rPh sb="9" eb="10">
      <t>ジョウ</t>
    </rPh>
    <rPh sb="12" eb="13">
      <t>キョウ</t>
    </rPh>
    <phoneticPr fontId="6"/>
  </si>
  <si>
    <t>参　考　事　項</t>
    <rPh sb="0" eb="1">
      <t>サン</t>
    </rPh>
    <rPh sb="2" eb="3">
      <t>コウ</t>
    </rPh>
    <rPh sb="4" eb="5">
      <t>コト</t>
    </rPh>
    <rPh sb="6" eb="7">
      <t>コウ</t>
    </rPh>
    <phoneticPr fontId="6"/>
  </si>
  <si>
    <r>
      <t>製 造</t>
    </r>
    <r>
      <rPr>
        <sz val="11"/>
        <rFont val="ＭＳ Ｐゴシック"/>
        <family val="3"/>
        <charset val="128"/>
      </rPr>
      <t xml:space="preserve"> </t>
    </r>
    <r>
      <rPr>
        <sz val="11"/>
        <rFont val="ＭＳ Ｐゴシック"/>
        <family val="3"/>
        <charset val="128"/>
      </rPr>
      <t>者</t>
    </r>
    <r>
      <rPr>
        <sz val="11"/>
        <rFont val="ＭＳ Ｐゴシック"/>
        <family val="3"/>
        <charset val="128"/>
      </rPr>
      <t xml:space="preserve"> </t>
    </r>
    <r>
      <rPr>
        <sz val="11"/>
        <rFont val="ＭＳ Ｐゴシック"/>
        <family val="3"/>
        <charset val="128"/>
      </rPr>
      <t>名</t>
    </r>
    <rPh sb="0" eb="1">
      <t>セイ</t>
    </rPh>
    <rPh sb="2" eb="3">
      <t>ヅクリ</t>
    </rPh>
    <rPh sb="4" eb="5">
      <t>シャ</t>
    </rPh>
    <rPh sb="6" eb="7">
      <t>メイ</t>
    </rPh>
    <phoneticPr fontId="6"/>
  </si>
  <si>
    <r>
      <t>製 造</t>
    </r>
    <r>
      <rPr>
        <sz val="11"/>
        <rFont val="ＭＳ Ｐゴシック"/>
        <family val="3"/>
        <charset val="128"/>
      </rPr>
      <t xml:space="preserve"> </t>
    </r>
    <r>
      <rPr>
        <sz val="11"/>
        <rFont val="ＭＳ Ｐゴシック"/>
        <family val="3"/>
        <charset val="128"/>
      </rPr>
      <t>番</t>
    </r>
    <r>
      <rPr>
        <sz val="11"/>
        <rFont val="ＭＳ Ｐゴシック"/>
        <family val="3"/>
        <charset val="128"/>
      </rPr>
      <t xml:space="preserve"> </t>
    </r>
    <r>
      <rPr>
        <sz val="11"/>
        <rFont val="ＭＳ Ｐゴシック"/>
        <family val="3"/>
        <charset val="128"/>
      </rPr>
      <t>号</t>
    </r>
    <rPh sb="0" eb="1">
      <t>セイ</t>
    </rPh>
    <rPh sb="2" eb="3">
      <t>ヅクリ</t>
    </rPh>
    <rPh sb="4" eb="5">
      <t>バン</t>
    </rPh>
    <rPh sb="6" eb="7">
      <t>ゴウ</t>
    </rPh>
    <phoneticPr fontId="6"/>
  </si>
  <si>
    <r>
      <t>製 造</t>
    </r>
    <r>
      <rPr>
        <sz val="11"/>
        <rFont val="ＭＳ Ｐゴシック"/>
        <family val="3"/>
        <charset val="128"/>
      </rPr>
      <t xml:space="preserve"> </t>
    </r>
    <r>
      <rPr>
        <sz val="11"/>
        <rFont val="ＭＳ Ｐゴシック"/>
        <family val="3"/>
        <charset val="128"/>
      </rPr>
      <t>年</t>
    </r>
    <r>
      <rPr>
        <sz val="11"/>
        <rFont val="ＭＳ Ｐゴシック"/>
        <family val="3"/>
        <charset val="128"/>
      </rPr>
      <t xml:space="preserve"> </t>
    </r>
    <r>
      <rPr>
        <sz val="11"/>
        <rFont val="ＭＳ Ｐゴシック"/>
        <family val="3"/>
        <charset val="128"/>
      </rPr>
      <t>月</t>
    </r>
    <rPh sb="0" eb="1">
      <t>セイ</t>
    </rPh>
    <rPh sb="2" eb="3">
      <t>ヅクリ</t>
    </rPh>
    <rPh sb="4" eb="5">
      <t>トシ</t>
    </rPh>
    <rPh sb="6" eb="7">
      <t>ツキ</t>
    </rPh>
    <phoneticPr fontId="6"/>
  </si>
  <si>
    <t>容　量　等</t>
    <rPh sb="0" eb="1">
      <t>カタチ</t>
    </rPh>
    <rPh sb="2" eb="3">
      <t>リョウ</t>
    </rPh>
    <rPh sb="4" eb="5">
      <t>トウ</t>
    </rPh>
    <phoneticPr fontId="6"/>
  </si>
  <si>
    <r>
      <t>容 器</t>
    </r>
    <r>
      <rPr>
        <sz val="11"/>
        <rFont val="ＭＳ Ｐゴシック"/>
        <family val="3"/>
        <charset val="128"/>
      </rPr>
      <t xml:space="preserve"> </t>
    </r>
    <r>
      <rPr>
        <sz val="11"/>
        <rFont val="ＭＳ Ｐゴシック"/>
        <family val="3"/>
        <charset val="128"/>
      </rPr>
      <t>の</t>
    </r>
    <r>
      <rPr>
        <sz val="11"/>
        <rFont val="ＭＳ Ｐゴシック"/>
        <family val="3"/>
        <charset val="128"/>
      </rPr>
      <t xml:space="preserve"> </t>
    </r>
    <r>
      <rPr>
        <sz val="11"/>
        <rFont val="ＭＳ Ｐゴシック"/>
        <family val="3"/>
        <charset val="128"/>
      </rPr>
      <t>性</t>
    </r>
    <r>
      <rPr>
        <sz val="11"/>
        <rFont val="ＭＳ Ｐゴシック"/>
        <family val="3"/>
        <charset val="128"/>
      </rPr>
      <t xml:space="preserve"> </t>
    </r>
    <r>
      <rPr>
        <sz val="11"/>
        <rFont val="ＭＳ Ｐゴシック"/>
        <family val="3"/>
        <charset val="128"/>
      </rPr>
      <t>状</t>
    </r>
    <rPh sb="0" eb="1">
      <t>カタチ</t>
    </rPh>
    <rPh sb="2" eb="3">
      <t>ウツワ</t>
    </rPh>
    <rPh sb="6" eb="7">
      <t>セイ</t>
    </rPh>
    <rPh sb="8" eb="9">
      <t>ジョウ</t>
    </rPh>
    <phoneticPr fontId="6"/>
  </si>
  <si>
    <t>囲い等の有無</t>
    <rPh sb="0" eb="1">
      <t>カコ</t>
    </rPh>
    <rPh sb="2" eb="3">
      <t>トウ</t>
    </rPh>
    <rPh sb="4" eb="6">
      <t>ウム</t>
    </rPh>
    <phoneticPr fontId="6"/>
  </si>
  <si>
    <t>分別・混在の別</t>
    <rPh sb="0" eb="2">
      <t>ブンベツ</t>
    </rPh>
    <rPh sb="3" eb="5">
      <t>コンザイ</t>
    </rPh>
    <rPh sb="6" eb="7">
      <t>ベツ</t>
    </rPh>
    <phoneticPr fontId="6"/>
  </si>
  <si>
    <t>漏れ等のおそれ</t>
    <rPh sb="0" eb="1">
      <t>モ</t>
    </rPh>
    <rPh sb="2" eb="3">
      <t>トウ</t>
    </rPh>
    <phoneticPr fontId="6"/>
  </si>
  <si>
    <t>合　　　　計</t>
    <rPh sb="0" eb="1">
      <t>ゴウ</t>
    </rPh>
    <rPh sb="5" eb="6">
      <t>ケイ</t>
    </rPh>
    <phoneticPr fontId="6"/>
  </si>
  <si>
    <t>備　考　</t>
    <rPh sb="0" eb="1">
      <t>ソナエ</t>
    </rPh>
    <rPh sb="2" eb="3">
      <t>コウ</t>
    </rPh>
    <phoneticPr fontId="6"/>
  </si>
  <si>
    <t xml:space="preserve"> 1.　この報告書は、ポリ塩化ビフェニル廃棄物の保管に係る事業場ごとに作成する。</t>
    <rPh sb="6" eb="8">
      <t>ホウコク</t>
    </rPh>
    <rPh sb="8" eb="9">
      <t>ショ</t>
    </rPh>
    <rPh sb="13" eb="15">
      <t>エンカ</t>
    </rPh>
    <rPh sb="20" eb="23">
      <t>ハイキブツ</t>
    </rPh>
    <rPh sb="24" eb="26">
      <t>ホカン</t>
    </rPh>
    <rPh sb="27" eb="28">
      <t>カカ</t>
    </rPh>
    <rPh sb="29" eb="32">
      <t>ジギョウジョウ</t>
    </rPh>
    <rPh sb="35" eb="37">
      <t>サクセイ</t>
    </rPh>
    <phoneticPr fontId="6"/>
  </si>
  <si>
    <t xml:space="preserve"> 2.　「廃棄物の種類」の欄には、その名称を具体的に記入すること。</t>
    <rPh sb="5" eb="8">
      <t>ハイキブツ</t>
    </rPh>
    <rPh sb="9" eb="11">
      <t>シュルイ</t>
    </rPh>
    <rPh sb="13" eb="14">
      <t>ラン</t>
    </rPh>
    <rPh sb="19" eb="21">
      <t>メイショウ</t>
    </rPh>
    <rPh sb="22" eb="25">
      <t>グタイテキ</t>
    </rPh>
    <rPh sb="26" eb="28">
      <t>キニュウ</t>
    </rPh>
    <phoneticPr fontId="6"/>
  </si>
  <si>
    <t>　　 （例：高圧トランス、高圧コンデンサ、低圧トランス、低圧コンデンサ、柱上トランス、安定器、ポリ塩化ビフェニル、ポリ塩化ビフェニルを含む油、感圧複写紙（ノーカーボン紙）、</t>
    <rPh sb="13" eb="15">
      <t>コウアツ</t>
    </rPh>
    <rPh sb="21" eb="23">
      <t>テイアツ</t>
    </rPh>
    <rPh sb="28" eb="30">
      <t>テイアツ</t>
    </rPh>
    <rPh sb="36" eb="37">
      <t>ハシラ</t>
    </rPh>
    <rPh sb="37" eb="38">
      <t>ウエ</t>
    </rPh>
    <rPh sb="43" eb="44">
      <t>アン</t>
    </rPh>
    <rPh sb="44" eb="45">
      <t>サダム</t>
    </rPh>
    <rPh sb="45" eb="46">
      <t>キ</t>
    </rPh>
    <rPh sb="49" eb="51">
      <t>エンカ</t>
    </rPh>
    <rPh sb="59" eb="61">
      <t>エンカ</t>
    </rPh>
    <rPh sb="67" eb="68">
      <t>フク</t>
    </rPh>
    <rPh sb="69" eb="70">
      <t>アブラ</t>
    </rPh>
    <rPh sb="71" eb="72">
      <t>カン</t>
    </rPh>
    <rPh sb="72" eb="73">
      <t>アツ</t>
    </rPh>
    <rPh sb="73" eb="76">
      <t>フクシャシ</t>
    </rPh>
    <rPh sb="83" eb="84">
      <t>シ</t>
    </rPh>
    <phoneticPr fontId="6"/>
  </si>
  <si>
    <t xml:space="preserve"> 3.　「番号」の欄には、ポリ塩化ビフェニル廃棄物にあっては種類ごとにそれぞれ先頭に「⑬-」を加えた整理番号（例：⑬-001）を付すこと。</t>
    <rPh sb="5" eb="7">
      <t>バンゴウ</t>
    </rPh>
    <rPh sb="9" eb="10">
      <t>ラン</t>
    </rPh>
    <rPh sb="15" eb="17">
      <t>エンカ</t>
    </rPh>
    <rPh sb="22" eb="25">
      <t>ハイキブツ</t>
    </rPh>
    <rPh sb="30" eb="32">
      <t>シュルイ</t>
    </rPh>
    <rPh sb="39" eb="41">
      <t>セントウ</t>
    </rPh>
    <rPh sb="47" eb="48">
      <t>クワ</t>
    </rPh>
    <rPh sb="50" eb="52">
      <t>セイリ</t>
    </rPh>
    <rPh sb="52" eb="54">
      <t>バンゴウ</t>
    </rPh>
    <rPh sb="55" eb="56">
      <t>レイ</t>
    </rPh>
    <rPh sb="64" eb="65">
      <t>フ</t>
    </rPh>
    <phoneticPr fontId="6"/>
  </si>
  <si>
    <t>　　 ただし、ポリ塩化ビフェニルを容器にまとめて保管する場合であって種類ごとに整理番号を付すことが困難であるときは、保管する容器ごとに番号を付すこと。</t>
    <rPh sb="9" eb="11">
      <t>エンカ</t>
    </rPh>
    <rPh sb="17" eb="19">
      <t>ヨウキ</t>
    </rPh>
    <rPh sb="24" eb="26">
      <t>ホカン</t>
    </rPh>
    <rPh sb="28" eb="30">
      <t>バアイ</t>
    </rPh>
    <rPh sb="34" eb="36">
      <t>シュルイ</t>
    </rPh>
    <rPh sb="39" eb="41">
      <t>セイリ</t>
    </rPh>
    <rPh sb="41" eb="43">
      <t>バンゴウ</t>
    </rPh>
    <rPh sb="44" eb="45">
      <t>フ</t>
    </rPh>
    <rPh sb="49" eb="51">
      <t>コンナン</t>
    </rPh>
    <rPh sb="58" eb="60">
      <t>ホカン</t>
    </rPh>
    <rPh sb="62" eb="64">
      <t>ヨウキ</t>
    </rPh>
    <rPh sb="67" eb="69">
      <t>バンゴウ</t>
    </rPh>
    <rPh sb="70" eb="71">
      <t>フ</t>
    </rPh>
    <phoneticPr fontId="6"/>
  </si>
  <si>
    <t xml:space="preserve"> 4.　「量（単位）」の欄には、ポリ塩化ビフェニル廃棄物の質量又は体積を、それぞれ単位とともに記入すること。</t>
    <rPh sb="5" eb="6">
      <t>リョウ</t>
    </rPh>
    <rPh sb="7" eb="9">
      <t>タンイ</t>
    </rPh>
    <rPh sb="12" eb="13">
      <t>ラン</t>
    </rPh>
    <rPh sb="18" eb="20">
      <t>エンカ</t>
    </rPh>
    <rPh sb="25" eb="28">
      <t>ハイキブツ</t>
    </rPh>
    <rPh sb="29" eb="31">
      <t>シツリョウ</t>
    </rPh>
    <rPh sb="31" eb="32">
      <t>マタ</t>
    </rPh>
    <rPh sb="33" eb="35">
      <t>タイセキ</t>
    </rPh>
    <rPh sb="41" eb="43">
      <t>タンイ</t>
    </rPh>
    <rPh sb="47" eb="49">
      <t>キニュウ</t>
    </rPh>
    <phoneticPr fontId="6"/>
  </si>
  <si>
    <t>　　 ただし、低圧コンデンサなどその体積が小さいものをまとめて保管する場合であって台数(個数）を把握することが困難なときは、質量又は体積を単位とともに記入すること。</t>
    <rPh sb="7" eb="9">
      <t>テイアツ</t>
    </rPh>
    <rPh sb="18" eb="20">
      <t>タイセキ</t>
    </rPh>
    <rPh sb="21" eb="22">
      <t>チイ</t>
    </rPh>
    <rPh sb="31" eb="33">
      <t>ホカン</t>
    </rPh>
    <rPh sb="35" eb="37">
      <t>バアイ</t>
    </rPh>
    <rPh sb="41" eb="43">
      <t>ダイスウ</t>
    </rPh>
    <rPh sb="44" eb="46">
      <t>コスウ</t>
    </rPh>
    <rPh sb="48" eb="50">
      <t>ハアク</t>
    </rPh>
    <rPh sb="55" eb="57">
      <t>コンナン</t>
    </rPh>
    <rPh sb="62" eb="64">
      <t>シツリョウ</t>
    </rPh>
    <rPh sb="64" eb="65">
      <t>マタ</t>
    </rPh>
    <rPh sb="66" eb="68">
      <t>タイセキ</t>
    </rPh>
    <rPh sb="69" eb="71">
      <t>タンイ</t>
    </rPh>
    <rPh sb="75" eb="77">
      <t>キニュウ</t>
    </rPh>
    <phoneticPr fontId="6"/>
  </si>
  <si>
    <t xml:space="preserve"> 5.　「容器の性状」の欄には、ポリ塩化ビフェニル廃棄物を保管する容器の性状を具体的に記入すること。（例：「耐食性の金属容器で保管」）</t>
    <rPh sb="5" eb="7">
      <t>ヨウキ</t>
    </rPh>
    <rPh sb="8" eb="10">
      <t>セイジョウ</t>
    </rPh>
    <rPh sb="12" eb="13">
      <t>ラン</t>
    </rPh>
    <rPh sb="18" eb="20">
      <t>エンカ</t>
    </rPh>
    <rPh sb="25" eb="28">
      <t>ハイキブツ</t>
    </rPh>
    <rPh sb="29" eb="31">
      <t>ホカン</t>
    </rPh>
    <rPh sb="33" eb="35">
      <t>ヨウキ</t>
    </rPh>
    <rPh sb="36" eb="38">
      <t>セイジョウ</t>
    </rPh>
    <rPh sb="39" eb="42">
      <t>グタイテキ</t>
    </rPh>
    <rPh sb="43" eb="45">
      <t>キニュウ</t>
    </rPh>
    <rPh sb="51" eb="52">
      <t>レイ</t>
    </rPh>
    <rPh sb="54" eb="57">
      <t>タイショクセイ</t>
    </rPh>
    <rPh sb="58" eb="60">
      <t>キンゾク</t>
    </rPh>
    <rPh sb="60" eb="62">
      <t>ヨウキ</t>
    </rPh>
    <rPh sb="63" eb="65">
      <t>ホカン</t>
    </rPh>
    <phoneticPr fontId="6"/>
  </si>
  <si>
    <t xml:space="preserve"> 6.　「囲い等の有無」の欄には、ポリ塩化ビフェニル廃棄物を保管する場所の周囲の囲いの有無及び保管に係る掲示板の有無を記入すること。</t>
    <rPh sb="5" eb="6">
      <t>カコ</t>
    </rPh>
    <rPh sb="7" eb="8">
      <t>トウ</t>
    </rPh>
    <rPh sb="9" eb="11">
      <t>ウム</t>
    </rPh>
    <rPh sb="13" eb="14">
      <t>ラン</t>
    </rPh>
    <rPh sb="34" eb="36">
      <t>バショ</t>
    </rPh>
    <rPh sb="37" eb="39">
      <t>シュウイ</t>
    </rPh>
    <rPh sb="40" eb="41">
      <t>カコ</t>
    </rPh>
    <rPh sb="43" eb="45">
      <t>ウム</t>
    </rPh>
    <rPh sb="45" eb="46">
      <t>オヨ</t>
    </rPh>
    <rPh sb="47" eb="49">
      <t>ホカン</t>
    </rPh>
    <rPh sb="50" eb="51">
      <t>カカ</t>
    </rPh>
    <rPh sb="52" eb="54">
      <t>ケイジ</t>
    </rPh>
    <rPh sb="54" eb="55">
      <t>バン</t>
    </rPh>
    <rPh sb="56" eb="58">
      <t>ウム</t>
    </rPh>
    <rPh sb="59" eb="61">
      <t>キニュウ</t>
    </rPh>
    <phoneticPr fontId="6"/>
  </si>
  <si>
    <t xml:space="preserve"> 7.　「分別・混在の別」の欄には、他の物品と分別して保管するか混在して保管するかの別を記入すること。</t>
    <rPh sb="5" eb="7">
      <t>ブンベツ</t>
    </rPh>
    <rPh sb="8" eb="10">
      <t>コンザイ</t>
    </rPh>
    <rPh sb="11" eb="12">
      <t>ベツ</t>
    </rPh>
    <rPh sb="14" eb="15">
      <t>ラン</t>
    </rPh>
    <rPh sb="18" eb="19">
      <t>タ</t>
    </rPh>
    <rPh sb="20" eb="22">
      <t>ブッピン</t>
    </rPh>
    <rPh sb="23" eb="25">
      <t>ブンベツ</t>
    </rPh>
    <rPh sb="27" eb="29">
      <t>ホカン</t>
    </rPh>
    <rPh sb="32" eb="34">
      <t>コンザイ</t>
    </rPh>
    <rPh sb="36" eb="38">
      <t>ホカン</t>
    </rPh>
    <rPh sb="42" eb="43">
      <t>ベツ</t>
    </rPh>
    <rPh sb="44" eb="46">
      <t>キニュウ</t>
    </rPh>
    <phoneticPr fontId="6"/>
  </si>
  <si>
    <t xml:space="preserve"> 8.　「漏れ等のおそれ」の欄には、保管中のポリ塩化ビフェニル廃棄物が漏れたりこぼれ落ちたりしないよう措置して上、そのおそれがないことを明記すること。</t>
    <rPh sb="5" eb="6">
      <t>モ</t>
    </rPh>
    <rPh sb="7" eb="8">
      <t>トウ</t>
    </rPh>
    <rPh sb="14" eb="15">
      <t>ラン</t>
    </rPh>
    <rPh sb="18" eb="21">
      <t>ホカンチュウ</t>
    </rPh>
    <rPh sb="24" eb="26">
      <t>エンカ</t>
    </rPh>
    <rPh sb="31" eb="34">
      <t>ハイキブツ</t>
    </rPh>
    <rPh sb="35" eb="36">
      <t>モ</t>
    </rPh>
    <rPh sb="42" eb="43">
      <t>オ</t>
    </rPh>
    <rPh sb="51" eb="53">
      <t>ソチ</t>
    </rPh>
    <rPh sb="55" eb="56">
      <t>ウエ</t>
    </rPh>
    <rPh sb="68" eb="70">
      <t>メイキ</t>
    </rPh>
    <phoneticPr fontId="6"/>
  </si>
  <si>
    <t>　　 「参考事項」の欄には、当該電気機器が電気事業法（昭和39年法律第170号）第38条第4項に規定する自家用電気工作物に該当する場合には、財団法人電気絶縁物処理協会</t>
    <rPh sb="4" eb="6">
      <t>サンコウ</t>
    </rPh>
    <rPh sb="6" eb="8">
      <t>ジコウ</t>
    </rPh>
    <rPh sb="10" eb="11">
      <t>ラン</t>
    </rPh>
    <rPh sb="14" eb="16">
      <t>トウガイ</t>
    </rPh>
    <rPh sb="16" eb="18">
      <t>デンキ</t>
    </rPh>
    <rPh sb="18" eb="20">
      <t>キキ</t>
    </rPh>
    <rPh sb="21" eb="23">
      <t>デンキ</t>
    </rPh>
    <rPh sb="23" eb="26">
      <t>ジギョウホウ</t>
    </rPh>
    <rPh sb="27" eb="29">
      <t>ショウワ</t>
    </rPh>
    <rPh sb="31" eb="32">
      <t>ネン</t>
    </rPh>
    <rPh sb="32" eb="34">
      <t>ホウリツ</t>
    </rPh>
    <rPh sb="34" eb="35">
      <t>ダイ</t>
    </rPh>
    <rPh sb="38" eb="39">
      <t>ゴウ</t>
    </rPh>
    <rPh sb="40" eb="41">
      <t>ダイ</t>
    </rPh>
    <rPh sb="43" eb="44">
      <t>ジョウ</t>
    </rPh>
    <rPh sb="44" eb="45">
      <t>ダイ</t>
    </rPh>
    <rPh sb="46" eb="47">
      <t>コウ</t>
    </rPh>
    <rPh sb="48" eb="50">
      <t>キテイ</t>
    </rPh>
    <rPh sb="52" eb="55">
      <t>ジカヨウ</t>
    </rPh>
    <rPh sb="55" eb="57">
      <t>デンキ</t>
    </rPh>
    <rPh sb="57" eb="60">
      <t>コウサクブツ</t>
    </rPh>
    <rPh sb="61" eb="63">
      <t>ガイトウ</t>
    </rPh>
    <rPh sb="65" eb="67">
      <t>バアイ</t>
    </rPh>
    <rPh sb="70" eb="72">
      <t>ザイダン</t>
    </rPh>
    <rPh sb="72" eb="74">
      <t>ホウジン</t>
    </rPh>
    <rPh sb="74" eb="76">
      <t>デンキ</t>
    </rPh>
    <rPh sb="76" eb="78">
      <t>ゼツエン</t>
    </rPh>
    <rPh sb="78" eb="79">
      <t>ブツ</t>
    </rPh>
    <rPh sb="79" eb="81">
      <t>ショリ</t>
    </rPh>
    <rPh sb="81" eb="83">
      <t>キョウカイ</t>
    </rPh>
    <phoneticPr fontId="6"/>
  </si>
  <si>
    <t>　　 のＰＣＢ使用電気機器管理台帳の登録番号を記入すること。また、その他保管の状況を把握する上で参考となる事項を記入すること。（例：「屋内で保管」、「絶縁油をぬいたも</t>
    <rPh sb="7" eb="9">
      <t>シヨウ</t>
    </rPh>
    <rPh sb="9" eb="11">
      <t>デンキ</t>
    </rPh>
    <rPh sb="11" eb="13">
      <t>キキ</t>
    </rPh>
    <rPh sb="13" eb="15">
      <t>カンリ</t>
    </rPh>
    <rPh sb="15" eb="17">
      <t>ダイチョウ</t>
    </rPh>
    <rPh sb="18" eb="20">
      <t>トウロク</t>
    </rPh>
    <rPh sb="20" eb="22">
      <t>バンゴウ</t>
    </rPh>
    <rPh sb="23" eb="25">
      <t>キニュウ</t>
    </rPh>
    <rPh sb="35" eb="36">
      <t>タ</t>
    </rPh>
    <rPh sb="36" eb="38">
      <t>ホカン</t>
    </rPh>
    <rPh sb="39" eb="41">
      <t>ジョウキョウ</t>
    </rPh>
    <rPh sb="42" eb="44">
      <t>ハアク</t>
    </rPh>
    <rPh sb="46" eb="47">
      <t>ウエ</t>
    </rPh>
    <rPh sb="48" eb="50">
      <t>サンコウ</t>
    </rPh>
    <rPh sb="53" eb="55">
      <t>ジコウ</t>
    </rPh>
    <rPh sb="56" eb="58">
      <t>キニュウ</t>
    </rPh>
    <rPh sb="64" eb="65">
      <t>レイ</t>
    </rPh>
    <rPh sb="67" eb="69">
      <t>オクナイ</t>
    </rPh>
    <rPh sb="70" eb="72">
      <t>ホカン</t>
    </rPh>
    <rPh sb="75" eb="77">
      <t>ゼツエン</t>
    </rPh>
    <rPh sb="77" eb="78">
      <t>アブラ</t>
    </rPh>
    <phoneticPr fontId="6"/>
  </si>
  <si>
    <t>　　 の」、「ポリ塩化ビフェニルの含有量△％」）</t>
    <rPh sb="9" eb="11">
      <t>エンカ</t>
    </rPh>
    <rPh sb="17" eb="19">
      <t>ガンユウ</t>
    </rPh>
    <rPh sb="19" eb="20">
      <t>リョウ</t>
    </rPh>
    <phoneticPr fontId="6"/>
  </si>
  <si>
    <t xml:space="preserve"> 9.　「合計」の欄には、ポリ塩化ビフェニル廃棄物の種類ごとにその量の合計を単位とともに記入すること。</t>
    <rPh sb="5" eb="7">
      <t>ゴウケイ</t>
    </rPh>
    <rPh sb="9" eb="10">
      <t>ラン</t>
    </rPh>
    <rPh sb="15" eb="17">
      <t>エンカ</t>
    </rPh>
    <rPh sb="22" eb="25">
      <t>ハイキブツ</t>
    </rPh>
    <rPh sb="26" eb="28">
      <t>シュルイ</t>
    </rPh>
    <rPh sb="33" eb="34">
      <t>リョウ</t>
    </rPh>
    <rPh sb="35" eb="37">
      <t>ゴウケイ</t>
    </rPh>
    <rPh sb="38" eb="40">
      <t>タンイ</t>
    </rPh>
    <rPh sb="44" eb="46">
      <t>キニュウ</t>
    </rPh>
    <phoneticPr fontId="6"/>
  </si>
  <si>
    <t>10.　整理番号ごとにそれぞれのポリ塩化ビフェニル廃棄物が特定できる写真及びそのネガフィルムを添付すること。</t>
    <rPh sb="4" eb="6">
      <t>セイリ</t>
    </rPh>
    <rPh sb="6" eb="8">
      <t>バンゴウ</t>
    </rPh>
    <rPh sb="18" eb="20">
      <t>エンカ</t>
    </rPh>
    <rPh sb="25" eb="28">
      <t>ハイキブツ</t>
    </rPh>
    <rPh sb="29" eb="31">
      <t>トクテイ</t>
    </rPh>
    <rPh sb="34" eb="36">
      <t>シャシン</t>
    </rPh>
    <rPh sb="36" eb="37">
      <t>オヨ</t>
    </rPh>
    <rPh sb="47" eb="49">
      <t>テンプ</t>
    </rPh>
    <phoneticPr fontId="6"/>
  </si>
  <si>
    <t>11.　その他環境大臣が定める書類及び都道府県知事が必要と認める書類を添付すること。</t>
    <rPh sb="6" eb="7">
      <t>タ</t>
    </rPh>
    <rPh sb="7" eb="9">
      <t>カンキョウ</t>
    </rPh>
    <rPh sb="9" eb="11">
      <t>ダイジン</t>
    </rPh>
    <rPh sb="12" eb="13">
      <t>サダ</t>
    </rPh>
    <rPh sb="15" eb="17">
      <t>ショルイ</t>
    </rPh>
    <rPh sb="17" eb="18">
      <t>オヨ</t>
    </rPh>
    <rPh sb="19" eb="23">
      <t>トドウフケン</t>
    </rPh>
    <rPh sb="23" eb="25">
      <t>チジ</t>
    </rPh>
    <rPh sb="26" eb="28">
      <t>ヒツヨウ</t>
    </rPh>
    <rPh sb="29" eb="30">
      <t>ミト</t>
    </rPh>
    <rPh sb="32" eb="34">
      <t>ショルイ</t>
    </rPh>
    <rPh sb="35" eb="37">
      <t>テンプ</t>
    </rPh>
    <phoneticPr fontId="6"/>
  </si>
  <si>
    <r>
      <t>　　　　　ウ</t>
    </r>
    <r>
      <rPr>
        <vertAlign val="subscript"/>
        <sz val="10"/>
        <rFont val="ＭＳ Ｐゴシック"/>
        <family val="3"/>
        <charset val="128"/>
      </rPr>
      <t>エ</t>
    </r>
    <r>
      <rPr>
        <sz val="10"/>
        <rFont val="ＭＳ Ｐゴシック"/>
        <family val="3"/>
        <charset val="128"/>
      </rPr>
      <t>ス、汚泥。なお、高圧とは、受電電圧が600Ｖを超えるものをいう。）</t>
    </r>
    <rPh sb="9" eb="11">
      <t>オデイ</t>
    </rPh>
    <rPh sb="15" eb="17">
      <t>コウアツ</t>
    </rPh>
    <rPh sb="20" eb="22">
      <t>ジュデン</t>
    </rPh>
    <rPh sb="22" eb="24">
      <t>デンアツ</t>
    </rPh>
    <rPh sb="30" eb="31">
      <t>コ</t>
    </rPh>
    <phoneticPr fontId="6"/>
  </si>
  <si>
    <t>フ　ロ　ン　回　収　証　明　書</t>
    <rPh sb="6" eb="7">
      <t>カイ</t>
    </rPh>
    <rPh sb="8" eb="9">
      <t>オサム</t>
    </rPh>
    <rPh sb="10" eb="11">
      <t>アカシ</t>
    </rPh>
    <rPh sb="12" eb="13">
      <t>メイ</t>
    </rPh>
    <rPh sb="14" eb="15">
      <t>ショ</t>
    </rPh>
    <phoneticPr fontId="6"/>
  </si>
  <si>
    <t>第一種フロン類回収業者</t>
    <rPh sb="0" eb="1">
      <t>ダイ</t>
    </rPh>
    <rPh sb="1" eb="3">
      <t>イッシュ</t>
    </rPh>
    <rPh sb="6" eb="7">
      <t>ルイ</t>
    </rPh>
    <rPh sb="7" eb="8">
      <t>カイ</t>
    </rPh>
    <rPh sb="8" eb="9">
      <t>オサム</t>
    </rPh>
    <rPh sb="9" eb="11">
      <t>ギョウシャ</t>
    </rPh>
    <phoneticPr fontId="6"/>
  </si>
  <si>
    <t>　下記工事にて発生した廃フロン類について、「特定製品に係るフロン類の回収及び破壊の実施の確</t>
    <rPh sb="1" eb="3">
      <t>カキ</t>
    </rPh>
    <rPh sb="3" eb="5">
      <t>コウジ</t>
    </rPh>
    <rPh sb="7" eb="9">
      <t>ハッセイ</t>
    </rPh>
    <rPh sb="11" eb="12">
      <t>ハイ</t>
    </rPh>
    <rPh sb="15" eb="16">
      <t>ルイ</t>
    </rPh>
    <rPh sb="22" eb="24">
      <t>トクテイ</t>
    </rPh>
    <rPh sb="24" eb="26">
      <t>セイヒン</t>
    </rPh>
    <rPh sb="27" eb="28">
      <t>カカ</t>
    </rPh>
    <rPh sb="32" eb="33">
      <t>ルイ</t>
    </rPh>
    <rPh sb="34" eb="36">
      <t>カイシュウ</t>
    </rPh>
    <rPh sb="36" eb="37">
      <t>オヨ</t>
    </rPh>
    <rPh sb="38" eb="40">
      <t>ハカイ</t>
    </rPh>
    <rPh sb="41" eb="43">
      <t>ジッシ</t>
    </rPh>
    <rPh sb="44" eb="45">
      <t>アキラ</t>
    </rPh>
    <phoneticPr fontId="6"/>
  </si>
  <si>
    <t>保に関する法律（フロン回収破壊法）」に従い処理したことを証明します。</t>
    <rPh sb="0" eb="1">
      <t>タモツ</t>
    </rPh>
    <rPh sb="2" eb="3">
      <t>カン</t>
    </rPh>
    <rPh sb="5" eb="7">
      <t>ホウリツ</t>
    </rPh>
    <rPh sb="11" eb="13">
      <t>カイシュウ</t>
    </rPh>
    <rPh sb="13" eb="15">
      <t>ハカイ</t>
    </rPh>
    <rPh sb="15" eb="16">
      <t>ホウ</t>
    </rPh>
    <rPh sb="19" eb="20">
      <t>シタガ</t>
    </rPh>
    <rPh sb="21" eb="23">
      <t>ショリ</t>
    </rPh>
    <rPh sb="28" eb="30">
      <t>ショウメイ</t>
    </rPh>
    <phoneticPr fontId="6"/>
  </si>
  <si>
    <t>　なお、内訳は別紙に示し、併せて第一種フロン類回収業者登録書の写しを添付します。</t>
    <rPh sb="4" eb="6">
      <t>ウチワケ</t>
    </rPh>
    <rPh sb="7" eb="9">
      <t>ベッシ</t>
    </rPh>
    <rPh sb="10" eb="11">
      <t>シメ</t>
    </rPh>
    <rPh sb="13" eb="14">
      <t>アワ</t>
    </rPh>
    <rPh sb="16" eb="17">
      <t>ダイ</t>
    </rPh>
    <rPh sb="17" eb="19">
      <t>イッシュ</t>
    </rPh>
    <rPh sb="22" eb="23">
      <t>ルイ</t>
    </rPh>
    <rPh sb="23" eb="25">
      <t>カイシュウ</t>
    </rPh>
    <rPh sb="25" eb="27">
      <t>ギョウシャ</t>
    </rPh>
    <rPh sb="27" eb="29">
      <t>トウロク</t>
    </rPh>
    <rPh sb="29" eb="30">
      <t>ショ</t>
    </rPh>
    <rPh sb="31" eb="32">
      <t>ウツ</t>
    </rPh>
    <rPh sb="34" eb="36">
      <t>テンプ</t>
    </rPh>
    <phoneticPr fontId="6"/>
  </si>
  <si>
    <t>フロン回収量内訳明細書</t>
    <rPh sb="3" eb="5">
      <t>カイシュウ</t>
    </rPh>
    <rPh sb="5" eb="6">
      <t>リョウ</t>
    </rPh>
    <rPh sb="6" eb="8">
      <t>ウチワケ</t>
    </rPh>
    <rPh sb="8" eb="11">
      <t>メイサイショ</t>
    </rPh>
    <phoneticPr fontId="6"/>
  </si>
  <si>
    <t>系統・名称</t>
    <rPh sb="0" eb="2">
      <t>ケイトウ</t>
    </rPh>
    <rPh sb="3" eb="5">
      <t>メイショウ</t>
    </rPh>
    <phoneticPr fontId="6"/>
  </si>
  <si>
    <t>台　数</t>
    <rPh sb="0" eb="1">
      <t>ダイ</t>
    </rPh>
    <rPh sb="2" eb="3">
      <t>カズ</t>
    </rPh>
    <phoneticPr fontId="6"/>
  </si>
  <si>
    <t>回収冷媒量（ｋｇ/台）</t>
    <rPh sb="0" eb="2">
      <t>カイシュウ</t>
    </rPh>
    <rPh sb="2" eb="4">
      <t>レイバイ</t>
    </rPh>
    <rPh sb="4" eb="5">
      <t>リョウ</t>
    </rPh>
    <rPh sb="9" eb="10">
      <t>ダイ</t>
    </rPh>
    <phoneticPr fontId="6"/>
  </si>
  <si>
    <t>回収冷媒量（ｋｇ）</t>
    <rPh sb="0" eb="2">
      <t>カイシュウ</t>
    </rPh>
    <rPh sb="2" eb="4">
      <t>レイバイ</t>
    </rPh>
    <rPh sb="4" eb="5">
      <t>リョウ</t>
    </rPh>
    <phoneticPr fontId="6"/>
  </si>
  <si>
    <t>合　　　　　　計</t>
    <rPh sb="0" eb="1">
      <t>ゴウ</t>
    </rPh>
    <rPh sb="7" eb="8">
      <t>ケイ</t>
    </rPh>
    <phoneticPr fontId="6"/>
  </si>
  <si>
    <t>（様式：共-18）</t>
    <rPh sb="1" eb="3">
      <t>ヨウシキ</t>
    </rPh>
    <rPh sb="4" eb="5">
      <t>キョウ</t>
    </rPh>
    <phoneticPr fontId="6"/>
  </si>
  <si>
    <t>施 工 計 画 書 ・ 施 工 図 提 出 一 覧 表</t>
    <rPh sb="0" eb="1">
      <t>シ</t>
    </rPh>
    <rPh sb="2" eb="3">
      <t>コウ</t>
    </rPh>
    <rPh sb="4" eb="5">
      <t>ケイ</t>
    </rPh>
    <rPh sb="6" eb="7">
      <t>ガ</t>
    </rPh>
    <rPh sb="8" eb="9">
      <t>ショ</t>
    </rPh>
    <rPh sb="12" eb="13">
      <t>シ</t>
    </rPh>
    <rPh sb="14" eb="15">
      <t>コウ</t>
    </rPh>
    <rPh sb="16" eb="17">
      <t>ズ</t>
    </rPh>
    <rPh sb="18" eb="19">
      <t>ツツミ</t>
    </rPh>
    <rPh sb="20" eb="21">
      <t>デ</t>
    </rPh>
    <rPh sb="22" eb="23">
      <t>イチ</t>
    </rPh>
    <rPh sb="24" eb="25">
      <t>ラン</t>
    </rPh>
    <rPh sb="26" eb="27">
      <t>ヒョウ</t>
    </rPh>
    <phoneticPr fontId="6"/>
  </si>
  <si>
    <t>主　要　資　材　発　注　一　覧　表</t>
    <rPh sb="0" eb="1">
      <t>シュ</t>
    </rPh>
    <rPh sb="2" eb="3">
      <t>ヨウ</t>
    </rPh>
    <rPh sb="4" eb="5">
      <t>シ</t>
    </rPh>
    <rPh sb="6" eb="7">
      <t>ザイ</t>
    </rPh>
    <rPh sb="8" eb="9">
      <t>ハツ</t>
    </rPh>
    <rPh sb="10" eb="11">
      <t>チュウ</t>
    </rPh>
    <rPh sb="12" eb="13">
      <t>イチ</t>
    </rPh>
    <rPh sb="14" eb="15">
      <t>ラン</t>
    </rPh>
    <rPh sb="16" eb="17">
      <t>ヒョウ</t>
    </rPh>
    <phoneticPr fontId="6"/>
  </si>
  <si>
    <t>変　更　箇　所　一　覧　表　　</t>
    <rPh sb="0" eb="1">
      <t>ヘン</t>
    </rPh>
    <rPh sb="2" eb="3">
      <t>サラ</t>
    </rPh>
    <rPh sb="4" eb="5">
      <t>カ</t>
    </rPh>
    <rPh sb="6" eb="7">
      <t>ショ</t>
    </rPh>
    <rPh sb="8" eb="9">
      <t>イチ</t>
    </rPh>
    <rPh sb="10" eb="11">
      <t>ラン</t>
    </rPh>
    <rPh sb="12" eb="13">
      <t>ヒョウ</t>
    </rPh>
    <phoneticPr fontId="6"/>
  </si>
  <si>
    <t>工　事　名　：</t>
    <rPh sb="0" eb="1">
      <t>コウ</t>
    </rPh>
    <rPh sb="2" eb="3">
      <t>コト</t>
    </rPh>
    <rPh sb="4" eb="5">
      <t>メイ</t>
    </rPh>
    <phoneticPr fontId="6"/>
  </si>
  <si>
    <t>月分</t>
    <rPh sb="0" eb="1">
      <t>ツキ</t>
    </rPh>
    <rPh sb="1" eb="2">
      <t>フン</t>
    </rPh>
    <phoneticPr fontId="6"/>
  </si>
  <si>
    <t>報告資料</t>
    <rPh sb="0" eb="2">
      <t>ホウコク</t>
    </rPh>
    <rPh sb="2" eb="4">
      <t>シリョウ</t>
    </rPh>
    <phoneticPr fontId="6"/>
  </si>
  <si>
    <t>工事名</t>
    <rPh sb="0" eb="2">
      <t>コウジ</t>
    </rPh>
    <rPh sb="2" eb="3">
      <t>メイ</t>
    </rPh>
    <phoneticPr fontId="6"/>
  </si>
  <si>
    <t>工　　事　　報　　告　　書</t>
    <rPh sb="0" eb="1">
      <t>コウ</t>
    </rPh>
    <rPh sb="3" eb="4">
      <t>コト</t>
    </rPh>
    <rPh sb="6" eb="7">
      <t>ホウ</t>
    </rPh>
    <rPh sb="9" eb="10">
      <t>コク</t>
    </rPh>
    <rPh sb="12" eb="13">
      <t>ショ</t>
    </rPh>
    <phoneticPr fontId="6"/>
  </si>
  <si>
    <t xml:space="preserve"> 月分</t>
    <rPh sb="1" eb="2">
      <t>ガツ</t>
    </rPh>
    <rPh sb="2" eb="3">
      <t>フン</t>
    </rPh>
    <phoneticPr fontId="6"/>
  </si>
  <si>
    <t>構造・規模</t>
    <rPh sb="0" eb="2">
      <t>コウゾウ</t>
    </rPh>
    <rPh sb="3" eb="5">
      <t>キボ</t>
    </rPh>
    <phoneticPr fontId="6"/>
  </si>
  <si>
    <t>工期</t>
    <rPh sb="0" eb="2">
      <t>コウキ</t>
    </rPh>
    <phoneticPr fontId="6"/>
  </si>
  <si>
    <t>工　事　状　況　報　告</t>
    <rPh sb="0" eb="1">
      <t>コウ</t>
    </rPh>
    <rPh sb="2" eb="3">
      <t>コト</t>
    </rPh>
    <rPh sb="4" eb="5">
      <t>ジョウ</t>
    </rPh>
    <rPh sb="6" eb="7">
      <t>キョウ</t>
    </rPh>
    <rPh sb="8" eb="9">
      <t>ホウ</t>
    </rPh>
    <rPh sb="10" eb="11">
      <t>コク</t>
    </rPh>
    <phoneticPr fontId="6"/>
  </si>
  <si>
    <t>日</t>
    <rPh sb="0" eb="1">
      <t>ニチ</t>
    </rPh>
    <phoneticPr fontId="6"/>
  </si>
  <si>
    <t>工　事　進　捗　状　況</t>
    <rPh sb="0" eb="1">
      <t>コウ</t>
    </rPh>
    <rPh sb="2" eb="3">
      <t>コト</t>
    </rPh>
    <rPh sb="4" eb="5">
      <t>ススム</t>
    </rPh>
    <rPh sb="6" eb="7">
      <t>チョク</t>
    </rPh>
    <rPh sb="8" eb="9">
      <t>ジョウ</t>
    </rPh>
    <rPh sb="10" eb="11">
      <t>キョウ</t>
    </rPh>
    <phoneticPr fontId="6"/>
  </si>
  <si>
    <t>定休日数</t>
    <rPh sb="0" eb="3">
      <t>テイキュウビ</t>
    </rPh>
    <rPh sb="3" eb="4">
      <t>スウ</t>
    </rPh>
    <phoneticPr fontId="6"/>
  </si>
  <si>
    <t>実作業日数</t>
    <rPh sb="0" eb="1">
      <t>ジツ</t>
    </rPh>
    <rPh sb="1" eb="3">
      <t>サギョウ</t>
    </rPh>
    <rPh sb="3" eb="5">
      <t>ニッスウ</t>
    </rPh>
    <phoneticPr fontId="6"/>
  </si>
  <si>
    <t>天候による　　　　　作業不能日数</t>
    <rPh sb="0" eb="2">
      <t>テンコウ</t>
    </rPh>
    <rPh sb="10" eb="12">
      <t>サギョウ</t>
    </rPh>
    <rPh sb="12" eb="14">
      <t>フノウ</t>
    </rPh>
    <rPh sb="14" eb="16">
      <t>ニッスウ</t>
    </rPh>
    <phoneticPr fontId="6"/>
  </si>
  <si>
    <t>月</t>
    <rPh sb="0" eb="1">
      <t>ツキ</t>
    </rPh>
    <phoneticPr fontId="6"/>
  </si>
  <si>
    <t>当月の天候と作業日数等</t>
    <rPh sb="0" eb="1">
      <t>トウ</t>
    </rPh>
    <rPh sb="1" eb="2">
      <t>ゲツ</t>
    </rPh>
    <rPh sb="3" eb="5">
      <t>テンコウ</t>
    </rPh>
    <rPh sb="6" eb="8">
      <t>サギョウ</t>
    </rPh>
    <rPh sb="8" eb="11">
      <t>ニッスウトウ</t>
    </rPh>
    <phoneticPr fontId="6"/>
  </si>
  <si>
    <t>凡例：　○晴れ、◎曇り、●雨・雪</t>
    <rPh sb="0" eb="2">
      <t>ハンレイ</t>
    </rPh>
    <rPh sb="5" eb="6">
      <t>ハ</t>
    </rPh>
    <rPh sb="9" eb="10">
      <t>クモ</t>
    </rPh>
    <rPh sb="13" eb="14">
      <t>アメ</t>
    </rPh>
    <rPh sb="15" eb="16">
      <t>ユキ</t>
    </rPh>
    <phoneticPr fontId="6"/>
  </si>
  <si>
    <t>凡例：</t>
    <rPh sb="0" eb="2">
      <t>ハンレイ</t>
    </rPh>
    <phoneticPr fontId="6"/>
  </si>
  <si>
    <t>予定</t>
    <rPh sb="0" eb="2">
      <t>ヨテイ</t>
    </rPh>
    <phoneticPr fontId="6"/>
  </si>
  <si>
    <t>実施</t>
    <rPh sb="0" eb="2">
      <t>ジッシ</t>
    </rPh>
    <phoneticPr fontId="6"/>
  </si>
  <si>
    <t>２　工事場所</t>
    <rPh sb="2" eb="4">
      <t>コウジ</t>
    </rPh>
    <rPh sb="4" eb="6">
      <t>バショ</t>
    </rPh>
    <phoneticPr fontId="6"/>
  </si>
  <si>
    <t>１　工 事 名</t>
    <rPh sb="2" eb="3">
      <t>コウ</t>
    </rPh>
    <rPh sb="4" eb="5">
      <t>コト</t>
    </rPh>
    <rPh sb="6" eb="7">
      <t>メイ</t>
    </rPh>
    <phoneticPr fontId="6"/>
  </si>
  <si>
    <t>工 事 名 ：</t>
    <rPh sb="0" eb="1">
      <t>コウ</t>
    </rPh>
    <rPh sb="2" eb="3">
      <t>コト</t>
    </rPh>
    <rPh sb="4" eb="5">
      <t>メイ</t>
    </rPh>
    <phoneticPr fontId="6"/>
  </si>
  <si>
    <t>報告します。</t>
    <phoneticPr fontId="6"/>
  </si>
  <si>
    <r>
      <t>工 事</t>
    </r>
    <r>
      <rPr>
        <sz val="11"/>
        <rFont val="ＭＳ Ｐゴシック"/>
        <family val="3"/>
        <charset val="128"/>
      </rPr>
      <t xml:space="preserve"> </t>
    </r>
    <r>
      <rPr>
        <sz val="11"/>
        <rFont val="ＭＳ Ｐゴシック"/>
        <family val="3"/>
        <charset val="128"/>
      </rPr>
      <t>名</t>
    </r>
    <r>
      <rPr>
        <sz val="11"/>
        <rFont val="ＭＳ Ｐゴシック"/>
        <family val="3"/>
        <charset val="128"/>
      </rPr>
      <t xml:space="preserve"> </t>
    </r>
    <r>
      <rPr>
        <sz val="11"/>
        <rFont val="ＭＳ Ｐゴシック"/>
        <family val="3"/>
        <charset val="128"/>
      </rPr>
      <t>：</t>
    </r>
    <rPh sb="0" eb="1">
      <t>コウ</t>
    </rPh>
    <rPh sb="2" eb="3">
      <t>コト</t>
    </rPh>
    <rPh sb="4" eb="5">
      <t>メイ</t>
    </rPh>
    <phoneticPr fontId="6"/>
  </si>
  <si>
    <t>鍵メーカー</t>
    <rPh sb="0" eb="1">
      <t>カギ</t>
    </rPh>
    <phoneticPr fontId="6"/>
  </si>
  <si>
    <t>製造メーカー</t>
    <rPh sb="0" eb="2">
      <t>セイゾウ</t>
    </rPh>
    <phoneticPr fontId="6"/>
  </si>
  <si>
    <t>曜日</t>
    <rPh sb="0" eb="2">
      <t>ヨウビ</t>
    </rPh>
    <phoneticPr fontId="6"/>
  </si>
  <si>
    <t>請負代金額</t>
    <rPh sb="0" eb="2">
      <t>ウケオイ</t>
    </rPh>
    <rPh sb="2" eb="3">
      <t>ダイ</t>
    </rPh>
    <rPh sb="3" eb="5">
      <t>キンガク</t>
    </rPh>
    <phoneticPr fontId="6"/>
  </si>
  <si>
    <t>工事名称</t>
  </si>
  <si>
    <t>工事場所</t>
  </si>
  <si>
    <t>工期</t>
  </si>
  <si>
    <t>建設発生土量</t>
  </si>
  <si>
    <t>運搬距離</t>
  </si>
  <si>
    <t>大型車輌進入出・特殊機械使用管理簿</t>
    <rPh sb="0" eb="2">
      <t>オオガタ</t>
    </rPh>
    <rPh sb="2" eb="4">
      <t>シャリョウ</t>
    </rPh>
    <rPh sb="4" eb="6">
      <t>シンニュウ</t>
    </rPh>
    <rPh sb="6" eb="7">
      <t>デ</t>
    </rPh>
    <rPh sb="8" eb="10">
      <t>トクシュ</t>
    </rPh>
    <rPh sb="10" eb="12">
      <t>キカイ</t>
    </rPh>
    <rPh sb="12" eb="14">
      <t>シヨウ</t>
    </rPh>
    <rPh sb="14" eb="16">
      <t>カンリ</t>
    </rPh>
    <rPh sb="16" eb="17">
      <t>ボ</t>
    </rPh>
    <phoneticPr fontId="6"/>
  </si>
  <si>
    <t>日　　付</t>
    <rPh sb="0" eb="1">
      <t>ヒ</t>
    </rPh>
    <rPh sb="3" eb="4">
      <t>ヅケ</t>
    </rPh>
    <phoneticPr fontId="6"/>
  </si>
  <si>
    <t>大型車輌（10ｔ以上）</t>
    <rPh sb="0" eb="2">
      <t>オオガタ</t>
    </rPh>
    <rPh sb="2" eb="4">
      <t>シャリョウ</t>
    </rPh>
    <rPh sb="8" eb="10">
      <t>イジョウ</t>
    </rPh>
    <phoneticPr fontId="6"/>
  </si>
  <si>
    <t>特　殊　機　械</t>
    <rPh sb="0" eb="1">
      <t>トク</t>
    </rPh>
    <rPh sb="2" eb="3">
      <t>コト</t>
    </rPh>
    <rPh sb="4" eb="5">
      <t>キ</t>
    </rPh>
    <rPh sb="6" eb="7">
      <t>カイ</t>
    </rPh>
    <phoneticPr fontId="6"/>
  </si>
  <si>
    <t>工　程（作業内容）</t>
    <rPh sb="0" eb="1">
      <t>コウ</t>
    </rPh>
    <rPh sb="2" eb="3">
      <t>ホド</t>
    </rPh>
    <rPh sb="4" eb="6">
      <t>サギョウ</t>
    </rPh>
    <rPh sb="6" eb="8">
      <t>ナイヨウ</t>
    </rPh>
    <phoneticPr fontId="6"/>
  </si>
  <si>
    <t>仕　様</t>
    <rPh sb="0" eb="1">
      <t>ツコウ</t>
    </rPh>
    <rPh sb="2" eb="3">
      <t>サマ</t>
    </rPh>
    <phoneticPr fontId="6"/>
  </si>
  <si>
    <t>回　数</t>
    <rPh sb="0" eb="1">
      <t>カイ</t>
    </rPh>
    <rPh sb="2" eb="3">
      <t>カズ</t>
    </rPh>
    <phoneticPr fontId="6"/>
  </si>
  <si>
    <t>名　称</t>
    <rPh sb="0" eb="1">
      <t>ナ</t>
    </rPh>
    <rPh sb="2" eb="3">
      <t>ショウ</t>
    </rPh>
    <phoneticPr fontId="6"/>
  </si>
  <si>
    <t>仕様</t>
    <rPh sb="0" eb="2">
      <t>シヨウ</t>
    </rPh>
    <phoneticPr fontId="6"/>
  </si>
  <si>
    <t>※記入方法は記入例を参照。</t>
    <rPh sb="1" eb="3">
      <t>キニュウ</t>
    </rPh>
    <rPh sb="3" eb="5">
      <t>ホウホウ</t>
    </rPh>
    <rPh sb="6" eb="8">
      <t>キニュウ</t>
    </rPh>
    <rPh sb="8" eb="9">
      <t>レイ</t>
    </rPh>
    <rPh sb="10" eb="12">
      <t>サンショウ</t>
    </rPh>
    <phoneticPr fontId="6"/>
  </si>
  <si>
    <t>記入例</t>
    <rPh sb="0" eb="2">
      <t>キニュウ</t>
    </rPh>
    <rPh sb="2" eb="3">
      <t>レイ</t>
    </rPh>
    <phoneticPr fontId="6"/>
  </si>
  <si>
    <t>杭打ち機</t>
    <rPh sb="0" eb="1">
      <t>クイ</t>
    </rPh>
    <rPh sb="1" eb="2">
      <t>ウ</t>
    </rPh>
    <rPh sb="3" eb="4">
      <t>キ</t>
    </rPh>
    <phoneticPr fontId="6"/>
  </si>
  <si>
    <t>○○社製△-05</t>
    <rPh sb="2" eb="3">
      <t>シャ</t>
    </rPh>
    <rPh sb="3" eb="4">
      <t>セイ</t>
    </rPh>
    <phoneticPr fontId="6"/>
  </si>
  <si>
    <t>杭工事</t>
    <rPh sb="0" eb="1">
      <t>クイ</t>
    </rPh>
    <rPh sb="1" eb="3">
      <t>コウジ</t>
    </rPh>
    <phoneticPr fontId="6"/>
  </si>
  <si>
    <t>ＰＣ杭搬入</t>
    <rPh sb="2" eb="3">
      <t>クイ</t>
    </rPh>
    <rPh sb="3" eb="5">
      <t>ハンニュウ</t>
    </rPh>
    <phoneticPr fontId="6"/>
  </si>
  <si>
    <t>○○社製100ｔ</t>
    <rPh sb="2" eb="3">
      <t>シャ</t>
    </rPh>
    <rPh sb="3" eb="4">
      <t>セイ</t>
    </rPh>
    <phoneticPr fontId="6"/>
  </si>
  <si>
    <t>ＰＣ版建込み</t>
    <rPh sb="2" eb="3">
      <t>バン</t>
    </rPh>
    <rPh sb="3" eb="4">
      <t>タ</t>
    </rPh>
    <rPh sb="4" eb="5">
      <t>コ</t>
    </rPh>
    <phoneticPr fontId="6"/>
  </si>
  <si>
    <t>産廃搬出</t>
    <rPh sb="0" eb="2">
      <t>サンパイ</t>
    </rPh>
    <rPh sb="2" eb="4">
      <t>ハンシュツ</t>
    </rPh>
    <phoneticPr fontId="6"/>
  </si>
  <si>
    <t>※回数は、入：1、出：1でカウントする</t>
    <rPh sb="1" eb="3">
      <t>カイスウ</t>
    </rPh>
    <rPh sb="5" eb="6">
      <t>イ</t>
    </rPh>
    <rPh sb="9" eb="10">
      <t>デ</t>
    </rPh>
    <phoneticPr fontId="6"/>
  </si>
  <si>
    <t>※仕様は、機械が特定できるよう記入する</t>
    <rPh sb="1" eb="3">
      <t>シヨウ</t>
    </rPh>
    <rPh sb="5" eb="7">
      <t>キカイ</t>
    </rPh>
    <rPh sb="8" eb="10">
      <t>トクテイ</t>
    </rPh>
    <rPh sb="15" eb="17">
      <t>キニュウ</t>
    </rPh>
    <phoneticPr fontId="6"/>
  </si>
  <si>
    <t>Ｈ19.5.16-19.6.5</t>
    <phoneticPr fontId="6"/>
  </si>
  <si>
    <t>23ｔ トレーラ</t>
    <phoneticPr fontId="6"/>
  </si>
  <si>
    <t>Ｈ19.9.13-9.30</t>
    <phoneticPr fontId="6"/>
  </si>
  <si>
    <t>トラッククレーン</t>
    <phoneticPr fontId="6"/>
  </si>
  <si>
    <t>10ｔ ダンプ</t>
    <phoneticPr fontId="6"/>
  </si>
  <si>
    <t>（様式：共-10-1）</t>
    <rPh sb="1" eb="3">
      <t>ヨウシキ</t>
    </rPh>
    <rPh sb="4" eb="5">
      <t>キョウ</t>
    </rPh>
    <phoneticPr fontId="6"/>
  </si>
  <si>
    <t>　福　岡　県　知　事　　様</t>
    <rPh sb="1" eb="2">
      <t>フク</t>
    </rPh>
    <rPh sb="3" eb="4">
      <t>オカ</t>
    </rPh>
    <rPh sb="5" eb="6">
      <t>ケン</t>
    </rPh>
    <rPh sb="7" eb="8">
      <t>チ</t>
    </rPh>
    <rPh sb="9" eb="10">
      <t>コト</t>
    </rPh>
    <rPh sb="12" eb="13">
      <t>サマ</t>
    </rPh>
    <phoneticPr fontId="6"/>
  </si>
  <si>
    <t>（様式：共-10-2）（A3)　</t>
    <rPh sb="1" eb="3">
      <t>ヨウシキ</t>
    </rPh>
    <rPh sb="4" eb="5">
      <t>キョウ</t>
    </rPh>
    <phoneticPr fontId="6"/>
  </si>
  <si>
    <t>（様式：共-10-3）</t>
    <rPh sb="1" eb="3">
      <t>ヨウシキ</t>
    </rPh>
    <rPh sb="4" eb="5">
      <t>キョウ</t>
    </rPh>
    <phoneticPr fontId="6"/>
  </si>
  <si>
    <t>（様式：共-10-3、別紙）</t>
    <rPh sb="1" eb="3">
      <t>ヨウシキ</t>
    </rPh>
    <rPh sb="4" eb="5">
      <t>キョウ</t>
    </rPh>
    <rPh sb="11" eb="13">
      <t>ベッシ</t>
    </rPh>
    <phoneticPr fontId="6"/>
  </si>
  <si>
    <t>（様式：共-11）</t>
    <rPh sb="1" eb="3">
      <t>ヨウシキ</t>
    </rPh>
    <rPh sb="4" eb="5">
      <t>キョウ</t>
    </rPh>
    <phoneticPr fontId="6"/>
  </si>
  <si>
    <t>　福　岡　県　知　事　殿</t>
    <phoneticPr fontId="6"/>
  </si>
  <si>
    <t>　上記建設発生土を引き受けました。</t>
    <phoneticPr fontId="6"/>
  </si>
  <si>
    <t>建 設 発 生 土 処 分 地 確 認 書</t>
    <phoneticPr fontId="6"/>
  </si>
  <si>
    <t>引 受 け 者</t>
    <rPh sb="0" eb="1">
      <t>イン</t>
    </rPh>
    <rPh sb="2" eb="3">
      <t>ウケ</t>
    </rPh>
    <rPh sb="6" eb="7">
      <t>シャ</t>
    </rPh>
    <phoneticPr fontId="6"/>
  </si>
  <si>
    <t>（様式：共-17-1）</t>
    <rPh sb="1" eb="3">
      <t>ヨウシキ</t>
    </rPh>
    <rPh sb="4" eb="5">
      <t>キョウ</t>
    </rPh>
    <phoneticPr fontId="6"/>
  </si>
  <si>
    <t>（様式：共-17-2）　</t>
    <rPh sb="1" eb="3">
      <t>ヨウシキ</t>
    </rPh>
    <rPh sb="4" eb="5">
      <t>キョウ</t>
    </rPh>
    <phoneticPr fontId="6"/>
  </si>
  <si>
    <t>（様式：共-17-3）　</t>
    <rPh sb="1" eb="3">
      <t>ヨウシキ</t>
    </rPh>
    <rPh sb="4" eb="5">
      <t>キョウ</t>
    </rPh>
    <phoneticPr fontId="6"/>
  </si>
  <si>
    <t>　受入地確認書</t>
    <phoneticPr fontId="6"/>
  </si>
  <si>
    <t>（様式：共-16-1）</t>
    <rPh sb="1" eb="3">
      <t>ヨウシキ</t>
    </rPh>
    <rPh sb="4" eb="5">
      <t>キョウ</t>
    </rPh>
    <phoneticPr fontId="6"/>
  </si>
  <si>
    <t>※出来高が予定より遅れた場合は、以降の出来高予定を点線で表示する。</t>
    <rPh sb="1" eb="4">
      <t>デキダカ</t>
    </rPh>
    <rPh sb="5" eb="7">
      <t>ヨテイ</t>
    </rPh>
    <rPh sb="9" eb="10">
      <t>オク</t>
    </rPh>
    <rPh sb="12" eb="14">
      <t>バアイ</t>
    </rPh>
    <rPh sb="16" eb="18">
      <t>イコウ</t>
    </rPh>
    <rPh sb="19" eb="22">
      <t>デキダカ</t>
    </rPh>
    <rPh sb="22" eb="24">
      <t>ヨテイ</t>
    </rPh>
    <rPh sb="25" eb="27">
      <t>テンセン</t>
    </rPh>
    <rPh sb="28" eb="30">
      <t>ヒョウジ</t>
    </rPh>
    <phoneticPr fontId="6"/>
  </si>
  <si>
    <r>
      <t>備　　考　</t>
    </r>
    <r>
      <rPr>
        <sz val="9"/>
        <rFont val="ＭＳ Ｐゴシック"/>
        <family val="3"/>
        <charset val="128"/>
      </rPr>
      <t>（出来高が予定より遅れた場合は、その理由と今後の対応を記述。）</t>
    </r>
    <rPh sb="0" eb="1">
      <t>ソナエ</t>
    </rPh>
    <rPh sb="3" eb="4">
      <t>コウ</t>
    </rPh>
    <rPh sb="6" eb="9">
      <t>デキダカ</t>
    </rPh>
    <rPh sb="10" eb="12">
      <t>ヨテイ</t>
    </rPh>
    <rPh sb="14" eb="15">
      <t>オク</t>
    </rPh>
    <rPh sb="17" eb="19">
      <t>バアイ</t>
    </rPh>
    <rPh sb="23" eb="25">
      <t>リユウ</t>
    </rPh>
    <rPh sb="26" eb="28">
      <t>コンゴ</t>
    </rPh>
    <rPh sb="29" eb="31">
      <t>タイオウ</t>
    </rPh>
    <rPh sb="32" eb="34">
      <t>キジュツ</t>
    </rPh>
    <phoneticPr fontId="6"/>
  </si>
  <si>
    <t>３．鍵、工具等（チェックのあるもの）</t>
    <rPh sb="2" eb="3">
      <t>カギ</t>
    </rPh>
    <rPh sb="4" eb="6">
      <t>コウグ</t>
    </rPh>
    <rPh sb="6" eb="7">
      <t>トウ</t>
    </rPh>
    <phoneticPr fontId="6"/>
  </si>
  <si>
    <r>
      <t>　</t>
    </r>
    <r>
      <rPr>
        <sz val="14"/>
        <rFont val="ＭＳ Ｐ明朝"/>
        <family val="1"/>
        <charset val="128"/>
      </rPr>
      <t>□</t>
    </r>
    <r>
      <rPr>
        <sz val="11"/>
        <rFont val="ＭＳ Ｐ明朝"/>
        <family val="1"/>
        <charset val="128"/>
      </rPr>
      <t>　工具等リスト</t>
    </r>
    <rPh sb="3" eb="5">
      <t>コウグ</t>
    </rPh>
    <rPh sb="5" eb="6">
      <t>トウ</t>
    </rPh>
    <phoneticPr fontId="6"/>
  </si>
  <si>
    <r>
      <t>　</t>
    </r>
    <r>
      <rPr>
        <sz val="14"/>
        <rFont val="ＭＳ Ｐ明朝"/>
        <family val="1"/>
        <charset val="128"/>
      </rPr>
      <t>□</t>
    </r>
    <r>
      <rPr>
        <sz val="11"/>
        <rFont val="ＭＳ Ｐ明朝"/>
        <family val="1"/>
        <charset val="128"/>
      </rPr>
      <t>　鍵及び工具等</t>
    </r>
    <rPh sb="3" eb="4">
      <t>カギ</t>
    </rPh>
    <rPh sb="4" eb="5">
      <t>オヨ</t>
    </rPh>
    <rPh sb="6" eb="8">
      <t>コウグ</t>
    </rPh>
    <rPh sb="8" eb="9">
      <t>トウ</t>
    </rPh>
    <phoneticPr fontId="6"/>
  </si>
  <si>
    <t>式</t>
    <rPh sb="0" eb="1">
      <t>シキ</t>
    </rPh>
    <phoneticPr fontId="6"/>
  </si>
  <si>
    <r>
      <t>　</t>
    </r>
    <r>
      <rPr>
        <sz val="14"/>
        <rFont val="ＭＳ Ｐ明朝"/>
        <family val="1"/>
        <charset val="128"/>
      </rPr>
      <t>□</t>
    </r>
    <r>
      <rPr>
        <sz val="11"/>
        <rFont val="ＭＳ Ｐ明朝"/>
        <family val="1"/>
        <charset val="128"/>
      </rPr>
      <t>　鍵番号リスト</t>
    </r>
    <rPh sb="3" eb="4">
      <t>カギ</t>
    </rPh>
    <rPh sb="4" eb="6">
      <t>バンゴウ</t>
    </rPh>
    <phoneticPr fontId="6"/>
  </si>
  <si>
    <t>　　　ついて別紙にて報告してください。</t>
    <phoneticPr fontId="6"/>
  </si>
  <si>
    <t>（様式：共-19-A（住宅工事））</t>
    <rPh sb="1" eb="3">
      <t>ヨウシキ</t>
    </rPh>
    <rPh sb="4" eb="5">
      <t>キョウ</t>
    </rPh>
    <rPh sb="11" eb="13">
      <t>ジュウタク</t>
    </rPh>
    <rPh sb="13" eb="15">
      <t>コウジ</t>
    </rPh>
    <phoneticPr fontId="6"/>
  </si>
  <si>
    <t>建 物 名 称 ：</t>
    <rPh sb="0" eb="1">
      <t>ケン</t>
    </rPh>
    <rPh sb="2" eb="3">
      <t>ブツ</t>
    </rPh>
    <rPh sb="4" eb="5">
      <t>メイ</t>
    </rPh>
    <rPh sb="6" eb="7">
      <t>ショウ</t>
    </rPh>
    <phoneticPr fontId="6"/>
  </si>
  <si>
    <t>竣工年月日：</t>
    <rPh sb="0" eb="2">
      <t>シュンコウ</t>
    </rPh>
    <rPh sb="2" eb="5">
      <t>ネンガッピ</t>
    </rPh>
    <phoneticPr fontId="6"/>
  </si>
  <si>
    <t>建　物　概　要</t>
    <rPh sb="0" eb="1">
      <t>ケン</t>
    </rPh>
    <rPh sb="2" eb="3">
      <t>ブツ</t>
    </rPh>
    <rPh sb="4" eb="5">
      <t>オオムネ</t>
    </rPh>
    <rPh sb="6" eb="7">
      <t>ヨウ</t>
    </rPh>
    <phoneticPr fontId="6"/>
  </si>
  <si>
    <t>外 部 仕 上表</t>
    <rPh sb="0" eb="1">
      <t>ソト</t>
    </rPh>
    <rPh sb="2" eb="3">
      <t>ブ</t>
    </rPh>
    <rPh sb="4" eb="5">
      <t>ツコウ</t>
    </rPh>
    <rPh sb="6" eb="7">
      <t>ジョウ</t>
    </rPh>
    <rPh sb="7" eb="8">
      <t>ヒョウ</t>
    </rPh>
    <phoneticPr fontId="6"/>
  </si>
  <si>
    <t>《構造・規模等》</t>
    <rPh sb="1" eb="3">
      <t>コウゾウ</t>
    </rPh>
    <rPh sb="4" eb="6">
      <t>キボ</t>
    </rPh>
    <rPh sb="6" eb="7">
      <t>トウ</t>
    </rPh>
    <phoneticPr fontId="6"/>
  </si>
  <si>
    <t>屋根</t>
    <rPh sb="0" eb="2">
      <t>ヤネ</t>
    </rPh>
    <phoneticPr fontId="6"/>
  </si>
  <si>
    <t>構　　造：</t>
    <rPh sb="0" eb="1">
      <t>カマエ</t>
    </rPh>
    <rPh sb="3" eb="4">
      <t>ヅクリ</t>
    </rPh>
    <phoneticPr fontId="6"/>
  </si>
  <si>
    <t>造</t>
    <rPh sb="0" eb="1">
      <t>ゾウ</t>
    </rPh>
    <phoneticPr fontId="6"/>
  </si>
  <si>
    <t>住　戸：</t>
    <rPh sb="0" eb="1">
      <t>ジュウ</t>
    </rPh>
    <rPh sb="2" eb="3">
      <t>コ</t>
    </rPh>
    <phoneticPr fontId="6"/>
  </si>
  <si>
    <t>戸</t>
    <rPh sb="0" eb="1">
      <t>コ</t>
    </rPh>
    <phoneticPr fontId="6"/>
  </si>
  <si>
    <t>共用部分：</t>
    <rPh sb="0" eb="2">
      <t>キョウヨウ</t>
    </rPh>
    <rPh sb="2" eb="4">
      <t>ブブン</t>
    </rPh>
    <phoneticPr fontId="6"/>
  </si>
  <si>
    <t>階　　数：</t>
    <rPh sb="0" eb="1">
      <t>カイ</t>
    </rPh>
    <rPh sb="3" eb="4">
      <t>カズ</t>
    </rPh>
    <phoneticPr fontId="6"/>
  </si>
  <si>
    <t>階建</t>
    <rPh sb="0" eb="1">
      <t>カイ</t>
    </rPh>
    <rPh sb="1" eb="2">
      <t>タ</t>
    </rPh>
    <phoneticPr fontId="6"/>
  </si>
  <si>
    <t xml:space="preserve">（□で囲む） </t>
    <rPh sb="3" eb="4">
      <t>カコ</t>
    </rPh>
    <phoneticPr fontId="6"/>
  </si>
  <si>
    <t>物　置</t>
    <rPh sb="0" eb="1">
      <t>モノ</t>
    </rPh>
    <rPh sb="2" eb="3">
      <t>オキ</t>
    </rPh>
    <phoneticPr fontId="6"/>
  </si>
  <si>
    <t>防水保証年限：</t>
    <rPh sb="0" eb="2">
      <t>ボウスイ</t>
    </rPh>
    <rPh sb="2" eb="4">
      <t>ホショウ</t>
    </rPh>
    <rPh sb="4" eb="6">
      <t>ネンゲン</t>
    </rPh>
    <phoneticPr fontId="6"/>
  </si>
  <si>
    <t>建築面積：</t>
    <rPh sb="0" eb="2">
      <t>ケンチク</t>
    </rPh>
    <rPh sb="2" eb="4">
      <t>メンセキ</t>
    </rPh>
    <phoneticPr fontId="6"/>
  </si>
  <si>
    <t>集会室</t>
    <rPh sb="0" eb="3">
      <t>シュウカイシツ</t>
    </rPh>
    <phoneticPr fontId="6"/>
  </si>
  <si>
    <t>外壁</t>
    <rPh sb="0" eb="2">
      <t>ガイヘキ</t>
    </rPh>
    <phoneticPr fontId="6"/>
  </si>
  <si>
    <t>延床面積：</t>
    <rPh sb="0" eb="1">
      <t>ノ</t>
    </rPh>
    <rPh sb="1" eb="4">
      <t>ユカメンセキ</t>
    </rPh>
    <phoneticPr fontId="6"/>
  </si>
  <si>
    <t>車椅子</t>
    <rPh sb="0" eb="3">
      <t>クルマイス</t>
    </rPh>
    <phoneticPr fontId="6"/>
  </si>
  <si>
    <t>電気室</t>
    <rPh sb="0" eb="2">
      <t>デンキ</t>
    </rPh>
    <rPh sb="2" eb="3">
      <t>シツ</t>
    </rPh>
    <phoneticPr fontId="6"/>
  </si>
  <si>
    <t>合計</t>
    <rPh sb="0" eb="2">
      <t>ゴウケイ</t>
    </rPh>
    <phoneticPr fontId="6"/>
  </si>
  <si>
    <t>受水槽室</t>
    <rPh sb="0" eb="1">
      <t>ジュ</t>
    </rPh>
    <rPh sb="1" eb="3">
      <t>スイソウ</t>
    </rPh>
    <rPh sb="3" eb="4">
      <t>シツ</t>
    </rPh>
    <phoneticPr fontId="6"/>
  </si>
  <si>
    <t>《給水設備》</t>
    <rPh sb="1" eb="3">
      <t>キュウスイ</t>
    </rPh>
    <rPh sb="3" eb="5">
      <t>セツビ</t>
    </rPh>
    <phoneticPr fontId="6"/>
  </si>
  <si>
    <t>《電気関係》</t>
    <rPh sb="1" eb="3">
      <t>デンキ</t>
    </rPh>
    <rPh sb="3" eb="5">
      <t>カンケイ</t>
    </rPh>
    <phoneticPr fontId="6"/>
  </si>
  <si>
    <t>《昇降機設備》</t>
    <rPh sb="1" eb="4">
      <t>ショウコウキ</t>
    </rPh>
    <rPh sb="4" eb="6">
      <t>セツビ</t>
    </rPh>
    <phoneticPr fontId="6"/>
  </si>
  <si>
    <t xml:space="preserve"> 集中検針盤</t>
    <rPh sb="1" eb="3">
      <t>シュウチュウ</t>
    </rPh>
    <rPh sb="3" eb="5">
      <t>ケンシン</t>
    </rPh>
    <rPh sb="5" eb="6">
      <t>バン</t>
    </rPh>
    <phoneticPr fontId="6"/>
  </si>
  <si>
    <t xml:space="preserve"> 電力容量</t>
    <rPh sb="1" eb="3">
      <t>デンリョク</t>
    </rPh>
    <rPh sb="3" eb="5">
      <t>ヨウリョウ</t>
    </rPh>
    <phoneticPr fontId="6"/>
  </si>
  <si>
    <t>基　数：</t>
    <rPh sb="0" eb="1">
      <t>モト</t>
    </rPh>
    <rPh sb="2" eb="3">
      <t>カズ</t>
    </rPh>
    <phoneticPr fontId="6"/>
  </si>
  <si>
    <t>基</t>
    <rPh sb="0" eb="1">
      <t>キ</t>
    </rPh>
    <phoneticPr fontId="6"/>
  </si>
  <si>
    <t>　設置場所：</t>
    <rPh sb="1" eb="3">
      <t>セッチ</t>
    </rPh>
    <rPh sb="3" eb="5">
      <t>バショ</t>
    </rPh>
    <phoneticPr fontId="6"/>
  </si>
  <si>
    <t>住戸契約容量：</t>
    <rPh sb="0" eb="1">
      <t>ジュウ</t>
    </rPh>
    <rPh sb="1" eb="2">
      <t>コ</t>
    </rPh>
    <rPh sb="2" eb="4">
      <t>ケイヤク</t>
    </rPh>
    <rPh sb="4" eb="6">
      <t>ヨウリョウ</t>
    </rPh>
    <phoneticPr fontId="6"/>
  </si>
  <si>
    <t>機械室の有無：</t>
    <rPh sb="0" eb="3">
      <t>キカイシツ</t>
    </rPh>
    <rPh sb="4" eb="6">
      <t>ウム</t>
    </rPh>
    <phoneticPr fontId="6"/>
  </si>
  <si>
    <t>契約可能容量：</t>
    <rPh sb="0" eb="2">
      <t>ケイヤク</t>
    </rPh>
    <rPh sb="2" eb="4">
      <t>カノウ</t>
    </rPh>
    <rPh sb="4" eb="6">
      <t>ヨウリョウ</t>
    </rPh>
    <phoneticPr fontId="6"/>
  </si>
  <si>
    <t>　型　番：</t>
    <rPh sb="1" eb="2">
      <t>カタ</t>
    </rPh>
    <rPh sb="3" eb="4">
      <t>バン</t>
    </rPh>
    <phoneticPr fontId="6"/>
  </si>
  <si>
    <t>需要率：</t>
    <rPh sb="0" eb="2">
      <t>ジュヨウ</t>
    </rPh>
    <rPh sb="2" eb="3">
      <t>リツ</t>
    </rPh>
    <phoneticPr fontId="6"/>
  </si>
  <si>
    <t>型　式：</t>
    <rPh sb="0" eb="1">
      <t>カタ</t>
    </rPh>
    <rPh sb="2" eb="3">
      <t>シキ</t>
    </rPh>
    <phoneticPr fontId="6"/>
  </si>
  <si>
    <t>管理者名：</t>
    <rPh sb="0" eb="2">
      <t>カンリ</t>
    </rPh>
    <rPh sb="2" eb="3">
      <t>シャ</t>
    </rPh>
    <rPh sb="3" eb="4">
      <t>メイ</t>
    </rPh>
    <phoneticPr fontId="6"/>
  </si>
  <si>
    <t xml:space="preserve"> 個別分離盤</t>
    <rPh sb="1" eb="3">
      <t>コベツ</t>
    </rPh>
    <rPh sb="3" eb="5">
      <t>ブンリ</t>
    </rPh>
    <rPh sb="5" eb="6">
      <t>バン</t>
    </rPh>
    <phoneticPr fontId="6"/>
  </si>
  <si>
    <t>定員・積載量：</t>
    <rPh sb="0" eb="2">
      <t>テイイン</t>
    </rPh>
    <rPh sb="3" eb="6">
      <t>セキサイリョウ</t>
    </rPh>
    <phoneticPr fontId="6"/>
  </si>
  <si>
    <t xml:space="preserve"> 各戸量水器</t>
    <rPh sb="1" eb="2">
      <t>カク</t>
    </rPh>
    <rPh sb="2" eb="3">
      <t>コ</t>
    </rPh>
    <rPh sb="3" eb="4">
      <t>リョウ</t>
    </rPh>
    <rPh sb="4" eb="5">
      <t>スイ</t>
    </rPh>
    <rPh sb="5" eb="6">
      <t>キ</t>
    </rPh>
    <phoneticPr fontId="6"/>
  </si>
  <si>
    <t>主 3P ELB：</t>
    <rPh sb="0" eb="1">
      <t>シュ</t>
    </rPh>
    <phoneticPr fontId="6"/>
  </si>
  <si>
    <t>速　度：</t>
    <rPh sb="0" eb="1">
      <t>ハヤシ</t>
    </rPh>
    <rPh sb="2" eb="3">
      <t>ド</t>
    </rPh>
    <phoneticPr fontId="6"/>
  </si>
  <si>
    <t>口　径：</t>
    <rPh sb="0" eb="1">
      <t>クチ</t>
    </rPh>
    <rPh sb="2" eb="3">
      <t>ケイ</t>
    </rPh>
    <phoneticPr fontId="6"/>
  </si>
  <si>
    <t>分 ＮＢ 2P1E：</t>
    <rPh sb="0" eb="1">
      <t>フン</t>
    </rPh>
    <phoneticPr fontId="6"/>
  </si>
  <si>
    <t>個</t>
    <rPh sb="0" eb="1">
      <t>コ</t>
    </rPh>
    <phoneticPr fontId="6"/>
  </si>
  <si>
    <t>検定期限：</t>
    <rPh sb="0" eb="2">
      <t>ケンテイ</t>
    </rPh>
    <rPh sb="2" eb="4">
      <t>キゲン</t>
    </rPh>
    <phoneticPr fontId="6"/>
  </si>
  <si>
    <t xml:space="preserve"> ＴＶ受信設備</t>
    <rPh sb="3" eb="5">
      <t>ジュシン</t>
    </rPh>
    <rPh sb="5" eb="7">
      <t>セツビ</t>
    </rPh>
    <phoneticPr fontId="6"/>
  </si>
  <si>
    <t>《消防用設備》</t>
    <rPh sb="1" eb="4">
      <t>ショウボウヨウ</t>
    </rPh>
    <rPh sb="4" eb="6">
      <t>セツビ</t>
    </rPh>
    <phoneticPr fontId="6"/>
  </si>
  <si>
    <t>型　番：</t>
    <rPh sb="0" eb="1">
      <t>カタ</t>
    </rPh>
    <rPh sb="2" eb="3">
      <t>バン</t>
    </rPh>
    <phoneticPr fontId="6"/>
  </si>
  <si>
    <t>非常警報設備メーカー：</t>
    <rPh sb="0" eb="2">
      <t>ヒジョウ</t>
    </rPh>
    <rPh sb="2" eb="4">
      <t>ケイホウ</t>
    </rPh>
    <rPh sb="4" eb="6">
      <t>セツビ</t>
    </rPh>
    <phoneticPr fontId="6"/>
  </si>
  <si>
    <t>受信方式：</t>
    <rPh sb="0" eb="2">
      <t>ジュシン</t>
    </rPh>
    <rPh sb="2" eb="4">
      <t>ホウシキ</t>
    </rPh>
    <phoneticPr fontId="6"/>
  </si>
  <si>
    <t>消火器設置場所：</t>
    <rPh sb="0" eb="3">
      <t>ショウカキ</t>
    </rPh>
    <rPh sb="3" eb="5">
      <t>セッチ</t>
    </rPh>
    <rPh sb="5" eb="7">
      <t>バショ</t>
    </rPh>
    <phoneticPr fontId="6"/>
  </si>
  <si>
    <t xml:space="preserve"> 共用メーター</t>
    <rPh sb="1" eb="3">
      <t>キョウヨウ</t>
    </rPh>
    <phoneticPr fontId="6"/>
  </si>
  <si>
    <t>受信局名：</t>
    <rPh sb="0" eb="2">
      <t>ジュシン</t>
    </rPh>
    <rPh sb="2" eb="3">
      <t>キョク</t>
    </rPh>
    <rPh sb="3" eb="4">
      <t>メイ</t>
    </rPh>
    <phoneticPr fontId="6"/>
  </si>
  <si>
    <t>本　数：</t>
    <rPh sb="0" eb="1">
      <t>ホン</t>
    </rPh>
    <rPh sb="2" eb="3">
      <t>カズ</t>
    </rPh>
    <phoneticPr fontId="6"/>
  </si>
  <si>
    <t>用　途</t>
    <rPh sb="0" eb="1">
      <t>ヨウ</t>
    </rPh>
    <rPh sb="2" eb="3">
      <t>ト</t>
    </rPh>
    <phoneticPr fontId="6"/>
  </si>
  <si>
    <t>口径(ｍｍ)</t>
    <rPh sb="0" eb="2">
      <t>コウケイ</t>
    </rPh>
    <phoneticPr fontId="6"/>
  </si>
  <si>
    <t>検定期限</t>
    <rPh sb="0" eb="2">
      <t>ケンテイ</t>
    </rPh>
    <rPh sb="2" eb="4">
      <t>キゲン</t>
    </rPh>
    <phoneticPr fontId="6"/>
  </si>
  <si>
    <t>個　数</t>
    <rPh sb="0" eb="1">
      <t>コ</t>
    </rPh>
    <rPh sb="2" eb="3">
      <t>カズ</t>
    </rPh>
    <phoneticPr fontId="6"/>
  </si>
  <si>
    <t>品　番</t>
    <rPh sb="0" eb="1">
      <t>シナ</t>
    </rPh>
    <rPh sb="2" eb="3">
      <t>バン</t>
    </rPh>
    <phoneticPr fontId="6"/>
  </si>
  <si>
    <t>避難タラップメーカー：</t>
    <rPh sb="0" eb="2">
      <t>ヒナン</t>
    </rPh>
    <phoneticPr fontId="6"/>
  </si>
  <si>
    <t>連結送水管設置箇所：</t>
    <rPh sb="0" eb="2">
      <t>レンケツ</t>
    </rPh>
    <rPh sb="2" eb="5">
      <t>ソウスイカン</t>
    </rPh>
    <rPh sb="5" eb="7">
      <t>セッチ</t>
    </rPh>
    <rPh sb="7" eb="9">
      <t>カショ</t>
    </rPh>
    <phoneticPr fontId="6"/>
  </si>
  <si>
    <t>送水圧力：</t>
    <rPh sb="0" eb="2">
      <t>ソウスイ</t>
    </rPh>
    <rPh sb="2" eb="4">
      <t>アツリョク</t>
    </rPh>
    <phoneticPr fontId="6"/>
  </si>
  <si>
    <t>放水圧力：</t>
    <rPh sb="0" eb="2">
      <t>ホウスイ</t>
    </rPh>
    <rPh sb="2" eb="4">
      <t>アツリョク</t>
    </rPh>
    <phoneticPr fontId="6"/>
  </si>
  <si>
    <t>３DK</t>
    <phoneticPr fontId="6"/>
  </si>
  <si>
    <t>エレベータ</t>
    <phoneticPr fontId="6"/>
  </si>
  <si>
    <t>２DK</t>
    <phoneticPr fontId="6"/>
  </si>
  <si>
    <t>㎡</t>
    <phoneticPr fontId="6"/>
  </si>
  <si>
    <t>１LDK</t>
    <phoneticPr fontId="6"/>
  </si>
  <si>
    <t>㎡</t>
    <phoneticPr fontId="6"/>
  </si>
  <si>
    <t>A</t>
    <phoneticPr fontId="6"/>
  </si>
  <si>
    <t>　メーカー：</t>
    <phoneticPr fontId="6"/>
  </si>
  <si>
    <t>A</t>
    <phoneticPr fontId="6"/>
  </si>
  <si>
    <t>メーカー：</t>
    <phoneticPr fontId="6"/>
  </si>
  <si>
    <t>％</t>
    <phoneticPr fontId="6"/>
  </si>
  <si>
    <t>A</t>
    <phoneticPr fontId="6"/>
  </si>
  <si>
    <t>m/min</t>
    <phoneticPr fontId="6"/>
  </si>
  <si>
    <t>ｍｍ</t>
    <phoneticPr fontId="6"/>
  </si>
  <si>
    <t>アンテナメーカー：</t>
    <phoneticPr fontId="6"/>
  </si>
  <si>
    <t>kgf/㎥</t>
    <phoneticPr fontId="6"/>
  </si>
  <si>
    <t>（様式：共-19-Ｂ（住宅工事））</t>
    <rPh sb="1" eb="3">
      <t>ヨウシキ</t>
    </rPh>
    <rPh sb="4" eb="5">
      <t>キョウ</t>
    </rPh>
    <rPh sb="11" eb="13">
      <t>ジュウタク</t>
    </rPh>
    <rPh sb="13" eb="15">
      <t>コウジ</t>
    </rPh>
    <phoneticPr fontId="6"/>
  </si>
  <si>
    <t>※住戸内設備：</t>
    <rPh sb="1" eb="2">
      <t>ジュウ</t>
    </rPh>
    <rPh sb="2" eb="3">
      <t>コ</t>
    </rPh>
    <rPh sb="3" eb="4">
      <t>ナイ</t>
    </rPh>
    <rPh sb="4" eb="6">
      <t>セツビ</t>
    </rPh>
    <phoneticPr fontId="6"/>
  </si>
  <si>
    <t>浴室ユニット・流し台・洗面化粧台・給湯器・便器・換気扇のメーカー・型式、ＴＶ端子・電話端子・照明・空調空配管の有無、内部防水の仕様・保証年限について記載。</t>
    <rPh sb="0" eb="2">
      <t>ヨクシツ</t>
    </rPh>
    <rPh sb="7" eb="8">
      <t>ナガ</t>
    </rPh>
    <rPh sb="9" eb="10">
      <t>ダイ</t>
    </rPh>
    <rPh sb="11" eb="13">
      <t>センメン</t>
    </rPh>
    <rPh sb="13" eb="16">
      <t>ケショウダイ</t>
    </rPh>
    <rPh sb="33" eb="34">
      <t>カタ</t>
    </rPh>
    <rPh sb="34" eb="35">
      <t>シキ</t>
    </rPh>
    <rPh sb="38" eb="40">
      <t>タンシ</t>
    </rPh>
    <rPh sb="41" eb="43">
      <t>デンワ</t>
    </rPh>
    <rPh sb="43" eb="45">
      <t>タンシ</t>
    </rPh>
    <rPh sb="46" eb="48">
      <t>ショウメイ</t>
    </rPh>
    <rPh sb="49" eb="51">
      <t>クウチョウ</t>
    </rPh>
    <rPh sb="51" eb="52">
      <t>ソラ</t>
    </rPh>
    <rPh sb="52" eb="54">
      <t>ハイカン</t>
    </rPh>
    <rPh sb="55" eb="57">
      <t>ウム</t>
    </rPh>
    <rPh sb="58" eb="60">
      <t>ナイブ</t>
    </rPh>
    <rPh sb="60" eb="62">
      <t>ボウスイ</t>
    </rPh>
    <rPh sb="63" eb="65">
      <t>シヨウ</t>
    </rPh>
    <rPh sb="66" eb="68">
      <t>ホショウ</t>
    </rPh>
    <rPh sb="68" eb="70">
      <t>ネンゲン</t>
    </rPh>
    <rPh sb="74" eb="76">
      <t>キサイ</t>
    </rPh>
    <phoneticPr fontId="6"/>
  </si>
  <si>
    <t xml:space="preserve"> 内　部　仕　上　表</t>
    <rPh sb="1" eb="2">
      <t>ウチ</t>
    </rPh>
    <rPh sb="3" eb="4">
      <t>ブ</t>
    </rPh>
    <rPh sb="5" eb="6">
      <t>ツコウ</t>
    </rPh>
    <rPh sb="7" eb="8">
      <t>ウエ</t>
    </rPh>
    <rPh sb="9" eb="10">
      <t>ヒョウ</t>
    </rPh>
    <phoneticPr fontId="6"/>
  </si>
  <si>
    <t>（住戸型ごとに作成）</t>
    <rPh sb="1" eb="2">
      <t>ジュウ</t>
    </rPh>
    <rPh sb="2" eb="3">
      <t>コ</t>
    </rPh>
    <rPh sb="3" eb="4">
      <t>カタ</t>
    </rPh>
    <rPh sb="7" eb="9">
      <t>サクセイ</t>
    </rPh>
    <phoneticPr fontId="6"/>
  </si>
  <si>
    <t>住戸型</t>
    <rPh sb="0" eb="1">
      <t>ジュウ</t>
    </rPh>
    <rPh sb="1" eb="2">
      <t>コ</t>
    </rPh>
    <rPh sb="2" eb="3">
      <t>カタ</t>
    </rPh>
    <phoneticPr fontId="6"/>
  </si>
  <si>
    <t>室　　名</t>
    <rPh sb="0" eb="1">
      <t>シツ</t>
    </rPh>
    <rPh sb="3" eb="4">
      <t>メイ</t>
    </rPh>
    <phoneticPr fontId="6"/>
  </si>
  <si>
    <t>床</t>
    <rPh sb="0" eb="1">
      <t>ユカ</t>
    </rPh>
    <phoneticPr fontId="6"/>
  </si>
  <si>
    <t>幅木</t>
    <rPh sb="0" eb="1">
      <t>ハバ</t>
    </rPh>
    <rPh sb="1" eb="2">
      <t>キ</t>
    </rPh>
    <phoneticPr fontId="6"/>
  </si>
  <si>
    <t>腰　　壁</t>
    <rPh sb="0" eb="1">
      <t>コシ</t>
    </rPh>
    <rPh sb="3" eb="4">
      <t>カベ</t>
    </rPh>
    <phoneticPr fontId="6"/>
  </si>
  <si>
    <t>壁</t>
    <rPh sb="0" eb="1">
      <t>カベ</t>
    </rPh>
    <phoneticPr fontId="6"/>
  </si>
  <si>
    <t>天井</t>
    <rPh sb="0" eb="2">
      <t>テンジョウ</t>
    </rPh>
    <phoneticPr fontId="6"/>
  </si>
  <si>
    <t>下地材</t>
    <rPh sb="0" eb="2">
      <t>シタジ</t>
    </rPh>
    <rPh sb="2" eb="3">
      <t>ザイ</t>
    </rPh>
    <phoneticPr fontId="6"/>
  </si>
  <si>
    <t>仕上材</t>
    <rPh sb="0" eb="2">
      <t>シアゲ</t>
    </rPh>
    <rPh sb="2" eb="3">
      <t>ザイ</t>
    </rPh>
    <phoneticPr fontId="6"/>
  </si>
  <si>
    <t>製造所等</t>
    <rPh sb="0" eb="2">
      <t>セイゾウ</t>
    </rPh>
    <rPh sb="2" eb="3">
      <t>ショ</t>
    </rPh>
    <rPh sb="3" eb="4">
      <t>トウ</t>
    </rPh>
    <phoneticPr fontId="6"/>
  </si>
  <si>
    <t>品番等</t>
    <rPh sb="0" eb="1">
      <t>シナ</t>
    </rPh>
    <rPh sb="1" eb="2">
      <t>バン</t>
    </rPh>
    <rPh sb="2" eb="3">
      <t>トウ</t>
    </rPh>
    <phoneticPr fontId="6"/>
  </si>
  <si>
    <r>
      <t>住戸内設備</t>
    </r>
    <r>
      <rPr>
        <vertAlign val="superscript"/>
        <sz val="9"/>
        <rFont val="ＭＳ Ｐゴシック"/>
        <family val="3"/>
        <charset val="128"/>
      </rPr>
      <t>※</t>
    </r>
    <rPh sb="0" eb="1">
      <t>ジュウ</t>
    </rPh>
    <rPh sb="1" eb="2">
      <t>コ</t>
    </rPh>
    <rPh sb="2" eb="3">
      <t>ナイ</t>
    </rPh>
    <rPh sb="3" eb="5">
      <t>セツビ</t>
    </rPh>
    <phoneticPr fontId="6"/>
  </si>
  <si>
    <t>（様式：共-19-A（営繕工事））</t>
    <rPh sb="1" eb="3">
      <t>ヨウシキ</t>
    </rPh>
    <rPh sb="4" eb="5">
      <t>キョウ</t>
    </rPh>
    <rPh sb="11" eb="13">
      <t>エイゼン</t>
    </rPh>
    <rPh sb="13" eb="15">
      <t>コウジ</t>
    </rPh>
    <phoneticPr fontId="6"/>
  </si>
  <si>
    <t>工事名 ：</t>
    <rPh sb="0" eb="2">
      <t>コウジ</t>
    </rPh>
    <rPh sb="2" eb="3">
      <t>メイ</t>
    </rPh>
    <phoneticPr fontId="6"/>
  </si>
  <si>
    <t>竣工年月日 ：</t>
    <rPh sb="0" eb="2">
      <t>シュンコウ</t>
    </rPh>
    <rPh sb="2" eb="5">
      <t>ネンガッピ</t>
    </rPh>
    <phoneticPr fontId="6"/>
  </si>
  <si>
    <t>工　期 ：</t>
    <rPh sb="0" eb="1">
      <t>コウ</t>
    </rPh>
    <rPh sb="2" eb="3">
      <t>キ</t>
    </rPh>
    <phoneticPr fontId="6"/>
  </si>
  <si>
    <t>《建築概要》</t>
    <rPh sb="1" eb="3">
      <t>ケンチク</t>
    </rPh>
    <rPh sb="3" eb="5">
      <t>ガイヨウ</t>
    </rPh>
    <phoneticPr fontId="6"/>
  </si>
  <si>
    <t>《電気設備》</t>
    <rPh sb="1" eb="3">
      <t>デンキ</t>
    </rPh>
    <rPh sb="3" eb="5">
      <t>セツビ</t>
    </rPh>
    <phoneticPr fontId="6"/>
  </si>
  <si>
    <t>《空調設備》</t>
    <rPh sb="1" eb="3">
      <t>クウチョウ</t>
    </rPh>
    <rPh sb="3" eb="5">
      <t>セツビ</t>
    </rPh>
    <phoneticPr fontId="6"/>
  </si>
  <si>
    <t>新築･増築の別：</t>
    <rPh sb="0" eb="2">
      <t>シンチク</t>
    </rPh>
    <rPh sb="3" eb="5">
      <t>ゾウチク</t>
    </rPh>
    <rPh sb="6" eb="7">
      <t>ベツ</t>
    </rPh>
    <phoneticPr fontId="6"/>
  </si>
  <si>
    <t>　受電設備：</t>
    <rPh sb="1" eb="2">
      <t>ジュ</t>
    </rPh>
    <rPh sb="2" eb="3">
      <t>デン</t>
    </rPh>
    <rPh sb="3" eb="5">
      <t>セツビ</t>
    </rPh>
    <phoneticPr fontId="6"/>
  </si>
  <si>
    <t>（受電方式、回線・KV等）</t>
    <rPh sb="1" eb="3">
      <t>ジュデン</t>
    </rPh>
    <rPh sb="3" eb="5">
      <t>ホウシキ</t>
    </rPh>
    <rPh sb="6" eb="8">
      <t>カイセン</t>
    </rPh>
    <rPh sb="11" eb="12">
      <t>トウ</t>
    </rPh>
    <phoneticPr fontId="6"/>
  </si>
  <si>
    <t>熱源設備：</t>
    <rPh sb="0" eb="2">
      <t>ネツゲン</t>
    </rPh>
    <rPh sb="2" eb="4">
      <t>セツビ</t>
    </rPh>
    <phoneticPr fontId="6"/>
  </si>
  <si>
    <t>（熱源、ボイラー・冷凍機の名称・メーカー等）</t>
    <rPh sb="1" eb="3">
      <t>ネツゲン</t>
    </rPh>
    <rPh sb="9" eb="12">
      <t>レイトウキ</t>
    </rPh>
    <rPh sb="13" eb="15">
      <t>メイショウ</t>
    </rPh>
    <rPh sb="20" eb="21">
      <t>トウ</t>
    </rPh>
    <phoneticPr fontId="6"/>
  </si>
  <si>
    <t>　電源設備：</t>
    <rPh sb="1" eb="3">
      <t>デンゲン</t>
    </rPh>
    <rPh sb="3" eb="5">
      <t>セツビ</t>
    </rPh>
    <phoneticPr fontId="6"/>
  </si>
  <si>
    <t>（トランス容量・台数、メーカー名等）</t>
    <rPh sb="5" eb="7">
      <t>ヨウリョウ</t>
    </rPh>
    <rPh sb="8" eb="10">
      <t>ダイスウ</t>
    </rPh>
    <rPh sb="15" eb="16">
      <t>メイ</t>
    </rPh>
    <rPh sb="16" eb="17">
      <t>トウ</t>
    </rPh>
    <phoneticPr fontId="6"/>
  </si>
  <si>
    <t>空調方式：</t>
    <rPh sb="0" eb="2">
      <t>クウチョウ</t>
    </rPh>
    <rPh sb="2" eb="4">
      <t>ホウシキ</t>
    </rPh>
    <phoneticPr fontId="6"/>
  </si>
  <si>
    <t>（方式、機器メーカー等）</t>
    <rPh sb="1" eb="3">
      <t>ホウシキ</t>
    </rPh>
    <rPh sb="4" eb="6">
      <t>キキ</t>
    </rPh>
    <rPh sb="10" eb="11">
      <t>トウ</t>
    </rPh>
    <phoneticPr fontId="6"/>
  </si>
  <si>
    <t>　予備電源等：</t>
    <rPh sb="1" eb="3">
      <t>ヨビ</t>
    </rPh>
    <rPh sb="3" eb="5">
      <t>デンゲン</t>
    </rPh>
    <rPh sb="5" eb="6">
      <t>トウ</t>
    </rPh>
    <phoneticPr fontId="6"/>
  </si>
  <si>
    <t>（自家発電がある場合に記載）</t>
    <rPh sb="1" eb="3">
      <t>ジカ</t>
    </rPh>
    <rPh sb="3" eb="5">
      <t>ハツデン</t>
    </rPh>
    <rPh sb="8" eb="10">
      <t>バアイ</t>
    </rPh>
    <rPh sb="11" eb="13">
      <t>キサイ</t>
    </rPh>
    <phoneticPr fontId="6"/>
  </si>
  <si>
    <t>《給排水設備》</t>
    <rPh sb="1" eb="2">
      <t>キュウ</t>
    </rPh>
    <rPh sb="2" eb="4">
      <t>ハイスイ</t>
    </rPh>
    <rPh sb="4" eb="6">
      <t>セツビ</t>
    </rPh>
    <phoneticPr fontId="6"/>
  </si>
  <si>
    <t>給　水：</t>
    <rPh sb="0" eb="1">
      <t>キュウ</t>
    </rPh>
    <rPh sb="2" eb="3">
      <t>ミズ</t>
    </rPh>
    <phoneticPr fontId="6"/>
  </si>
  <si>
    <t>（上水・中水、水槽（材質共）等）</t>
    <rPh sb="1" eb="3">
      <t>ジョウスイ</t>
    </rPh>
    <rPh sb="4" eb="6">
      <t>ナカミズ</t>
    </rPh>
    <rPh sb="7" eb="9">
      <t>スイソウ</t>
    </rPh>
    <rPh sb="10" eb="13">
      <t>ザイシツトモ</t>
    </rPh>
    <rPh sb="14" eb="15">
      <t>ナド</t>
    </rPh>
    <phoneticPr fontId="6"/>
  </si>
  <si>
    <t>各階床面積：</t>
    <rPh sb="0" eb="1">
      <t>カク</t>
    </rPh>
    <rPh sb="1" eb="2">
      <t>カイ</t>
    </rPh>
    <rPh sb="2" eb="5">
      <t>ユカメンセキ</t>
    </rPh>
    <phoneticPr fontId="6"/>
  </si>
  <si>
    <t>給　湯：</t>
    <rPh sb="0" eb="1">
      <t>キュウ</t>
    </rPh>
    <rPh sb="2" eb="3">
      <t>ユ</t>
    </rPh>
    <phoneticPr fontId="6"/>
  </si>
  <si>
    <t>（方式等）</t>
    <rPh sb="1" eb="3">
      <t>ホウシキ</t>
    </rPh>
    <rPh sb="3" eb="4">
      <t>トウ</t>
    </rPh>
    <phoneticPr fontId="6"/>
  </si>
  <si>
    <t>3F</t>
    <phoneticPr fontId="6"/>
  </si>
  <si>
    <t>排　水：</t>
    <rPh sb="0" eb="1">
      <t>ハイ</t>
    </rPh>
    <rPh sb="2" eb="3">
      <t>ミズ</t>
    </rPh>
    <phoneticPr fontId="6"/>
  </si>
  <si>
    <t>（汚水・雑排水の放流先、浄化槽等）</t>
    <rPh sb="1" eb="3">
      <t>オスイ</t>
    </rPh>
    <rPh sb="4" eb="5">
      <t>ザツ</t>
    </rPh>
    <rPh sb="5" eb="7">
      <t>ハイスイ</t>
    </rPh>
    <rPh sb="8" eb="10">
      <t>ホウリュウ</t>
    </rPh>
    <rPh sb="10" eb="11">
      <t>サキ</t>
    </rPh>
    <rPh sb="12" eb="14">
      <t>ジョウカ</t>
    </rPh>
    <rPh sb="14" eb="15">
      <t>ソウ</t>
    </rPh>
    <rPh sb="15" eb="16">
      <t>トウ</t>
    </rPh>
    <phoneticPr fontId="6"/>
  </si>
  <si>
    <t>（浄化槽仕様・メーカー等）</t>
    <rPh sb="1" eb="4">
      <t>ジョウカソウ</t>
    </rPh>
    <rPh sb="4" eb="6">
      <t>シヨウ</t>
    </rPh>
    <rPh sb="11" eb="12">
      <t>トウ</t>
    </rPh>
    <phoneticPr fontId="6"/>
  </si>
  <si>
    <t>雨水利用：</t>
    <rPh sb="0" eb="2">
      <t>ウスイ</t>
    </rPh>
    <rPh sb="2" eb="4">
      <t>リヨウ</t>
    </rPh>
    <phoneticPr fontId="6"/>
  </si>
  <si>
    <t>（貯水槽容量、利用目的等）</t>
    <rPh sb="1" eb="4">
      <t>チョスイソウ</t>
    </rPh>
    <rPh sb="4" eb="6">
      <t>ヨウリョウ</t>
    </rPh>
    <rPh sb="7" eb="9">
      <t>リヨウ</t>
    </rPh>
    <rPh sb="9" eb="11">
      <t>モクテキ</t>
    </rPh>
    <rPh sb="11" eb="12">
      <t>トウ</t>
    </rPh>
    <phoneticPr fontId="6"/>
  </si>
  <si>
    <t>㎡</t>
    <phoneticPr fontId="6"/>
  </si>
  <si>
    <t>外部仕上げ：</t>
    <rPh sb="0" eb="2">
      <t>ガイブ</t>
    </rPh>
    <rPh sb="2" eb="4">
      <t>シア</t>
    </rPh>
    <phoneticPr fontId="6"/>
  </si>
  <si>
    <t>屋　　　根</t>
    <rPh sb="0" eb="1">
      <t>ヤ</t>
    </rPh>
    <rPh sb="4" eb="5">
      <t>ネ</t>
    </rPh>
    <phoneticPr fontId="6"/>
  </si>
  <si>
    <t>《消防用設備》</t>
    <rPh sb="1" eb="3">
      <t>ショウボウ</t>
    </rPh>
    <rPh sb="3" eb="4">
      <t>ヨウ</t>
    </rPh>
    <rPh sb="4" eb="6">
      <t>セツビ</t>
    </rPh>
    <phoneticPr fontId="6"/>
  </si>
  <si>
    <t>（屋根仕上、防水仕様等）</t>
    <rPh sb="1" eb="3">
      <t>ヤネ</t>
    </rPh>
    <rPh sb="3" eb="5">
      <t>シア</t>
    </rPh>
    <rPh sb="6" eb="8">
      <t>ボウスイ</t>
    </rPh>
    <rPh sb="8" eb="10">
      <t>シヨウ</t>
    </rPh>
    <rPh sb="10" eb="11">
      <t>トウ</t>
    </rPh>
    <phoneticPr fontId="6"/>
  </si>
  <si>
    <t>自動火災報知器：</t>
    <rPh sb="0" eb="2">
      <t>ジドウ</t>
    </rPh>
    <rPh sb="2" eb="4">
      <t>カサイ</t>
    </rPh>
    <rPh sb="4" eb="6">
      <t>ホウチ</t>
    </rPh>
    <rPh sb="6" eb="7">
      <t>キ</t>
    </rPh>
    <phoneticPr fontId="6"/>
  </si>
  <si>
    <t>（報知区分、メーカー等）</t>
    <rPh sb="1" eb="3">
      <t>ホウチ</t>
    </rPh>
    <rPh sb="3" eb="5">
      <t>クブン</t>
    </rPh>
    <rPh sb="10" eb="11">
      <t>トウ</t>
    </rPh>
    <phoneticPr fontId="6"/>
  </si>
  <si>
    <t>外　　　壁</t>
    <rPh sb="0" eb="1">
      <t>ソト</t>
    </rPh>
    <rPh sb="4" eb="5">
      <t>カベ</t>
    </rPh>
    <phoneticPr fontId="6"/>
  </si>
  <si>
    <t>連結送水管：</t>
    <rPh sb="0" eb="2">
      <t>レンケツ</t>
    </rPh>
    <rPh sb="2" eb="4">
      <t>ソウスイ</t>
    </rPh>
    <rPh sb="4" eb="5">
      <t>カン</t>
    </rPh>
    <phoneticPr fontId="6"/>
  </si>
  <si>
    <t>（設置箇所等）</t>
    <rPh sb="1" eb="3">
      <t>セッチ</t>
    </rPh>
    <rPh sb="3" eb="5">
      <t>カショ</t>
    </rPh>
    <rPh sb="5" eb="6">
      <t>トウ</t>
    </rPh>
    <phoneticPr fontId="6"/>
  </si>
  <si>
    <t>（外壁仕上、外部建具仕様、ガラス仕様等）</t>
    <rPh sb="1" eb="3">
      <t>ガイヘキ</t>
    </rPh>
    <rPh sb="3" eb="5">
      <t>シア</t>
    </rPh>
    <rPh sb="6" eb="8">
      <t>ガイブ</t>
    </rPh>
    <rPh sb="8" eb="10">
      <t>タテグ</t>
    </rPh>
    <rPh sb="10" eb="12">
      <t>シヨウ</t>
    </rPh>
    <rPh sb="16" eb="18">
      <t>シヨウ</t>
    </rPh>
    <rPh sb="18" eb="19">
      <t>トウ</t>
    </rPh>
    <phoneticPr fontId="6"/>
  </si>
  <si>
    <t>消火器：</t>
    <rPh sb="0" eb="3">
      <t>ショウカキ</t>
    </rPh>
    <phoneticPr fontId="6"/>
  </si>
  <si>
    <t>（設置箇所、総本数等）</t>
    <rPh sb="1" eb="3">
      <t>セッチ</t>
    </rPh>
    <rPh sb="3" eb="5">
      <t>カショ</t>
    </rPh>
    <rPh sb="6" eb="7">
      <t>ソウ</t>
    </rPh>
    <rPh sb="7" eb="9">
      <t>ホンスウ</t>
    </rPh>
    <rPh sb="9" eb="10">
      <t>トウ</t>
    </rPh>
    <phoneticPr fontId="6"/>
  </si>
  <si>
    <t>そ の 他</t>
    <rPh sb="4" eb="5">
      <t>タ</t>
    </rPh>
    <phoneticPr fontId="6"/>
  </si>
  <si>
    <t>特殊消化設備：</t>
    <rPh sb="0" eb="2">
      <t>トクシュ</t>
    </rPh>
    <rPh sb="2" eb="4">
      <t>ショウカ</t>
    </rPh>
    <rPh sb="4" eb="6">
      <t>セツビ</t>
    </rPh>
    <phoneticPr fontId="6"/>
  </si>
  <si>
    <t>（泡・ハロン等の設置室等記載）</t>
    <rPh sb="1" eb="2">
      <t>アワ</t>
    </rPh>
    <rPh sb="6" eb="7">
      <t>トウ</t>
    </rPh>
    <rPh sb="8" eb="10">
      <t>セッチ</t>
    </rPh>
    <rPh sb="10" eb="11">
      <t>シツ</t>
    </rPh>
    <rPh sb="11" eb="12">
      <t>トウ</t>
    </rPh>
    <rPh sb="12" eb="14">
      <t>キサイ</t>
    </rPh>
    <phoneticPr fontId="6"/>
  </si>
  <si>
    <t>※「その他欄」には、玄関キャノピー等「外壁」、「屋根」に表現できない部位の仕上げを記載のこと。</t>
    <rPh sb="4" eb="5">
      <t>タ</t>
    </rPh>
    <rPh sb="5" eb="6">
      <t>ラン</t>
    </rPh>
    <rPh sb="10" eb="12">
      <t>ゲンカン</t>
    </rPh>
    <rPh sb="17" eb="18">
      <t>トウ</t>
    </rPh>
    <rPh sb="19" eb="21">
      <t>ガイヘキ</t>
    </rPh>
    <rPh sb="24" eb="26">
      <t>ヤネ</t>
    </rPh>
    <rPh sb="28" eb="30">
      <t>ヒョウゲン</t>
    </rPh>
    <rPh sb="34" eb="36">
      <t>ブイ</t>
    </rPh>
    <rPh sb="37" eb="39">
      <t>シア</t>
    </rPh>
    <rPh sb="41" eb="43">
      <t>キサイ</t>
    </rPh>
    <phoneticPr fontId="6"/>
  </si>
  <si>
    <t>1F</t>
    <phoneticPr fontId="6"/>
  </si>
  <si>
    <t>㎡</t>
    <phoneticPr fontId="6"/>
  </si>
  <si>
    <t>2F</t>
    <phoneticPr fontId="6"/>
  </si>
  <si>
    <t>4F</t>
    <phoneticPr fontId="6"/>
  </si>
  <si>
    <t>㎡</t>
    <phoneticPr fontId="6"/>
  </si>
  <si>
    <t>メーカー：</t>
    <phoneticPr fontId="6"/>
  </si>
  <si>
    <t>5F</t>
    <phoneticPr fontId="6"/>
  </si>
  <si>
    <t>㎡</t>
    <phoneticPr fontId="6"/>
  </si>
  <si>
    <t>6F</t>
    <phoneticPr fontId="6"/>
  </si>
  <si>
    <t>㎡</t>
    <phoneticPr fontId="6"/>
  </si>
  <si>
    <t>7F</t>
    <phoneticPr fontId="6"/>
  </si>
  <si>
    <t>㎡</t>
    <phoneticPr fontId="6"/>
  </si>
  <si>
    <t>（様式：共-19-B（営繕工事））</t>
    <rPh sb="1" eb="3">
      <t>ヨウシキ</t>
    </rPh>
    <rPh sb="11" eb="13">
      <t>エイゼン</t>
    </rPh>
    <rPh sb="13" eb="15">
      <t>コウジ</t>
    </rPh>
    <phoneticPr fontId="6"/>
  </si>
  <si>
    <t>内　部　仕　上　表</t>
    <rPh sb="0" eb="1">
      <t>ウチ</t>
    </rPh>
    <rPh sb="2" eb="3">
      <t>ブ</t>
    </rPh>
    <rPh sb="4" eb="5">
      <t>ツコウ</t>
    </rPh>
    <rPh sb="6" eb="7">
      <t>ウエ</t>
    </rPh>
    <rPh sb="8" eb="9">
      <t>ヒョウ</t>
    </rPh>
    <phoneticPr fontId="6"/>
  </si>
  <si>
    <t>階</t>
    <rPh sb="0" eb="1">
      <t>カイ</t>
    </rPh>
    <phoneticPr fontId="6"/>
  </si>
  <si>
    <t>家具その他</t>
    <rPh sb="0" eb="2">
      <t>カグ</t>
    </rPh>
    <rPh sb="4" eb="5">
      <t>タ</t>
    </rPh>
    <phoneticPr fontId="6"/>
  </si>
  <si>
    <t>床面積：</t>
    <rPh sb="0" eb="3">
      <t>ユカメンセキ</t>
    </rPh>
    <phoneticPr fontId="6"/>
  </si>
  <si>
    <t>天井高：</t>
    <rPh sb="0" eb="2">
      <t>テンジョウ</t>
    </rPh>
    <rPh sb="2" eb="3">
      <t>タカ</t>
    </rPh>
    <phoneticPr fontId="6"/>
  </si>
  <si>
    <t>mm</t>
    <phoneticPr fontId="6"/>
  </si>
  <si>
    <r>
      <t>m</t>
    </r>
    <r>
      <rPr>
        <vertAlign val="superscript"/>
        <sz val="9"/>
        <rFont val="ＭＳ Ｐゴシック"/>
        <family val="3"/>
        <charset val="128"/>
      </rPr>
      <t>2</t>
    </r>
    <phoneticPr fontId="6"/>
  </si>
  <si>
    <t>敷地面積：</t>
    <rPh sb="0" eb="2">
      <t>シキチ</t>
    </rPh>
    <rPh sb="2" eb="4">
      <t>メンセキ</t>
    </rPh>
    <phoneticPr fontId="6"/>
  </si>
  <si>
    <t>浄化槽機械室</t>
    <rPh sb="0" eb="3">
      <t>ジョウカソウ</t>
    </rPh>
    <rPh sb="3" eb="6">
      <t>キカイシツ</t>
    </rPh>
    <phoneticPr fontId="6"/>
  </si>
  <si>
    <t>様式１号</t>
    <rPh sb="0" eb="2">
      <t>ヨウシキ</t>
    </rPh>
    <rPh sb="3" eb="4">
      <t>ゴウ</t>
    </rPh>
    <phoneticPr fontId="42"/>
  </si>
  <si>
    <t>福岡県産緑化木出荷証明書</t>
    <rPh sb="0" eb="3">
      <t>フクオカケン</t>
    </rPh>
    <rPh sb="3" eb="4">
      <t>サン</t>
    </rPh>
    <rPh sb="4" eb="6">
      <t>リョッカ</t>
    </rPh>
    <rPh sb="6" eb="7">
      <t>キ</t>
    </rPh>
    <rPh sb="7" eb="9">
      <t>シュッカ</t>
    </rPh>
    <rPh sb="9" eb="12">
      <t>ショウメイショ</t>
    </rPh>
    <phoneticPr fontId="42"/>
  </si>
  <si>
    <t>下記の出荷については、福岡県産緑化木であることを証明します。</t>
    <rPh sb="0" eb="2">
      <t>カキ</t>
    </rPh>
    <rPh sb="3" eb="5">
      <t>シュッカ</t>
    </rPh>
    <rPh sb="11" eb="14">
      <t>フクオカケン</t>
    </rPh>
    <rPh sb="14" eb="15">
      <t>サン</t>
    </rPh>
    <rPh sb="15" eb="17">
      <t>リョッカ</t>
    </rPh>
    <rPh sb="17" eb="18">
      <t>キ</t>
    </rPh>
    <rPh sb="24" eb="26">
      <t>ショウメイ</t>
    </rPh>
    <phoneticPr fontId="42"/>
  </si>
  <si>
    <t>記</t>
    <rPh sb="0" eb="1">
      <t>キ</t>
    </rPh>
    <phoneticPr fontId="42"/>
  </si>
  <si>
    <t>樹種</t>
    <rPh sb="0" eb="2">
      <t>ジュシュ</t>
    </rPh>
    <phoneticPr fontId="42"/>
  </si>
  <si>
    <t>規格</t>
    <rPh sb="0" eb="2">
      <t>キカク</t>
    </rPh>
    <phoneticPr fontId="42"/>
  </si>
  <si>
    <t>数量</t>
    <rPh sb="0" eb="2">
      <t>スウリョウ</t>
    </rPh>
    <phoneticPr fontId="42"/>
  </si>
  <si>
    <t>単位</t>
    <rPh sb="0" eb="2">
      <t>タンイ</t>
    </rPh>
    <phoneticPr fontId="42"/>
  </si>
  <si>
    <t>産　　　地
（市町村名）</t>
    <rPh sb="0" eb="1">
      <t>サン</t>
    </rPh>
    <rPh sb="4" eb="5">
      <t>チ</t>
    </rPh>
    <rPh sb="7" eb="10">
      <t>シチョウソン</t>
    </rPh>
    <rPh sb="10" eb="11">
      <t>メイ</t>
    </rPh>
    <phoneticPr fontId="42"/>
  </si>
  <si>
    <t>出荷日</t>
    <rPh sb="0" eb="3">
      <t>シュッカビ</t>
    </rPh>
    <phoneticPr fontId="42"/>
  </si>
  <si>
    <t>備考</t>
    <rPh sb="0" eb="2">
      <t>ビコウ</t>
    </rPh>
    <phoneticPr fontId="42"/>
  </si>
  <si>
    <t>殿</t>
    <rPh sb="0" eb="1">
      <t>ドノ</t>
    </rPh>
    <phoneticPr fontId="42"/>
  </si>
  <si>
    <t>〔生産者〕</t>
    <rPh sb="1" eb="4">
      <t>セイサンシャ</t>
    </rPh>
    <phoneticPr fontId="42"/>
  </si>
  <si>
    <t>住所</t>
    <rPh sb="0" eb="2">
      <t>ジュウショ</t>
    </rPh>
    <phoneticPr fontId="42"/>
  </si>
  <si>
    <t>氏名</t>
    <rPh sb="0" eb="2">
      <t>シメイ</t>
    </rPh>
    <phoneticPr fontId="42"/>
  </si>
  <si>
    <t>連絡先</t>
    <rPh sb="0" eb="3">
      <t>レンラクサキ</t>
    </rPh>
    <phoneticPr fontId="42"/>
  </si>
  <si>
    <t>（様式：共-13-2）</t>
    <rPh sb="1" eb="3">
      <t>ヨウシキ</t>
    </rPh>
    <rPh sb="4" eb="5">
      <t>キョウ</t>
    </rPh>
    <phoneticPr fontId="6"/>
  </si>
  <si>
    <t>様式２号</t>
    <rPh sb="0" eb="2">
      <t>ヨウシキ</t>
    </rPh>
    <rPh sb="3" eb="4">
      <t>ゴウ</t>
    </rPh>
    <phoneticPr fontId="42"/>
  </si>
  <si>
    <t>福岡県産緑化木　調達不可能理由書</t>
    <rPh sb="0" eb="3">
      <t>フクオカケン</t>
    </rPh>
    <rPh sb="3" eb="4">
      <t>サン</t>
    </rPh>
    <rPh sb="4" eb="6">
      <t>リョッカ</t>
    </rPh>
    <rPh sb="6" eb="7">
      <t>キ</t>
    </rPh>
    <rPh sb="8" eb="10">
      <t>チョウタツ</t>
    </rPh>
    <rPh sb="10" eb="12">
      <t>フカ</t>
    </rPh>
    <rPh sb="12" eb="13">
      <t>ノウ</t>
    </rPh>
    <rPh sb="13" eb="16">
      <t>リユウショ</t>
    </rPh>
    <phoneticPr fontId="42"/>
  </si>
  <si>
    <t>工事箇所</t>
    <rPh sb="0" eb="2">
      <t>コウジ</t>
    </rPh>
    <rPh sb="2" eb="4">
      <t>カショ</t>
    </rPh>
    <phoneticPr fontId="42"/>
  </si>
  <si>
    <t>　上記工事において、以下の樹種については下記理由により、設計図書に示された「福岡県産緑化木」を調達できません。</t>
    <rPh sb="1" eb="3">
      <t>ジョウキ</t>
    </rPh>
    <rPh sb="3" eb="5">
      <t>コウジ</t>
    </rPh>
    <rPh sb="10" eb="12">
      <t>イカ</t>
    </rPh>
    <rPh sb="13" eb="15">
      <t>ジュシュ</t>
    </rPh>
    <rPh sb="20" eb="22">
      <t>カキ</t>
    </rPh>
    <rPh sb="22" eb="24">
      <t>リユウ</t>
    </rPh>
    <rPh sb="28" eb="30">
      <t>セッケイ</t>
    </rPh>
    <rPh sb="30" eb="32">
      <t>トショ</t>
    </rPh>
    <rPh sb="33" eb="34">
      <t>シメ</t>
    </rPh>
    <rPh sb="38" eb="41">
      <t>フクオカケン</t>
    </rPh>
    <rPh sb="41" eb="42">
      <t>サン</t>
    </rPh>
    <rPh sb="42" eb="44">
      <t>リョッカ</t>
    </rPh>
    <rPh sb="44" eb="45">
      <t>キ</t>
    </rPh>
    <rPh sb="47" eb="49">
      <t>チョウタツ</t>
    </rPh>
    <phoneticPr fontId="42"/>
  </si>
  <si>
    <t>理由</t>
    <rPh sb="0" eb="2">
      <t>リユウ</t>
    </rPh>
    <phoneticPr fontId="42"/>
  </si>
  <si>
    <t>商号</t>
    <rPh sb="0" eb="2">
      <t>ショウゴウ</t>
    </rPh>
    <phoneticPr fontId="42"/>
  </si>
  <si>
    <t>代表者名</t>
    <rPh sb="0" eb="3">
      <t>ダイヒョウシャ</t>
    </rPh>
    <rPh sb="3" eb="4">
      <t>メイ</t>
    </rPh>
    <phoneticPr fontId="42"/>
  </si>
  <si>
    <t>（様式：共-13-3）</t>
    <rPh sb="1" eb="3">
      <t>ヨウシキ</t>
    </rPh>
    <rPh sb="4" eb="5">
      <t>キョウ</t>
    </rPh>
    <phoneticPr fontId="6"/>
  </si>
  <si>
    <t>　福岡県知事　殿</t>
    <rPh sb="1" eb="3">
      <t>フクオカ</t>
    </rPh>
    <rPh sb="3" eb="6">
      <t>ケンチジ</t>
    </rPh>
    <phoneticPr fontId="42"/>
  </si>
  <si>
    <t>　　　　　　　　　</t>
  </si>
  <si>
    <t>　工 事 名</t>
    <phoneticPr fontId="42"/>
  </si>
  <si>
    <t>標記工事において、以下の理由により、県産資材を使用出来ません。</t>
  </si>
  <si>
    <t>理　　　　　　　　　　由</t>
  </si>
  <si>
    <t>材　料　名</t>
  </si>
  <si>
    <t>　　　２　福岡県認定リサイクル製品及び県土整備部の承認施設で製造された製品は、
　　　　　県産資材不使用理由書の提出は必要ありません。</t>
    <phoneticPr fontId="42"/>
  </si>
  <si>
    <t>県 産 資 材 不 使 用 理 由 書</t>
    <phoneticPr fontId="42"/>
  </si>
  <si>
    <t>（様式：共-13-4）</t>
    <rPh sb="1" eb="3">
      <t>ヨウシキ</t>
    </rPh>
    <rPh sb="4" eb="5">
      <t>キョウ</t>
    </rPh>
    <phoneticPr fontId="6"/>
  </si>
  <si>
    <t>（様式：共-13-1）</t>
    <rPh sb="1" eb="3">
      <t>ヨウシキ</t>
    </rPh>
    <rPh sb="4" eb="5">
      <t>キョウ</t>
    </rPh>
    <phoneticPr fontId="6"/>
  </si>
  <si>
    <t>TEL／</t>
    <phoneticPr fontId="42"/>
  </si>
  <si>
    <t>FAX／</t>
    <phoneticPr fontId="42"/>
  </si>
  <si>
    <t>引　　　渡　　　書</t>
    <rPh sb="0" eb="1">
      <t>イン</t>
    </rPh>
    <rPh sb="4" eb="5">
      <t>ワタリ</t>
    </rPh>
    <rPh sb="8" eb="9">
      <t>ショ</t>
    </rPh>
    <phoneticPr fontId="6"/>
  </si>
  <si>
    <t>　上記工事の竣工に伴い、下記の工事関係書類及び鍵等を引き渡しいたします。</t>
    <rPh sb="1" eb="3">
      <t>ジョウキ</t>
    </rPh>
    <rPh sb="3" eb="5">
      <t>コウジ</t>
    </rPh>
    <rPh sb="6" eb="8">
      <t>シュンコウ</t>
    </rPh>
    <rPh sb="9" eb="10">
      <t>トモナ</t>
    </rPh>
    <rPh sb="12" eb="14">
      <t>カキ</t>
    </rPh>
    <rPh sb="15" eb="17">
      <t>コウジ</t>
    </rPh>
    <rPh sb="17" eb="19">
      <t>カンケイ</t>
    </rPh>
    <rPh sb="19" eb="21">
      <t>ショルイ</t>
    </rPh>
    <rPh sb="21" eb="22">
      <t>オヨ</t>
    </rPh>
    <rPh sb="23" eb="24">
      <t>カギ</t>
    </rPh>
    <rPh sb="24" eb="25">
      <t>トウ</t>
    </rPh>
    <phoneticPr fontId="6"/>
  </si>
  <si>
    <t>なお、瑕疵及び竣工後の調査については別紙を参照してください。</t>
    <rPh sb="3" eb="5">
      <t>カシ</t>
    </rPh>
    <rPh sb="5" eb="6">
      <t>オヨ</t>
    </rPh>
    <rPh sb="7" eb="9">
      <t>シュンコウ</t>
    </rPh>
    <rPh sb="9" eb="10">
      <t>ゴ</t>
    </rPh>
    <rPh sb="18" eb="20">
      <t>ベッシ</t>
    </rPh>
    <rPh sb="21" eb="23">
      <t>サンショウ</t>
    </rPh>
    <phoneticPr fontId="6"/>
  </si>
  <si>
    <t>（注）１　主要資材のうち、工事の手引きで県産品の原則使用を義務付けている資材に
　　　　　ついて、県産資材を使用しないものを記入。（共通編P.11)</t>
    <rPh sb="5" eb="7">
      <t>シュヨウ</t>
    </rPh>
    <rPh sb="7" eb="9">
      <t>シザイ</t>
    </rPh>
    <rPh sb="13" eb="15">
      <t>コウジ</t>
    </rPh>
    <rPh sb="16" eb="18">
      <t>テビ</t>
    </rPh>
    <rPh sb="20" eb="23">
      <t>ケンサンヒン</t>
    </rPh>
    <rPh sb="24" eb="26">
      <t>ゲンソク</t>
    </rPh>
    <rPh sb="26" eb="28">
      <t>シヨウ</t>
    </rPh>
    <rPh sb="29" eb="31">
      <t>ギム</t>
    </rPh>
    <rPh sb="31" eb="32">
      <t>ツ</t>
    </rPh>
    <rPh sb="36" eb="38">
      <t>シザイ</t>
    </rPh>
    <rPh sb="66" eb="68">
      <t>キョウツウ</t>
    </rPh>
    <rPh sb="68" eb="69">
      <t>ヘン</t>
    </rPh>
    <phoneticPr fontId="42"/>
  </si>
  <si>
    <t>工事名</t>
    <rPh sb="0" eb="3">
      <t>コウジメイメイ</t>
    </rPh>
    <phoneticPr fontId="42"/>
  </si>
  <si>
    <r>
      <t>　</t>
    </r>
    <r>
      <rPr>
        <sz val="14"/>
        <rFont val="ＭＳ Ｐ明朝"/>
        <family val="1"/>
        <charset val="128"/>
      </rPr>
      <t>□</t>
    </r>
    <r>
      <rPr>
        <sz val="11"/>
        <rFont val="ＭＳ Ｐ明朝"/>
        <family val="1"/>
        <charset val="128"/>
      </rPr>
      <t>　白焼き製本（A1）</t>
    </r>
    <rPh sb="3" eb="4">
      <t>シロ</t>
    </rPh>
    <rPh sb="4" eb="5">
      <t>ショウ</t>
    </rPh>
    <rPh sb="6" eb="8">
      <t>セイホン</t>
    </rPh>
    <phoneticPr fontId="6"/>
  </si>
  <si>
    <t>水銀使用製品</t>
    <rPh sb="0" eb="2">
      <t>スイギン</t>
    </rPh>
    <rPh sb="2" eb="4">
      <t>シヨウ</t>
    </rPh>
    <rPh sb="4" eb="6">
      <t>セイヒン</t>
    </rPh>
    <phoneticPr fontId="6"/>
  </si>
  <si>
    <t>（注）　質疑回答書に記載した内容を記入する。</t>
    <rPh sb="1" eb="2">
      <t>チュウ</t>
    </rPh>
    <rPh sb="4" eb="6">
      <t>シツギ</t>
    </rPh>
    <rPh sb="6" eb="8">
      <t>カイトウ</t>
    </rPh>
    <rPh sb="8" eb="9">
      <t>ショ</t>
    </rPh>
    <rPh sb="10" eb="12">
      <t>キサイ</t>
    </rPh>
    <rPh sb="14" eb="16">
      <t>ナイヨウ</t>
    </rPh>
    <rPh sb="17" eb="19">
      <t>キニュウ</t>
    </rPh>
    <phoneticPr fontId="6"/>
  </si>
  <si>
    <t>１．工事状況報告（様式：共-17-2）　</t>
    <rPh sb="2" eb="4">
      <t>コウジ</t>
    </rPh>
    <rPh sb="4" eb="6">
      <t>ジョウキョウ</t>
    </rPh>
    <rPh sb="6" eb="8">
      <t>ホウコク</t>
    </rPh>
    <phoneticPr fontId="6"/>
  </si>
  <si>
    <t>２．工事進捗状況（様式：共-17-3）</t>
    <rPh sb="2" eb="4">
      <t>コウジ</t>
    </rPh>
    <rPh sb="4" eb="6">
      <t>シンチョク</t>
    </rPh>
    <rPh sb="6" eb="8">
      <t>ジョウキョウ</t>
    </rPh>
    <phoneticPr fontId="6"/>
  </si>
  <si>
    <t>（解体工事など工損事前調査を行った工事に適用）※適用の有無は設計担当課に確認すること</t>
    <rPh sb="1" eb="3">
      <t>カイタイ</t>
    </rPh>
    <rPh sb="3" eb="5">
      <t>コウジ</t>
    </rPh>
    <rPh sb="24" eb="26">
      <t>テキヨウ</t>
    </rPh>
    <rPh sb="27" eb="29">
      <t>ウム</t>
    </rPh>
    <rPh sb="30" eb="32">
      <t>セッケイ</t>
    </rPh>
    <rPh sb="32" eb="34">
      <t>タントウ</t>
    </rPh>
    <rPh sb="34" eb="35">
      <t>カ</t>
    </rPh>
    <rPh sb="36" eb="38">
      <t>カクニン</t>
    </rPh>
    <phoneticPr fontId="6"/>
  </si>
  <si>
    <t>令和</t>
    <phoneticPr fontId="6"/>
  </si>
  <si>
    <t xml:space="preserve">令和 </t>
    <phoneticPr fontId="6"/>
  </si>
  <si>
    <t xml:space="preserve">令和 </t>
    <phoneticPr fontId="6"/>
  </si>
  <si>
    <t>令和　　年　　月　　日</t>
  </si>
  <si>
    <t>令和　　年　　月　　日</t>
    <rPh sb="4" eb="5">
      <t>ネン</t>
    </rPh>
    <rPh sb="7" eb="8">
      <t>ガツ</t>
    </rPh>
    <rPh sb="10" eb="11">
      <t>ニチ</t>
    </rPh>
    <phoneticPr fontId="42"/>
  </si>
  <si>
    <t>令和　　年　　月　　日</t>
    <rPh sb="4" eb="5">
      <t>トシ</t>
    </rPh>
    <rPh sb="7" eb="8">
      <t>ツキ</t>
    </rPh>
    <rPh sb="10" eb="11">
      <t>ヒ</t>
    </rPh>
    <phoneticPr fontId="6"/>
  </si>
  <si>
    <t>作成年月日　令和　　　年　　　月　　　日</t>
    <rPh sb="0" eb="2">
      <t>サクセイ</t>
    </rPh>
    <rPh sb="2" eb="5">
      <t>ネンガッピ</t>
    </rPh>
    <rPh sb="11" eb="12">
      <t>トシ</t>
    </rPh>
    <rPh sb="15" eb="16">
      <t>ツキ</t>
    </rPh>
    <rPh sb="19" eb="20">
      <t>ヒ</t>
    </rPh>
    <phoneticPr fontId="6"/>
  </si>
  <si>
    <t>黄色のセルにデータを入力してください。</t>
    <rPh sb="0" eb="2">
      <t>キイロ</t>
    </rPh>
    <rPh sb="10" eb="12">
      <t>ニュウリョク</t>
    </rPh>
    <phoneticPr fontId="6"/>
  </si>
  <si>
    <t>北九州</t>
    <rPh sb="0" eb="3">
      <t>キタキュウシュウ</t>
    </rPh>
    <phoneticPr fontId="6"/>
  </si>
  <si>
    <t>工事名称</t>
    <rPh sb="0" eb="2">
      <t>コウジ</t>
    </rPh>
    <rPh sb="2" eb="4">
      <t>メイショウ</t>
    </rPh>
    <phoneticPr fontId="6"/>
  </si>
  <si>
    <t>○○高校改築工事</t>
    <rPh sb="2" eb="4">
      <t>コウコウ</t>
    </rPh>
    <rPh sb="4" eb="6">
      <t>カイチク</t>
    </rPh>
    <rPh sb="6" eb="8">
      <t>コウジ</t>
    </rPh>
    <phoneticPr fontId="6"/>
  </si>
  <si>
    <t>那珂</t>
    <rPh sb="0" eb="2">
      <t>ナカ</t>
    </rPh>
    <phoneticPr fontId="6"/>
  </si>
  <si>
    <t>契約金額</t>
    <rPh sb="0" eb="2">
      <t>ケイヤク</t>
    </rPh>
    <rPh sb="2" eb="4">
      <t>キンガク</t>
    </rPh>
    <phoneticPr fontId="6"/>
  </si>
  <si>
    <t>営繕設備課</t>
    <rPh sb="0" eb="2">
      <t>エイゼン</t>
    </rPh>
    <rPh sb="2" eb="4">
      <t>セツビ</t>
    </rPh>
    <rPh sb="4" eb="5">
      <t>カ</t>
    </rPh>
    <phoneticPr fontId="6"/>
  </si>
  <si>
    <t>県営住宅課</t>
    <rPh sb="0" eb="2">
      <t>ケンエイ</t>
    </rPh>
    <rPh sb="2" eb="4">
      <t>ジュウタク</t>
    </rPh>
    <rPh sb="4" eb="5">
      <t>カ</t>
    </rPh>
    <phoneticPr fontId="6"/>
  </si>
  <si>
    <t>住所</t>
    <rPh sb="0" eb="2">
      <t>ジュウショ</t>
    </rPh>
    <phoneticPr fontId="6"/>
  </si>
  <si>
    <t>福岡市博多区●●町△-△</t>
    <rPh sb="0" eb="3">
      <t>フクオカシ</t>
    </rPh>
    <rPh sb="3" eb="6">
      <t>ハカタク</t>
    </rPh>
    <rPh sb="8" eb="9">
      <t>マチ</t>
    </rPh>
    <phoneticPr fontId="6"/>
  </si>
  <si>
    <t>氏名または名称</t>
    <rPh sb="0" eb="2">
      <t>シメイ</t>
    </rPh>
    <rPh sb="5" eb="7">
      <t>メイショウ</t>
    </rPh>
    <phoneticPr fontId="6"/>
  </si>
  <si>
    <t>○○建設株式会社</t>
    <rPh sb="2" eb="4">
      <t>ケンセツ</t>
    </rPh>
    <rPh sb="4" eb="6">
      <t>カブシキ</t>
    </rPh>
    <rPh sb="6" eb="8">
      <t>カイシャ</t>
    </rPh>
    <phoneticPr fontId="6"/>
  </si>
  <si>
    <t>代表者資格氏名</t>
    <rPh sb="0" eb="3">
      <t>ダイヒョウシャ</t>
    </rPh>
    <rPh sb="3" eb="5">
      <t>シカク</t>
    </rPh>
    <rPh sb="5" eb="7">
      <t>シメイ</t>
    </rPh>
    <phoneticPr fontId="6"/>
  </si>
  <si>
    <t>代表取締役　●山　△太郎</t>
    <rPh sb="0" eb="2">
      <t>ダイヒョウ</t>
    </rPh>
    <rPh sb="2" eb="5">
      <t>トリシマリヤク</t>
    </rPh>
    <rPh sb="7" eb="8">
      <t>ヤマ</t>
    </rPh>
    <rPh sb="10" eb="12">
      <t>タロウ</t>
    </rPh>
    <phoneticPr fontId="6"/>
  </si>
  <si>
    <t>現場代理人</t>
    <rPh sb="0" eb="2">
      <t>ゲンバ</t>
    </rPh>
    <rPh sb="2" eb="5">
      <t>ダイリニン</t>
    </rPh>
    <phoneticPr fontId="6"/>
  </si>
  <si>
    <t>●山　□次郎</t>
    <rPh sb="1" eb="2">
      <t>ヤマ</t>
    </rPh>
    <rPh sb="4" eb="6">
      <t>ジロウ</t>
    </rPh>
    <phoneticPr fontId="6"/>
  </si>
  <si>
    <t>監理</t>
    <rPh sb="0" eb="2">
      <t>カンリ</t>
    </rPh>
    <phoneticPr fontId="6"/>
  </si>
  <si>
    <t>監督員</t>
    <rPh sb="0" eb="3">
      <t>カントクイン</t>
    </rPh>
    <phoneticPr fontId="6"/>
  </si>
  <si>
    <t>■野　○○</t>
    <rPh sb="1" eb="2">
      <t>ノ</t>
    </rPh>
    <phoneticPr fontId="6"/>
  </si>
  <si>
    <t>発注課</t>
    <rPh sb="0" eb="2">
      <t>ハッチュウ</t>
    </rPh>
    <rPh sb="2" eb="3">
      <t>カ</t>
    </rPh>
    <phoneticPr fontId="6"/>
  </si>
  <si>
    <t>有</t>
    <rPh sb="0" eb="1">
      <t>アリ</t>
    </rPh>
    <phoneticPr fontId="6"/>
  </si>
  <si>
    <t>無</t>
    <rPh sb="0" eb="1">
      <t>ナシ</t>
    </rPh>
    <phoneticPr fontId="6"/>
  </si>
  <si>
    <t>有・無</t>
    <rPh sb="0" eb="1">
      <t>アリ</t>
    </rPh>
    <rPh sb="2" eb="3">
      <t>ナシ</t>
    </rPh>
    <phoneticPr fontId="6"/>
  </si>
  <si>
    <t>～</t>
    <phoneticPr fontId="6"/>
  </si>
  <si>
    <t>印</t>
  </si>
  <si>
    <t>（工期：</t>
  </si>
  <si>
    <t>令和　　年　　月　　日）</t>
    <phoneticPr fontId="6"/>
  </si>
  <si>
    <t>引渡日：</t>
  </si>
  <si>
    <t>○</t>
    <phoneticPr fontId="6"/>
  </si>
  <si>
    <t>◎</t>
    <phoneticPr fontId="6"/>
  </si>
  <si>
    <t>●</t>
    <phoneticPr fontId="6"/>
  </si>
  <si>
    <t>工事場所</t>
    <rPh sb="0" eb="2">
      <t>コウジ</t>
    </rPh>
    <rPh sb="2" eb="4">
      <t>バショ</t>
    </rPh>
    <phoneticPr fontId="6"/>
  </si>
  <si>
    <t>北九州市八幡西区●●町△-△</t>
    <rPh sb="0" eb="3">
      <t>キタキュウシュウ</t>
    </rPh>
    <rPh sb="3" eb="4">
      <t>シ</t>
    </rPh>
    <rPh sb="4" eb="8">
      <t>ヤハタニシク</t>
    </rPh>
    <rPh sb="10" eb="11">
      <t>マチ</t>
    </rPh>
    <phoneticPr fontId="6"/>
  </si>
  <si>
    <t>（※営繕設備課設計係発注工事については設計担当者に確認すること。）</t>
    <rPh sb="2" eb="4">
      <t>エイゼン</t>
    </rPh>
    <rPh sb="4" eb="7">
      <t>セツビカ</t>
    </rPh>
    <rPh sb="7" eb="9">
      <t>セッケイ</t>
    </rPh>
    <rPh sb="9" eb="10">
      <t>カカリ</t>
    </rPh>
    <rPh sb="10" eb="12">
      <t>ハッチュウ</t>
    </rPh>
    <rPh sb="12" eb="14">
      <t>コウジ</t>
    </rPh>
    <rPh sb="19" eb="21">
      <t>セッケイ</t>
    </rPh>
    <rPh sb="21" eb="24">
      <t>タントウシャ</t>
    </rPh>
    <rPh sb="25" eb="27">
      <t>カクニン</t>
    </rPh>
    <phoneticPr fontId="6"/>
  </si>
  <si>
    <t>　　　　　　 　　　　（記名押印 又は 署名）</t>
    <phoneticPr fontId="6"/>
  </si>
  <si>
    <t>　（記名押印 又は 署名）</t>
    <phoneticPr fontId="6"/>
  </si>
  <si>
    <t>（記名押印 又は 署名）</t>
    <phoneticPr fontId="6"/>
  </si>
  <si>
    <t>□</t>
    <phoneticPr fontId="6"/>
  </si>
  <si>
    <t>■</t>
    <phoneticPr fontId="6"/>
  </si>
  <si>
    <t>□</t>
    <phoneticPr fontId="6"/>
  </si>
  <si>
    <t>（↑ 該当する書類を■に変更する）</t>
    <rPh sb="3" eb="5">
      <t>ガイトウ</t>
    </rPh>
    <rPh sb="7" eb="9">
      <t>ショルイ</t>
    </rPh>
    <rPh sb="12" eb="14">
      <t>ヘンコウ</t>
    </rPh>
    <phoneticPr fontId="6"/>
  </si>
  <si>
    <t>提出書類リスト</t>
    <rPh sb="0" eb="2">
      <t>テイシュツ</t>
    </rPh>
    <rPh sb="2" eb="4">
      <t>ショルイ</t>
    </rPh>
    <phoneticPr fontId="6"/>
  </si>
  <si>
    <t>仮設工事</t>
  </si>
  <si>
    <t>土工事</t>
    <phoneticPr fontId="6"/>
  </si>
  <si>
    <t>地業工事</t>
    <phoneticPr fontId="6"/>
  </si>
  <si>
    <t>鉄筋工事</t>
    <phoneticPr fontId="6"/>
  </si>
  <si>
    <t>コンクリート工事</t>
    <phoneticPr fontId="6"/>
  </si>
  <si>
    <t>鉄骨工事</t>
    <phoneticPr fontId="6"/>
  </si>
  <si>
    <t>コンクリートブロック、ＡＬＣパネル及び押出成形セメント板工事</t>
    <phoneticPr fontId="6"/>
  </si>
  <si>
    <t>防水工事</t>
    <phoneticPr fontId="6"/>
  </si>
  <si>
    <t>石工事</t>
    <phoneticPr fontId="6"/>
  </si>
  <si>
    <t>タイル工事</t>
    <phoneticPr fontId="6"/>
  </si>
  <si>
    <t>木工事</t>
    <phoneticPr fontId="6"/>
  </si>
  <si>
    <t>屋根及びとい工事</t>
    <phoneticPr fontId="6"/>
  </si>
  <si>
    <t>金属工事</t>
    <phoneticPr fontId="6"/>
  </si>
  <si>
    <t>左官工事</t>
    <phoneticPr fontId="6"/>
  </si>
  <si>
    <t>建具工事</t>
    <phoneticPr fontId="6"/>
  </si>
  <si>
    <t>カーテンウォール工事</t>
    <phoneticPr fontId="6"/>
  </si>
  <si>
    <t>塗装工事</t>
    <phoneticPr fontId="6"/>
  </si>
  <si>
    <t>内装工事</t>
    <phoneticPr fontId="6"/>
  </si>
  <si>
    <t>ユニット及びその他の工事</t>
    <phoneticPr fontId="6"/>
  </si>
  <si>
    <t>排水工事</t>
  </si>
  <si>
    <t>※提出書類について、プルダウンから選択してください。</t>
    <rPh sb="1" eb="3">
      <t>テイシュツ</t>
    </rPh>
    <rPh sb="2" eb="3">
      <t>シュツ</t>
    </rPh>
    <rPh sb="3" eb="5">
      <t>ショルイ</t>
    </rPh>
    <rPh sb="17" eb="19">
      <t>センタク</t>
    </rPh>
    <phoneticPr fontId="6"/>
  </si>
  <si>
    <t>舗装工事</t>
    <phoneticPr fontId="6"/>
  </si>
  <si>
    <t>※リストにない場合、適宜リストを変更してください。</t>
    <rPh sb="7" eb="9">
      <t>バアイ</t>
    </rPh>
    <rPh sb="10" eb="12">
      <t>テキギ</t>
    </rPh>
    <rPh sb="16" eb="18">
      <t>ヘンコウ</t>
    </rPh>
    <phoneticPr fontId="6"/>
  </si>
  <si>
    <t>植栽及び屋上緑化工事</t>
    <phoneticPr fontId="6"/>
  </si>
  <si>
    <t>機械設備工事</t>
    <phoneticPr fontId="6"/>
  </si>
  <si>
    <t>電力設備工事</t>
    <phoneticPr fontId="6"/>
  </si>
  <si>
    <t>写真で確認</t>
    <rPh sb="0" eb="2">
      <t>シャシン</t>
    </rPh>
    <rPh sb="3" eb="5">
      <t>カクニン</t>
    </rPh>
    <phoneticPr fontId="6"/>
  </si>
  <si>
    <t>現場で実数確認</t>
    <rPh sb="0" eb="2">
      <t>ゲンバ</t>
    </rPh>
    <rPh sb="3" eb="5">
      <t>ジッスウ</t>
    </rPh>
    <rPh sb="5" eb="7">
      <t>カクニン</t>
    </rPh>
    <phoneticPr fontId="6"/>
  </si>
  <si>
    <t>出荷証明書</t>
    <rPh sb="0" eb="2">
      <t>シュッカ</t>
    </rPh>
    <rPh sb="2" eb="4">
      <t>ショウメイ</t>
    </rPh>
    <rPh sb="4" eb="5">
      <t>ショ</t>
    </rPh>
    <phoneticPr fontId="6"/>
  </si>
  <si>
    <t>※竣工時に現場または工事写真で数量が確認できない資材のみ出荷証明書を提出。（摘要欄に記入）</t>
    <rPh sb="1" eb="3">
      <t>シュンコウ</t>
    </rPh>
    <rPh sb="3" eb="4">
      <t>ジ</t>
    </rPh>
    <rPh sb="5" eb="7">
      <t>ゲンバ</t>
    </rPh>
    <rPh sb="10" eb="12">
      <t>コウジ</t>
    </rPh>
    <rPh sb="12" eb="14">
      <t>シャシン</t>
    </rPh>
    <rPh sb="15" eb="17">
      <t>スウリョウ</t>
    </rPh>
    <rPh sb="18" eb="20">
      <t>カクニン</t>
    </rPh>
    <rPh sb="24" eb="26">
      <t>シザイ</t>
    </rPh>
    <rPh sb="28" eb="33">
      <t>シュッカショウメイショ</t>
    </rPh>
    <rPh sb="34" eb="36">
      <t>テイシュツ</t>
    </rPh>
    <rPh sb="38" eb="40">
      <t>テキヨウ</t>
    </rPh>
    <rPh sb="40" eb="41">
      <t>ラン</t>
    </rPh>
    <rPh sb="42" eb="44">
      <t>キニュウ</t>
    </rPh>
    <phoneticPr fontId="6"/>
  </si>
  <si>
    <t>受注者</t>
    <rPh sb="0" eb="3">
      <t>ジュチュウシャ</t>
    </rPh>
    <phoneticPr fontId="6"/>
  </si>
  <si>
    <t>受　注　者</t>
    <rPh sb="0" eb="1">
      <t>ウケ</t>
    </rPh>
    <rPh sb="2" eb="3">
      <t>チュウ</t>
    </rPh>
    <rPh sb="4" eb="5">
      <t>シャ</t>
    </rPh>
    <phoneticPr fontId="6"/>
  </si>
  <si>
    <t>　　　　受注者</t>
    <rPh sb="4" eb="7">
      <t>ジュチュウシャ</t>
    </rPh>
    <phoneticPr fontId="6"/>
  </si>
  <si>
    <t>ストックヤード運営事業者
登録制度</t>
    <rPh sb="7" eb="9">
      <t>ウンエイ</t>
    </rPh>
    <rPh sb="9" eb="11">
      <t>ジギョウ</t>
    </rPh>
    <rPh sb="11" eb="12">
      <t>シャ</t>
    </rPh>
    <rPh sb="13" eb="15">
      <t>トウロク</t>
    </rPh>
    <rPh sb="15" eb="17">
      <t>セイド</t>
    </rPh>
    <phoneticPr fontId="6"/>
  </si>
  <si>
    <t>登録済</t>
    <rPh sb="0" eb="2">
      <t>トウロク</t>
    </rPh>
    <rPh sb="2" eb="3">
      <t>ズ</t>
    </rPh>
    <phoneticPr fontId="6"/>
  </si>
  <si>
    <t>二次搬出先</t>
    <rPh sb="0" eb="2">
      <t>ニジ</t>
    </rPh>
    <rPh sb="2" eb="5">
      <t>ハンシュツサキ</t>
    </rPh>
    <phoneticPr fontId="6"/>
  </si>
  <si>
    <t>三次搬出先</t>
    <rPh sb="0" eb="5">
      <t>サンジハンシュツサキ</t>
    </rPh>
    <phoneticPr fontId="6"/>
  </si>
  <si>
    <t>最終搬出先</t>
    <rPh sb="0" eb="5">
      <t>サイシュウハンシュツサキ</t>
    </rPh>
    <phoneticPr fontId="6"/>
  </si>
  <si>
    <t>未登録</t>
    <rPh sb="0" eb="3">
      <t>ミトウロク</t>
    </rPh>
    <phoneticPr fontId="6"/>
  </si>
  <si>
    <t>ストックヤード
登録番号</t>
    <rPh sb="8" eb="12">
      <t>トウロクバンゴウ</t>
    </rPh>
    <phoneticPr fontId="6"/>
  </si>
  <si>
    <t>○○ストックヤード</t>
    <phoneticPr fontId="6"/>
  </si>
  <si>
    <t>○○市○○丁目○－○</t>
    <rPh sb="2" eb="3">
      <t>シ</t>
    </rPh>
    <rPh sb="5" eb="7">
      <t>チョウメ</t>
    </rPh>
    <phoneticPr fontId="6"/>
  </si>
  <si>
    <t>△△市△△丁目△－△</t>
    <rPh sb="2" eb="3">
      <t>シ</t>
    </rPh>
    <rPh sb="5" eb="7">
      <t>チョウメ</t>
    </rPh>
    <phoneticPr fontId="6"/>
  </si>
  <si>
    <t>△△株式会社</t>
    <rPh sb="2" eb="6">
      <t>カブシキガイシャ</t>
    </rPh>
    <phoneticPr fontId="6"/>
  </si>
  <si>
    <t>□□建設発生土受入地</t>
    <phoneticPr fontId="6"/>
  </si>
  <si>
    <t>□□市□□丁目□－□</t>
    <phoneticPr fontId="6"/>
  </si>
  <si>
    <t>国又は地方公共団体が管理する場所</t>
    <rPh sb="0" eb="1">
      <t>クニ</t>
    </rPh>
    <rPh sb="1" eb="2">
      <t>マタ</t>
    </rPh>
    <rPh sb="3" eb="9">
      <t>チホウコウキョウダンタイ</t>
    </rPh>
    <rPh sb="10" eb="12">
      <t>カンリ</t>
    </rPh>
    <rPh sb="14" eb="16">
      <t>バショ</t>
    </rPh>
    <phoneticPr fontId="6"/>
  </si>
  <si>
    <t>他の建設現場で利用する場合</t>
    <rPh sb="0" eb="1">
      <t>ホカ</t>
    </rPh>
    <rPh sb="2" eb="6">
      <t>ケンセツゲンバ</t>
    </rPh>
    <rPh sb="7" eb="9">
      <t>リヨウ</t>
    </rPh>
    <rPh sb="11" eb="13">
      <t>バアイ</t>
    </rPh>
    <phoneticPr fontId="6"/>
  </si>
  <si>
    <t>登録ストックヤード</t>
    <rPh sb="0" eb="2">
      <t>トウロク</t>
    </rPh>
    <phoneticPr fontId="6"/>
  </si>
  <si>
    <t>土砂処分場（再搬出を前提にしないもの）</t>
    <rPh sb="0" eb="2">
      <t>ドシャ</t>
    </rPh>
    <rPh sb="2" eb="5">
      <t>ショブンジョウ</t>
    </rPh>
    <rPh sb="6" eb="9">
      <t>サイハンシュツ</t>
    </rPh>
    <rPh sb="10" eb="12">
      <t>ゼンテイ</t>
    </rPh>
    <phoneticPr fontId="6"/>
  </si>
  <si>
    <t>その他</t>
    <rPh sb="2" eb="3">
      <t>ホカ</t>
    </rPh>
    <phoneticPr fontId="6"/>
  </si>
  <si>
    <t>搬入先の名称</t>
    <rPh sb="0" eb="2">
      <t>ハンニュウ</t>
    </rPh>
    <rPh sb="2" eb="3">
      <t>サキ</t>
    </rPh>
    <rPh sb="4" eb="6">
      <t>メイショウ</t>
    </rPh>
    <phoneticPr fontId="6"/>
  </si>
  <si>
    <t>（未登録ストックヤードの場合は最終搬出先まで記入）</t>
    <rPh sb="1" eb="4">
      <t>ミトウロク</t>
    </rPh>
    <rPh sb="12" eb="14">
      <t>バアイ</t>
    </rPh>
    <rPh sb="15" eb="19">
      <t>サイシュウハンシュツ</t>
    </rPh>
    <rPh sb="19" eb="20">
      <t>サキ</t>
    </rPh>
    <rPh sb="22" eb="24">
      <t>キニュウ</t>
    </rPh>
    <phoneticPr fontId="6"/>
  </si>
  <si>
    <t>○</t>
    <phoneticPr fontId="6"/>
  </si>
  <si>
    <t>（※１部作成し、施設管理者（工事原課）のサインを受領後、竣工図書（A）に「原本」を、竣工図書（B）又は（C）に「写し」を所定の</t>
    <phoneticPr fontId="6"/>
  </si>
  <si>
    <t>箇所に綴じる。）</t>
    <phoneticPr fontId="6"/>
  </si>
  <si>
    <t>（注1）アスベスト含有物が有の場合は、分析調査結果を添付してください。</t>
    <rPh sb="1" eb="2">
      <t>チュウ</t>
    </rPh>
    <rPh sb="9" eb="11">
      <t>ガンユウ</t>
    </rPh>
    <rPh sb="11" eb="12">
      <t>ブツ</t>
    </rPh>
    <rPh sb="13" eb="14">
      <t>ア</t>
    </rPh>
    <rPh sb="15" eb="17">
      <t>バアイ</t>
    </rPh>
    <rPh sb="19" eb="23">
      <t>ブンセキチョウサ</t>
    </rPh>
    <rPh sb="23" eb="25">
      <t>ケッカ</t>
    </rPh>
    <rPh sb="26" eb="28">
      <t>テンプ</t>
    </rPh>
    <phoneticPr fontId="6"/>
  </si>
  <si>
    <t>休日取得計画・実績表</t>
    <phoneticPr fontId="61"/>
  </si>
  <si>
    <t>処理欄</t>
    <rPh sb="0" eb="2">
      <t>ショリ</t>
    </rPh>
    <rPh sb="2" eb="3">
      <t>ラン</t>
    </rPh>
    <phoneticPr fontId="61"/>
  </si>
  <si>
    <t>対象期間</t>
    <rPh sb="0" eb="2">
      <t>タイショウ</t>
    </rPh>
    <rPh sb="2" eb="4">
      <t>キカン</t>
    </rPh>
    <phoneticPr fontId="61"/>
  </si>
  <si>
    <t>閉所日数</t>
    <rPh sb="0" eb="2">
      <t>ヘイショ</t>
    </rPh>
    <rPh sb="2" eb="4">
      <t>ニッスウ</t>
    </rPh>
    <phoneticPr fontId="61"/>
  </si>
  <si>
    <t>閉所率</t>
    <rPh sb="0" eb="2">
      <t>ヘイショ</t>
    </rPh>
    <rPh sb="2" eb="3">
      <t>リツ</t>
    </rPh>
    <phoneticPr fontId="61"/>
  </si>
  <si>
    <t>休日相当(計画）</t>
    <rPh sb="0" eb="2">
      <t>キュウジツ</t>
    </rPh>
    <rPh sb="2" eb="4">
      <t>ソウトウ</t>
    </rPh>
    <rPh sb="5" eb="7">
      <t>ケイカク</t>
    </rPh>
    <phoneticPr fontId="61"/>
  </si>
  <si>
    <t>残数</t>
    <rPh sb="0" eb="1">
      <t>ノコ</t>
    </rPh>
    <rPh sb="1" eb="2">
      <t>スウ</t>
    </rPh>
    <phoneticPr fontId="61"/>
  </si>
  <si>
    <t>「夏季休暇など」プルダウンリスト</t>
    <rPh sb="1" eb="3">
      <t>カキ</t>
    </rPh>
    <rPh sb="3" eb="5">
      <t>キュウカ</t>
    </rPh>
    <phoneticPr fontId="61"/>
  </si>
  <si>
    <t>工事名</t>
    <rPh sb="0" eb="3">
      <t>コウジメイ</t>
    </rPh>
    <phoneticPr fontId="61"/>
  </si>
  <si>
    <t>：</t>
    <phoneticPr fontId="61"/>
  </si>
  <si>
    <t>計画</t>
    <rPh sb="0" eb="2">
      <t>ケイカク</t>
    </rPh>
    <phoneticPr fontId="61"/>
  </si>
  <si>
    <t>28.5%以上：4週8休</t>
    <rPh sb="5" eb="7">
      <t>イジョウ</t>
    </rPh>
    <rPh sb="9" eb="10">
      <t>シュウ</t>
    </rPh>
    <rPh sb="11" eb="12">
      <t>キュウ</t>
    </rPh>
    <phoneticPr fontId="61"/>
  </si>
  <si>
    <t>工事着手日</t>
    <rPh sb="0" eb="2">
      <t>コウジ</t>
    </rPh>
    <rPh sb="2" eb="4">
      <t>チャクシュ</t>
    </rPh>
    <rPh sb="4" eb="5">
      <t>ビ</t>
    </rPh>
    <phoneticPr fontId="61"/>
  </si>
  <si>
    <t>実績</t>
    <rPh sb="0" eb="2">
      <t>ジッセキ</t>
    </rPh>
    <phoneticPr fontId="61"/>
  </si>
  <si>
    <t>25.0%以上：4週7休</t>
    <rPh sb="5" eb="7">
      <t>イジョウ</t>
    </rPh>
    <rPh sb="9" eb="10">
      <t>シュウ</t>
    </rPh>
    <rPh sb="11" eb="12">
      <t>キュウ</t>
    </rPh>
    <phoneticPr fontId="61"/>
  </si>
  <si>
    <t>中止</t>
    <rPh sb="0" eb="2">
      <t>チュウシ</t>
    </rPh>
    <phoneticPr fontId="61"/>
  </si>
  <si>
    <t>：工事中止期間</t>
    <rPh sb="1" eb="3">
      <t>コウジ</t>
    </rPh>
    <rPh sb="3" eb="5">
      <t>チュウシ</t>
    </rPh>
    <rPh sb="5" eb="7">
      <t>キカン</t>
    </rPh>
    <phoneticPr fontId="61"/>
  </si>
  <si>
    <t>工事完成日(予定)</t>
    <rPh sb="0" eb="2">
      <t>コウジ</t>
    </rPh>
    <rPh sb="2" eb="4">
      <t>カンセイ</t>
    </rPh>
    <rPh sb="4" eb="5">
      <t>ビ</t>
    </rPh>
    <rPh sb="6" eb="8">
      <t>ヨテイ</t>
    </rPh>
    <phoneticPr fontId="61"/>
  </si>
  <si>
    <t>工事期間</t>
    <rPh sb="0" eb="2">
      <t>コウジ</t>
    </rPh>
    <rPh sb="2" eb="4">
      <t>キカン</t>
    </rPh>
    <phoneticPr fontId="61"/>
  </si>
  <si>
    <t>21.4%以上：4週6休</t>
    <rPh sb="5" eb="7">
      <t>イジョウ</t>
    </rPh>
    <rPh sb="9" eb="10">
      <t>シュウ</t>
    </rPh>
    <rPh sb="11" eb="12">
      <t>キュウ</t>
    </rPh>
    <phoneticPr fontId="61"/>
  </si>
  <si>
    <t>夏休</t>
    <rPh sb="0" eb="1">
      <t>ナツ</t>
    </rPh>
    <rPh sb="1" eb="2">
      <t>キュウ</t>
    </rPh>
    <phoneticPr fontId="61"/>
  </si>
  <si>
    <t>：夏季休暇（３日）</t>
    <rPh sb="1" eb="3">
      <t>カキ</t>
    </rPh>
    <rPh sb="3" eb="5">
      <t>キュウカ</t>
    </rPh>
    <rPh sb="7" eb="8">
      <t>ニチ</t>
    </rPh>
    <phoneticPr fontId="61"/>
  </si>
  <si>
    <t>工期</t>
    <rPh sb="0" eb="2">
      <t>コウキ</t>
    </rPh>
    <phoneticPr fontId="61"/>
  </si>
  <si>
    <t>～</t>
    <phoneticPr fontId="61"/>
  </si>
  <si>
    <t>冬休</t>
    <rPh sb="0" eb="1">
      <t>フユ</t>
    </rPh>
    <rPh sb="1" eb="2">
      <t>キュウ</t>
    </rPh>
    <phoneticPr fontId="61"/>
  </si>
  <si>
    <t>：冬季休暇（６日）</t>
    <rPh sb="1" eb="3">
      <t>トウキ</t>
    </rPh>
    <rPh sb="3" eb="5">
      <t>キュウカ</t>
    </rPh>
    <rPh sb="7" eb="8">
      <t>ニチ</t>
    </rPh>
    <phoneticPr fontId="61"/>
  </si>
  <si>
    <t>工場</t>
    <rPh sb="0" eb="2">
      <t>コウジョウ</t>
    </rPh>
    <phoneticPr fontId="61"/>
  </si>
  <si>
    <t>：工場制作期間</t>
    <rPh sb="1" eb="3">
      <t>コウジョウ</t>
    </rPh>
    <rPh sb="3" eb="5">
      <t>セイサク</t>
    </rPh>
    <rPh sb="5" eb="7">
      <t>キカン</t>
    </rPh>
    <phoneticPr fontId="61"/>
  </si>
  <si>
    <t>○対象期間：年末年始６日間、夏季休暇3日間、工場製作のみを実施している期間、工事全体を一時中止している期間のほか、</t>
    <rPh sb="1" eb="3">
      <t>タイショウ</t>
    </rPh>
    <rPh sb="3" eb="5">
      <t>キカン</t>
    </rPh>
    <rPh sb="6" eb="8">
      <t>ネンマツ</t>
    </rPh>
    <rPh sb="8" eb="10">
      <t>ネンシ</t>
    </rPh>
    <rPh sb="11" eb="12">
      <t>ヒ</t>
    </rPh>
    <rPh sb="12" eb="13">
      <t>アイダ</t>
    </rPh>
    <rPh sb="14" eb="18">
      <t>カキキュウカ</t>
    </rPh>
    <rPh sb="19" eb="20">
      <t>ヒ</t>
    </rPh>
    <rPh sb="20" eb="21">
      <t>アイダ</t>
    </rPh>
    <rPh sb="22" eb="24">
      <t>コウジョウ</t>
    </rPh>
    <rPh sb="24" eb="26">
      <t>セイサク</t>
    </rPh>
    <rPh sb="29" eb="31">
      <t>ジッシ</t>
    </rPh>
    <rPh sb="35" eb="37">
      <t>キカン</t>
    </rPh>
    <rPh sb="38" eb="40">
      <t>コウジ</t>
    </rPh>
    <rPh sb="40" eb="42">
      <t>ゼンタイ</t>
    </rPh>
    <phoneticPr fontId="61"/>
  </si>
  <si>
    <t>他</t>
    <rPh sb="0" eb="1">
      <t>タ</t>
    </rPh>
    <phoneticPr fontId="61"/>
  </si>
  <si>
    <t>：その他、発注者があらかじめ対象外としている期間</t>
    <rPh sb="3" eb="4">
      <t>タ</t>
    </rPh>
    <rPh sb="5" eb="8">
      <t>ハッチュウシャ</t>
    </rPh>
    <rPh sb="14" eb="17">
      <t>タイショウガイ</t>
    </rPh>
    <rPh sb="22" eb="24">
      <t>キカン</t>
    </rPh>
    <phoneticPr fontId="61"/>
  </si>
  <si>
    <t>発注者があらかじめ対象外とした内容に該当する期間（受注者の責によらず現場作業を余儀なくされる期間など）は含まない。</t>
    <rPh sb="0" eb="3">
      <t>ハッチュウシャ</t>
    </rPh>
    <rPh sb="9" eb="12">
      <t>タイショウガイ</t>
    </rPh>
    <rPh sb="15" eb="17">
      <t>ナイヨウ</t>
    </rPh>
    <rPh sb="18" eb="20">
      <t>ガイトウ</t>
    </rPh>
    <rPh sb="22" eb="24">
      <t>キカン</t>
    </rPh>
    <rPh sb="25" eb="28">
      <t>ジュチュウシャ</t>
    </rPh>
    <rPh sb="29" eb="30">
      <t>セキ</t>
    </rPh>
    <rPh sb="34" eb="36">
      <t>ゲンバ</t>
    </rPh>
    <rPh sb="36" eb="38">
      <t>サギョウ</t>
    </rPh>
    <phoneticPr fontId="61"/>
  </si>
  <si>
    <t>○工事着手日：原則、現場事務所を設置した日（現場の状況に応じて個別判断）又は現場に継続的に常駐した最初の日。</t>
    <rPh sb="1" eb="3">
      <t>コウジ</t>
    </rPh>
    <rPh sb="3" eb="6">
      <t>チャクシュビ</t>
    </rPh>
    <rPh sb="7" eb="9">
      <t>ゲンソク</t>
    </rPh>
    <rPh sb="10" eb="12">
      <t>ゲンバ</t>
    </rPh>
    <rPh sb="12" eb="15">
      <t>ジムショ</t>
    </rPh>
    <rPh sb="16" eb="18">
      <t>セッチ</t>
    </rPh>
    <rPh sb="20" eb="21">
      <t>ヒ</t>
    </rPh>
    <rPh sb="22" eb="24">
      <t>ゲンバ</t>
    </rPh>
    <rPh sb="25" eb="27">
      <t>ジョウキョウ</t>
    </rPh>
    <rPh sb="28" eb="29">
      <t>オウ</t>
    </rPh>
    <rPh sb="31" eb="33">
      <t>コベツ</t>
    </rPh>
    <rPh sb="33" eb="35">
      <t>ハンダン</t>
    </rPh>
    <rPh sb="36" eb="37">
      <t>マタ</t>
    </rPh>
    <phoneticPr fontId="61"/>
  </si>
  <si>
    <t>休</t>
    <rPh sb="0" eb="1">
      <t>キュウ</t>
    </rPh>
    <phoneticPr fontId="61"/>
  </si>
  <si>
    <t>列</t>
    <rPh sb="0" eb="1">
      <t>レツ</t>
    </rPh>
    <phoneticPr fontId="61"/>
  </si>
  <si>
    <t>列判定</t>
    <rPh sb="0" eb="1">
      <t>レツ</t>
    </rPh>
    <rPh sb="1" eb="3">
      <t>ハンテイ</t>
    </rPh>
    <phoneticPr fontId="61"/>
  </si>
  <si>
    <t>○工事完成日：工事完成日を入力。竣工検査日の前日とすることができる。</t>
    <rPh sb="1" eb="3">
      <t>コウジ</t>
    </rPh>
    <rPh sb="3" eb="5">
      <t>カンセイ</t>
    </rPh>
    <rPh sb="5" eb="6">
      <t>ヒ</t>
    </rPh>
    <rPh sb="7" eb="9">
      <t>コウジ</t>
    </rPh>
    <rPh sb="9" eb="11">
      <t>カンセイ</t>
    </rPh>
    <rPh sb="11" eb="12">
      <t>ヒ</t>
    </rPh>
    <rPh sb="13" eb="15">
      <t>ニュウリョク</t>
    </rPh>
    <rPh sb="16" eb="21">
      <t>シュンコウケンサビ</t>
    </rPh>
    <rPh sb="22" eb="24">
      <t>ゼンジツ</t>
    </rPh>
    <phoneticPr fontId="61"/>
  </si>
  <si>
    <t>雨</t>
    <rPh sb="0" eb="1">
      <t>アメ</t>
    </rPh>
    <phoneticPr fontId="61"/>
  </si>
  <si>
    <t>行</t>
    <rPh sb="0" eb="1">
      <t>ギョウ</t>
    </rPh>
    <phoneticPr fontId="61"/>
  </si>
  <si>
    <t>対象外</t>
    <rPh sb="0" eb="3">
      <t>タイショウガイ</t>
    </rPh>
    <phoneticPr fontId="61"/>
  </si>
  <si>
    <t>AN15</t>
    <phoneticPr fontId="61"/>
  </si>
  <si>
    <t>日数</t>
    <rPh sb="0" eb="2">
      <t>ニッスウ</t>
    </rPh>
    <phoneticPr fontId="61"/>
  </si>
  <si>
    <t>月日</t>
    <rPh sb="0" eb="1">
      <t>ツキ</t>
    </rPh>
    <rPh sb="1" eb="2">
      <t>ヒ</t>
    </rPh>
    <phoneticPr fontId="61"/>
  </si>
  <si>
    <t>対象</t>
    <rPh sb="0" eb="2">
      <t>タイショウ</t>
    </rPh>
    <phoneticPr fontId="61"/>
  </si>
  <si>
    <t>曜日</t>
    <rPh sb="0" eb="2">
      <t>ヨウビ</t>
    </rPh>
    <phoneticPr fontId="61"/>
  </si>
  <si>
    <t>夏季休暇など</t>
    <rPh sb="0" eb="2">
      <t>カキ</t>
    </rPh>
    <rPh sb="2" eb="4">
      <t>キュウカ</t>
    </rPh>
    <phoneticPr fontId="61"/>
  </si>
  <si>
    <t>AN17</t>
    <phoneticPr fontId="61"/>
  </si>
  <si>
    <t>夏季休暇
など</t>
    <rPh sb="0" eb="2">
      <t>カキ</t>
    </rPh>
    <rPh sb="2" eb="4">
      <t>キュウカ</t>
    </rPh>
    <phoneticPr fontId="61"/>
  </si>
  <si>
    <t>計画日数</t>
    <rPh sb="0" eb="2">
      <t>ケイカク</t>
    </rPh>
    <rPh sb="2" eb="4">
      <t>ニッスウ</t>
    </rPh>
    <phoneticPr fontId="61"/>
  </si>
  <si>
    <t>AN19</t>
    <phoneticPr fontId="61"/>
  </si>
  <si>
    <t>計画率</t>
    <rPh sb="0" eb="2">
      <t>ケイカク</t>
    </rPh>
    <rPh sb="2" eb="3">
      <t>リツ</t>
    </rPh>
    <phoneticPr fontId="61"/>
  </si>
  <si>
    <t>AN21</t>
    <phoneticPr fontId="61"/>
  </si>
  <si>
    <t>現場閉所率</t>
    <rPh sb="0" eb="2">
      <t>ゲンバ</t>
    </rPh>
    <rPh sb="2" eb="4">
      <t>ヘイショ</t>
    </rPh>
    <rPh sb="4" eb="5">
      <t>リツ</t>
    </rPh>
    <phoneticPr fontId="61"/>
  </si>
  <si>
    <t>●●庁舎外壁改修工事</t>
    <rPh sb="2" eb="4">
      <t>チョウシャ</t>
    </rPh>
    <rPh sb="4" eb="6">
      <t>ガイヘキ</t>
    </rPh>
    <rPh sb="6" eb="8">
      <t>カイシュウ</t>
    </rPh>
    <rPh sb="8" eb="10">
      <t>コウジ</t>
    </rPh>
    <phoneticPr fontId="61"/>
  </si>
  <si>
    <t>AN13</t>
    <phoneticPr fontId="61"/>
  </si>
  <si>
    <t>夏休</t>
  </si>
  <si>
    <t>休</t>
  </si>
  <si>
    <t>雨</t>
  </si>
  <si>
    <t>冬休</t>
  </si>
  <si>
    <t>休日取得計画・実績表（現場閉所・現場休息による週休２日工事）</t>
    <rPh sb="0" eb="2">
      <t>キュウジツ</t>
    </rPh>
    <rPh sb="2" eb="4">
      <t>シュトク</t>
    </rPh>
    <rPh sb="4" eb="6">
      <t>ケイカク</t>
    </rPh>
    <rPh sb="7" eb="9">
      <t>ジッセキ</t>
    </rPh>
    <rPh sb="9" eb="10">
      <t>ヒョウ</t>
    </rPh>
    <rPh sb="11" eb="13">
      <t>ゲンバ</t>
    </rPh>
    <rPh sb="13" eb="15">
      <t>ヘイショ</t>
    </rPh>
    <rPh sb="16" eb="20">
      <t>ゲンバキュウソク</t>
    </rPh>
    <rPh sb="23" eb="25">
      <t>シュウキュウ</t>
    </rPh>
    <rPh sb="26" eb="27">
      <t>ニチ</t>
    </rPh>
    <rPh sb="27" eb="29">
      <t>コウジ</t>
    </rPh>
    <phoneticPr fontId="61"/>
  </si>
  <si>
    <t>通期達成状況</t>
    <rPh sb="0" eb="2">
      <t>ツウキ</t>
    </rPh>
    <rPh sb="2" eb="4">
      <t>タッセイ</t>
    </rPh>
    <rPh sb="4" eb="6">
      <t>ジョウキョウ</t>
    </rPh>
    <phoneticPr fontId="61"/>
  </si>
  <si>
    <t>○○○○工事(○○○○工区)</t>
    <rPh sb="4" eb="6">
      <t>コウジ</t>
    </rPh>
    <rPh sb="11" eb="13">
      <t>コウク</t>
    </rPh>
    <phoneticPr fontId="61"/>
  </si>
  <si>
    <t>※西暦入力</t>
    <rPh sb="1" eb="5">
      <t>セイレキニュウリョク</t>
    </rPh>
    <phoneticPr fontId="61"/>
  </si>
  <si>
    <t>月単位達成状況</t>
    <rPh sb="0" eb="3">
      <t>ツキタンイ</t>
    </rPh>
    <rPh sb="3" eb="5">
      <t>タッセイ</t>
    </rPh>
    <rPh sb="5" eb="7">
      <t>ジョウキョウ</t>
    </rPh>
    <phoneticPr fontId="61"/>
  </si>
  <si>
    <t>○対象期間：</t>
    <rPh sb="1" eb="3">
      <t>タイショウ</t>
    </rPh>
    <rPh sb="3" eb="5">
      <t>キカン</t>
    </rPh>
    <phoneticPr fontId="61"/>
  </si>
  <si>
    <t>年末年始６日間、夏季休暇3日間、工場製作のみを実施している期間、工事全体を一時中止している期間のほか、</t>
    <phoneticPr fontId="61"/>
  </si>
  <si>
    <t>発注者があらかじめ対象外とした内容に該当する期間（受注者の責によらず現場作業を余儀なくされる期間など）は含まない。</t>
    <phoneticPr fontId="61"/>
  </si>
  <si>
    <t>○工事着手日：</t>
    <rPh sb="1" eb="3">
      <t>コウジ</t>
    </rPh>
    <rPh sb="3" eb="6">
      <t>チャクシュビ</t>
    </rPh>
    <phoneticPr fontId="61"/>
  </si>
  <si>
    <t>原則、現場事務所を設置した日（現場の状況に応じて個別判断）又は現場に継続的に常駐した最初の日。</t>
    <phoneticPr fontId="61"/>
  </si>
  <si>
    <t>○工事完成日：</t>
    <rPh sb="1" eb="3">
      <t>コウジ</t>
    </rPh>
    <rPh sb="3" eb="5">
      <t>カンセイ</t>
    </rPh>
    <rPh sb="5" eb="6">
      <t>ヒ</t>
    </rPh>
    <phoneticPr fontId="61"/>
  </si>
  <si>
    <t>工事完成日を入力。竣工検査日の前日とすることができる。</t>
    <phoneticPr fontId="61"/>
  </si>
  <si>
    <t>月</t>
    <rPh sb="0" eb="1">
      <t>ツキ</t>
    </rPh>
    <phoneticPr fontId="61"/>
  </si>
  <si>
    <t>日</t>
    <rPh sb="0" eb="1">
      <t>ニチ</t>
    </rPh>
    <phoneticPr fontId="61"/>
  </si>
  <si>
    <t>土日数</t>
    <rPh sb="0" eb="2">
      <t>ドニチ</t>
    </rPh>
    <rPh sb="2" eb="3">
      <t>スウ</t>
    </rPh>
    <phoneticPr fontId="61"/>
  </si>
  <si>
    <t>対象期間外</t>
    <rPh sb="0" eb="5">
      <t>タイショウキカンガイ</t>
    </rPh>
    <phoneticPr fontId="61"/>
  </si>
  <si>
    <t>雨等</t>
    <rPh sb="0" eb="1">
      <t>アメ</t>
    </rPh>
    <rPh sb="1" eb="2">
      <t>ナド</t>
    </rPh>
    <phoneticPr fontId="61"/>
  </si>
  <si>
    <t>対象期間外</t>
    <rPh sb="0" eb="2">
      <t>タイショウ</t>
    </rPh>
    <rPh sb="2" eb="5">
      <t>キカンガイ</t>
    </rPh>
    <phoneticPr fontId="61"/>
  </si>
  <si>
    <t>月単位達成</t>
    <rPh sb="0" eb="3">
      <t>ツキタンイ</t>
    </rPh>
    <rPh sb="3" eb="5">
      <t>タッセイ</t>
    </rPh>
    <phoneticPr fontId="61"/>
  </si>
  <si>
    <t>統一現場閉所計画</t>
    <rPh sb="0" eb="6">
      <t>トウイツゲンバヘイショ</t>
    </rPh>
    <rPh sb="6" eb="8">
      <t>ケイカク</t>
    </rPh>
    <phoneticPr fontId="61"/>
  </si>
  <si>
    <t>統一現場閉所実績</t>
    <rPh sb="0" eb="6">
      <t>トウイツゲンバヘイショ</t>
    </rPh>
    <rPh sb="6" eb="8">
      <t>ジッセキ</t>
    </rPh>
    <phoneticPr fontId="61"/>
  </si>
  <si>
    <t>（様式：共-17-4A）R6以前発注工事用</t>
    <rPh sb="1" eb="3">
      <t>ヨウシキ</t>
    </rPh>
    <rPh sb="4" eb="5">
      <t>キョウ</t>
    </rPh>
    <rPh sb="14" eb="18">
      <t>イゼンハッチュウ</t>
    </rPh>
    <rPh sb="18" eb="20">
      <t>コウジ</t>
    </rPh>
    <rPh sb="20" eb="21">
      <t>ヨウ</t>
    </rPh>
    <phoneticPr fontId="6"/>
  </si>
  <si>
    <t>（様式：共-17-4B）R7以降発注工事（月単位）用</t>
    <rPh sb="1" eb="3">
      <t>ヨウシキ</t>
    </rPh>
    <rPh sb="4" eb="5">
      <t>キョウ</t>
    </rPh>
    <rPh sb="14" eb="16">
      <t>イコウ</t>
    </rPh>
    <rPh sb="16" eb="18">
      <t>ハッチュウ</t>
    </rPh>
    <rPh sb="18" eb="20">
      <t>コウジ</t>
    </rPh>
    <rPh sb="21" eb="24">
      <t>ツキタンイ</t>
    </rPh>
    <rPh sb="25" eb="26">
      <t>ヨウ</t>
    </rPh>
    <phoneticPr fontId="6"/>
  </si>
  <si>
    <t>（様式：共-17-5）</t>
    <rPh sb="1" eb="3">
      <t>ヨウシキ</t>
    </rPh>
    <rPh sb="4" eb="5">
      <t>キョウ</t>
    </rPh>
    <phoneticPr fontId="6"/>
  </si>
  <si>
    <t>１．休日取得計画・実績表（様式：共-17-4）</t>
    <rPh sb="2" eb="4">
      <t>キュウジツ</t>
    </rPh>
    <rPh sb="4" eb="6">
      <t>シュトク</t>
    </rPh>
    <rPh sb="6" eb="8">
      <t>ケイカク</t>
    </rPh>
    <rPh sb="9" eb="11">
      <t>ジッセキ</t>
    </rPh>
    <rPh sb="11" eb="12">
      <t>ヒョウ</t>
    </rPh>
    <rPh sb="13" eb="15">
      <t>ヨウシキ</t>
    </rPh>
    <rPh sb="16" eb="17">
      <t>キョウ</t>
    </rPh>
    <phoneticPr fontId="6"/>
  </si>
  <si>
    <t>受　注　者　：</t>
    <rPh sb="0" eb="1">
      <t>ウケ</t>
    </rPh>
    <rPh sb="2" eb="3">
      <t>チュウ</t>
    </rPh>
    <rPh sb="4" eb="5">
      <t>モノ</t>
    </rPh>
    <phoneticPr fontId="6"/>
  </si>
  <si>
    <t>２．その他</t>
    <rPh sb="4" eb="5">
      <t>タ</t>
    </rPh>
    <phoneticPr fontId="6"/>
  </si>
  <si>
    <t>設計変更</t>
    <rPh sb="0" eb="4">
      <t>セッケイヘンコウ</t>
    </rPh>
    <phoneticPr fontId="6"/>
  </si>
  <si>
    <t>：特殊基礎工事、土工事（地中障害物等）等設計時に想定できなかった理由による変更が生じた場合等</t>
    <phoneticPr fontId="6"/>
  </si>
  <si>
    <t>軽微な変更</t>
    <rPh sb="0" eb="2">
      <t>ケイビ</t>
    </rPh>
    <rPh sb="3" eb="5">
      <t>ヘンコウ</t>
    </rPh>
    <phoneticPr fontId="6"/>
  </si>
  <si>
    <t>（注）　当様式には、軽微な変更に係る内容のみ記入する。</t>
    <rPh sb="1" eb="2">
      <t>チュウ</t>
    </rPh>
    <rPh sb="4" eb="5">
      <t>トウ</t>
    </rPh>
    <rPh sb="5" eb="7">
      <t>ヨウシキ</t>
    </rPh>
    <rPh sb="10" eb="12">
      <t>ケイビ</t>
    </rPh>
    <rPh sb="13" eb="15">
      <t>ヘンコウ</t>
    </rPh>
    <rPh sb="16" eb="17">
      <t>カカ</t>
    </rPh>
    <rPh sb="18" eb="20">
      <t>ナイヨウ</t>
    </rPh>
    <rPh sb="22" eb="24">
      <t>キニュウ</t>
    </rPh>
    <phoneticPr fontId="6"/>
  </si>
  <si>
    <t>：設計変更以外の施工上の納まり等の変更が生じた場合等</t>
    <rPh sb="25" eb="26">
      <t>ナド</t>
    </rPh>
    <phoneticPr fontId="6"/>
  </si>
  <si>
    <t>記入上の注意事項</t>
    <rPh sb="0" eb="3">
      <t>キニュウジョウ</t>
    </rPh>
    <rPh sb="4" eb="8">
      <t>チュウイジコウ</t>
    </rPh>
    <phoneticPr fontId="6"/>
  </si>
  <si>
    <t>※１　業務内容：</t>
    <rPh sb="3" eb="7">
      <t>ギョウムナイヨウ</t>
    </rPh>
    <phoneticPr fontId="6"/>
  </si>
  <si>
    <t>１日を通して現場作業（現場事務所での作業を含む）が無い場合は、「現場休息」と記入。</t>
    <rPh sb="1" eb="2">
      <t>ニチ</t>
    </rPh>
    <rPh sb="3" eb="4">
      <t>トオ</t>
    </rPh>
    <rPh sb="6" eb="8">
      <t>ゲンバ</t>
    </rPh>
    <rPh sb="8" eb="10">
      <t>サギョウ</t>
    </rPh>
    <rPh sb="11" eb="13">
      <t>ゲンバ</t>
    </rPh>
    <rPh sb="13" eb="16">
      <t>ジムショ</t>
    </rPh>
    <rPh sb="18" eb="20">
      <t>サギョウ</t>
    </rPh>
    <rPh sb="21" eb="22">
      <t>フク</t>
    </rPh>
    <rPh sb="25" eb="26">
      <t>ナ</t>
    </rPh>
    <rPh sb="27" eb="29">
      <t>バアイ</t>
    </rPh>
    <rPh sb="32" eb="34">
      <t>ゲンバ</t>
    </rPh>
    <rPh sb="34" eb="36">
      <t>キュウソク</t>
    </rPh>
    <rPh sb="38" eb="40">
      <t>キニュウ</t>
    </rPh>
    <phoneticPr fontId="6"/>
  </si>
  <si>
    <t>※２　備考欄：</t>
    <rPh sb="3" eb="6">
      <t>ビコウラン</t>
    </rPh>
    <phoneticPr fontId="6"/>
  </si>
  <si>
    <t>現場事務所を設置した日または現場に継続的に常駐した最初の日は、「工事着手日」と記入。</t>
    <rPh sb="0" eb="5">
      <t>ゲンバジムショ</t>
    </rPh>
    <rPh sb="6" eb="8">
      <t>セッチ</t>
    </rPh>
    <rPh sb="10" eb="11">
      <t>ヒ</t>
    </rPh>
    <rPh sb="14" eb="16">
      <t>ゲンバ</t>
    </rPh>
    <rPh sb="17" eb="20">
      <t>ケイゾクテキ</t>
    </rPh>
    <rPh sb="21" eb="23">
      <t>ジョウチュウ</t>
    </rPh>
    <rPh sb="25" eb="27">
      <t>サイショ</t>
    </rPh>
    <rPh sb="28" eb="29">
      <t>ヒ</t>
    </rPh>
    <rPh sb="32" eb="37">
      <t>コウジチャクシュビ</t>
    </rPh>
    <rPh sb="39" eb="41">
      <t>キニュウ</t>
    </rPh>
    <phoneticPr fontId="6"/>
  </si>
  <si>
    <t>交通整理員の配置実績（場所・人数）を記入。</t>
    <rPh sb="0" eb="5">
      <t>コウツウセイリイン</t>
    </rPh>
    <rPh sb="6" eb="8">
      <t>ハイチ</t>
    </rPh>
    <rPh sb="8" eb="10">
      <t>ジッセキ</t>
    </rPh>
    <rPh sb="11" eb="13">
      <t>バショ</t>
    </rPh>
    <rPh sb="14" eb="16">
      <t>ニンズウ</t>
    </rPh>
    <rPh sb="18" eb="20">
      <t>キニュウ</t>
    </rPh>
    <phoneticPr fontId="6"/>
  </si>
  <si>
    <t>休日取得計画・実績表（完全週休２日（土日）工事）</t>
    <rPh sb="0" eb="2">
      <t>キュウジツ</t>
    </rPh>
    <rPh sb="2" eb="4">
      <t>シュトク</t>
    </rPh>
    <rPh sb="4" eb="6">
      <t>ケイカク</t>
    </rPh>
    <rPh sb="7" eb="9">
      <t>ジッセキ</t>
    </rPh>
    <rPh sb="9" eb="10">
      <t>ヒョウ</t>
    </rPh>
    <rPh sb="11" eb="13">
      <t>カンゼン</t>
    </rPh>
    <rPh sb="13" eb="15">
      <t>シュウキュウ</t>
    </rPh>
    <rPh sb="16" eb="17">
      <t>ニチ</t>
    </rPh>
    <rPh sb="18" eb="20">
      <t>ドニチ</t>
    </rPh>
    <rPh sb="21" eb="23">
      <t>コウジ</t>
    </rPh>
    <phoneticPr fontId="61"/>
  </si>
  <si>
    <t>休日取得計画・実績表（完全週休２日工事）</t>
    <rPh sb="0" eb="2">
      <t>キュウジツ</t>
    </rPh>
    <rPh sb="2" eb="4">
      <t>シュトク</t>
    </rPh>
    <rPh sb="4" eb="6">
      <t>ケイカク</t>
    </rPh>
    <rPh sb="7" eb="9">
      <t>ジッセキ</t>
    </rPh>
    <rPh sb="9" eb="10">
      <t>ヒョウ</t>
    </rPh>
    <rPh sb="11" eb="13">
      <t>カンゼン</t>
    </rPh>
    <rPh sb="13" eb="15">
      <t>シュウキュウ</t>
    </rPh>
    <rPh sb="16" eb="17">
      <t>ニチ</t>
    </rPh>
    <rPh sb="17" eb="19">
      <t>コウジ</t>
    </rPh>
    <phoneticPr fontId="61"/>
  </si>
  <si>
    <t>工事名</t>
    <rPh sb="0" eb="2">
      <t>コウジ</t>
    </rPh>
    <rPh sb="2" eb="3">
      <t>メイ</t>
    </rPh>
    <phoneticPr fontId="61"/>
  </si>
  <si>
    <t>　　　完全週休２日（土日）達成状況</t>
    <rPh sb="3" eb="5">
      <t>カンゼン</t>
    </rPh>
    <rPh sb="5" eb="7">
      <t>シュウキュウ</t>
    </rPh>
    <rPh sb="8" eb="9">
      <t>ニチ</t>
    </rPh>
    <rPh sb="10" eb="12">
      <t>ドニチ</t>
    </rPh>
    <rPh sb="13" eb="15">
      <t>タッセイ</t>
    </rPh>
    <rPh sb="15" eb="17">
      <t>ジョウキョウ</t>
    </rPh>
    <phoneticPr fontId="61"/>
  </si>
  <si>
    <t>:</t>
    <phoneticPr fontId="61"/>
  </si>
  <si>
    <t>工事着手日</t>
    <rPh sb="0" eb="2">
      <t>コウジ</t>
    </rPh>
    <rPh sb="2" eb="4">
      <t>チャクシュ</t>
    </rPh>
    <rPh sb="4" eb="5">
      <t>ヒ</t>
    </rPh>
    <phoneticPr fontId="61"/>
  </si>
  <si>
    <t>工事完成日（予定）</t>
    <rPh sb="0" eb="2">
      <t>コウジ</t>
    </rPh>
    <rPh sb="2" eb="4">
      <t>カンセイ</t>
    </rPh>
    <rPh sb="4" eb="5">
      <t>ヒ</t>
    </rPh>
    <rPh sb="6" eb="8">
      <t>ヨテイ</t>
    </rPh>
    <phoneticPr fontId="61"/>
  </si>
  <si>
    <t>工事期間：</t>
    <rPh sb="0" eb="2">
      <t>コウジ</t>
    </rPh>
    <rPh sb="2" eb="4">
      <t>キカン</t>
    </rPh>
    <phoneticPr fontId="61"/>
  </si>
  <si>
    <t>日</t>
    <rPh sb="0" eb="1">
      <t>ヒ</t>
    </rPh>
    <phoneticPr fontId="61"/>
  </si>
  <si>
    <t>対象期間外</t>
    <rPh sb="0" eb="2">
      <t>タイショウ</t>
    </rPh>
    <rPh sb="2" eb="4">
      <t>キカン</t>
    </rPh>
    <rPh sb="4" eb="5">
      <t>ガイ</t>
    </rPh>
    <phoneticPr fontId="61"/>
  </si>
  <si>
    <t>完全週休２日達成</t>
    <rPh sb="0" eb="2">
      <t>カンゼン</t>
    </rPh>
    <rPh sb="2" eb="4">
      <t>シュウキュウ</t>
    </rPh>
    <rPh sb="5" eb="6">
      <t>ニチ</t>
    </rPh>
    <rPh sb="6" eb="8">
      <t>タッセイ</t>
    </rPh>
    <phoneticPr fontId="61"/>
  </si>
  <si>
    <t>第４土曜（計画）</t>
    <rPh sb="0" eb="1">
      <t>ダイ</t>
    </rPh>
    <rPh sb="2" eb="4">
      <t>ドヨウ</t>
    </rPh>
    <rPh sb="5" eb="7">
      <t>ケイカク</t>
    </rPh>
    <phoneticPr fontId="61"/>
  </si>
  <si>
    <t>第４土曜（実施）</t>
    <rPh sb="0" eb="1">
      <t>ダイ</t>
    </rPh>
    <rPh sb="2" eb="4">
      <t>ドヨウ</t>
    </rPh>
    <rPh sb="5" eb="7">
      <t>ジッシ</t>
    </rPh>
    <phoneticPr fontId="61"/>
  </si>
  <si>
    <t>第２土曜（計画）</t>
    <rPh sb="0" eb="1">
      <t>ダイ</t>
    </rPh>
    <rPh sb="2" eb="4">
      <t>ドヨウ</t>
    </rPh>
    <rPh sb="5" eb="7">
      <t>ケイカク</t>
    </rPh>
    <phoneticPr fontId="61"/>
  </si>
  <si>
    <t>第２土曜（実施）</t>
    <rPh sb="0" eb="1">
      <t>ダイ</t>
    </rPh>
    <rPh sb="2" eb="4">
      <t>ドヨウ</t>
    </rPh>
    <rPh sb="5" eb="7">
      <t>ジッシ</t>
    </rPh>
    <phoneticPr fontId="61"/>
  </si>
  <si>
    <t>○○○○工事(○○○○工区)</t>
    <phoneticPr fontId="61"/>
  </si>
  <si>
    <t>（様式：共-17-4C）R8以降発注工事（完全週休２日達成版）用</t>
    <rPh sb="21" eb="23">
      <t>カンゼン</t>
    </rPh>
    <rPh sb="23" eb="25">
      <t>シュウキュウ</t>
    </rPh>
    <rPh sb="26" eb="27">
      <t>ニチ</t>
    </rPh>
    <rPh sb="27" eb="29">
      <t>タッセイ</t>
    </rPh>
    <rPh sb="29" eb="30">
      <t>バン</t>
    </rPh>
    <phoneticPr fontId="6"/>
  </si>
  <si>
    <t>解体対象物の調査結果報告書</t>
    <rPh sb="0" eb="2">
      <t>カイタイ</t>
    </rPh>
    <rPh sb="2" eb="5">
      <t>タイショウブツ</t>
    </rPh>
    <rPh sb="6" eb="7">
      <t>チョウ</t>
    </rPh>
    <rPh sb="7" eb="8">
      <t>サ</t>
    </rPh>
    <rPh sb="8" eb="9">
      <t>ムスブ</t>
    </rPh>
    <rPh sb="9" eb="10">
      <t>ハタシ</t>
    </rPh>
    <rPh sb="10" eb="11">
      <t>ホウ</t>
    </rPh>
    <rPh sb="11" eb="12">
      <t>コク</t>
    </rPh>
    <rPh sb="12" eb="13">
      <t>ショ</t>
    </rPh>
    <phoneticPr fontId="6"/>
  </si>
  <si>
    <t>アスベスト含有物（レベル1・2・3）</t>
    <rPh sb="5" eb="7">
      <t>ガンユウ</t>
    </rPh>
    <rPh sb="7" eb="8">
      <t>ブツ</t>
    </rPh>
    <phoneticPr fontId="6"/>
  </si>
  <si>
    <t>　上記工事に先立ち調査した結果、解体対象物の特別管理産業廃棄物等について、下記のとおり</t>
    <rPh sb="1" eb="3">
      <t>ジョウキ</t>
    </rPh>
    <rPh sb="3" eb="5">
      <t>コウジ</t>
    </rPh>
    <rPh sb="6" eb="8">
      <t>サキダ</t>
    </rPh>
    <rPh sb="9" eb="11">
      <t>チョウサ</t>
    </rPh>
    <rPh sb="13" eb="15">
      <t>ケッカ</t>
    </rPh>
    <rPh sb="16" eb="18">
      <t>カイタイ</t>
    </rPh>
    <rPh sb="18" eb="21">
      <t>タイショウブツ</t>
    </rPh>
    <rPh sb="22" eb="24">
      <t>トクベツ</t>
    </rPh>
    <rPh sb="24" eb="26">
      <t>カンリ</t>
    </rPh>
    <rPh sb="26" eb="28">
      <t>サンギョウ</t>
    </rPh>
    <rPh sb="28" eb="31">
      <t>ハイキブツ</t>
    </rPh>
    <rPh sb="31" eb="32">
      <t>トウ</t>
    </rPh>
    <phoneticPr fontId="6"/>
  </si>
  <si>
    <t>（注2）ＰＣＢ使用機器が有の場合は、報告書（様式：共-10-2）が必要になります。</t>
    <rPh sb="1" eb="2">
      <t>チュウ</t>
    </rPh>
    <rPh sb="12" eb="13">
      <t>アリ</t>
    </rPh>
    <rPh sb="14" eb="16">
      <t>バアイ</t>
    </rPh>
    <rPh sb="18" eb="21">
      <t>ホウコクショ</t>
    </rPh>
    <rPh sb="22" eb="24">
      <t>ヨウシキ</t>
    </rPh>
    <rPh sb="25" eb="26">
      <t>キョウ</t>
    </rPh>
    <rPh sb="33" eb="35">
      <t>ヒツヨウ</t>
    </rPh>
    <phoneticPr fontId="6"/>
  </si>
  <si>
    <t>（注3）ハロン・フロン使用機器が有の場合は、回収証明書（様式：共-10-3）が必要になります。</t>
    <rPh sb="22" eb="24">
      <t>カイシュウ</t>
    </rPh>
    <phoneticPr fontId="6"/>
  </si>
  <si>
    <t>（注4）ＰＣＢ使用機器・ハロン・フロン使用機器以外のものが有の場合は、個別の処理状況に</t>
    <rPh sb="1" eb="2">
      <t>チュウ</t>
    </rPh>
    <rPh sb="23" eb="25">
      <t>イガイ</t>
    </rPh>
    <rPh sb="29" eb="30">
      <t>ア</t>
    </rPh>
    <rPh sb="31" eb="33">
      <t>バアイ</t>
    </rPh>
    <rPh sb="35" eb="37">
      <t>コベツ</t>
    </rPh>
    <rPh sb="38" eb="40">
      <t>ショリ</t>
    </rPh>
    <rPh sb="40" eb="42">
      <t>ジョウキョウ</t>
    </rPh>
    <phoneticPr fontId="6"/>
  </si>
  <si>
    <t>搬入先の所在地</t>
    <rPh sb="0" eb="2">
      <t>ハンニュウ</t>
    </rPh>
    <rPh sb="2" eb="3">
      <t>サキ</t>
    </rPh>
    <rPh sb="4" eb="7">
      <t>ショザイチ</t>
    </rPh>
    <phoneticPr fontId="6"/>
  </si>
  <si>
    <r>
      <rPr>
        <sz val="11"/>
        <rFont val="ＭＳ Ｐゴシック"/>
        <family val="3"/>
        <charset val="128"/>
      </rPr>
      <t>受注者：</t>
    </r>
    <rPh sb="0" eb="3">
      <t>ジュチュウシャ</t>
    </rPh>
    <phoneticPr fontId="6"/>
  </si>
  <si>
    <t>〔工事の受注者、生産者団体・市場・卸売業等〕</t>
    <rPh sb="1" eb="3">
      <t>コウジ</t>
    </rPh>
    <rPh sb="4" eb="7">
      <t>ジュチュウシャ</t>
    </rPh>
    <rPh sb="8" eb="11">
      <t>セイサンシャ</t>
    </rPh>
    <rPh sb="11" eb="13">
      <t>ダンタイ</t>
    </rPh>
    <rPh sb="14" eb="16">
      <t>イチバ</t>
    </rPh>
    <rPh sb="17" eb="20">
      <t>オロシウリギョウ</t>
    </rPh>
    <rPh sb="20" eb="21">
      <t>トウ</t>
    </rPh>
    <phoneticPr fontId="42"/>
  </si>
  <si>
    <t>〔受注者〕</t>
    <rPh sb="1" eb="4">
      <t>ジュチュウシャ</t>
    </rPh>
    <phoneticPr fontId="42"/>
  </si>
  <si>
    <t>受注者：</t>
    <rPh sb="0" eb="3">
      <t>ジュチュウシャ</t>
    </rPh>
    <phoneticPr fontId="6"/>
  </si>
  <si>
    <t>工事受注者</t>
    <rPh sb="0" eb="2">
      <t>コウジ</t>
    </rPh>
    <rPh sb="2" eb="5">
      <t>ジュチュウシャ</t>
    </rPh>
    <phoneticPr fontId="6"/>
  </si>
  <si>
    <r>
      <t>　</t>
    </r>
    <r>
      <rPr>
        <sz val="14"/>
        <rFont val="ＭＳ Ｐ明朝"/>
        <family val="1"/>
        <charset val="128"/>
      </rPr>
      <t>□</t>
    </r>
    <r>
      <rPr>
        <sz val="11"/>
        <rFont val="ＭＳ Ｐ明朝"/>
        <family val="1"/>
        <charset val="128"/>
      </rPr>
      <t>　朱書図面（A１）</t>
    </r>
    <rPh sb="3" eb="5">
      <t>シュガ</t>
    </rPh>
    <rPh sb="5" eb="7">
      <t>ズメン</t>
    </rPh>
    <phoneticPr fontId="6"/>
  </si>
  <si>
    <r>
      <t>　</t>
    </r>
    <r>
      <rPr>
        <sz val="14"/>
        <rFont val="ＭＳ Ｐ明朝"/>
        <family val="1"/>
        <charset val="128"/>
      </rPr>
      <t>□</t>
    </r>
    <r>
      <rPr>
        <sz val="11"/>
        <rFont val="ＭＳ Ｐ明朝"/>
        <family val="1"/>
        <charset val="128"/>
      </rPr>
      <t>　白焼き製本（A３）</t>
    </r>
    <rPh sb="3" eb="5">
      <t>シロヤ</t>
    </rPh>
    <rPh sb="6" eb="8">
      <t>セイホン</t>
    </rPh>
    <phoneticPr fontId="6"/>
  </si>
  <si>
    <t>４．全景及び工程写真（外観・内部各２枚程度）</t>
    <rPh sb="2" eb="4">
      <t>ゼンケイ</t>
    </rPh>
    <rPh sb="4" eb="5">
      <t>オヨ</t>
    </rPh>
    <rPh sb="6" eb="8">
      <t>コウテイ</t>
    </rPh>
    <rPh sb="8" eb="10">
      <t>シャシン</t>
    </rPh>
    <phoneticPr fontId="6"/>
  </si>
  <si>
    <t>５．その他</t>
    <rPh sb="4" eb="5">
      <t>タ</t>
    </rPh>
    <phoneticPr fontId="6"/>
  </si>
  <si>
    <t>受　注　者　：</t>
    <rPh sb="0" eb="1">
      <t>ウケ</t>
    </rPh>
    <rPh sb="2" eb="3">
      <t>チュウ</t>
    </rPh>
    <rPh sb="4" eb="5">
      <t>シャ</t>
    </rPh>
    <phoneticPr fontId="6"/>
  </si>
  <si>
    <r>
      <t>業　　務　　内　　容　</t>
    </r>
    <r>
      <rPr>
        <vertAlign val="superscript"/>
        <sz val="10"/>
        <rFont val="ＭＳ Ｐゴシック"/>
        <family val="3"/>
        <charset val="128"/>
      </rPr>
      <t>※１</t>
    </r>
    <rPh sb="0" eb="1">
      <t>ギョウ</t>
    </rPh>
    <rPh sb="3" eb="4">
      <t>ツトム</t>
    </rPh>
    <rPh sb="6" eb="7">
      <t>ナイ</t>
    </rPh>
    <rPh sb="9" eb="10">
      <t>カタチ</t>
    </rPh>
    <phoneticPr fontId="6"/>
  </si>
  <si>
    <r>
      <t>備　　　　考　</t>
    </r>
    <r>
      <rPr>
        <vertAlign val="superscript"/>
        <sz val="10"/>
        <rFont val="ＭＳ Ｐゴシック"/>
        <family val="3"/>
        <charset val="128"/>
      </rPr>
      <t>※２</t>
    </r>
    <rPh sb="0" eb="1">
      <t>ソナエ</t>
    </rPh>
    <rPh sb="5" eb="6">
      <t>コウ</t>
    </rPh>
    <phoneticPr fontId="6"/>
  </si>
  <si>
    <t>３．休日取得計画・実績表（様式：共-17-4）</t>
    <rPh sb="2" eb="4">
      <t>キュウジツ</t>
    </rPh>
    <rPh sb="4" eb="8">
      <t>シュトクケイカク</t>
    </rPh>
    <rPh sb="9" eb="12">
      <t>ジッセキヒョウ</t>
    </rPh>
    <rPh sb="13" eb="15">
      <t>ヨウシキ</t>
    </rPh>
    <rPh sb="16" eb="17">
      <t>キョウ</t>
    </rPh>
    <phoneticPr fontId="6"/>
  </si>
  <si>
    <t>※請負工事費9,000万円以上の工事
　及び工事監理報告書用</t>
    <rPh sb="1" eb="6">
      <t>ウケオイコウジヒ</t>
    </rPh>
    <rPh sb="11" eb="13">
      <t>マンエン</t>
    </rPh>
    <rPh sb="13" eb="15">
      <t>イジョウ</t>
    </rPh>
    <rPh sb="16" eb="18">
      <t>コウジ</t>
    </rPh>
    <rPh sb="20" eb="21">
      <t>オヨ</t>
    </rPh>
    <rPh sb="22" eb="24">
      <t>コウジ</t>
    </rPh>
    <rPh sb="24" eb="26">
      <t>カンリ</t>
    </rPh>
    <rPh sb="26" eb="29">
      <t>ホウコクショ</t>
    </rPh>
    <rPh sb="29" eb="30">
      <t>ヨウ</t>
    </rPh>
    <phoneticPr fontId="6"/>
  </si>
  <si>
    <t>※請負工事費9,000万円未満の工事用
　（工事監理業務委託を行っている物件を除く）</t>
    <rPh sb="1" eb="6">
      <t>ウケオイコウジヒ</t>
    </rPh>
    <rPh sb="11" eb="13">
      <t>マンエン</t>
    </rPh>
    <rPh sb="13" eb="15">
      <t>ミマン</t>
    </rPh>
    <rPh sb="16" eb="19">
      <t>コウジヨウ</t>
    </rPh>
    <rPh sb="22" eb="26">
      <t>コウジカンリ</t>
    </rPh>
    <rPh sb="26" eb="30">
      <t>ギョウムイタク</t>
    </rPh>
    <rPh sb="31" eb="32">
      <t>オコナ</t>
    </rPh>
    <rPh sb="36" eb="38">
      <t>ブッケン</t>
    </rPh>
    <rPh sb="39" eb="40">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</si>
</sst>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 &quot;¥&quot;* #,##0_ ;_ &quot;¥&quot;* \-#,##0_ ;_ &quot;¥&quot;* &quot;-&quot;_ ;_ @_ "/>
    <numFmt numFmtId="176" formatCode="#,##0_ "/>
    <numFmt numFmtId="177" formatCode="[$-411]ggge&quot;年&quot;m&quot;月&quot;d&quot;日&quot;;@"/>
    <numFmt numFmtId="178" formatCode="#,##0_);[Red]\(#,##0\)"/>
    <numFmt numFmtId="179" formatCode="#,##0.00_ "/>
    <numFmt numFmtId="180" formatCode="#,###"/>
    <numFmt numFmtId="181" formatCode="#,##0;\-#,##0;&quot;-&quot;"/>
    <numFmt numFmtId="182" formatCode="[$-411]ge\.m\.d;@"/>
    <numFmt numFmtId="183" formatCode="yyyy/m/d;@"/>
    <numFmt numFmtId="184" formatCode="0_);[Red]\(0\)"/>
    <numFmt numFmtId="185" formatCode="0.0%"/>
    <numFmt numFmtId="186" formatCode="###&quot;日間&quot;"/>
    <numFmt numFmtId="187" formatCode="m/d"/>
    <numFmt numFmtId="188" formatCode="d"/>
    <numFmt numFmtId="189" formatCode="General&quot;日間&quot;"/>
    <numFmt numFmtId="190" formatCode="0_ "/>
    <numFmt numFmtId="191" formatCode="m/d;@"/>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name val="ＭＳ Ｐ明朝"/>
      <family val="1"/>
      <charset val="128"/>
    </font>
    <font>
      <b/>
      <sz val="12"/>
      <name val="ＭＳ Ｐ明朝"/>
      <family val="1"/>
      <charset val="128"/>
    </font>
    <font>
      <sz val="11"/>
      <color indexed="23"/>
      <name val="ＭＳ Ｐ明朝"/>
      <family val="1"/>
      <charset val="128"/>
    </font>
    <font>
      <sz val="10"/>
      <name val="ＭＳ Ｐ明朝"/>
      <family val="1"/>
      <charset val="128"/>
    </font>
    <font>
      <sz val="9"/>
      <name val="ＭＳ Ｐ明朝"/>
      <family val="1"/>
      <charset val="128"/>
    </font>
    <font>
      <sz val="9"/>
      <name val="ＭＳ Ｐゴシック"/>
      <family val="3"/>
      <charset val="128"/>
    </font>
    <font>
      <b/>
      <sz val="14"/>
      <name val="ＭＳ Ｐ明朝"/>
      <family val="1"/>
      <charset val="128"/>
    </font>
    <font>
      <sz val="14"/>
      <name val="ＭＳ Ｐ明朝"/>
      <family val="1"/>
      <charset val="128"/>
    </font>
    <font>
      <sz val="11"/>
      <color indexed="23"/>
      <name val="ＭＳ Ｐゴシック"/>
      <family val="3"/>
      <charset val="128"/>
    </font>
    <font>
      <sz val="11"/>
      <name val="ＭＳ Ｐゴシック"/>
      <family val="3"/>
      <charset val="128"/>
    </font>
    <font>
      <b/>
      <sz val="14"/>
      <name val="ＭＳ Ｐゴシック"/>
      <family val="3"/>
      <charset val="128"/>
    </font>
    <font>
      <sz val="11"/>
      <name val="ＭＳ Ｐゴシック"/>
      <family val="3"/>
      <charset val="128"/>
    </font>
    <font>
      <sz val="12"/>
      <name val="ＭＳ Ｐゴシック"/>
      <family val="3"/>
      <charset val="128"/>
    </font>
    <font>
      <b/>
      <sz val="12"/>
      <name val="ＭＳ Ｐゴシック"/>
      <family val="3"/>
      <charset val="128"/>
    </font>
    <font>
      <sz val="11"/>
      <name val="ＭＳ Ｐゴシック"/>
      <family val="3"/>
      <charset val="128"/>
    </font>
    <font>
      <sz val="8"/>
      <name val="ＭＳ Ｐゴシック"/>
      <family val="3"/>
      <charset val="128"/>
    </font>
    <font>
      <b/>
      <sz val="16"/>
      <name val="ＭＳ Ｐゴシック"/>
      <family val="3"/>
      <charset val="128"/>
    </font>
    <font>
      <b/>
      <sz val="11"/>
      <name val="ＭＳ Ｐゴシック"/>
      <family val="3"/>
      <charset val="128"/>
    </font>
    <font>
      <b/>
      <sz val="18"/>
      <name val="ＭＳ Ｐゴシック"/>
      <family val="3"/>
      <charset val="128"/>
    </font>
    <font>
      <b/>
      <sz val="10"/>
      <name val="ＭＳ Ｐゴシック"/>
      <family val="3"/>
      <charset val="128"/>
    </font>
    <font>
      <b/>
      <sz val="10"/>
      <name val="ＭＳ Ｐ明朝"/>
      <family val="1"/>
      <charset val="128"/>
    </font>
    <font>
      <vertAlign val="subscript"/>
      <sz val="10"/>
      <name val="ＭＳ Ｐゴシック"/>
      <family val="3"/>
      <charset val="128"/>
    </font>
    <font>
      <sz val="12"/>
      <name val="ＭＳ Ｐ明朝"/>
      <family val="1"/>
      <charset val="128"/>
    </font>
    <font>
      <sz val="14"/>
      <name val="ＭＳ Ｐゴシック"/>
      <family val="3"/>
      <charset val="128"/>
    </font>
    <font>
      <sz val="8"/>
      <color indexed="23"/>
      <name val="ＭＳ Ｐ明朝"/>
      <family val="1"/>
      <charset val="128"/>
    </font>
    <font>
      <sz val="10"/>
      <color indexed="23"/>
      <name val="ＭＳ Ｐ明朝"/>
      <family val="1"/>
      <charset val="128"/>
    </font>
    <font>
      <sz val="10"/>
      <name val="Osaka"/>
      <family val="3"/>
      <charset val="128"/>
    </font>
    <font>
      <sz val="10"/>
      <color indexed="8"/>
      <name val="Arial"/>
      <family val="2"/>
    </font>
    <font>
      <b/>
      <sz val="12"/>
      <name val="Arial"/>
      <family val="2"/>
    </font>
    <font>
      <sz val="10"/>
      <name val="Arial"/>
      <family val="2"/>
    </font>
    <font>
      <sz val="14"/>
      <name val="ＭＳ 明朝"/>
      <family val="1"/>
      <charset val="128"/>
    </font>
    <font>
      <b/>
      <sz val="11"/>
      <name val="ＭＳ Ｐ明朝"/>
      <family val="1"/>
      <charset val="128"/>
    </font>
    <font>
      <vertAlign val="superscript"/>
      <sz val="9"/>
      <name val="ＭＳ Ｐゴシック"/>
      <family val="3"/>
      <charset val="128"/>
    </font>
    <font>
      <sz val="12"/>
      <name val="ＭＳ 明朝"/>
      <family val="1"/>
      <charset val="128"/>
    </font>
    <font>
      <sz val="6"/>
      <name val="ＭＳ 明朝"/>
      <family val="1"/>
      <charset val="128"/>
    </font>
    <font>
      <sz val="16"/>
      <name val="ＭＳ 明朝"/>
      <family val="1"/>
      <charset val="128"/>
    </font>
    <font>
      <sz val="11"/>
      <name val="ＭＳ 明朝"/>
      <family val="1"/>
      <charset val="128"/>
    </font>
    <font>
      <sz val="10.5"/>
      <name val="ＭＳ 明朝"/>
      <family val="1"/>
      <charset val="128"/>
    </font>
    <font>
      <sz val="10"/>
      <name val="Times New Roman"/>
      <family val="1"/>
    </font>
    <font>
      <b/>
      <sz val="16"/>
      <name val="ＭＳ 明朝"/>
      <family val="1"/>
      <charset val="128"/>
    </font>
    <font>
      <sz val="11"/>
      <color indexed="10"/>
      <name val="ＭＳ Ｐ明朝"/>
      <family val="1"/>
      <charset val="128"/>
    </font>
    <font>
      <sz val="11"/>
      <name val="ＭＳ Ｐゴシック"/>
      <family val="3"/>
      <charset val="128"/>
    </font>
    <font>
      <sz val="8"/>
      <name val="ＭＳ Ｐ明朝"/>
      <family val="1"/>
      <charset val="128"/>
    </font>
    <font>
      <b/>
      <sz val="9"/>
      <color indexed="81"/>
      <name val="ＭＳ Ｐゴシック"/>
      <family val="3"/>
      <charset val="128"/>
    </font>
    <font>
      <b/>
      <sz val="11"/>
      <color rgb="FFFF0000"/>
      <name val="ＭＳ Ｐゴシック"/>
      <family val="3"/>
      <charset val="128"/>
    </font>
    <font>
      <strike/>
      <sz val="11"/>
      <color rgb="FFFF0000"/>
      <name val="ＭＳ Ｐ明朝"/>
      <family val="1"/>
      <charset val="128"/>
    </font>
    <font>
      <sz val="16"/>
      <name val="ＭＳ Ｐ明朝"/>
      <family val="1"/>
      <charset val="128"/>
    </font>
    <font>
      <sz val="11"/>
      <color rgb="FFFF0000"/>
      <name val="ＭＳ Ｐゴシック"/>
      <family val="3"/>
      <charset val="128"/>
    </font>
    <font>
      <sz val="11"/>
      <color rgb="FFFF0000"/>
      <name val="ＭＳ Ｐ明朝"/>
      <family val="1"/>
      <charset val="128"/>
    </font>
    <font>
      <sz val="12"/>
      <color rgb="FFFF0000"/>
      <name val="ＭＳ Ｐゴシック"/>
      <family val="3"/>
      <charset val="128"/>
    </font>
    <font>
      <sz val="10"/>
      <color rgb="FFFF0000"/>
      <name val="ＭＳ Ｐゴシック"/>
      <family val="3"/>
      <charset val="128"/>
    </font>
    <font>
      <strike/>
      <sz val="9"/>
      <color rgb="FFFF0000"/>
      <name val="ＭＳ Ｐ明朝"/>
      <family val="1"/>
      <charset val="128"/>
    </font>
    <font>
      <sz val="16"/>
      <color theme="1"/>
      <name val="HGｺﾞｼｯｸM"/>
      <family val="3"/>
      <charset val="128"/>
    </font>
    <font>
      <sz val="6"/>
      <name val="ＭＳ Ｐゴシック"/>
      <family val="2"/>
      <charset val="128"/>
      <scheme val="minor"/>
    </font>
    <font>
      <sz val="11"/>
      <color theme="1"/>
      <name val="HGｺﾞｼｯｸM"/>
      <family val="3"/>
      <charset val="128"/>
    </font>
    <font>
      <sz val="12"/>
      <color theme="1"/>
      <name val="HGｺﾞｼｯｸM"/>
      <family val="3"/>
      <charset val="128"/>
    </font>
    <font>
      <sz val="11"/>
      <color theme="0"/>
      <name val="HGPｺﾞｼｯｸM"/>
      <family val="3"/>
      <charset val="128"/>
    </font>
    <font>
      <sz val="11"/>
      <color theme="1"/>
      <name val="HGPｺﾞｼｯｸM"/>
      <family val="3"/>
      <charset val="128"/>
    </font>
    <font>
      <sz val="11"/>
      <color theme="3"/>
      <name val="HGｺﾞｼｯｸM"/>
      <family val="3"/>
      <charset val="128"/>
    </font>
    <font>
      <sz val="9"/>
      <color theme="1"/>
      <name val="HGｺﾞｼｯｸM"/>
      <family val="3"/>
      <charset val="128"/>
    </font>
    <font>
      <sz val="11"/>
      <name val="HGｺﾞｼｯｸM"/>
      <family val="3"/>
      <charset val="128"/>
    </font>
    <font>
      <b/>
      <sz val="11"/>
      <color theme="1"/>
      <name val="HGｺﾞｼｯｸM"/>
      <family val="3"/>
      <charset val="128"/>
    </font>
    <font>
      <b/>
      <sz val="11"/>
      <color rgb="FFFF0000"/>
      <name val="HGｺﾞｼｯｸM"/>
      <family val="3"/>
      <charset val="128"/>
    </font>
    <font>
      <sz val="11"/>
      <color rgb="FFFF0000"/>
      <name val="HGｺﾞｼｯｸM"/>
      <family val="3"/>
      <charset val="128"/>
    </font>
    <font>
      <sz val="11"/>
      <color theme="3" tint="-0.249977111117893"/>
      <name val="HGｺﾞｼｯｸM"/>
      <family val="3"/>
      <charset val="128"/>
    </font>
    <font>
      <sz val="8"/>
      <color theme="1"/>
      <name val="HGｺﾞｼｯｸM"/>
      <family val="3"/>
      <charset val="128"/>
    </font>
    <font>
      <sz val="6"/>
      <color rgb="FFFF0000"/>
      <name val="ＭＳ Ｐゴシック"/>
      <family val="3"/>
      <charset val="128"/>
    </font>
    <font>
      <sz val="16"/>
      <name val="ＭＳ Ｐゴシック"/>
      <family val="3"/>
      <charset val="128"/>
    </font>
    <font>
      <sz val="16"/>
      <color rgb="FFFF0000"/>
      <name val="ＭＳ Ｐゴシック"/>
      <family val="3"/>
      <charset val="128"/>
    </font>
    <font>
      <sz val="11"/>
      <color theme="1"/>
      <name val="BIZ UDPゴシック"/>
      <family val="3"/>
      <charset val="128"/>
    </font>
    <font>
      <sz val="16"/>
      <color theme="1"/>
      <name val="BIZ UDPゴシック"/>
      <family val="3"/>
      <charset val="128"/>
    </font>
    <font>
      <b/>
      <sz val="11"/>
      <color theme="1"/>
      <name val="BIZ UDPゴシック"/>
      <family val="3"/>
      <charset val="128"/>
    </font>
    <font>
      <sz val="12"/>
      <color theme="0"/>
      <name val="BIZ UDPゴシック"/>
      <family val="3"/>
      <charset val="128"/>
    </font>
    <font>
      <sz val="11"/>
      <color theme="0"/>
      <name val="BIZ UDPゴシック"/>
      <family val="3"/>
      <charset val="128"/>
    </font>
    <font>
      <sz val="12"/>
      <color theme="1"/>
      <name val="BIZ UDPゴシック"/>
      <family val="3"/>
      <charset val="128"/>
    </font>
    <font>
      <sz val="6"/>
      <color theme="1"/>
      <name val="BIZ UDPゴシック"/>
      <family val="3"/>
      <charset val="128"/>
    </font>
    <font>
      <sz val="9"/>
      <color theme="1"/>
      <name val="BIZ UDPゴシック"/>
      <family val="3"/>
      <charset val="128"/>
    </font>
    <font>
      <sz val="10"/>
      <color theme="1"/>
      <name val="BIZ UDPゴシック"/>
      <family val="3"/>
      <charset val="128"/>
    </font>
    <font>
      <sz val="8"/>
      <color theme="1"/>
      <name val="BIZ UDPゴシック"/>
      <family val="3"/>
      <charset val="128"/>
    </font>
    <font>
      <sz val="8"/>
      <color theme="1"/>
      <name val="ＭＳ Ｐゴシック"/>
      <family val="2"/>
      <charset val="128"/>
      <scheme val="minor"/>
    </font>
    <font>
      <sz val="9"/>
      <color theme="1"/>
      <name val="ＭＳ Ｐゴシック"/>
      <family val="2"/>
      <charset val="128"/>
      <scheme val="minor"/>
    </font>
    <font>
      <u/>
      <sz val="9"/>
      <color rgb="FFFF0000"/>
      <name val="ＭＳ Ｐゴシック"/>
      <family val="3"/>
      <charset val="128"/>
    </font>
    <font>
      <sz val="10"/>
      <name val="ＭＳ ゴシック"/>
      <family val="3"/>
      <charset val="128"/>
    </font>
    <font>
      <vertAlign val="superscript"/>
      <sz val="10"/>
      <name val="ＭＳ Ｐゴシック"/>
      <family val="3"/>
      <charset val="128"/>
    </font>
    <font>
      <sz val="9"/>
      <color indexed="81"/>
      <name val="MS P ゴシック"/>
      <family val="3"/>
      <charset val="128"/>
    </font>
  </fonts>
  <fills count="10">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99"/>
        <bgColor indexed="64"/>
      </patternFill>
    </fill>
    <fill>
      <patternFill patternType="solid">
        <fgColor rgb="FF0000FF"/>
        <bgColor indexed="64"/>
      </patternFill>
    </fill>
    <fill>
      <patternFill patternType="solid">
        <fgColor rgb="FF6699FF"/>
        <bgColor indexed="64"/>
      </patternFill>
    </fill>
    <fill>
      <patternFill patternType="solid">
        <fgColor rgb="FFCCECFF"/>
        <bgColor indexed="64"/>
      </patternFill>
    </fill>
    <fill>
      <patternFill patternType="solid">
        <fgColor rgb="FFFFFFCC"/>
        <bgColor indexed="64"/>
      </patternFill>
    </fill>
    <fill>
      <patternFill patternType="solid">
        <fgColor theme="0"/>
        <bgColor indexed="64"/>
      </patternFill>
    </fill>
  </fills>
  <borders count="185">
    <border>
      <left/>
      <right/>
      <top/>
      <bottom/>
      <diagonal/>
    </border>
    <border>
      <left style="dotted">
        <color indexed="64"/>
      </left>
      <right style="dotted">
        <color indexed="64"/>
      </right>
      <top style="medium">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diagonalUp="1">
      <left/>
      <right/>
      <top style="double">
        <color indexed="64"/>
      </top>
      <bottom style="thin">
        <color indexed="64"/>
      </bottom>
      <diagonal style="thin">
        <color indexed="64"/>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double">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uble">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right style="medium">
        <color indexed="64"/>
      </right>
      <top/>
      <bottom/>
      <diagonal/>
    </border>
    <border>
      <left style="double">
        <color indexed="64"/>
      </left>
      <right/>
      <top/>
      <bottom/>
      <diagonal/>
    </border>
    <border>
      <left/>
      <right/>
      <top style="thin">
        <color indexed="64"/>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dotted">
        <color indexed="64"/>
      </left>
      <right/>
      <top style="thin">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dotted">
        <color indexed="64"/>
      </left>
      <right/>
      <top/>
      <bottom/>
      <diagonal/>
    </border>
    <border>
      <left/>
      <right style="double">
        <color indexed="64"/>
      </right>
      <top/>
      <bottom/>
      <diagonal/>
    </border>
    <border>
      <left/>
      <right style="double">
        <color indexed="64"/>
      </right>
      <top/>
      <bottom style="medium">
        <color indexed="64"/>
      </bottom>
      <diagonal/>
    </border>
    <border>
      <left/>
      <right/>
      <top style="hair">
        <color indexed="64"/>
      </top>
      <bottom style="medium">
        <color indexed="64"/>
      </bottom>
      <diagonal/>
    </border>
    <border>
      <left/>
      <right/>
      <top style="hair">
        <color indexed="64"/>
      </top>
      <bottom style="hair">
        <color indexed="64"/>
      </bottom>
      <diagonal/>
    </border>
    <border>
      <left style="thin">
        <color indexed="64"/>
      </left>
      <right style="thin">
        <color indexed="64"/>
      </right>
      <top style="double">
        <color indexed="64"/>
      </top>
      <bottom/>
      <diagonal/>
    </border>
    <border>
      <left style="dashed">
        <color indexed="64"/>
      </left>
      <right style="thin">
        <color indexed="64"/>
      </right>
      <top/>
      <bottom style="thin">
        <color indexed="64"/>
      </bottom>
      <diagonal/>
    </border>
    <border>
      <left style="thin">
        <color indexed="64"/>
      </left>
      <right style="dashed">
        <color indexed="64"/>
      </right>
      <top/>
      <bottom style="thin">
        <color indexed="64"/>
      </bottom>
      <diagonal/>
    </border>
    <border>
      <left style="thin">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double">
        <color indexed="64"/>
      </top>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medium">
        <color indexed="64"/>
      </right>
      <top style="thin">
        <color indexed="64"/>
      </top>
      <bottom style="thin">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diagonalUp="1">
      <left/>
      <right style="thin">
        <color indexed="64"/>
      </right>
      <top style="double">
        <color indexed="64"/>
      </top>
      <bottom style="thin">
        <color indexed="64"/>
      </bottom>
      <diagonal style="thin">
        <color indexed="64"/>
      </diagonal>
    </border>
    <border>
      <left style="thin">
        <color indexed="64"/>
      </left>
      <right/>
      <top style="thin">
        <color indexed="64"/>
      </top>
      <bottom style="double">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right style="medium">
        <color indexed="64"/>
      </right>
      <top style="hair">
        <color indexed="64"/>
      </top>
      <bottom style="medium">
        <color indexed="64"/>
      </bottom>
      <diagonal/>
    </border>
    <border>
      <left/>
      <right style="medium">
        <color indexed="64"/>
      </right>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dotted">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dotted">
        <color indexed="64"/>
      </left>
      <right/>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style="dotted">
        <color indexed="64"/>
      </right>
      <top style="thin">
        <color indexed="64"/>
      </top>
      <bottom style="thin">
        <color indexed="64"/>
      </bottom>
      <diagonal/>
    </border>
    <border>
      <left/>
      <right style="hair">
        <color auto="1"/>
      </right>
      <top style="thin">
        <color indexed="64"/>
      </top>
      <bottom style="hair">
        <color auto="1"/>
      </bottom>
      <diagonal/>
    </border>
    <border>
      <left style="hair">
        <color auto="1"/>
      </left>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thin">
        <color indexed="64"/>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thin">
        <color indexed="64"/>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right style="hair">
        <color auto="1"/>
      </right>
      <top style="hair">
        <color auto="1"/>
      </top>
      <bottom style="thin">
        <color indexed="64"/>
      </bottom>
      <diagonal/>
    </border>
    <border>
      <left style="hair">
        <color auto="1"/>
      </left>
      <right/>
      <top style="hair">
        <color auto="1"/>
      </top>
      <bottom style="thin">
        <color indexed="64"/>
      </bottom>
      <diagonal/>
    </border>
    <border>
      <left style="thin">
        <color indexed="64"/>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hair">
        <color auto="1"/>
      </left>
      <right style="hair">
        <color auto="1"/>
      </right>
      <top/>
      <bottom style="hair">
        <color auto="1"/>
      </bottom>
      <diagonal/>
    </border>
    <border>
      <left style="hair">
        <color auto="1"/>
      </left>
      <right style="thin">
        <color indexed="64"/>
      </right>
      <top/>
      <bottom style="hair">
        <color auto="1"/>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hair">
        <color auto="1"/>
      </right>
      <top style="hair">
        <color auto="1"/>
      </top>
      <bottom/>
      <diagonal/>
    </border>
    <border>
      <left style="thin">
        <color indexed="64"/>
      </left>
      <right style="hair">
        <color auto="1"/>
      </right>
      <top/>
      <bottom style="hair">
        <color auto="1"/>
      </bottom>
      <diagonal/>
    </border>
    <border>
      <left style="thin">
        <color indexed="64"/>
      </left>
      <right style="hair">
        <color auto="1"/>
      </right>
      <top/>
      <bottom style="thin">
        <color indexed="64"/>
      </bottom>
      <diagonal/>
    </border>
    <border>
      <left style="medium">
        <color rgb="FFFF0000"/>
      </left>
      <right style="hair">
        <color auto="1"/>
      </right>
      <top style="medium">
        <color rgb="FFFF0000"/>
      </top>
      <bottom style="hair">
        <color auto="1"/>
      </bottom>
      <diagonal/>
    </border>
    <border>
      <left style="hair">
        <color auto="1"/>
      </left>
      <right style="hair">
        <color auto="1"/>
      </right>
      <top style="medium">
        <color rgb="FFFF0000"/>
      </top>
      <bottom style="hair">
        <color auto="1"/>
      </bottom>
      <diagonal/>
    </border>
    <border>
      <left style="hair">
        <color auto="1"/>
      </left>
      <right style="medium">
        <color rgb="FFFF0000"/>
      </right>
      <top style="medium">
        <color rgb="FFFF0000"/>
      </top>
      <bottom style="hair">
        <color auto="1"/>
      </bottom>
      <diagonal/>
    </border>
    <border>
      <left style="medium">
        <color rgb="FFFF0000"/>
      </left>
      <right style="hair">
        <color auto="1"/>
      </right>
      <top style="hair">
        <color auto="1"/>
      </top>
      <bottom style="medium">
        <color rgb="FFFF0000"/>
      </bottom>
      <diagonal/>
    </border>
    <border>
      <left style="hair">
        <color auto="1"/>
      </left>
      <right style="hair">
        <color auto="1"/>
      </right>
      <top style="hair">
        <color auto="1"/>
      </top>
      <bottom style="medium">
        <color rgb="FFFF0000"/>
      </bottom>
      <diagonal/>
    </border>
    <border>
      <left style="hair">
        <color auto="1"/>
      </left>
      <right style="medium">
        <color rgb="FFFF0000"/>
      </right>
      <top style="hair">
        <color auto="1"/>
      </top>
      <bottom style="medium">
        <color rgb="FFFF0000"/>
      </bottom>
      <diagonal/>
    </border>
    <border>
      <left style="hair">
        <color auto="1"/>
      </left>
      <right style="hair">
        <color auto="1"/>
      </right>
      <top style="thin">
        <color indexed="64"/>
      </top>
      <bottom/>
      <diagonal/>
    </border>
    <border>
      <left style="hair">
        <color auto="1"/>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bottom style="thin">
        <color indexed="64"/>
      </bottom>
      <diagonal/>
    </border>
    <border>
      <left style="hair">
        <color auto="1"/>
      </left>
      <right/>
      <top/>
      <bottom style="thin">
        <color indexed="64"/>
      </bottom>
      <diagonal/>
    </border>
    <border>
      <left/>
      <right style="hair">
        <color auto="1"/>
      </right>
      <top/>
      <bottom style="hair">
        <color auto="1"/>
      </bottom>
      <diagonal/>
    </border>
    <border>
      <left/>
      <right style="hair">
        <color indexed="64"/>
      </right>
      <top style="hair">
        <color indexed="64"/>
      </top>
      <bottom/>
      <diagonal/>
    </border>
    <border>
      <left/>
      <right/>
      <top style="thin">
        <color rgb="FFFF0000"/>
      </top>
      <bottom style="hair">
        <color indexed="64"/>
      </bottom>
      <diagonal/>
    </border>
    <border>
      <left style="medium">
        <color indexed="64"/>
      </left>
      <right/>
      <top style="thin">
        <color rgb="FFFF0000"/>
      </top>
      <bottom style="hair">
        <color indexed="64"/>
      </bottom>
      <diagonal/>
    </border>
    <border>
      <left/>
      <right style="medium">
        <color indexed="64"/>
      </right>
      <top style="thin">
        <color rgb="FFFF0000"/>
      </top>
      <bottom style="hair">
        <color indexed="64"/>
      </bottom>
      <diagonal/>
    </border>
    <border>
      <left style="medium">
        <color rgb="FFFF0000"/>
      </left>
      <right style="medium">
        <color rgb="FFFF0000"/>
      </right>
      <top style="medium">
        <color rgb="FFFF0000"/>
      </top>
      <bottom style="hair">
        <color auto="1"/>
      </bottom>
      <diagonal/>
    </border>
    <border>
      <left style="medium">
        <color rgb="FFFF0000"/>
      </left>
      <right style="medium">
        <color rgb="FFFF0000"/>
      </right>
      <top style="hair">
        <color auto="1"/>
      </top>
      <bottom style="medium">
        <color rgb="FFFF0000"/>
      </bottom>
      <diagonal/>
    </border>
  </borders>
  <cellStyleXfs count="15">
    <xf numFmtId="0" fontId="0" fillId="0" borderId="0">
      <alignment vertical="center"/>
    </xf>
    <xf numFmtId="180" fontId="34" fillId="0" borderId="1"/>
    <xf numFmtId="181" fontId="35" fillId="0" borderId="0" applyFill="0" applyBorder="0" applyAlignment="0"/>
    <xf numFmtId="0" fontId="36" fillId="0" borderId="2" applyNumberFormat="0" applyAlignment="0" applyProtection="0">
      <alignment horizontal="left" vertical="center"/>
    </xf>
    <xf numFmtId="0" fontId="36" fillId="0" borderId="3">
      <alignment horizontal="left" vertical="center"/>
    </xf>
    <xf numFmtId="0" fontId="37" fillId="0" borderId="0"/>
    <xf numFmtId="38" fontId="5" fillId="0" borderId="0" applyFont="0" applyFill="0" applyBorder="0" applyAlignment="0" applyProtection="0">
      <alignment vertical="center"/>
    </xf>
    <xf numFmtId="0" fontId="5" fillId="0" borderId="0"/>
    <xf numFmtId="0" fontId="38" fillId="0" borderId="0"/>
    <xf numFmtId="0" fontId="4" fillId="0" borderId="0">
      <alignment vertical="center"/>
    </xf>
    <xf numFmtId="9" fontId="4"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7" fillId="0" borderId="0" xfId="0" applyFont="1">
      <alignment vertical="center"/>
    </xf>
    <xf numFmtId="0" fontId="8" fillId="0" borderId="0" xfId="0" applyFont="1">
      <alignment vertical="center"/>
    </xf>
    <xf numFmtId="0" fontId="8" fillId="0" borderId="0" xfId="0" applyFont="1" applyAlignment="1">
      <alignment horizontal="center" vertical="center"/>
    </xf>
    <xf numFmtId="0" fontId="8" fillId="0" borderId="0" xfId="0" applyFont="1" applyAlignment="1">
      <alignment horizontal="right" vertical="center"/>
    </xf>
    <xf numFmtId="0" fontId="10" fillId="0" borderId="0" xfId="0" applyFont="1" applyAlignment="1">
      <alignment horizontal="center" vertical="center"/>
    </xf>
    <xf numFmtId="0" fontId="11" fillId="0" borderId="0" xfId="0" applyFont="1" applyAlignment="1">
      <alignment horizontal="center" vertical="center"/>
    </xf>
    <xf numFmtId="0" fontId="0" fillId="0" borderId="0" xfId="0" applyAlignment="1">
      <alignment horizontal="center" vertical="center"/>
    </xf>
    <xf numFmtId="0" fontId="11" fillId="0" borderId="0" xfId="0" applyFont="1">
      <alignment vertical="center"/>
    </xf>
    <xf numFmtId="0" fontId="14" fillId="0" borderId="0" xfId="0" applyFont="1" applyAlignment="1">
      <alignment horizontal="center" vertical="center"/>
    </xf>
    <xf numFmtId="0" fontId="17" fillId="0" borderId="0" xfId="0" applyFont="1">
      <alignment vertical="center"/>
    </xf>
    <xf numFmtId="0" fontId="8" fillId="0" borderId="0" xfId="0" applyFont="1" applyAlignment="1">
      <alignment horizontal="center"/>
    </xf>
    <xf numFmtId="0" fontId="8" fillId="0" borderId="0" xfId="0" applyFont="1" applyAlignment="1">
      <alignment horizontal="left" vertical="center"/>
    </xf>
    <xf numFmtId="0" fontId="7" fillId="0" borderId="0" xfId="0" applyFont="1" applyAlignment="1">
      <alignment horizontal="right" vertical="center"/>
    </xf>
    <xf numFmtId="0" fontId="7" fillId="0" borderId="0" xfId="0" applyFont="1" applyAlignment="1">
      <alignment horizontal="center" vertical="center"/>
    </xf>
    <xf numFmtId="0" fontId="7" fillId="0" borderId="0" xfId="0" applyFont="1" applyAlignment="1">
      <alignment horizontal="left" vertical="center"/>
    </xf>
    <xf numFmtId="0" fontId="5" fillId="0" borderId="0" xfId="0" applyFont="1" applyAlignment="1">
      <alignment horizontal="center" vertical="center"/>
    </xf>
    <xf numFmtId="0" fontId="5" fillId="0" borderId="0" xfId="0" applyFont="1">
      <alignment vertical="center"/>
    </xf>
    <xf numFmtId="0" fontId="18" fillId="0" borderId="0" xfId="0" applyFont="1" applyAlignment="1">
      <alignment horizontal="center" vertical="center"/>
    </xf>
    <xf numFmtId="0" fontId="0" fillId="0" borderId="0" xfId="0" applyAlignment="1">
      <alignment horizontal="left" vertical="center"/>
    </xf>
    <xf numFmtId="0" fontId="21" fillId="0" borderId="0" xfId="0" applyFont="1" applyAlignment="1">
      <alignment horizontal="center" vertical="center"/>
    </xf>
    <xf numFmtId="0" fontId="5" fillId="0" borderId="0" xfId="0" applyFont="1" applyAlignment="1">
      <alignment horizontal="right" vertical="center"/>
    </xf>
    <xf numFmtId="0" fontId="5" fillId="0" borderId="0" xfId="0" applyFont="1" applyAlignment="1">
      <alignment horizontal="center"/>
    </xf>
    <xf numFmtId="0" fontId="8" fillId="0" borderId="0" xfId="0" applyFont="1" applyAlignment="1">
      <alignment horizontal="left"/>
    </xf>
    <xf numFmtId="0" fontId="9" fillId="0" borderId="0" xfId="0" applyFont="1">
      <alignment vertical="center"/>
    </xf>
    <xf numFmtId="0" fontId="22" fillId="0" borderId="0" xfId="0" applyFont="1">
      <alignment vertical="center"/>
    </xf>
    <xf numFmtId="0" fontId="20" fillId="0" borderId="0" xfId="0" applyFont="1" applyAlignment="1">
      <alignment horizontal="center" vertical="center" wrapText="1"/>
    </xf>
    <xf numFmtId="0" fontId="13" fillId="0" borderId="0" xfId="0" applyFont="1">
      <alignment vertical="center"/>
    </xf>
    <xf numFmtId="0" fontId="21" fillId="0" borderId="0" xfId="0" applyFont="1" applyAlignment="1">
      <alignment horizontal="left" vertical="center"/>
    </xf>
    <xf numFmtId="0" fontId="7" fillId="0" borderId="4" xfId="0" applyFont="1" applyBorder="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xf>
    <xf numFmtId="0" fontId="25" fillId="0" borderId="0" xfId="0" applyFont="1" applyAlignment="1">
      <alignment horizontal="left" vertical="center"/>
    </xf>
    <xf numFmtId="0" fontId="5" fillId="0" borderId="0" xfId="0" applyFont="1" applyAlignment="1">
      <alignment horizontal="left" vertical="center"/>
    </xf>
    <xf numFmtId="0" fontId="13" fillId="0" borderId="0" xfId="0" applyFont="1" applyAlignment="1">
      <alignment horizontal="center" vertical="top"/>
    </xf>
    <xf numFmtId="0" fontId="12" fillId="0" borderId="0" xfId="0" applyFont="1">
      <alignment vertical="center"/>
    </xf>
    <xf numFmtId="0" fontId="8" fillId="0" borderId="4" xfId="0" applyFont="1" applyBorder="1" applyAlignment="1">
      <alignment horizontal="center" vertical="center"/>
    </xf>
    <xf numFmtId="0" fontId="9" fillId="0" borderId="0" xfId="0"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left" vertical="center"/>
    </xf>
    <xf numFmtId="0" fontId="13" fillId="0" borderId="0" xfId="0" applyFont="1" applyAlignment="1">
      <alignment horizontal="right" vertical="center"/>
    </xf>
    <xf numFmtId="0" fontId="13" fillId="0" borderId="4" xfId="0" applyFont="1" applyBorder="1" applyAlignment="1">
      <alignment horizontal="left" vertical="center"/>
    </xf>
    <xf numFmtId="0" fontId="5" fillId="0" borderId="5" xfId="0" applyFont="1" applyBorder="1" applyAlignment="1">
      <alignment horizontal="center" vertical="center"/>
    </xf>
    <xf numFmtId="0" fontId="15" fillId="0" borderId="0" xfId="0" applyFont="1" applyAlignment="1">
      <alignment horizontal="left" vertical="center"/>
    </xf>
    <xf numFmtId="0" fontId="20" fillId="0" borderId="0" xfId="0" applyFont="1">
      <alignment vertical="center"/>
    </xf>
    <xf numFmtId="0" fontId="27" fillId="0" borderId="0" xfId="0" applyFont="1" applyAlignment="1">
      <alignment horizontal="center" vertical="center"/>
    </xf>
    <xf numFmtId="0" fontId="28" fillId="0" borderId="0" xfId="0" applyFont="1" applyAlignment="1">
      <alignment horizontal="center" vertical="center"/>
    </xf>
    <xf numFmtId="0" fontId="7" fillId="0" borderId="6" xfId="0" applyFont="1" applyBorder="1" applyAlignment="1">
      <alignment horizontal="center" vertical="center"/>
    </xf>
    <xf numFmtId="0" fontId="11" fillId="0" borderId="0" xfId="0" applyFont="1" applyAlignment="1">
      <alignment horizontal="left" vertical="center"/>
    </xf>
    <xf numFmtId="176" fontId="5" fillId="0" borderId="0" xfId="0" applyNumberFormat="1" applyFont="1" applyAlignment="1">
      <alignment horizontal="center" vertical="center"/>
    </xf>
    <xf numFmtId="176" fontId="7" fillId="0" borderId="0" xfId="0" applyNumberFormat="1" applyFont="1" applyAlignment="1">
      <alignment horizontal="center" vertical="center"/>
    </xf>
    <xf numFmtId="176" fontId="5" fillId="0" borderId="7" xfId="0" applyNumberFormat="1" applyFont="1" applyBorder="1" applyAlignment="1">
      <alignment horizontal="center" vertical="center"/>
    </xf>
    <xf numFmtId="0" fontId="5" fillId="0" borderId="8" xfId="0" applyFont="1" applyBorder="1" applyAlignment="1">
      <alignment horizontal="center" vertical="center"/>
    </xf>
    <xf numFmtId="176" fontId="5" fillId="0" borderId="9" xfId="0" applyNumberFormat="1" applyFont="1" applyBorder="1" applyAlignment="1">
      <alignment horizontal="center" vertical="center"/>
    </xf>
    <xf numFmtId="0" fontId="7" fillId="0" borderId="10" xfId="0" applyFont="1" applyBorder="1" applyAlignment="1">
      <alignment horizontal="center" vertical="center"/>
    </xf>
    <xf numFmtId="176" fontId="7" fillId="0" borderId="0" xfId="0" applyNumberFormat="1" applyFont="1" applyAlignment="1">
      <alignment horizontal="left" vertical="center"/>
    </xf>
    <xf numFmtId="176" fontId="7" fillId="0" borderId="0" xfId="0" applyNumberFormat="1" applyFont="1">
      <alignment vertical="center"/>
    </xf>
    <xf numFmtId="0" fontId="7" fillId="0" borderId="0" xfId="0" applyFont="1" applyAlignment="1">
      <alignment horizontal="left" vertical="center" textRotation="255"/>
    </xf>
    <xf numFmtId="0" fontId="7" fillId="0" borderId="0" xfId="0" applyFont="1" applyAlignment="1">
      <alignment horizontal="center" vertical="center" textRotation="255"/>
    </xf>
    <xf numFmtId="0" fontId="13" fillId="0" borderId="0" xfId="0" applyFont="1" applyAlignment="1">
      <alignment horizontal="left" vertical="center"/>
    </xf>
    <xf numFmtId="0" fontId="13" fillId="0" borderId="0" xfId="0" applyFont="1" applyAlignment="1">
      <alignment horizontal="center" vertical="center" textRotation="255"/>
    </xf>
    <xf numFmtId="0" fontId="13" fillId="0" borderId="0" xfId="0" applyFont="1" applyAlignment="1">
      <alignment horizontal="center" vertical="center"/>
    </xf>
    <xf numFmtId="176" fontId="5" fillId="0" borderId="5" xfId="0" applyNumberFormat="1"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176" fontId="5" fillId="0" borderId="14" xfId="0" applyNumberFormat="1" applyFont="1" applyBorder="1" applyAlignment="1">
      <alignment horizontal="center" vertical="center"/>
    </xf>
    <xf numFmtId="176" fontId="5" fillId="0" borderId="15" xfId="0" applyNumberFormat="1" applyFont="1" applyBorder="1" applyAlignment="1">
      <alignment horizontal="center" vertical="center"/>
    </xf>
    <xf numFmtId="176" fontId="5" fillId="0" borderId="11" xfId="0" applyNumberFormat="1" applyFont="1" applyBorder="1" applyAlignment="1">
      <alignment horizontal="center" vertical="center"/>
    </xf>
    <xf numFmtId="176" fontId="5" fillId="0" borderId="12" xfId="0" applyNumberFormat="1" applyFont="1" applyBorder="1" applyAlignment="1">
      <alignment horizontal="center" vertical="center"/>
    </xf>
    <xf numFmtId="176" fontId="5" fillId="0" borderId="13" xfId="0" applyNumberFormat="1" applyFont="1" applyBorder="1" applyAlignment="1">
      <alignment horizontal="center" vertical="center"/>
    </xf>
    <xf numFmtId="0" fontId="7" fillId="0" borderId="16" xfId="0" applyFont="1" applyBorder="1">
      <alignment vertical="center"/>
    </xf>
    <xf numFmtId="0" fontId="7" fillId="0" borderId="17" xfId="0" applyFont="1" applyBorder="1">
      <alignment vertical="center"/>
    </xf>
    <xf numFmtId="0" fontId="23" fillId="0" borderId="0" xfId="0" applyFont="1" applyAlignment="1">
      <alignment horizontal="center" vertical="center"/>
    </xf>
    <xf numFmtId="0" fontId="31" fillId="0" borderId="0" xfId="0" applyFont="1" applyAlignment="1">
      <alignment horizontal="center" vertical="center"/>
    </xf>
    <xf numFmtId="0" fontId="20" fillId="0" borderId="0" xfId="0" applyFont="1" applyAlignment="1">
      <alignment horizontal="right" vertical="center"/>
    </xf>
    <xf numFmtId="0" fontId="20" fillId="0" borderId="0" xfId="0" applyFont="1" applyAlignment="1">
      <alignment horizontal="center" vertical="center"/>
    </xf>
    <xf numFmtId="0" fontId="7" fillId="0" borderId="19" xfId="0" applyFont="1" applyBorder="1" applyAlignment="1">
      <alignment horizontal="distributed" vertical="center"/>
    </xf>
    <xf numFmtId="0" fontId="7" fillId="0" borderId="19" xfId="0" applyFont="1" applyBorder="1">
      <alignment vertical="center"/>
    </xf>
    <xf numFmtId="0" fontId="7" fillId="0" borderId="3" xfId="0" applyFont="1" applyBorder="1" applyAlignment="1">
      <alignment horizontal="distributed" vertical="center"/>
    </xf>
    <xf numFmtId="0" fontId="7" fillId="0" borderId="3" xfId="0" applyFont="1" applyBorder="1">
      <alignment vertical="center"/>
    </xf>
    <xf numFmtId="0" fontId="7" fillId="0" borderId="23" xfId="0" applyFont="1" applyBorder="1">
      <alignment vertical="center"/>
    </xf>
    <xf numFmtId="0" fontId="7" fillId="0" borderId="24" xfId="0" applyFont="1" applyBorder="1" applyAlignment="1">
      <alignment horizontal="right" vertical="center"/>
    </xf>
    <xf numFmtId="0" fontId="23" fillId="0" borderId="0" xfId="0" applyFont="1">
      <alignment vertical="center"/>
    </xf>
    <xf numFmtId="0" fontId="7" fillId="0" borderId="20" xfId="0" applyFont="1" applyBorder="1">
      <alignment vertical="center"/>
    </xf>
    <xf numFmtId="0" fontId="7" fillId="0" borderId="25" xfId="0" applyFont="1" applyBorder="1" applyAlignment="1">
      <alignment horizontal="center" vertical="center"/>
    </xf>
    <xf numFmtId="0" fontId="7" fillId="0" borderId="27" xfId="0" applyFont="1" applyBorder="1">
      <alignment vertical="center"/>
    </xf>
    <xf numFmtId="0" fontId="7" fillId="0" borderId="28" xfId="0" applyFont="1" applyBorder="1">
      <alignment vertical="center"/>
    </xf>
    <xf numFmtId="0" fontId="7" fillId="0" borderId="29" xfId="0" applyFont="1" applyBorder="1">
      <alignment vertical="center"/>
    </xf>
    <xf numFmtId="0" fontId="7" fillId="0" borderId="18" xfId="0" applyFont="1" applyBorder="1">
      <alignment vertical="center"/>
    </xf>
    <xf numFmtId="0" fontId="7" fillId="0" borderId="21" xfId="0" applyFont="1" applyBorder="1">
      <alignment vertical="center"/>
    </xf>
    <xf numFmtId="0" fontId="7" fillId="0" borderId="30" xfId="0" applyFont="1" applyBorder="1">
      <alignment vertical="center"/>
    </xf>
    <xf numFmtId="0" fontId="7" fillId="0" borderId="31" xfId="0" applyFont="1" applyBorder="1" applyAlignment="1">
      <alignment horizontal="distributed" vertical="center"/>
    </xf>
    <xf numFmtId="0" fontId="7" fillId="0" borderId="31" xfId="0" applyFont="1" applyBorder="1">
      <alignment vertical="center"/>
    </xf>
    <xf numFmtId="0" fontId="7" fillId="0" borderId="32" xfId="0" applyFont="1" applyBorder="1" applyAlignment="1">
      <alignment horizontal="right" vertical="center"/>
    </xf>
    <xf numFmtId="0" fontId="7" fillId="0" borderId="33" xfId="0" applyFont="1" applyBorder="1" applyAlignment="1">
      <alignment horizontal="left" vertical="center"/>
    </xf>
    <xf numFmtId="176" fontId="7" fillId="0" borderId="21" xfId="0" applyNumberFormat="1" applyFont="1" applyBorder="1" applyAlignment="1">
      <alignment horizontal="left" vertical="center"/>
    </xf>
    <xf numFmtId="0" fontId="7" fillId="0" borderId="34" xfId="0" applyFont="1" applyBorder="1">
      <alignment vertical="center"/>
    </xf>
    <xf numFmtId="0" fontId="7" fillId="0" borderId="5" xfId="0" applyFont="1" applyBorder="1" applyAlignment="1">
      <alignment horizontal="center" vertical="center"/>
    </xf>
    <xf numFmtId="0" fontId="0" fillId="0" borderId="0" xfId="0" applyAlignment="1">
      <alignment horizontal="right" vertical="center"/>
    </xf>
    <xf numFmtId="0" fontId="32" fillId="0" borderId="0" xfId="0" applyFont="1" applyAlignment="1"/>
    <xf numFmtId="0" fontId="8" fillId="0" borderId="5" xfId="0" applyFont="1" applyBorder="1" applyAlignment="1">
      <alignment horizontal="center" vertical="center"/>
    </xf>
    <xf numFmtId="0" fontId="23" fillId="0" borderId="0" xfId="0" applyFont="1" applyAlignment="1"/>
    <xf numFmtId="0" fontId="33" fillId="0" borderId="4" xfId="0" applyFont="1" applyBorder="1" applyAlignment="1">
      <alignment horizontal="left" vertical="center"/>
    </xf>
    <xf numFmtId="0" fontId="11" fillId="0" borderId="4" xfId="0" applyFont="1" applyBorder="1" applyAlignment="1">
      <alignment horizontal="left" vertical="center"/>
    </xf>
    <xf numFmtId="0" fontId="7" fillId="0" borderId="54" xfId="0" applyFont="1" applyBorder="1" applyAlignment="1">
      <alignment horizontal="center" vertical="center"/>
    </xf>
    <xf numFmtId="0" fontId="7" fillId="0" borderId="14" xfId="0" applyFont="1" applyBorder="1" applyAlignment="1">
      <alignment horizontal="center" vertical="center"/>
    </xf>
    <xf numFmtId="0" fontId="7" fillId="0" borderId="36" xfId="0" applyFont="1" applyBorder="1" applyAlignment="1">
      <alignment horizontal="left" vertical="center"/>
    </xf>
    <xf numFmtId="0" fontId="7" fillId="0" borderId="4" xfId="0" applyFont="1" applyBorder="1">
      <alignment vertical="center"/>
    </xf>
    <xf numFmtId="0" fontId="5" fillId="0" borderId="0" xfId="7"/>
    <xf numFmtId="0" fontId="5" fillId="0" borderId="0" xfId="7" applyAlignment="1">
      <alignment vertical="center"/>
    </xf>
    <xf numFmtId="0" fontId="17" fillId="0" borderId="0" xfId="0" applyFont="1" applyAlignment="1">
      <alignment horizontal="left" vertical="center"/>
    </xf>
    <xf numFmtId="0" fontId="13" fillId="0" borderId="0" xfId="0" applyFont="1" applyAlignment="1">
      <alignment horizont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7" xfId="0" applyFont="1" applyBorder="1" applyAlignment="1">
      <alignment horizontal="center" vertical="center"/>
    </xf>
    <xf numFmtId="0" fontId="7" fillId="0" borderId="4" xfId="0" applyFont="1" applyBorder="1" applyAlignment="1">
      <alignment horizontal="center" vertical="center"/>
    </xf>
    <xf numFmtId="0" fontId="7" fillId="0" borderId="57" xfId="0" applyFont="1" applyBorder="1" applyAlignment="1">
      <alignment horizontal="left" vertical="center"/>
    </xf>
    <xf numFmtId="176" fontId="5" fillId="0" borderId="58" xfId="0" applyNumberFormat="1" applyFont="1" applyBorder="1" applyAlignment="1">
      <alignment horizontal="center" vertical="center"/>
    </xf>
    <xf numFmtId="0" fontId="7" fillId="0" borderId="59" xfId="0" applyFont="1" applyBorder="1" applyAlignment="1">
      <alignment horizontal="left" vertical="center"/>
    </xf>
    <xf numFmtId="0" fontId="7" fillId="0" borderId="60" xfId="0" applyFont="1" applyBorder="1">
      <alignment vertical="center"/>
    </xf>
    <xf numFmtId="0" fontId="5" fillId="0" borderId="0" xfId="0" applyFont="1" applyAlignment="1">
      <alignment horizontal="left"/>
    </xf>
    <xf numFmtId="0" fontId="18" fillId="0" borderId="61" xfId="0" applyFont="1" applyBorder="1" applyAlignment="1">
      <alignment horizontal="center" vertical="center"/>
    </xf>
    <xf numFmtId="0" fontId="7" fillId="0" borderId="62" xfId="0" applyFont="1" applyBorder="1" applyAlignment="1">
      <alignment horizontal="center" vertical="center"/>
    </xf>
    <xf numFmtId="0" fontId="7" fillId="0" borderId="63" xfId="0" applyFont="1" applyBorder="1" applyAlignment="1">
      <alignment horizontal="center" vertical="center"/>
    </xf>
    <xf numFmtId="57" fontId="7" fillId="0" borderId="4" xfId="0" applyNumberFormat="1" applyFont="1" applyBorder="1" applyAlignment="1">
      <alignment horizontal="center" vertical="center"/>
    </xf>
    <xf numFmtId="0" fontId="11" fillId="0" borderId="0" xfId="7" applyFont="1" applyAlignment="1">
      <alignment horizontal="left"/>
    </xf>
    <xf numFmtId="0" fontId="8" fillId="0" borderId="0" xfId="7" applyFont="1"/>
    <xf numFmtId="0" fontId="8" fillId="0" borderId="0" xfId="7" applyFont="1" applyAlignment="1">
      <alignment vertical="center"/>
    </xf>
    <xf numFmtId="0" fontId="8" fillId="0" borderId="0" xfId="7" applyFont="1" applyAlignment="1">
      <alignment horizontal="justify" vertical="center"/>
    </xf>
    <xf numFmtId="0" fontId="8" fillId="0" borderId="15" xfId="7" applyFont="1" applyBorder="1"/>
    <xf numFmtId="0" fontId="8" fillId="0" borderId="14" xfId="7" applyFont="1" applyBorder="1"/>
    <xf numFmtId="0" fontId="8" fillId="0" borderId="5" xfId="7" applyFont="1" applyBorder="1"/>
    <xf numFmtId="0" fontId="8" fillId="0" borderId="7" xfId="7" applyFont="1" applyBorder="1"/>
    <xf numFmtId="0" fontId="8" fillId="0" borderId="0" xfId="7" applyFont="1" applyAlignment="1">
      <alignment horizontal="right" vertical="center"/>
    </xf>
    <xf numFmtId="0" fontId="8" fillId="0" borderId="15" xfId="7" applyFont="1" applyBorder="1" applyAlignment="1">
      <alignment horizontal="justify"/>
    </xf>
    <xf numFmtId="0" fontId="8" fillId="0" borderId="0" xfId="7" applyFont="1" applyAlignment="1">
      <alignment horizontal="left" vertical="center"/>
    </xf>
    <xf numFmtId="0" fontId="8" fillId="0" borderId="15" xfId="7" applyFont="1" applyBorder="1" applyAlignment="1">
      <alignment horizontal="justify" vertical="top"/>
    </xf>
    <xf numFmtId="0" fontId="8" fillId="0" borderId="0" xfId="7" applyFont="1" applyAlignment="1">
      <alignment horizontal="justify" vertical="top"/>
    </xf>
    <xf numFmtId="0" fontId="8" fillId="0" borderId="9" xfId="7" applyFont="1" applyBorder="1" applyAlignment="1">
      <alignment vertical="center"/>
    </xf>
    <xf numFmtId="0" fontId="8" fillId="0" borderId="15" xfId="7" applyFont="1" applyBorder="1" applyAlignment="1">
      <alignment vertical="center"/>
    </xf>
    <xf numFmtId="0" fontId="8" fillId="0" borderId="64" xfId="7" applyFont="1" applyBorder="1" applyAlignment="1">
      <alignment vertical="center"/>
    </xf>
    <xf numFmtId="0" fontId="39" fillId="0" borderId="15" xfId="7" applyFont="1" applyBorder="1" applyAlignment="1">
      <alignment vertical="center"/>
    </xf>
    <xf numFmtId="0" fontId="23" fillId="0" borderId="0" xfId="0" applyFont="1" applyAlignment="1">
      <alignment horizontal="left" vertical="top"/>
    </xf>
    <xf numFmtId="0" fontId="7" fillId="0" borderId="40" xfId="0" applyFont="1" applyBorder="1" applyAlignment="1">
      <alignment horizontal="center" vertical="center"/>
    </xf>
    <xf numFmtId="0" fontId="7" fillId="0" borderId="66" xfId="0" applyFont="1" applyBorder="1" applyAlignment="1">
      <alignment horizontal="center" vertical="center"/>
    </xf>
    <xf numFmtId="0" fontId="7" fillId="0" borderId="71" xfId="0" applyFont="1" applyBorder="1" applyAlignment="1">
      <alignment horizontal="center" vertical="center"/>
    </xf>
    <xf numFmtId="0" fontId="13" fillId="0" borderId="72" xfId="0" applyFont="1" applyBorder="1" applyAlignment="1">
      <alignment horizontal="center" vertical="center"/>
    </xf>
    <xf numFmtId="0" fontId="13" fillId="0" borderId="73" xfId="0" applyFont="1" applyBorder="1" applyAlignment="1">
      <alignment horizontal="center" vertical="center"/>
    </xf>
    <xf numFmtId="0" fontId="13" fillId="0" borderId="36" xfId="0" applyFont="1" applyBorder="1" applyAlignment="1">
      <alignment horizontal="center" vertical="center"/>
    </xf>
    <xf numFmtId="0" fontId="13" fillId="0" borderId="65" xfId="0" applyFont="1" applyBorder="1" applyAlignment="1">
      <alignment horizontal="center" vertical="center"/>
    </xf>
    <xf numFmtId="0" fontId="12" fillId="0" borderId="0" xfId="0" applyFont="1" applyAlignment="1">
      <alignment horizontal="left"/>
    </xf>
    <xf numFmtId="0" fontId="12" fillId="0" borderId="0" xfId="0" applyFont="1" applyAlignment="1">
      <alignment horizontal="right" vertical="center"/>
    </xf>
    <xf numFmtId="0" fontId="12" fillId="0" borderId="0" xfId="0" applyFont="1" applyAlignment="1">
      <alignment horizontal="center"/>
    </xf>
    <xf numFmtId="0" fontId="25" fillId="0" borderId="0" xfId="0" applyFont="1" applyAlignment="1">
      <alignment horizontal="right" vertical="center"/>
    </xf>
    <xf numFmtId="0" fontId="13" fillId="0" borderId="39" xfId="0" applyFont="1" applyBorder="1" applyAlignment="1">
      <alignment horizontal="center" vertical="center"/>
    </xf>
    <xf numFmtId="0" fontId="13" fillId="2" borderId="0" xfId="0" applyFont="1" applyFill="1" applyAlignment="1">
      <alignment horizontal="right" vertical="center"/>
    </xf>
    <xf numFmtId="176" fontId="13" fillId="2" borderId="0" xfId="0" applyNumberFormat="1" applyFont="1" applyFill="1">
      <alignment vertical="center"/>
    </xf>
    <xf numFmtId="179" fontId="13" fillId="0" borderId="0" xfId="0" applyNumberFormat="1" applyFont="1" applyAlignment="1">
      <alignment horizontal="right" vertical="center"/>
    </xf>
    <xf numFmtId="0" fontId="13" fillId="2" borderId="0" xfId="0" applyFont="1" applyFill="1" applyAlignment="1">
      <alignment horizontal="center" vertical="center"/>
    </xf>
    <xf numFmtId="0" fontId="13" fillId="2" borderId="9" xfId="0" applyFont="1" applyFill="1" applyBorder="1">
      <alignment vertical="center"/>
    </xf>
    <xf numFmtId="0" fontId="23" fillId="0" borderId="0" xfId="0" applyFont="1" applyAlignment="1">
      <alignment vertical="top"/>
    </xf>
    <xf numFmtId="0" fontId="13" fillId="2" borderId="0" xfId="0" applyFont="1" applyFill="1">
      <alignment vertical="center"/>
    </xf>
    <xf numFmtId="0" fontId="13" fillId="0" borderId="4" xfId="0" applyFont="1" applyBorder="1" applyAlignment="1">
      <alignment horizontal="center" vertical="center"/>
    </xf>
    <xf numFmtId="0" fontId="13" fillId="2" borderId="4" xfId="0" applyFont="1" applyFill="1" applyBorder="1" applyAlignment="1">
      <alignment horizontal="right" vertical="center"/>
    </xf>
    <xf numFmtId="0" fontId="13" fillId="2" borderId="4" xfId="0" quotePrefix="1" applyFont="1" applyFill="1" applyBorder="1">
      <alignment vertical="center"/>
    </xf>
    <xf numFmtId="0" fontId="13" fillId="2" borderId="4" xfId="0" applyFont="1" applyFill="1" applyBorder="1">
      <alignment vertical="center"/>
    </xf>
    <xf numFmtId="0" fontId="20" fillId="0" borderId="0" xfId="0" applyFont="1" applyAlignment="1">
      <alignment horizontal="left" vertical="center"/>
    </xf>
    <xf numFmtId="0" fontId="13" fillId="0" borderId="0" xfId="0" applyFont="1" applyAlignment="1">
      <alignment horizontal="left"/>
    </xf>
    <xf numFmtId="0" fontId="18" fillId="0" borderId="0" xfId="0" applyFont="1">
      <alignment vertical="center"/>
    </xf>
    <xf numFmtId="0" fontId="13" fillId="0" borderId="64" xfId="0" applyFont="1" applyBorder="1" applyAlignment="1">
      <alignment horizontal="center" vertical="center"/>
    </xf>
    <xf numFmtId="0" fontId="13" fillId="0" borderId="57" xfId="0" applyFont="1" applyBorder="1" applyAlignment="1">
      <alignment horizontal="center" vertical="center"/>
    </xf>
    <xf numFmtId="0" fontId="13" fillId="0" borderId="64" xfId="0" applyFont="1" applyBorder="1">
      <alignment vertical="center"/>
    </xf>
    <xf numFmtId="0" fontId="23" fillId="0" borderId="39" xfId="0" applyFont="1" applyBorder="1" applyAlignment="1">
      <alignment horizontal="center" vertical="center"/>
    </xf>
    <xf numFmtId="0" fontId="13" fillId="0" borderId="39" xfId="0" applyFont="1" applyBorder="1">
      <alignment vertical="center"/>
    </xf>
    <xf numFmtId="0" fontId="13" fillId="0" borderId="36" xfId="0" applyFont="1" applyBorder="1">
      <alignment vertical="center"/>
    </xf>
    <xf numFmtId="0" fontId="13" fillId="0" borderId="15" xfId="0" applyFont="1" applyBorder="1">
      <alignment vertical="center"/>
    </xf>
    <xf numFmtId="0" fontId="13" fillId="0" borderId="74" xfId="0" applyFont="1" applyBorder="1" applyAlignment="1">
      <alignment horizontal="center" vertical="center"/>
    </xf>
    <xf numFmtId="0" fontId="23" fillId="0" borderId="75" xfId="0" applyFont="1" applyBorder="1" applyAlignment="1">
      <alignment horizontal="center" vertical="center"/>
    </xf>
    <xf numFmtId="0" fontId="13" fillId="0" borderId="75" xfId="0" applyFont="1" applyBorder="1">
      <alignment vertical="center"/>
    </xf>
    <xf numFmtId="0" fontId="13" fillId="0" borderId="53" xfId="0" applyFont="1" applyBorder="1">
      <alignment vertical="center"/>
    </xf>
    <xf numFmtId="0" fontId="13" fillId="0" borderId="74" xfId="0" applyFont="1" applyBorder="1">
      <alignment vertical="center"/>
    </xf>
    <xf numFmtId="0" fontId="13" fillId="0" borderId="74" xfId="0" applyFont="1" applyBorder="1" applyAlignment="1">
      <alignment horizontal="right" vertical="center"/>
    </xf>
    <xf numFmtId="0" fontId="13" fillId="0" borderId="76" xfId="0" applyFont="1" applyBorder="1" applyAlignment="1">
      <alignment horizontal="center" vertical="center"/>
    </xf>
    <xf numFmtId="0" fontId="23" fillId="0" borderId="77" xfId="0" applyFont="1" applyBorder="1" applyAlignment="1">
      <alignment horizontal="center" vertical="center"/>
    </xf>
    <xf numFmtId="0" fontId="13" fillId="0" borderId="77" xfId="0" applyFont="1" applyBorder="1">
      <alignment vertical="center"/>
    </xf>
    <xf numFmtId="0" fontId="13" fillId="0" borderId="78" xfId="0" applyFont="1" applyBorder="1">
      <alignment vertical="center"/>
    </xf>
    <xf numFmtId="0" fontId="13" fillId="0" borderId="76" xfId="0" applyFont="1" applyBorder="1">
      <alignment vertical="center"/>
    </xf>
    <xf numFmtId="0" fontId="13" fillId="0" borderId="79" xfId="0" applyFont="1" applyBorder="1" applyAlignment="1">
      <alignment horizontal="center" vertical="center"/>
    </xf>
    <xf numFmtId="0" fontId="23" fillId="0" borderId="80" xfId="0" applyFont="1" applyBorder="1" applyAlignment="1">
      <alignment horizontal="center" vertical="center"/>
    </xf>
    <xf numFmtId="0" fontId="13" fillId="0" borderId="80" xfId="0" applyFont="1" applyBorder="1">
      <alignment vertical="center"/>
    </xf>
    <xf numFmtId="0" fontId="13" fillId="0" borderId="26" xfId="0" applyFont="1" applyBorder="1">
      <alignment vertical="center"/>
    </xf>
    <xf numFmtId="0" fontId="13" fillId="0" borderId="79" xfId="0" applyFont="1" applyBorder="1">
      <alignment vertical="center"/>
    </xf>
    <xf numFmtId="0" fontId="13" fillId="0" borderId="81" xfId="0" applyFont="1" applyBorder="1">
      <alignment vertical="center"/>
    </xf>
    <xf numFmtId="0" fontId="13" fillId="0" borderId="82" xfId="0" applyFont="1" applyBorder="1">
      <alignment vertical="center"/>
    </xf>
    <xf numFmtId="0" fontId="13" fillId="0" borderId="83" xfId="0" applyFont="1" applyBorder="1" applyAlignment="1">
      <alignment horizontal="center" vertical="center"/>
    </xf>
    <xf numFmtId="0" fontId="23" fillId="0" borderId="84" xfId="0" applyFont="1" applyBorder="1" applyAlignment="1">
      <alignment horizontal="center" vertical="center"/>
    </xf>
    <xf numFmtId="0" fontId="13" fillId="0" borderId="84" xfId="0" applyFont="1" applyBorder="1">
      <alignment vertical="center"/>
    </xf>
    <xf numFmtId="0" fontId="13" fillId="0" borderId="85" xfId="0" applyFont="1" applyBorder="1">
      <alignment vertical="center"/>
    </xf>
    <xf numFmtId="0" fontId="13" fillId="0" borderId="83" xfId="0" applyFont="1" applyBorder="1">
      <alignment vertical="center"/>
    </xf>
    <xf numFmtId="0" fontId="13" fillId="0" borderId="86" xfId="0" applyFont="1" applyBorder="1">
      <alignment vertical="center"/>
    </xf>
    <xf numFmtId="0" fontId="13" fillId="0" borderId="8" xfId="0" applyFont="1" applyBorder="1">
      <alignment vertical="center"/>
    </xf>
    <xf numFmtId="0" fontId="13" fillId="0" borderId="87" xfId="0" applyFont="1" applyBorder="1" applyAlignment="1">
      <alignment horizontal="center" vertical="center"/>
    </xf>
    <xf numFmtId="0" fontId="23" fillId="0" borderId="87" xfId="0" applyFont="1" applyBorder="1" applyAlignment="1">
      <alignment horizontal="center" vertical="center"/>
    </xf>
    <xf numFmtId="0" fontId="13" fillId="0" borderId="88" xfId="0" applyFont="1" applyBorder="1">
      <alignment vertical="center"/>
    </xf>
    <xf numFmtId="0" fontId="13" fillId="0" borderId="89" xfId="0" applyFont="1" applyBorder="1">
      <alignment vertical="center"/>
    </xf>
    <xf numFmtId="0" fontId="13" fillId="0" borderId="87" xfId="0" applyFont="1" applyBorder="1">
      <alignment vertical="center"/>
    </xf>
    <xf numFmtId="0" fontId="13" fillId="0" borderId="90" xfId="0" applyFont="1" applyBorder="1">
      <alignment vertical="center"/>
    </xf>
    <xf numFmtId="0" fontId="23" fillId="0" borderId="74" xfId="0" applyFont="1" applyBorder="1" applyAlignment="1">
      <alignment horizontal="center" vertical="center"/>
    </xf>
    <xf numFmtId="0" fontId="23" fillId="0" borderId="76" xfId="0" applyFont="1" applyBorder="1" applyAlignment="1">
      <alignment horizontal="center" vertical="center"/>
    </xf>
    <xf numFmtId="0" fontId="13" fillId="0" borderId="91" xfId="0" applyFont="1" applyBorder="1">
      <alignment vertical="center"/>
    </xf>
    <xf numFmtId="0" fontId="23" fillId="0" borderId="79" xfId="0" applyFont="1" applyBorder="1" applyAlignment="1">
      <alignment horizontal="center" vertical="center"/>
    </xf>
    <xf numFmtId="0" fontId="23" fillId="0" borderId="83" xfId="0" applyFont="1" applyBorder="1" applyAlignment="1">
      <alignment horizontal="center" vertical="center"/>
    </xf>
    <xf numFmtId="0" fontId="23" fillId="0" borderId="88" xfId="0" applyFont="1" applyBorder="1" applyAlignment="1">
      <alignment horizontal="center" vertical="center"/>
    </xf>
    <xf numFmtId="0" fontId="13" fillId="0" borderId="40" xfId="0" applyFont="1" applyBorder="1">
      <alignment vertical="center"/>
    </xf>
    <xf numFmtId="0" fontId="13" fillId="0" borderId="14" xfId="0" applyFont="1" applyBorder="1" applyAlignment="1">
      <alignment horizontal="center" vertical="center"/>
    </xf>
    <xf numFmtId="0" fontId="23" fillId="0" borderId="40" xfId="0" applyFont="1" applyBorder="1" applyAlignment="1">
      <alignment horizontal="center" vertical="center"/>
    </xf>
    <xf numFmtId="0" fontId="13" fillId="0" borderId="5" xfId="0" applyFont="1" applyBorder="1">
      <alignment vertical="center"/>
    </xf>
    <xf numFmtId="0" fontId="13" fillId="0" borderId="14" xfId="0" applyFont="1" applyBorder="1">
      <alignment vertical="center"/>
    </xf>
    <xf numFmtId="0" fontId="13" fillId="0" borderId="7" xfId="0" applyFont="1" applyBorder="1">
      <alignment vertical="center"/>
    </xf>
    <xf numFmtId="0" fontId="25" fillId="0" borderId="0" xfId="0" applyFont="1">
      <alignment vertical="center"/>
    </xf>
    <xf numFmtId="0" fontId="27" fillId="0" borderId="0" xfId="0" applyFont="1" applyAlignment="1">
      <alignment horizontal="right" vertical="center"/>
    </xf>
    <xf numFmtId="0" fontId="21" fillId="0" borderId="0" xfId="0" applyFont="1">
      <alignment vertical="center"/>
    </xf>
    <xf numFmtId="0" fontId="0" fillId="2" borderId="0" xfId="0" applyFill="1" applyAlignment="1">
      <alignment horizontal="center" vertical="center"/>
    </xf>
    <xf numFmtId="178" fontId="13" fillId="2" borderId="0" xfId="0" applyNumberFormat="1" applyFont="1" applyFill="1">
      <alignment vertical="center"/>
    </xf>
    <xf numFmtId="176" fontId="13" fillId="0" borderId="0" xfId="0" applyNumberFormat="1" applyFont="1">
      <alignment vertical="center"/>
    </xf>
    <xf numFmtId="0" fontId="7" fillId="2" borderId="0" xfId="0" applyFont="1" applyFill="1">
      <alignment vertical="center"/>
    </xf>
    <xf numFmtId="0" fontId="0" fillId="2" borderId="0" xfId="0" applyFill="1">
      <alignment vertical="center"/>
    </xf>
    <xf numFmtId="0" fontId="23" fillId="2" borderId="64" xfId="0" applyFont="1" applyFill="1" applyBorder="1">
      <alignment vertical="center"/>
    </xf>
    <xf numFmtId="0" fontId="23" fillId="2" borderId="36" xfId="0" applyFont="1" applyFill="1" applyBorder="1">
      <alignment vertical="center"/>
    </xf>
    <xf numFmtId="0" fontId="13" fillId="2" borderId="36" xfId="0" applyFont="1" applyFill="1" applyBorder="1" applyAlignment="1">
      <alignment horizontal="right" vertical="center"/>
    </xf>
    <xf numFmtId="0" fontId="7" fillId="2" borderId="36" xfId="0" applyFont="1" applyFill="1" applyBorder="1">
      <alignment vertical="center"/>
    </xf>
    <xf numFmtId="0" fontId="7" fillId="0" borderId="15" xfId="0" applyFont="1" applyBorder="1">
      <alignment vertical="center"/>
    </xf>
    <xf numFmtId="0" fontId="23" fillId="2" borderId="15" xfId="0" applyFont="1" applyFill="1" applyBorder="1">
      <alignment vertical="center"/>
    </xf>
    <xf numFmtId="0" fontId="23" fillId="2" borderId="0" xfId="0" applyFont="1" applyFill="1">
      <alignment vertical="center"/>
    </xf>
    <xf numFmtId="0" fontId="23" fillId="2" borderId="14" xfId="0" applyFont="1" applyFill="1" applyBorder="1">
      <alignment vertical="center"/>
    </xf>
    <xf numFmtId="0" fontId="23" fillId="2" borderId="5" xfId="0" applyFont="1" applyFill="1" applyBorder="1">
      <alignment vertical="center"/>
    </xf>
    <xf numFmtId="0" fontId="7" fillId="2" borderId="5" xfId="0" applyFont="1" applyFill="1" applyBorder="1">
      <alignment vertical="center"/>
    </xf>
    <xf numFmtId="0" fontId="13" fillId="0" borderId="92" xfId="0" applyFont="1" applyBorder="1" applyAlignment="1">
      <alignment horizontal="center" vertical="center"/>
    </xf>
    <xf numFmtId="0" fontId="13" fillId="0" borderId="92" xfId="0" applyFont="1" applyBorder="1">
      <alignment vertical="center"/>
    </xf>
    <xf numFmtId="0" fontId="13" fillId="0" borderId="93" xfId="0" applyFont="1" applyBorder="1">
      <alignment vertical="center"/>
    </xf>
    <xf numFmtId="0" fontId="13" fillId="0" borderId="72" xfId="0" applyFont="1" applyBorder="1">
      <alignment vertical="center"/>
    </xf>
    <xf numFmtId="0" fontId="13" fillId="0" borderId="94" xfId="0" applyFont="1" applyBorder="1" applyAlignment="1">
      <alignment horizontal="center" vertical="center"/>
    </xf>
    <xf numFmtId="0" fontId="13" fillId="0" borderId="95" xfId="0" applyFont="1" applyBorder="1" applyAlignment="1">
      <alignment horizontal="center" vertical="center"/>
    </xf>
    <xf numFmtId="0" fontId="13" fillId="0" borderId="96" xfId="0" applyFont="1" applyBorder="1" applyAlignment="1">
      <alignment horizontal="center" vertical="center"/>
    </xf>
    <xf numFmtId="0" fontId="13" fillId="0" borderId="96" xfId="0" applyFont="1" applyBorder="1">
      <alignment vertical="center"/>
    </xf>
    <xf numFmtId="0" fontId="13" fillId="0" borderId="97" xfId="0" applyFont="1" applyBorder="1">
      <alignment vertical="center"/>
    </xf>
    <xf numFmtId="0" fontId="13" fillId="0" borderId="94" xfId="0" applyFont="1" applyBorder="1">
      <alignment vertical="center"/>
    </xf>
    <xf numFmtId="178" fontId="13" fillId="0" borderId="97" xfId="0" applyNumberFormat="1" applyFont="1" applyBorder="1" applyAlignment="1">
      <alignment horizontal="center" vertical="center"/>
    </xf>
    <xf numFmtId="0" fontId="13" fillId="0" borderId="94" xfId="0" applyFont="1" applyBorder="1" applyAlignment="1">
      <alignment horizontal="right" vertical="center"/>
    </xf>
    <xf numFmtId="178" fontId="13" fillId="0" borderId="97" xfId="0" applyNumberFormat="1" applyFont="1" applyBorder="1" applyAlignment="1">
      <alignment horizontal="right" vertical="center"/>
    </xf>
    <xf numFmtId="0" fontId="13" fillId="0" borderId="95" xfId="0" applyFont="1" applyBorder="1" applyAlignment="1">
      <alignment horizontal="left" vertical="center"/>
    </xf>
    <xf numFmtId="0" fontId="13" fillId="0" borderId="98" xfId="0" applyFont="1" applyBorder="1" applyAlignment="1">
      <alignment horizontal="center" vertical="center"/>
    </xf>
    <xf numFmtId="178" fontId="13" fillId="0" borderId="99" xfId="0" applyNumberFormat="1" applyFont="1" applyBorder="1" applyAlignment="1">
      <alignment horizontal="center" vertical="center"/>
    </xf>
    <xf numFmtId="0" fontId="13" fillId="0" borderId="100" xfId="0" applyFont="1" applyBorder="1" applyAlignment="1">
      <alignment horizontal="center" vertical="center"/>
    </xf>
    <xf numFmtId="0" fontId="13" fillId="0" borderId="101" xfId="0" applyFont="1" applyBorder="1" applyAlignment="1">
      <alignment horizontal="center" vertical="center"/>
    </xf>
    <xf numFmtId="0" fontId="13" fillId="0" borderId="101" xfId="0" applyFont="1" applyBorder="1">
      <alignment vertical="center"/>
    </xf>
    <xf numFmtId="0" fontId="13" fillId="0" borderId="99" xfId="0" applyFont="1" applyBorder="1">
      <alignment vertical="center"/>
    </xf>
    <xf numFmtId="0" fontId="13" fillId="0" borderId="98" xfId="0" applyFont="1" applyBorder="1">
      <alignment vertical="center"/>
    </xf>
    <xf numFmtId="0" fontId="13" fillId="0" borderId="102" xfId="0" applyFont="1" applyBorder="1">
      <alignment vertical="center"/>
    </xf>
    <xf numFmtId="0" fontId="13" fillId="0" borderId="95" xfId="0" applyFont="1" applyBorder="1">
      <alignment vertical="center"/>
    </xf>
    <xf numFmtId="178" fontId="13" fillId="0" borderId="103" xfId="0" applyNumberFormat="1" applyFont="1" applyBorder="1" applyAlignment="1">
      <alignment horizontal="center" vertical="center"/>
    </xf>
    <xf numFmtId="0" fontId="13" fillId="0" borderId="104" xfId="0" applyFont="1" applyBorder="1" applyAlignment="1">
      <alignment horizontal="center" vertical="center"/>
    </xf>
    <xf numFmtId="0" fontId="13" fillId="0" borderId="105" xfId="0" applyFont="1" applyBorder="1" applyAlignment="1">
      <alignment horizontal="center" vertical="center"/>
    </xf>
    <xf numFmtId="0" fontId="13" fillId="0" borderId="105" xfId="0" applyFont="1" applyBorder="1">
      <alignment vertical="center"/>
    </xf>
    <xf numFmtId="0" fontId="13" fillId="0" borderId="103" xfId="0" applyFont="1" applyBorder="1">
      <alignment vertical="center"/>
    </xf>
    <xf numFmtId="0" fontId="13" fillId="0" borderId="73" xfId="0" applyFont="1" applyBorder="1">
      <alignment vertical="center"/>
    </xf>
    <xf numFmtId="0" fontId="13" fillId="0" borderId="104" xfId="0" applyFont="1" applyBorder="1">
      <alignment vertical="center"/>
    </xf>
    <xf numFmtId="0" fontId="13" fillId="0" borderId="106" xfId="0" applyFont="1" applyBorder="1" applyAlignment="1">
      <alignment horizontal="center" vertical="center"/>
    </xf>
    <xf numFmtId="0" fontId="13" fillId="0" borderId="107" xfId="0" applyFont="1" applyBorder="1">
      <alignment vertical="center"/>
    </xf>
    <xf numFmtId="0" fontId="13" fillId="0" borderId="108" xfId="0" applyFont="1" applyBorder="1">
      <alignment vertical="center"/>
    </xf>
    <xf numFmtId="0" fontId="13" fillId="0" borderId="106" xfId="0" applyFont="1" applyBorder="1">
      <alignment vertical="center"/>
    </xf>
    <xf numFmtId="0" fontId="13" fillId="0" borderId="109" xfId="0" applyFont="1" applyBorder="1">
      <alignment vertical="center"/>
    </xf>
    <xf numFmtId="0" fontId="13" fillId="0" borderId="100" xfId="0" applyFont="1" applyBorder="1">
      <alignment vertical="center"/>
    </xf>
    <xf numFmtId="0" fontId="13" fillId="0" borderId="107" xfId="0" applyFont="1" applyBorder="1" applyAlignment="1">
      <alignment horizontal="center" vertical="center"/>
    </xf>
    <xf numFmtId="0" fontId="41" fillId="0" borderId="0" xfId="0" applyFont="1">
      <alignment vertical="center"/>
    </xf>
    <xf numFmtId="0" fontId="41" fillId="0" borderId="0" xfId="0" applyFont="1" applyAlignment="1"/>
    <xf numFmtId="0" fontId="30" fillId="0" borderId="0" xfId="0" applyFont="1" applyAlignment="1"/>
    <xf numFmtId="0" fontId="44" fillId="0" borderId="0" xfId="0" applyFont="1">
      <alignment vertical="center"/>
    </xf>
    <xf numFmtId="0" fontId="43" fillId="0" borderId="0" xfId="0" applyFont="1">
      <alignment vertical="center"/>
    </xf>
    <xf numFmtId="0" fontId="44" fillId="0" borderId="0" xfId="0" applyFont="1" applyAlignment="1"/>
    <xf numFmtId="0" fontId="44" fillId="0" borderId="5" xfId="0" applyFont="1" applyBorder="1">
      <alignment vertical="center"/>
    </xf>
    <xf numFmtId="0" fontId="41" fillId="0" borderId="0" xfId="0" applyFont="1" applyAlignment="1">
      <alignment vertical="top" wrapText="1"/>
    </xf>
    <xf numFmtId="0" fontId="44" fillId="0" borderId="89" xfId="0" applyFont="1" applyBorder="1">
      <alignment vertical="center"/>
    </xf>
    <xf numFmtId="0" fontId="44" fillId="0" borderId="53" xfId="0" applyFont="1" applyBorder="1">
      <alignment vertical="center"/>
    </xf>
    <xf numFmtId="0" fontId="45" fillId="0" borderId="4" xfId="0" applyFont="1" applyBorder="1" applyAlignment="1">
      <alignment vertical="center" wrapText="1"/>
    </xf>
    <xf numFmtId="0" fontId="46" fillId="0" borderId="0" xfId="0" applyFont="1" applyAlignment="1">
      <alignment vertical="center" wrapText="1"/>
    </xf>
    <xf numFmtId="0" fontId="0" fillId="0" borderId="4" xfId="0" applyBorder="1">
      <alignment vertical="center"/>
    </xf>
    <xf numFmtId="0" fontId="0" fillId="0" borderId="4" xfId="0" applyBorder="1" applyAlignment="1">
      <alignment horizontal="center" vertical="center"/>
    </xf>
    <xf numFmtId="0" fontId="0" fillId="0" borderId="4" xfId="0" applyBorder="1" applyAlignment="1">
      <alignment horizontal="left" vertical="center"/>
    </xf>
    <xf numFmtId="0" fontId="0" fillId="0" borderId="0" xfId="0" applyAlignment="1">
      <alignment horizont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0" borderId="57" xfId="0" applyBorder="1" applyAlignment="1">
      <alignment horizontal="right" vertical="center"/>
    </xf>
    <xf numFmtId="0" fontId="0" fillId="0" borderId="11" xfId="0" applyBorder="1" applyAlignment="1">
      <alignment horizontal="right" vertical="center"/>
    </xf>
    <xf numFmtId="0" fontId="0" fillId="0" borderId="60" xfId="0" applyBorder="1" applyAlignment="1">
      <alignment horizontal="right" vertical="center"/>
    </xf>
    <xf numFmtId="0" fontId="0" fillId="0" borderId="16" xfId="0" applyBorder="1">
      <alignment vertical="center"/>
    </xf>
    <xf numFmtId="0" fontId="0" fillId="0" borderId="17" xfId="0" applyBorder="1">
      <alignment vertical="center"/>
    </xf>
    <xf numFmtId="0" fontId="0" fillId="0" borderId="60" xfId="0" applyBorder="1" applyAlignment="1">
      <alignment horizontal="center" vertical="center"/>
    </xf>
    <xf numFmtId="0" fontId="48" fillId="0" borderId="0" xfId="0" applyFont="1" applyAlignment="1">
      <alignment horizontal="left" vertical="center"/>
    </xf>
    <xf numFmtId="0" fontId="7" fillId="0" borderId="5" xfId="0" applyFont="1" applyBorder="1" applyAlignment="1">
      <alignment horizontal="center" vertical="center" shrinkToFit="1"/>
    </xf>
    <xf numFmtId="0" fontId="19" fillId="0" borderId="0" xfId="0" applyFont="1">
      <alignment vertical="center"/>
    </xf>
    <xf numFmtId="0" fontId="17" fillId="0" borderId="0" xfId="0" applyFont="1" applyAlignment="1">
      <alignment horizontal="right" vertical="center"/>
    </xf>
    <xf numFmtId="0" fontId="49" fillId="0" borderId="0" xfId="0" applyFont="1">
      <alignment vertical="center"/>
    </xf>
    <xf numFmtId="0" fontId="50" fillId="0" borderId="0" xfId="0" applyFont="1" applyAlignment="1"/>
    <xf numFmtId="0" fontId="0" fillId="0" borderId="7" xfId="0" applyBorder="1" applyAlignment="1">
      <alignment horizontal="center" vertical="center"/>
    </xf>
    <xf numFmtId="0" fontId="45" fillId="0" borderId="15" xfId="0" applyFont="1" applyBorder="1" applyAlignment="1">
      <alignment vertical="center" wrapText="1"/>
    </xf>
    <xf numFmtId="0" fontId="45" fillId="0" borderId="0" xfId="0" applyFont="1" applyAlignment="1">
      <alignment vertical="center" wrapText="1"/>
    </xf>
    <xf numFmtId="0" fontId="17" fillId="0" borderId="3" xfId="0" applyFont="1" applyBorder="1">
      <alignment vertical="center"/>
    </xf>
    <xf numFmtId="0" fontId="17" fillId="0" borderId="112" xfId="0" applyFont="1" applyBorder="1">
      <alignment vertical="center"/>
    </xf>
    <xf numFmtId="0" fontId="0" fillId="0" borderId="113" xfId="0" applyBorder="1">
      <alignment vertical="center"/>
    </xf>
    <xf numFmtId="0" fontId="0" fillId="0" borderId="114" xfId="0" applyBorder="1">
      <alignment vertical="center"/>
    </xf>
    <xf numFmtId="0" fontId="0" fillId="3" borderId="115" xfId="0" applyFill="1" applyBorder="1">
      <alignment vertical="center"/>
    </xf>
    <xf numFmtId="0" fontId="0" fillId="0" borderId="116" xfId="0" applyBorder="1">
      <alignment vertical="center"/>
    </xf>
    <xf numFmtId="0" fontId="0" fillId="0" borderId="117" xfId="0" applyBorder="1">
      <alignment vertical="center"/>
    </xf>
    <xf numFmtId="42" fontId="5" fillId="3" borderId="118" xfId="6" applyNumberFormat="1" applyFont="1" applyFill="1" applyBorder="1">
      <alignment vertical="center"/>
    </xf>
    <xf numFmtId="0" fontId="0" fillId="3" borderId="118" xfId="0" applyFill="1" applyBorder="1">
      <alignment vertical="center"/>
    </xf>
    <xf numFmtId="0" fontId="0" fillId="0" borderId="118" xfId="0" applyBorder="1">
      <alignment vertical="center"/>
    </xf>
    <xf numFmtId="0" fontId="0" fillId="0" borderId="119" xfId="0" applyBorder="1">
      <alignment vertical="center"/>
    </xf>
    <xf numFmtId="0" fontId="0" fillId="0" borderId="120" xfId="0" applyBorder="1">
      <alignment vertical="center"/>
    </xf>
    <xf numFmtId="0" fontId="0" fillId="3" borderId="121" xfId="0" applyFill="1" applyBorder="1">
      <alignment vertical="center"/>
    </xf>
    <xf numFmtId="0" fontId="8" fillId="0" borderId="3" xfId="7" applyFont="1" applyBorder="1" applyAlignment="1">
      <alignment horizontal="center" vertical="center" wrapText="1"/>
    </xf>
    <xf numFmtId="0" fontId="45" fillId="0" borderId="9" xfId="0" applyFont="1" applyBorder="1" applyAlignment="1">
      <alignment horizontal="left" vertical="center" wrapText="1" indent="4"/>
    </xf>
    <xf numFmtId="0" fontId="45" fillId="0" borderId="9" xfId="0" applyFont="1" applyBorder="1" applyAlignment="1">
      <alignment horizontal="right" vertical="center" wrapText="1" indent="3"/>
    </xf>
    <xf numFmtId="177" fontId="8" fillId="0" borderId="36" xfId="0" applyNumberFormat="1" applyFont="1" applyBorder="1" applyAlignment="1">
      <alignment horizontal="center" vertical="center"/>
    </xf>
    <xf numFmtId="177" fontId="8" fillId="0" borderId="36" xfId="0" applyNumberFormat="1" applyFont="1" applyBorder="1" applyAlignment="1">
      <alignment vertical="center" shrinkToFit="1"/>
    </xf>
    <xf numFmtId="0" fontId="0" fillId="0" borderId="3" xfId="0" applyBorder="1" applyAlignment="1">
      <alignment horizontal="center" vertical="center"/>
    </xf>
    <xf numFmtId="42" fontId="7" fillId="0" borderId="31" xfId="0" applyNumberFormat="1" applyFont="1" applyBorder="1">
      <alignment vertical="center"/>
    </xf>
    <xf numFmtId="0" fontId="53" fillId="0" borderId="9" xfId="7" applyFont="1" applyBorder="1" applyAlignment="1">
      <alignment vertical="center"/>
    </xf>
    <xf numFmtId="0" fontId="53" fillId="0" borderId="0" xfId="7" applyFont="1" applyAlignment="1">
      <alignment vertical="center"/>
    </xf>
    <xf numFmtId="0" fontId="11" fillId="0" borderId="0" xfId="7" applyFont="1" applyAlignment="1">
      <alignment vertical="center"/>
    </xf>
    <xf numFmtId="0" fontId="30" fillId="0" borderId="0" xfId="0" applyFont="1">
      <alignment vertical="center"/>
    </xf>
    <xf numFmtId="0" fontId="30" fillId="0" borderId="64" xfId="0" applyFont="1" applyBorder="1">
      <alignment vertical="center"/>
    </xf>
    <xf numFmtId="0" fontId="30" fillId="0" borderId="36" xfId="0" applyFont="1" applyBorder="1">
      <alignment vertical="center"/>
    </xf>
    <xf numFmtId="0" fontId="30" fillId="0" borderId="65" xfId="0" applyFont="1" applyBorder="1">
      <alignment vertical="center"/>
    </xf>
    <xf numFmtId="0" fontId="30" fillId="0" borderId="36" xfId="0" applyFont="1" applyBorder="1" applyAlignment="1"/>
    <xf numFmtId="0" fontId="30" fillId="0" borderId="65" xfId="0" applyFont="1" applyBorder="1" applyAlignment="1"/>
    <xf numFmtId="0" fontId="30" fillId="0" borderId="15" xfId="0" applyFont="1" applyBorder="1">
      <alignment vertical="center"/>
    </xf>
    <xf numFmtId="0" fontId="30" fillId="0" borderId="9" xfId="0" applyFont="1" applyBorder="1">
      <alignment vertical="center"/>
    </xf>
    <xf numFmtId="0" fontId="30" fillId="0" borderId="9" xfId="0" applyFont="1" applyBorder="1" applyAlignment="1"/>
    <xf numFmtId="0" fontId="30" fillId="0" borderId="14" xfId="0" applyFont="1" applyBorder="1">
      <alignment vertical="center"/>
    </xf>
    <xf numFmtId="0" fontId="30" fillId="0" borderId="5" xfId="0" applyFont="1" applyBorder="1">
      <alignment vertical="center"/>
    </xf>
    <xf numFmtId="0" fontId="30" fillId="0" borderId="7" xfId="0" applyFont="1" applyBorder="1">
      <alignment vertical="center"/>
    </xf>
    <xf numFmtId="0" fontId="30" fillId="0" borderId="5" xfId="0" applyFont="1" applyBorder="1" applyAlignment="1"/>
    <xf numFmtId="0" fontId="30" fillId="0" borderId="7" xfId="0" applyFont="1" applyBorder="1" applyAlignment="1"/>
    <xf numFmtId="0" fontId="30" fillId="0" borderId="0" xfId="0" applyFont="1" applyAlignment="1">
      <alignment horizontal="left" vertical="center"/>
    </xf>
    <xf numFmtId="0" fontId="11" fillId="0" borderId="0" xfId="0" applyFont="1" applyAlignment="1"/>
    <xf numFmtId="182" fontId="0" fillId="2" borderId="0" xfId="0" applyNumberFormat="1" applyFill="1">
      <alignment vertical="center"/>
    </xf>
    <xf numFmtId="0" fontId="0" fillId="0" borderId="3" xfId="0" applyBorder="1">
      <alignment vertical="center"/>
    </xf>
    <xf numFmtId="183" fontId="0" fillId="3" borderId="118" xfId="0" applyNumberFormat="1" applyFill="1" applyBorder="1">
      <alignment vertical="center"/>
    </xf>
    <xf numFmtId="0" fontId="0" fillId="0" borderId="18" xfId="0" applyBorder="1">
      <alignment vertical="center"/>
    </xf>
    <xf numFmtId="0" fontId="0" fillId="0" borderId="20" xfId="0" applyBorder="1">
      <alignment vertical="center"/>
    </xf>
    <xf numFmtId="0" fontId="0" fillId="0" borderId="21" xfId="0" applyBorder="1">
      <alignment vertical="center"/>
    </xf>
    <xf numFmtId="0" fontId="0" fillId="0" borderId="112" xfId="0" applyBorder="1">
      <alignment vertical="center"/>
    </xf>
    <xf numFmtId="0" fontId="0" fillId="0" borderId="22" xfId="0" applyBorder="1">
      <alignment vertical="center"/>
    </xf>
    <xf numFmtId="0" fontId="0" fillId="0" borderId="23" xfId="0" applyBorder="1">
      <alignment vertical="center"/>
    </xf>
    <xf numFmtId="176" fontId="0" fillId="0" borderId="20" xfId="0" applyNumberFormat="1" applyBorder="1" applyAlignment="1">
      <alignment horizontal="right" vertical="center"/>
    </xf>
    <xf numFmtId="176" fontId="0" fillId="0" borderId="4" xfId="0" applyNumberFormat="1" applyBorder="1" applyAlignment="1">
      <alignment horizontal="right" vertical="center"/>
    </xf>
    <xf numFmtId="0" fontId="0" fillId="0" borderId="0" xfId="7" applyFont="1" applyAlignment="1">
      <alignment vertical="center"/>
    </xf>
    <xf numFmtId="0" fontId="0" fillId="0" borderId="5" xfId="0" applyBorder="1" applyAlignment="1">
      <alignment horizontal="center" vertical="center"/>
    </xf>
    <xf numFmtId="0" fontId="0" fillId="0" borderId="142" xfId="0" applyBorder="1" applyAlignment="1">
      <alignment horizontal="center" vertical="center"/>
    </xf>
    <xf numFmtId="0" fontId="53" fillId="0" borderId="0" xfId="0" applyFont="1" applyAlignment="1">
      <alignment horizontal="left" vertical="center"/>
    </xf>
    <xf numFmtId="0" fontId="59" fillId="0" borderId="0" xfId="0" applyFont="1">
      <alignment vertical="center"/>
    </xf>
    <xf numFmtId="0" fontId="60" fillId="0" borderId="0" xfId="11" applyFont="1" applyAlignment="1">
      <alignment horizontal="left" vertical="center"/>
    </xf>
    <xf numFmtId="0" fontId="62" fillId="0" borderId="0" xfId="11" applyFont="1" applyAlignment="1">
      <alignment horizontal="center" vertical="center"/>
    </xf>
    <xf numFmtId="0" fontId="60" fillId="0" borderId="0" xfId="11" applyFont="1" applyAlignment="1">
      <alignment horizontal="center" vertical="center"/>
    </xf>
    <xf numFmtId="0" fontId="62" fillId="0" borderId="0" xfId="11" applyFont="1">
      <alignment vertical="center"/>
    </xf>
    <xf numFmtId="0" fontId="63" fillId="0" borderId="0" xfId="11" applyFont="1" applyAlignment="1">
      <alignment horizontal="right" vertical="center"/>
    </xf>
    <xf numFmtId="0" fontId="62" fillId="0" borderId="79" xfId="11" applyFont="1" applyBorder="1" applyAlignment="1">
      <alignment horizontal="center" vertical="center"/>
    </xf>
    <xf numFmtId="0" fontId="62" fillId="0" borderId="143" xfId="11" applyFont="1" applyBorder="1" applyAlignment="1">
      <alignment horizontal="center" vertical="center"/>
    </xf>
    <xf numFmtId="0" fontId="62" fillId="0" borderId="146" xfId="11" applyFont="1" applyBorder="1" applyAlignment="1">
      <alignment horizontal="center" vertical="center"/>
    </xf>
    <xf numFmtId="1" fontId="62" fillId="0" borderId="151" xfId="11" applyNumberFormat="1" applyFont="1" applyBorder="1" applyAlignment="1">
      <alignment horizontal="center" vertical="center"/>
    </xf>
    <xf numFmtId="0" fontId="62" fillId="0" borderId="0" xfId="11" applyFont="1" applyAlignment="1">
      <alignment horizontal="right" vertical="center"/>
    </xf>
    <xf numFmtId="185" fontId="62" fillId="0" borderId="0" xfId="11" applyNumberFormat="1" applyFont="1" applyAlignment="1">
      <alignment horizontal="center" vertical="center"/>
    </xf>
    <xf numFmtId="1" fontId="62" fillId="0" borderId="156" xfId="11" applyNumberFormat="1" applyFont="1" applyBorder="1" applyAlignment="1">
      <alignment horizontal="center" vertical="center"/>
    </xf>
    <xf numFmtId="186" fontId="62" fillId="0" borderId="0" xfId="11" applyNumberFormat="1" applyFont="1">
      <alignment vertical="center"/>
    </xf>
    <xf numFmtId="0" fontId="62" fillId="0" borderId="0" xfId="11" applyFont="1" applyAlignment="1">
      <alignment horizontal="left" vertical="center" shrinkToFit="1"/>
    </xf>
    <xf numFmtId="177" fontId="62" fillId="0" borderId="0" xfId="11" applyNumberFormat="1" applyFont="1" applyProtection="1">
      <alignment vertical="center"/>
      <protection locked="0"/>
    </xf>
    <xf numFmtId="177" fontId="62" fillId="0" borderId="0" xfId="11" applyNumberFormat="1" applyFont="1" applyAlignment="1" applyProtection="1">
      <alignment horizontal="left" vertical="center"/>
      <protection locked="0"/>
    </xf>
    <xf numFmtId="0" fontId="66" fillId="0" borderId="0" xfId="11" applyFont="1" applyAlignment="1" applyProtection="1">
      <alignment horizontal="left" vertical="center"/>
      <protection locked="0"/>
    </xf>
    <xf numFmtId="0" fontId="66" fillId="0" borderId="0" xfId="11" applyFont="1" applyAlignment="1" applyProtection="1">
      <alignment horizontal="center" vertical="center"/>
      <protection locked="0"/>
    </xf>
    <xf numFmtId="0" fontId="66" fillId="0" borderId="0" xfId="11" applyFont="1" applyAlignment="1">
      <alignment horizontal="left" vertical="center" shrinkToFit="1"/>
    </xf>
    <xf numFmtId="0" fontId="66" fillId="0" borderId="0" xfId="11" applyFont="1" applyAlignment="1">
      <alignment horizontal="center" vertical="center"/>
    </xf>
    <xf numFmtId="177" fontId="66" fillId="0" borderId="0" xfId="11" applyNumberFormat="1" applyFont="1" applyProtection="1">
      <alignment vertical="center"/>
      <protection locked="0"/>
    </xf>
    <xf numFmtId="177" fontId="66" fillId="0" borderId="0" xfId="11" applyNumberFormat="1" applyFont="1" applyAlignment="1" applyProtection="1">
      <alignment horizontal="left" vertical="center"/>
      <protection locked="0"/>
    </xf>
    <xf numFmtId="186" fontId="66" fillId="0" borderId="0" xfId="11" applyNumberFormat="1" applyFont="1">
      <alignment vertical="center"/>
    </xf>
    <xf numFmtId="0" fontId="62" fillId="0" borderId="4" xfId="11" applyFont="1" applyBorder="1">
      <alignment vertical="center"/>
    </xf>
    <xf numFmtId="1" fontId="62" fillId="0" borderId="0" xfId="11" applyNumberFormat="1" applyFont="1" applyAlignment="1">
      <alignment horizontal="right" vertical="center"/>
    </xf>
    <xf numFmtId="0" fontId="62" fillId="0" borderId="80" xfId="11" applyFont="1" applyBorder="1" applyAlignment="1">
      <alignment horizontal="center" vertical="center"/>
    </xf>
    <xf numFmtId="187" fontId="62" fillId="0" borderId="143" xfId="11" applyNumberFormat="1" applyFont="1" applyBorder="1" applyAlignment="1">
      <alignment horizontal="center" vertical="center" shrinkToFit="1"/>
    </xf>
    <xf numFmtId="188" fontId="62" fillId="0" borderId="145" xfId="11" applyNumberFormat="1" applyFont="1" applyBorder="1" applyAlignment="1">
      <alignment horizontal="center" vertical="center"/>
    </xf>
    <xf numFmtId="187" fontId="62" fillId="0" borderId="146" xfId="11" applyNumberFormat="1" applyFont="1" applyBorder="1" applyAlignment="1">
      <alignment horizontal="center" vertical="center" shrinkToFit="1"/>
    </xf>
    <xf numFmtId="188" fontId="62" fillId="0" borderId="0" xfId="11" applyNumberFormat="1" applyFont="1" applyAlignment="1">
      <alignment horizontal="center" vertical="center"/>
    </xf>
    <xf numFmtId="0" fontId="62" fillId="0" borderId="75" xfId="11" applyFont="1" applyBorder="1" applyAlignment="1">
      <alignment horizontal="center" vertical="center"/>
    </xf>
    <xf numFmtId="0" fontId="62" fillId="0" borderId="148" xfId="11" applyFont="1" applyBorder="1" applyAlignment="1">
      <alignment horizontal="center" vertical="center"/>
    </xf>
    <xf numFmtId="0" fontId="62" fillId="0" borderId="117" xfId="11" applyFont="1" applyBorder="1" applyAlignment="1">
      <alignment horizontal="center" vertical="center"/>
    </xf>
    <xf numFmtId="0" fontId="62" fillId="0" borderId="151" xfId="11" applyFont="1" applyBorder="1" applyAlignment="1">
      <alignment horizontal="center" vertical="center"/>
    </xf>
    <xf numFmtId="0" fontId="62" fillId="0" borderId="147" xfId="11" applyFont="1" applyBorder="1" applyAlignment="1">
      <alignment vertical="center" shrinkToFit="1"/>
    </xf>
    <xf numFmtId="0" fontId="62" fillId="0" borderId="150" xfId="11" applyFont="1" applyBorder="1">
      <alignment vertical="center"/>
    </xf>
    <xf numFmtId="185" fontId="62" fillId="0" borderId="151" xfId="12" applyNumberFormat="1" applyFont="1" applyBorder="1" applyAlignment="1" applyProtection="1">
      <alignment horizontal="center" vertical="center"/>
    </xf>
    <xf numFmtId="0" fontId="62" fillId="0" borderId="154" xfId="11" applyFont="1" applyBorder="1">
      <alignment vertical="center"/>
    </xf>
    <xf numFmtId="185" fontId="62" fillId="0" borderId="156" xfId="12" applyNumberFormat="1" applyFont="1" applyBorder="1" applyAlignment="1" applyProtection="1">
      <alignment horizontal="center" vertical="center"/>
    </xf>
    <xf numFmtId="185" fontId="62" fillId="0" borderId="0" xfId="12" applyNumberFormat="1" applyFont="1" applyBorder="1" applyAlignment="1" applyProtection="1">
      <alignment horizontal="center" vertical="center"/>
    </xf>
    <xf numFmtId="0" fontId="62" fillId="0" borderId="150" xfId="11" applyFont="1" applyBorder="1" applyAlignment="1">
      <alignment horizontal="center" vertical="center"/>
    </xf>
    <xf numFmtId="0" fontId="62" fillId="4" borderId="0" xfId="11" applyFont="1" applyFill="1" applyAlignment="1">
      <alignment horizontal="left" vertical="center"/>
    </xf>
    <xf numFmtId="0" fontId="62" fillId="4" borderId="0" xfId="11" applyFont="1" applyFill="1" applyAlignment="1" applyProtection="1">
      <alignment horizontal="left" vertical="center"/>
      <protection locked="0"/>
    </xf>
    <xf numFmtId="1" fontId="62" fillId="0" borderId="0" xfId="11" applyNumberFormat="1" applyFont="1">
      <alignment vertical="center"/>
    </xf>
    <xf numFmtId="1" fontId="62" fillId="0" borderId="0" xfId="11" applyNumberFormat="1" applyFont="1" applyAlignment="1">
      <alignment horizontal="center" vertical="center"/>
    </xf>
    <xf numFmtId="177" fontId="72" fillId="0" borderId="0" xfId="11" applyNumberFormat="1" applyFont="1" applyAlignment="1">
      <alignment horizontal="left" vertical="center"/>
    </xf>
    <xf numFmtId="177" fontId="71" fillId="0" borderId="0" xfId="11" applyNumberFormat="1" applyFont="1" applyAlignment="1">
      <alignment horizontal="center" vertical="center"/>
    </xf>
    <xf numFmtId="0" fontId="71" fillId="0" borderId="0" xfId="11" applyFont="1" applyAlignment="1">
      <alignment horizontal="center" vertical="center"/>
    </xf>
    <xf numFmtId="186" fontId="62" fillId="0" borderId="0" xfId="11" applyNumberFormat="1" applyFont="1" applyAlignment="1">
      <alignment horizontal="left" vertical="center"/>
    </xf>
    <xf numFmtId="185" fontId="65" fillId="0" borderId="0" xfId="11" applyNumberFormat="1" applyFont="1" applyAlignment="1">
      <alignment horizontal="center" vertical="center"/>
    </xf>
    <xf numFmtId="14" fontId="62" fillId="0" borderId="0" xfId="11" applyNumberFormat="1" applyFont="1">
      <alignment vertical="center"/>
    </xf>
    <xf numFmtId="188" fontId="62" fillId="0" borderId="147" xfId="11" applyNumberFormat="1" applyFont="1" applyBorder="1" applyAlignment="1">
      <alignment horizontal="center" vertical="center"/>
    </xf>
    <xf numFmtId="55" fontId="62" fillId="0" borderId="145" xfId="11" applyNumberFormat="1" applyFont="1" applyBorder="1" applyAlignment="1">
      <alignment horizontal="center" vertical="center"/>
    </xf>
    <xf numFmtId="55" fontId="62" fillId="0" borderId="146" xfId="11" applyNumberFormat="1" applyFont="1" applyBorder="1" applyAlignment="1">
      <alignment horizontal="center" vertical="center"/>
    </xf>
    <xf numFmtId="188" fontId="62" fillId="0" borderId="178" xfId="11" applyNumberFormat="1" applyFont="1" applyBorder="1" applyAlignment="1">
      <alignment horizontal="center" vertical="center" shrinkToFit="1"/>
    </xf>
    <xf numFmtId="188" fontId="62" fillId="0" borderId="159" xfId="11" applyNumberFormat="1" applyFont="1" applyBorder="1" applyAlignment="1">
      <alignment horizontal="center" vertical="center"/>
    </xf>
    <xf numFmtId="0" fontId="68" fillId="0" borderId="164" xfId="11" applyFont="1" applyBorder="1">
      <alignment vertical="center"/>
    </xf>
    <xf numFmtId="0" fontId="62" fillId="0" borderId="160" xfId="11" applyFont="1" applyBorder="1" applyAlignment="1">
      <alignment horizontal="center" vertical="center"/>
    </xf>
    <xf numFmtId="184" fontId="62" fillId="0" borderId="151" xfId="11" applyNumberFormat="1" applyFont="1" applyBorder="1" applyAlignment="1">
      <alignment horizontal="center" vertical="center"/>
    </xf>
    <xf numFmtId="0" fontId="71" fillId="0" borderId="0" xfId="11" applyFont="1">
      <alignment vertical="center"/>
    </xf>
    <xf numFmtId="0" fontId="62" fillId="0" borderId="163" xfId="11" applyFont="1" applyBorder="1">
      <alignment vertical="center"/>
    </xf>
    <xf numFmtId="185" fontId="62" fillId="0" borderId="158" xfId="12" applyNumberFormat="1" applyFont="1" applyBorder="1" applyAlignment="1" applyProtection="1">
      <alignment horizontal="center" vertical="center"/>
    </xf>
    <xf numFmtId="0" fontId="73" fillId="0" borderId="0" xfId="11" applyFont="1" applyAlignment="1">
      <alignment horizontal="center" vertical="center"/>
    </xf>
    <xf numFmtId="0" fontId="62" fillId="0" borderId="0" xfId="11" applyFont="1" applyAlignment="1">
      <alignment vertical="center" shrinkToFit="1"/>
    </xf>
    <xf numFmtId="0" fontId="62" fillId="0" borderId="0" xfId="12" applyNumberFormat="1" applyFont="1" applyBorder="1" applyAlignment="1">
      <alignment horizontal="center" vertical="center"/>
    </xf>
    <xf numFmtId="0" fontId="73" fillId="0" borderId="0" xfId="11" applyFont="1" applyAlignment="1" applyProtection="1">
      <alignment horizontal="center" vertical="center"/>
      <protection locked="0"/>
    </xf>
    <xf numFmtId="0" fontId="73" fillId="0" borderId="0" xfId="11" applyFont="1" applyAlignment="1">
      <alignment horizontal="left" vertical="center"/>
    </xf>
    <xf numFmtId="0" fontId="62" fillId="0" borderId="164" xfId="11" applyFont="1" applyBorder="1" applyAlignment="1">
      <alignment horizontal="center" vertical="center"/>
    </xf>
    <xf numFmtId="55" fontId="62" fillId="0" borderId="159" xfId="11" applyNumberFormat="1" applyFont="1" applyBorder="1" applyAlignment="1">
      <alignment horizontal="center" vertical="center"/>
    </xf>
    <xf numFmtId="55" fontId="62" fillId="0" borderId="160" xfId="11" applyNumberFormat="1" applyFont="1" applyBorder="1" applyAlignment="1">
      <alignment horizontal="center" vertical="center"/>
    </xf>
    <xf numFmtId="0" fontId="62" fillId="0" borderId="88" xfId="11" applyFont="1" applyBorder="1" applyAlignment="1">
      <alignment horizontal="center" vertical="center"/>
    </xf>
    <xf numFmtId="188" fontId="62" fillId="0" borderId="164" xfId="11" applyNumberFormat="1" applyFont="1" applyBorder="1" applyAlignment="1">
      <alignment horizontal="center" vertical="center" shrinkToFit="1"/>
    </xf>
    <xf numFmtId="177" fontId="62" fillId="0" borderId="0" xfId="11" applyNumberFormat="1" applyFont="1">
      <alignment vertical="center"/>
    </xf>
    <xf numFmtId="177" fontId="62" fillId="0" borderId="0" xfId="11" applyNumberFormat="1" applyFont="1" applyAlignment="1">
      <alignment horizontal="left" vertical="center"/>
    </xf>
    <xf numFmtId="0" fontId="66" fillId="0" borderId="0" xfId="11" applyFont="1" applyAlignment="1">
      <alignment horizontal="left" vertical="center"/>
    </xf>
    <xf numFmtId="177" fontId="66" fillId="0" borderId="0" xfId="11" applyNumberFormat="1" applyFont="1">
      <alignment vertical="center"/>
    </xf>
    <xf numFmtId="177" fontId="66" fillId="0" borderId="0" xfId="11" applyNumberFormat="1" applyFont="1" applyAlignment="1">
      <alignment horizontal="left" vertical="center"/>
    </xf>
    <xf numFmtId="0" fontId="57" fillId="0" borderId="0" xfId="0" applyFont="1">
      <alignment vertical="center"/>
    </xf>
    <xf numFmtId="0" fontId="55" fillId="0" borderId="0" xfId="0" applyFont="1">
      <alignment vertical="center"/>
    </xf>
    <xf numFmtId="0" fontId="57" fillId="0" borderId="0" xfId="0" applyFont="1" applyAlignment="1">
      <alignment horizontal="right" vertical="center"/>
    </xf>
    <xf numFmtId="0" fontId="7" fillId="0" borderId="41" xfId="0" applyFont="1" applyBorder="1">
      <alignment vertical="center"/>
    </xf>
    <xf numFmtId="0" fontId="58" fillId="0" borderId="41" xfId="0" applyFont="1" applyBorder="1">
      <alignment vertical="center"/>
    </xf>
    <xf numFmtId="0" fontId="58" fillId="0" borderId="42" xfId="0" applyFont="1" applyBorder="1">
      <alignment vertical="center"/>
    </xf>
    <xf numFmtId="0" fontId="7" fillId="0" borderId="46" xfId="0" applyFont="1" applyBorder="1">
      <alignment vertical="center"/>
    </xf>
    <xf numFmtId="0" fontId="7" fillId="0" borderId="36" xfId="0" applyFont="1" applyBorder="1">
      <alignment vertical="center"/>
    </xf>
    <xf numFmtId="0" fontId="7" fillId="0" borderId="47" xfId="0" applyFont="1" applyBorder="1">
      <alignment vertical="center"/>
    </xf>
    <xf numFmtId="0" fontId="6" fillId="0" borderId="37" xfId="0" applyFont="1" applyBorder="1" applyAlignment="1">
      <alignment horizontal="left" vertical="center"/>
    </xf>
    <xf numFmtId="0" fontId="6" fillId="0" borderId="39" xfId="0" applyFont="1" applyBorder="1" applyAlignment="1">
      <alignment horizontal="left" vertical="center"/>
    </xf>
    <xf numFmtId="0" fontId="6" fillId="0" borderId="36" xfId="0" applyFont="1" applyBorder="1" applyAlignment="1">
      <alignment horizontal="left" vertical="center"/>
    </xf>
    <xf numFmtId="0" fontId="6" fillId="2" borderId="36" xfId="0" applyFont="1" applyFill="1" applyBorder="1" applyAlignment="1">
      <alignment horizontal="left" vertical="center"/>
    </xf>
    <xf numFmtId="0" fontId="74" fillId="2" borderId="64" xfId="0" applyFont="1" applyFill="1" applyBorder="1" applyAlignment="1">
      <alignment horizontal="left" vertical="center"/>
    </xf>
    <xf numFmtId="0" fontId="74" fillId="2" borderId="39" xfId="0" applyFont="1" applyFill="1" applyBorder="1" applyAlignment="1">
      <alignment horizontal="left" vertical="center"/>
    </xf>
    <xf numFmtId="0" fontId="74" fillId="2" borderId="67" xfId="0" applyFont="1" applyFill="1" applyBorder="1" applyAlignment="1">
      <alignment horizontal="left" vertical="center"/>
    </xf>
    <xf numFmtId="0" fontId="7" fillId="0" borderId="48" xfId="0" applyFont="1" applyBorder="1" applyAlignment="1">
      <alignment horizontal="center" vertical="center"/>
    </xf>
    <xf numFmtId="0" fontId="75" fillId="0" borderId="38" xfId="0" applyFont="1" applyBorder="1" applyAlignment="1">
      <alignment horizontal="center" vertical="center"/>
    </xf>
    <xf numFmtId="0" fontId="75" fillId="0" borderId="40" xfId="0" applyFont="1" applyBorder="1" applyAlignment="1">
      <alignment horizontal="center" vertical="center"/>
    </xf>
    <xf numFmtId="0" fontId="75" fillId="0" borderId="5" xfId="0" applyFont="1" applyBorder="1" applyAlignment="1">
      <alignment horizontal="center" vertical="center"/>
    </xf>
    <xf numFmtId="0" fontId="75" fillId="2" borderId="5" xfId="0" applyFont="1" applyFill="1" applyBorder="1" applyAlignment="1">
      <alignment horizontal="center" vertical="center"/>
    </xf>
    <xf numFmtId="0" fontId="76" fillId="2" borderId="14" xfId="0" applyFont="1" applyFill="1" applyBorder="1" applyAlignment="1">
      <alignment horizontal="center" vertical="center"/>
    </xf>
    <xf numFmtId="0" fontId="76" fillId="2" borderId="40" xfId="0" applyFont="1" applyFill="1" applyBorder="1" applyAlignment="1">
      <alignment horizontal="center" vertical="center"/>
    </xf>
    <xf numFmtId="0" fontId="76" fillId="2" borderId="68" xfId="0" applyFont="1" applyFill="1" applyBorder="1" applyAlignment="1">
      <alignment horizontal="center" vertical="center"/>
    </xf>
    <xf numFmtId="0" fontId="7" fillId="0" borderId="49" xfId="0" applyFont="1" applyBorder="1">
      <alignment vertical="center"/>
    </xf>
    <xf numFmtId="0" fontId="7" fillId="0" borderId="50" xfId="0" applyFont="1" applyBorder="1">
      <alignment vertical="center"/>
    </xf>
    <xf numFmtId="0" fontId="6" fillId="0" borderId="35" xfId="0" applyFont="1" applyBorder="1" applyAlignment="1">
      <alignment horizontal="left" vertical="center"/>
    </xf>
    <xf numFmtId="0" fontId="6" fillId="0" borderId="8" xfId="0" applyFont="1" applyBorder="1" applyAlignment="1">
      <alignment horizontal="left" vertical="center"/>
    </xf>
    <xf numFmtId="0" fontId="6" fillId="0" borderId="0" xfId="0" applyFont="1" applyAlignment="1">
      <alignment horizontal="left" vertical="center"/>
    </xf>
    <xf numFmtId="0" fontId="6" fillId="2" borderId="0" xfId="0" applyFont="1" applyFill="1" applyAlignment="1">
      <alignment horizontal="left" vertical="center"/>
    </xf>
    <xf numFmtId="0" fontId="74" fillId="2" borderId="15" xfId="0" applyFont="1" applyFill="1" applyBorder="1" applyAlignment="1">
      <alignment horizontal="left" vertical="center"/>
    </xf>
    <xf numFmtId="0" fontId="74" fillId="2" borderId="8" xfId="0" applyFont="1" applyFill="1" applyBorder="1" applyAlignment="1">
      <alignment horizontal="left" vertical="center"/>
    </xf>
    <xf numFmtId="0" fontId="74" fillId="2" borderId="34" xfId="0" applyFont="1" applyFill="1" applyBorder="1" applyAlignment="1">
      <alignment horizontal="left" vertical="center"/>
    </xf>
    <xf numFmtId="0" fontId="7" fillId="0" borderId="50" xfId="0" applyFont="1" applyBorder="1" applyAlignment="1">
      <alignment horizontal="center" vertical="center"/>
    </xf>
    <xf numFmtId="0" fontId="75" fillId="0" borderId="35" xfId="0" applyFont="1" applyBorder="1" applyAlignment="1">
      <alignment horizontal="center" vertical="center"/>
    </xf>
    <xf numFmtId="0" fontId="75" fillId="0" borderId="8" xfId="0" applyFont="1" applyBorder="1" applyAlignment="1">
      <alignment horizontal="center" vertical="center"/>
    </xf>
    <xf numFmtId="0" fontId="75" fillId="0" borderId="0" xfId="0" applyFont="1" applyAlignment="1">
      <alignment horizontal="center" vertical="center"/>
    </xf>
    <xf numFmtId="0" fontId="75" fillId="2" borderId="0" xfId="0" applyFont="1" applyFill="1" applyAlignment="1">
      <alignment horizontal="center" vertical="center"/>
    </xf>
    <xf numFmtId="0" fontId="76" fillId="2" borderId="15" xfId="0" applyFont="1" applyFill="1" applyBorder="1" applyAlignment="1">
      <alignment horizontal="center" vertical="center"/>
    </xf>
    <xf numFmtId="0" fontId="76" fillId="2" borderId="8" xfId="0" applyFont="1" applyFill="1" applyBorder="1" applyAlignment="1">
      <alignment horizontal="center" vertical="center"/>
    </xf>
    <xf numFmtId="0" fontId="76" fillId="2" borderId="34" xfId="0" applyFont="1" applyFill="1" applyBorder="1" applyAlignment="1">
      <alignment horizontal="center" vertical="center"/>
    </xf>
    <xf numFmtId="0" fontId="7" fillId="0" borderId="51" xfId="0" applyFont="1" applyBorder="1" applyAlignment="1">
      <alignment horizontal="center" vertical="center"/>
    </xf>
    <xf numFmtId="0" fontId="75" fillId="0" borderId="43" xfId="0" applyFont="1" applyBorder="1" applyAlignment="1">
      <alignment horizontal="center" vertical="center"/>
    </xf>
    <xf numFmtId="0" fontId="75" fillId="0" borderId="44" xfId="0" applyFont="1" applyBorder="1" applyAlignment="1">
      <alignment horizontal="center" vertical="center"/>
    </xf>
    <xf numFmtId="0" fontId="75" fillId="0" borderId="45" xfId="0" applyFont="1" applyBorder="1" applyAlignment="1">
      <alignment horizontal="center" vertical="center"/>
    </xf>
    <xf numFmtId="0" fontId="76" fillId="2" borderId="69" xfId="0" applyFont="1" applyFill="1" applyBorder="1" applyAlignment="1">
      <alignment horizontal="center" vertical="center"/>
    </xf>
    <xf numFmtId="0" fontId="76" fillId="2" borderId="44" xfId="0" applyFont="1" applyFill="1" applyBorder="1" applyAlignment="1">
      <alignment horizontal="center" vertical="center"/>
    </xf>
    <xf numFmtId="0" fontId="76" fillId="2" borderId="70" xfId="0" applyFont="1" applyFill="1" applyBorder="1" applyAlignment="1">
      <alignment horizontal="center" vertical="center"/>
    </xf>
    <xf numFmtId="0" fontId="7" fillId="0" borderId="89" xfId="0" applyFont="1" applyBorder="1">
      <alignment vertical="center"/>
    </xf>
    <xf numFmtId="0" fontId="88" fillId="0" borderId="0" xfId="13" applyFont="1">
      <alignment vertical="center"/>
    </xf>
    <xf numFmtId="0" fontId="0" fillId="0" borderId="4" xfId="7" applyFont="1" applyBorder="1" applyAlignment="1">
      <alignment vertical="center"/>
    </xf>
    <xf numFmtId="0" fontId="45" fillId="0" borderId="9" xfId="0" applyFont="1" applyBorder="1" applyAlignment="1">
      <alignment vertical="center" wrapText="1"/>
    </xf>
    <xf numFmtId="0" fontId="89" fillId="0" borderId="0" xfId="0" applyFont="1">
      <alignment vertical="center"/>
    </xf>
    <xf numFmtId="0" fontId="7" fillId="0" borderId="180" xfId="0" applyFont="1" applyBorder="1">
      <alignment vertical="center"/>
    </xf>
    <xf numFmtId="0" fontId="23" fillId="0" borderId="89" xfId="0" applyFont="1" applyBorder="1">
      <alignment vertical="center"/>
    </xf>
    <xf numFmtId="0" fontId="0" fillId="0" borderId="89" xfId="0" applyBorder="1">
      <alignment vertical="center"/>
    </xf>
    <xf numFmtId="0" fontId="7" fillId="0" borderId="181" xfId="0" applyFont="1" applyBorder="1">
      <alignment vertical="center"/>
    </xf>
    <xf numFmtId="0" fontId="7" fillId="0" borderId="182" xfId="0" applyFont="1" applyBorder="1">
      <alignment vertical="center"/>
    </xf>
    <xf numFmtId="0" fontId="13" fillId="0" borderId="132" xfId="0" applyFont="1" applyBorder="1">
      <alignment vertical="center"/>
    </xf>
    <xf numFmtId="0" fontId="0" fillId="0" borderId="132" xfId="0" applyBorder="1">
      <alignment vertical="center"/>
    </xf>
    <xf numFmtId="0" fontId="7" fillId="0" borderId="138" xfId="0" applyFont="1" applyBorder="1">
      <alignment vertical="center"/>
    </xf>
    <xf numFmtId="0" fontId="7" fillId="0" borderId="45" xfId="0" applyFont="1" applyBorder="1">
      <alignment vertical="center"/>
    </xf>
    <xf numFmtId="0" fontId="0" fillId="0" borderId="45" xfId="0" applyBorder="1">
      <alignment vertical="center"/>
    </xf>
    <xf numFmtId="0" fontId="0" fillId="0" borderId="70" xfId="0" applyBorder="1">
      <alignment vertical="center"/>
    </xf>
    <xf numFmtId="0" fontId="7" fillId="0" borderId="0" xfId="0" applyFont="1" applyAlignment="1">
      <alignment horizontal="distributed" vertical="center"/>
    </xf>
    <xf numFmtId="0" fontId="12" fillId="0" borderId="0" xfId="0" applyFont="1" applyAlignment="1">
      <alignment vertical="top"/>
    </xf>
    <xf numFmtId="0" fontId="52" fillId="3" borderId="0" xfId="0" applyFont="1" applyFill="1" applyAlignment="1">
      <alignment horizontal="center" vertical="center"/>
    </xf>
    <xf numFmtId="0" fontId="8" fillId="0" borderId="0" xfId="0" applyFont="1" applyAlignment="1">
      <alignment horizontal="center" vertical="center"/>
    </xf>
    <xf numFmtId="0" fontId="8" fillId="0" borderId="0" xfId="0" applyFont="1">
      <alignment vertical="center"/>
    </xf>
    <xf numFmtId="0" fontId="9" fillId="0" borderId="0" xfId="0" applyFont="1" applyAlignment="1">
      <alignment horizontal="center" vertical="center"/>
    </xf>
    <xf numFmtId="0" fontId="14" fillId="0" borderId="0" xfId="0" applyFont="1" applyAlignment="1">
      <alignment horizontal="center" vertical="center"/>
    </xf>
    <xf numFmtId="0" fontId="8" fillId="0" borderId="0" xfId="0" applyFont="1" applyAlignment="1">
      <alignment horizontal="left" vertical="center"/>
    </xf>
    <xf numFmtId="0" fontId="8" fillId="0" borderId="5" xfId="0" applyFont="1" applyBorder="1">
      <alignment vertical="center"/>
    </xf>
    <xf numFmtId="0" fontId="0" fillId="0" borderId="5" xfId="0" applyBorder="1">
      <alignment vertical="center"/>
    </xf>
    <xf numFmtId="0" fontId="16" fillId="0" borderId="0" xfId="0" applyFont="1" applyAlignment="1">
      <alignment horizontal="center" vertical="center"/>
    </xf>
    <xf numFmtId="176" fontId="5" fillId="0" borderId="65" xfId="0" applyNumberFormat="1" applyFont="1" applyBorder="1" applyAlignment="1">
      <alignment horizontal="center" vertical="center"/>
    </xf>
    <xf numFmtId="176" fontId="5" fillId="0" borderId="7" xfId="0" applyNumberFormat="1" applyFont="1" applyBorder="1" applyAlignment="1">
      <alignment horizontal="center" vertical="center"/>
    </xf>
    <xf numFmtId="0" fontId="18" fillId="0" borderId="0" xfId="0" applyFont="1" applyAlignment="1">
      <alignment horizontal="center" vertical="center"/>
    </xf>
    <xf numFmtId="0" fontId="0" fillId="0" borderId="0" xfId="0">
      <alignment vertical="center"/>
    </xf>
    <xf numFmtId="0" fontId="5" fillId="0" borderId="0" xfId="0" applyFont="1" applyAlignment="1">
      <alignment horizontal="left" vertical="center"/>
    </xf>
    <xf numFmtId="0" fontId="5" fillId="0" borderId="0" xfId="0" applyFont="1">
      <alignment vertical="center"/>
    </xf>
    <xf numFmtId="0" fontId="7" fillId="0" borderId="6" xfId="0" applyFont="1" applyBorder="1" applyAlignment="1">
      <alignment horizontal="center" vertical="center"/>
    </xf>
    <xf numFmtId="0" fontId="0" fillId="0" borderId="6" xfId="0" applyBorder="1" applyAlignment="1">
      <alignment horizontal="center" vertical="center"/>
    </xf>
    <xf numFmtId="0" fontId="0" fillId="0" borderId="122" xfId="0" applyBorder="1" applyAlignment="1">
      <alignment horizontal="center" vertical="center"/>
    </xf>
    <xf numFmtId="0" fontId="5" fillId="0" borderId="57" xfId="0" applyFont="1" applyBorder="1" applyAlignment="1">
      <alignment horizontal="center" vertical="center"/>
    </xf>
    <xf numFmtId="0" fontId="0" fillId="0" borderId="3" xfId="0" applyBorder="1" applyAlignment="1">
      <alignment horizontal="center" vertical="center"/>
    </xf>
    <xf numFmtId="176" fontId="5" fillId="0" borderId="57" xfId="0" applyNumberFormat="1" applyFont="1" applyBorder="1" applyAlignment="1">
      <alignment horizontal="center" vertical="center"/>
    </xf>
    <xf numFmtId="0" fontId="0" fillId="0" borderId="60" xfId="0" applyBorder="1" applyAlignment="1">
      <alignment horizontal="center"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36" xfId="0" applyFont="1" applyBorder="1" applyAlignment="1">
      <alignment horizontal="center" vertical="center"/>
    </xf>
    <xf numFmtId="0" fontId="5" fillId="0" borderId="5" xfId="0" applyFont="1" applyBorder="1" applyAlignment="1">
      <alignment horizontal="center" vertical="center"/>
    </xf>
    <xf numFmtId="0" fontId="0" fillId="0" borderId="0" xfId="0" applyAlignment="1">
      <alignment vertical="center" wrapText="1"/>
    </xf>
    <xf numFmtId="0" fontId="8" fillId="0" borderId="4" xfId="0" applyFont="1" applyBorder="1" applyAlignment="1">
      <alignment horizontal="center" vertical="center"/>
    </xf>
    <xf numFmtId="0" fontId="0" fillId="0" borderId="4" xfId="0" applyBorder="1" applyAlignment="1">
      <alignment horizontal="center" vertical="center"/>
    </xf>
    <xf numFmtId="176" fontId="30" fillId="0" borderId="4" xfId="0" applyNumberFormat="1" applyFont="1" applyBorder="1" applyAlignment="1">
      <alignment horizontal="right" vertical="center"/>
    </xf>
    <xf numFmtId="176" fontId="20" fillId="0" borderId="4" xfId="0" applyNumberFormat="1" applyFont="1" applyBorder="1" applyAlignment="1">
      <alignment horizontal="right" vertical="center"/>
    </xf>
    <xf numFmtId="177" fontId="8" fillId="0" borderId="0" xfId="0" applyNumberFormat="1" applyFont="1" applyAlignment="1">
      <alignment horizontal="left" vertical="center"/>
    </xf>
    <xf numFmtId="0" fontId="0" fillId="0" borderId="4" xfId="0" applyBorder="1">
      <alignment vertical="center"/>
    </xf>
    <xf numFmtId="0" fontId="8" fillId="0" borderId="57" xfId="7" applyFont="1" applyBorder="1" applyAlignment="1">
      <alignment vertical="center" wrapText="1"/>
    </xf>
    <xf numFmtId="0" fontId="8" fillId="0" borderId="3" xfId="7" applyFont="1" applyBorder="1" applyAlignment="1">
      <alignment vertical="center" wrapText="1"/>
    </xf>
    <xf numFmtId="0" fontId="8" fillId="0" borderId="60" xfId="7" applyFont="1" applyBorder="1" applyAlignment="1">
      <alignment vertical="center" wrapText="1"/>
    </xf>
    <xf numFmtId="0" fontId="8" fillId="0" borderId="36" xfId="7" applyFont="1" applyBorder="1" applyAlignment="1">
      <alignment horizontal="center" vertical="center" shrinkToFit="1"/>
    </xf>
    <xf numFmtId="0" fontId="8" fillId="0" borderId="65" xfId="7" applyFont="1" applyBorder="1" applyAlignment="1">
      <alignment horizontal="center" vertical="center" shrinkToFit="1"/>
    </xf>
    <xf numFmtId="0" fontId="8" fillId="0" borderId="5" xfId="7" applyFont="1" applyBorder="1" applyAlignment="1">
      <alignment horizontal="center" vertical="center" shrinkToFit="1"/>
    </xf>
    <xf numFmtId="0" fontId="8" fillId="0" borderId="7" xfId="7" applyFont="1" applyBorder="1" applyAlignment="1">
      <alignment horizontal="center" vertical="center" shrinkToFit="1"/>
    </xf>
    <xf numFmtId="0" fontId="56" fillId="0" borderId="0" xfId="7" applyFont="1" applyAlignment="1">
      <alignment horizontal="center" vertical="center" shrinkToFit="1"/>
    </xf>
    <xf numFmtId="0" fontId="56" fillId="0" borderId="9" xfId="7" applyFont="1" applyBorder="1" applyAlignment="1">
      <alignment horizontal="center" vertical="center" shrinkToFit="1"/>
    </xf>
    <xf numFmtId="0" fontId="56" fillId="0" borderId="5" xfId="7" applyFont="1" applyBorder="1" applyAlignment="1">
      <alignment horizontal="center" vertical="center" shrinkToFit="1"/>
    </xf>
    <xf numFmtId="0" fontId="56" fillId="0" borderId="7" xfId="7" applyFont="1" applyBorder="1" applyAlignment="1">
      <alignment horizontal="center" vertical="center" shrinkToFit="1"/>
    </xf>
    <xf numFmtId="0" fontId="8" fillId="0" borderId="0" xfId="7" applyFont="1" applyAlignment="1">
      <alignment horizontal="center" vertical="center" shrinkToFit="1"/>
    </xf>
    <xf numFmtId="0" fontId="8" fillId="0" borderId="9" xfId="7" applyFont="1" applyBorder="1" applyAlignment="1">
      <alignment horizontal="center" vertical="center" shrinkToFit="1"/>
    </xf>
    <xf numFmtId="0" fontId="14" fillId="0" borderId="0" xfId="7" applyFont="1" applyAlignment="1">
      <alignment horizontal="center" vertical="center"/>
    </xf>
    <xf numFmtId="0" fontId="8" fillId="0" borderId="4" xfId="7" applyFont="1" applyBorder="1" applyAlignment="1">
      <alignment horizontal="center" vertical="center" wrapText="1"/>
    </xf>
    <xf numFmtId="0" fontId="8" fillId="0" borderId="39" xfId="7" applyFont="1" applyBorder="1" applyAlignment="1">
      <alignment horizontal="center" vertical="center" wrapText="1"/>
    </xf>
    <xf numFmtId="0" fontId="8" fillId="0" borderId="4" xfId="7" applyFont="1" applyBorder="1" applyAlignment="1">
      <alignment horizontal="distributed" vertical="center" wrapText="1" indent="1"/>
    </xf>
    <xf numFmtId="177" fontId="8" fillId="0" borderId="57" xfId="7" applyNumberFormat="1" applyFont="1" applyBorder="1" applyAlignment="1">
      <alignment horizontal="left" vertical="center" wrapText="1"/>
    </xf>
    <xf numFmtId="177" fontId="8" fillId="0" borderId="3" xfId="7" applyNumberFormat="1" applyFont="1" applyBorder="1" applyAlignment="1">
      <alignment horizontal="left" vertical="center" wrapText="1"/>
    </xf>
    <xf numFmtId="177" fontId="8" fillId="0" borderId="3" xfId="7" applyNumberFormat="1" applyFont="1" applyBorder="1" applyAlignment="1">
      <alignment horizontal="center" vertical="center" wrapText="1"/>
    </xf>
    <xf numFmtId="177" fontId="8" fillId="0" borderId="60" xfId="7" applyNumberFormat="1" applyFont="1" applyBorder="1" applyAlignment="1">
      <alignment horizontal="center" vertical="center" wrapText="1"/>
    </xf>
    <xf numFmtId="0" fontId="8" fillId="0" borderId="4" xfId="7" applyFont="1" applyBorder="1" applyAlignment="1">
      <alignment horizontal="left" vertical="center" wrapText="1"/>
    </xf>
    <xf numFmtId="0" fontId="8" fillId="0" borderId="57" xfId="7" applyFont="1" applyBorder="1" applyAlignment="1">
      <alignment horizontal="distributed" vertical="center" wrapText="1" indent="1"/>
    </xf>
    <xf numFmtId="0" fontId="8" fillId="0" borderId="3" xfId="7" applyFont="1" applyBorder="1" applyAlignment="1">
      <alignment horizontal="distributed" vertical="center" wrapText="1" indent="1"/>
    </xf>
    <xf numFmtId="0" fontId="8" fillId="0" borderId="60" xfId="7" applyFont="1" applyBorder="1" applyAlignment="1">
      <alignment horizontal="distributed" vertical="center" wrapText="1" indent="1"/>
    </xf>
    <xf numFmtId="0" fontId="8" fillId="0" borderId="57" xfId="7" applyFont="1" applyBorder="1" applyAlignment="1">
      <alignment horizontal="center" vertical="center" wrapText="1"/>
    </xf>
    <xf numFmtId="0" fontId="8" fillId="0" borderId="60" xfId="7" applyFont="1" applyBorder="1" applyAlignment="1">
      <alignment horizontal="center" vertical="center" wrapText="1"/>
    </xf>
    <xf numFmtId="0" fontId="8" fillId="0" borderId="40" xfId="7" applyFont="1" applyBorder="1" applyAlignment="1">
      <alignment horizontal="center" vertical="center" wrapText="1"/>
    </xf>
    <xf numFmtId="0" fontId="56" fillId="0" borderId="39" xfId="7" applyFont="1" applyBorder="1" applyAlignment="1">
      <alignment horizontal="center" vertical="center" wrapText="1"/>
    </xf>
    <xf numFmtId="0" fontId="56" fillId="0" borderId="40" xfId="7" applyFont="1" applyBorder="1" applyAlignment="1">
      <alignment horizontal="center" vertical="center" wrapText="1"/>
    </xf>
    <xf numFmtId="0" fontId="8" fillId="0" borderId="14" xfId="7" applyFont="1" applyBorder="1" applyAlignment="1">
      <alignment horizontal="center" vertical="center" wrapText="1"/>
    </xf>
    <xf numFmtId="0" fontId="8" fillId="0" borderId="5" xfId="7" applyFont="1" applyBorder="1" applyAlignment="1">
      <alignment horizontal="center" vertical="center" wrapText="1"/>
    </xf>
    <xf numFmtId="0" fontId="8" fillId="0" borderId="7" xfId="7" applyFont="1" applyBorder="1" applyAlignment="1">
      <alignment horizontal="center" vertical="center" wrapText="1"/>
    </xf>
    <xf numFmtId="0" fontId="8" fillId="0" borderId="15" xfId="7" applyFont="1" applyBorder="1" applyAlignment="1">
      <alignment horizontal="center" vertical="center" wrapText="1"/>
    </xf>
    <xf numFmtId="0" fontId="8" fillId="0" borderId="0" xfId="7" applyFont="1" applyAlignment="1">
      <alignment horizontal="center" vertical="center" wrapText="1"/>
    </xf>
    <xf numFmtId="0" fontId="8" fillId="0" borderId="9" xfId="7" applyFont="1" applyBorder="1" applyAlignment="1">
      <alignment horizontal="center" vertical="center" wrapText="1"/>
    </xf>
    <xf numFmtId="0" fontId="8" fillId="0" borderId="64" xfId="7" applyFont="1" applyBorder="1" applyAlignment="1">
      <alignment horizontal="center" vertical="center" wrapText="1"/>
    </xf>
    <xf numFmtId="0" fontId="8" fillId="0" borderId="36" xfId="7" applyFont="1" applyBorder="1" applyAlignment="1">
      <alignment horizontal="center" vertical="center" wrapText="1"/>
    </xf>
    <xf numFmtId="0" fontId="8" fillId="0" borderId="65" xfId="7" applyFont="1" applyBorder="1" applyAlignment="1">
      <alignment horizontal="center" vertical="center" wrapText="1"/>
    </xf>
    <xf numFmtId="0" fontId="56" fillId="0" borderId="15" xfId="7" applyFont="1" applyBorder="1" applyAlignment="1">
      <alignment horizontal="center" vertical="center" wrapText="1"/>
    </xf>
    <xf numFmtId="0" fontId="56" fillId="0" borderId="0" xfId="7" applyFont="1" applyAlignment="1">
      <alignment horizontal="center" vertical="center" wrapText="1"/>
    </xf>
    <xf numFmtId="0" fontId="56" fillId="0" borderId="9" xfId="7" applyFont="1" applyBorder="1" applyAlignment="1">
      <alignment horizontal="center" vertical="center" wrapText="1"/>
    </xf>
    <xf numFmtId="0" fontId="56" fillId="0" borderId="14" xfId="7" applyFont="1" applyBorder="1" applyAlignment="1">
      <alignment horizontal="center" vertical="center" wrapText="1"/>
    </xf>
    <xf numFmtId="0" fontId="56" fillId="0" borderId="5" xfId="7" applyFont="1" applyBorder="1" applyAlignment="1">
      <alignment horizontal="center" vertical="center" wrapText="1"/>
    </xf>
    <xf numFmtId="0" fontId="56" fillId="0" borderId="7" xfId="7" applyFont="1" applyBorder="1" applyAlignment="1">
      <alignment horizontal="center" vertical="center" wrapText="1"/>
    </xf>
    <xf numFmtId="0" fontId="0" fillId="0" borderId="4" xfId="0" applyBorder="1" applyAlignment="1">
      <alignment horizontal="left" vertical="center"/>
    </xf>
    <xf numFmtId="0" fontId="0" fillId="0" borderId="0" xfId="0" applyAlignment="1">
      <alignment horizontal="center" vertical="center"/>
    </xf>
    <xf numFmtId="0" fontId="0" fillId="0" borderId="0" xfId="0" applyAlignment="1">
      <alignment horizontal="right" vertical="center"/>
    </xf>
    <xf numFmtId="0" fontId="25" fillId="0" borderId="0" xfId="0" applyFont="1" applyAlignment="1">
      <alignment horizontal="left" vertical="center" wrapText="1"/>
    </xf>
    <xf numFmtId="0" fontId="21" fillId="0" borderId="0" xfId="0" applyFont="1" applyAlignment="1">
      <alignment horizontal="left" vertical="center" wrapText="1"/>
    </xf>
    <xf numFmtId="0" fontId="13" fillId="0" borderId="5" xfId="0" applyFont="1" applyBorder="1" applyAlignment="1">
      <alignment horizontal="center" vertical="top"/>
    </xf>
    <xf numFmtId="0" fontId="0" fillId="0" borderId="5" xfId="0" applyBorder="1" applyAlignment="1">
      <alignment horizontal="center" vertical="center"/>
    </xf>
    <xf numFmtId="0" fontId="20" fillId="0" borderId="0" xfId="0" applyFont="1" applyAlignment="1">
      <alignment horizontal="center" vertical="center"/>
    </xf>
    <xf numFmtId="0" fontId="45" fillId="0" borderId="0" xfId="0" applyFont="1" applyAlignment="1">
      <alignment horizontal="justify" vertical="center" wrapText="1"/>
    </xf>
    <xf numFmtId="0" fontId="45" fillId="0" borderId="0" xfId="0" applyFont="1" applyAlignment="1">
      <alignment horizontal="justify" vertical="center"/>
    </xf>
    <xf numFmtId="0" fontId="45" fillId="0" borderId="4" xfId="0" applyFont="1" applyBorder="1" applyAlignment="1">
      <alignment horizontal="justify" vertical="center" wrapText="1"/>
    </xf>
    <xf numFmtId="0" fontId="45" fillId="0" borderId="64" xfId="0" applyFont="1" applyBorder="1" applyAlignment="1">
      <alignment vertical="center" wrapText="1"/>
    </xf>
    <xf numFmtId="0" fontId="45" fillId="0" borderId="36" xfId="0" applyFont="1" applyBorder="1" applyAlignment="1">
      <alignment vertical="center" wrapText="1"/>
    </xf>
    <xf numFmtId="0" fontId="45" fillId="0" borderId="65" xfId="0" applyFont="1" applyBorder="1" applyAlignment="1">
      <alignment vertical="center" wrapText="1"/>
    </xf>
    <xf numFmtId="0" fontId="45" fillId="0" borderId="15" xfId="0" applyFont="1" applyBorder="1" applyAlignment="1">
      <alignment horizontal="justify" vertical="center" wrapText="1"/>
    </xf>
    <xf numFmtId="0" fontId="45" fillId="0" borderId="9" xfId="0" applyFont="1" applyBorder="1" applyAlignment="1">
      <alignment horizontal="justify" vertical="center" wrapText="1"/>
    </xf>
    <xf numFmtId="0" fontId="45" fillId="0" borderId="14" xfId="0" applyFont="1" applyBorder="1" applyAlignment="1">
      <alignment horizontal="justify" vertical="center" wrapText="1"/>
    </xf>
    <xf numFmtId="0" fontId="45" fillId="0" borderId="5" xfId="0" applyFont="1" applyBorder="1" applyAlignment="1">
      <alignment horizontal="justify" vertical="center" wrapText="1"/>
    </xf>
    <xf numFmtId="0" fontId="45" fillId="0" borderId="7" xfId="0" applyFont="1" applyBorder="1" applyAlignment="1">
      <alignment horizontal="justify" vertical="center" wrapText="1"/>
    </xf>
    <xf numFmtId="0" fontId="45" fillId="0" borderId="64" xfId="0" applyFont="1" applyBorder="1" applyAlignment="1">
      <alignment horizontal="center" vertical="center" wrapText="1"/>
    </xf>
    <xf numFmtId="0" fontId="45" fillId="0" borderId="65"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8"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7" xfId="0" applyFont="1" applyBorder="1" applyAlignment="1">
      <alignment horizontal="center" vertical="center" wrapText="1"/>
    </xf>
    <xf numFmtId="0" fontId="45" fillId="0" borderId="14" xfId="0" applyFont="1" applyBorder="1" applyAlignment="1">
      <alignment vertical="center" wrapText="1"/>
    </xf>
    <xf numFmtId="0" fontId="45" fillId="0" borderId="5" xfId="0" applyFont="1" applyBorder="1" applyAlignment="1">
      <alignment vertical="center" wrapText="1"/>
    </xf>
    <xf numFmtId="0" fontId="45" fillId="0" borderId="7" xfId="0" applyFont="1" applyBorder="1" applyAlignment="1">
      <alignment vertical="center" wrapText="1"/>
    </xf>
    <xf numFmtId="0" fontId="45" fillId="0" borderId="57" xfId="0" applyFont="1" applyBorder="1" applyAlignment="1">
      <alignment horizontal="left" vertical="center" wrapText="1"/>
    </xf>
    <xf numFmtId="0" fontId="45" fillId="0" borderId="60" xfId="0" applyFont="1" applyBorder="1" applyAlignment="1">
      <alignment horizontal="left" vertical="center" wrapText="1"/>
    </xf>
    <xf numFmtId="0" fontId="47" fillId="0" borderId="0" xfId="0" applyFont="1" applyAlignment="1">
      <alignment horizontal="center" vertical="center"/>
    </xf>
    <xf numFmtId="0" fontId="45" fillId="0" borderId="64" xfId="0" applyFont="1" applyBorder="1" applyAlignment="1">
      <alignment horizontal="right" vertical="center" wrapText="1"/>
    </xf>
    <xf numFmtId="0" fontId="45" fillId="0" borderId="36" xfId="0" applyFont="1" applyBorder="1" applyAlignment="1">
      <alignment horizontal="right" vertical="center" wrapText="1"/>
    </xf>
    <xf numFmtId="0" fontId="45" fillId="0" borderId="65" xfId="0" applyFont="1" applyBorder="1" applyAlignment="1">
      <alignment horizontal="right" vertical="center" wrapText="1"/>
    </xf>
    <xf numFmtId="0" fontId="54" fillId="0" borderId="0" xfId="0" applyFont="1" applyAlignment="1">
      <alignment horizontal="center" vertical="center"/>
    </xf>
    <xf numFmtId="0" fontId="30" fillId="0" borderId="0" xfId="0" applyFont="1" applyAlignment="1">
      <alignment horizontal="center" vertical="center"/>
    </xf>
    <xf numFmtId="0" fontId="30" fillId="0" borderId="4" xfId="0" applyFont="1" applyBorder="1" applyAlignment="1">
      <alignment horizontal="center" vertical="center"/>
    </xf>
    <xf numFmtId="0" fontId="30" fillId="0" borderId="57" xfId="0" applyFont="1" applyBorder="1" applyAlignment="1">
      <alignment horizontal="center" vertical="center"/>
    </xf>
    <xf numFmtId="0" fontId="30" fillId="0" borderId="60" xfId="0" applyFont="1" applyBorder="1" applyAlignment="1">
      <alignment horizontal="center" vertical="center"/>
    </xf>
    <xf numFmtId="0" fontId="30" fillId="0" borderId="60"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57" xfId="0" applyFont="1" applyBorder="1" applyAlignment="1">
      <alignment horizontal="center" vertical="center" wrapText="1"/>
    </xf>
    <xf numFmtId="0" fontId="43" fillId="0" borderId="0" xfId="0" applyFont="1" applyAlignment="1">
      <alignment horizontal="center" vertical="center"/>
    </xf>
    <xf numFmtId="0" fontId="44" fillId="0" borderId="0" xfId="0" applyFont="1" applyAlignment="1">
      <alignment horizontal="left" vertical="top" wrapText="1"/>
    </xf>
    <xf numFmtId="0" fontId="44" fillId="0" borderId="0" xfId="0" applyFont="1" applyAlignment="1">
      <alignment horizontal="center" vertical="center"/>
    </xf>
    <xf numFmtId="0" fontId="0" fillId="0" borderId="36" xfId="0" applyBorder="1" applyAlignment="1">
      <alignment horizontal="center" vertical="center"/>
    </xf>
    <xf numFmtId="0" fontId="0" fillId="0" borderId="65" xfId="0" applyBorder="1" applyAlignment="1">
      <alignment horizontal="center" vertical="center"/>
    </xf>
    <xf numFmtId="0" fontId="0" fillId="0" borderId="64" xfId="0" applyBorder="1" applyAlignment="1">
      <alignment horizontal="center" vertical="center"/>
    </xf>
    <xf numFmtId="0" fontId="0" fillId="0" borderId="57" xfId="0" applyBorder="1">
      <alignment vertical="center"/>
    </xf>
    <xf numFmtId="0" fontId="0" fillId="0" borderId="3" xfId="0" applyBorder="1">
      <alignment vertical="center"/>
    </xf>
    <xf numFmtId="0" fontId="0" fillId="0" borderId="60" xfId="0" applyBorder="1">
      <alignment vertical="center"/>
    </xf>
    <xf numFmtId="0" fontId="0" fillId="0" borderId="14" xfId="0" applyBorder="1">
      <alignment vertical="center"/>
    </xf>
    <xf numFmtId="0" fontId="0" fillId="0" borderId="7" xfId="0" applyBorder="1">
      <alignment vertical="center"/>
    </xf>
    <xf numFmtId="0" fontId="0" fillId="0" borderId="39" xfId="0" applyBorder="1" applyAlignment="1">
      <alignment horizontal="center" vertical="center"/>
    </xf>
    <xf numFmtId="0" fontId="0" fillId="0" borderId="40" xfId="0" applyBorder="1">
      <alignment vertical="center"/>
    </xf>
    <xf numFmtId="0" fontId="0" fillId="0" borderId="14" xfId="0" applyBorder="1" applyAlignment="1">
      <alignment horizontal="center" vertical="center"/>
    </xf>
    <xf numFmtId="0" fontId="12" fillId="0" borderId="0" xfId="0" applyFont="1" applyAlignment="1">
      <alignment horizontal="left" vertical="center"/>
    </xf>
    <xf numFmtId="0" fontId="8" fillId="0" borderId="0" xfId="0" applyFont="1" applyAlignment="1">
      <alignment horizontal="right" vertical="center"/>
    </xf>
    <xf numFmtId="177" fontId="8" fillId="0" borderId="36" xfId="0" applyNumberFormat="1" applyFont="1" applyBorder="1" applyAlignment="1">
      <alignment horizontal="center" vertical="center"/>
    </xf>
    <xf numFmtId="0" fontId="17" fillId="0" borderId="0" xfId="0" applyFont="1" applyAlignment="1">
      <alignment horizontal="center" vertical="center"/>
    </xf>
    <xf numFmtId="0" fontId="26" fillId="0" borderId="0" xfId="0" applyFont="1" applyAlignment="1">
      <alignment horizontal="center" vertical="center"/>
    </xf>
    <xf numFmtId="0" fontId="90" fillId="0" borderId="0" xfId="0" applyFont="1" applyAlignment="1">
      <alignment horizontal="left" vertical="center" wrapText="1"/>
    </xf>
    <xf numFmtId="0" fontId="7" fillId="0" borderId="57" xfId="0" applyFont="1" applyBorder="1">
      <alignment vertical="center"/>
    </xf>
    <xf numFmtId="0" fontId="0" fillId="0" borderId="112" xfId="0" applyBorder="1">
      <alignment vertical="center"/>
    </xf>
    <xf numFmtId="0" fontId="7" fillId="0" borderId="57" xfId="0" applyFont="1" applyBorder="1" applyAlignment="1">
      <alignment horizontal="right" vertical="center"/>
    </xf>
    <xf numFmtId="0" fontId="0" fillId="0" borderId="3" xfId="0" applyBorder="1" applyAlignment="1">
      <alignment horizontal="right" vertical="center"/>
    </xf>
    <xf numFmtId="0" fontId="0" fillId="0" borderId="112" xfId="0" applyBorder="1" applyAlignment="1">
      <alignment horizontal="right" vertical="center"/>
    </xf>
    <xf numFmtId="0" fontId="7" fillId="0" borderId="127" xfId="0" applyFont="1" applyBorder="1" applyAlignment="1">
      <alignment horizontal="center" vertical="center"/>
    </xf>
    <xf numFmtId="0" fontId="0" fillId="0" borderId="128" xfId="0" applyBorder="1" applyAlignment="1">
      <alignment horizontal="center" vertical="center"/>
    </xf>
    <xf numFmtId="0" fontId="0" fillId="0" borderId="129" xfId="0" applyBorder="1" applyAlignment="1">
      <alignment horizontal="center" vertical="center"/>
    </xf>
    <xf numFmtId="0" fontId="7" fillId="0" borderId="128" xfId="0" applyFont="1" applyBorder="1" applyAlignment="1">
      <alignment horizontal="center" vertical="center"/>
    </xf>
    <xf numFmtId="0" fontId="0" fillId="0" borderId="130" xfId="0" applyBorder="1" applyAlignment="1">
      <alignment horizontal="center" vertical="center"/>
    </xf>
    <xf numFmtId="177" fontId="7" fillId="0" borderId="57" xfId="0" applyNumberFormat="1" applyFont="1" applyBorder="1" applyAlignment="1">
      <alignment horizontal="center" vertical="center"/>
    </xf>
    <xf numFmtId="177" fontId="7" fillId="0" borderId="3" xfId="0" applyNumberFormat="1" applyFont="1" applyBorder="1" applyAlignment="1">
      <alignment horizontal="center" vertical="center"/>
    </xf>
    <xf numFmtId="42" fontId="7" fillId="0" borderId="123" xfId="0" applyNumberFormat="1" applyFont="1" applyBorder="1" applyAlignment="1">
      <alignment horizontal="center" vertical="center"/>
    </xf>
    <xf numFmtId="42" fontId="7" fillId="0" borderId="31" xfId="0" applyNumberFormat="1" applyFont="1" applyBorder="1" applyAlignment="1">
      <alignment horizontal="center" vertical="center"/>
    </xf>
    <xf numFmtId="0" fontId="7" fillId="0" borderId="31" xfId="0" applyFont="1" applyBorder="1" applyAlignment="1">
      <alignment horizontal="distributed" vertical="center"/>
    </xf>
    <xf numFmtId="0" fontId="0" fillId="0" borderId="31" xfId="0" applyBorder="1">
      <alignment vertical="center"/>
    </xf>
    <xf numFmtId="0" fontId="7" fillId="0" borderId="41" xfId="0" applyFont="1" applyBorder="1" applyAlignment="1">
      <alignment horizontal="distributed" vertical="center"/>
    </xf>
    <xf numFmtId="0" fontId="0" fillId="0" borderId="41" xfId="0" applyBorder="1">
      <alignment vertical="center"/>
    </xf>
    <xf numFmtId="0" fontId="7" fillId="0" borderId="3" xfId="0" applyFont="1" applyBorder="1" applyAlignment="1">
      <alignment horizontal="distributed" vertical="center"/>
    </xf>
    <xf numFmtId="0" fontId="7" fillId="0" borderId="124" xfId="0" applyFont="1" applyBorder="1">
      <alignment vertical="center"/>
    </xf>
    <xf numFmtId="0" fontId="7" fillId="0" borderId="19" xfId="0" applyFont="1" applyBorder="1">
      <alignment vertical="center"/>
    </xf>
    <xf numFmtId="0" fontId="7" fillId="0" borderId="125" xfId="0" applyFont="1" applyBorder="1">
      <alignment vertical="center"/>
    </xf>
    <xf numFmtId="0" fontId="7" fillId="0" borderId="3" xfId="0" applyFont="1" applyBorder="1">
      <alignment vertical="center"/>
    </xf>
    <xf numFmtId="0" fontId="7" fillId="0" borderId="112" xfId="0" applyFont="1" applyBorder="1">
      <alignment vertical="center"/>
    </xf>
    <xf numFmtId="0" fontId="7" fillId="0" borderId="15" xfId="0" applyFont="1" applyBorder="1" applyAlignment="1">
      <alignment horizontal="left" vertical="center"/>
    </xf>
    <xf numFmtId="0" fontId="0" fillId="0" borderId="0" xfId="0" applyAlignment="1">
      <alignment horizontal="left" vertical="center"/>
    </xf>
    <xf numFmtId="0" fontId="0" fillId="0" borderId="34" xfId="0" applyBorder="1" applyAlignment="1">
      <alignment horizontal="left" vertical="center"/>
    </xf>
    <xf numFmtId="0" fontId="7" fillId="0" borderId="137" xfId="0" applyFont="1" applyBorder="1">
      <alignment vertical="center"/>
    </xf>
    <xf numFmtId="0" fontId="7" fillId="0" borderId="4" xfId="0" applyFont="1" applyBorder="1">
      <alignment vertical="center"/>
    </xf>
    <xf numFmtId="0" fontId="17" fillId="0" borderId="129" xfId="0" applyFont="1" applyBorder="1">
      <alignment vertical="center"/>
    </xf>
    <xf numFmtId="0" fontId="7" fillId="0" borderId="14" xfId="0" applyFont="1" applyBorder="1" applyAlignment="1">
      <alignment horizontal="center" vertical="center"/>
    </xf>
    <xf numFmtId="0" fontId="17" fillId="0" borderId="7" xfId="0" applyFont="1" applyBorder="1">
      <alignment vertical="center"/>
    </xf>
    <xf numFmtId="0" fontId="7" fillId="0" borderId="53" xfId="0" applyFont="1" applyBorder="1">
      <alignment vertical="center"/>
    </xf>
    <xf numFmtId="0" fontId="17" fillId="0" borderId="53" xfId="0" applyFont="1" applyBorder="1">
      <alignment vertical="center"/>
    </xf>
    <xf numFmtId="0" fontId="17" fillId="0" borderId="126" xfId="0" applyFont="1" applyBorder="1">
      <alignment vertical="center"/>
    </xf>
    <xf numFmtId="176" fontId="7" fillId="0" borderId="133" xfId="0" applyNumberFormat="1" applyFont="1" applyBorder="1" applyAlignment="1">
      <alignment horizontal="center" vertical="center" wrapText="1"/>
    </xf>
    <xf numFmtId="0" fontId="0" fillId="0" borderId="36" xfId="0" applyBorder="1" applyAlignment="1">
      <alignment horizontal="center" vertical="center" wrapText="1"/>
    </xf>
    <xf numFmtId="0" fontId="0" fillId="0" borderId="138" xfId="0" applyBorder="1" applyAlignment="1">
      <alignment horizontal="center" vertical="center" wrapText="1"/>
    </xf>
    <xf numFmtId="0" fontId="0" fillId="0" borderId="45" xfId="0" applyBorder="1" applyAlignment="1">
      <alignment horizontal="center" vertical="center" wrapText="1"/>
    </xf>
    <xf numFmtId="0" fontId="7" fillId="0" borderId="139" xfId="0" applyFont="1" applyBorder="1" applyAlignment="1">
      <alignment horizontal="center" vertical="center"/>
    </xf>
    <xf numFmtId="0" fontId="7" fillId="0" borderId="45" xfId="0" applyFont="1" applyBorder="1" applyAlignment="1">
      <alignment horizontal="center" vertical="center"/>
    </xf>
    <xf numFmtId="9" fontId="17" fillId="0" borderId="0" xfId="0" applyNumberFormat="1" applyFont="1" applyAlignment="1">
      <alignment horizontal="right" vertical="center"/>
    </xf>
    <xf numFmtId="0" fontId="17" fillId="0" borderId="0" xfId="0" applyFont="1" applyAlignment="1">
      <alignment horizontal="right" vertical="center"/>
    </xf>
    <xf numFmtId="0" fontId="13" fillId="0" borderId="0" xfId="0" applyFont="1" applyAlignment="1">
      <alignment vertical="center" wrapText="1"/>
    </xf>
    <xf numFmtId="0" fontId="13" fillId="0" borderId="34" xfId="0" applyFont="1" applyBorder="1" applyAlignment="1">
      <alignment vertical="center" wrapText="1"/>
    </xf>
    <xf numFmtId="0" fontId="19" fillId="0" borderId="0" xfId="0" applyFont="1">
      <alignment vertical="center"/>
    </xf>
    <xf numFmtId="0" fontId="7" fillId="0" borderId="0" xfId="0" applyFont="1" applyAlignment="1">
      <alignment horizontal="left" vertical="center"/>
    </xf>
    <xf numFmtId="0" fontId="17" fillId="0" borderId="0" xfId="0" applyFont="1" applyAlignment="1">
      <alignment horizontal="left" vertical="center"/>
    </xf>
    <xf numFmtId="0" fontId="17" fillId="0" borderId="34" xfId="0" applyFont="1" applyBorder="1" applyAlignment="1">
      <alignment horizontal="left" vertical="center"/>
    </xf>
    <xf numFmtId="177" fontId="17" fillId="0" borderId="3" xfId="0" applyNumberFormat="1" applyFont="1" applyBorder="1" applyAlignment="1">
      <alignment horizontal="center" vertical="center"/>
    </xf>
    <xf numFmtId="0" fontId="7" fillId="0" borderId="52" xfId="0" applyFont="1" applyBorder="1">
      <alignment vertical="center"/>
    </xf>
    <xf numFmtId="0" fontId="17" fillId="0" borderId="52" xfId="0" applyFont="1" applyBorder="1">
      <alignment vertical="center"/>
    </xf>
    <xf numFmtId="0" fontId="17" fillId="0" borderId="131" xfId="0" applyFont="1" applyBorder="1">
      <alignment vertical="center"/>
    </xf>
    <xf numFmtId="0" fontId="7" fillId="0" borderId="89" xfId="0" applyFont="1" applyBorder="1">
      <alignment vertical="center"/>
    </xf>
    <xf numFmtId="0" fontId="17" fillId="0" borderId="89" xfId="0" applyFont="1" applyBorder="1">
      <alignment vertical="center"/>
    </xf>
    <xf numFmtId="0" fontId="17" fillId="0" borderId="132" xfId="0" applyFont="1" applyBorder="1">
      <alignment vertical="center"/>
    </xf>
    <xf numFmtId="0" fontId="7" fillId="0" borderId="36" xfId="0" applyFont="1" applyBorder="1" applyAlignment="1">
      <alignment horizontal="center" vertical="center" wrapText="1"/>
    </xf>
    <xf numFmtId="0" fontId="7" fillId="0" borderId="134" xfId="0" applyFont="1" applyBorder="1" applyAlignment="1">
      <alignment horizontal="center" vertical="center" wrapText="1"/>
    </xf>
    <xf numFmtId="0" fontId="7" fillId="0" borderId="5" xfId="0" applyFont="1" applyBorder="1" applyAlignment="1">
      <alignment horizontal="center" vertical="center" wrapText="1"/>
    </xf>
    <xf numFmtId="176" fontId="7" fillId="0" borderId="21" xfId="0" applyNumberFormat="1" applyFont="1" applyBorder="1" applyAlignment="1">
      <alignment horizontal="center" vertical="center" wrapText="1"/>
    </xf>
    <xf numFmtId="0" fontId="0" fillId="0" borderId="0" xfId="0" applyAlignment="1">
      <alignment horizontal="center" vertical="center" wrapText="1"/>
    </xf>
    <xf numFmtId="0" fontId="0" fillId="0" borderId="21" xfId="0" applyBorder="1" applyAlignment="1">
      <alignment horizontal="center" vertical="center" wrapText="1"/>
    </xf>
    <xf numFmtId="0" fontId="7" fillId="0" borderId="136" xfId="0" applyFont="1" applyBorder="1" applyAlignment="1">
      <alignment horizontal="center" vertical="center"/>
    </xf>
    <xf numFmtId="0" fontId="7" fillId="0" borderId="5" xfId="0" applyFont="1" applyBorder="1" applyAlignment="1">
      <alignment horizontal="center" vertical="center"/>
    </xf>
    <xf numFmtId="0" fontId="7" fillId="0" borderId="49" xfId="0" applyFont="1" applyBorder="1" applyAlignment="1">
      <alignment horizontal="center" vertical="center"/>
    </xf>
    <xf numFmtId="0" fontId="7" fillId="0" borderId="0" xfId="0" applyFont="1" applyAlignment="1">
      <alignment horizontal="center" vertical="center"/>
    </xf>
    <xf numFmtId="176" fontId="7" fillId="0" borderId="135" xfId="0" applyNumberFormat="1" applyFont="1" applyBorder="1" applyAlignment="1">
      <alignment horizontal="center" vertical="center"/>
    </xf>
    <xf numFmtId="0" fontId="0" fillId="0" borderId="41" xfId="0" applyBorder="1" applyAlignment="1">
      <alignment horizontal="center" vertical="center"/>
    </xf>
    <xf numFmtId="0" fontId="62" fillId="0" borderId="157" xfId="11" applyFont="1" applyBorder="1" applyAlignment="1" applyProtection="1">
      <alignment horizontal="center" vertical="center"/>
      <protection locked="0"/>
    </xf>
    <xf numFmtId="0" fontId="62" fillId="0" borderId="161" xfId="11" applyFont="1" applyBorder="1" applyAlignment="1" applyProtection="1">
      <alignment horizontal="center" vertical="center"/>
      <protection locked="0"/>
    </xf>
    <xf numFmtId="0" fontId="62" fillId="0" borderId="158" xfId="11" applyFont="1" applyBorder="1" applyAlignment="1" applyProtection="1">
      <alignment horizontal="center" vertical="center"/>
      <protection locked="0"/>
    </xf>
    <xf numFmtId="0" fontId="62" fillId="0" borderId="162" xfId="11" applyFont="1" applyBorder="1" applyAlignment="1" applyProtection="1">
      <alignment horizontal="center" vertical="center"/>
      <protection locked="0"/>
    </xf>
    <xf numFmtId="0" fontId="62" fillId="0" borderId="157" xfId="11" applyFont="1" applyBorder="1" applyAlignment="1" applyProtection="1">
      <alignment horizontal="center" vertical="center" textRotation="255"/>
      <protection locked="0"/>
    </xf>
    <xf numFmtId="0" fontId="62" fillId="0" borderId="159" xfId="11" applyFont="1" applyBorder="1" applyAlignment="1" applyProtection="1">
      <alignment horizontal="center" vertical="center" textRotation="255"/>
      <protection locked="0"/>
    </xf>
    <xf numFmtId="0" fontId="62" fillId="0" borderId="158" xfId="11" applyFont="1" applyBorder="1" applyAlignment="1" applyProtection="1">
      <alignment horizontal="center" vertical="center" textRotation="255"/>
      <protection locked="0"/>
    </xf>
    <xf numFmtId="0" fontId="62" fillId="0" borderId="160" xfId="11" applyFont="1" applyBorder="1" applyAlignment="1" applyProtection="1">
      <alignment horizontal="center" vertical="center" textRotation="255"/>
      <protection locked="0"/>
    </xf>
    <xf numFmtId="0" fontId="62" fillId="0" borderId="77" xfId="11" applyFont="1" applyBorder="1" applyAlignment="1">
      <alignment horizontal="center" vertical="center"/>
    </xf>
    <xf numFmtId="0" fontId="62" fillId="0" borderId="40" xfId="11" applyFont="1" applyBorder="1" applyAlignment="1">
      <alignment horizontal="center" vertical="center"/>
    </xf>
    <xf numFmtId="0" fontId="62" fillId="0" borderId="150" xfId="11" applyFont="1" applyBorder="1" applyAlignment="1" applyProtection="1">
      <alignment horizontal="center" vertical="center"/>
      <protection locked="0"/>
    </xf>
    <xf numFmtId="0" fontId="62" fillId="0" borderId="154" xfId="11" applyFont="1" applyBorder="1" applyAlignment="1" applyProtection="1">
      <alignment horizontal="center" vertical="center"/>
      <protection locked="0"/>
    </xf>
    <xf numFmtId="0" fontId="62" fillId="0" borderId="77" xfId="11" applyFont="1" applyBorder="1" applyAlignment="1">
      <alignment horizontal="center" vertical="center" shrinkToFit="1"/>
    </xf>
    <xf numFmtId="0" fontId="62" fillId="0" borderId="88" xfId="11" applyFont="1" applyBorder="1" applyAlignment="1">
      <alignment horizontal="center" vertical="center" shrinkToFit="1"/>
    </xf>
    <xf numFmtId="0" fontId="62" fillId="0" borderId="150" xfId="11" applyFont="1" applyBorder="1" applyAlignment="1" applyProtection="1">
      <alignment horizontal="center" vertical="center" shrinkToFit="1"/>
      <protection locked="0"/>
    </xf>
    <xf numFmtId="0" fontId="62" fillId="0" borderId="57" xfId="11" applyFont="1" applyBorder="1" applyAlignment="1">
      <alignment horizontal="center" vertical="center"/>
    </xf>
    <xf numFmtId="0" fontId="62" fillId="0" borderId="60" xfId="11" applyFont="1" applyBorder="1" applyAlignment="1">
      <alignment horizontal="center" vertical="center"/>
    </xf>
    <xf numFmtId="0" fontId="67" fillId="0" borderId="77" xfId="11" applyFont="1" applyBorder="1" applyAlignment="1">
      <alignment horizontal="center" vertical="center" wrapText="1" shrinkToFit="1"/>
    </xf>
    <xf numFmtId="0" fontId="67" fillId="0" borderId="88" xfId="11" applyFont="1" applyBorder="1" applyAlignment="1">
      <alignment horizontal="center" vertical="center" wrapText="1" shrinkToFit="1"/>
    </xf>
    <xf numFmtId="0" fontId="62" fillId="0" borderId="150" xfId="11" applyFont="1" applyBorder="1" applyAlignment="1" applyProtection="1">
      <alignment horizontal="center" vertical="center" textRotation="255"/>
      <protection locked="0"/>
    </xf>
    <xf numFmtId="0" fontId="67" fillId="0" borderId="88" xfId="11" applyFont="1" applyBorder="1" applyAlignment="1">
      <alignment horizontal="center" vertical="center" shrinkToFit="1"/>
    </xf>
    <xf numFmtId="0" fontId="62" fillId="0" borderId="163" xfId="11" applyFont="1" applyBorder="1" applyAlignment="1" applyProtection="1">
      <alignment horizontal="center" vertical="center"/>
      <protection locked="0"/>
    </xf>
    <xf numFmtId="0" fontId="62" fillId="0" borderId="165" xfId="11" applyFont="1" applyBorder="1" applyAlignment="1" applyProtection="1">
      <alignment horizontal="center" vertical="center"/>
      <protection locked="0"/>
    </xf>
    <xf numFmtId="0" fontId="62" fillId="0" borderId="163" xfId="11" applyFont="1" applyBorder="1" applyAlignment="1" applyProtection="1">
      <alignment horizontal="center" vertical="center" shrinkToFit="1"/>
      <protection locked="0"/>
    </xf>
    <xf numFmtId="0" fontId="62" fillId="0" borderId="164" xfId="11" applyFont="1" applyBorder="1" applyAlignment="1" applyProtection="1">
      <alignment horizontal="center" vertical="center" shrinkToFit="1"/>
      <protection locked="0"/>
    </xf>
    <xf numFmtId="0" fontId="62" fillId="0" borderId="163" xfId="11" applyFont="1" applyBorder="1" applyAlignment="1" applyProtection="1">
      <alignment horizontal="center" vertical="center" textRotation="255"/>
      <protection locked="0"/>
    </xf>
    <xf numFmtId="0" fontId="62" fillId="0" borderId="164" xfId="11" applyFont="1" applyBorder="1" applyAlignment="1" applyProtection="1">
      <alignment horizontal="center" vertical="center" textRotation="255"/>
      <protection locked="0"/>
    </xf>
    <xf numFmtId="0" fontId="62" fillId="0" borderId="0" xfId="11" applyFont="1" applyAlignment="1">
      <alignment horizontal="left" vertical="center" shrinkToFit="1"/>
    </xf>
    <xf numFmtId="177" fontId="62" fillId="4" borderId="0" xfId="11" applyNumberFormat="1" applyFont="1" applyFill="1" applyProtection="1">
      <alignment vertical="center"/>
      <protection locked="0"/>
    </xf>
    <xf numFmtId="0" fontId="62" fillId="0" borderId="0" xfId="11" applyFont="1" applyAlignment="1">
      <alignment horizontal="right" vertical="center"/>
    </xf>
    <xf numFmtId="186" fontId="62" fillId="0" borderId="0" xfId="11" applyNumberFormat="1" applyFont="1" applyAlignment="1">
      <alignment horizontal="left" vertical="center"/>
    </xf>
    <xf numFmtId="185" fontId="65" fillId="7" borderId="154" xfId="11" applyNumberFormat="1" applyFont="1" applyFill="1" applyBorder="1" applyAlignment="1">
      <alignment horizontal="center" vertical="center"/>
    </xf>
    <xf numFmtId="185" fontId="65" fillId="7" borderId="155" xfId="11" applyNumberFormat="1" applyFont="1" applyFill="1" applyBorder="1" applyAlignment="1">
      <alignment horizontal="center" vertical="center"/>
    </xf>
    <xf numFmtId="177" fontId="62" fillId="4" borderId="0" xfId="11" applyNumberFormat="1" applyFont="1" applyFill="1" applyAlignment="1" applyProtection="1">
      <alignment horizontal="left" vertical="center"/>
      <protection locked="0"/>
    </xf>
    <xf numFmtId="185" fontId="64" fillId="5" borderId="150" xfId="11" applyNumberFormat="1" applyFont="1" applyFill="1" applyBorder="1" applyAlignment="1">
      <alignment horizontal="center" vertical="center"/>
    </xf>
    <xf numFmtId="185" fontId="64" fillId="5" borderId="117" xfId="11" applyNumberFormat="1" applyFont="1" applyFill="1" applyBorder="1" applyAlignment="1">
      <alignment horizontal="center" vertical="center"/>
    </xf>
    <xf numFmtId="0" fontId="62" fillId="0" borderId="0" xfId="11" applyFont="1" applyAlignment="1">
      <alignment horizontal="left" vertical="center"/>
    </xf>
    <xf numFmtId="0" fontId="62" fillId="0" borderId="83" xfId="11" applyFont="1" applyBorder="1" applyAlignment="1">
      <alignment horizontal="center" vertical="center"/>
    </xf>
    <xf numFmtId="0" fontId="62" fillId="0" borderId="152" xfId="11" applyFont="1" applyBorder="1" applyAlignment="1">
      <alignment horizontal="center" vertical="center"/>
    </xf>
    <xf numFmtId="184" fontId="62" fillId="0" borderId="153" xfId="11" applyNumberFormat="1" applyFont="1" applyBorder="1" applyAlignment="1">
      <alignment horizontal="center" vertical="center"/>
    </xf>
    <xf numFmtId="184" fontId="62" fillId="0" borderId="152" xfId="11" applyNumberFormat="1" applyFont="1" applyBorder="1" applyAlignment="1">
      <alignment horizontal="center" vertical="center"/>
    </xf>
    <xf numFmtId="0" fontId="62" fillId="0" borderId="153" xfId="11" applyFont="1" applyBorder="1" applyAlignment="1">
      <alignment horizontal="center" vertical="center"/>
    </xf>
    <xf numFmtId="185" fontId="62" fillId="0" borderId="153" xfId="12" applyNumberFormat="1" applyFont="1" applyBorder="1" applyAlignment="1" applyProtection="1">
      <alignment horizontal="center" vertical="center"/>
    </xf>
    <xf numFmtId="185" fontId="62" fillId="0" borderId="86" xfId="12" applyNumberFormat="1" applyFont="1" applyBorder="1" applyAlignment="1" applyProtection="1">
      <alignment horizontal="center" vertical="center"/>
    </xf>
    <xf numFmtId="185" fontId="65" fillId="6" borderId="150" xfId="11" applyNumberFormat="1" applyFont="1" applyFill="1" applyBorder="1" applyAlignment="1">
      <alignment horizontal="center" vertical="center"/>
    </xf>
    <xf numFmtId="185" fontId="65" fillId="6" borderId="117" xfId="11" applyNumberFormat="1" applyFont="1" applyFill="1" applyBorder="1" applyAlignment="1">
      <alignment horizontal="center" vertical="center"/>
    </xf>
    <xf numFmtId="0" fontId="62" fillId="0" borderId="144" xfId="11" applyFont="1" applyBorder="1" applyAlignment="1">
      <alignment horizontal="center" vertical="center" shrinkToFit="1"/>
    </xf>
    <xf numFmtId="0" fontId="62" fillId="0" borderId="143" xfId="11" applyFont="1" applyBorder="1" applyAlignment="1">
      <alignment horizontal="center" vertical="center" shrinkToFit="1"/>
    </xf>
    <xf numFmtId="0" fontId="62" fillId="0" borderId="145" xfId="11" applyFont="1" applyBorder="1" applyAlignment="1">
      <alignment horizontal="center" vertical="center"/>
    </xf>
    <xf numFmtId="0" fontId="62" fillId="0" borderId="146" xfId="11" applyFont="1" applyBorder="1" applyAlignment="1">
      <alignment horizontal="center" vertical="center"/>
    </xf>
    <xf numFmtId="0" fontId="62" fillId="0" borderId="147" xfId="11" applyFont="1" applyBorder="1" applyAlignment="1">
      <alignment horizontal="center" vertical="center"/>
    </xf>
    <xf numFmtId="0" fontId="62" fillId="4" borderId="0" xfId="11" applyFont="1" applyFill="1" applyAlignment="1" applyProtection="1">
      <alignment horizontal="left" vertical="center"/>
      <protection locked="0"/>
    </xf>
    <xf numFmtId="0" fontId="62" fillId="0" borderId="74" xfId="11" applyFont="1" applyBorder="1" applyAlignment="1">
      <alignment horizontal="center" vertical="center"/>
    </xf>
    <xf numFmtId="0" fontId="62" fillId="0" borderId="148" xfId="11" applyFont="1" applyBorder="1" applyAlignment="1">
      <alignment horizontal="center" vertical="center"/>
    </xf>
    <xf numFmtId="184" fontId="62" fillId="0" borderId="149" xfId="11" applyNumberFormat="1" applyFont="1" applyBorder="1" applyAlignment="1">
      <alignment horizontal="center" vertical="center"/>
    </xf>
    <xf numFmtId="184" fontId="62" fillId="0" borderId="148" xfId="11" applyNumberFormat="1" applyFont="1" applyBorder="1" applyAlignment="1">
      <alignment horizontal="center" vertical="center"/>
    </xf>
    <xf numFmtId="0" fontId="62" fillId="0" borderId="149" xfId="11" applyFont="1" applyBorder="1" applyAlignment="1">
      <alignment horizontal="center" vertical="center"/>
    </xf>
    <xf numFmtId="185" fontId="62" fillId="0" borderId="149" xfId="12" applyNumberFormat="1" applyFont="1" applyBorder="1" applyAlignment="1" applyProtection="1">
      <alignment horizontal="center" vertical="center"/>
    </xf>
    <xf numFmtId="185" fontId="62" fillId="0" borderId="82" xfId="12" applyNumberFormat="1" applyFont="1" applyBorder="1" applyAlignment="1" applyProtection="1">
      <alignment horizontal="center" vertical="center"/>
    </xf>
    <xf numFmtId="0" fontId="62" fillId="0" borderId="117" xfId="11" applyFont="1" applyBorder="1" applyAlignment="1" applyProtection="1">
      <alignment horizontal="center" vertical="center"/>
      <protection locked="0"/>
    </xf>
    <xf numFmtId="0" fontId="62" fillId="0" borderId="155" xfId="11" applyFont="1" applyBorder="1" applyAlignment="1" applyProtection="1">
      <alignment horizontal="center" vertical="center"/>
      <protection locked="0"/>
    </xf>
    <xf numFmtId="0" fontId="62" fillId="0" borderId="117" xfId="11" applyFont="1" applyBorder="1" applyAlignment="1" applyProtection="1">
      <alignment horizontal="center" vertical="center" textRotation="255"/>
      <protection locked="0"/>
    </xf>
    <xf numFmtId="0" fontId="62" fillId="0" borderId="167" xfId="11" applyFont="1" applyBorder="1" applyAlignment="1" applyProtection="1">
      <alignment horizontal="center" vertical="center"/>
      <protection locked="0"/>
    </xf>
    <xf numFmtId="0" fontId="62" fillId="0" borderId="170" xfId="11" applyFont="1" applyBorder="1" applyAlignment="1" applyProtection="1">
      <alignment horizontal="center" vertical="center"/>
      <protection locked="0"/>
    </xf>
    <xf numFmtId="0" fontId="62" fillId="0" borderId="168" xfId="11" applyFont="1" applyBorder="1" applyAlignment="1" applyProtection="1">
      <alignment horizontal="center" vertical="center"/>
      <protection locked="0"/>
    </xf>
    <xf numFmtId="0" fontId="62" fillId="0" borderId="171" xfId="11" applyFont="1" applyBorder="1" applyAlignment="1" applyProtection="1">
      <alignment horizontal="center" vertical="center"/>
      <protection locked="0"/>
    </xf>
    <xf numFmtId="0" fontId="62" fillId="0" borderId="148" xfId="11" applyFont="1" applyBorder="1" applyAlignment="1" applyProtection="1">
      <alignment horizontal="center" vertical="center"/>
      <protection locked="0"/>
    </xf>
    <xf numFmtId="0" fontId="62" fillId="0" borderId="152" xfId="11" applyFont="1" applyBorder="1" applyAlignment="1" applyProtection="1">
      <alignment horizontal="center" vertical="center"/>
      <protection locked="0"/>
    </xf>
    <xf numFmtId="0" fontId="62" fillId="0" borderId="151" xfId="11" applyFont="1" applyBorder="1" applyAlignment="1" applyProtection="1">
      <alignment horizontal="center" vertical="center"/>
      <protection locked="0"/>
    </xf>
    <xf numFmtId="0" fontId="62" fillId="0" borderId="156" xfId="11" applyFont="1" applyBorder="1" applyAlignment="1" applyProtection="1">
      <alignment horizontal="center" vertical="center"/>
      <protection locked="0"/>
    </xf>
    <xf numFmtId="0" fontId="62" fillId="0" borderId="149" xfId="11" applyFont="1" applyBorder="1" applyAlignment="1" applyProtection="1">
      <alignment horizontal="center" vertical="center"/>
      <protection locked="0"/>
    </xf>
    <xf numFmtId="0" fontId="62" fillId="0" borderId="153" xfId="11" applyFont="1" applyBorder="1" applyAlignment="1" applyProtection="1">
      <alignment horizontal="center" vertical="center"/>
      <protection locked="0"/>
    </xf>
    <xf numFmtId="0" fontId="62" fillId="0" borderId="166" xfId="11" applyFont="1" applyBorder="1" applyAlignment="1" applyProtection="1">
      <alignment horizontal="center" vertical="center"/>
      <protection locked="0"/>
    </xf>
    <xf numFmtId="0" fontId="62" fillId="0" borderId="169" xfId="11" applyFont="1" applyBorder="1" applyAlignment="1" applyProtection="1">
      <alignment horizontal="center" vertical="center"/>
      <protection locked="0"/>
    </xf>
    <xf numFmtId="0" fontId="62" fillId="0" borderId="151" xfId="11" applyFont="1" applyBorder="1" applyAlignment="1" applyProtection="1">
      <alignment horizontal="center" vertical="center" textRotation="255"/>
      <protection locked="0"/>
    </xf>
    <xf numFmtId="177" fontId="68" fillId="4" borderId="0" xfId="11" applyNumberFormat="1" applyFont="1" applyFill="1" applyAlignment="1" applyProtection="1">
      <alignment horizontal="left" vertical="center"/>
      <protection locked="0"/>
    </xf>
    <xf numFmtId="0" fontId="62" fillId="0" borderId="117" xfId="11" applyFont="1" applyBorder="1" applyAlignment="1" applyProtection="1">
      <alignment horizontal="center" vertical="center" shrinkToFit="1"/>
      <protection locked="0"/>
    </xf>
    <xf numFmtId="0" fontId="62" fillId="0" borderId="148" xfId="11" applyFont="1" applyBorder="1" applyAlignment="1" applyProtection="1">
      <alignment horizontal="center" vertical="center" shrinkToFit="1"/>
      <protection locked="0"/>
    </xf>
    <xf numFmtId="0" fontId="62" fillId="0" borderId="74" xfId="11" applyFont="1" applyBorder="1" applyAlignment="1" applyProtection="1">
      <alignment horizontal="center" vertical="center"/>
      <protection locked="0"/>
    </xf>
    <xf numFmtId="0" fontId="62" fillId="0" borderId="83" xfId="11" applyFont="1" applyBorder="1" applyAlignment="1" applyProtection="1">
      <alignment horizontal="center" vertical="center"/>
      <protection locked="0"/>
    </xf>
    <xf numFmtId="0" fontId="62" fillId="0" borderId="148" xfId="11" applyFont="1" applyBorder="1" applyAlignment="1" applyProtection="1">
      <alignment horizontal="center" vertical="center" textRotation="255"/>
      <protection locked="0"/>
    </xf>
    <xf numFmtId="0" fontId="62" fillId="0" borderId="8" xfId="11" applyFont="1" applyBorder="1" applyAlignment="1">
      <alignment horizontal="center" vertical="center"/>
    </xf>
    <xf numFmtId="0" fontId="62" fillId="0" borderId="74" xfId="11" applyFont="1" applyBorder="1" applyAlignment="1" applyProtection="1">
      <alignment horizontal="center" vertical="center" shrinkToFit="1"/>
      <protection locked="0"/>
    </xf>
    <xf numFmtId="55" fontId="69" fillId="0" borderId="57" xfId="11" applyNumberFormat="1" applyFont="1" applyBorder="1" applyAlignment="1">
      <alignment horizontal="center" vertical="center"/>
    </xf>
    <xf numFmtId="55" fontId="69" fillId="0" borderId="3" xfId="11" applyNumberFormat="1" applyFont="1" applyBorder="1" applyAlignment="1">
      <alignment horizontal="center" vertical="center"/>
    </xf>
    <xf numFmtId="55" fontId="69" fillId="0" borderId="60" xfId="11" applyNumberFormat="1" applyFont="1" applyBorder="1" applyAlignment="1">
      <alignment horizontal="center" vertical="center"/>
    </xf>
    <xf numFmtId="0" fontId="68" fillId="0" borderId="77" xfId="11" applyFont="1" applyBorder="1" applyAlignment="1">
      <alignment horizontal="center" vertical="center" wrapText="1" shrinkToFit="1"/>
    </xf>
    <xf numFmtId="0" fontId="68" fillId="0" borderId="88" xfId="11" applyFont="1" applyBorder="1" applyAlignment="1">
      <alignment horizontal="center" vertical="center" shrinkToFit="1"/>
    </xf>
    <xf numFmtId="0" fontId="62" fillId="0" borderId="74" xfId="11" applyFont="1" applyBorder="1" applyAlignment="1" applyProtection="1">
      <alignment horizontal="center" vertical="center" textRotation="255"/>
      <protection locked="0"/>
    </xf>
    <xf numFmtId="0" fontId="62" fillId="0" borderId="159" xfId="11" applyFont="1" applyBorder="1" applyAlignment="1" applyProtection="1">
      <alignment horizontal="center" vertical="center"/>
      <protection locked="0"/>
    </xf>
    <xf numFmtId="0" fontId="62" fillId="0" borderId="157" xfId="11" applyFont="1" applyBorder="1" applyAlignment="1" applyProtection="1">
      <alignment horizontal="center" vertical="center" shrinkToFit="1"/>
      <protection locked="0"/>
    </xf>
    <xf numFmtId="0" fontId="62" fillId="0" borderId="159" xfId="11" applyFont="1" applyBorder="1" applyAlignment="1" applyProtection="1">
      <alignment horizontal="center" vertical="center" shrinkToFit="1"/>
      <protection locked="0"/>
    </xf>
    <xf numFmtId="177" fontId="71" fillId="4" borderId="174" xfId="11" applyNumberFormat="1" applyFont="1" applyFill="1" applyBorder="1" applyAlignment="1" applyProtection="1">
      <alignment horizontal="center" vertical="center" shrinkToFit="1"/>
      <protection locked="0"/>
    </xf>
    <xf numFmtId="177" fontId="71" fillId="4" borderId="2" xfId="11" applyNumberFormat="1" applyFont="1" applyFill="1" applyBorder="1" applyAlignment="1" applyProtection="1">
      <alignment horizontal="center" vertical="center" shrinkToFit="1"/>
      <protection locked="0"/>
    </xf>
    <xf numFmtId="177" fontId="71" fillId="4" borderId="175" xfId="11" applyNumberFormat="1" applyFont="1" applyFill="1" applyBorder="1" applyAlignment="1" applyProtection="1">
      <alignment horizontal="center" vertical="center" shrinkToFit="1"/>
      <protection locked="0"/>
    </xf>
    <xf numFmtId="0" fontId="62" fillId="0" borderId="14" xfId="11" applyFont="1" applyBorder="1" applyAlignment="1">
      <alignment horizontal="center" vertical="center"/>
    </xf>
    <xf numFmtId="0" fontId="62" fillId="0" borderId="176" xfId="11" applyFont="1" applyBorder="1" applyAlignment="1">
      <alignment horizontal="center" vertical="center"/>
    </xf>
    <xf numFmtId="184" fontId="62" fillId="0" borderId="177" xfId="11" applyNumberFormat="1" applyFont="1" applyBorder="1" applyAlignment="1">
      <alignment horizontal="center" vertical="center"/>
    </xf>
    <xf numFmtId="184" fontId="62" fillId="0" borderId="176" xfId="11" applyNumberFormat="1" applyFont="1" applyBorder="1" applyAlignment="1">
      <alignment horizontal="center" vertical="center"/>
    </xf>
    <xf numFmtId="184" fontId="62" fillId="0" borderId="5" xfId="11" applyNumberFormat="1" applyFont="1" applyBorder="1" applyAlignment="1">
      <alignment horizontal="center" vertical="center"/>
    </xf>
    <xf numFmtId="185" fontId="62" fillId="4" borderId="156" xfId="11" applyNumberFormat="1" applyFont="1" applyFill="1" applyBorder="1" applyAlignment="1">
      <alignment horizontal="center" vertical="center"/>
    </xf>
    <xf numFmtId="185" fontId="62" fillId="4" borderId="84" xfId="11" applyNumberFormat="1" applyFont="1" applyFill="1" applyBorder="1" applyAlignment="1">
      <alignment horizontal="center" vertical="center"/>
    </xf>
    <xf numFmtId="0" fontId="62" fillId="0" borderId="172" xfId="11" applyFont="1" applyBorder="1" applyAlignment="1">
      <alignment horizontal="center" vertical="center"/>
    </xf>
    <xf numFmtId="0" fontId="62" fillId="0" borderId="173" xfId="11" applyFont="1" applyBorder="1" applyAlignment="1">
      <alignment horizontal="center" vertical="center"/>
    </xf>
    <xf numFmtId="0" fontId="69" fillId="4" borderId="18" xfId="11" applyFont="1" applyFill="1" applyBorder="1" applyAlignment="1">
      <alignment horizontal="center" vertical="center"/>
    </xf>
    <xf numFmtId="0" fontId="69" fillId="4" borderId="19" xfId="11" applyFont="1" applyFill="1" applyBorder="1" applyAlignment="1">
      <alignment horizontal="center" vertical="center"/>
    </xf>
    <xf numFmtId="0" fontId="69" fillId="4" borderId="138" xfId="11" applyFont="1" applyFill="1" applyBorder="1" applyAlignment="1">
      <alignment horizontal="center" vertical="center"/>
    </xf>
    <xf numFmtId="0" fontId="69" fillId="4" borderId="45" xfId="11" applyFont="1" applyFill="1" applyBorder="1" applyAlignment="1">
      <alignment horizontal="center" vertical="center"/>
    </xf>
    <xf numFmtId="0" fontId="70" fillId="4" borderId="19" xfId="11" applyFont="1" applyFill="1" applyBorder="1" applyAlignment="1">
      <alignment horizontal="center" vertical="center"/>
    </xf>
    <xf numFmtId="0" fontId="70" fillId="4" borderId="125" xfId="11" applyFont="1" applyFill="1" applyBorder="1" applyAlignment="1">
      <alignment horizontal="center" vertical="center"/>
    </xf>
    <xf numFmtId="0" fontId="70" fillId="4" borderId="45" xfId="11" applyFont="1" applyFill="1" applyBorder="1" applyAlignment="1">
      <alignment horizontal="center" vertical="center"/>
    </xf>
    <xf numFmtId="0" fontId="70" fillId="4" borderId="70" xfId="11" applyFont="1" applyFill="1" applyBorder="1" applyAlignment="1">
      <alignment horizontal="center" vertical="center"/>
    </xf>
    <xf numFmtId="185" fontId="62" fillId="4" borderId="158" xfId="11" applyNumberFormat="1" applyFont="1" applyFill="1" applyBorder="1" applyAlignment="1">
      <alignment horizontal="center" vertical="center"/>
    </xf>
    <xf numFmtId="185" fontId="62" fillId="4" borderId="77" xfId="11" applyNumberFormat="1" applyFont="1" applyFill="1" applyBorder="1" applyAlignment="1">
      <alignment horizontal="center" vertical="center"/>
    </xf>
    <xf numFmtId="177" fontId="62" fillId="4" borderId="0" xfId="11" applyNumberFormat="1" applyFont="1" applyFill="1" applyAlignment="1" applyProtection="1">
      <alignment horizontal="center" vertical="center" shrinkToFit="1"/>
      <protection locked="0"/>
    </xf>
    <xf numFmtId="189" fontId="62" fillId="0" borderId="0" xfId="11" applyNumberFormat="1" applyFont="1" applyAlignment="1">
      <alignment horizontal="left" vertical="center"/>
    </xf>
    <xf numFmtId="0" fontId="62" fillId="0" borderId="0" xfId="11" applyFont="1" applyAlignment="1">
      <alignment horizontal="center" vertical="center" shrinkToFit="1"/>
    </xf>
    <xf numFmtId="0" fontId="62" fillId="0" borderId="0" xfId="11" applyFont="1" applyAlignment="1">
      <alignment horizontal="center" vertical="center"/>
    </xf>
    <xf numFmtId="185" fontId="62" fillId="0" borderId="0" xfId="11" applyNumberFormat="1" applyFont="1" applyAlignment="1">
      <alignment horizontal="center" vertical="center"/>
    </xf>
    <xf numFmtId="184" fontId="62" fillId="0" borderId="85" xfId="11" applyNumberFormat="1" applyFont="1" applyBorder="1" applyAlignment="1">
      <alignment horizontal="center" vertical="center"/>
    </xf>
    <xf numFmtId="0" fontId="55" fillId="0" borderId="0" xfId="0" applyFont="1">
      <alignment vertical="center"/>
    </xf>
    <xf numFmtId="0" fontId="90" fillId="0" borderId="0" xfId="0" applyFont="1" applyAlignment="1">
      <alignment horizontal="left" vertical="top" wrapText="1"/>
    </xf>
    <xf numFmtId="0" fontId="7" fillId="0" borderId="39" xfId="0" applyFont="1" applyBorder="1" applyAlignment="1">
      <alignment horizontal="center" vertical="center"/>
    </xf>
    <xf numFmtId="0" fontId="7" fillId="0" borderId="40" xfId="0" applyFont="1" applyBorder="1" applyAlignment="1">
      <alignment horizontal="center" vertical="center"/>
    </xf>
    <xf numFmtId="0" fontId="5" fillId="0" borderId="0" xfId="0" applyFont="1" applyAlignment="1">
      <alignment horizontal="center" vertical="center"/>
    </xf>
    <xf numFmtId="0" fontId="7" fillId="0" borderId="140" xfId="0" applyFont="1" applyBorder="1" applyAlignment="1">
      <alignment horizontal="center" vertical="center"/>
    </xf>
    <xf numFmtId="0" fontId="7" fillId="0" borderId="141" xfId="0" applyFont="1" applyBorder="1" applyAlignment="1">
      <alignment horizontal="center" vertical="center"/>
    </xf>
    <xf numFmtId="0" fontId="13" fillId="2" borderId="0" xfId="0" applyFont="1" applyFill="1">
      <alignment vertical="center"/>
    </xf>
    <xf numFmtId="0" fontId="13" fillId="2" borderId="64" xfId="0" applyFont="1" applyFill="1" applyBorder="1" applyAlignment="1">
      <alignment horizontal="center" vertical="center"/>
    </xf>
    <xf numFmtId="0" fontId="0" fillId="0" borderId="36" xfId="0" applyBorder="1">
      <alignment vertical="center"/>
    </xf>
    <xf numFmtId="0" fontId="0" fillId="0" borderId="65" xfId="0" applyBorder="1">
      <alignment vertical="center"/>
    </xf>
    <xf numFmtId="0" fontId="13" fillId="2" borderId="74" xfId="0" applyFont="1" applyFill="1" applyBorder="1" applyAlignment="1">
      <alignment horizontal="center" vertical="center"/>
    </xf>
    <xf numFmtId="0" fontId="0" fillId="0" borderId="53" xfId="0" applyBorder="1">
      <alignment vertical="center"/>
    </xf>
    <xf numFmtId="0" fontId="0" fillId="0" borderId="82" xfId="0" applyBorder="1">
      <alignment vertical="center"/>
    </xf>
    <xf numFmtId="0" fontId="13" fillId="2" borderId="83" xfId="0" applyFont="1" applyFill="1" applyBorder="1" applyAlignment="1">
      <alignment horizontal="center" vertical="center"/>
    </xf>
    <xf numFmtId="0" fontId="0" fillId="0" borderId="85" xfId="0" applyBorder="1">
      <alignment vertical="center"/>
    </xf>
    <xf numFmtId="0" fontId="0" fillId="0" borderId="86" xfId="0" applyBorder="1">
      <alignment vertical="center"/>
    </xf>
    <xf numFmtId="0" fontId="13" fillId="2" borderId="79" xfId="0" applyFont="1" applyFill="1" applyBorder="1" applyAlignment="1">
      <alignment horizontal="center" vertical="center"/>
    </xf>
    <xf numFmtId="0" fontId="0" fillId="0" borderId="26" xfId="0" applyBorder="1">
      <alignment vertical="center"/>
    </xf>
    <xf numFmtId="0" fontId="0" fillId="0" borderId="81" xfId="0" applyBorder="1">
      <alignment vertical="center"/>
    </xf>
    <xf numFmtId="0" fontId="13" fillId="2" borderId="14" xfId="0" applyFont="1" applyFill="1" applyBorder="1" applyAlignment="1">
      <alignment horizontal="center" vertical="center"/>
    </xf>
    <xf numFmtId="0" fontId="13" fillId="0" borderId="39" xfId="0" applyFont="1" applyBorder="1" applyAlignment="1">
      <alignment horizontal="center" vertical="center"/>
    </xf>
    <xf numFmtId="0" fontId="0" fillId="0" borderId="8" xfId="0" applyBorder="1" applyAlignment="1">
      <alignment horizontal="center" vertical="center"/>
    </xf>
    <xf numFmtId="0" fontId="0" fillId="0" borderId="40" xfId="0" applyBorder="1" applyAlignment="1">
      <alignment horizontal="center" vertical="center"/>
    </xf>
    <xf numFmtId="0" fontId="21" fillId="0" borderId="0" xfId="0" applyFont="1" applyAlignment="1">
      <alignment horizontal="center" vertical="center"/>
    </xf>
    <xf numFmtId="0" fontId="20" fillId="0" borderId="0" xfId="0" applyFont="1">
      <alignment vertical="center"/>
    </xf>
    <xf numFmtId="0" fontId="25" fillId="2" borderId="0" xfId="0" applyFont="1" applyFill="1">
      <alignment vertical="center"/>
    </xf>
    <xf numFmtId="0" fontId="21" fillId="0" borderId="0" xfId="0" applyFont="1">
      <alignment vertical="center"/>
    </xf>
    <xf numFmtId="0" fontId="27" fillId="2" borderId="0" xfId="0" applyFont="1" applyFill="1" applyAlignment="1">
      <alignment horizontal="right" vertical="center"/>
    </xf>
    <xf numFmtId="0" fontId="23" fillId="0" borderId="0" xfId="0" applyFont="1" applyAlignment="1">
      <alignment horizontal="right" vertical="center"/>
    </xf>
    <xf numFmtId="0" fontId="23" fillId="0" borderId="0" xfId="0" applyFont="1" applyAlignment="1">
      <alignment vertical="center" wrapText="1"/>
    </xf>
    <xf numFmtId="0" fontId="23" fillId="0" borderId="0" xfId="0" applyFont="1">
      <alignment vertical="center"/>
    </xf>
    <xf numFmtId="0" fontId="0" fillId="2" borderId="0" xfId="0" applyFill="1">
      <alignment vertical="center"/>
    </xf>
    <xf numFmtId="0" fontId="23" fillId="0" borderId="15" xfId="0" applyFont="1" applyBorder="1" applyAlignment="1">
      <alignment horizontal="center" vertical="center" wrapText="1"/>
    </xf>
    <xf numFmtId="0" fontId="0" fillId="0" borderId="9" xfId="0" applyBorder="1">
      <alignment vertical="center"/>
    </xf>
    <xf numFmtId="0" fontId="13" fillId="0" borderId="64" xfId="0" applyFont="1" applyBorder="1" applyAlignment="1">
      <alignment horizontal="center"/>
    </xf>
    <xf numFmtId="0" fontId="0" fillId="0" borderId="65" xfId="0" applyBorder="1" applyAlignment="1"/>
    <xf numFmtId="0" fontId="25" fillId="2" borderId="0" xfId="0" applyFont="1" applyFill="1" applyAlignment="1">
      <alignment horizontal="left" vertical="center"/>
    </xf>
    <xf numFmtId="0" fontId="13" fillId="2" borderId="0" xfId="0" applyFont="1" applyFill="1" applyAlignment="1">
      <alignment horizontal="right" vertical="center"/>
    </xf>
    <xf numFmtId="176" fontId="13" fillId="2" borderId="0" xfId="0" applyNumberFormat="1" applyFont="1" applyFill="1">
      <alignment vertical="center"/>
    </xf>
    <xf numFmtId="176" fontId="13" fillId="2" borderId="0" xfId="0" applyNumberFormat="1" applyFont="1" applyFill="1" applyAlignment="1">
      <alignment horizontal="right" vertical="center"/>
    </xf>
    <xf numFmtId="0" fontId="23" fillId="0" borderId="14" xfId="0" applyFont="1" applyBorder="1">
      <alignment vertical="center"/>
    </xf>
    <xf numFmtId="0" fontId="13" fillId="0" borderId="64" xfId="0" applyFont="1" applyBorder="1" applyAlignment="1">
      <alignment horizontal="center" vertical="center"/>
    </xf>
    <xf numFmtId="0" fontId="13" fillId="0" borderId="15" xfId="0" applyFont="1" applyBorder="1" applyAlignment="1">
      <alignment horizontal="center" vertical="center"/>
    </xf>
    <xf numFmtId="0" fontId="13" fillId="0" borderId="9" xfId="0" applyFont="1" applyBorder="1" applyAlignment="1">
      <alignment horizontal="center" vertical="center"/>
    </xf>
    <xf numFmtId="0" fontId="13" fillId="0" borderId="94" xfId="0" applyFont="1" applyBorder="1" applyAlignment="1">
      <alignment horizontal="center" vertical="center"/>
    </xf>
    <xf numFmtId="0" fontId="13" fillId="0" borderId="97" xfId="0" applyFont="1" applyBorder="1" applyAlignment="1">
      <alignment horizontal="center" vertical="center"/>
    </xf>
    <xf numFmtId="0" fontId="13" fillId="0" borderId="95" xfId="0" applyFont="1" applyBorder="1" applyAlignment="1">
      <alignment horizontal="center" vertical="center"/>
    </xf>
    <xf numFmtId="0" fontId="13" fillId="0" borderId="72" xfId="0" applyFont="1" applyBorder="1" applyAlignment="1">
      <alignment horizontal="center" vertical="center"/>
    </xf>
    <xf numFmtId="0" fontId="13" fillId="0" borderId="93" xfId="0" applyFont="1" applyBorder="1" applyAlignment="1">
      <alignment horizontal="center" vertical="center"/>
    </xf>
    <xf numFmtId="0" fontId="13" fillId="0" borderId="102" xfId="0" applyFont="1" applyBorder="1" applyAlignment="1">
      <alignment horizontal="center" vertical="center"/>
    </xf>
    <xf numFmtId="0" fontId="13" fillId="0" borderId="106" xfId="0" applyFont="1" applyBorder="1" applyAlignment="1">
      <alignment horizontal="center" vertical="center"/>
    </xf>
    <xf numFmtId="0" fontId="13" fillId="0" borderId="108" xfId="0" applyFont="1" applyBorder="1" applyAlignment="1">
      <alignment horizontal="center" vertical="center"/>
    </xf>
    <xf numFmtId="0" fontId="13" fillId="0" borderId="109" xfId="0" applyFont="1" applyBorder="1" applyAlignment="1">
      <alignment horizontal="center" vertical="center"/>
    </xf>
    <xf numFmtId="0" fontId="13" fillId="0" borderId="57" xfId="0" applyFont="1" applyBorder="1" applyAlignment="1">
      <alignment horizontal="center" vertical="center"/>
    </xf>
    <xf numFmtId="0" fontId="13" fillId="0" borderId="3" xfId="0" applyFont="1" applyBorder="1" applyAlignment="1">
      <alignment horizontal="center" vertical="center"/>
    </xf>
    <xf numFmtId="0" fontId="13" fillId="0" borderId="60" xfId="0" applyFont="1" applyBorder="1" applyAlignment="1">
      <alignment horizontal="center" vertical="center"/>
    </xf>
    <xf numFmtId="0" fontId="77" fillId="0" borderId="0" xfId="14" applyFont="1">
      <alignment vertical="center"/>
    </xf>
    <xf numFmtId="0" fontId="78" fillId="0" borderId="0" xfId="14" applyFont="1">
      <alignment vertical="center"/>
    </xf>
    <xf numFmtId="0" fontId="1" fillId="0" borderId="0" xfId="14">
      <alignment vertical="center"/>
    </xf>
    <xf numFmtId="0" fontId="77" fillId="0" borderId="0" xfId="14" applyFont="1" applyAlignment="1">
      <alignment horizontal="left" vertical="center"/>
    </xf>
    <xf numFmtId="0" fontId="77" fillId="0" borderId="0" xfId="14" applyFont="1" applyAlignment="1">
      <alignment horizontal="center" vertical="center"/>
    </xf>
    <xf numFmtId="0" fontId="77" fillId="8" borderId="0" xfId="14" applyFont="1" applyFill="1" applyAlignment="1">
      <alignment horizontal="center" vertical="center"/>
    </xf>
    <xf numFmtId="0" fontId="77" fillId="0" borderId="0" xfId="14" applyFont="1" applyAlignment="1">
      <alignment horizontal="center" vertical="center"/>
    </xf>
    <xf numFmtId="0" fontId="79" fillId="8" borderId="61" xfId="14" applyFont="1" applyFill="1" applyBorder="1" applyAlignment="1">
      <alignment horizontal="center" vertical="center"/>
    </xf>
    <xf numFmtId="58" fontId="77" fillId="8" borderId="0" xfId="14" applyNumberFormat="1" applyFont="1" applyFill="1" applyAlignment="1">
      <alignment horizontal="center" vertical="center"/>
    </xf>
    <xf numFmtId="0" fontId="80" fillId="0" borderId="0" xfId="14" applyFont="1">
      <alignment vertical="center"/>
    </xf>
    <xf numFmtId="185" fontId="77" fillId="9" borderId="0" xfId="14" applyNumberFormat="1" applyFont="1" applyFill="1" applyAlignment="1">
      <alignment horizontal="center" vertical="center"/>
    </xf>
    <xf numFmtId="0" fontId="81" fillId="0" borderId="0" xfId="14" applyFont="1">
      <alignment vertical="center"/>
    </xf>
    <xf numFmtId="58" fontId="77" fillId="8" borderId="0" xfId="14" applyNumberFormat="1" applyFont="1" applyFill="1" applyAlignment="1">
      <alignment horizontal="centerContinuous" vertical="center"/>
    </xf>
    <xf numFmtId="0" fontId="77" fillId="8" borderId="0" xfId="14" applyFont="1" applyFill="1" applyAlignment="1">
      <alignment horizontal="centerContinuous" vertical="center"/>
    </xf>
    <xf numFmtId="190" fontId="82" fillId="8" borderId="0" xfId="14" applyNumberFormat="1" applyFont="1" applyFill="1" applyAlignment="1">
      <alignment horizontal="center" vertical="center"/>
    </xf>
    <xf numFmtId="0" fontId="77" fillId="0" borderId="0" xfId="14" applyFont="1" applyAlignment="1">
      <alignment horizontal="centerContinuous" vertical="center"/>
    </xf>
    <xf numFmtId="190" fontId="82" fillId="0" borderId="0" xfId="14" applyNumberFormat="1" applyFont="1" applyAlignment="1">
      <alignment horizontal="center" vertical="center"/>
    </xf>
    <xf numFmtId="0" fontId="77" fillId="0" borderId="0" xfId="14" applyFont="1" applyAlignment="1">
      <alignment horizontal="left" vertical="center"/>
    </xf>
    <xf numFmtId="58" fontId="77" fillId="0" borderId="0" xfId="14" applyNumberFormat="1" applyFont="1" applyAlignment="1">
      <alignment horizontal="centerContinuous" vertical="center"/>
    </xf>
    <xf numFmtId="0" fontId="83" fillId="0" borderId="0" xfId="14" applyFont="1">
      <alignment vertical="center"/>
    </xf>
    <xf numFmtId="191" fontId="83" fillId="0" borderId="0" xfId="14" applyNumberFormat="1" applyFont="1">
      <alignment vertical="center"/>
    </xf>
    <xf numFmtId="0" fontId="77" fillId="0" borderId="80" xfId="14" applyFont="1" applyBorder="1" applyAlignment="1">
      <alignment horizontal="center" vertical="center"/>
    </xf>
    <xf numFmtId="55" fontId="77" fillId="0" borderId="64" xfId="14" applyNumberFormat="1" applyFont="1" applyBorder="1" applyAlignment="1">
      <alignment horizontal="centerContinuous" vertical="center"/>
    </xf>
    <xf numFmtId="0" fontId="77" fillId="0" borderId="36" xfId="14" applyFont="1" applyBorder="1" applyAlignment="1">
      <alignment horizontal="centerContinuous" vertical="center"/>
    </xf>
    <xf numFmtId="0" fontId="77" fillId="0" borderId="65" xfId="14" applyFont="1" applyBorder="1" applyAlignment="1">
      <alignment horizontal="centerContinuous" vertical="center"/>
    </xf>
    <xf numFmtId="0" fontId="77" fillId="0" borderId="75" xfId="14" applyFont="1" applyBorder="1" applyAlignment="1">
      <alignment horizontal="center" vertical="center"/>
    </xf>
    <xf numFmtId="188" fontId="77" fillId="0" borderId="143" xfId="14" applyNumberFormat="1" applyFont="1" applyBorder="1" applyAlignment="1">
      <alignment horizontal="center" vertical="center"/>
    </xf>
    <xf numFmtId="188" fontId="77" fillId="0" borderId="145" xfId="14" applyNumberFormat="1" applyFont="1" applyBorder="1" applyAlignment="1">
      <alignment horizontal="center" vertical="center"/>
    </xf>
    <xf numFmtId="0" fontId="77" fillId="0" borderId="147" xfId="14" applyFont="1" applyBorder="1">
      <alignment vertical="center"/>
    </xf>
    <xf numFmtId="0" fontId="77" fillId="0" borderId="146" xfId="14" applyFont="1" applyBorder="1">
      <alignment vertical="center"/>
    </xf>
    <xf numFmtId="0" fontId="77" fillId="0" borderId="179" xfId="14" applyFont="1" applyBorder="1" applyAlignment="1">
      <alignment horizontal="center" vertical="center"/>
    </xf>
    <xf numFmtId="0" fontId="77" fillId="0" borderId="150" xfId="14" applyFont="1" applyBorder="1">
      <alignment vertical="center"/>
    </xf>
    <xf numFmtId="0" fontId="77" fillId="0" borderId="151" xfId="14" applyFont="1" applyBorder="1">
      <alignment vertical="center"/>
    </xf>
    <xf numFmtId="0" fontId="77" fillId="0" borderId="75" xfId="14" applyFont="1" applyBorder="1" applyAlignment="1">
      <alignment horizontal="center" vertical="center"/>
    </xf>
    <xf numFmtId="0" fontId="84" fillId="0" borderId="163" xfId="14" applyFont="1" applyBorder="1" applyAlignment="1">
      <alignment vertical="center" textRotation="255"/>
    </xf>
    <xf numFmtId="0" fontId="84" fillId="0" borderId="157" xfId="14" applyFont="1" applyBorder="1" applyAlignment="1">
      <alignment vertical="center" textRotation="255"/>
    </xf>
    <xf numFmtId="0" fontId="84" fillId="0" borderId="158" xfId="14" applyFont="1" applyBorder="1" applyAlignment="1">
      <alignment vertical="center" textRotation="255"/>
    </xf>
    <xf numFmtId="188" fontId="77" fillId="0" borderId="151" xfId="14" applyNumberFormat="1" applyFont="1" applyBorder="1">
      <alignment vertical="center"/>
    </xf>
    <xf numFmtId="0" fontId="84" fillId="0" borderId="164" xfId="14" applyFont="1" applyBorder="1" applyAlignment="1">
      <alignment vertical="center" textRotation="255"/>
    </xf>
    <xf numFmtId="0" fontId="84" fillId="0" borderId="159" xfId="14" applyFont="1" applyBorder="1" applyAlignment="1">
      <alignment vertical="center" textRotation="255"/>
    </xf>
    <xf numFmtId="0" fontId="84" fillId="0" borderId="160" xfId="14" applyFont="1" applyBorder="1" applyAlignment="1">
      <alignment vertical="center" textRotation="255"/>
    </xf>
    <xf numFmtId="0" fontId="77" fillId="0" borderId="150" xfId="14" applyFont="1" applyBorder="1" applyAlignment="1">
      <alignment horizontal="center" vertical="center"/>
    </xf>
    <xf numFmtId="0" fontId="77" fillId="0" borderId="117" xfId="14" applyFont="1" applyBorder="1" applyAlignment="1">
      <alignment horizontal="center" vertical="center"/>
    </xf>
    <xf numFmtId="0" fontId="77" fillId="0" borderId="151" xfId="14" applyFont="1" applyBorder="1" applyAlignment="1">
      <alignment horizontal="center" vertical="center"/>
    </xf>
    <xf numFmtId="185" fontId="85" fillId="0" borderId="151" xfId="14" applyNumberFormat="1" applyFont="1" applyBorder="1">
      <alignment vertical="center"/>
    </xf>
    <xf numFmtId="185" fontId="77" fillId="0" borderId="151" xfId="14" applyNumberFormat="1" applyFont="1" applyBorder="1">
      <alignment vertical="center"/>
    </xf>
    <xf numFmtId="0" fontId="77" fillId="0" borderId="84" xfId="14" applyFont="1" applyBorder="1" applyAlignment="1">
      <alignment horizontal="center" vertical="center"/>
    </xf>
    <xf numFmtId="0" fontId="77" fillId="0" borderId="154" xfId="14" applyFont="1" applyBorder="1" applyAlignment="1">
      <alignment horizontal="center" vertical="center"/>
    </xf>
    <xf numFmtId="0" fontId="77" fillId="0" borderId="155" xfId="14" applyFont="1" applyBorder="1" applyAlignment="1">
      <alignment horizontal="center" vertical="center"/>
    </xf>
    <xf numFmtId="0" fontId="77" fillId="0" borderId="156" xfId="14" applyFont="1" applyBorder="1" applyAlignment="1">
      <alignment horizontal="center" vertical="center"/>
    </xf>
    <xf numFmtId="0" fontId="77" fillId="0" borderId="154" xfId="14" applyFont="1" applyBorder="1">
      <alignment vertical="center"/>
    </xf>
    <xf numFmtId="0" fontId="77" fillId="0" borderId="156" xfId="14" applyFont="1" applyBorder="1" applyAlignment="1">
      <alignment horizontal="center" vertical="center"/>
    </xf>
    <xf numFmtId="0" fontId="86" fillId="0" borderId="0" xfId="14" applyFont="1" applyAlignment="1">
      <alignment horizontal="center" vertical="center"/>
    </xf>
    <xf numFmtId="0" fontId="86" fillId="0" borderId="0" xfId="14" applyFont="1">
      <alignment vertical="center"/>
    </xf>
    <xf numFmtId="0" fontId="87" fillId="0" borderId="0" xfId="14" applyFont="1">
      <alignment vertical="center"/>
    </xf>
    <xf numFmtId="183" fontId="83" fillId="0" borderId="0" xfId="14" applyNumberFormat="1" applyFont="1">
      <alignment vertical="center"/>
    </xf>
    <xf numFmtId="55" fontId="77" fillId="0" borderId="0" xfId="14" applyNumberFormat="1" applyFont="1" applyAlignment="1">
      <alignment horizontal="centerContinuous" vertical="center"/>
    </xf>
    <xf numFmtId="188" fontId="77" fillId="0" borderId="0" xfId="14" applyNumberFormat="1" applyFont="1" applyAlignment="1">
      <alignment horizontal="center" vertical="center"/>
    </xf>
    <xf numFmtId="0" fontId="84" fillId="0" borderId="0" xfId="14" applyFont="1" applyAlignment="1">
      <alignment vertical="center" textRotation="255"/>
    </xf>
    <xf numFmtId="185" fontId="77" fillId="0" borderId="0" xfId="14" applyNumberFormat="1" applyFont="1">
      <alignment vertical="center"/>
    </xf>
    <xf numFmtId="0" fontId="77" fillId="0" borderId="157" xfId="14" applyFont="1" applyBorder="1" applyAlignment="1">
      <alignment horizontal="center" vertical="center"/>
    </xf>
    <xf numFmtId="0" fontId="77" fillId="0" borderId="158" xfId="14" applyFont="1" applyBorder="1" applyAlignment="1">
      <alignment horizontal="center" vertical="center"/>
    </xf>
    <xf numFmtId="0" fontId="77" fillId="0" borderId="149" xfId="14" applyFont="1" applyBorder="1" applyAlignment="1">
      <alignment horizontal="center" vertical="center"/>
    </xf>
    <xf numFmtId="0" fontId="77" fillId="0" borderId="166" xfId="14" applyFont="1" applyBorder="1" applyAlignment="1">
      <alignment horizontal="center" vertical="center"/>
    </xf>
    <xf numFmtId="0" fontId="77" fillId="0" borderId="167" xfId="14" applyFont="1" applyBorder="1" applyAlignment="1">
      <alignment horizontal="center" vertical="center"/>
    </xf>
    <xf numFmtId="0" fontId="77" fillId="0" borderId="168" xfId="14" applyFont="1" applyBorder="1" applyAlignment="1">
      <alignment horizontal="center" vertical="center"/>
    </xf>
    <xf numFmtId="0" fontId="77" fillId="0" borderId="148" xfId="14" applyFont="1" applyBorder="1">
      <alignment vertical="center"/>
    </xf>
    <xf numFmtId="0" fontId="77" fillId="0" borderId="153" xfId="14" applyFont="1" applyBorder="1" applyAlignment="1">
      <alignment horizontal="center" vertical="center"/>
    </xf>
    <xf numFmtId="0" fontId="77" fillId="0" borderId="169" xfId="14" applyFont="1" applyBorder="1" applyAlignment="1">
      <alignment horizontal="center" vertical="center"/>
    </xf>
    <xf numFmtId="0" fontId="77" fillId="0" borderId="170" xfId="14" applyFont="1" applyBorder="1" applyAlignment="1">
      <alignment horizontal="center" vertical="center"/>
    </xf>
    <xf numFmtId="0" fontId="77" fillId="0" borderId="171" xfId="14" applyFont="1" applyBorder="1" applyAlignment="1">
      <alignment horizontal="center" vertical="center"/>
    </xf>
    <xf numFmtId="0" fontId="77" fillId="0" borderId="152" xfId="14" applyFont="1" applyBorder="1">
      <alignment vertical="center"/>
    </xf>
    <xf numFmtId="0" fontId="77" fillId="0" borderId="163" xfId="14" applyFont="1" applyBorder="1" applyAlignment="1">
      <alignment horizontal="center" vertical="center"/>
    </xf>
    <xf numFmtId="0" fontId="77" fillId="0" borderId="74" xfId="14" applyFont="1" applyBorder="1" applyAlignment="1">
      <alignment horizontal="center" vertical="center"/>
    </xf>
    <xf numFmtId="0" fontId="77" fillId="0" borderId="183" xfId="14" applyFont="1" applyBorder="1" applyAlignment="1">
      <alignment horizontal="center" vertical="center"/>
    </xf>
    <xf numFmtId="0" fontId="77" fillId="0" borderId="148" xfId="14" applyFont="1" applyBorder="1" applyAlignment="1">
      <alignment horizontal="center" vertical="center"/>
    </xf>
    <xf numFmtId="0" fontId="77" fillId="0" borderId="83" xfId="14" applyFont="1" applyBorder="1" applyAlignment="1">
      <alignment horizontal="center" vertical="center"/>
    </xf>
    <xf numFmtId="0" fontId="77" fillId="0" borderId="184" xfId="14" applyFont="1" applyBorder="1" applyAlignment="1">
      <alignment horizontal="center" vertical="center"/>
    </xf>
    <xf numFmtId="0" fontId="77" fillId="0" borderId="152" xfId="14" applyFont="1" applyBorder="1" applyAlignment="1">
      <alignment horizontal="center" vertical="center"/>
    </xf>
  </cellXfs>
  <cellStyles count="15">
    <cellStyle name="0" xfId="1" xr:uid="{00000000-0005-0000-0000-000000000000}"/>
    <cellStyle name="Calc Currency (0)" xfId="2" xr:uid="{00000000-0005-0000-0000-000001000000}"/>
    <cellStyle name="Header1" xfId="3" xr:uid="{00000000-0005-0000-0000-000002000000}"/>
    <cellStyle name="Header2" xfId="4" xr:uid="{00000000-0005-0000-0000-000003000000}"/>
    <cellStyle name="Normal_#18-Internet" xfId="5" xr:uid="{00000000-0005-0000-0000-000004000000}"/>
    <cellStyle name="パーセント 2" xfId="10" xr:uid="{00000000-0005-0000-0000-000005000000}"/>
    <cellStyle name="パーセント 3" xfId="12" xr:uid="{00000000-0005-0000-0000-000006000000}"/>
    <cellStyle name="桁区切り" xfId="6" builtinId="6"/>
    <cellStyle name="標準" xfId="0" builtinId="0"/>
    <cellStyle name="標準 2" xfId="9" xr:uid="{00000000-0005-0000-0000-000009000000}"/>
    <cellStyle name="標準 24" xfId="13" xr:uid="{EC8B620F-464E-4092-BA74-82C53AC358A8}"/>
    <cellStyle name="標準 24 2" xfId="14" xr:uid="{8488A545-69DC-4C4E-99F1-22063178D0A4}"/>
    <cellStyle name="標準 3" xfId="11" xr:uid="{00000000-0005-0000-0000-00000A000000}"/>
    <cellStyle name="標準_様式集" xfId="7" xr:uid="{00000000-0005-0000-0000-00000B000000}"/>
    <cellStyle name="未定義" xfId="8" xr:uid="{00000000-0005-0000-0000-00000C000000}"/>
  </cellStyles>
  <dxfs count="1453">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ont>
        <color rgb="FFFF0000"/>
      </font>
    </dxf>
    <dxf>
      <font>
        <color rgb="FF00B0F0"/>
      </font>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ont>
        <color rgb="FFFF0000"/>
      </font>
    </dxf>
    <dxf>
      <font>
        <color rgb="FF00B0F0"/>
      </font>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CCFF"/>
        </patternFill>
      </fill>
    </dxf>
    <dxf>
      <fill>
        <patternFill>
          <bgColor rgb="FFFF66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99FF"/>
        </patternFill>
      </fill>
    </dxf>
    <dxf>
      <fill>
        <patternFill>
          <bgColor rgb="FFFF66FF"/>
        </patternFill>
      </fill>
    </dxf>
    <dxf>
      <fill>
        <patternFill>
          <bgColor rgb="FFFF99FF"/>
        </patternFill>
      </fill>
    </dxf>
    <dxf>
      <fill>
        <patternFill>
          <bgColor rgb="FFFF99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99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fill>
        <patternFill patternType="none">
          <fgColor indexed="64"/>
          <bgColor auto="1"/>
        </patternFill>
      </fill>
    </dxf>
    <dxf>
      <font>
        <color auto="1"/>
      </font>
      <fill>
        <patternFill patternType="none">
          <bgColor auto="1"/>
        </patternFill>
      </fill>
    </dxf>
    <dxf>
      <font>
        <color rgb="FFFF0000"/>
      </font>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CCECFF"/>
        </patternFill>
      </fill>
    </dxf>
    <dxf>
      <fill>
        <patternFill>
          <bgColor rgb="FF6699FF"/>
        </patternFill>
      </fill>
    </dxf>
    <dxf>
      <font>
        <color theme="0"/>
      </font>
      <fill>
        <patternFill>
          <bgColor rgb="FF3333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CCECFF"/>
        </patternFill>
      </fill>
    </dxf>
    <dxf>
      <fill>
        <patternFill>
          <bgColor rgb="FF6699FF"/>
        </patternFill>
      </fill>
    </dxf>
    <dxf>
      <font>
        <color theme="0"/>
      </font>
      <fill>
        <patternFill>
          <bgColor rgb="FF3333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16</xdr:col>
      <xdr:colOff>180975</xdr:colOff>
      <xdr:row>39</xdr:row>
      <xdr:rowOff>47625</xdr:rowOff>
    </xdr:from>
    <xdr:to>
      <xdr:col>32</xdr:col>
      <xdr:colOff>161925</xdr:colOff>
      <xdr:row>41</xdr:row>
      <xdr:rowOff>47625</xdr:rowOff>
    </xdr:to>
    <xdr:sp macro="" textlink="">
      <xdr:nvSpPr>
        <xdr:cNvPr id="5168" name="AutoShape 2">
          <a:extLst>
            <a:ext uri="{FF2B5EF4-FFF2-40B4-BE49-F238E27FC236}">
              <a16:creationId xmlns:a16="http://schemas.microsoft.com/office/drawing/2014/main" id="{00000000-0008-0000-0800-000030140000}"/>
            </a:ext>
          </a:extLst>
        </xdr:cNvPr>
        <xdr:cNvSpPr>
          <a:spLocks noChangeArrowheads="1"/>
        </xdr:cNvSpPr>
      </xdr:nvSpPr>
      <xdr:spPr bwMode="auto">
        <a:xfrm>
          <a:off x="3228975" y="9344025"/>
          <a:ext cx="3028950" cy="495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200025</xdr:colOff>
      <xdr:row>33</xdr:row>
      <xdr:rowOff>123825</xdr:rowOff>
    </xdr:from>
    <xdr:to>
      <xdr:col>9</xdr:col>
      <xdr:colOff>257175</xdr:colOff>
      <xdr:row>33</xdr:row>
      <xdr:rowOff>123825</xdr:rowOff>
    </xdr:to>
    <xdr:sp macro="" textlink="">
      <xdr:nvSpPr>
        <xdr:cNvPr id="1124" name="Line 1">
          <a:extLst>
            <a:ext uri="{FF2B5EF4-FFF2-40B4-BE49-F238E27FC236}">
              <a16:creationId xmlns:a16="http://schemas.microsoft.com/office/drawing/2014/main" id="{00000000-0008-0000-0F00-000064040000}"/>
            </a:ext>
          </a:extLst>
        </xdr:cNvPr>
        <xdr:cNvSpPr>
          <a:spLocks noChangeShapeType="1"/>
        </xdr:cNvSpPr>
      </xdr:nvSpPr>
      <xdr:spPr bwMode="auto">
        <a:xfrm>
          <a:off x="2171700" y="7048500"/>
          <a:ext cx="7620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7</xdr:col>
      <xdr:colOff>190500</xdr:colOff>
      <xdr:row>34</xdr:row>
      <xdr:rowOff>123825</xdr:rowOff>
    </xdr:from>
    <xdr:to>
      <xdr:col>9</xdr:col>
      <xdr:colOff>257175</xdr:colOff>
      <xdr:row>34</xdr:row>
      <xdr:rowOff>123825</xdr:rowOff>
    </xdr:to>
    <xdr:sp macro="" textlink="">
      <xdr:nvSpPr>
        <xdr:cNvPr id="1125" name="Line 2">
          <a:extLst>
            <a:ext uri="{FF2B5EF4-FFF2-40B4-BE49-F238E27FC236}">
              <a16:creationId xmlns:a16="http://schemas.microsoft.com/office/drawing/2014/main" id="{00000000-0008-0000-0F00-000065040000}"/>
            </a:ext>
          </a:extLst>
        </xdr:cNvPr>
        <xdr:cNvSpPr>
          <a:spLocks noChangeShapeType="1"/>
        </xdr:cNvSpPr>
      </xdr:nvSpPr>
      <xdr:spPr bwMode="auto">
        <a:xfrm>
          <a:off x="2162175" y="7248525"/>
          <a:ext cx="7715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13</xdr:col>
      <xdr:colOff>123825</xdr:colOff>
      <xdr:row>17</xdr:row>
      <xdr:rowOff>142875</xdr:rowOff>
    </xdr:from>
    <xdr:ext cx="2943225" cy="855118"/>
    <xdr:sp macro="" textlink="">
      <xdr:nvSpPr>
        <xdr:cNvPr id="2" name="角丸四角形吹き出し 1">
          <a:extLst>
            <a:ext uri="{FF2B5EF4-FFF2-40B4-BE49-F238E27FC236}">
              <a16:creationId xmlns:a16="http://schemas.microsoft.com/office/drawing/2014/main" id="{00000000-0008-0000-0200-000009000000}"/>
            </a:ext>
          </a:extLst>
        </xdr:cNvPr>
        <xdr:cNvSpPr/>
      </xdr:nvSpPr>
      <xdr:spPr>
        <a:xfrm>
          <a:off x="3781425" y="2441575"/>
          <a:ext cx="2943225" cy="855118"/>
        </a:xfrm>
        <a:prstGeom prst="wedgeRoundRectCallout">
          <a:avLst>
            <a:gd name="adj1" fmla="val 52814"/>
            <a:gd name="adj2" fmla="val -36680"/>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⑤夏季休暇（</a:t>
          </a:r>
          <a:r>
            <a:rPr kumimoji="1" lang="en-US" altLang="ja-JP" sz="1050">
              <a:solidFill>
                <a:srgbClr val="002060"/>
              </a:solidFill>
              <a:latin typeface="HGｺﾞｼｯｸM" panose="020B0609000000000000" pitchFamily="49" charset="-128"/>
              <a:ea typeface="HGｺﾞｼｯｸM" panose="020B0609000000000000" pitchFamily="49" charset="-128"/>
            </a:rPr>
            <a:t>3</a:t>
          </a:r>
          <a:r>
            <a:rPr kumimoji="1" lang="ja-JP" altLang="en-US" sz="1050">
              <a:solidFill>
                <a:srgbClr val="002060"/>
              </a:solidFill>
              <a:latin typeface="HGｺﾞｼｯｸM" panose="020B0609000000000000" pitchFamily="49" charset="-128"/>
              <a:ea typeface="HGｺﾞｼｯｸM" panose="020B0609000000000000" pitchFamily="49" charset="-128"/>
            </a:rPr>
            <a:t>日），年末年始休暇（</a:t>
          </a:r>
          <a:r>
            <a:rPr kumimoji="1" lang="en-US" altLang="ja-JP" sz="1050">
              <a:solidFill>
                <a:srgbClr val="002060"/>
              </a:solidFill>
              <a:latin typeface="HGｺﾞｼｯｸM" panose="020B0609000000000000" pitchFamily="49" charset="-128"/>
              <a:ea typeface="HGｺﾞｼｯｸM" panose="020B0609000000000000" pitchFamily="49" charset="-128"/>
            </a:rPr>
            <a:t>6</a:t>
          </a:r>
          <a:r>
            <a:rPr kumimoji="1" lang="ja-JP" altLang="en-US" sz="1050">
              <a:solidFill>
                <a:srgbClr val="002060"/>
              </a:solidFill>
              <a:latin typeface="HGｺﾞｼｯｸM" panose="020B0609000000000000" pitchFamily="49" charset="-128"/>
              <a:ea typeface="HGｺﾞｼｯｸM" panose="020B0609000000000000" pitchFamily="49" charset="-128"/>
            </a:rPr>
            <a:t>日）は、休んだ場合も現場閉所日にカウントしない。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上記日数を超えた休暇は、現場閉所日としてカウント可能。</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16</xdr:col>
      <xdr:colOff>95250</xdr:colOff>
      <xdr:row>26</xdr:row>
      <xdr:rowOff>53445</xdr:rowOff>
    </xdr:from>
    <xdr:ext cx="2765748" cy="274108"/>
    <xdr:sp macro="" textlink="">
      <xdr:nvSpPr>
        <xdr:cNvPr id="3" name="角丸四角形吹き出し 2">
          <a:extLst>
            <a:ext uri="{FF2B5EF4-FFF2-40B4-BE49-F238E27FC236}">
              <a16:creationId xmlns:a16="http://schemas.microsoft.com/office/drawing/2014/main" id="{00000000-0008-0000-0200-000007000000}"/>
            </a:ext>
          </a:extLst>
        </xdr:cNvPr>
        <xdr:cNvSpPr/>
      </xdr:nvSpPr>
      <xdr:spPr>
        <a:xfrm>
          <a:off x="4533900" y="3857095"/>
          <a:ext cx="2765748" cy="274108"/>
        </a:xfrm>
        <a:prstGeom prst="wedgeRoundRectCallout">
          <a:avLst>
            <a:gd name="adj1" fmla="val -495"/>
            <a:gd name="adj2" fmla="val 10928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③予定している休日を計画欄に入力します。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12</xdr:col>
      <xdr:colOff>209551</xdr:colOff>
      <xdr:row>34</xdr:row>
      <xdr:rowOff>66675</xdr:rowOff>
    </xdr:from>
    <xdr:ext cx="4853394" cy="661448"/>
    <xdr:sp macro="" textlink="">
      <xdr:nvSpPr>
        <xdr:cNvPr id="4" name="角丸四角形吹き出し 3">
          <a:extLst>
            <a:ext uri="{FF2B5EF4-FFF2-40B4-BE49-F238E27FC236}">
              <a16:creationId xmlns:a16="http://schemas.microsoft.com/office/drawing/2014/main" id="{00000000-0008-0000-0200-000008000000}"/>
            </a:ext>
          </a:extLst>
        </xdr:cNvPr>
        <xdr:cNvSpPr/>
      </xdr:nvSpPr>
      <xdr:spPr>
        <a:xfrm>
          <a:off x="3606801" y="5210175"/>
          <a:ext cx="4853394" cy="661448"/>
        </a:xfrm>
        <a:prstGeom prst="wedgeRoundRectCallout">
          <a:avLst>
            <a:gd name="adj1" fmla="val -25480"/>
            <a:gd name="adj2" fmla="val 8818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④実際に休んだ休日を実績欄に入力します。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祝日も休んだ場合には、現場閉所にカウントします。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雨（暴風・積雪等）による休日もプルダウンリストから選択します。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10</xdr:col>
      <xdr:colOff>257175</xdr:colOff>
      <xdr:row>62</xdr:row>
      <xdr:rowOff>0</xdr:rowOff>
    </xdr:from>
    <xdr:ext cx="2943225" cy="855118"/>
    <xdr:sp macro="" textlink="">
      <xdr:nvSpPr>
        <xdr:cNvPr id="5" name="角丸四角形吹き出し 4">
          <a:extLst>
            <a:ext uri="{FF2B5EF4-FFF2-40B4-BE49-F238E27FC236}">
              <a16:creationId xmlns:a16="http://schemas.microsoft.com/office/drawing/2014/main" id="{00000000-0008-0000-0200-000009000000}"/>
            </a:ext>
          </a:extLst>
        </xdr:cNvPr>
        <xdr:cNvSpPr/>
      </xdr:nvSpPr>
      <xdr:spPr>
        <a:xfrm>
          <a:off x="3133725" y="9823450"/>
          <a:ext cx="2943225" cy="855118"/>
        </a:xfrm>
        <a:prstGeom prst="wedgeRoundRectCallout">
          <a:avLst>
            <a:gd name="adj1" fmla="val 52814"/>
            <a:gd name="adj2" fmla="val -36680"/>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⑤夏季休暇（</a:t>
          </a:r>
          <a:r>
            <a:rPr kumimoji="1" lang="en-US" altLang="ja-JP" sz="1050">
              <a:solidFill>
                <a:srgbClr val="002060"/>
              </a:solidFill>
              <a:latin typeface="HGｺﾞｼｯｸM" panose="020B0609000000000000" pitchFamily="49" charset="-128"/>
              <a:ea typeface="HGｺﾞｼｯｸM" panose="020B0609000000000000" pitchFamily="49" charset="-128"/>
            </a:rPr>
            <a:t>3</a:t>
          </a:r>
          <a:r>
            <a:rPr kumimoji="1" lang="ja-JP" altLang="en-US" sz="1050">
              <a:solidFill>
                <a:srgbClr val="002060"/>
              </a:solidFill>
              <a:latin typeface="HGｺﾞｼｯｸM" panose="020B0609000000000000" pitchFamily="49" charset="-128"/>
              <a:ea typeface="HGｺﾞｼｯｸM" panose="020B0609000000000000" pitchFamily="49" charset="-128"/>
            </a:rPr>
            <a:t>日），年末年始休暇（</a:t>
          </a:r>
          <a:r>
            <a:rPr kumimoji="1" lang="en-US" altLang="ja-JP" sz="1050">
              <a:solidFill>
                <a:srgbClr val="002060"/>
              </a:solidFill>
              <a:latin typeface="HGｺﾞｼｯｸM" panose="020B0609000000000000" pitchFamily="49" charset="-128"/>
              <a:ea typeface="HGｺﾞｼｯｸM" panose="020B0609000000000000" pitchFamily="49" charset="-128"/>
            </a:rPr>
            <a:t>6</a:t>
          </a:r>
          <a:r>
            <a:rPr kumimoji="1" lang="ja-JP" altLang="en-US" sz="1050">
              <a:solidFill>
                <a:srgbClr val="002060"/>
              </a:solidFill>
              <a:latin typeface="HGｺﾞｼｯｸM" panose="020B0609000000000000" pitchFamily="49" charset="-128"/>
              <a:ea typeface="HGｺﾞｼｯｸM" panose="020B0609000000000000" pitchFamily="49" charset="-128"/>
            </a:rPr>
            <a:t>日）は、休んだ場合も現場閉所日にカウントしない。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上記日数を超えた休暇は、現場閉所日としてカウント可能。</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14</xdr:col>
      <xdr:colOff>123825</xdr:colOff>
      <xdr:row>67</xdr:row>
      <xdr:rowOff>95250</xdr:rowOff>
    </xdr:from>
    <xdr:ext cx="2227024" cy="1104900"/>
    <xdr:sp macro="" textlink="">
      <xdr:nvSpPr>
        <xdr:cNvPr id="6" name="角丸四角形吹き出し 5">
          <a:extLst>
            <a:ext uri="{FF2B5EF4-FFF2-40B4-BE49-F238E27FC236}">
              <a16:creationId xmlns:a16="http://schemas.microsoft.com/office/drawing/2014/main" id="{00000000-0008-0000-0200-00000B000000}"/>
            </a:ext>
          </a:extLst>
        </xdr:cNvPr>
        <xdr:cNvSpPr/>
      </xdr:nvSpPr>
      <xdr:spPr>
        <a:xfrm>
          <a:off x="4041775" y="10756900"/>
          <a:ext cx="2227024" cy="1104900"/>
        </a:xfrm>
        <a:prstGeom prst="wedgeRoundRectCallout">
          <a:avLst>
            <a:gd name="adj1" fmla="val 66098"/>
            <a:gd name="adj2" fmla="val -16435"/>
            <a:gd name="adj3" fmla="val 16667"/>
          </a:avLst>
        </a:prstGeom>
        <a:solidFill>
          <a:srgbClr val="FFFFFF"/>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②工事完成日以降は日付が黒塗りされます。印刷範囲を工事期間内に調整してください。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ja-JP" altLang="en-US" sz="1050">
              <a:solidFill>
                <a:srgbClr val="002060"/>
              </a:solidFill>
              <a:latin typeface="HGｺﾞｼｯｸM" panose="020B0609000000000000" pitchFamily="49" charset="-128"/>
              <a:ea typeface="HGｺﾞｼｯｸM" panose="020B0609000000000000" pitchFamily="49" charset="-128"/>
            </a:rPr>
            <a:t>工事完成日以降に「休」などを入力しないこと。</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xdr:col>
      <xdr:colOff>561975</xdr:colOff>
      <xdr:row>8</xdr:row>
      <xdr:rowOff>66675</xdr:rowOff>
    </xdr:from>
    <xdr:ext cx="2505075" cy="661448"/>
    <xdr:sp macro="" textlink="">
      <xdr:nvSpPr>
        <xdr:cNvPr id="7" name="角丸四角形吹き出し 6">
          <a:extLst>
            <a:ext uri="{FF2B5EF4-FFF2-40B4-BE49-F238E27FC236}">
              <a16:creationId xmlns:a16="http://schemas.microsoft.com/office/drawing/2014/main" id="{00000000-0008-0000-0200-000002000000}"/>
            </a:ext>
          </a:extLst>
        </xdr:cNvPr>
        <xdr:cNvSpPr/>
      </xdr:nvSpPr>
      <xdr:spPr>
        <a:xfrm>
          <a:off x="790575" y="1165225"/>
          <a:ext cx="2505075" cy="661448"/>
        </a:xfrm>
        <a:prstGeom prst="wedgeRoundRectCallout">
          <a:avLst>
            <a:gd name="adj1" fmla="val -5479"/>
            <a:gd name="adj2" fmla="val -74284"/>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①工事名，工事着手日，工事完成日</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予定</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，工期を入力します。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カレンダーが自動入力されます。</a:t>
          </a:r>
        </a:p>
      </xdr:txBody>
    </xdr:sp>
    <xdr:clientData/>
  </xdr:oneCellAnchor>
  <xdr:oneCellAnchor>
    <xdr:from>
      <xdr:col>17</xdr:col>
      <xdr:colOff>266700</xdr:colOff>
      <xdr:row>7</xdr:row>
      <xdr:rowOff>66675</xdr:rowOff>
    </xdr:from>
    <xdr:ext cx="2343150" cy="276225"/>
    <xdr:sp macro="" textlink="">
      <xdr:nvSpPr>
        <xdr:cNvPr id="8" name="角丸四角形吹き出し 7">
          <a:extLst>
            <a:ext uri="{FF2B5EF4-FFF2-40B4-BE49-F238E27FC236}">
              <a16:creationId xmlns:a16="http://schemas.microsoft.com/office/drawing/2014/main" id="{00000000-0008-0000-0200-00000A000000}"/>
            </a:ext>
          </a:extLst>
        </xdr:cNvPr>
        <xdr:cNvSpPr/>
      </xdr:nvSpPr>
      <xdr:spPr>
        <a:xfrm>
          <a:off x="4959350" y="993775"/>
          <a:ext cx="2343150" cy="276225"/>
        </a:xfrm>
        <a:prstGeom prst="wedgeRoundRectCallout">
          <a:avLst>
            <a:gd name="adj1" fmla="val 32889"/>
            <a:gd name="adj2" fmla="val -11271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⑥現場閉所率が自動計算されます。</a:t>
          </a:r>
        </a:p>
      </xdr:txBody>
    </xdr:sp>
    <xdr:clientData/>
  </xdr:oneCellAnchor>
  <xdr:oneCellAnchor>
    <xdr:from>
      <xdr:col>27</xdr:col>
      <xdr:colOff>47625</xdr:colOff>
      <xdr:row>9</xdr:row>
      <xdr:rowOff>19050</xdr:rowOff>
    </xdr:from>
    <xdr:ext cx="2152651" cy="467778"/>
    <xdr:sp macro="" textlink="">
      <xdr:nvSpPr>
        <xdr:cNvPr id="9" name="角丸四角形吹き出し 8">
          <a:extLst>
            <a:ext uri="{FF2B5EF4-FFF2-40B4-BE49-F238E27FC236}">
              <a16:creationId xmlns:a16="http://schemas.microsoft.com/office/drawing/2014/main" id="{00000000-0008-0000-0200-00000C000000}"/>
            </a:ext>
          </a:extLst>
        </xdr:cNvPr>
        <xdr:cNvSpPr/>
      </xdr:nvSpPr>
      <xdr:spPr>
        <a:xfrm>
          <a:off x="7350125" y="1200150"/>
          <a:ext cx="2152651" cy="467778"/>
        </a:xfrm>
        <a:prstGeom prst="wedgeRoundRectCallout">
          <a:avLst>
            <a:gd name="adj1" fmla="val 36527"/>
            <a:gd name="adj2" fmla="val -94796"/>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⑦各閉所率に対する残り休日数（計画）が表示されます。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50</xdr:col>
      <xdr:colOff>86591</xdr:colOff>
      <xdr:row>18</xdr:row>
      <xdr:rowOff>86591</xdr:rowOff>
    </xdr:from>
    <xdr:ext cx="184731" cy="264560"/>
    <xdr:sp macro="" textlink="">
      <xdr:nvSpPr>
        <xdr:cNvPr id="2" name="テキスト ボックス 1">
          <a:extLst>
            <a:ext uri="{FF2B5EF4-FFF2-40B4-BE49-F238E27FC236}">
              <a16:creationId xmlns:a16="http://schemas.microsoft.com/office/drawing/2014/main" id="{7C78425A-DBBC-459F-9687-F34BA5E86A17}"/>
            </a:ext>
          </a:extLst>
        </xdr:cNvPr>
        <xdr:cNvSpPr txBox="1"/>
      </xdr:nvSpPr>
      <xdr:spPr>
        <a:xfrm>
          <a:off x="19974791" y="31091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43</xdr:col>
      <xdr:colOff>295603</xdr:colOff>
      <xdr:row>54</xdr:row>
      <xdr:rowOff>21896</xdr:rowOff>
    </xdr:from>
    <xdr:ext cx="184731" cy="264560"/>
    <xdr:sp macro="" textlink="">
      <xdr:nvSpPr>
        <xdr:cNvPr id="3" name="テキスト ボックス 2">
          <a:extLst>
            <a:ext uri="{FF2B5EF4-FFF2-40B4-BE49-F238E27FC236}">
              <a16:creationId xmlns:a16="http://schemas.microsoft.com/office/drawing/2014/main" id="{42BA575B-B6B5-49A7-A4FE-95C7ADA559C3}"/>
            </a:ext>
          </a:extLst>
        </xdr:cNvPr>
        <xdr:cNvSpPr txBox="1"/>
      </xdr:nvSpPr>
      <xdr:spPr>
        <a:xfrm>
          <a:off x="15783253" y="72164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50</xdr:col>
      <xdr:colOff>86591</xdr:colOff>
      <xdr:row>18</xdr:row>
      <xdr:rowOff>86591</xdr:rowOff>
    </xdr:from>
    <xdr:ext cx="184731" cy="264560"/>
    <xdr:sp macro="" textlink="">
      <xdr:nvSpPr>
        <xdr:cNvPr id="2" name="テキスト ボックス 1">
          <a:extLst>
            <a:ext uri="{FF2B5EF4-FFF2-40B4-BE49-F238E27FC236}">
              <a16:creationId xmlns:a16="http://schemas.microsoft.com/office/drawing/2014/main" id="{7C78425A-DBBC-459F-9687-F34BA5E86A17}"/>
            </a:ext>
          </a:extLst>
        </xdr:cNvPr>
        <xdr:cNvSpPr txBox="1"/>
      </xdr:nvSpPr>
      <xdr:spPr>
        <a:xfrm>
          <a:off x="19974791" y="29440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51</xdr:col>
      <xdr:colOff>288637</xdr:colOff>
      <xdr:row>43</xdr:row>
      <xdr:rowOff>115454</xdr:rowOff>
    </xdr:from>
    <xdr:to>
      <xdr:col>51</xdr:col>
      <xdr:colOff>346364</xdr:colOff>
      <xdr:row>44</xdr:row>
      <xdr:rowOff>0</xdr:rowOff>
    </xdr:to>
    <xdr:sp macro="" textlink="">
      <xdr:nvSpPr>
        <xdr:cNvPr id="3" name="テキスト ボックス 2">
          <a:extLst>
            <a:ext uri="{FF2B5EF4-FFF2-40B4-BE49-F238E27FC236}">
              <a16:creationId xmlns:a16="http://schemas.microsoft.com/office/drawing/2014/main" id="{E2909E46-CF46-442E-8ACC-F752EC4DE598}"/>
            </a:ext>
          </a:extLst>
        </xdr:cNvPr>
        <xdr:cNvSpPr txBox="1"/>
      </xdr:nvSpPr>
      <xdr:spPr>
        <a:xfrm>
          <a:off x="20805487" y="5805054"/>
          <a:ext cx="57727" cy="496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oneCellAnchor>
    <xdr:from>
      <xdr:col>43</xdr:col>
      <xdr:colOff>295603</xdr:colOff>
      <xdr:row>54</xdr:row>
      <xdr:rowOff>21896</xdr:rowOff>
    </xdr:from>
    <xdr:ext cx="184731" cy="264560"/>
    <xdr:sp macro="" textlink="">
      <xdr:nvSpPr>
        <xdr:cNvPr id="4" name="テキスト ボックス 3">
          <a:extLst>
            <a:ext uri="{FF2B5EF4-FFF2-40B4-BE49-F238E27FC236}">
              <a16:creationId xmlns:a16="http://schemas.microsoft.com/office/drawing/2014/main" id="{42BA575B-B6B5-49A7-A4FE-95C7ADA559C3}"/>
            </a:ext>
          </a:extLst>
        </xdr:cNvPr>
        <xdr:cNvSpPr txBox="1"/>
      </xdr:nvSpPr>
      <xdr:spPr>
        <a:xfrm>
          <a:off x="15783253" y="70513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100"/>
        </a:p>
      </xdr:txBody>
    </xdr:sp>
    <xdr:clientData/>
  </xdr:oneCellAnchor>
  <xdr:oneCellAnchor>
    <xdr:from>
      <xdr:col>2</xdr:col>
      <xdr:colOff>273326</xdr:colOff>
      <xdr:row>9</xdr:row>
      <xdr:rowOff>84483</xdr:rowOff>
    </xdr:from>
    <xdr:ext cx="2400301" cy="723900"/>
    <xdr:sp macro="" textlink="">
      <xdr:nvSpPr>
        <xdr:cNvPr id="5" name="角丸四角形吹き出し 4">
          <a:extLst>
            <a:ext uri="{FF2B5EF4-FFF2-40B4-BE49-F238E27FC236}">
              <a16:creationId xmlns:a16="http://schemas.microsoft.com/office/drawing/2014/main" id="{00000000-0008-0000-1300-000005000000}"/>
            </a:ext>
          </a:extLst>
        </xdr:cNvPr>
        <xdr:cNvSpPr/>
      </xdr:nvSpPr>
      <xdr:spPr>
        <a:xfrm>
          <a:off x="1282976" y="1475133"/>
          <a:ext cx="2400301" cy="723900"/>
        </a:xfrm>
        <a:prstGeom prst="wedgeRoundRectCallout">
          <a:avLst>
            <a:gd name="adj1" fmla="val 26476"/>
            <a:gd name="adj2" fmla="val -12207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①工事名，工事開始日，工事完成日</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予定</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を入力します。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カレンダーが自動入力されます。</a:t>
          </a:r>
        </a:p>
      </xdr:txBody>
    </xdr:sp>
    <xdr:clientData/>
  </xdr:oneCellAnchor>
  <xdr:oneCellAnchor>
    <xdr:from>
      <xdr:col>24</xdr:col>
      <xdr:colOff>240196</xdr:colOff>
      <xdr:row>7</xdr:row>
      <xdr:rowOff>57150</xdr:rowOff>
    </xdr:from>
    <xdr:ext cx="2400301" cy="274108"/>
    <xdr:sp macro="" textlink="">
      <xdr:nvSpPr>
        <xdr:cNvPr id="6" name="角丸四角形吹き出し 5">
          <a:extLst>
            <a:ext uri="{FF2B5EF4-FFF2-40B4-BE49-F238E27FC236}">
              <a16:creationId xmlns:a16="http://schemas.microsoft.com/office/drawing/2014/main" id="{00000000-0008-0000-1300-000006000000}"/>
            </a:ext>
          </a:extLst>
        </xdr:cNvPr>
        <xdr:cNvSpPr/>
      </xdr:nvSpPr>
      <xdr:spPr>
        <a:xfrm>
          <a:off x="6990246" y="990600"/>
          <a:ext cx="2400301" cy="274108"/>
        </a:xfrm>
        <a:prstGeom prst="wedgeRoundRectCallout">
          <a:avLst>
            <a:gd name="adj1" fmla="val -37464"/>
            <a:gd name="adj2" fmla="val -12860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⑦現場閉所率が自動計算されます。</a:t>
          </a:r>
        </a:p>
      </xdr:txBody>
    </xdr:sp>
    <xdr:clientData/>
  </xdr:oneCellAnchor>
  <xdr:oneCellAnchor>
    <xdr:from>
      <xdr:col>24</xdr:col>
      <xdr:colOff>66261</xdr:colOff>
      <xdr:row>24</xdr:row>
      <xdr:rowOff>33131</xdr:rowOff>
    </xdr:from>
    <xdr:ext cx="2542761" cy="274108"/>
    <xdr:sp macro="" textlink="">
      <xdr:nvSpPr>
        <xdr:cNvPr id="7" name="角丸四角形吹き出し 6">
          <a:extLst>
            <a:ext uri="{FF2B5EF4-FFF2-40B4-BE49-F238E27FC236}">
              <a16:creationId xmlns:a16="http://schemas.microsoft.com/office/drawing/2014/main" id="{00000000-0008-0000-1300-000007000000}"/>
            </a:ext>
          </a:extLst>
        </xdr:cNvPr>
        <xdr:cNvSpPr/>
      </xdr:nvSpPr>
      <xdr:spPr>
        <a:xfrm>
          <a:off x="6816311" y="3557381"/>
          <a:ext cx="2542761" cy="274108"/>
        </a:xfrm>
        <a:prstGeom prst="wedgeRoundRectCallout">
          <a:avLst>
            <a:gd name="adj1" fmla="val -53665"/>
            <a:gd name="adj2" fmla="val 10738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⑥統一現場閉所日は黄色着色されます</a:t>
          </a:r>
        </a:p>
      </xdr:txBody>
    </xdr:sp>
    <xdr:clientData/>
  </xdr:oneCellAnchor>
  <xdr:oneCellAnchor>
    <xdr:from>
      <xdr:col>11</xdr:col>
      <xdr:colOff>57978</xdr:colOff>
      <xdr:row>30</xdr:row>
      <xdr:rowOff>57978</xdr:rowOff>
    </xdr:from>
    <xdr:ext cx="2765748" cy="274108"/>
    <xdr:sp macro="" textlink="">
      <xdr:nvSpPr>
        <xdr:cNvPr id="8" name="角丸四角形吹き出し 7">
          <a:extLst>
            <a:ext uri="{FF2B5EF4-FFF2-40B4-BE49-F238E27FC236}">
              <a16:creationId xmlns:a16="http://schemas.microsoft.com/office/drawing/2014/main" id="{00000000-0008-0000-1300-000008000000}"/>
            </a:ext>
          </a:extLst>
        </xdr:cNvPr>
        <xdr:cNvSpPr/>
      </xdr:nvSpPr>
      <xdr:spPr>
        <a:xfrm>
          <a:off x="3423478" y="4242628"/>
          <a:ext cx="2765748" cy="274108"/>
        </a:xfrm>
        <a:prstGeom prst="wedgeRoundRectCallout">
          <a:avLst>
            <a:gd name="adj1" fmla="val -495"/>
            <a:gd name="adj2" fmla="val 10928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③予定している休日を計画欄に入力します。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7</xdr:col>
      <xdr:colOff>124240</xdr:colOff>
      <xdr:row>44</xdr:row>
      <xdr:rowOff>41413</xdr:rowOff>
    </xdr:from>
    <xdr:ext cx="3627782" cy="661448"/>
    <xdr:sp macro="" textlink="">
      <xdr:nvSpPr>
        <xdr:cNvPr id="9" name="角丸四角形吹き出し 8">
          <a:extLst>
            <a:ext uri="{FF2B5EF4-FFF2-40B4-BE49-F238E27FC236}">
              <a16:creationId xmlns:a16="http://schemas.microsoft.com/office/drawing/2014/main" id="{00000000-0008-0000-1300-000009000000}"/>
            </a:ext>
          </a:extLst>
        </xdr:cNvPr>
        <xdr:cNvSpPr/>
      </xdr:nvSpPr>
      <xdr:spPr>
        <a:xfrm>
          <a:off x="2448340" y="5896113"/>
          <a:ext cx="3627782" cy="661448"/>
        </a:xfrm>
        <a:prstGeom prst="wedgeRoundRectCallout">
          <a:avLst>
            <a:gd name="adj1" fmla="val 51936"/>
            <a:gd name="adj2" fmla="val 71971"/>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④実際に休んだ休日を実績欄に入力します。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祝日も休んだ場合には、現場閉所にカウントします。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雨による休日もプルダウンリストから選択します。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18</xdr:col>
      <xdr:colOff>248474</xdr:colOff>
      <xdr:row>58</xdr:row>
      <xdr:rowOff>33129</xdr:rowOff>
    </xdr:from>
    <xdr:ext cx="2943225" cy="855118"/>
    <xdr:sp macro="" textlink="">
      <xdr:nvSpPr>
        <xdr:cNvPr id="10" name="角丸四角形吹き出し 9">
          <a:extLst>
            <a:ext uri="{FF2B5EF4-FFF2-40B4-BE49-F238E27FC236}">
              <a16:creationId xmlns:a16="http://schemas.microsoft.com/office/drawing/2014/main" id="{00000000-0008-0000-1300-00000A000000}"/>
            </a:ext>
          </a:extLst>
        </xdr:cNvPr>
        <xdr:cNvSpPr/>
      </xdr:nvSpPr>
      <xdr:spPr>
        <a:xfrm>
          <a:off x="5436424" y="7557879"/>
          <a:ext cx="2943225" cy="855118"/>
        </a:xfrm>
        <a:prstGeom prst="wedgeRoundRectCallout">
          <a:avLst>
            <a:gd name="adj1" fmla="val -65758"/>
            <a:gd name="adj2" fmla="val 33980"/>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⑤夏季休暇（</a:t>
          </a:r>
          <a:r>
            <a:rPr kumimoji="1" lang="en-US" altLang="ja-JP" sz="1050">
              <a:solidFill>
                <a:srgbClr val="002060"/>
              </a:solidFill>
              <a:latin typeface="HGｺﾞｼｯｸM" panose="020B0609000000000000" pitchFamily="49" charset="-128"/>
              <a:ea typeface="HGｺﾞｼｯｸM" panose="020B0609000000000000" pitchFamily="49" charset="-128"/>
            </a:rPr>
            <a:t>3</a:t>
          </a:r>
          <a:r>
            <a:rPr kumimoji="1" lang="ja-JP" altLang="en-US" sz="1050">
              <a:solidFill>
                <a:srgbClr val="002060"/>
              </a:solidFill>
              <a:latin typeface="HGｺﾞｼｯｸM" panose="020B0609000000000000" pitchFamily="49" charset="-128"/>
              <a:ea typeface="HGｺﾞｼｯｸM" panose="020B0609000000000000" pitchFamily="49" charset="-128"/>
            </a:rPr>
            <a:t>日），年末年始休暇（</a:t>
          </a:r>
          <a:r>
            <a:rPr kumimoji="1" lang="en-US" altLang="ja-JP" sz="1050">
              <a:solidFill>
                <a:srgbClr val="002060"/>
              </a:solidFill>
              <a:latin typeface="HGｺﾞｼｯｸM" panose="020B0609000000000000" pitchFamily="49" charset="-128"/>
              <a:ea typeface="HGｺﾞｼｯｸM" panose="020B0609000000000000" pitchFamily="49" charset="-128"/>
            </a:rPr>
            <a:t>6</a:t>
          </a:r>
          <a:r>
            <a:rPr kumimoji="1" lang="ja-JP" altLang="en-US" sz="1050">
              <a:solidFill>
                <a:srgbClr val="002060"/>
              </a:solidFill>
              <a:latin typeface="HGｺﾞｼｯｸM" panose="020B0609000000000000" pitchFamily="49" charset="-128"/>
              <a:ea typeface="HGｺﾞｼｯｸM" panose="020B0609000000000000" pitchFamily="49" charset="-128"/>
            </a:rPr>
            <a:t>日）は、休んだ場合も現場閉所日にカウントしない。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上記日数を超えた休暇は、現場閉所日としてカウント可能。</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twoCellAnchor>
    <xdr:from>
      <xdr:col>13</xdr:col>
      <xdr:colOff>273327</xdr:colOff>
      <xdr:row>61</xdr:row>
      <xdr:rowOff>157370</xdr:rowOff>
    </xdr:from>
    <xdr:to>
      <xdr:col>17</xdr:col>
      <xdr:colOff>8283</xdr:colOff>
      <xdr:row>66</xdr:row>
      <xdr:rowOff>8284</xdr:rowOff>
    </xdr:to>
    <xdr:sp macro="" textlink="">
      <xdr:nvSpPr>
        <xdr:cNvPr id="11" name="正方形/長方形 10">
          <a:extLst>
            <a:ext uri="{FF2B5EF4-FFF2-40B4-BE49-F238E27FC236}">
              <a16:creationId xmlns:a16="http://schemas.microsoft.com/office/drawing/2014/main" id="{00000000-0008-0000-1300-00000B000000}"/>
            </a:ext>
          </a:extLst>
        </xdr:cNvPr>
        <xdr:cNvSpPr/>
      </xdr:nvSpPr>
      <xdr:spPr>
        <a:xfrm>
          <a:off x="4146827" y="8196470"/>
          <a:ext cx="789056" cy="346214"/>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5</xdr:col>
      <xdr:colOff>49696</xdr:colOff>
      <xdr:row>57</xdr:row>
      <xdr:rowOff>91108</xdr:rowOff>
    </xdr:from>
    <xdr:ext cx="2247901" cy="661448"/>
    <xdr:sp macro="" textlink="">
      <xdr:nvSpPr>
        <xdr:cNvPr id="12" name="角丸四角形吹き出し 11">
          <a:extLst>
            <a:ext uri="{FF2B5EF4-FFF2-40B4-BE49-F238E27FC236}">
              <a16:creationId xmlns:a16="http://schemas.microsoft.com/office/drawing/2014/main" id="{00000000-0008-0000-1300-00000C000000}"/>
            </a:ext>
          </a:extLst>
        </xdr:cNvPr>
        <xdr:cNvSpPr/>
      </xdr:nvSpPr>
      <xdr:spPr>
        <a:xfrm>
          <a:off x="1853096" y="7450758"/>
          <a:ext cx="2247901" cy="661448"/>
        </a:xfrm>
        <a:prstGeom prst="wedgeRoundRectCallout">
          <a:avLst>
            <a:gd name="adj1" fmla="val 63637"/>
            <a:gd name="adj2" fmla="val -21291"/>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②夏季休暇，年末年始休暇，工事中止をプルダウンリストから選択し，入力します。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twoCellAnchor>
    <xdr:from>
      <xdr:col>29</xdr:col>
      <xdr:colOff>281609</xdr:colOff>
      <xdr:row>117</xdr:row>
      <xdr:rowOff>173934</xdr:rowOff>
    </xdr:from>
    <xdr:to>
      <xdr:col>32</xdr:col>
      <xdr:colOff>281609</xdr:colOff>
      <xdr:row>120</xdr:row>
      <xdr:rowOff>8281</xdr:rowOff>
    </xdr:to>
    <xdr:sp macro="" textlink="">
      <xdr:nvSpPr>
        <xdr:cNvPr id="13" name="正方形/長方形 12">
          <a:extLst>
            <a:ext uri="{FF2B5EF4-FFF2-40B4-BE49-F238E27FC236}">
              <a16:creationId xmlns:a16="http://schemas.microsoft.com/office/drawing/2014/main" id="{00000000-0008-0000-1300-00000D000000}"/>
            </a:ext>
          </a:extLst>
        </xdr:cNvPr>
        <xdr:cNvSpPr/>
      </xdr:nvSpPr>
      <xdr:spPr>
        <a:xfrm>
          <a:off x="8314359" y="14886884"/>
          <a:ext cx="781050" cy="327716"/>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819978</xdr:colOff>
      <xdr:row>131</xdr:row>
      <xdr:rowOff>165652</xdr:rowOff>
    </xdr:from>
    <xdr:to>
      <xdr:col>5</xdr:col>
      <xdr:colOff>16566</xdr:colOff>
      <xdr:row>134</xdr:row>
      <xdr:rowOff>1</xdr:rowOff>
    </xdr:to>
    <xdr:sp macro="" textlink="">
      <xdr:nvSpPr>
        <xdr:cNvPr id="14" name="正方形/長方形 13">
          <a:extLst>
            <a:ext uri="{FF2B5EF4-FFF2-40B4-BE49-F238E27FC236}">
              <a16:creationId xmlns:a16="http://schemas.microsoft.com/office/drawing/2014/main" id="{00000000-0008-0000-1300-00000E000000}"/>
            </a:ext>
          </a:extLst>
        </xdr:cNvPr>
        <xdr:cNvSpPr/>
      </xdr:nvSpPr>
      <xdr:spPr>
        <a:xfrm>
          <a:off x="1023178" y="16555002"/>
          <a:ext cx="796788" cy="329648"/>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18</xdr:col>
      <xdr:colOff>99394</xdr:colOff>
      <xdr:row>114</xdr:row>
      <xdr:rowOff>33133</xdr:rowOff>
    </xdr:from>
    <xdr:ext cx="2943225" cy="855118"/>
    <xdr:sp macro="" textlink="">
      <xdr:nvSpPr>
        <xdr:cNvPr id="15" name="角丸四角形吹き出し 14">
          <a:extLst>
            <a:ext uri="{FF2B5EF4-FFF2-40B4-BE49-F238E27FC236}">
              <a16:creationId xmlns:a16="http://schemas.microsoft.com/office/drawing/2014/main" id="{00000000-0008-0000-1300-00000F000000}"/>
            </a:ext>
          </a:extLst>
        </xdr:cNvPr>
        <xdr:cNvSpPr/>
      </xdr:nvSpPr>
      <xdr:spPr>
        <a:xfrm>
          <a:off x="5287344" y="14238083"/>
          <a:ext cx="2943225" cy="855118"/>
        </a:xfrm>
        <a:prstGeom prst="wedgeRoundRectCallout">
          <a:avLst>
            <a:gd name="adj1" fmla="val 62832"/>
            <a:gd name="adj2" fmla="val 37466"/>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⑤夏季休暇（</a:t>
          </a:r>
          <a:r>
            <a:rPr kumimoji="1" lang="en-US" altLang="ja-JP" sz="1050">
              <a:solidFill>
                <a:srgbClr val="002060"/>
              </a:solidFill>
              <a:latin typeface="HGｺﾞｼｯｸM" panose="020B0609000000000000" pitchFamily="49" charset="-128"/>
              <a:ea typeface="HGｺﾞｼｯｸM" panose="020B0609000000000000" pitchFamily="49" charset="-128"/>
            </a:rPr>
            <a:t>3</a:t>
          </a:r>
          <a:r>
            <a:rPr kumimoji="1" lang="ja-JP" altLang="en-US" sz="1050">
              <a:solidFill>
                <a:srgbClr val="002060"/>
              </a:solidFill>
              <a:latin typeface="HGｺﾞｼｯｸM" panose="020B0609000000000000" pitchFamily="49" charset="-128"/>
              <a:ea typeface="HGｺﾞｼｯｸM" panose="020B0609000000000000" pitchFamily="49" charset="-128"/>
            </a:rPr>
            <a:t>日），年末年始休暇（</a:t>
          </a:r>
          <a:r>
            <a:rPr kumimoji="1" lang="en-US" altLang="ja-JP" sz="1050">
              <a:solidFill>
                <a:srgbClr val="002060"/>
              </a:solidFill>
              <a:latin typeface="HGｺﾞｼｯｸM" panose="020B0609000000000000" pitchFamily="49" charset="-128"/>
              <a:ea typeface="HGｺﾞｼｯｸM" panose="020B0609000000000000" pitchFamily="49" charset="-128"/>
            </a:rPr>
            <a:t>6</a:t>
          </a:r>
          <a:r>
            <a:rPr kumimoji="1" lang="ja-JP" altLang="en-US" sz="1050">
              <a:solidFill>
                <a:srgbClr val="002060"/>
              </a:solidFill>
              <a:latin typeface="HGｺﾞｼｯｸM" panose="020B0609000000000000" pitchFamily="49" charset="-128"/>
              <a:ea typeface="HGｺﾞｼｯｸM" panose="020B0609000000000000" pitchFamily="49" charset="-128"/>
            </a:rPr>
            <a:t>日）は、休んだ場合も現場閉所日にカウントしない。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上記日数を超えた休暇は、現場閉所日としてカウント可能。</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9</xdr:col>
      <xdr:colOff>78442</xdr:colOff>
      <xdr:row>8</xdr:row>
      <xdr:rowOff>0</xdr:rowOff>
    </xdr:from>
    <xdr:ext cx="2400301" cy="723900"/>
    <xdr:sp macro="" textlink="">
      <xdr:nvSpPr>
        <xdr:cNvPr id="2" name="角丸四角形吹き出し 10">
          <a:extLst>
            <a:ext uri="{FF2B5EF4-FFF2-40B4-BE49-F238E27FC236}">
              <a16:creationId xmlns:a16="http://schemas.microsoft.com/office/drawing/2014/main" id="{562FF989-8C85-4020-B665-0A866DBB04E0}"/>
            </a:ext>
          </a:extLst>
        </xdr:cNvPr>
        <xdr:cNvSpPr/>
      </xdr:nvSpPr>
      <xdr:spPr>
        <a:xfrm>
          <a:off x="3716992" y="1143000"/>
          <a:ext cx="2400301" cy="723900"/>
        </a:xfrm>
        <a:prstGeom prst="wedgeRoundRectCallout">
          <a:avLst>
            <a:gd name="adj1" fmla="val 2666"/>
            <a:gd name="adj2" fmla="val -112790"/>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工事名，工事開始日，工事完成日</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予定</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を入力します。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カレンダーが自動入力されます。</a:t>
          </a:r>
        </a:p>
      </xdr:txBody>
    </xdr:sp>
    <xdr:clientData/>
  </xdr:oneCellAnchor>
  <xdr:oneCellAnchor>
    <xdr:from>
      <xdr:col>10</xdr:col>
      <xdr:colOff>504264</xdr:colOff>
      <xdr:row>24</xdr:row>
      <xdr:rowOff>67237</xdr:rowOff>
    </xdr:from>
    <xdr:ext cx="2162735" cy="274108"/>
    <xdr:sp macro="" textlink="">
      <xdr:nvSpPr>
        <xdr:cNvPr id="3" name="角丸四角形吹き出し 13">
          <a:extLst>
            <a:ext uri="{FF2B5EF4-FFF2-40B4-BE49-F238E27FC236}">
              <a16:creationId xmlns:a16="http://schemas.microsoft.com/office/drawing/2014/main" id="{2ECD7EBE-8C0A-4657-B231-AACFB04A18C0}"/>
            </a:ext>
          </a:extLst>
        </xdr:cNvPr>
        <xdr:cNvSpPr/>
      </xdr:nvSpPr>
      <xdr:spPr>
        <a:xfrm>
          <a:off x="5457264" y="3010462"/>
          <a:ext cx="2162735" cy="274108"/>
        </a:xfrm>
        <a:prstGeom prst="wedgeRoundRectCallout">
          <a:avLst>
            <a:gd name="adj1" fmla="val -48817"/>
            <a:gd name="adj2" fmla="val -15425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現場閉所率が自動計算されます。</a:t>
          </a:r>
        </a:p>
      </xdr:txBody>
    </xdr:sp>
    <xdr:clientData/>
  </xdr:oneCellAnchor>
  <xdr:oneCellAnchor>
    <xdr:from>
      <xdr:col>9</xdr:col>
      <xdr:colOff>257736</xdr:colOff>
      <xdr:row>36</xdr:row>
      <xdr:rowOff>82459</xdr:rowOff>
    </xdr:from>
    <xdr:ext cx="2542761" cy="855118"/>
    <xdr:sp macro="" textlink="">
      <xdr:nvSpPr>
        <xdr:cNvPr id="4" name="角丸四角形吹き出し 13">
          <a:extLst>
            <a:ext uri="{FF2B5EF4-FFF2-40B4-BE49-F238E27FC236}">
              <a16:creationId xmlns:a16="http://schemas.microsoft.com/office/drawing/2014/main" id="{46F0A2AC-D9A7-48CC-9F5B-6070913E5EFC}"/>
            </a:ext>
          </a:extLst>
        </xdr:cNvPr>
        <xdr:cNvSpPr/>
      </xdr:nvSpPr>
      <xdr:spPr>
        <a:xfrm>
          <a:off x="3896286" y="4835434"/>
          <a:ext cx="2542761" cy="855118"/>
        </a:xfrm>
        <a:prstGeom prst="wedgeRoundRectCallout">
          <a:avLst>
            <a:gd name="adj1" fmla="val -97294"/>
            <a:gd name="adj2" fmla="val 126690"/>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原則「土」「日」を閉所日としますが、土日に施工を行わざるを得ない場合は、受発注者間協議の上、同一週内で振替は可能です。</a:t>
          </a:r>
        </a:p>
      </xdr:txBody>
    </xdr:sp>
    <xdr:clientData/>
  </xdr:oneCellAnchor>
  <xdr:oneCellAnchor>
    <xdr:from>
      <xdr:col>10</xdr:col>
      <xdr:colOff>56029</xdr:colOff>
      <xdr:row>98</xdr:row>
      <xdr:rowOff>134471</xdr:rowOff>
    </xdr:from>
    <xdr:ext cx="2542761" cy="467778"/>
    <xdr:sp macro="" textlink="">
      <xdr:nvSpPr>
        <xdr:cNvPr id="5" name="角丸四角形吹き出し 13">
          <a:extLst>
            <a:ext uri="{FF2B5EF4-FFF2-40B4-BE49-F238E27FC236}">
              <a16:creationId xmlns:a16="http://schemas.microsoft.com/office/drawing/2014/main" id="{42BB4F16-3689-46F9-8D23-85993A82716E}"/>
            </a:ext>
          </a:extLst>
        </xdr:cNvPr>
        <xdr:cNvSpPr/>
      </xdr:nvSpPr>
      <xdr:spPr>
        <a:xfrm>
          <a:off x="5009029" y="11764496"/>
          <a:ext cx="2542761" cy="467778"/>
        </a:xfrm>
        <a:prstGeom prst="wedgeRoundRectCallout">
          <a:avLst>
            <a:gd name="adj1" fmla="val 63120"/>
            <a:gd name="adj2" fmla="val 88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夏季休暇、年末年始休暇、工事中止をプルダウンリストから選択し、入力します。</a:t>
          </a:r>
        </a:p>
      </xdr:txBody>
    </xdr:sp>
    <xdr:clientData/>
  </xdr:oneCellAnchor>
  <xdr:oneCellAnchor>
    <xdr:from>
      <xdr:col>9</xdr:col>
      <xdr:colOff>571501</xdr:colOff>
      <xdr:row>104</xdr:row>
      <xdr:rowOff>123264</xdr:rowOff>
    </xdr:from>
    <xdr:ext cx="3023345" cy="855118"/>
    <xdr:sp macro="" textlink="">
      <xdr:nvSpPr>
        <xdr:cNvPr id="6" name="角丸四角形吹き出し 13">
          <a:extLst>
            <a:ext uri="{FF2B5EF4-FFF2-40B4-BE49-F238E27FC236}">
              <a16:creationId xmlns:a16="http://schemas.microsoft.com/office/drawing/2014/main" id="{8CF0B87C-B459-42ED-96C8-86A82480A4E1}"/>
            </a:ext>
          </a:extLst>
        </xdr:cNvPr>
        <xdr:cNvSpPr/>
      </xdr:nvSpPr>
      <xdr:spPr>
        <a:xfrm>
          <a:off x="4210051" y="12839139"/>
          <a:ext cx="3023345" cy="855118"/>
        </a:xfrm>
        <a:prstGeom prst="wedgeRoundRectCallout">
          <a:avLst>
            <a:gd name="adj1" fmla="val 53364"/>
            <a:gd name="adj2" fmla="val 149300"/>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夏季休暇（３日）、年末年始休暇（６日）は、休んだ場合も現場閉所日にカウントしない。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上記日数を超えた休暇は、現場閉所日としてカウント可能。</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3</xdr:col>
      <xdr:colOff>257175</xdr:colOff>
      <xdr:row>51</xdr:row>
      <xdr:rowOff>38100</xdr:rowOff>
    </xdr:from>
    <xdr:to>
      <xdr:col>3</xdr:col>
      <xdr:colOff>257175</xdr:colOff>
      <xdr:row>53</xdr:row>
      <xdr:rowOff>238125</xdr:rowOff>
    </xdr:to>
    <xdr:sp macro="" textlink="">
      <xdr:nvSpPr>
        <xdr:cNvPr id="3171" name="Line 1">
          <a:extLst>
            <a:ext uri="{FF2B5EF4-FFF2-40B4-BE49-F238E27FC236}">
              <a16:creationId xmlns:a16="http://schemas.microsoft.com/office/drawing/2014/main" id="{00000000-0008-0000-1500-0000630C0000}"/>
            </a:ext>
          </a:extLst>
        </xdr:cNvPr>
        <xdr:cNvSpPr>
          <a:spLocks noChangeShapeType="1"/>
        </xdr:cNvSpPr>
      </xdr:nvSpPr>
      <xdr:spPr bwMode="auto">
        <a:xfrm flipV="1">
          <a:off x="3095625" y="12382500"/>
          <a:ext cx="0" cy="714375"/>
        </a:xfrm>
        <a:prstGeom prst="line">
          <a:avLst/>
        </a:prstGeom>
        <a:noFill/>
        <a:ln w="63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571500</xdr:colOff>
      <xdr:row>50</xdr:row>
      <xdr:rowOff>76200</xdr:rowOff>
    </xdr:from>
    <xdr:to>
      <xdr:col>5</xdr:col>
      <xdr:colOff>571500</xdr:colOff>
      <xdr:row>54</xdr:row>
      <xdr:rowOff>238125</xdr:rowOff>
    </xdr:to>
    <xdr:sp macro="" textlink="">
      <xdr:nvSpPr>
        <xdr:cNvPr id="3172" name="Line 2">
          <a:extLst>
            <a:ext uri="{FF2B5EF4-FFF2-40B4-BE49-F238E27FC236}">
              <a16:creationId xmlns:a16="http://schemas.microsoft.com/office/drawing/2014/main" id="{00000000-0008-0000-1500-0000640C0000}"/>
            </a:ext>
          </a:extLst>
        </xdr:cNvPr>
        <xdr:cNvSpPr>
          <a:spLocks noChangeShapeType="1"/>
        </xdr:cNvSpPr>
      </xdr:nvSpPr>
      <xdr:spPr bwMode="auto">
        <a:xfrm flipV="1">
          <a:off x="4991100" y="12163425"/>
          <a:ext cx="0" cy="1190625"/>
        </a:xfrm>
        <a:prstGeom prst="line">
          <a:avLst/>
        </a:prstGeom>
        <a:noFill/>
        <a:ln w="63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20849;&#26377;_HD\BTM3\&#35531;&#27714;&#26360;&#12513;&#12540;&#12459;&#1254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メイン"/>
      <sheetName val="請求書"/>
      <sheetName val="設定"/>
      <sheetName val="org"/>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9.bin"/><Relationship Id="rId4" Type="http://schemas.openxmlformats.org/officeDocument/2006/relationships/comments" Target="../comments4.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20.bin"/><Relationship Id="rId4" Type="http://schemas.openxmlformats.org/officeDocument/2006/relationships/comments" Target="../comments5.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E14"/>
  <sheetViews>
    <sheetView tabSelected="1" workbookViewId="0">
      <selection sqref="A1:C1"/>
    </sheetView>
  </sheetViews>
  <sheetFormatPr defaultRowHeight="13.5"/>
  <cols>
    <col min="2" max="2" width="15.125" customWidth="1"/>
    <col min="3" max="3" width="37.5" customWidth="1"/>
    <col min="5" max="5" width="0" hidden="1" customWidth="1"/>
  </cols>
  <sheetData>
    <row r="1" spans="1:5" ht="21.75" customHeight="1" thickBot="1">
      <c r="A1" s="506" t="s">
        <v>426</v>
      </c>
      <c r="B1" s="506"/>
      <c r="C1" s="506"/>
      <c r="E1" t="s">
        <v>427</v>
      </c>
    </row>
    <row r="2" spans="1:5" ht="23.25" customHeight="1">
      <c r="A2" s="310" t="s">
        <v>428</v>
      </c>
      <c r="B2" s="311"/>
      <c r="C2" s="312" t="s">
        <v>429</v>
      </c>
      <c r="E2" t="s">
        <v>430</v>
      </c>
    </row>
    <row r="3" spans="1:5" ht="23.25" customHeight="1">
      <c r="A3" s="313" t="s">
        <v>431</v>
      </c>
      <c r="B3" s="314"/>
      <c r="C3" s="315">
        <v>123456789</v>
      </c>
    </row>
    <row r="4" spans="1:5" ht="23.25" customHeight="1">
      <c r="A4" s="313" t="s">
        <v>127</v>
      </c>
      <c r="B4" s="314" t="s">
        <v>53</v>
      </c>
      <c r="C4" s="349">
        <v>43952</v>
      </c>
      <c r="E4" t="s">
        <v>432</v>
      </c>
    </row>
    <row r="5" spans="1:5" ht="23.25" customHeight="1">
      <c r="A5" s="313"/>
      <c r="B5" s="314" t="s">
        <v>54</v>
      </c>
      <c r="C5" s="349">
        <v>44286</v>
      </c>
      <c r="E5" t="s">
        <v>433</v>
      </c>
    </row>
    <row r="6" spans="1:5" ht="23.25" customHeight="1">
      <c r="A6" s="313" t="s">
        <v>498</v>
      </c>
      <c r="B6" s="314" t="s">
        <v>434</v>
      </c>
      <c r="C6" s="316" t="s">
        <v>435</v>
      </c>
    </row>
    <row r="7" spans="1:5" ht="23.25" customHeight="1">
      <c r="A7" s="313"/>
      <c r="B7" s="314" t="s">
        <v>436</v>
      </c>
      <c r="C7" s="316" t="s">
        <v>437</v>
      </c>
    </row>
    <row r="8" spans="1:5" ht="23.25" customHeight="1">
      <c r="A8" s="313"/>
      <c r="B8" s="314" t="s">
        <v>438</v>
      </c>
      <c r="C8" s="316" t="s">
        <v>439</v>
      </c>
    </row>
    <row r="9" spans="1:5" ht="23.25" customHeight="1">
      <c r="A9" s="313"/>
      <c r="B9" s="314" t="s">
        <v>440</v>
      </c>
      <c r="C9" s="316" t="s">
        <v>441</v>
      </c>
    </row>
    <row r="10" spans="1:5" ht="23.25" customHeight="1">
      <c r="A10" s="313" t="s">
        <v>457</v>
      </c>
      <c r="B10" s="314"/>
      <c r="C10" s="316" t="s">
        <v>458</v>
      </c>
    </row>
    <row r="11" spans="1:5" ht="23.25" customHeight="1">
      <c r="A11" s="313" t="s">
        <v>442</v>
      </c>
      <c r="B11" s="314"/>
      <c r="C11" s="316" t="s">
        <v>427</v>
      </c>
    </row>
    <row r="12" spans="1:5" ht="23.25" customHeight="1">
      <c r="A12" s="313" t="s">
        <v>443</v>
      </c>
      <c r="B12" s="314"/>
      <c r="C12" s="316" t="s">
        <v>444</v>
      </c>
    </row>
    <row r="13" spans="1:5" ht="23.25" customHeight="1">
      <c r="A13" s="313"/>
      <c r="B13" s="314"/>
      <c r="C13" s="317"/>
    </row>
    <row r="14" spans="1:5" ht="23.25" customHeight="1" thickBot="1">
      <c r="A14" s="318" t="s">
        <v>445</v>
      </c>
      <c r="B14" s="319"/>
      <c r="C14" s="320" t="s">
        <v>432</v>
      </c>
    </row>
  </sheetData>
  <mergeCells count="1">
    <mergeCell ref="A1:C1"/>
  </mergeCells>
  <phoneticPr fontId="6"/>
  <dataValidations count="2">
    <dataValidation type="list" allowBlank="1" showInputMessage="1" showErrorMessage="1" sqref="C11" xr:uid="{00000000-0002-0000-0000-000000000000}">
      <formula1>$E$1:$E$2</formula1>
    </dataValidation>
    <dataValidation type="list" allowBlank="1" showInputMessage="1" showErrorMessage="1" sqref="C14" xr:uid="{00000000-0002-0000-0000-000001000000}">
      <formula1>$E$4:$E$5</formula1>
    </dataValidation>
  </dataValidation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H40"/>
  <sheetViews>
    <sheetView view="pageBreakPreview" zoomScaleNormal="100" zoomScaleSheetLayoutView="100" workbookViewId="0"/>
  </sheetViews>
  <sheetFormatPr defaultColWidth="3.25" defaultRowHeight="22.5" customHeight="1"/>
  <cols>
    <col min="1" max="30" width="2.5" style="275" customWidth="1"/>
    <col min="31" max="33" width="2.5" style="276" customWidth="1"/>
    <col min="34" max="16384" width="3.25" style="276"/>
  </cols>
  <sheetData>
    <row r="1" spans="1:34" ht="22.5" customHeight="1">
      <c r="B1" s="35" t="s">
        <v>404</v>
      </c>
    </row>
    <row r="2" spans="1:34" ht="22.5" customHeight="1">
      <c r="B2" s="278" t="s">
        <v>388</v>
      </c>
    </row>
    <row r="5" spans="1:34" ht="22.5" customHeight="1">
      <c r="A5" s="276"/>
      <c r="B5" s="629" t="s">
        <v>389</v>
      </c>
      <c r="C5" s="629"/>
      <c r="D5" s="629"/>
      <c r="E5" s="629"/>
      <c r="F5" s="629"/>
      <c r="G5" s="629"/>
      <c r="H5" s="629"/>
      <c r="I5" s="629"/>
      <c r="J5" s="629"/>
      <c r="K5" s="629"/>
      <c r="L5" s="629"/>
      <c r="M5" s="629"/>
      <c r="N5" s="629"/>
      <c r="O5" s="629"/>
      <c r="P5" s="629"/>
      <c r="Q5" s="629"/>
      <c r="R5" s="629"/>
      <c r="S5" s="629"/>
      <c r="T5" s="629"/>
      <c r="U5" s="629"/>
      <c r="V5" s="629"/>
      <c r="W5" s="629"/>
      <c r="X5" s="629"/>
      <c r="Y5" s="629"/>
      <c r="Z5" s="629"/>
      <c r="AA5" s="629"/>
      <c r="AB5" s="629"/>
      <c r="AC5" s="629"/>
      <c r="AD5" s="629"/>
      <c r="AE5" s="629"/>
      <c r="AF5" s="279"/>
    </row>
    <row r="7" spans="1:34" ht="22.5" customHeight="1">
      <c r="A7" s="278"/>
      <c r="B7" s="278" t="str">
        <f>"建築都市部"&amp;基礎データ入力!C14&amp;"長　殿"</f>
        <v>建築都市部営繕設備課長　殿</v>
      </c>
      <c r="C7" s="278"/>
      <c r="D7" s="278"/>
      <c r="E7" s="278"/>
      <c r="F7" s="278"/>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80"/>
      <c r="AH7" s="280"/>
    </row>
    <row r="8" spans="1:34" ht="22.5" customHeight="1">
      <c r="A8" s="278"/>
      <c r="B8" s="278"/>
      <c r="C8" s="278"/>
      <c r="D8" s="278"/>
      <c r="E8" s="278"/>
      <c r="F8" s="278"/>
      <c r="G8" s="278"/>
      <c r="H8" s="278"/>
      <c r="I8" s="278"/>
      <c r="J8" s="278"/>
      <c r="K8" s="278"/>
      <c r="L8" s="278"/>
      <c r="M8" s="278"/>
      <c r="N8" s="278"/>
      <c r="O8" s="278"/>
      <c r="P8" s="278"/>
      <c r="Q8" s="278"/>
      <c r="R8" s="278"/>
      <c r="S8" s="278"/>
      <c r="T8" s="278"/>
      <c r="U8" s="278"/>
      <c r="V8" s="278"/>
      <c r="W8" s="278"/>
      <c r="X8" s="278"/>
      <c r="Y8" s="278"/>
      <c r="Z8" s="278"/>
      <c r="AA8" s="278"/>
      <c r="AB8" s="278"/>
      <c r="AC8" s="278"/>
      <c r="AD8" s="278"/>
      <c r="AE8" s="280"/>
      <c r="AF8" s="280"/>
    </row>
    <row r="9" spans="1:34" ht="22.5" customHeight="1">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80"/>
      <c r="AF9" s="280"/>
    </row>
    <row r="10" spans="1:34" ht="22.5" customHeight="1">
      <c r="A10" s="278"/>
      <c r="B10" s="278"/>
      <c r="C10" s="278"/>
      <c r="D10" s="278"/>
      <c r="E10" s="278"/>
      <c r="F10" s="278"/>
      <c r="G10" s="278"/>
      <c r="H10" s="278"/>
      <c r="I10" s="278"/>
      <c r="J10" s="278"/>
      <c r="K10" s="278"/>
      <c r="L10" s="278"/>
      <c r="M10" s="278"/>
      <c r="N10" s="278"/>
      <c r="O10" s="278"/>
      <c r="P10" s="278"/>
      <c r="Q10" s="278"/>
      <c r="R10" s="278"/>
      <c r="S10" s="278"/>
      <c r="T10" s="278"/>
      <c r="U10" s="278"/>
      <c r="V10" s="278"/>
      <c r="W10" s="278"/>
      <c r="X10" s="278"/>
      <c r="Y10" s="278"/>
      <c r="Z10" s="278"/>
      <c r="AA10" s="278"/>
      <c r="AB10" s="278"/>
      <c r="AC10" s="278"/>
      <c r="AD10" s="278"/>
      <c r="AE10" s="280"/>
      <c r="AF10" s="280"/>
    </row>
    <row r="11" spans="1:34" ht="22.5" customHeight="1">
      <c r="A11" s="280"/>
      <c r="B11" s="281" t="s">
        <v>412</v>
      </c>
      <c r="C11" s="281"/>
      <c r="D11" s="281"/>
      <c r="E11" s="281"/>
      <c r="F11" s="281" t="str">
        <f>基礎データ入力!C2</f>
        <v>○○高校改築工事</v>
      </c>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78"/>
      <c r="AE11" s="278"/>
      <c r="AF11" s="278"/>
    </row>
    <row r="12" spans="1:34" ht="22.5" customHeight="1">
      <c r="A12" s="280"/>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row>
    <row r="13" spans="1:34" ht="22.5" customHeight="1">
      <c r="A13" s="280"/>
      <c r="B13" s="281" t="s">
        <v>390</v>
      </c>
      <c r="C13" s="281"/>
      <c r="D13" s="281"/>
      <c r="E13" s="281"/>
      <c r="F13" s="281" t="str">
        <f>基礎データ入力!C10</f>
        <v>北九州市八幡西区●●町△-△</v>
      </c>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78"/>
      <c r="AE13" s="278"/>
      <c r="AF13" s="278"/>
    </row>
    <row r="14" spans="1:34" ht="30" customHeight="1">
      <c r="A14" s="280"/>
      <c r="B14" s="278"/>
      <c r="C14" s="278"/>
      <c r="D14" s="278"/>
      <c r="E14" s="278"/>
      <c r="F14" s="278"/>
      <c r="G14" s="278"/>
      <c r="H14" s="278"/>
      <c r="I14" s="278"/>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row>
    <row r="15" spans="1:34" ht="32.25" customHeight="1">
      <c r="A15" s="280"/>
      <c r="B15" s="280"/>
      <c r="C15" s="630" t="s">
        <v>391</v>
      </c>
      <c r="D15" s="630"/>
      <c r="E15" s="630"/>
      <c r="F15" s="630"/>
      <c r="G15" s="630"/>
      <c r="H15" s="630"/>
      <c r="I15" s="630"/>
      <c r="J15" s="630"/>
      <c r="K15" s="630"/>
      <c r="L15" s="630"/>
      <c r="M15" s="630"/>
      <c r="N15" s="630"/>
      <c r="O15" s="630"/>
      <c r="P15" s="630"/>
      <c r="Q15" s="630"/>
      <c r="R15" s="630"/>
      <c r="S15" s="630"/>
      <c r="T15" s="630"/>
      <c r="U15" s="630"/>
      <c r="V15" s="630"/>
      <c r="W15" s="630"/>
      <c r="X15" s="630"/>
      <c r="Y15" s="630"/>
      <c r="Z15" s="630"/>
      <c r="AA15" s="630"/>
      <c r="AB15" s="630"/>
      <c r="AC15" s="630"/>
      <c r="AD15" s="630"/>
      <c r="AE15" s="630"/>
      <c r="AF15" s="630"/>
      <c r="AG15" s="282"/>
      <c r="AH15" s="282"/>
    </row>
    <row r="16" spans="1:34" ht="30" customHeight="1">
      <c r="A16" s="280"/>
      <c r="B16" s="278"/>
      <c r="C16" s="278"/>
      <c r="D16" s="278"/>
      <c r="E16" s="278"/>
      <c r="F16" s="278"/>
      <c r="G16" s="278"/>
      <c r="H16" s="278"/>
      <c r="I16" s="278"/>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row>
    <row r="17" spans="1:32" ht="22.5" customHeight="1">
      <c r="A17" s="280"/>
      <c r="B17" s="278"/>
      <c r="C17" s="283" t="s">
        <v>375</v>
      </c>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3"/>
      <c r="AB17" s="283"/>
      <c r="AC17" s="283"/>
      <c r="AD17" s="283"/>
      <c r="AE17" s="283"/>
      <c r="AF17" s="278"/>
    </row>
    <row r="18" spans="1:32" ht="22.5" customHeight="1">
      <c r="A18" s="280"/>
      <c r="B18" s="278"/>
      <c r="C18" s="278"/>
      <c r="D18" s="278"/>
      <c r="E18" s="278"/>
      <c r="F18" s="278"/>
      <c r="G18" s="278"/>
      <c r="H18" s="278"/>
      <c r="I18" s="278"/>
      <c r="J18" s="278"/>
      <c r="K18" s="278"/>
      <c r="L18" s="278"/>
      <c r="M18" s="278"/>
      <c r="N18" s="278"/>
      <c r="O18" s="278"/>
      <c r="P18" s="278"/>
      <c r="Q18" s="278"/>
      <c r="R18" s="278"/>
      <c r="S18" s="278"/>
      <c r="T18" s="278"/>
      <c r="U18" s="278"/>
      <c r="V18" s="278"/>
      <c r="W18" s="278"/>
      <c r="X18" s="278"/>
      <c r="Y18" s="278"/>
      <c r="Z18" s="278"/>
      <c r="AA18" s="278"/>
      <c r="AB18" s="278"/>
      <c r="AC18" s="278"/>
      <c r="AD18" s="278"/>
      <c r="AE18" s="278"/>
      <c r="AF18" s="278"/>
    </row>
    <row r="19" spans="1:32" ht="22.5" customHeight="1">
      <c r="A19" s="280"/>
      <c r="B19" s="278"/>
      <c r="C19" s="631" t="s">
        <v>374</v>
      </c>
      <c r="D19" s="631"/>
      <c r="E19" s="631"/>
      <c r="F19" s="631"/>
      <c r="G19" s="631"/>
      <c r="H19" s="631"/>
      <c r="I19" s="631"/>
      <c r="J19" s="631"/>
      <c r="K19" s="631"/>
      <c r="L19" s="631"/>
      <c r="M19" s="631"/>
      <c r="N19" s="631"/>
      <c r="O19" s="631"/>
      <c r="P19" s="631"/>
      <c r="Q19" s="631"/>
      <c r="R19" s="631"/>
      <c r="S19" s="631"/>
      <c r="T19" s="631"/>
      <c r="U19" s="631"/>
      <c r="V19" s="631"/>
      <c r="W19" s="631"/>
      <c r="X19" s="631"/>
      <c r="Y19" s="631"/>
      <c r="Z19" s="631"/>
      <c r="AA19" s="631"/>
      <c r="AB19" s="631"/>
      <c r="AC19" s="631"/>
      <c r="AD19" s="631"/>
      <c r="AE19" s="631"/>
      <c r="AF19" s="278"/>
    </row>
    <row r="20" spans="1:32" ht="14.25">
      <c r="A20" s="280"/>
      <c r="B20" s="278"/>
      <c r="C20" s="280"/>
      <c r="D20" s="278"/>
      <c r="E20" s="278"/>
      <c r="F20" s="278"/>
      <c r="G20" s="278"/>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row>
    <row r="21" spans="1:32" ht="22.5" customHeight="1">
      <c r="A21" s="280"/>
      <c r="B21" s="278"/>
      <c r="C21" s="283" t="s">
        <v>392</v>
      </c>
      <c r="D21" s="283"/>
      <c r="E21" s="283"/>
      <c r="F21" s="283"/>
      <c r="G21" s="283"/>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78"/>
    </row>
    <row r="22" spans="1:32" ht="22.5" customHeight="1">
      <c r="A22" s="280"/>
      <c r="B22" s="278"/>
      <c r="C22" s="284"/>
      <c r="D22" s="284"/>
      <c r="E22" s="284"/>
      <c r="F22" s="284"/>
      <c r="G22" s="284"/>
      <c r="H22" s="284"/>
      <c r="I22" s="284"/>
      <c r="J22" s="284"/>
      <c r="K22" s="284"/>
      <c r="L22" s="284"/>
      <c r="M22" s="284"/>
      <c r="N22" s="284"/>
      <c r="O22" s="284"/>
      <c r="P22" s="284"/>
      <c r="Q22" s="284"/>
      <c r="R22" s="284"/>
      <c r="S22" s="284"/>
      <c r="T22" s="284"/>
      <c r="U22" s="284"/>
      <c r="V22" s="284"/>
      <c r="W22" s="284"/>
      <c r="X22" s="284"/>
      <c r="Y22" s="284"/>
      <c r="Z22" s="284"/>
      <c r="AA22" s="284"/>
      <c r="AB22" s="284"/>
      <c r="AC22" s="284"/>
      <c r="AD22" s="284"/>
      <c r="AE22" s="284"/>
      <c r="AF22" s="278"/>
    </row>
    <row r="23" spans="1:32" ht="22.5" customHeight="1">
      <c r="A23" s="280"/>
      <c r="B23" s="278"/>
      <c r="C23" s="284"/>
      <c r="D23" s="284"/>
      <c r="E23" s="284"/>
      <c r="F23" s="284"/>
      <c r="G23" s="284"/>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78"/>
    </row>
    <row r="24" spans="1:32" ht="22.5" customHeight="1">
      <c r="A24" s="280"/>
      <c r="B24" s="278"/>
      <c r="C24" s="284"/>
      <c r="D24" s="284"/>
      <c r="E24" s="284"/>
      <c r="F24" s="284"/>
      <c r="G24" s="284"/>
      <c r="H24" s="284"/>
      <c r="I24" s="284"/>
      <c r="J24" s="284"/>
      <c r="K24" s="284"/>
      <c r="L24" s="284"/>
      <c r="M24" s="284"/>
      <c r="N24" s="284"/>
      <c r="O24" s="284"/>
      <c r="P24" s="284"/>
      <c r="Q24" s="284"/>
      <c r="R24" s="284"/>
      <c r="S24" s="284"/>
      <c r="T24" s="284"/>
      <c r="U24" s="284"/>
      <c r="V24" s="284"/>
      <c r="W24" s="284"/>
      <c r="X24" s="284"/>
      <c r="Y24" s="284"/>
      <c r="Z24" s="284"/>
      <c r="AA24" s="284"/>
      <c r="AB24" s="284"/>
      <c r="AC24" s="284"/>
      <c r="AD24" s="284"/>
      <c r="AE24" s="284"/>
      <c r="AF24" s="278"/>
    </row>
    <row r="25" spans="1:32" ht="22.5" customHeight="1">
      <c r="A25" s="280"/>
      <c r="B25" s="278"/>
      <c r="C25" s="284"/>
      <c r="D25" s="284"/>
      <c r="E25" s="284"/>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78"/>
    </row>
    <row r="26" spans="1:32" ht="22.5" customHeight="1">
      <c r="A26" s="280"/>
      <c r="B26" s="278"/>
      <c r="C26" s="284"/>
      <c r="D26" s="284"/>
      <c r="E26" s="284"/>
      <c r="F26" s="284"/>
      <c r="G26" s="284"/>
      <c r="H26" s="284"/>
      <c r="I26" s="284"/>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78"/>
    </row>
    <row r="27" spans="1:32" ht="22.5" customHeight="1">
      <c r="A27" s="280"/>
      <c r="B27" s="278"/>
      <c r="C27" s="278"/>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78"/>
    </row>
    <row r="28" spans="1:32" ht="22.5" customHeight="1">
      <c r="A28" s="280"/>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row>
    <row r="29" spans="1:32" ht="22.5" customHeight="1">
      <c r="A29" s="280"/>
      <c r="B29" s="280"/>
      <c r="C29" s="280"/>
      <c r="D29" s="280"/>
      <c r="E29" s="280"/>
      <c r="F29" s="280"/>
      <c r="G29" s="280"/>
      <c r="H29" s="280"/>
      <c r="I29" s="280"/>
      <c r="J29" s="280"/>
      <c r="K29" s="280"/>
      <c r="L29" s="280"/>
      <c r="M29" s="280"/>
      <c r="N29" s="280"/>
      <c r="O29" s="280"/>
      <c r="P29" s="280"/>
      <c r="Q29" s="280" t="s">
        <v>648</v>
      </c>
      <c r="R29" s="280"/>
      <c r="S29" s="280"/>
      <c r="T29" s="280"/>
      <c r="U29" s="280"/>
      <c r="V29" s="280"/>
      <c r="W29" s="280"/>
      <c r="X29" s="280"/>
      <c r="Y29" s="280"/>
      <c r="Z29" s="280"/>
      <c r="AA29" s="280"/>
      <c r="AB29" s="280"/>
      <c r="AC29" s="280"/>
      <c r="AD29" s="280"/>
      <c r="AE29" s="280"/>
      <c r="AF29" s="280"/>
    </row>
    <row r="30" spans="1:32" ht="22.5" customHeight="1">
      <c r="A30" s="280"/>
      <c r="B30" s="280"/>
      <c r="C30" s="280"/>
      <c r="D30" s="280"/>
      <c r="E30" s="280"/>
      <c r="F30" s="280"/>
      <c r="G30" s="280"/>
      <c r="H30" s="280"/>
      <c r="I30" s="280"/>
      <c r="J30" s="280"/>
      <c r="K30" s="280"/>
      <c r="L30" s="280"/>
      <c r="M30" s="280"/>
      <c r="N30" s="280"/>
      <c r="O30" s="280"/>
      <c r="P30" s="280"/>
      <c r="Q30" s="280"/>
      <c r="R30" s="280" t="s">
        <v>423</v>
      </c>
      <c r="S30" s="280"/>
      <c r="T30" s="280"/>
      <c r="U30" s="280"/>
      <c r="V30" s="280"/>
      <c r="W30" s="280"/>
      <c r="X30" s="280"/>
      <c r="Y30" s="280"/>
      <c r="Z30" s="280"/>
      <c r="AA30" s="280"/>
      <c r="AB30" s="280"/>
      <c r="AC30" s="280"/>
      <c r="AD30" s="280"/>
      <c r="AE30" s="280"/>
      <c r="AF30" s="280"/>
    </row>
    <row r="31" spans="1:32" ht="22.5" customHeight="1">
      <c r="A31" s="280"/>
      <c r="B31" s="280"/>
      <c r="C31" s="280"/>
      <c r="D31" s="280"/>
      <c r="E31" s="280"/>
      <c r="F31" s="280"/>
      <c r="G31" s="280"/>
      <c r="H31" s="280"/>
      <c r="I31" s="280"/>
      <c r="J31" s="280"/>
      <c r="K31" s="280"/>
      <c r="L31" s="280"/>
      <c r="M31" s="280"/>
      <c r="N31" s="280"/>
      <c r="O31" s="280"/>
      <c r="P31" s="280"/>
      <c r="Q31" s="280"/>
      <c r="R31" s="280" t="s">
        <v>384</v>
      </c>
      <c r="S31" s="280"/>
      <c r="T31" s="280" t="str">
        <f>基礎データ入力!C6</f>
        <v>福岡市博多区●●町△-△</v>
      </c>
      <c r="U31" s="280"/>
      <c r="V31" s="280"/>
      <c r="W31" s="280"/>
      <c r="X31" s="280"/>
      <c r="Y31" s="280"/>
      <c r="Z31" s="280"/>
      <c r="AA31" s="280"/>
      <c r="AB31" s="280"/>
      <c r="AC31" s="280"/>
      <c r="AD31" s="280"/>
      <c r="AE31" s="280"/>
      <c r="AF31" s="280"/>
    </row>
    <row r="32" spans="1:32" ht="22.5" customHeight="1">
      <c r="A32" s="280"/>
      <c r="B32" s="280"/>
      <c r="C32" s="280"/>
      <c r="D32" s="280"/>
      <c r="E32" s="280"/>
      <c r="F32" s="280"/>
      <c r="G32" s="280"/>
      <c r="H32" s="280"/>
      <c r="I32" s="280"/>
      <c r="J32" s="280"/>
      <c r="K32" s="280"/>
      <c r="L32" s="280"/>
      <c r="M32" s="280"/>
      <c r="N32" s="280"/>
      <c r="O32" s="280"/>
      <c r="P32" s="280"/>
      <c r="Q32" s="280"/>
      <c r="R32" s="280" t="s">
        <v>393</v>
      </c>
      <c r="S32" s="280"/>
      <c r="T32" s="280" t="str">
        <f>基礎データ入力!C7</f>
        <v>○○建設株式会社</v>
      </c>
      <c r="U32" s="280"/>
      <c r="V32" s="280"/>
      <c r="W32" s="280"/>
      <c r="X32" s="280"/>
      <c r="Y32" s="280"/>
      <c r="Z32" s="280"/>
      <c r="AA32" s="280"/>
      <c r="AB32" s="280"/>
      <c r="AC32" s="280"/>
      <c r="AD32" s="280"/>
      <c r="AE32" s="280"/>
      <c r="AF32" s="280"/>
    </row>
    <row r="33" spans="1:32" ht="22.5" customHeight="1">
      <c r="A33" s="280"/>
      <c r="B33" s="280"/>
      <c r="C33" s="280"/>
      <c r="D33" s="280"/>
      <c r="E33" s="280"/>
      <c r="F33" s="280"/>
      <c r="G33" s="280"/>
      <c r="H33" s="280"/>
      <c r="I33" s="280"/>
      <c r="J33" s="280"/>
      <c r="K33" s="280"/>
      <c r="L33" s="280"/>
      <c r="M33" s="280"/>
      <c r="N33" s="280"/>
      <c r="O33" s="280"/>
      <c r="P33" s="280"/>
      <c r="Q33" s="280"/>
      <c r="R33" s="280" t="s">
        <v>394</v>
      </c>
      <c r="S33" s="280"/>
      <c r="U33" s="280"/>
      <c r="V33" s="280" t="str">
        <f>基礎データ入力!C8</f>
        <v>代表取締役　●山　△太郎</v>
      </c>
      <c r="W33" s="280"/>
      <c r="X33" s="280"/>
      <c r="Y33" s="280"/>
      <c r="Z33" s="280"/>
      <c r="AA33" s="280"/>
      <c r="AB33" s="280"/>
      <c r="AC33" s="280"/>
      <c r="AD33" s="280"/>
      <c r="AE33" s="280"/>
      <c r="AF33" s="280"/>
    </row>
    <row r="34" spans="1:32" ht="22.5" customHeight="1">
      <c r="A34" s="280"/>
      <c r="B34" s="28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row>
    <row r="35" spans="1:32" ht="22.5" customHeight="1">
      <c r="A35" s="280"/>
      <c r="B35" s="280"/>
      <c r="C35" s="280"/>
      <c r="D35" s="280"/>
      <c r="E35" s="280"/>
      <c r="F35" s="280"/>
      <c r="G35" s="280"/>
      <c r="H35" s="280"/>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row>
    <row r="36" spans="1:32" ht="22.5" customHeight="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row>
    <row r="37" spans="1:32" ht="22.5" customHeight="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row>
    <row r="38" spans="1:32" ht="22.5" customHeight="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row>
    <row r="39" spans="1:32" ht="22.5" customHeight="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row>
    <row r="40" spans="1:32" ht="22.5" customHeight="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row>
  </sheetData>
  <mergeCells count="3">
    <mergeCell ref="B5:AE5"/>
    <mergeCell ref="C15:AF15"/>
    <mergeCell ref="C19:AE19"/>
  </mergeCells>
  <phoneticPr fontId="6"/>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P46"/>
  <sheetViews>
    <sheetView view="pageBreakPreview" zoomScaleNormal="75" zoomScaleSheetLayoutView="100" workbookViewId="0"/>
  </sheetViews>
  <sheetFormatPr defaultColWidth="9" defaultRowHeight="13.5"/>
  <cols>
    <col min="1" max="1" width="1.25" customWidth="1"/>
    <col min="2" max="4" width="3.625" customWidth="1"/>
    <col min="5" max="5" width="9.625" customWidth="1"/>
    <col min="6" max="6" width="19.75" customWidth="1"/>
    <col min="7" max="8" width="22.5" customWidth="1"/>
    <col min="9" max="9" width="39.375" customWidth="1"/>
    <col min="10" max="10" width="7.625" customWidth="1"/>
    <col min="11" max="11" width="5.375" customWidth="1"/>
    <col min="12" max="14" width="4.125" customWidth="1"/>
    <col min="15" max="16" width="3.625" customWidth="1"/>
    <col min="17" max="17" width="4.375" customWidth="1"/>
  </cols>
  <sheetData>
    <row r="1" spans="2:16" ht="15" customHeight="1">
      <c r="B1" s="35" t="s">
        <v>51</v>
      </c>
      <c r="F1" s="20"/>
      <c r="G1" s="20"/>
      <c r="H1" s="20"/>
      <c r="I1" s="20"/>
      <c r="J1" s="20"/>
      <c r="K1" s="20"/>
      <c r="M1" t="s">
        <v>521</v>
      </c>
    </row>
    <row r="2" spans="2:16" ht="29.25" customHeight="1">
      <c r="B2" s="635"/>
      <c r="C2" s="636"/>
      <c r="D2" s="637"/>
      <c r="E2" s="517" t="s">
        <v>119</v>
      </c>
      <c r="F2" s="518"/>
      <c r="G2" s="518"/>
      <c r="H2" s="518"/>
      <c r="I2" s="518"/>
      <c r="J2" s="7"/>
      <c r="K2" s="7"/>
      <c r="L2" s="7"/>
      <c r="M2" s="7"/>
      <c r="N2" s="7"/>
      <c r="O2" s="18"/>
      <c r="P2" s="18"/>
    </row>
    <row r="3" spans="2:16" ht="17.25" customHeight="1">
      <c r="B3" s="143" t="s">
        <v>20</v>
      </c>
      <c r="C3" s="34"/>
      <c r="D3" s="34"/>
      <c r="E3" s="7"/>
      <c r="F3" s="7"/>
      <c r="G3" s="7"/>
      <c r="H3" s="7"/>
      <c r="I3" s="7"/>
      <c r="J3" s="7"/>
      <c r="K3" s="7"/>
      <c r="L3" s="7"/>
      <c r="M3" s="7"/>
      <c r="N3" s="7"/>
      <c r="O3" s="18"/>
      <c r="P3" s="18"/>
    </row>
    <row r="4" spans="2:16" ht="23.25" customHeight="1">
      <c r="B4" s="591" t="s">
        <v>142</v>
      </c>
      <c r="C4" s="591"/>
      <c r="D4" s="591"/>
      <c r="E4" s="518" t="str">
        <f>基礎データ入力!C2</f>
        <v>○○高校改築工事</v>
      </c>
      <c r="F4" s="518"/>
      <c r="G4" s="518"/>
      <c r="H4" s="75" t="s">
        <v>649</v>
      </c>
      <c r="I4" s="19" t="str">
        <f>基礎データ入力!C7</f>
        <v>○○建設株式会社</v>
      </c>
      <c r="K4" s="18"/>
      <c r="L4" s="18"/>
      <c r="M4" s="18"/>
      <c r="N4" s="18"/>
      <c r="O4" s="18"/>
      <c r="P4" s="18"/>
    </row>
    <row r="5" spans="2:16" ht="8.25" customHeight="1">
      <c r="E5" s="7"/>
      <c r="F5" s="32"/>
      <c r="G5" s="31"/>
      <c r="H5" s="31"/>
      <c r="I5" s="31"/>
      <c r="J5" s="18"/>
      <c r="K5" s="18"/>
      <c r="L5" s="18"/>
      <c r="M5" s="18"/>
      <c r="N5" s="18"/>
      <c r="O5" s="18"/>
      <c r="P5" s="18"/>
    </row>
    <row r="6" spans="2:16" ht="15" customHeight="1">
      <c r="B6" s="634" t="s">
        <v>33</v>
      </c>
      <c r="C6" s="632"/>
      <c r="D6" s="633"/>
      <c r="E6" s="640" t="s">
        <v>19</v>
      </c>
      <c r="F6" s="634" t="s">
        <v>38</v>
      </c>
      <c r="G6" s="634" t="s">
        <v>36</v>
      </c>
      <c r="H6" s="633"/>
      <c r="I6" s="640" t="s">
        <v>37</v>
      </c>
      <c r="J6" s="632" t="s">
        <v>3</v>
      </c>
      <c r="K6" s="633"/>
      <c r="L6" s="7"/>
      <c r="M6" s="7"/>
      <c r="N6" s="7"/>
    </row>
    <row r="7" spans="2:16" ht="15" customHeight="1">
      <c r="B7" s="638"/>
      <c r="C7" s="513"/>
      <c r="D7" s="639"/>
      <c r="E7" s="641"/>
      <c r="F7" s="642"/>
      <c r="G7" s="291" t="s">
        <v>34</v>
      </c>
      <c r="H7" s="292" t="s">
        <v>35</v>
      </c>
      <c r="I7" s="641"/>
      <c r="J7" s="359" t="s">
        <v>2</v>
      </c>
      <c r="K7" s="305" t="s">
        <v>4</v>
      </c>
      <c r="L7" s="7"/>
      <c r="M7" s="7"/>
      <c r="N7" s="7"/>
    </row>
    <row r="8" spans="2:16" ht="27.75" customHeight="1">
      <c r="B8" s="293"/>
      <c r="C8" s="294"/>
      <c r="D8" s="295"/>
      <c r="E8" s="287"/>
      <c r="F8" s="287"/>
      <c r="G8" s="296"/>
      <c r="H8" s="297"/>
      <c r="I8" s="287"/>
      <c r="J8" s="360"/>
      <c r="K8" s="298"/>
      <c r="L8" s="7"/>
      <c r="M8" s="7"/>
      <c r="N8" s="7"/>
    </row>
    <row r="9" spans="2:16" ht="27.75" customHeight="1">
      <c r="B9" s="293"/>
      <c r="C9" s="294"/>
      <c r="D9" s="295"/>
      <c r="E9" s="287"/>
      <c r="F9" s="287"/>
      <c r="G9" s="296"/>
      <c r="H9" s="297"/>
      <c r="I9" s="287"/>
      <c r="J9" s="360"/>
      <c r="K9" s="298"/>
      <c r="L9" s="7"/>
      <c r="M9" s="7"/>
      <c r="N9" s="7"/>
    </row>
    <row r="10" spans="2:16" ht="27.75" customHeight="1">
      <c r="B10" s="293"/>
      <c r="C10" s="294"/>
      <c r="D10" s="295"/>
      <c r="E10" s="287"/>
      <c r="F10" s="287"/>
      <c r="G10" s="296"/>
      <c r="H10" s="297"/>
      <c r="I10" s="287"/>
      <c r="J10" s="360"/>
      <c r="K10" s="298"/>
      <c r="L10" s="7"/>
      <c r="M10" s="7"/>
      <c r="N10" s="7"/>
    </row>
    <row r="11" spans="2:16" ht="27.75" customHeight="1">
      <c r="B11" s="293"/>
      <c r="C11" s="294"/>
      <c r="D11" s="295"/>
      <c r="E11" s="287"/>
      <c r="F11" s="287"/>
      <c r="G11" s="296"/>
      <c r="H11" s="297"/>
      <c r="I11" s="287"/>
      <c r="J11" s="360"/>
      <c r="K11" s="298"/>
      <c r="L11" s="7"/>
      <c r="M11" s="7"/>
      <c r="N11" s="7"/>
    </row>
    <row r="12" spans="2:16" ht="27.75" customHeight="1">
      <c r="B12" s="293"/>
      <c r="C12" s="294"/>
      <c r="D12" s="295"/>
      <c r="E12" s="287"/>
      <c r="F12" s="287"/>
      <c r="G12" s="71"/>
      <c r="H12" s="72"/>
      <c r="I12" s="287"/>
      <c r="J12" s="360"/>
      <c r="K12" s="298"/>
      <c r="L12" s="7"/>
      <c r="M12" s="7"/>
      <c r="N12" s="7"/>
    </row>
    <row r="13" spans="2:16" ht="27.75" customHeight="1">
      <c r="B13" s="293"/>
      <c r="C13" s="294"/>
      <c r="D13" s="295"/>
      <c r="E13" s="287"/>
      <c r="F13" s="287"/>
      <c r="G13" s="296"/>
      <c r="H13" s="297"/>
      <c r="I13" s="287"/>
      <c r="J13" s="360"/>
      <c r="K13" s="298"/>
      <c r="L13" s="7"/>
      <c r="M13" s="7"/>
      <c r="N13" s="7"/>
    </row>
    <row r="14" spans="2:16" ht="27.75" customHeight="1">
      <c r="B14" s="293"/>
      <c r="C14" s="294"/>
      <c r="D14" s="295"/>
      <c r="E14" s="287"/>
      <c r="F14" s="287"/>
      <c r="G14" s="296"/>
      <c r="H14" s="297"/>
      <c r="I14" s="287"/>
      <c r="J14" s="360"/>
      <c r="K14" s="298"/>
      <c r="L14" s="7"/>
      <c r="M14" s="7"/>
      <c r="N14" s="7"/>
    </row>
    <row r="15" spans="2:16" ht="27.75" customHeight="1">
      <c r="B15" s="293"/>
      <c r="C15" s="294"/>
      <c r="D15" s="295"/>
      <c r="E15" s="287"/>
      <c r="F15" s="287"/>
      <c r="G15" s="296"/>
      <c r="H15" s="297"/>
      <c r="I15" s="287"/>
      <c r="J15" s="360"/>
      <c r="K15" s="298"/>
      <c r="L15" s="7"/>
      <c r="M15" s="7"/>
      <c r="N15" s="7"/>
    </row>
    <row r="16" spans="2:16" ht="27.75" customHeight="1">
      <c r="B16" s="293"/>
      <c r="C16" s="294"/>
      <c r="D16" s="295"/>
      <c r="E16" s="287"/>
      <c r="F16" s="287"/>
      <c r="G16" s="296"/>
      <c r="H16" s="297"/>
      <c r="I16" s="287"/>
      <c r="J16" s="360"/>
      <c r="K16" s="298"/>
      <c r="L16" s="7"/>
      <c r="M16" s="7"/>
      <c r="N16" s="7"/>
    </row>
    <row r="17" spans="2:16" ht="27.75" customHeight="1">
      <c r="B17" s="293"/>
      <c r="C17" s="294"/>
      <c r="D17" s="295"/>
      <c r="E17" s="287"/>
      <c r="F17" s="287"/>
      <c r="G17" s="296"/>
      <c r="H17" s="297"/>
      <c r="I17" s="287"/>
      <c r="J17" s="360"/>
      <c r="K17" s="298"/>
      <c r="L17" s="7"/>
      <c r="M17" s="7"/>
      <c r="N17" s="7"/>
    </row>
    <row r="18" spans="2:16" ht="27.75" customHeight="1">
      <c r="B18" s="293"/>
      <c r="C18" s="294"/>
      <c r="D18" s="295"/>
      <c r="E18" s="287"/>
      <c r="F18" s="287"/>
      <c r="G18" s="296"/>
      <c r="H18" s="297"/>
      <c r="I18" s="287"/>
      <c r="J18" s="360"/>
      <c r="K18" s="298"/>
      <c r="L18" s="7"/>
      <c r="M18" s="7"/>
      <c r="N18" s="7"/>
    </row>
    <row r="19" spans="2:16" ht="27.75" customHeight="1">
      <c r="B19" s="293"/>
      <c r="C19" s="294"/>
      <c r="D19" s="295"/>
      <c r="E19" s="287"/>
      <c r="F19" s="287"/>
      <c r="G19" s="296"/>
      <c r="H19" s="297"/>
      <c r="I19" s="287"/>
      <c r="J19" s="360"/>
      <c r="K19" s="298"/>
      <c r="L19" s="7"/>
      <c r="M19" s="7"/>
      <c r="N19" s="7"/>
    </row>
    <row r="20" spans="2:16" ht="27.75" customHeight="1">
      <c r="B20" s="293"/>
      <c r="C20" s="294"/>
      <c r="D20" s="295"/>
      <c r="E20" s="287"/>
      <c r="F20" s="287"/>
      <c r="G20" s="296"/>
      <c r="H20" s="297"/>
      <c r="I20" s="287"/>
      <c r="J20" s="360"/>
      <c r="K20" s="298"/>
      <c r="L20" s="7"/>
      <c r="M20" s="7"/>
      <c r="N20" s="7"/>
      <c r="O20" s="7"/>
      <c r="P20" s="7"/>
    </row>
    <row r="21" spans="2:16" ht="18" customHeight="1">
      <c r="B21" s="27" t="s">
        <v>39</v>
      </c>
      <c r="C21" s="2"/>
      <c r="D21" s="2"/>
      <c r="F21" s="2"/>
      <c r="G21" s="2"/>
      <c r="H21" s="2"/>
      <c r="I21" s="2"/>
      <c r="K21" s="11"/>
      <c r="L21" s="290"/>
      <c r="M21" s="3"/>
      <c r="N21" s="7"/>
      <c r="O21" s="7"/>
      <c r="P21" s="7"/>
    </row>
    <row r="22" spans="2:16" ht="18" customHeight="1">
      <c r="B22" s="27" t="s">
        <v>415</v>
      </c>
      <c r="F22" s="2"/>
      <c r="G22" s="2"/>
      <c r="H22" s="2"/>
      <c r="I22" s="2"/>
      <c r="K22" s="11"/>
      <c r="L22" s="290"/>
      <c r="M22" s="3"/>
      <c r="N22" s="7"/>
      <c r="O22" s="7"/>
      <c r="P22" s="7"/>
    </row>
    <row r="23" spans="2:16" ht="18" customHeight="1">
      <c r="B23" s="492" t="s">
        <v>614</v>
      </c>
      <c r="C23" s="441"/>
      <c r="D23" s="441"/>
      <c r="E23" s="441"/>
      <c r="F23" s="2"/>
      <c r="G23" s="2"/>
      <c r="H23" s="2"/>
      <c r="I23" s="2"/>
      <c r="K23" s="11"/>
      <c r="L23" s="290"/>
      <c r="M23" s="3"/>
      <c r="N23" s="7"/>
      <c r="O23" s="7"/>
      <c r="P23" s="7"/>
    </row>
    <row r="24" spans="2:16" ht="18" customHeight="1">
      <c r="B24" s="492"/>
      <c r="C24" s="441"/>
      <c r="D24" s="40" t="s">
        <v>611</v>
      </c>
      <c r="E24" s="27" t="s">
        <v>612</v>
      </c>
      <c r="F24" s="2"/>
      <c r="G24" s="2"/>
      <c r="H24" s="2"/>
      <c r="I24" s="2"/>
      <c r="K24" s="3"/>
      <c r="L24" s="7"/>
      <c r="M24" s="3"/>
      <c r="N24" s="7"/>
      <c r="O24" s="7"/>
      <c r="P24" s="7"/>
    </row>
    <row r="25" spans="2:16" ht="17.25" customHeight="1">
      <c r="B25" s="441"/>
      <c r="C25" s="441"/>
      <c r="D25" s="40" t="s">
        <v>613</v>
      </c>
      <c r="E25" s="27" t="s">
        <v>615</v>
      </c>
    </row>
    <row r="26" spans="2:16" ht="17.25" customHeight="1"/>
    <row r="27" spans="2:16" ht="17.25" customHeight="1"/>
    <row r="28" spans="2:16" ht="17.25" customHeight="1"/>
    <row r="29" spans="2:16" ht="17.25" customHeight="1"/>
    <row r="30" spans="2:16" ht="17.25" customHeight="1"/>
    <row r="31" spans="2:16" ht="17.25" customHeight="1"/>
    <row r="32" spans="2:16"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sheetData>
  <mergeCells count="10">
    <mergeCell ref="J6:K6"/>
    <mergeCell ref="G6:H6"/>
    <mergeCell ref="B2:D2"/>
    <mergeCell ref="E2:I2"/>
    <mergeCell ref="B6:D7"/>
    <mergeCell ref="E6:E7"/>
    <mergeCell ref="F6:F7"/>
    <mergeCell ref="I6:I7"/>
    <mergeCell ref="B4:D4"/>
    <mergeCell ref="E4:G4"/>
  </mergeCells>
  <phoneticPr fontId="6"/>
  <pageMargins left="0.78740157480314965" right="0.78740157480314965" top="0.98425196850393704" bottom="0.78740157480314965" header="0.51181102362204722" footer="0.51181102362204722"/>
  <pageSetup paperSize="9" scale="90" orientation="landscape" r:id="rId1"/>
  <headerFooter alignWithMargins="0"/>
  <rowBreaks count="1" manualBreakCount="1">
    <brk id="25"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79"/>
  <sheetViews>
    <sheetView view="pageBreakPreview" zoomScaleNormal="100" zoomScaleSheetLayoutView="100" workbookViewId="0"/>
  </sheetViews>
  <sheetFormatPr defaultRowHeight="13.5"/>
  <cols>
    <col min="1" max="1" width="1.75" customWidth="1"/>
    <col min="2" max="2" width="2" customWidth="1"/>
    <col min="3" max="3" width="8.125" customWidth="1"/>
    <col min="4" max="4" width="15.875" customWidth="1"/>
    <col min="5" max="5" width="9" customWidth="1"/>
    <col min="6" max="6" width="17.5" customWidth="1"/>
    <col min="7" max="8" width="6.375" customWidth="1"/>
    <col min="9" max="15" width="4" customWidth="1"/>
    <col min="16" max="16" width="4.375" customWidth="1"/>
  </cols>
  <sheetData>
    <row r="1" spans="1:16" ht="24" customHeight="1">
      <c r="B1" s="35" t="s">
        <v>193</v>
      </c>
      <c r="C1" s="2"/>
      <c r="D1" s="2"/>
      <c r="E1" s="509"/>
      <c r="F1" s="509"/>
      <c r="G1" s="509"/>
      <c r="H1" s="509"/>
      <c r="I1" s="509"/>
      <c r="J1" s="509"/>
      <c r="K1" s="2"/>
      <c r="L1" s="2"/>
      <c r="M1" s="2"/>
      <c r="N1" s="2"/>
      <c r="O1" s="2"/>
      <c r="P1" s="2"/>
    </row>
    <row r="2" spans="1:16" ht="32.25" customHeight="1">
      <c r="A2" s="2"/>
      <c r="B2" s="2"/>
      <c r="C2" s="510" t="s">
        <v>408</v>
      </c>
      <c r="D2" s="510"/>
      <c r="E2" s="510"/>
      <c r="F2" s="510"/>
      <c r="G2" s="510"/>
      <c r="H2" s="510"/>
      <c r="I2" s="510"/>
      <c r="J2" s="510"/>
      <c r="K2" s="510"/>
      <c r="L2" s="510"/>
      <c r="M2" s="510"/>
      <c r="N2" s="510"/>
      <c r="O2" s="510"/>
      <c r="P2" s="2"/>
    </row>
    <row r="3" spans="1:16" ht="24" customHeight="1">
      <c r="A3" s="2"/>
      <c r="B3" s="2"/>
      <c r="C3" s="2"/>
      <c r="D3" s="2"/>
      <c r="E3" s="2"/>
      <c r="F3" s="2"/>
      <c r="G3" s="2"/>
      <c r="H3" s="2"/>
      <c r="I3" s="3" t="s">
        <v>419</v>
      </c>
      <c r="J3" s="3"/>
      <c r="K3" s="3" t="s">
        <v>10</v>
      </c>
      <c r="L3" s="3"/>
      <c r="M3" s="3" t="s">
        <v>11</v>
      </c>
      <c r="N3" s="3"/>
      <c r="O3" s="3" t="s">
        <v>12</v>
      </c>
      <c r="P3" s="2"/>
    </row>
    <row r="4" spans="1:16" ht="24" customHeight="1">
      <c r="A4" s="2"/>
      <c r="B4" s="2"/>
      <c r="C4" s="2" t="s">
        <v>180</v>
      </c>
      <c r="D4" s="2"/>
      <c r="E4" s="2"/>
      <c r="F4" s="2"/>
      <c r="G4" s="2"/>
      <c r="H4" s="2"/>
      <c r="I4" s="2"/>
      <c r="J4" s="2"/>
      <c r="K4" s="2"/>
      <c r="L4" s="2"/>
      <c r="M4" s="2"/>
      <c r="N4" s="2"/>
      <c r="O4" s="2"/>
      <c r="P4" s="2"/>
    </row>
    <row r="5" spans="1:16" ht="12.75" customHeight="1">
      <c r="A5" s="2"/>
      <c r="B5" s="2"/>
      <c r="C5" s="5"/>
      <c r="D5" s="5"/>
      <c r="E5" s="5"/>
      <c r="F5" s="2"/>
      <c r="G5" s="2"/>
      <c r="H5" s="2"/>
      <c r="I5" s="2"/>
      <c r="J5" s="2"/>
      <c r="K5" s="2"/>
      <c r="L5" s="2"/>
      <c r="M5" s="2"/>
      <c r="N5" s="2"/>
      <c r="O5" s="2"/>
      <c r="P5" s="2"/>
    </row>
    <row r="6" spans="1:16" ht="24" customHeight="1">
      <c r="A6" s="2"/>
      <c r="B6" s="2"/>
      <c r="C6" s="2"/>
      <c r="D6" s="2"/>
      <c r="E6" s="2"/>
      <c r="F6" s="4" t="s">
        <v>650</v>
      </c>
      <c r="G6" s="644"/>
      <c r="H6" s="644"/>
      <c r="I6" s="508"/>
      <c r="J6" s="508"/>
      <c r="K6" s="508"/>
      <c r="L6" s="508"/>
      <c r="M6" s="508"/>
      <c r="N6" s="508"/>
      <c r="O6" s="508"/>
      <c r="P6" s="2"/>
    </row>
    <row r="7" spans="1:16" ht="24" customHeight="1">
      <c r="A7" s="2"/>
      <c r="B7" s="2"/>
      <c r="C7" s="2"/>
      <c r="D7" s="2"/>
      <c r="E7" s="2"/>
      <c r="F7" s="4" t="s">
        <v>16</v>
      </c>
      <c r="G7" s="511" t="str">
        <f>基礎データ入力!C6</f>
        <v>福岡市博多区●●町△-△</v>
      </c>
      <c r="H7" s="511"/>
      <c r="I7" s="511"/>
      <c r="J7" s="511"/>
      <c r="K7" s="511"/>
      <c r="L7" s="511"/>
      <c r="M7" s="511"/>
      <c r="N7" s="511"/>
      <c r="O7" s="511"/>
      <c r="P7" s="2"/>
    </row>
    <row r="8" spans="1:16" ht="24" customHeight="1">
      <c r="A8" s="2"/>
      <c r="B8" s="2"/>
      <c r="C8" s="2"/>
      <c r="D8" s="2"/>
      <c r="E8" s="2"/>
      <c r="F8" s="4" t="s">
        <v>14</v>
      </c>
      <c r="G8" s="511" t="str">
        <f>基礎データ入力!C7</f>
        <v>○○建設株式会社</v>
      </c>
      <c r="H8" s="511"/>
      <c r="I8" s="511"/>
      <c r="J8" s="511"/>
      <c r="K8" s="511"/>
      <c r="L8" s="511"/>
      <c r="M8" s="511"/>
      <c r="N8" s="511"/>
      <c r="O8" s="511"/>
      <c r="P8" s="2"/>
    </row>
    <row r="9" spans="1:16" ht="24" customHeight="1">
      <c r="A9" s="2"/>
      <c r="B9" s="2"/>
      <c r="C9" s="2"/>
      <c r="D9" s="2"/>
      <c r="E9" s="2"/>
      <c r="F9" s="4" t="s">
        <v>15</v>
      </c>
      <c r="G9" s="508" t="str">
        <f>基礎データ入力!C8</f>
        <v>代表取締役　●山　△太郎</v>
      </c>
      <c r="H9" s="508"/>
      <c r="I9" s="508"/>
      <c r="J9" s="508"/>
      <c r="K9" s="508"/>
      <c r="L9" s="508"/>
      <c r="M9" s="508"/>
      <c r="N9" s="508"/>
      <c r="O9" s="508"/>
      <c r="P9" s="2"/>
    </row>
    <row r="10" spans="1:16" ht="24" customHeight="1">
      <c r="A10" s="2"/>
      <c r="B10" s="2"/>
      <c r="C10" s="2"/>
      <c r="D10" s="2"/>
      <c r="E10" s="2"/>
      <c r="F10" s="2"/>
      <c r="G10" s="2"/>
      <c r="H10" s="2"/>
      <c r="I10" s="2"/>
      <c r="J10" s="2"/>
      <c r="K10" s="2"/>
      <c r="L10" s="2"/>
      <c r="M10" s="2"/>
      <c r="N10" s="2"/>
      <c r="O10" s="2"/>
      <c r="P10" s="2"/>
    </row>
    <row r="11" spans="1:16" ht="24" customHeight="1">
      <c r="A11" s="2"/>
      <c r="B11" s="2"/>
      <c r="C11" s="101" t="s">
        <v>142</v>
      </c>
      <c r="D11" s="512" t="str">
        <f>基礎データ入力!C2</f>
        <v>○○高校改築工事</v>
      </c>
      <c r="E11" s="512"/>
      <c r="F11" s="512"/>
      <c r="G11" s="512"/>
      <c r="H11" s="512"/>
      <c r="I11" s="512"/>
      <c r="J11" s="512"/>
      <c r="K11" s="512"/>
      <c r="L11" s="512"/>
      <c r="M11" s="512"/>
      <c r="N11" s="2"/>
      <c r="O11" s="2"/>
      <c r="P11" s="2"/>
    </row>
    <row r="12" spans="1:16" ht="24" customHeight="1">
      <c r="A12" s="2"/>
      <c r="B12" s="2"/>
      <c r="C12" s="4" t="s">
        <v>451</v>
      </c>
      <c r="D12" s="325">
        <f>基礎データ入力!C4</f>
        <v>43952</v>
      </c>
      <c r="E12" s="324" t="s">
        <v>449</v>
      </c>
      <c r="F12" s="325">
        <f>基礎データ入力!C5</f>
        <v>44286</v>
      </c>
      <c r="G12" s="645" t="s">
        <v>453</v>
      </c>
      <c r="H12" s="645"/>
      <c r="I12" s="2" t="s">
        <v>452</v>
      </c>
      <c r="J12" s="2"/>
      <c r="K12" s="2"/>
      <c r="L12" s="2"/>
      <c r="M12" s="2"/>
      <c r="N12" s="2"/>
      <c r="O12" s="2"/>
      <c r="P12" s="2"/>
    </row>
    <row r="13" spans="1:16" ht="12" customHeight="1">
      <c r="A13" s="2"/>
      <c r="B13" s="2"/>
      <c r="F13" s="2"/>
      <c r="G13" s="12"/>
      <c r="H13" s="12"/>
      <c r="I13" s="12"/>
      <c r="J13" s="12"/>
      <c r="K13" s="12"/>
      <c r="L13" s="12"/>
      <c r="M13" s="12"/>
      <c r="N13" s="12"/>
      <c r="O13" s="12"/>
      <c r="P13" s="12"/>
    </row>
    <row r="14" spans="1:16" ht="24" customHeight="1">
      <c r="B14" s="2"/>
      <c r="C14" s="12" t="s">
        <v>409</v>
      </c>
      <c r="D14" s="3"/>
      <c r="E14" s="3"/>
      <c r="F14" s="2"/>
      <c r="G14" s="2"/>
      <c r="H14" s="2"/>
      <c r="I14" s="2"/>
      <c r="J14" s="2"/>
      <c r="K14" s="2"/>
      <c r="L14" s="2"/>
      <c r="M14" s="2"/>
      <c r="N14" s="2"/>
      <c r="O14" s="2"/>
      <c r="P14" s="2"/>
    </row>
    <row r="15" spans="1:16" s="10" customFormat="1" ht="24" customHeight="1">
      <c r="A15" s="17"/>
      <c r="B15" s="2"/>
      <c r="C15" s="2" t="s">
        <v>410</v>
      </c>
      <c r="D15" s="2"/>
      <c r="E15" s="2"/>
      <c r="F15" s="2"/>
      <c r="G15" s="2"/>
      <c r="H15" s="2"/>
      <c r="I15" s="2"/>
      <c r="J15" s="2"/>
      <c r="K15" s="2"/>
      <c r="L15" s="2"/>
      <c r="M15" s="2"/>
      <c r="N15" s="2"/>
      <c r="O15" s="2"/>
      <c r="P15" s="2"/>
    </row>
    <row r="16" spans="1:16" ht="18.75" customHeight="1">
      <c r="B16" s="2"/>
      <c r="C16" s="507" t="s">
        <v>13</v>
      </c>
      <c r="D16" s="508"/>
      <c r="E16" s="508"/>
      <c r="F16" s="508"/>
      <c r="G16" s="508"/>
      <c r="H16" s="508"/>
      <c r="I16" s="508"/>
      <c r="J16" s="508"/>
      <c r="K16" s="508"/>
      <c r="L16" s="508"/>
      <c r="M16" s="508"/>
      <c r="N16" s="508"/>
      <c r="O16" s="508"/>
      <c r="P16" s="2"/>
    </row>
    <row r="17" spans="2:16" ht="15" customHeight="1">
      <c r="B17" s="2"/>
      <c r="C17" s="3"/>
      <c r="D17" s="12"/>
      <c r="E17" s="12"/>
      <c r="F17" s="12"/>
      <c r="G17" s="12"/>
      <c r="H17" s="12"/>
      <c r="I17" s="12"/>
      <c r="J17" s="12"/>
      <c r="K17" s="12"/>
      <c r="L17" s="12"/>
      <c r="M17" s="12"/>
      <c r="N17" s="3"/>
      <c r="O17" s="3"/>
      <c r="P17" s="2"/>
    </row>
    <row r="18" spans="2:16" s="10" customFormat="1" ht="24" customHeight="1">
      <c r="B18" s="2"/>
      <c r="C18" s="3"/>
      <c r="D18" s="12" t="s">
        <v>5</v>
      </c>
      <c r="E18" s="12"/>
      <c r="F18" s="12"/>
      <c r="G18" s="12"/>
      <c r="H18" s="12"/>
      <c r="I18" s="12"/>
      <c r="L18" s="3">
        <v>1</v>
      </c>
      <c r="M18" s="3" t="s">
        <v>40</v>
      </c>
      <c r="N18" s="3"/>
      <c r="O18" s="3"/>
      <c r="P18" s="2"/>
    </row>
    <row r="19" spans="2:16" ht="15" customHeight="1">
      <c r="B19" s="2"/>
      <c r="C19" s="3"/>
      <c r="D19" s="12"/>
      <c r="E19" s="12"/>
      <c r="F19" s="12"/>
      <c r="G19" s="12"/>
      <c r="H19" s="12"/>
      <c r="I19" s="12"/>
      <c r="L19" s="12"/>
      <c r="M19" s="3"/>
      <c r="N19" s="3"/>
      <c r="O19" s="3"/>
      <c r="P19" s="2"/>
    </row>
    <row r="20" spans="2:16" s="10" customFormat="1" ht="24" customHeight="1">
      <c r="B20" s="2"/>
      <c r="C20" s="2"/>
      <c r="D20" s="12" t="s">
        <v>7</v>
      </c>
      <c r="E20" s="12"/>
      <c r="F20" s="12"/>
      <c r="G20" s="12"/>
      <c r="H20" s="12"/>
      <c r="I20" s="12"/>
      <c r="L20" s="3">
        <v>1</v>
      </c>
      <c r="M20" s="3" t="s">
        <v>40</v>
      </c>
      <c r="N20" s="2"/>
      <c r="O20" s="2"/>
      <c r="P20" s="2"/>
    </row>
    <row r="21" spans="2:16" ht="24" customHeight="1">
      <c r="B21" s="2"/>
      <c r="C21" s="2"/>
      <c r="D21" s="12" t="s">
        <v>413</v>
      </c>
      <c r="E21" s="12"/>
      <c r="F21" s="12"/>
      <c r="G21" s="12" t="s">
        <v>652</v>
      </c>
      <c r="H21" s="12"/>
      <c r="I21" s="12"/>
      <c r="J21" s="23"/>
      <c r="K21" s="23"/>
      <c r="L21" s="12"/>
      <c r="M21" s="12"/>
      <c r="N21" s="3"/>
      <c r="O21" s="3"/>
      <c r="P21" s="2"/>
    </row>
    <row r="22" spans="2:16" ht="24" customHeight="1">
      <c r="B22" s="2"/>
      <c r="C22" s="2"/>
      <c r="D22" s="12" t="s">
        <v>651</v>
      </c>
      <c r="E22" s="299"/>
      <c r="F22" s="12"/>
      <c r="G22" s="361"/>
      <c r="H22" s="12"/>
      <c r="I22" s="12"/>
      <c r="J22" s="23"/>
      <c r="K22" s="23"/>
      <c r="L22" s="12"/>
      <c r="M22" s="12"/>
      <c r="N22" s="3"/>
      <c r="O22" s="3"/>
      <c r="P22" s="2"/>
    </row>
    <row r="23" spans="2:16" ht="15" customHeight="1">
      <c r="B23" s="2"/>
      <c r="C23" s="2"/>
      <c r="D23" s="12"/>
      <c r="E23" s="12"/>
      <c r="F23" s="12"/>
      <c r="G23" s="12"/>
      <c r="H23" s="12"/>
      <c r="I23" s="12"/>
      <c r="L23" s="12"/>
      <c r="M23" s="12"/>
      <c r="N23" s="2"/>
      <c r="O23" s="2"/>
      <c r="P23" s="2"/>
    </row>
    <row r="24" spans="2:16" ht="24" customHeight="1">
      <c r="B24" s="2"/>
      <c r="C24" s="2"/>
      <c r="D24" s="12" t="s">
        <v>196</v>
      </c>
      <c r="E24" s="12"/>
      <c r="F24" s="12"/>
      <c r="G24" s="12"/>
      <c r="H24" s="12"/>
      <c r="I24" s="12"/>
      <c r="L24" s="3">
        <v>1</v>
      </c>
      <c r="M24" s="3" t="s">
        <v>199</v>
      </c>
      <c r="N24" s="2"/>
      <c r="O24" s="2"/>
      <c r="P24" s="2"/>
    </row>
    <row r="25" spans="2:16" ht="24" customHeight="1">
      <c r="B25" s="2"/>
      <c r="C25" s="2"/>
      <c r="D25" s="12" t="s">
        <v>200</v>
      </c>
      <c r="E25" s="12"/>
      <c r="F25" s="12"/>
      <c r="G25" s="12"/>
      <c r="H25" s="12"/>
      <c r="I25" s="12"/>
      <c r="J25" s="23"/>
      <c r="K25" s="23"/>
      <c r="L25" s="12"/>
      <c r="M25" s="12"/>
      <c r="N25" s="3"/>
      <c r="O25" s="3"/>
      <c r="P25" s="2"/>
    </row>
    <row r="26" spans="2:16" ht="24" customHeight="1">
      <c r="B26" s="2"/>
      <c r="C26" s="2"/>
      <c r="D26" s="12" t="s">
        <v>197</v>
      </c>
      <c r="E26" s="12"/>
      <c r="F26" s="12"/>
      <c r="G26" s="12"/>
      <c r="H26" s="12"/>
      <c r="I26" s="12"/>
      <c r="J26" s="23"/>
      <c r="K26" s="23"/>
      <c r="L26" s="12"/>
      <c r="M26" s="12"/>
      <c r="N26" s="3"/>
      <c r="O26" s="3"/>
      <c r="P26" s="2"/>
    </row>
    <row r="27" spans="2:16" s="10" customFormat="1" ht="24" customHeight="1">
      <c r="B27" s="2"/>
      <c r="C27" s="2"/>
      <c r="D27" s="12" t="s">
        <v>6</v>
      </c>
      <c r="E27" s="12"/>
      <c r="F27" s="12"/>
      <c r="G27" s="12"/>
      <c r="H27" s="12"/>
      <c r="I27" s="12"/>
      <c r="J27" s="12"/>
      <c r="K27" s="12"/>
      <c r="L27" s="12"/>
      <c r="M27" s="12"/>
      <c r="N27" s="2"/>
      <c r="O27" s="2"/>
      <c r="P27" s="2"/>
    </row>
    <row r="28" spans="2:16" ht="24" customHeight="1">
      <c r="B28" s="2"/>
      <c r="C28" s="2"/>
      <c r="D28" s="12" t="s">
        <v>198</v>
      </c>
      <c r="E28" s="12"/>
      <c r="F28" s="12"/>
      <c r="G28" s="12"/>
      <c r="H28" s="12"/>
      <c r="I28" s="12"/>
      <c r="J28" s="23"/>
      <c r="K28" s="23"/>
      <c r="L28" s="12"/>
      <c r="M28" s="12"/>
      <c r="N28" s="3"/>
      <c r="O28" s="3"/>
      <c r="P28" s="2"/>
    </row>
    <row r="29" spans="2:16" ht="10.5" customHeight="1">
      <c r="B29" s="2"/>
      <c r="C29" s="2"/>
      <c r="D29" s="12"/>
      <c r="E29" s="12"/>
      <c r="F29" s="12"/>
      <c r="G29" s="12"/>
      <c r="H29" s="12"/>
      <c r="I29" s="12"/>
      <c r="J29" s="23"/>
      <c r="K29" s="23"/>
      <c r="L29" s="12"/>
      <c r="M29" s="12"/>
      <c r="N29" s="3"/>
      <c r="O29" s="3"/>
      <c r="P29" s="2"/>
    </row>
    <row r="30" spans="2:16" ht="21.75" customHeight="1">
      <c r="B30" s="2"/>
      <c r="C30" s="2"/>
      <c r="D30" s="12"/>
      <c r="E30" s="12"/>
      <c r="F30" s="4" t="s">
        <v>41</v>
      </c>
      <c r="G30" s="511"/>
      <c r="H30" s="511"/>
      <c r="I30" s="508"/>
      <c r="J30" s="508"/>
      <c r="K30" s="508"/>
      <c r="L30" s="508"/>
      <c r="M30" s="508"/>
      <c r="N30" s="508"/>
      <c r="O30" s="3"/>
      <c r="P30" s="2"/>
    </row>
    <row r="31" spans="2:16" ht="21.75" customHeight="1">
      <c r="B31" s="2"/>
      <c r="C31" s="2"/>
      <c r="D31" s="12"/>
      <c r="E31" s="12"/>
      <c r="F31" s="4" t="s">
        <v>42</v>
      </c>
      <c r="G31" s="511"/>
      <c r="H31" s="511"/>
      <c r="I31" s="508"/>
      <c r="J31" s="508"/>
      <c r="K31" s="508"/>
      <c r="L31" s="508"/>
      <c r="M31" s="508"/>
      <c r="N31" s="508"/>
      <c r="O31" s="3"/>
      <c r="P31" s="2"/>
    </row>
    <row r="32" spans="2:16" ht="21.75" customHeight="1">
      <c r="B32" s="2"/>
      <c r="C32" s="2"/>
      <c r="D32" s="12"/>
      <c r="E32" s="12"/>
      <c r="F32" s="4" t="s">
        <v>43</v>
      </c>
      <c r="G32" s="507"/>
      <c r="H32" s="507"/>
      <c r="I32" s="507"/>
      <c r="J32" s="507"/>
      <c r="K32" s="507"/>
      <c r="L32" s="507"/>
      <c r="M32" s="507"/>
      <c r="N32" s="507"/>
      <c r="O32" s="3"/>
      <c r="P32" s="2"/>
    </row>
    <row r="33" spans="2:16" ht="13.5" customHeight="1">
      <c r="B33" s="2"/>
      <c r="C33" s="2"/>
      <c r="D33" s="4"/>
      <c r="E33" s="12"/>
      <c r="F33" s="643" t="s">
        <v>460</v>
      </c>
      <c r="G33" s="643"/>
      <c r="H33" s="643"/>
      <c r="I33" s="643"/>
      <c r="J33" s="643"/>
      <c r="K33" s="643"/>
      <c r="L33" s="643"/>
      <c r="M33" s="643"/>
      <c r="N33" s="643"/>
      <c r="O33" s="3"/>
      <c r="P33" s="2"/>
    </row>
    <row r="34" spans="2:16" s="10" customFormat="1" ht="24" customHeight="1">
      <c r="B34" s="2"/>
      <c r="C34" s="362"/>
      <c r="D34" s="4"/>
      <c r="E34" s="12"/>
      <c r="F34" s="4"/>
      <c r="G34" s="4"/>
      <c r="H34" s="4"/>
      <c r="I34" s="2"/>
      <c r="J34" s="11"/>
      <c r="K34" s="11"/>
      <c r="L34" s="3"/>
      <c r="M34" s="3"/>
      <c r="N34" s="3"/>
      <c r="O34" s="3"/>
      <c r="P34" s="2"/>
    </row>
    <row r="35" spans="2:16" s="10" customFormat="1" ht="24" customHeight="1">
      <c r="B35" s="2"/>
      <c r="C35" s="35" t="s">
        <v>522</v>
      </c>
      <c r="D35" s="4"/>
      <c r="E35" s="12"/>
      <c r="F35" s="4"/>
      <c r="G35" s="4"/>
      <c r="H35" s="4"/>
      <c r="I35" s="2"/>
      <c r="J35" s="11"/>
      <c r="K35" s="11"/>
      <c r="L35" s="3"/>
      <c r="M35" s="3"/>
      <c r="N35" s="3"/>
      <c r="O35" s="3"/>
      <c r="P35" s="2"/>
    </row>
    <row r="36" spans="2:16" s="10" customFormat="1" ht="24" customHeight="1">
      <c r="B36" s="2"/>
      <c r="C36" s="35" t="s">
        <v>523</v>
      </c>
      <c r="D36" s="4"/>
      <c r="E36" s="12"/>
      <c r="F36" s="4"/>
      <c r="G36" s="4"/>
      <c r="H36" s="4"/>
      <c r="I36" s="2"/>
      <c r="J36" s="11"/>
      <c r="K36" s="11"/>
      <c r="L36" s="3"/>
      <c r="M36" s="3"/>
      <c r="N36" s="3"/>
      <c r="O36" s="3"/>
      <c r="P36" s="2"/>
    </row>
    <row r="37" spans="2:16" s="10" customFormat="1" ht="24" customHeight="1">
      <c r="B37" s="2"/>
      <c r="C37" s="35" t="s">
        <v>459</v>
      </c>
      <c r="D37" s="4"/>
      <c r="E37" s="12"/>
      <c r="F37" s="4"/>
      <c r="G37" s="4"/>
      <c r="H37" s="4"/>
      <c r="I37" s="2"/>
      <c r="J37" s="3"/>
      <c r="K37" s="3"/>
      <c r="L37" s="3"/>
      <c r="M37" s="3"/>
      <c r="N37" s="3"/>
      <c r="O37" s="3"/>
      <c r="P37" s="2"/>
    </row>
    <row r="38" spans="2:16" ht="24" customHeight="1">
      <c r="B38" s="2"/>
      <c r="C38" s="2"/>
      <c r="D38" s="4"/>
      <c r="E38" s="12"/>
      <c r="F38" s="4"/>
      <c r="G38" s="4"/>
      <c r="H38" s="4"/>
      <c r="I38" s="2"/>
      <c r="J38" s="11"/>
      <c r="K38" s="11"/>
      <c r="L38" s="3"/>
      <c r="M38" s="3"/>
      <c r="N38" s="3"/>
      <c r="O38" s="3"/>
      <c r="P38" s="17"/>
    </row>
    <row r="39" spans="2:16" ht="24" customHeight="1">
      <c r="B39" s="2"/>
      <c r="C39" s="17"/>
      <c r="D39" s="21"/>
      <c r="E39" s="12"/>
      <c r="F39" s="4"/>
      <c r="G39" s="4"/>
      <c r="H39" s="4"/>
      <c r="I39" s="17"/>
      <c r="J39" s="11"/>
      <c r="K39" s="22"/>
      <c r="L39" s="3"/>
      <c r="M39" s="16"/>
      <c r="N39" s="16"/>
      <c r="O39" s="16"/>
      <c r="P39" s="17"/>
    </row>
    <row r="40" spans="2:16" ht="24" customHeight="1">
      <c r="B40" s="2"/>
      <c r="C40" s="17"/>
      <c r="D40" s="21"/>
      <c r="E40" s="2"/>
      <c r="F40" s="4"/>
      <c r="G40" s="4"/>
      <c r="H40" s="4"/>
      <c r="I40" s="17"/>
      <c r="J40" s="11"/>
      <c r="K40" s="22"/>
      <c r="L40" s="3"/>
      <c r="M40" s="16"/>
      <c r="N40" s="16"/>
      <c r="O40" s="16"/>
      <c r="P40" s="17"/>
    </row>
    <row r="41" spans="2:16" ht="21.75" customHeight="1">
      <c r="B41" s="2"/>
      <c r="C41" s="17"/>
      <c r="D41" s="21"/>
      <c r="E41" s="2"/>
      <c r="F41" s="4"/>
      <c r="G41" s="4"/>
      <c r="H41" s="4"/>
      <c r="I41" s="17"/>
      <c r="J41" s="3"/>
      <c r="K41" s="16"/>
      <c r="L41" s="3"/>
      <c r="M41" s="16"/>
      <c r="N41" s="16"/>
      <c r="O41" s="16"/>
      <c r="P41" s="17"/>
    </row>
    <row r="42" spans="2:16" ht="21.75" customHeight="1">
      <c r="B42" s="2"/>
      <c r="C42" s="2"/>
      <c r="D42" s="21"/>
      <c r="E42" s="2"/>
      <c r="F42" s="4"/>
      <c r="G42" s="4"/>
      <c r="H42" s="4"/>
      <c r="I42" s="17"/>
      <c r="J42" s="11"/>
      <c r="K42" s="22"/>
      <c r="L42" s="3"/>
      <c r="M42" s="16"/>
      <c r="N42" s="16"/>
      <c r="O42" s="16"/>
      <c r="P42" s="17"/>
    </row>
    <row r="43" spans="2:16" ht="21.75" customHeight="1">
      <c r="B43" s="2"/>
      <c r="C43" s="17"/>
      <c r="D43" s="21"/>
      <c r="E43" s="2"/>
      <c r="F43" s="4"/>
      <c r="G43" s="4"/>
      <c r="H43" s="4"/>
      <c r="I43" s="17"/>
      <c r="J43" s="11"/>
      <c r="K43" s="22"/>
      <c r="L43" s="3"/>
      <c r="M43" s="16"/>
      <c r="N43" s="16"/>
      <c r="O43" s="16"/>
      <c r="P43" s="17"/>
    </row>
    <row r="44" spans="2:16" ht="21.75" customHeight="1">
      <c r="B44" s="2"/>
      <c r="C44" s="17"/>
      <c r="D44" s="21"/>
      <c r="E44" s="2"/>
      <c r="F44" s="4"/>
      <c r="G44" s="4"/>
      <c r="H44" s="4"/>
      <c r="I44" s="17"/>
      <c r="J44" s="11"/>
      <c r="K44" s="22"/>
      <c r="L44" s="3"/>
      <c r="M44" s="16"/>
      <c r="N44" s="16"/>
      <c r="O44" s="16"/>
      <c r="P44" s="17"/>
    </row>
    <row r="45" spans="2:16" ht="21.75" customHeight="1">
      <c r="B45" s="2"/>
      <c r="C45" s="17"/>
      <c r="D45" s="21"/>
      <c r="E45" s="2"/>
      <c r="F45" s="4"/>
      <c r="G45" s="4"/>
      <c r="H45" s="4"/>
      <c r="I45" s="17"/>
      <c r="J45" s="3"/>
      <c r="K45" s="16"/>
      <c r="L45" s="3"/>
      <c r="M45" s="16"/>
      <c r="N45" s="16"/>
      <c r="O45" s="16"/>
      <c r="P45" s="17"/>
    </row>
    <row r="46" spans="2:16" ht="21.75" customHeight="1">
      <c r="B46" s="2"/>
      <c r="C46" s="2"/>
      <c r="D46" s="21"/>
      <c r="E46" s="2"/>
      <c r="F46" s="4"/>
      <c r="G46" s="4"/>
      <c r="H46" s="4"/>
      <c r="I46" s="17"/>
      <c r="J46" s="11"/>
      <c r="K46" s="22"/>
      <c r="L46" s="3"/>
      <c r="M46" s="16"/>
      <c r="N46" s="16"/>
      <c r="O46" s="16"/>
      <c r="P46" s="17"/>
    </row>
    <row r="47" spans="2:16" ht="21.75" customHeight="1">
      <c r="B47" s="2"/>
      <c r="C47" s="17"/>
      <c r="D47" s="21"/>
      <c r="E47" s="2"/>
      <c r="F47" s="4"/>
      <c r="G47" s="4"/>
      <c r="H47" s="4"/>
      <c r="I47" s="17"/>
      <c r="J47" s="11"/>
      <c r="K47" s="22"/>
      <c r="L47" s="3"/>
      <c r="M47" s="16"/>
      <c r="N47" s="16"/>
      <c r="O47" s="16"/>
      <c r="P47" s="17"/>
    </row>
    <row r="48" spans="2:16" ht="18" customHeight="1">
      <c r="B48" s="2"/>
      <c r="C48" s="17"/>
      <c r="D48" s="21"/>
      <c r="E48" s="2"/>
      <c r="F48" s="4"/>
      <c r="G48" s="4"/>
      <c r="H48" s="4"/>
      <c r="I48" s="17"/>
      <c r="J48" s="11"/>
      <c r="K48" s="22"/>
      <c r="L48" s="3"/>
      <c r="M48" s="16"/>
      <c r="N48" s="16"/>
      <c r="O48" s="16"/>
      <c r="P48" s="17"/>
    </row>
    <row r="49" spans="2:16" ht="18" customHeight="1">
      <c r="B49" s="2"/>
      <c r="C49" s="17"/>
      <c r="D49" s="21"/>
      <c r="E49" s="2"/>
      <c r="F49" s="4"/>
      <c r="G49" s="4"/>
      <c r="H49" s="4"/>
      <c r="I49" s="17"/>
      <c r="J49" s="3"/>
      <c r="K49" s="16"/>
      <c r="L49" s="3"/>
      <c r="M49" s="16"/>
      <c r="N49" s="16"/>
      <c r="O49" s="16"/>
      <c r="P49" s="17"/>
    </row>
    <row r="50" spans="2:16" ht="18" customHeight="1">
      <c r="B50" s="2"/>
      <c r="C50" s="2"/>
      <c r="D50" s="21"/>
      <c r="E50" s="2"/>
      <c r="F50" s="4"/>
      <c r="G50" s="4"/>
      <c r="H50" s="4"/>
      <c r="I50" s="17"/>
      <c r="J50" s="11"/>
      <c r="K50" s="22"/>
      <c r="L50" s="3"/>
      <c r="M50" s="16"/>
      <c r="N50" s="16"/>
      <c r="O50" s="16"/>
      <c r="P50" s="17"/>
    </row>
    <row r="51" spans="2:16" ht="18" customHeight="1">
      <c r="B51" s="2"/>
      <c r="C51" s="17"/>
      <c r="D51" s="17"/>
      <c r="E51" s="2"/>
      <c r="F51" s="4"/>
      <c r="G51" s="4"/>
      <c r="H51" s="4"/>
      <c r="I51" s="17"/>
      <c r="J51" s="11"/>
      <c r="K51" s="22"/>
      <c r="L51" s="3"/>
      <c r="M51" s="16"/>
      <c r="N51" s="16"/>
      <c r="O51" s="16"/>
      <c r="P51" s="17"/>
    </row>
    <row r="52" spans="2:16" ht="18" customHeight="1">
      <c r="B52" s="2"/>
      <c r="C52" s="17"/>
      <c r="D52" s="17"/>
      <c r="E52" s="2"/>
      <c r="F52" s="4"/>
      <c r="G52" s="4"/>
      <c r="H52" s="4"/>
      <c r="I52" s="17"/>
      <c r="J52" s="11"/>
      <c r="K52" s="22"/>
      <c r="L52" s="3"/>
      <c r="M52" s="16"/>
      <c r="N52" s="16"/>
      <c r="O52" s="16"/>
      <c r="P52" s="17"/>
    </row>
    <row r="53" spans="2:16" ht="18" customHeight="1">
      <c r="B53" s="2"/>
      <c r="C53" s="17"/>
      <c r="D53" s="17"/>
      <c r="E53" s="2"/>
      <c r="F53" s="4"/>
      <c r="G53" s="4"/>
      <c r="H53" s="4"/>
      <c r="I53" s="17"/>
      <c r="J53" s="3"/>
      <c r="K53" s="16"/>
      <c r="L53" s="3"/>
      <c r="M53" s="16"/>
      <c r="N53" s="16"/>
      <c r="O53" s="16"/>
      <c r="P53" s="17"/>
    </row>
    <row r="54" spans="2:16" ht="18" customHeight="1">
      <c r="B54" s="2"/>
      <c r="C54" s="2"/>
      <c r="D54" s="17"/>
      <c r="E54" s="2"/>
      <c r="F54" s="4"/>
      <c r="G54" s="4"/>
      <c r="H54" s="4"/>
      <c r="I54" s="17"/>
      <c r="J54" s="11"/>
      <c r="K54" s="22"/>
      <c r="L54" s="3"/>
      <c r="M54" s="16"/>
      <c r="N54" s="16"/>
      <c r="O54" s="16"/>
      <c r="P54" s="17"/>
    </row>
    <row r="55" spans="2:16" ht="18" customHeight="1">
      <c r="B55" s="2"/>
      <c r="C55" s="17"/>
      <c r="D55" s="17"/>
      <c r="E55" s="2"/>
      <c r="F55" s="4"/>
      <c r="G55" s="4"/>
      <c r="H55" s="4"/>
      <c r="I55" s="17"/>
      <c r="J55" s="11"/>
      <c r="K55" s="22"/>
      <c r="L55" s="3"/>
      <c r="M55" s="16"/>
      <c r="N55" s="16"/>
      <c r="O55" s="16"/>
      <c r="P55" s="17"/>
    </row>
    <row r="56" spans="2:16" ht="18" customHeight="1">
      <c r="B56" s="2"/>
      <c r="C56" s="17"/>
      <c r="D56" s="17"/>
      <c r="E56" s="2"/>
      <c r="F56" s="4"/>
      <c r="G56" s="4"/>
      <c r="H56" s="4"/>
      <c r="I56" s="17"/>
      <c r="J56" s="11"/>
      <c r="K56" s="22"/>
      <c r="L56" s="3"/>
      <c r="M56" s="16"/>
      <c r="N56" s="16"/>
      <c r="O56" s="16"/>
      <c r="P56" s="17"/>
    </row>
    <row r="57" spans="2:16" ht="18" customHeight="1">
      <c r="B57" s="2"/>
      <c r="C57" s="17"/>
      <c r="D57" s="17"/>
      <c r="E57" s="2"/>
      <c r="F57" s="4"/>
      <c r="G57" s="4"/>
      <c r="H57" s="4"/>
      <c r="I57" s="17"/>
      <c r="J57" s="3"/>
      <c r="K57" s="16"/>
      <c r="L57" s="3"/>
      <c r="M57" s="16"/>
      <c r="N57" s="16"/>
      <c r="O57" s="16"/>
      <c r="P57" s="17"/>
    </row>
    <row r="58" spans="2:16" ht="17.25" customHeight="1">
      <c r="B58" s="17"/>
      <c r="C58" s="17"/>
      <c r="D58" s="17"/>
      <c r="E58" s="17"/>
      <c r="F58" s="17"/>
      <c r="G58" s="17"/>
      <c r="H58" s="17"/>
      <c r="I58" s="17"/>
      <c r="J58" s="17"/>
      <c r="K58" s="17"/>
      <c r="L58" s="17"/>
      <c r="M58" s="17"/>
      <c r="N58" s="17"/>
      <c r="O58" s="17"/>
      <c r="P58" s="17"/>
    </row>
    <row r="59" spans="2:16" ht="17.25" customHeight="1">
      <c r="B59" s="17"/>
      <c r="C59" s="17"/>
      <c r="D59" s="17"/>
      <c r="E59" s="17"/>
      <c r="F59" s="17"/>
      <c r="G59" s="17"/>
      <c r="H59" s="17"/>
      <c r="I59" s="17"/>
      <c r="J59" s="17"/>
      <c r="K59" s="17"/>
      <c r="L59" s="17"/>
      <c r="M59" s="17"/>
      <c r="N59" s="17"/>
      <c r="O59" s="17"/>
      <c r="P59" s="17"/>
    </row>
    <row r="60" spans="2:16" ht="17.25" customHeight="1">
      <c r="B60" s="17"/>
      <c r="C60" s="17"/>
      <c r="D60" s="17"/>
      <c r="E60" s="17"/>
      <c r="F60" s="17"/>
      <c r="G60" s="17"/>
      <c r="H60" s="17"/>
      <c r="I60" s="17"/>
      <c r="J60" s="17"/>
      <c r="K60" s="17"/>
      <c r="L60" s="17"/>
      <c r="M60" s="17"/>
      <c r="N60" s="17"/>
      <c r="O60" s="17"/>
      <c r="P60" s="17"/>
    </row>
    <row r="61" spans="2:16" ht="17.25" customHeight="1">
      <c r="B61" s="17"/>
      <c r="C61" s="17"/>
      <c r="D61" s="17"/>
      <c r="E61" s="17"/>
      <c r="F61" s="17"/>
      <c r="G61" s="17"/>
      <c r="H61" s="17"/>
      <c r="I61" s="17"/>
      <c r="J61" s="17"/>
      <c r="K61" s="17"/>
      <c r="L61" s="17"/>
      <c r="M61" s="17"/>
      <c r="N61" s="17"/>
      <c r="O61" s="17"/>
      <c r="P61" s="17"/>
    </row>
    <row r="62" spans="2:16" ht="17.25" customHeight="1"/>
    <row r="63" spans="2:16" ht="17.25" customHeight="1"/>
    <row r="64" spans="2:16"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sheetData>
  <mergeCells count="13">
    <mergeCell ref="F33:N33"/>
    <mergeCell ref="G32:N32"/>
    <mergeCell ref="G9:O9"/>
    <mergeCell ref="E1:J1"/>
    <mergeCell ref="G7:O7"/>
    <mergeCell ref="G8:O8"/>
    <mergeCell ref="G6:O6"/>
    <mergeCell ref="C2:O2"/>
    <mergeCell ref="D11:M11"/>
    <mergeCell ref="G30:N30"/>
    <mergeCell ref="G31:N31"/>
    <mergeCell ref="C16:O16"/>
    <mergeCell ref="G12:H12"/>
  </mergeCells>
  <phoneticPr fontId="6"/>
  <pageMargins left="0.63" right="0.47" top="0.98425196850393704" bottom="0.78740157480314965" header="0.51181102362204722" footer="0.51181102362204722"/>
  <pageSetup paperSize="9" scale="95"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P76"/>
  <sheetViews>
    <sheetView view="pageBreakPreview" zoomScaleNormal="75" zoomScaleSheetLayoutView="100" workbookViewId="0"/>
  </sheetViews>
  <sheetFormatPr defaultRowHeight="13.5"/>
  <cols>
    <col min="1" max="1" width="1.75" customWidth="1"/>
    <col min="2" max="2" width="2" customWidth="1"/>
    <col min="3" max="3" width="19.125" customWidth="1"/>
    <col min="4" max="4" width="24.125" customWidth="1"/>
    <col min="5" max="5" width="14.125" customWidth="1"/>
    <col min="6" max="6" width="10.125" customWidth="1"/>
    <col min="7" max="7" width="14.75" customWidth="1"/>
    <col min="8" max="8" width="6.375" customWidth="1"/>
    <col min="9" max="15" width="4" customWidth="1"/>
    <col min="16" max="16" width="4.375" customWidth="1"/>
  </cols>
  <sheetData>
    <row r="1" spans="2:16" ht="18.75" customHeight="1">
      <c r="B1" s="35" t="s">
        <v>1</v>
      </c>
      <c r="C1" s="2"/>
      <c r="D1" s="2"/>
      <c r="E1" s="2"/>
      <c r="F1" s="37"/>
      <c r="G1" s="37"/>
      <c r="H1" s="37"/>
      <c r="I1" s="37"/>
      <c r="J1" s="37"/>
      <c r="K1" s="2"/>
      <c r="L1" s="2"/>
      <c r="M1" s="2"/>
      <c r="N1" s="2"/>
      <c r="O1" s="2"/>
    </row>
    <row r="2" spans="2:16" ht="24.75" customHeight="1">
      <c r="B2" s="35"/>
      <c r="C2" s="4" t="s">
        <v>120</v>
      </c>
      <c r="D2" s="511" t="str">
        <f>基礎データ入力!C2</f>
        <v>○○高校改築工事</v>
      </c>
      <c r="E2" s="511"/>
      <c r="F2" s="511"/>
      <c r="G2" s="37"/>
      <c r="H2" s="37"/>
      <c r="I2" s="37"/>
      <c r="J2" s="37"/>
      <c r="K2" s="2"/>
      <c r="L2" s="2"/>
      <c r="M2" s="2"/>
      <c r="N2" s="2"/>
      <c r="O2" s="2"/>
    </row>
    <row r="3" spans="2:16" ht="32.25" customHeight="1">
      <c r="B3" s="2"/>
      <c r="C3" s="510" t="s">
        <v>8</v>
      </c>
      <c r="D3" s="646"/>
      <c r="E3" s="646"/>
      <c r="F3" s="646"/>
      <c r="G3" s="646"/>
      <c r="H3" s="18"/>
      <c r="I3" s="18"/>
      <c r="J3" s="18"/>
      <c r="K3" s="18"/>
      <c r="L3" s="18"/>
      <c r="M3" s="18"/>
      <c r="N3" s="18"/>
      <c r="O3" s="18"/>
    </row>
    <row r="4" spans="2:16" ht="23.25" customHeight="1">
      <c r="B4" s="2"/>
      <c r="C4" s="36" t="s">
        <v>45</v>
      </c>
      <c r="D4" s="36" t="s">
        <v>44</v>
      </c>
      <c r="E4" s="36" t="s">
        <v>145</v>
      </c>
      <c r="F4" s="36" t="s">
        <v>47</v>
      </c>
      <c r="G4" s="36" t="s">
        <v>46</v>
      </c>
      <c r="H4" s="2"/>
      <c r="I4" s="3"/>
      <c r="J4" s="3"/>
      <c r="K4" s="3"/>
      <c r="L4" s="3"/>
      <c r="M4" s="3"/>
      <c r="N4" s="3"/>
      <c r="O4" s="3"/>
    </row>
    <row r="5" spans="2:16" ht="23.25" customHeight="1">
      <c r="B5" s="2"/>
      <c r="C5" s="103"/>
      <c r="D5" s="103"/>
      <c r="E5" s="103"/>
      <c r="F5" s="104"/>
      <c r="G5" s="104"/>
      <c r="H5" s="2"/>
      <c r="I5" s="2"/>
      <c r="J5" s="2"/>
      <c r="K5" s="2"/>
      <c r="L5" s="2"/>
      <c r="M5" s="2"/>
      <c r="N5" s="2"/>
      <c r="O5" s="2"/>
    </row>
    <row r="6" spans="2:16" ht="23.25" customHeight="1">
      <c r="B6" s="2"/>
      <c r="C6" s="103"/>
      <c r="D6" s="103"/>
      <c r="E6" s="103"/>
      <c r="F6" s="103"/>
      <c r="G6" s="104"/>
      <c r="H6" s="2"/>
      <c r="I6" s="2"/>
      <c r="J6" s="2"/>
      <c r="K6" s="2"/>
      <c r="L6" s="2"/>
      <c r="M6" s="2"/>
      <c r="N6" s="2"/>
      <c r="O6" s="2"/>
    </row>
    <row r="7" spans="2:16" ht="23.25" customHeight="1">
      <c r="B7" s="2"/>
      <c r="C7" s="104"/>
      <c r="D7" s="104"/>
      <c r="E7" s="104"/>
      <c r="F7" s="104"/>
      <c r="G7" s="104"/>
      <c r="H7" s="4"/>
      <c r="I7" s="2"/>
      <c r="J7" s="2"/>
      <c r="K7" s="2"/>
      <c r="L7" s="2"/>
      <c r="M7" s="2"/>
      <c r="N7" s="2"/>
      <c r="O7" s="2"/>
    </row>
    <row r="8" spans="2:16" ht="23.25" customHeight="1">
      <c r="B8" s="2"/>
      <c r="C8" s="104"/>
      <c r="D8" s="104"/>
      <c r="E8" s="104"/>
      <c r="F8" s="104"/>
      <c r="G8" s="104"/>
      <c r="H8" s="4"/>
      <c r="I8" s="2"/>
      <c r="J8" s="2"/>
      <c r="K8" s="2"/>
      <c r="L8" s="2"/>
      <c r="M8" s="2"/>
      <c r="N8" s="2"/>
      <c r="O8" s="2"/>
    </row>
    <row r="9" spans="2:16" ht="23.25" customHeight="1">
      <c r="B9" s="2"/>
      <c r="C9" s="104"/>
      <c r="D9" s="104"/>
      <c r="E9" s="104"/>
      <c r="F9" s="104"/>
      <c r="G9" s="104"/>
      <c r="H9" s="4"/>
      <c r="I9" s="2"/>
      <c r="J9" s="2"/>
      <c r="K9" s="2"/>
      <c r="L9" s="2"/>
      <c r="M9" s="2"/>
      <c r="N9" s="2"/>
      <c r="O9" s="2"/>
    </row>
    <row r="10" spans="2:16" ht="23.25" customHeight="1">
      <c r="B10" s="2"/>
      <c r="C10" s="104"/>
      <c r="D10" s="104"/>
      <c r="E10" s="104"/>
      <c r="F10" s="104"/>
      <c r="G10" s="104"/>
      <c r="H10" s="2"/>
      <c r="I10" s="2"/>
      <c r="J10" s="2"/>
      <c r="K10" s="2"/>
      <c r="L10" s="2"/>
      <c r="M10" s="2"/>
      <c r="N10" s="2"/>
      <c r="O10" s="2"/>
    </row>
    <row r="11" spans="2:16" ht="23.25" customHeight="1">
      <c r="B11" s="2"/>
      <c r="C11" s="104"/>
      <c r="D11" s="104"/>
      <c r="E11" s="104"/>
      <c r="F11" s="104"/>
      <c r="G11" s="104"/>
      <c r="H11" s="2"/>
      <c r="I11" s="2"/>
      <c r="J11" s="2"/>
      <c r="K11" s="2"/>
      <c r="L11" s="2"/>
      <c r="M11" s="2"/>
      <c r="N11" s="2"/>
      <c r="O11" s="2"/>
    </row>
    <row r="12" spans="2:16" ht="23.25" customHeight="1">
      <c r="B12" s="2"/>
      <c r="C12" s="104"/>
      <c r="D12" s="29"/>
      <c r="E12" s="29"/>
      <c r="F12" s="29"/>
      <c r="G12" s="104"/>
      <c r="H12" s="12"/>
      <c r="I12" s="12"/>
      <c r="J12" s="12"/>
      <c r="K12" s="12"/>
      <c r="L12" s="12"/>
      <c r="M12" s="12"/>
      <c r="N12" s="12"/>
      <c r="O12" s="12"/>
      <c r="P12" s="33"/>
    </row>
    <row r="13" spans="2:16" ht="23.25" customHeight="1">
      <c r="B13" s="2"/>
      <c r="C13" s="104"/>
      <c r="D13" s="104"/>
      <c r="E13" s="104"/>
      <c r="F13" s="104"/>
      <c r="G13" s="104"/>
      <c r="H13" s="2"/>
      <c r="I13" s="2"/>
      <c r="J13" s="2"/>
      <c r="K13" s="2"/>
      <c r="L13" s="2"/>
      <c r="M13" s="2"/>
      <c r="N13" s="2"/>
      <c r="O13" s="2"/>
    </row>
    <row r="14" spans="2:16" ht="23.25" customHeight="1">
      <c r="B14" s="2"/>
      <c r="C14" s="104"/>
      <c r="D14" s="104"/>
      <c r="E14" s="104"/>
      <c r="F14" s="104"/>
      <c r="G14" s="104"/>
      <c r="H14" s="2"/>
      <c r="I14" s="2"/>
      <c r="J14" s="2"/>
      <c r="K14" s="2"/>
      <c r="L14" s="2"/>
      <c r="M14" s="2"/>
      <c r="N14" s="2"/>
      <c r="O14" s="2"/>
    </row>
    <row r="15" spans="2:16" ht="23.25" customHeight="1">
      <c r="B15" s="2"/>
      <c r="C15" s="104"/>
      <c r="D15" s="104"/>
      <c r="E15" s="104"/>
      <c r="F15" s="104"/>
      <c r="G15" s="104"/>
      <c r="H15" s="2"/>
      <c r="I15" s="2"/>
      <c r="J15" s="2"/>
      <c r="K15" s="2"/>
      <c r="L15" s="2"/>
      <c r="M15" s="2"/>
      <c r="N15" s="2"/>
      <c r="O15" s="2"/>
    </row>
    <row r="16" spans="2:16" ht="23.25" customHeight="1">
      <c r="B16" s="2"/>
      <c r="C16" s="104"/>
      <c r="D16" s="104"/>
      <c r="E16" s="104"/>
      <c r="F16" s="104"/>
      <c r="G16" s="104"/>
      <c r="H16" s="2"/>
      <c r="I16" s="2"/>
      <c r="J16" s="2"/>
      <c r="K16" s="2"/>
      <c r="L16" s="2"/>
      <c r="M16" s="2"/>
      <c r="N16" s="2"/>
      <c r="O16" s="2"/>
    </row>
    <row r="17" spans="2:16" ht="23.25" customHeight="1">
      <c r="B17" s="2"/>
      <c r="C17" s="104"/>
      <c r="D17" s="104"/>
      <c r="E17" s="104"/>
      <c r="F17" s="104"/>
      <c r="G17" s="104"/>
      <c r="H17" s="12"/>
      <c r="I17" s="12"/>
      <c r="J17" s="12"/>
      <c r="K17" s="12"/>
      <c r="L17" s="12"/>
      <c r="M17" s="12"/>
      <c r="N17" s="3"/>
      <c r="O17" s="3"/>
      <c r="P17" s="17"/>
    </row>
    <row r="18" spans="2:16" ht="23.25" customHeight="1">
      <c r="B18" s="2"/>
      <c r="C18" s="104"/>
      <c r="D18" s="104"/>
      <c r="E18" s="104"/>
      <c r="F18" s="104"/>
      <c r="G18" s="104"/>
      <c r="H18" s="12"/>
      <c r="I18" s="12"/>
      <c r="J18" s="12"/>
      <c r="K18" s="3"/>
      <c r="L18" s="12"/>
      <c r="M18" s="12"/>
      <c r="N18" s="3"/>
      <c r="O18" s="3"/>
      <c r="P18" s="17"/>
    </row>
    <row r="19" spans="2:16" ht="23.25" customHeight="1">
      <c r="B19" s="2"/>
      <c r="C19" s="104"/>
      <c r="D19" s="104"/>
      <c r="E19" s="104"/>
      <c r="F19" s="104"/>
      <c r="G19" s="104"/>
      <c r="H19" s="12"/>
      <c r="I19" s="12"/>
      <c r="J19" s="12"/>
      <c r="K19" s="3"/>
      <c r="L19" s="12"/>
      <c r="M19" s="12"/>
      <c r="N19" s="3"/>
      <c r="O19" s="3"/>
      <c r="P19" s="17"/>
    </row>
    <row r="20" spans="2:16" ht="23.25" customHeight="1">
      <c r="B20" s="2"/>
      <c r="C20" s="104"/>
      <c r="D20" s="104"/>
      <c r="E20" s="104"/>
      <c r="F20" s="104"/>
      <c r="G20" s="104"/>
      <c r="H20" s="12"/>
      <c r="I20" s="12"/>
      <c r="J20" s="12"/>
      <c r="K20" s="3"/>
      <c r="L20" s="12"/>
      <c r="M20" s="12"/>
      <c r="N20" s="2"/>
      <c r="O20" s="2"/>
      <c r="P20" s="17"/>
    </row>
    <row r="21" spans="2:16" ht="23.25" customHeight="1">
      <c r="B21" s="2"/>
      <c r="C21" s="104"/>
      <c r="D21" s="104"/>
      <c r="E21" s="104"/>
      <c r="F21" s="104"/>
      <c r="G21" s="104"/>
      <c r="H21" s="12"/>
      <c r="I21" s="12"/>
      <c r="J21" s="12"/>
      <c r="K21" s="12"/>
      <c r="L21" s="12"/>
      <c r="M21" s="12"/>
      <c r="N21" s="2"/>
      <c r="O21" s="2"/>
      <c r="P21" s="17"/>
    </row>
    <row r="22" spans="2:16" ht="23.25" customHeight="1">
      <c r="B22" s="2"/>
      <c r="C22" s="104"/>
      <c r="D22" s="104"/>
      <c r="E22" s="104"/>
      <c r="F22" s="104"/>
      <c r="G22" s="104"/>
      <c r="H22" s="12"/>
      <c r="I22" s="12"/>
      <c r="J22" s="12"/>
      <c r="K22" s="12"/>
      <c r="L22" s="12"/>
      <c r="M22" s="12"/>
      <c r="N22" s="2"/>
      <c r="O22" s="2"/>
      <c r="P22" s="17"/>
    </row>
    <row r="23" spans="2:16" ht="23.25" customHeight="1">
      <c r="B23" s="2"/>
      <c r="C23" s="104"/>
      <c r="D23" s="104"/>
      <c r="E23" s="104"/>
      <c r="F23" s="104"/>
      <c r="G23" s="104"/>
      <c r="H23" s="12"/>
      <c r="I23" s="12"/>
      <c r="J23" s="12"/>
      <c r="K23" s="12"/>
      <c r="L23" s="12"/>
      <c r="M23" s="12"/>
      <c r="N23" s="2"/>
      <c r="O23" s="2"/>
      <c r="P23" s="17"/>
    </row>
    <row r="24" spans="2:16" ht="23.25" customHeight="1">
      <c r="B24" s="2"/>
      <c r="C24" s="104"/>
      <c r="D24" s="104"/>
      <c r="E24" s="104"/>
      <c r="F24" s="104"/>
      <c r="G24" s="104"/>
      <c r="H24" s="12"/>
      <c r="I24" s="12"/>
      <c r="J24" s="23"/>
      <c r="K24" s="23"/>
      <c r="L24" s="12"/>
      <c r="M24" s="12"/>
      <c r="N24" s="3"/>
      <c r="O24" s="3"/>
      <c r="P24" s="17"/>
    </row>
    <row r="25" spans="2:16" ht="23.25" customHeight="1">
      <c r="B25" s="2"/>
      <c r="C25" s="104"/>
      <c r="D25" s="104"/>
      <c r="E25" s="104"/>
      <c r="F25" s="104"/>
      <c r="G25" s="104"/>
      <c r="H25" s="12"/>
      <c r="I25" s="12"/>
      <c r="J25" s="23"/>
      <c r="K25" s="23"/>
      <c r="L25" s="12"/>
      <c r="M25" s="12"/>
      <c r="N25" s="3"/>
      <c r="O25" s="3"/>
      <c r="P25" s="17"/>
    </row>
    <row r="26" spans="2:16" ht="23.25" customHeight="1">
      <c r="B26" s="2"/>
      <c r="C26" s="104"/>
      <c r="D26" s="104"/>
      <c r="E26" s="104"/>
      <c r="F26" s="104"/>
      <c r="G26" s="104"/>
      <c r="H26" s="12"/>
      <c r="I26" s="12"/>
      <c r="J26" s="23"/>
      <c r="K26" s="23"/>
      <c r="L26" s="12"/>
      <c r="M26" s="12"/>
      <c r="N26" s="3"/>
      <c r="O26" s="3"/>
      <c r="P26" s="17"/>
    </row>
    <row r="27" spans="2:16" ht="23.25" customHeight="1">
      <c r="B27" s="2"/>
      <c r="C27" s="104"/>
      <c r="D27" s="104"/>
      <c r="E27" s="104"/>
      <c r="F27" s="104"/>
      <c r="G27" s="104"/>
      <c r="H27" s="12"/>
      <c r="O27" s="3"/>
      <c r="P27" s="17"/>
    </row>
    <row r="28" spans="2:16" ht="23.25" customHeight="1">
      <c r="B28" s="2"/>
      <c r="C28" s="104"/>
      <c r="D28" s="104"/>
      <c r="E28" s="104"/>
      <c r="F28" s="104"/>
      <c r="G28" s="104"/>
      <c r="H28" s="12"/>
      <c r="O28" s="3"/>
      <c r="P28" s="17"/>
    </row>
    <row r="29" spans="2:16" ht="23.25" customHeight="1">
      <c r="B29" s="2"/>
      <c r="C29" s="104"/>
      <c r="D29" s="104"/>
      <c r="E29" s="104"/>
      <c r="F29" s="104"/>
      <c r="G29" s="104"/>
      <c r="H29" s="12"/>
      <c r="I29" s="19"/>
      <c r="J29" s="19"/>
      <c r="K29" s="19"/>
      <c r="M29" s="12"/>
      <c r="N29" s="3"/>
      <c r="O29" s="3"/>
      <c r="P29" s="17"/>
    </row>
    <row r="30" spans="2:16" ht="23.25" customHeight="1">
      <c r="B30" s="2"/>
      <c r="C30" s="104"/>
      <c r="D30" s="104"/>
      <c r="E30" s="104"/>
      <c r="F30" s="104"/>
      <c r="G30" s="104"/>
      <c r="H30" s="4"/>
      <c r="I30" s="2"/>
      <c r="J30" s="11"/>
      <c r="K30" s="11"/>
      <c r="L30" s="3"/>
      <c r="M30" s="3"/>
      <c r="N30" s="3"/>
      <c r="O30" s="3"/>
      <c r="P30" s="17"/>
    </row>
    <row r="31" spans="2:16" ht="23.25" customHeight="1">
      <c r="B31" s="2"/>
      <c r="C31" s="104"/>
      <c r="D31" s="104"/>
      <c r="E31" s="104"/>
      <c r="F31" s="104"/>
      <c r="G31" s="104"/>
      <c r="H31" s="4"/>
      <c r="I31" s="2"/>
      <c r="J31" s="11"/>
      <c r="K31" s="11"/>
      <c r="L31" s="3"/>
      <c r="M31" s="3"/>
      <c r="N31" s="3"/>
      <c r="O31" s="3"/>
      <c r="P31" s="17"/>
    </row>
    <row r="32" spans="2:16" ht="23.25" customHeight="1">
      <c r="B32" s="2"/>
      <c r="C32" s="104"/>
      <c r="D32" s="104"/>
      <c r="E32" s="104"/>
      <c r="F32" s="104"/>
      <c r="G32" s="104"/>
      <c r="H32" s="4"/>
      <c r="I32" s="2"/>
      <c r="J32" s="3"/>
      <c r="K32" s="3"/>
      <c r="L32" s="3"/>
      <c r="M32" s="3"/>
      <c r="N32" s="3"/>
      <c r="O32" s="3"/>
      <c r="P32" s="17"/>
    </row>
    <row r="33" spans="2:16" ht="23.25" customHeight="1">
      <c r="B33" s="2"/>
      <c r="C33" s="104"/>
      <c r="D33" s="104"/>
      <c r="E33" s="104"/>
      <c r="F33" s="104"/>
      <c r="G33" s="104"/>
      <c r="H33" s="4"/>
      <c r="I33" s="2"/>
      <c r="J33" s="11"/>
      <c r="K33" s="11"/>
      <c r="L33" s="3"/>
      <c r="M33" s="3"/>
      <c r="N33" s="3"/>
      <c r="O33" s="3"/>
      <c r="P33" s="17"/>
    </row>
    <row r="34" spans="2:16" ht="16.5" customHeight="1">
      <c r="B34" s="2"/>
      <c r="C34" s="33"/>
      <c r="D34" s="33"/>
      <c r="E34" s="33"/>
      <c r="F34" s="12"/>
      <c r="G34" s="12"/>
      <c r="H34" s="4"/>
      <c r="I34" s="17"/>
      <c r="J34" s="11"/>
      <c r="K34" s="22"/>
      <c r="L34" s="3"/>
      <c r="M34" s="16"/>
      <c r="N34" s="16"/>
      <c r="O34" s="16"/>
      <c r="P34" s="17"/>
    </row>
    <row r="35" spans="2:16" ht="16.5" customHeight="1">
      <c r="B35" s="35" t="s">
        <v>1</v>
      </c>
      <c r="C35" s="33"/>
      <c r="D35" s="33"/>
      <c r="E35" s="33"/>
      <c r="F35" s="12"/>
      <c r="G35" s="12"/>
      <c r="H35" s="4"/>
      <c r="I35" s="17"/>
      <c r="J35" s="11"/>
      <c r="K35" s="22"/>
      <c r="L35" s="3"/>
      <c r="M35" s="16"/>
      <c r="N35" s="16"/>
      <c r="O35" s="16"/>
      <c r="P35" s="17"/>
    </row>
    <row r="36" spans="2:16" ht="22.5" customHeight="1">
      <c r="B36" s="35"/>
      <c r="C36" s="4" t="s">
        <v>120</v>
      </c>
      <c r="D36" s="519" t="str">
        <f>D2</f>
        <v>○○高校改築工事</v>
      </c>
      <c r="E36" s="519"/>
      <c r="F36" s="519"/>
      <c r="G36" s="12"/>
      <c r="H36" s="4"/>
      <c r="I36" s="17"/>
      <c r="J36" s="11"/>
      <c r="K36" s="22"/>
      <c r="L36" s="3"/>
      <c r="M36" s="16"/>
      <c r="N36" s="16"/>
      <c r="O36" s="16"/>
      <c r="P36" s="17"/>
    </row>
    <row r="37" spans="2:16" ht="33.75" customHeight="1">
      <c r="B37" s="2"/>
      <c r="C37" s="510" t="s">
        <v>48</v>
      </c>
      <c r="D37" s="585"/>
      <c r="E37" s="585"/>
      <c r="F37" s="585"/>
      <c r="G37" s="585"/>
      <c r="H37" s="4"/>
      <c r="I37" s="17"/>
      <c r="J37" s="11"/>
      <c r="K37" s="22"/>
      <c r="L37" s="3"/>
      <c r="M37" s="16"/>
      <c r="N37" s="16"/>
      <c r="O37" s="16"/>
      <c r="P37" s="17"/>
    </row>
    <row r="38" spans="2:16" ht="23.25" customHeight="1">
      <c r="B38" s="2"/>
      <c r="C38" s="36" t="s">
        <v>45</v>
      </c>
      <c r="D38" s="36" t="s">
        <v>49</v>
      </c>
      <c r="E38" s="36" t="s">
        <v>146</v>
      </c>
      <c r="F38" s="36" t="s">
        <v>47</v>
      </c>
      <c r="G38" s="36" t="s">
        <v>46</v>
      </c>
      <c r="H38" s="4"/>
      <c r="I38" s="17"/>
      <c r="J38" s="3"/>
      <c r="K38" s="16"/>
      <c r="L38" s="3"/>
      <c r="M38" s="16"/>
      <c r="N38" s="16"/>
      <c r="O38" s="16"/>
      <c r="P38" s="17"/>
    </row>
    <row r="39" spans="2:16" ht="23.25" customHeight="1">
      <c r="B39" s="2"/>
      <c r="C39" s="103"/>
      <c r="D39" s="103"/>
      <c r="E39" s="103"/>
      <c r="F39" s="104"/>
      <c r="G39" s="104"/>
      <c r="H39" s="4"/>
      <c r="I39" s="17"/>
      <c r="J39" s="11"/>
      <c r="K39" s="22"/>
      <c r="L39" s="3"/>
      <c r="M39" s="16"/>
      <c r="N39" s="16"/>
      <c r="O39" s="16"/>
      <c r="P39" s="17"/>
    </row>
    <row r="40" spans="2:16" ht="23.25" customHeight="1">
      <c r="B40" s="2"/>
      <c r="C40" s="103"/>
      <c r="D40" s="103"/>
      <c r="E40" s="103"/>
      <c r="F40" s="103"/>
      <c r="G40" s="104"/>
      <c r="H40" s="4"/>
      <c r="I40" s="17"/>
      <c r="J40" s="11"/>
      <c r="K40" s="22"/>
      <c r="L40" s="3"/>
      <c r="M40" s="16"/>
      <c r="N40" s="16"/>
      <c r="O40" s="16"/>
      <c r="P40" s="17"/>
    </row>
    <row r="41" spans="2:16" ht="23.25" customHeight="1">
      <c r="B41" s="2"/>
      <c r="C41" s="104"/>
      <c r="D41" s="104"/>
      <c r="E41" s="104"/>
      <c r="F41" s="104"/>
      <c r="G41" s="104"/>
      <c r="H41" s="4"/>
      <c r="I41" s="17"/>
      <c r="J41" s="11"/>
      <c r="K41" s="22"/>
      <c r="L41" s="3"/>
      <c r="M41" s="16"/>
      <c r="N41" s="16"/>
      <c r="O41" s="16"/>
      <c r="P41" s="17"/>
    </row>
    <row r="42" spans="2:16" ht="23.25" customHeight="1">
      <c r="B42" s="2"/>
      <c r="C42" s="104"/>
      <c r="D42" s="104"/>
      <c r="E42" s="104"/>
      <c r="F42" s="104"/>
      <c r="G42" s="104"/>
      <c r="H42" s="4"/>
      <c r="I42" s="17"/>
      <c r="J42" s="3"/>
      <c r="K42" s="16"/>
      <c r="L42" s="3"/>
      <c r="M42" s="16"/>
      <c r="N42" s="16"/>
      <c r="O42" s="16"/>
      <c r="P42" s="17"/>
    </row>
    <row r="43" spans="2:16" ht="23.25" customHeight="1">
      <c r="B43" s="2"/>
      <c r="C43" s="104"/>
      <c r="D43" s="104"/>
      <c r="E43" s="104"/>
      <c r="F43" s="104"/>
      <c r="G43" s="104"/>
      <c r="H43" s="4"/>
      <c r="I43" s="17"/>
      <c r="J43" s="11"/>
      <c r="K43" s="22"/>
      <c r="L43" s="3"/>
      <c r="M43" s="16"/>
      <c r="N43" s="16"/>
      <c r="O43" s="16"/>
      <c r="P43" s="17"/>
    </row>
    <row r="44" spans="2:16" ht="23.25" customHeight="1">
      <c r="B44" s="2"/>
      <c r="C44" s="104"/>
      <c r="D44" s="104"/>
      <c r="E44" s="104"/>
      <c r="F44" s="104"/>
      <c r="G44" s="104"/>
      <c r="H44" s="4"/>
      <c r="I44" s="17"/>
      <c r="J44" s="11"/>
      <c r="K44" s="22"/>
      <c r="L44" s="3"/>
      <c r="M44" s="16"/>
      <c r="N44" s="16"/>
      <c r="O44" s="16"/>
      <c r="P44" s="17"/>
    </row>
    <row r="45" spans="2:16" ht="23.25" customHeight="1">
      <c r="B45" s="2"/>
      <c r="C45" s="104"/>
      <c r="D45" s="104"/>
      <c r="E45" s="104"/>
      <c r="F45" s="104"/>
      <c r="G45" s="104"/>
      <c r="H45" s="4"/>
      <c r="I45" s="17"/>
      <c r="J45" s="11"/>
      <c r="K45" s="22"/>
      <c r="L45" s="3"/>
      <c r="M45" s="16"/>
      <c r="N45" s="16"/>
      <c r="O45" s="16"/>
      <c r="P45" s="17"/>
    </row>
    <row r="46" spans="2:16" ht="23.25" customHeight="1">
      <c r="B46" s="2"/>
      <c r="C46" s="104"/>
      <c r="D46" s="29"/>
      <c r="E46" s="29"/>
      <c r="F46" s="29"/>
      <c r="G46" s="104"/>
      <c r="H46" s="4"/>
      <c r="I46" s="17"/>
      <c r="J46" s="3"/>
      <c r="K46" s="16"/>
      <c r="L46" s="3"/>
      <c r="M46" s="16"/>
      <c r="N46" s="16"/>
      <c r="O46" s="16"/>
      <c r="P46" s="17"/>
    </row>
    <row r="47" spans="2:16" ht="23.25" customHeight="1">
      <c r="B47" s="2"/>
      <c r="C47" s="104"/>
      <c r="D47" s="104"/>
      <c r="E47" s="104"/>
      <c r="F47" s="104"/>
      <c r="G47" s="104"/>
      <c r="H47" s="4"/>
      <c r="I47" s="17"/>
      <c r="J47" s="11"/>
      <c r="K47" s="22"/>
      <c r="L47" s="3"/>
      <c r="M47" s="16"/>
      <c r="N47" s="16"/>
      <c r="O47" s="16"/>
      <c r="P47" s="17"/>
    </row>
    <row r="48" spans="2:16" ht="23.25" customHeight="1">
      <c r="B48" s="2"/>
      <c r="C48" s="104"/>
      <c r="D48" s="104"/>
      <c r="E48" s="104"/>
      <c r="F48" s="104"/>
      <c r="G48" s="104"/>
      <c r="H48" s="4"/>
      <c r="I48" s="17"/>
      <c r="J48" s="11"/>
      <c r="K48" s="22"/>
      <c r="L48" s="3"/>
      <c r="M48" s="16"/>
      <c r="N48" s="16"/>
      <c r="O48" s="16"/>
      <c r="P48" s="17"/>
    </row>
    <row r="49" spans="2:16" ht="23.25" customHeight="1">
      <c r="B49" s="2"/>
      <c r="C49" s="104"/>
      <c r="D49" s="104"/>
      <c r="E49" s="104"/>
      <c r="F49" s="104"/>
      <c r="G49" s="104"/>
      <c r="H49" s="4"/>
      <c r="I49" s="17"/>
      <c r="J49" s="11"/>
      <c r="K49" s="22"/>
      <c r="L49" s="3"/>
      <c r="M49" s="16"/>
      <c r="N49" s="16"/>
      <c r="O49" s="16"/>
      <c r="P49" s="17"/>
    </row>
    <row r="50" spans="2:16" ht="23.25" customHeight="1">
      <c r="B50" s="2"/>
      <c r="C50" s="104"/>
      <c r="D50" s="104"/>
      <c r="E50" s="104"/>
      <c r="F50" s="104"/>
      <c r="G50" s="104"/>
      <c r="H50" s="4"/>
      <c r="I50" s="17"/>
      <c r="J50" s="3"/>
      <c r="K50" s="16"/>
      <c r="L50" s="3"/>
      <c r="M50" s="16"/>
      <c r="N50" s="16"/>
      <c r="O50" s="16"/>
      <c r="P50" s="17"/>
    </row>
    <row r="51" spans="2:16" ht="23.25" customHeight="1">
      <c r="B51" s="2"/>
      <c r="C51" s="104"/>
      <c r="D51" s="104"/>
      <c r="E51" s="104"/>
      <c r="F51" s="104"/>
      <c r="G51" s="104"/>
      <c r="H51" s="4"/>
      <c r="I51" s="17"/>
      <c r="J51" s="11"/>
      <c r="K51" s="22"/>
      <c r="L51" s="3"/>
      <c r="M51" s="16"/>
      <c r="N51" s="16"/>
      <c r="O51" s="16"/>
      <c r="P51" s="17"/>
    </row>
    <row r="52" spans="2:16" ht="23.25" customHeight="1">
      <c r="B52" s="2"/>
      <c r="C52" s="104"/>
      <c r="D52" s="104"/>
      <c r="E52" s="104"/>
      <c r="F52" s="104"/>
      <c r="G52" s="104"/>
      <c r="H52" s="4"/>
      <c r="I52" s="17"/>
      <c r="J52" s="11"/>
      <c r="K52" s="22"/>
      <c r="L52" s="3"/>
      <c r="M52" s="16"/>
      <c r="N52" s="16"/>
      <c r="O52" s="16"/>
      <c r="P52" s="17"/>
    </row>
    <row r="53" spans="2:16" ht="23.25" customHeight="1">
      <c r="B53" s="2"/>
      <c r="C53" s="104"/>
      <c r="D53" s="104"/>
      <c r="E53" s="104"/>
      <c r="F53" s="104"/>
      <c r="G53" s="104"/>
      <c r="H53" s="4"/>
      <c r="I53" s="17"/>
      <c r="J53" s="11"/>
      <c r="K53" s="22"/>
      <c r="L53" s="3"/>
      <c r="M53" s="16"/>
      <c r="N53" s="16"/>
      <c r="O53" s="16"/>
      <c r="P53" s="17"/>
    </row>
    <row r="54" spans="2:16" ht="23.25" customHeight="1">
      <c r="B54" s="2"/>
      <c r="C54" s="104"/>
      <c r="D54" s="104"/>
      <c r="E54" s="104"/>
      <c r="F54" s="104"/>
      <c r="G54" s="104"/>
      <c r="H54" s="4"/>
      <c r="I54" s="17"/>
      <c r="J54" s="3"/>
      <c r="K54" s="16"/>
      <c r="L54" s="3"/>
      <c r="M54" s="16"/>
      <c r="N54" s="16"/>
      <c r="O54" s="16"/>
      <c r="P54" s="17"/>
    </row>
    <row r="55" spans="2:16" ht="23.25" customHeight="1">
      <c r="B55" s="2"/>
      <c r="C55" s="104"/>
      <c r="D55" s="104"/>
      <c r="E55" s="104"/>
      <c r="F55" s="104"/>
      <c r="G55" s="104"/>
      <c r="H55" s="4"/>
      <c r="I55" s="17"/>
      <c r="J55" s="3"/>
      <c r="K55" s="16"/>
      <c r="L55" s="3"/>
      <c r="M55" s="16"/>
      <c r="N55" s="16"/>
      <c r="O55" s="16"/>
      <c r="P55" s="17"/>
    </row>
    <row r="56" spans="2:16" ht="23.25" customHeight="1">
      <c r="B56" s="17"/>
      <c r="C56" s="104"/>
      <c r="D56" s="104"/>
      <c r="E56" s="104"/>
      <c r="F56" s="104"/>
      <c r="G56" s="104"/>
      <c r="H56" s="17"/>
      <c r="I56" s="17"/>
      <c r="J56" s="17"/>
      <c r="K56" s="17"/>
      <c r="L56" s="17"/>
      <c r="M56" s="17"/>
      <c r="N56" s="17"/>
      <c r="O56" s="17"/>
      <c r="P56" s="17"/>
    </row>
    <row r="57" spans="2:16" ht="23.25" customHeight="1">
      <c r="B57" s="17"/>
      <c r="C57" s="104"/>
      <c r="D57" s="104"/>
      <c r="E57" s="104"/>
      <c r="F57" s="104"/>
      <c r="G57" s="104"/>
      <c r="H57" s="17"/>
      <c r="I57" s="17"/>
      <c r="J57" s="17"/>
      <c r="K57" s="17"/>
      <c r="L57" s="17"/>
      <c r="M57" s="17"/>
      <c r="N57" s="17"/>
      <c r="O57" s="17"/>
      <c r="P57" s="17"/>
    </row>
    <row r="58" spans="2:16" ht="23.25" customHeight="1">
      <c r="B58" s="17"/>
      <c r="C58" s="104"/>
      <c r="D58" s="104"/>
      <c r="E58" s="104"/>
      <c r="F58" s="104"/>
      <c r="G58" s="104"/>
      <c r="H58" s="17"/>
      <c r="I58" s="17"/>
      <c r="J58" s="17"/>
      <c r="K58" s="17"/>
      <c r="L58" s="17"/>
      <c r="M58" s="17"/>
      <c r="N58" s="17"/>
      <c r="O58" s="17"/>
      <c r="P58" s="17"/>
    </row>
    <row r="59" spans="2:16" ht="23.25" customHeight="1">
      <c r="B59" s="17"/>
      <c r="C59" s="104"/>
      <c r="D59" s="104"/>
      <c r="E59" s="104"/>
      <c r="F59" s="104"/>
      <c r="G59" s="104"/>
      <c r="H59" s="17"/>
      <c r="I59" s="17"/>
      <c r="J59" s="17"/>
      <c r="K59" s="17"/>
      <c r="L59" s="17"/>
      <c r="M59" s="17"/>
      <c r="N59" s="17"/>
      <c r="O59" s="17"/>
      <c r="P59" s="17"/>
    </row>
    <row r="60" spans="2:16" ht="23.25" customHeight="1">
      <c r="C60" s="104"/>
      <c r="D60" s="104"/>
      <c r="E60" s="104"/>
      <c r="F60" s="104"/>
      <c r="G60" s="104"/>
    </row>
    <row r="61" spans="2:16" ht="23.25" customHeight="1">
      <c r="C61" s="104"/>
      <c r="D61" s="104"/>
      <c r="E61" s="104"/>
      <c r="F61" s="104"/>
      <c r="G61" s="104"/>
    </row>
    <row r="62" spans="2:16" ht="23.25" customHeight="1">
      <c r="C62" s="104"/>
      <c r="D62" s="104"/>
      <c r="E62" s="104"/>
      <c r="F62" s="104"/>
      <c r="G62" s="104"/>
    </row>
    <row r="63" spans="2:16" ht="23.25" customHeight="1">
      <c r="C63" s="104"/>
      <c r="D63" s="104"/>
      <c r="E63" s="104"/>
      <c r="F63" s="104"/>
      <c r="G63" s="104"/>
    </row>
    <row r="64" spans="2:16" ht="23.25" customHeight="1">
      <c r="C64" s="104"/>
      <c r="D64" s="104"/>
      <c r="E64" s="104"/>
      <c r="F64" s="104"/>
      <c r="G64" s="104"/>
    </row>
    <row r="65" spans="3:7" ht="23.25" customHeight="1">
      <c r="C65" s="104"/>
      <c r="D65" s="104"/>
      <c r="E65" s="104"/>
      <c r="F65" s="104"/>
      <c r="G65" s="104"/>
    </row>
    <row r="66" spans="3:7" ht="23.25" customHeight="1">
      <c r="C66" s="104"/>
      <c r="D66" s="104"/>
      <c r="E66" s="104"/>
      <c r="F66" s="104"/>
      <c r="G66" s="104"/>
    </row>
    <row r="67" spans="3:7" ht="23.25" customHeight="1">
      <c r="C67" s="104"/>
      <c r="D67" s="104"/>
      <c r="E67" s="104"/>
      <c r="F67" s="104"/>
      <c r="G67" s="104"/>
    </row>
    <row r="68" spans="3:7" ht="17.25" customHeight="1"/>
    <row r="69" spans="3:7" ht="17.25" customHeight="1"/>
    <row r="70" spans="3:7" ht="17.25" customHeight="1"/>
    <row r="71" spans="3:7" ht="17.25" customHeight="1"/>
    <row r="72" spans="3:7" ht="17.25" customHeight="1"/>
    <row r="73" spans="3:7" ht="17.25" customHeight="1"/>
    <row r="74" spans="3:7" ht="17.25" customHeight="1"/>
    <row r="75" spans="3:7" ht="17.25" customHeight="1"/>
    <row r="76" spans="3:7" ht="17.25" customHeight="1"/>
  </sheetData>
  <mergeCells count="4">
    <mergeCell ref="C37:G37"/>
    <mergeCell ref="C3:G3"/>
    <mergeCell ref="D2:F2"/>
    <mergeCell ref="D36:F36"/>
  </mergeCells>
  <phoneticPr fontId="6"/>
  <pageMargins left="0.78740157480314965" right="0.78740157480314965" top="0.98425196850393704" bottom="0.78740157480314965" header="0.51181102362204722" footer="0.51181102362204722"/>
  <pageSetup paperSize="9" scale="99" orientation="portrait" r:id="rId1"/>
  <headerFooter alignWithMargins="0"/>
  <rowBreaks count="1" manualBreakCount="1">
    <brk id="34"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N46"/>
  <sheetViews>
    <sheetView view="pageBreakPreview" zoomScaleNormal="75" zoomScaleSheetLayoutView="100" workbookViewId="0"/>
  </sheetViews>
  <sheetFormatPr defaultColWidth="9" defaultRowHeight="13.5"/>
  <cols>
    <col min="1" max="1" width="2" customWidth="1"/>
    <col min="2" max="2" width="2.75" customWidth="1"/>
    <col min="3" max="3" width="14.625" customWidth="1"/>
    <col min="4" max="4" width="4" customWidth="1"/>
    <col min="5" max="9" width="6.5" customWidth="1"/>
    <col min="10" max="10" width="21.75" customWidth="1"/>
    <col min="11" max="12" width="3.625" customWidth="1"/>
  </cols>
  <sheetData>
    <row r="1" spans="2:14" ht="30" customHeight="1">
      <c r="B1" s="35" t="s">
        <v>189</v>
      </c>
      <c r="C1" s="44"/>
      <c r="D1" s="44"/>
      <c r="E1" s="44"/>
      <c r="F1" s="44"/>
      <c r="G1" s="44"/>
      <c r="H1" s="648" t="s">
        <v>659</v>
      </c>
      <c r="I1" s="648"/>
      <c r="J1" s="648"/>
      <c r="K1" s="44"/>
      <c r="L1" s="44"/>
      <c r="M1" s="44"/>
      <c r="N1" s="44"/>
    </row>
    <row r="2" spans="2:14" ht="30" customHeight="1">
      <c r="C2" s="44"/>
      <c r="D2" s="44"/>
      <c r="E2" s="44"/>
      <c r="F2" s="44"/>
      <c r="G2" s="44"/>
      <c r="H2" s="44"/>
      <c r="I2" s="44"/>
      <c r="J2" s="44"/>
      <c r="K2" s="44"/>
      <c r="L2" s="44"/>
      <c r="M2" s="44"/>
      <c r="N2" s="44"/>
    </row>
    <row r="3" spans="2:14" ht="30" customHeight="1">
      <c r="C3" s="44"/>
      <c r="D3" s="44"/>
      <c r="E3" s="44"/>
      <c r="F3" s="44"/>
      <c r="G3" s="44"/>
      <c r="H3" s="44"/>
      <c r="I3" s="44"/>
      <c r="J3" s="44"/>
      <c r="K3" s="44"/>
      <c r="L3" s="44"/>
      <c r="M3" s="44"/>
      <c r="N3" s="44"/>
    </row>
    <row r="4" spans="2:14" ht="39" customHeight="1">
      <c r="B4" s="647" t="s">
        <v>124</v>
      </c>
      <c r="C4" s="518"/>
      <c r="D4" s="518"/>
      <c r="E4" s="518"/>
      <c r="F4" s="518"/>
      <c r="G4" s="518"/>
      <c r="H4" s="518"/>
      <c r="I4" s="518"/>
      <c r="J4" s="518"/>
      <c r="K4" s="44"/>
      <c r="L4" s="44"/>
      <c r="M4" s="44"/>
      <c r="N4" s="44"/>
    </row>
    <row r="5" spans="2:14" ht="30" customHeight="1">
      <c r="C5" s="44"/>
      <c r="D5" s="44"/>
      <c r="E5" s="44"/>
      <c r="F5" s="44"/>
      <c r="G5" s="44"/>
      <c r="H5" s="44"/>
      <c r="I5" s="44"/>
      <c r="J5" s="44"/>
      <c r="K5" s="44"/>
      <c r="L5" s="44"/>
      <c r="M5" s="44"/>
      <c r="N5" s="44"/>
    </row>
    <row r="6" spans="2:14" ht="30" customHeight="1">
      <c r="C6" s="44"/>
      <c r="D6" s="44"/>
      <c r="E6" s="74" t="s">
        <v>419</v>
      </c>
      <c r="F6" s="74"/>
      <c r="G6" s="74" t="s">
        <v>10</v>
      </c>
      <c r="H6" s="74"/>
      <c r="I6" s="74" t="s">
        <v>121</v>
      </c>
      <c r="J6" s="44"/>
      <c r="K6" s="44"/>
      <c r="L6" s="44"/>
      <c r="M6" s="44"/>
      <c r="N6" s="44"/>
    </row>
    <row r="7" spans="2:14" ht="30" customHeight="1">
      <c r="C7" s="44"/>
      <c r="D7" s="44"/>
      <c r="E7" s="44"/>
      <c r="F7" s="44"/>
      <c r="G7" s="44"/>
      <c r="H7" s="44"/>
      <c r="I7" s="44"/>
      <c r="J7" s="44"/>
      <c r="K7" s="44"/>
      <c r="L7" s="44"/>
      <c r="M7" s="44"/>
      <c r="N7" s="44"/>
    </row>
    <row r="8" spans="2:14" ht="30" customHeight="1">
      <c r="C8" s="44"/>
      <c r="D8" s="44"/>
      <c r="E8" s="44"/>
      <c r="F8" s="44"/>
      <c r="G8" s="44"/>
      <c r="H8" s="44"/>
      <c r="I8" s="44"/>
      <c r="J8" s="44"/>
      <c r="K8" s="44"/>
      <c r="L8" s="44"/>
      <c r="M8" s="44"/>
      <c r="N8" s="44"/>
    </row>
    <row r="9" spans="2:14" ht="30" customHeight="1">
      <c r="C9" s="44"/>
      <c r="D9" s="44"/>
      <c r="E9" s="44"/>
      <c r="F9" s="44"/>
      <c r="G9" s="44"/>
      <c r="H9" s="44"/>
      <c r="I9" s="44"/>
      <c r="J9" s="44"/>
      <c r="K9" s="44"/>
      <c r="L9" s="44"/>
      <c r="M9" s="44"/>
      <c r="N9" s="44"/>
    </row>
    <row r="10" spans="2:14" ht="30" customHeight="1">
      <c r="C10" s="44"/>
      <c r="D10" s="44"/>
      <c r="E10" s="44" t="s">
        <v>122</v>
      </c>
      <c r="F10" s="44"/>
      <c r="G10" s="44"/>
      <c r="H10" s="44"/>
      <c r="I10" s="44"/>
      <c r="J10" s="44"/>
      <c r="K10" s="44"/>
      <c r="L10" s="44"/>
      <c r="M10" s="44"/>
      <c r="N10" s="44"/>
    </row>
    <row r="11" spans="2:14" ht="30" customHeight="1">
      <c r="C11" s="44"/>
      <c r="D11" s="44"/>
      <c r="E11" s="44" t="s">
        <v>416</v>
      </c>
      <c r="F11" s="44"/>
      <c r="G11" s="44"/>
      <c r="H11" s="44"/>
      <c r="I11" s="44"/>
      <c r="J11" s="44"/>
      <c r="K11" s="44"/>
      <c r="L11" s="44"/>
      <c r="M11" s="44"/>
      <c r="N11" s="44"/>
    </row>
    <row r="12" spans="2:14" ht="30" customHeight="1">
      <c r="C12" s="44"/>
      <c r="D12" s="44"/>
      <c r="E12" s="44" t="s">
        <v>417</v>
      </c>
      <c r="F12" s="44"/>
      <c r="G12" s="44"/>
      <c r="H12" s="44"/>
      <c r="I12" s="44"/>
      <c r="J12" s="44"/>
      <c r="K12" s="44"/>
      <c r="L12" s="44"/>
      <c r="M12" s="44"/>
      <c r="N12" s="44"/>
    </row>
    <row r="13" spans="2:14" ht="30" customHeight="1">
      <c r="C13" s="44"/>
      <c r="D13" s="44"/>
      <c r="E13" s="44" t="s">
        <v>658</v>
      </c>
      <c r="F13" s="44"/>
      <c r="G13" s="44"/>
      <c r="H13" s="44"/>
      <c r="I13" s="44"/>
      <c r="J13" s="44"/>
      <c r="K13" s="44"/>
      <c r="L13" s="44"/>
      <c r="M13" s="44"/>
      <c r="N13" s="44"/>
    </row>
    <row r="14" spans="2:14" ht="30" customHeight="1">
      <c r="C14" s="44"/>
      <c r="D14" s="44"/>
      <c r="E14" s="44" t="s">
        <v>653</v>
      </c>
      <c r="F14" s="44"/>
      <c r="G14" s="44"/>
      <c r="H14" s="44"/>
      <c r="I14" s="44"/>
      <c r="J14" s="44"/>
      <c r="K14" s="44"/>
      <c r="L14" s="44"/>
      <c r="M14" s="44"/>
      <c r="N14" s="44"/>
    </row>
    <row r="15" spans="2:14" ht="30" customHeight="1">
      <c r="C15" s="44"/>
      <c r="D15" s="44"/>
      <c r="E15" s="44" t="s">
        <v>654</v>
      </c>
      <c r="F15" s="44"/>
      <c r="G15" s="44"/>
      <c r="H15" s="44"/>
      <c r="I15" s="44"/>
      <c r="J15" s="44"/>
      <c r="K15" s="44"/>
      <c r="L15" s="44"/>
      <c r="M15" s="44"/>
      <c r="N15" s="44"/>
    </row>
    <row r="16" spans="2:14" ht="30" customHeight="1">
      <c r="C16" s="44"/>
      <c r="D16" s="44"/>
      <c r="E16" s="44"/>
      <c r="F16" s="44"/>
      <c r="G16" s="44"/>
      <c r="H16" s="44"/>
      <c r="I16" s="44"/>
      <c r="J16" s="44"/>
      <c r="K16" s="44"/>
      <c r="L16" s="44"/>
      <c r="M16" s="44"/>
      <c r="N16" s="44"/>
    </row>
    <row r="17" spans="3:14" ht="30" customHeight="1">
      <c r="C17" s="44"/>
      <c r="D17" s="44"/>
      <c r="E17" s="44"/>
      <c r="F17" s="44"/>
      <c r="G17" s="44"/>
      <c r="H17" s="44"/>
      <c r="I17" s="44"/>
      <c r="J17" s="44"/>
      <c r="K17" s="44"/>
      <c r="L17" s="44"/>
      <c r="M17" s="44"/>
      <c r="N17" s="44"/>
    </row>
    <row r="18" spans="3:14" ht="30" customHeight="1">
      <c r="C18" s="44"/>
      <c r="D18" s="44"/>
      <c r="E18" s="44"/>
      <c r="F18" s="44"/>
      <c r="G18" s="44"/>
      <c r="H18" s="44"/>
      <c r="I18" s="44"/>
      <c r="J18" s="44"/>
      <c r="K18" s="44"/>
      <c r="L18" s="44"/>
      <c r="M18" s="44"/>
      <c r="N18" s="44"/>
    </row>
    <row r="19" spans="3:14" ht="30" customHeight="1">
      <c r="D19" s="75" t="s">
        <v>120</v>
      </c>
      <c r="E19" s="518" t="str">
        <f>基礎データ入力!C2</f>
        <v>○○高校改築工事</v>
      </c>
      <c r="F19" s="518"/>
      <c r="G19" s="518"/>
      <c r="H19" s="518"/>
      <c r="I19" s="518"/>
      <c r="J19" s="518"/>
      <c r="K19" s="44"/>
      <c r="L19" s="44"/>
      <c r="M19" s="44"/>
      <c r="N19" s="44"/>
    </row>
    <row r="20" spans="3:14" ht="30" customHeight="1">
      <c r="D20" s="75"/>
      <c r="E20" s="44"/>
      <c r="F20" s="44"/>
      <c r="G20" s="44"/>
      <c r="H20" s="44"/>
      <c r="I20" s="44"/>
      <c r="J20" s="44"/>
      <c r="K20" s="44"/>
      <c r="L20" s="44"/>
      <c r="M20" s="44"/>
      <c r="N20" s="44"/>
    </row>
    <row r="21" spans="3:14" ht="30" customHeight="1">
      <c r="D21" s="75"/>
      <c r="E21" s="44"/>
      <c r="F21" s="44"/>
      <c r="G21" s="44"/>
      <c r="H21" s="44"/>
      <c r="I21" s="44"/>
      <c r="J21" s="44"/>
      <c r="K21" s="44"/>
      <c r="L21" s="44"/>
      <c r="M21" s="44"/>
      <c r="N21" s="44"/>
    </row>
    <row r="22" spans="3:14" ht="30" customHeight="1">
      <c r="D22" s="75" t="s">
        <v>655</v>
      </c>
      <c r="E22" s="518" t="str">
        <f>基礎データ入力!C7</f>
        <v>○○建設株式会社</v>
      </c>
      <c r="F22" s="518"/>
      <c r="G22" s="518"/>
      <c r="H22" s="518"/>
      <c r="I22" s="518"/>
      <c r="J22" s="518"/>
      <c r="K22" s="44"/>
      <c r="L22" s="44"/>
      <c r="M22" s="44"/>
      <c r="N22" s="44"/>
    </row>
    <row r="23" spans="3:14" ht="30" customHeight="1">
      <c r="C23" s="44"/>
      <c r="D23" s="44"/>
      <c r="E23" s="44"/>
      <c r="F23" s="44"/>
      <c r="G23" s="44"/>
      <c r="H23" s="44"/>
      <c r="I23" s="44"/>
      <c r="J23" s="44"/>
      <c r="K23" s="44"/>
      <c r="L23" s="44"/>
      <c r="M23" s="44"/>
      <c r="N23" s="44"/>
    </row>
    <row r="24" spans="3:14" ht="30" customHeight="1">
      <c r="C24" s="44"/>
      <c r="D24" s="44"/>
      <c r="E24" s="44"/>
      <c r="F24" s="44"/>
      <c r="G24" s="44"/>
      <c r="H24" s="44"/>
      <c r="I24" s="44"/>
      <c r="J24" s="44"/>
      <c r="K24" s="44"/>
      <c r="L24" s="44"/>
      <c r="M24" s="44"/>
      <c r="N24" s="44"/>
    </row>
    <row r="25" spans="3:14" ht="27" customHeight="1">
      <c r="C25" s="44"/>
      <c r="D25" s="44"/>
      <c r="E25" s="44"/>
      <c r="F25" s="44"/>
      <c r="G25" s="44"/>
      <c r="H25" s="44"/>
      <c r="I25" s="44"/>
      <c r="J25" s="44"/>
      <c r="K25" s="44"/>
      <c r="L25" s="44"/>
      <c r="M25" s="44"/>
      <c r="N25" s="44"/>
    </row>
    <row r="26" spans="3:14" ht="27" customHeight="1">
      <c r="C26" s="44"/>
      <c r="D26" s="44"/>
      <c r="E26" s="44"/>
      <c r="F26" s="44"/>
      <c r="G26" s="44"/>
      <c r="H26" s="44"/>
      <c r="I26" s="44"/>
      <c r="J26" s="44"/>
      <c r="K26" s="44"/>
      <c r="L26" s="44"/>
      <c r="M26" s="44"/>
      <c r="N26" s="44"/>
    </row>
    <row r="27" spans="3:14" ht="23.25" customHeight="1">
      <c r="C27" s="44"/>
      <c r="D27" s="44"/>
      <c r="E27" s="44"/>
      <c r="F27" s="44"/>
      <c r="G27" s="44"/>
      <c r="H27" s="44"/>
      <c r="I27" s="44"/>
      <c r="J27" s="44"/>
      <c r="K27" s="44"/>
      <c r="L27" s="44"/>
      <c r="M27" s="44"/>
      <c r="N27" s="44"/>
    </row>
    <row r="28" spans="3:14" ht="23.25" customHeight="1">
      <c r="C28" s="44"/>
      <c r="D28" s="44"/>
      <c r="E28" s="44"/>
      <c r="F28" s="44"/>
      <c r="G28" s="44"/>
      <c r="H28" s="44"/>
      <c r="I28" s="44"/>
      <c r="J28" s="44"/>
      <c r="K28" s="44"/>
      <c r="L28" s="44"/>
      <c r="M28" s="44"/>
      <c r="N28" s="44"/>
    </row>
    <row r="29" spans="3:14" ht="23.25" customHeight="1">
      <c r="C29" s="44"/>
      <c r="D29" s="44"/>
      <c r="E29" s="44"/>
      <c r="F29" s="44"/>
      <c r="G29" s="44"/>
      <c r="H29" s="44"/>
      <c r="I29" s="44"/>
      <c r="J29" s="44"/>
      <c r="K29" s="44"/>
      <c r="L29" s="44"/>
      <c r="M29" s="44"/>
      <c r="N29" s="44"/>
    </row>
    <row r="30" spans="3:14" ht="23.25" customHeight="1">
      <c r="C30" s="44"/>
      <c r="D30" s="44"/>
      <c r="E30" s="44"/>
      <c r="F30" s="44"/>
      <c r="G30" s="44"/>
      <c r="H30" s="44"/>
      <c r="I30" s="44"/>
      <c r="J30" s="44"/>
      <c r="K30" s="44"/>
      <c r="L30" s="44"/>
      <c r="M30" s="44"/>
      <c r="N30" s="44"/>
    </row>
    <row r="31" spans="3:14" ht="23.25" customHeight="1">
      <c r="C31" s="44"/>
      <c r="D31" s="44"/>
      <c r="E31" s="44"/>
      <c r="F31" s="44"/>
      <c r="G31" s="44"/>
      <c r="H31" s="44"/>
      <c r="I31" s="44"/>
      <c r="J31" s="44"/>
      <c r="K31" s="44"/>
      <c r="L31" s="44"/>
      <c r="M31" s="44"/>
      <c r="N31" s="44"/>
    </row>
    <row r="32" spans="3:14" ht="23.25" customHeight="1">
      <c r="C32" s="44"/>
      <c r="D32" s="44"/>
      <c r="E32" s="44"/>
      <c r="F32" s="44"/>
      <c r="G32" s="44"/>
      <c r="H32" s="44"/>
      <c r="I32" s="44"/>
      <c r="J32" s="44"/>
      <c r="K32" s="44"/>
      <c r="L32" s="44"/>
      <c r="M32" s="44"/>
      <c r="N32" s="44"/>
    </row>
    <row r="33" spans="3:14" ht="23.25" customHeight="1">
      <c r="C33" s="44"/>
      <c r="D33" s="44"/>
      <c r="E33" s="44"/>
      <c r="F33" s="44"/>
      <c r="G33" s="44"/>
      <c r="H33" s="44"/>
      <c r="I33" s="44"/>
      <c r="J33" s="44"/>
      <c r="K33" s="44"/>
      <c r="L33" s="44"/>
      <c r="M33" s="44"/>
      <c r="N33" s="44"/>
    </row>
    <row r="34" spans="3:14" ht="23.25" customHeight="1"/>
    <row r="35" spans="3:14" ht="23.25" customHeight="1"/>
    <row r="36" spans="3:14" ht="23.25" customHeight="1"/>
    <row r="37" spans="3:14" ht="23.25" customHeight="1"/>
    <row r="38" spans="3:14" ht="23.25" customHeight="1"/>
    <row r="39" spans="3:14" ht="23.25" customHeight="1"/>
    <row r="40" spans="3:14" ht="23.25" customHeight="1"/>
    <row r="41" spans="3:14" ht="23.25" customHeight="1"/>
    <row r="42" spans="3:14" ht="23.25" customHeight="1"/>
    <row r="43" spans="3:14" ht="23.25" customHeight="1"/>
    <row r="44" spans="3:14" ht="23.25" customHeight="1"/>
    <row r="45" spans="3:14" ht="23.25" customHeight="1"/>
    <row r="46" spans="3:14" ht="23.25" customHeight="1"/>
  </sheetData>
  <mergeCells count="4">
    <mergeCell ref="B4:J4"/>
    <mergeCell ref="E19:J19"/>
    <mergeCell ref="E22:J22"/>
    <mergeCell ref="H1:J1"/>
  </mergeCells>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Q60"/>
  <sheetViews>
    <sheetView view="pageBreakPreview" zoomScale="85" zoomScaleNormal="75" zoomScaleSheetLayoutView="85" workbookViewId="0"/>
  </sheetViews>
  <sheetFormatPr defaultColWidth="9" defaultRowHeight="13.5"/>
  <cols>
    <col min="1" max="1" width="1.25" customWidth="1"/>
    <col min="2" max="3" width="4.25" customWidth="1"/>
    <col min="4" max="4" width="8.125" customWidth="1"/>
    <col min="5" max="5" width="2.625" customWidth="1"/>
    <col min="6" max="6" width="7.125" customWidth="1"/>
    <col min="7" max="8" width="3.625" customWidth="1"/>
    <col min="9" max="11" width="5.125" customWidth="1"/>
    <col min="12" max="12" width="3.5" customWidth="1"/>
    <col min="13" max="13" width="8.125" customWidth="1"/>
    <col min="14" max="14" width="5.125" customWidth="1"/>
    <col min="15" max="16" width="8.125" customWidth="1"/>
    <col min="17" max="17" width="5.125" customWidth="1"/>
  </cols>
  <sheetData>
    <row r="1" spans="2:17" ht="16.5" customHeight="1">
      <c r="B1" s="35" t="s">
        <v>190</v>
      </c>
      <c r="C1" s="27"/>
      <c r="F1" s="20"/>
      <c r="G1" s="20"/>
      <c r="H1" s="20"/>
      <c r="I1" s="20"/>
      <c r="J1" s="20"/>
      <c r="K1" s="20"/>
      <c r="L1" s="20"/>
      <c r="M1" s="20"/>
      <c r="N1" s="20"/>
      <c r="O1" s="20"/>
      <c r="P1" s="20"/>
      <c r="Q1" s="20"/>
    </row>
    <row r="2" spans="2:17" ht="21.75" customHeight="1">
      <c r="B2" s="517" t="s">
        <v>128</v>
      </c>
      <c r="C2" s="518"/>
      <c r="D2" s="518"/>
      <c r="E2" s="518"/>
      <c r="F2" s="518"/>
      <c r="G2" s="518"/>
      <c r="H2" s="518"/>
      <c r="I2" s="518"/>
      <c r="J2" s="518"/>
      <c r="K2" s="518"/>
      <c r="L2" s="518"/>
      <c r="M2" s="518"/>
      <c r="N2" s="518"/>
      <c r="O2" s="518"/>
      <c r="P2" s="518"/>
    </row>
    <row r="3" spans="2:17" ht="6" customHeight="1">
      <c r="B3" s="1"/>
      <c r="C3" s="1"/>
      <c r="D3" s="1"/>
      <c r="E3" s="1"/>
      <c r="F3" s="1"/>
      <c r="G3" s="1"/>
      <c r="H3" s="1"/>
      <c r="I3" s="1"/>
      <c r="J3" s="1"/>
      <c r="K3" s="1"/>
      <c r="L3" s="1"/>
      <c r="M3" s="1"/>
      <c r="N3" s="1"/>
      <c r="O3" s="1"/>
      <c r="P3" s="1"/>
      <c r="Q3" s="1"/>
    </row>
    <row r="4" spans="2:17" ht="14.25" customHeight="1">
      <c r="B4" s="1"/>
      <c r="C4" s="1"/>
      <c r="D4" s="1"/>
      <c r="E4" s="1"/>
      <c r="F4" s="1"/>
      <c r="G4" s="44"/>
      <c r="H4" s="75" t="s">
        <v>421</v>
      </c>
      <c r="I4" s="76"/>
      <c r="J4" s="76" t="s">
        <v>10</v>
      </c>
      <c r="K4" s="76"/>
      <c r="L4" s="44" t="s">
        <v>125</v>
      </c>
      <c r="M4" s="44"/>
      <c r="N4" s="1"/>
      <c r="O4" s="1"/>
      <c r="P4" s="1"/>
      <c r="Q4" s="1"/>
    </row>
    <row r="5" spans="2:17" ht="6" customHeight="1" thickBot="1">
      <c r="B5" s="1"/>
      <c r="C5" s="1"/>
      <c r="D5" s="1"/>
      <c r="E5" s="1"/>
      <c r="F5" s="1"/>
      <c r="G5" s="1"/>
      <c r="H5" s="1"/>
      <c r="I5" s="1"/>
      <c r="J5" s="1"/>
      <c r="K5" s="1"/>
      <c r="L5" s="1"/>
      <c r="M5" s="1"/>
      <c r="N5" s="1"/>
      <c r="O5" s="1"/>
      <c r="P5" s="1"/>
      <c r="Q5" s="1"/>
    </row>
    <row r="6" spans="2:17" ht="20.25" customHeight="1">
      <c r="B6" s="350"/>
      <c r="C6" s="665" t="s">
        <v>123</v>
      </c>
      <c r="D6" s="666"/>
      <c r="E6" s="78"/>
      <c r="F6" s="668" t="str">
        <f>基礎データ入力!C2</f>
        <v>○○高校改築工事</v>
      </c>
      <c r="G6" s="669"/>
      <c r="H6" s="669"/>
      <c r="I6" s="669"/>
      <c r="J6" s="669"/>
      <c r="K6" s="669"/>
      <c r="L6" s="669"/>
      <c r="M6" s="669"/>
      <c r="N6" s="669"/>
      <c r="O6" s="669"/>
      <c r="P6" s="669"/>
      <c r="Q6" s="670"/>
    </row>
    <row r="7" spans="2:17" ht="20.25" customHeight="1">
      <c r="B7" s="351"/>
      <c r="C7" s="667" t="s">
        <v>126</v>
      </c>
      <c r="D7" s="636"/>
      <c r="E7" s="80"/>
      <c r="F7" s="649"/>
      <c r="G7" s="671"/>
      <c r="H7" s="671"/>
      <c r="I7" s="671"/>
      <c r="J7" s="671"/>
      <c r="K7" s="671"/>
      <c r="L7" s="671"/>
      <c r="M7" s="671"/>
      <c r="N7" s="671"/>
      <c r="O7" s="671"/>
      <c r="P7" s="671"/>
      <c r="Q7" s="672"/>
    </row>
    <row r="8" spans="2:17" ht="20.25" customHeight="1">
      <c r="B8" s="352"/>
      <c r="C8" s="667" t="s">
        <v>498</v>
      </c>
      <c r="D8" s="636"/>
      <c r="F8" s="673" t="str">
        <f>基礎データ入力!C7</f>
        <v>○○建設株式会社</v>
      </c>
      <c r="G8" s="674"/>
      <c r="H8" s="674"/>
      <c r="I8" s="674"/>
      <c r="J8" s="674"/>
      <c r="K8" s="674"/>
      <c r="L8" s="674"/>
      <c r="M8" s="674"/>
      <c r="N8" s="674"/>
      <c r="O8" s="674"/>
      <c r="P8" s="674"/>
      <c r="Q8" s="675"/>
    </row>
    <row r="9" spans="2:17" ht="20.25" customHeight="1">
      <c r="B9" s="351"/>
      <c r="C9" s="667" t="s">
        <v>127</v>
      </c>
      <c r="D9" s="636"/>
      <c r="E9" s="80"/>
      <c r="F9" s="659">
        <f>基礎データ入力!C4</f>
        <v>43952</v>
      </c>
      <c r="G9" s="660"/>
      <c r="H9" s="660"/>
      <c r="I9" s="326" t="s">
        <v>449</v>
      </c>
      <c r="J9" s="660">
        <f>基礎データ入力!C5</f>
        <v>44286</v>
      </c>
      <c r="K9" s="660"/>
      <c r="L9" s="660"/>
      <c r="M9" s="348"/>
      <c r="N9" s="348"/>
      <c r="O9" s="348"/>
      <c r="P9" s="348"/>
      <c r="Q9" s="353"/>
    </row>
    <row r="10" spans="2:17" ht="18" customHeight="1" thickBot="1">
      <c r="B10" s="354"/>
      <c r="C10" s="663" t="s">
        <v>148</v>
      </c>
      <c r="D10" s="664"/>
      <c r="E10" s="81"/>
      <c r="F10" s="661">
        <f>基礎データ入力!C3</f>
        <v>123456789</v>
      </c>
      <c r="G10" s="662"/>
      <c r="H10" s="662"/>
      <c r="I10" s="662"/>
      <c r="J10" s="355"/>
      <c r="K10" s="355"/>
      <c r="L10" s="355"/>
      <c r="M10" s="81"/>
      <c r="N10" s="81"/>
      <c r="O10" s="81"/>
      <c r="P10" s="81"/>
      <c r="Q10" s="82"/>
    </row>
    <row r="11" spans="2:17" ht="17.25" customHeight="1" thickTop="1">
      <c r="B11" s="85" t="s">
        <v>129</v>
      </c>
      <c r="C11" s="105" t="s">
        <v>147</v>
      </c>
      <c r="D11" s="654" t="s">
        <v>656</v>
      </c>
      <c r="E11" s="655"/>
      <c r="F11" s="655"/>
      <c r="G11" s="655"/>
      <c r="H11" s="655"/>
      <c r="I11" s="655"/>
      <c r="J11" s="655"/>
      <c r="K11" s="655"/>
      <c r="L11" s="655"/>
      <c r="M11" s="656"/>
      <c r="N11" s="657" t="s">
        <v>657</v>
      </c>
      <c r="O11" s="655"/>
      <c r="P11" s="655"/>
      <c r="Q11" s="658"/>
    </row>
    <row r="12" spans="2:17" ht="17.25" customHeight="1">
      <c r="B12" s="356">
        <v>1</v>
      </c>
      <c r="C12" s="357"/>
      <c r="D12" s="649"/>
      <c r="E12" s="636"/>
      <c r="F12" s="636"/>
      <c r="G12" s="636"/>
      <c r="H12" s="636"/>
      <c r="I12" s="636"/>
      <c r="J12" s="636"/>
      <c r="K12" s="636"/>
      <c r="L12" s="636"/>
      <c r="M12" s="637"/>
      <c r="N12" s="649"/>
      <c r="O12" s="636"/>
      <c r="P12" s="636"/>
      <c r="Q12" s="650"/>
    </row>
    <row r="13" spans="2:17" ht="17.25" customHeight="1">
      <c r="B13" s="356">
        <v>2</v>
      </c>
      <c r="C13" s="357"/>
      <c r="D13" s="649"/>
      <c r="E13" s="636"/>
      <c r="F13" s="636"/>
      <c r="G13" s="636"/>
      <c r="H13" s="636"/>
      <c r="I13" s="636"/>
      <c r="J13" s="636"/>
      <c r="K13" s="636"/>
      <c r="L13" s="636"/>
      <c r="M13" s="637"/>
      <c r="N13" s="649"/>
      <c r="O13" s="636"/>
      <c r="P13" s="636"/>
      <c r="Q13" s="650"/>
    </row>
    <row r="14" spans="2:17" ht="17.25" customHeight="1">
      <c r="B14" s="356">
        <v>3</v>
      </c>
      <c r="C14" s="357"/>
      <c r="D14" s="649"/>
      <c r="E14" s="636"/>
      <c r="F14" s="636"/>
      <c r="G14" s="636"/>
      <c r="H14" s="636"/>
      <c r="I14" s="636"/>
      <c r="J14" s="636"/>
      <c r="K14" s="636"/>
      <c r="L14" s="636"/>
      <c r="M14" s="637"/>
      <c r="N14" s="649"/>
      <c r="O14" s="636"/>
      <c r="P14" s="636"/>
      <c r="Q14" s="650"/>
    </row>
    <row r="15" spans="2:17" ht="17.25" customHeight="1">
      <c r="B15" s="356">
        <v>4</v>
      </c>
      <c r="C15" s="357"/>
      <c r="D15" s="649"/>
      <c r="E15" s="636"/>
      <c r="F15" s="636"/>
      <c r="G15" s="636"/>
      <c r="H15" s="636"/>
      <c r="I15" s="636"/>
      <c r="J15" s="636"/>
      <c r="K15" s="636"/>
      <c r="L15" s="636"/>
      <c r="M15" s="637"/>
      <c r="N15" s="649"/>
      <c r="O15" s="636"/>
      <c r="P15" s="636"/>
      <c r="Q15" s="650"/>
    </row>
    <row r="16" spans="2:17" ht="17.25" customHeight="1">
      <c r="B16" s="356">
        <v>5</v>
      </c>
      <c r="C16" s="357"/>
      <c r="D16" s="649"/>
      <c r="E16" s="636"/>
      <c r="F16" s="636"/>
      <c r="G16" s="636"/>
      <c r="H16" s="636"/>
      <c r="I16" s="636"/>
      <c r="J16" s="636"/>
      <c r="K16" s="636"/>
      <c r="L16" s="636"/>
      <c r="M16" s="637"/>
      <c r="N16" s="649"/>
      <c r="O16" s="636"/>
      <c r="P16" s="636"/>
      <c r="Q16" s="650"/>
    </row>
    <row r="17" spans="2:17" ht="17.25" customHeight="1">
      <c r="B17" s="356">
        <v>6</v>
      </c>
      <c r="C17" s="357"/>
      <c r="D17" s="649"/>
      <c r="E17" s="636"/>
      <c r="F17" s="636"/>
      <c r="G17" s="636"/>
      <c r="H17" s="636"/>
      <c r="I17" s="636"/>
      <c r="J17" s="636"/>
      <c r="K17" s="636"/>
      <c r="L17" s="636"/>
      <c r="M17" s="637"/>
      <c r="N17" s="649"/>
      <c r="O17" s="636"/>
      <c r="P17" s="636"/>
      <c r="Q17" s="650"/>
    </row>
    <row r="18" spans="2:17" ht="17.25" customHeight="1">
      <c r="B18" s="356">
        <v>7</v>
      </c>
      <c r="C18" s="357"/>
      <c r="D18" s="649"/>
      <c r="E18" s="636"/>
      <c r="F18" s="636"/>
      <c r="G18" s="636"/>
      <c r="H18" s="636"/>
      <c r="I18" s="636"/>
      <c r="J18" s="636"/>
      <c r="K18" s="636"/>
      <c r="L18" s="636"/>
      <c r="M18" s="637"/>
      <c r="N18" s="649"/>
      <c r="O18" s="636"/>
      <c r="P18" s="636"/>
      <c r="Q18" s="650"/>
    </row>
    <row r="19" spans="2:17" ht="17.25" customHeight="1">
      <c r="B19" s="356">
        <v>8</v>
      </c>
      <c r="C19" s="357"/>
      <c r="D19" s="649"/>
      <c r="E19" s="636"/>
      <c r="F19" s="636"/>
      <c r="G19" s="636"/>
      <c r="H19" s="636"/>
      <c r="I19" s="636"/>
      <c r="J19" s="636"/>
      <c r="K19" s="636"/>
      <c r="L19" s="636"/>
      <c r="M19" s="637"/>
      <c r="N19" s="649"/>
      <c r="O19" s="636"/>
      <c r="P19" s="636"/>
      <c r="Q19" s="650"/>
    </row>
    <row r="20" spans="2:17" ht="17.25" customHeight="1">
      <c r="B20" s="356">
        <v>9</v>
      </c>
      <c r="C20" s="357"/>
      <c r="D20" s="649"/>
      <c r="E20" s="636"/>
      <c r="F20" s="636"/>
      <c r="G20" s="636"/>
      <c r="H20" s="636"/>
      <c r="I20" s="636"/>
      <c r="J20" s="636"/>
      <c r="K20" s="636"/>
      <c r="L20" s="636"/>
      <c r="M20" s="637"/>
      <c r="N20" s="649"/>
      <c r="O20" s="636"/>
      <c r="P20" s="636"/>
      <c r="Q20" s="650"/>
    </row>
    <row r="21" spans="2:17" ht="17.25" customHeight="1">
      <c r="B21" s="356">
        <v>10</v>
      </c>
      <c r="C21" s="357"/>
      <c r="D21" s="649"/>
      <c r="E21" s="636"/>
      <c r="F21" s="636"/>
      <c r="G21" s="636"/>
      <c r="H21" s="636"/>
      <c r="I21" s="636"/>
      <c r="J21" s="636"/>
      <c r="K21" s="636"/>
      <c r="L21" s="636"/>
      <c r="M21" s="637"/>
      <c r="N21" s="649"/>
      <c r="O21" s="636"/>
      <c r="P21" s="636"/>
      <c r="Q21" s="650"/>
    </row>
    <row r="22" spans="2:17" ht="17.25" customHeight="1">
      <c r="B22" s="356">
        <v>11</v>
      </c>
      <c r="C22" s="357"/>
      <c r="D22" s="649"/>
      <c r="E22" s="636"/>
      <c r="F22" s="636"/>
      <c r="G22" s="636"/>
      <c r="H22" s="636"/>
      <c r="I22" s="636"/>
      <c r="J22" s="636"/>
      <c r="K22" s="636"/>
      <c r="L22" s="636"/>
      <c r="M22" s="637"/>
      <c r="N22" s="649"/>
      <c r="O22" s="636"/>
      <c r="P22" s="636"/>
      <c r="Q22" s="650"/>
    </row>
    <row r="23" spans="2:17" ht="17.25" customHeight="1">
      <c r="B23" s="356">
        <v>12</v>
      </c>
      <c r="C23" s="357"/>
      <c r="D23" s="649"/>
      <c r="E23" s="636"/>
      <c r="F23" s="636"/>
      <c r="G23" s="636"/>
      <c r="H23" s="636"/>
      <c r="I23" s="636"/>
      <c r="J23" s="636"/>
      <c r="K23" s="636"/>
      <c r="L23" s="636"/>
      <c r="M23" s="637"/>
      <c r="N23" s="649"/>
      <c r="O23" s="636"/>
      <c r="P23" s="636"/>
      <c r="Q23" s="650"/>
    </row>
    <row r="24" spans="2:17" ht="17.25" customHeight="1">
      <c r="B24" s="356">
        <v>13</v>
      </c>
      <c r="C24" s="357"/>
      <c r="D24" s="649"/>
      <c r="E24" s="636"/>
      <c r="F24" s="636"/>
      <c r="G24" s="636"/>
      <c r="H24" s="636"/>
      <c r="I24" s="636"/>
      <c r="J24" s="636"/>
      <c r="K24" s="636"/>
      <c r="L24" s="636"/>
      <c r="M24" s="637"/>
      <c r="N24" s="649"/>
      <c r="O24" s="636"/>
      <c r="P24" s="636"/>
      <c r="Q24" s="650"/>
    </row>
    <row r="25" spans="2:17" ht="17.25" customHeight="1">
      <c r="B25" s="356">
        <v>14</v>
      </c>
      <c r="C25" s="357"/>
      <c r="D25" s="649"/>
      <c r="E25" s="636"/>
      <c r="F25" s="636"/>
      <c r="G25" s="636"/>
      <c r="H25" s="636"/>
      <c r="I25" s="636"/>
      <c r="J25" s="636"/>
      <c r="K25" s="636"/>
      <c r="L25" s="636"/>
      <c r="M25" s="637"/>
      <c r="N25" s="649"/>
      <c r="O25" s="636"/>
      <c r="P25" s="636"/>
      <c r="Q25" s="650"/>
    </row>
    <row r="26" spans="2:17" ht="17.25" customHeight="1">
      <c r="B26" s="356">
        <v>15</v>
      </c>
      <c r="C26" s="357"/>
      <c r="D26" s="649"/>
      <c r="E26" s="636"/>
      <c r="F26" s="636"/>
      <c r="G26" s="636"/>
      <c r="H26" s="636"/>
      <c r="I26" s="636"/>
      <c r="J26" s="636"/>
      <c r="K26" s="636"/>
      <c r="L26" s="636"/>
      <c r="M26" s="637"/>
      <c r="N26" s="649"/>
      <c r="O26" s="636"/>
      <c r="P26" s="636"/>
      <c r="Q26" s="650"/>
    </row>
    <row r="27" spans="2:17" ht="17.25" customHeight="1">
      <c r="B27" s="356">
        <v>16</v>
      </c>
      <c r="C27" s="357"/>
      <c r="D27" s="649"/>
      <c r="E27" s="636"/>
      <c r="F27" s="636"/>
      <c r="G27" s="636"/>
      <c r="H27" s="636"/>
      <c r="I27" s="636"/>
      <c r="J27" s="636"/>
      <c r="K27" s="636"/>
      <c r="L27" s="636"/>
      <c r="M27" s="637"/>
      <c r="N27" s="649"/>
      <c r="O27" s="636"/>
      <c r="P27" s="636"/>
      <c r="Q27" s="650"/>
    </row>
    <row r="28" spans="2:17" ht="17.25" customHeight="1">
      <c r="B28" s="356">
        <v>17</v>
      </c>
      <c r="C28" s="357"/>
      <c r="D28" s="649"/>
      <c r="E28" s="636"/>
      <c r="F28" s="636"/>
      <c r="G28" s="636"/>
      <c r="H28" s="636"/>
      <c r="I28" s="636"/>
      <c r="J28" s="636"/>
      <c r="K28" s="636"/>
      <c r="L28" s="636"/>
      <c r="M28" s="637"/>
      <c r="N28" s="649"/>
      <c r="O28" s="636"/>
      <c r="P28" s="636"/>
      <c r="Q28" s="650"/>
    </row>
    <row r="29" spans="2:17" ht="17.25" customHeight="1">
      <c r="B29" s="356">
        <v>18</v>
      </c>
      <c r="C29" s="357"/>
      <c r="D29" s="649"/>
      <c r="E29" s="636"/>
      <c r="F29" s="636"/>
      <c r="G29" s="636"/>
      <c r="H29" s="636"/>
      <c r="I29" s="636"/>
      <c r="J29" s="636"/>
      <c r="K29" s="636"/>
      <c r="L29" s="636"/>
      <c r="M29" s="637"/>
      <c r="N29" s="649"/>
      <c r="O29" s="636"/>
      <c r="P29" s="636"/>
      <c r="Q29" s="650"/>
    </row>
    <row r="30" spans="2:17" ht="17.25" customHeight="1">
      <c r="B30" s="356">
        <v>19</v>
      </c>
      <c r="C30" s="357"/>
      <c r="D30" s="649"/>
      <c r="E30" s="636"/>
      <c r="F30" s="636"/>
      <c r="G30" s="636"/>
      <c r="H30" s="636"/>
      <c r="I30" s="636"/>
      <c r="J30" s="636"/>
      <c r="K30" s="636"/>
      <c r="L30" s="636"/>
      <c r="M30" s="637"/>
      <c r="N30" s="649"/>
      <c r="O30" s="636"/>
      <c r="P30" s="636"/>
      <c r="Q30" s="650"/>
    </row>
    <row r="31" spans="2:17" ht="17.25" customHeight="1">
      <c r="B31" s="356">
        <v>20</v>
      </c>
      <c r="C31" s="357"/>
      <c r="D31" s="649"/>
      <c r="E31" s="636"/>
      <c r="F31" s="636"/>
      <c r="G31" s="636"/>
      <c r="H31" s="636"/>
      <c r="I31" s="636"/>
      <c r="J31" s="636"/>
      <c r="K31" s="636"/>
      <c r="L31" s="636"/>
      <c r="M31" s="637"/>
      <c r="N31" s="649"/>
      <c r="O31" s="636"/>
      <c r="P31" s="636"/>
      <c r="Q31" s="650"/>
    </row>
    <row r="32" spans="2:17" ht="17.25" customHeight="1">
      <c r="B32" s="356">
        <v>21</v>
      </c>
      <c r="C32" s="357"/>
      <c r="D32" s="649"/>
      <c r="E32" s="636"/>
      <c r="F32" s="636"/>
      <c r="G32" s="636"/>
      <c r="H32" s="636"/>
      <c r="I32" s="636"/>
      <c r="J32" s="636"/>
      <c r="K32" s="636"/>
      <c r="L32" s="636"/>
      <c r="M32" s="637"/>
      <c r="N32" s="651"/>
      <c r="O32" s="652"/>
      <c r="P32" s="652"/>
      <c r="Q32" s="653"/>
    </row>
    <row r="33" spans="2:17" ht="17.25" customHeight="1">
      <c r="B33" s="356">
        <v>22</v>
      </c>
      <c r="C33" s="357"/>
      <c r="D33" s="649"/>
      <c r="E33" s="636"/>
      <c r="F33" s="636"/>
      <c r="G33" s="636"/>
      <c r="H33" s="636"/>
      <c r="I33" s="636"/>
      <c r="J33" s="636"/>
      <c r="K33" s="636"/>
      <c r="L33" s="636"/>
      <c r="M33" s="637"/>
      <c r="N33" s="649"/>
      <c r="O33" s="636"/>
      <c r="P33" s="636"/>
      <c r="Q33" s="650"/>
    </row>
    <row r="34" spans="2:17" ht="17.25" customHeight="1">
      <c r="B34" s="356">
        <v>23</v>
      </c>
      <c r="C34" s="357"/>
      <c r="D34" s="649"/>
      <c r="E34" s="636"/>
      <c r="F34" s="636"/>
      <c r="G34" s="636"/>
      <c r="H34" s="636"/>
      <c r="I34" s="636"/>
      <c r="J34" s="636"/>
      <c r="K34" s="636"/>
      <c r="L34" s="636"/>
      <c r="M34" s="637"/>
      <c r="N34" s="649"/>
      <c r="O34" s="636"/>
      <c r="P34" s="636"/>
      <c r="Q34" s="650"/>
    </row>
    <row r="35" spans="2:17" ht="17.25" customHeight="1">
      <c r="B35" s="356">
        <v>24</v>
      </c>
      <c r="C35" s="357"/>
      <c r="D35" s="649"/>
      <c r="E35" s="636"/>
      <c r="F35" s="636"/>
      <c r="G35" s="636"/>
      <c r="H35" s="636"/>
      <c r="I35" s="636"/>
      <c r="J35" s="636"/>
      <c r="K35" s="636"/>
      <c r="L35" s="636"/>
      <c r="M35" s="637"/>
      <c r="N35" s="649"/>
      <c r="O35" s="636"/>
      <c r="P35" s="636"/>
      <c r="Q35" s="650"/>
    </row>
    <row r="36" spans="2:17" ht="17.25" customHeight="1">
      <c r="B36" s="356">
        <v>25</v>
      </c>
      <c r="C36" s="357"/>
      <c r="D36" s="649"/>
      <c r="E36" s="636"/>
      <c r="F36" s="636"/>
      <c r="G36" s="636"/>
      <c r="H36" s="636"/>
      <c r="I36" s="636"/>
      <c r="J36" s="636"/>
      <c r="K36" s="636"/>
      <c r="L36" s="636"/>
      <c r="M36" s="637"/>
      <c r="N36" s="649"/>
      <c r="O36" s="636"/>
      <c r="P36" s="636"/>
      <c r="Q36" s="650"/>
    </row>
    <row r="37" spans="2:17" ht="17.25" customHeight="1">
      <c r="B37" s="356">
        <v>26</v>
      </c>
      <c r="C37" s="357"/>
      <c r="D37" s="649"/>
      <c r="E37" s="636"/>
      <c r="F37" s="636"/>
      <c r="G37" s="636"/>
      <c r="H37" s="636"/>
      <c r="I37" s="636"/>
      <c r="J37" s="636"/>
      <c r="K37" s="636"/>
      <c r="L37" s="636"/>
      <c r="M37" s="637"/>
      <c r="N37" s="649"/>
      <c r="O37" s="636"/>
      <c r="P37" s="636"/>
      <c r="Q37" s="650"/>
    </row>
    <row r="38" spans="2:17" ht="17.25" customHeight="1">
      <c r="B38" s="356">
        <v>27</v>
      </c>
      <c r="C38" s="357"/>
      <c r="D38" s="649"/>
      <c r="E38" s="636"/>
      <c r="F38" s="636"/>
      <c r="G38" s="636"/>
      <c r="H38" s="636"/>
      <c r="I38" s="636"/>
      <c r="J38" s="636"/>
      <c r="K38" s="636"/>
      <c r="L38" s="636"/>
      <c r="M38" s="637"/>
      <c r="N38" s="649"/>
      <c r="O38" s="636"/>
      <c r="P38" s="636"/>
      <c r="Q38" s="650"/>
    </row>
    <row r="39" spans="2:17" ht="17.25" customHeight="1">
      <c r="B39" s="356">
        <v>28</v>
      </c>
      <c r="C39" s="357"/>
      <c r="D39" s="649"/>
      <c r="E39" s="636"/>
      <c r="F39" s="636"/>
      <c r="G39" s="636"/>
      <c r="H39" s="636"/>
      <c r="I39" s="636"/>
      <c r="J39" s="636"/>
      <c r="K39" s="636"/>
      <c r="L39" s="636"/>
      <c r="M39" s="637"/>
      <c r="N39" s="649"/>
      <c r="O39" s="636"/>
      <c r="P39" s="636"/>
      <c r="Q39" s="650"/>
    </row>
    <row r="40" spans="2:17" ht="17.25" customHeight="1">
      <c r="B40" s="356">
        <v>29</v>
      </c>
      <c r="C40" s="357"/>
      <c r="D40" s="649"/>
      <c r="E40" s="636"/>
      <c r="F40" s="636"/>
      <c r="G40" s="636"/>
      <c r="H40" s="636"/>
      <c r="I40" s="636"/>
      <c r="J40" s="636"/>
      <c r="K40" s="636"/>
      <c r="L40" s="636"/>
      <c r="M40" s="637"/>
      <c r="N40" s="649"/>
      <c r="O40" s="636"/>
      <c r="P40" s="636"/>
      <c r="Q40" s="650"/>
    </row>
    <row r="41" spans="2:17" ht="17.25" customHeight="1">
      <c r="B41" s="356">
        <v>30</v>
      </c>
      <c r="C41" s="357"/>
      <c r="D41" s="649"/>
      <c r="E41" s="636"/>
      <c r="F41" s="636"/>
      <c r="G41" s="636"/>
      <c r="H41" s="636"/>
      <c r="I41" s="636"/>
      <c r="J41" s="636"/>
      <c r="K41" s="636"/>
      <c r="L41" s="636"/>
      <c r="M41" s="637"/>
      <c r="N41" s="649"/>
      <c r="O41" s="636"/>
      <c r="P41" s="636"/>
      <c r="Q41" s="650"/>
    </row>
    <row r="42" spans="2:17" ht="17.25" customHeight="1">
      <c r="B42" s="356">
        <v>31</v>
      </c>
      <c r="C42" s="357"/>
      <c r="D42" s="649"/>
      <c r="E42" s="636"/>
      <c r="F42" s="636"/>
      <c r="G42" s="636"/>
      <c r="H42" s="636"/>
      <c r="I42" s="636"/>
      <c r="J42" s="636"/>
      <c r="K42" s="636"/>
      <c r="L42" s="636"/>
      <c r="M42" s="637"/>
      <c r="N42" s="649"/>
      <c r="O42" s="636"/>
      <c r="P42" s="636"/>
      <c r="Q42" s="650"/>
    </row>
    <row r="43" spans="2:17" ht="17.25" customHeight="1">
      <c r="B43" s="496" t="s">
        <v>616</v>
      </c>
      <c r="C43" s="493"/>
      <c r="D43" s="493"/>
      <c r="E43" s="493"/>
      <c r="F43" s="493"/>
      <c r="G43" s="493"/>
      <c r="H43" s="493"/>
      <c r="I43" s="493"/>
      <c r="J43" s="493"/>
      <c r="K43" s="493"/>
      <c r="L43" s="493"/>
      <c r="M43" s="493"/>
      <c r="N43" s="493"/>
      <c r="O43" s="493"/>
      <c r="P43" s="493"/>
      <c r="Q43" s="497"/>
    </row>
    <row r="44" spans="2:17" ht="15" customHeight="1">
      <c r="B44" s="88" t="s">
        <v>617</v>
      </c>
      <c r="C44" s="488"/>
      <c r="D44" s="494"/>
      <c r="E44" s="205"/>
      <c r="F44" s="205"/>
      <c r="G44" s="205"/>
      <c r="H44" s="205"/>
      <c r="I44" s="205"/>
      <c r="J44" s="205"/>
      <c r="K44" s="205"/>
      <c r="L44" s="205"/>
      <c r="M44" s="205"/>
      <c r="N44" s="205"/>
      <c r="O44" s="205"/>
      <c r="P44" s="205"/>
      <c r="Q44" s="498"/>
    </row>
    <row r="45" spans="2:17" ht="15" customHeight="1">
      <c r="B45" s="88"/>
      <c r="C45" s="488" t="s">
        <v>618</v>
      </c>
      <c r="D45" s="494"/>
      <c r="E45" s="205"/>
      <c r="F45" s="205"/>
      <c r="G45" s="205"/>
      <c r="H45" s="205"/>
      <c r="I45" s="205"/>
      <c r="J45" s="205"/>
      <c r="K45" s="205"/>
      <c r="L45" s="205"/>
      <c r="M45" s="205"/>
      <c r="N45" s="205"/>
      <c r="O45" s="205"/>
      <c r="P45" s="205"/>
      <c r="Q45" s="498"/>
    </row>
    <row r="46" spans="2:17" ht="17.25" customHeight="1">
      <c r="B46" s="88" t="s">
        <v>619</v>
      </c>
      <c r="C46" s="488"/>
      <c r="D46" s="495"/>
      <c r="E46" s="495"/>
      <c r="F46" s="495"/>
      <c r="G46" s="495"/>
      <c r="H46" s="495"/>
      <c r="I46" s="495"/>
      <c r="J46" s="495"/>
      <c r="K46" s="495"/>
      <c r="L46" s="495"/>
      <c r="M46" s="495"/>
      <c r="N46" s="495"/>
      <c r="O46" s="495"/>
      <c r="P46" s="495"/>
      <c r="Q46" s="499"/>
    </row>
    <row r="47" spans="2:17" ht="17.25" customHeight="1">
      <c r="B47" s="88"/>
      <c r="C47" s="488" t="s">
        <v>620</v>
      </c>
      <c r="D47" s="495"/>
      <c r="E47" s="495"/>
      <c r="F47" s="495"/>
      <c r="G47" s="495"/>
      <c r="H47" s="495"/>
      <c r="I47" s="495"/>
      <c r="J47" s="495"/>
      <c r="K47" s="495"/>
      <c r="L47" s="495"/>
      <c r="M47" s="495"/>
      <c r="N47" s="495"/>
      <c r="O47" s="495"/>
      <c r="P47" s="495"/>
      <c r="Q47" s="499"/>
    </row>
    <row r="48" spans="2:17" ht="17.25" customHeight="1" thickBot="1">
      <c r="B48" s="500"/>
      <c r="C48" s="501" t="s">
        <v>621</v>
      </c>
      <c r="D48" s="502"/>
      <c r="E48" s="502"/>
      <c r="F48" s="502"/>
      <c r="G48" s="502"/>
      <c r="H48" s="502"/>
      <c r="I48" s="502"/>
      <c r="J48" s="502"/>
      <c r="K48" s="502"/>
      <c r="L48" s="502"/>
      <c r="M48" s="502"/>
      <c r="N48" s="502"/>
      <c r="O48" s="502"/>
      <c r="P48" s="502"/>
      <c r="Q48" s="503"/>
    </row>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sheetData>
  <mergeCells count="76">
    <mergeCell ref="F9:H9"/>
    <mergeCell ref="J9:L9"/>
    <mergeCell ref="F10:I10"/>
    <mergeCell ref="C10:D10"/>
    <mergeCell ref="C6:D6"/>
    <mergeCell ref="C7:D7"/>
    <mergeCell ref="C8:D8"/>
    <mergeCell ref="C9:D9"/>
    <mergeCell ref="F6:Q6"/>
    <mergeCell ref="F7:Q7"/>
    <mergeCell ref="F8:Q8"/>
    <mergeCell ref="D11:M11"/>
    <mergeCell ref="N11:Q11"/>
    <mergeCell ref="D12:M12"/>
    <mergeCell ref="N12:Q12"/>
    <mergeCell ref="N17:Q17"/>
    <mergeCell ref="N15:Q15"/>
    <mergeCell ref="N16:Q16"/>
    <mergeCell ref="D17:M17"/>
    <mergeCell ref="D13:M13"/>
    <mergeCell ref="N13:Q13"/>
    <mergeCell ref="D14:M14"/>
    <mergeCell ref="N14:Q14"/>
    <mergeCell ref="D15:M15"/>
    <mergeCell ref="N25:Q25"/>
    <mergeCell ref="D25:M25"/>
    <mergeCell ref="D16:M16"/>
    <mergeCell ref="D21:M21"/>
    <mergeCell ref="D27:M27"/>
    <mergeCell ref="N27:Q27"/>
    <mergeCell ref="D24:M24"/>
    <mergeCell ref="D18:M18"/>
    <mergeCell ref="N18:Q18"/>
    <mergeCell ref="D19:M19"/>
    <mergeCell ref="N19:Q19"/>
    <mergeCell ref="D20:M20"/>
    <mergeCell ref="N20:Q20"/>
    <mergeCell ref="N21:Q21"/>
    <mergeCell ref="D33:M33"/>
    <mergeCell ref="N33:Q33"/>
    <mergeCell ref="D31:M31"/>
    <mergeCell ref="N22:Q22"/>
    <mergeCell ref="N28:Q28"/>
    <mergeCell ref="D29:M29"/>
    <mergeCell ref="N29:Q29"/>
    <mergeCell ref="D30:M30"/>
    <mergeCell ref="N30:Q30"/>
    <mergeCell ref="D28:M28"/>
    <mergeCell ref="N24:Q24"/>
    <mergeCell ref="D23:M23"/>
    <mergeCell ref="N23:Q23"/>
    <mergeCell ref="D26:M26"/>
    <mergeCell ref="N26:Q26"/>
    <mergeCell ref="D22:M22"/>
    <mergeCell ref="D42:M42"/>
    <mergeCell ref="N42:Q42"/>
    <mergeCell ref="D39:M39"/>
    <mergeCell ref="N39:Q39"/>
    <mergeCell ref="D40:M40"/>
    <mergeCell ref="N40:Q40"/>
    <mergeCell ref="B2:P2"/>
    <mergeCell ref="D41:M41"/>
    <mergeCell ref="N41:Q41"/>
    <mergeCell ref="D37:M37"/>
    <mergeCell ref="N37:Q37"/>
    <mergeCell ref="D38:M38"/>
    <mergeCell ref="N38:Q38"/>
    <mergeCell ref="N34:Q34"/>
    <mergeCell ref="D35:M35"/>
    <mergeCell ref="N35:Q35"/>
    <mergeCell ref="D36:M36"/>
    <mergeCell ref="N36:Q36"/>
    <mergeCell ref="D34:M34"/>
    <mergeCell ref="N31:Q31"/>
    <mergeCell ref="D32:M32"/>
    <mergeCell ref="N32:Q32"/>
  </mergeCells>
  <phoneticPr fontId="6"/>
  <pageMargins left="0.78740157480314965" right="0.78740157480314965" top="0.78740157480314965" bottom="0.59055118110236227" header="0.51181102362204722" footer="0.51181102362204722"/>
  <pageSetup paperSize="9" scale="87" orientation="portrait" useFirstPageNumber="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V67"/>
  <sheetViews>
    <sheetView view="pageBreakPreview" zoomScaleNormal="75" zoomScaleSheetLayoutView="100" workbookViewId="0"/>
  </sheetViews>
  <sheetFormatPr defaultColWidth="9" defaultRowHeight="13.5"/>
  <cols>
    <col min="1" max="1" width="1.25" style="10" customWidth="1"/>
    <col min="2" max="2" width="2.625" style="10" customWidth="1"/>
    <col min="3" max="3" width="9.875" style="10" customWidth="1"/>
    <col min="4" max="4" width="3" style="10" customWidth="1"/>
    <col min="5" max="6" width="2.25" style="10" customWidth="1"/>
    <col min="7" max="20" width="4.625" style="10" customWidth="1"/>
    <col min="21" max="16384" width="9" style="10"/>
  </cols>
  <sheetData>
    <row r="1" spans="2:20" s="25" customFormat="1" ht="16.5" customHeight="1">
      <c r="B1" s="35" t="s">
        <v>191</v>
      </c>
      <c r="C1" s="10"/>
      <c r="D1" s="10"/>
      <c r="E1" s="20"/>
      <c r="F1" s="20"/>
      <c r="G1" s="20"/>
      <c r="H1" s="20"/>
      <c r="I1" s="20"/>
      <c r="J1" s="20"/>
      <c r="K1" s="20"/>
      <c r="L1" s="20"/>
      <c r="M1" s="20"/>
      <c r="N1" s="20"/>
      <c r="O1" s="20"/>
      <c r="P1" s="20"/>
      <c r="Q1" s="20"/>
      <c r="R1" s="20"/>
      <c r="S1" s="20"/>
      <c r="T1" s="20"/>
    </row>
    <row r="2" spans="2:20" s="301" customFormat="1" ht="21.75" customHeight="1">
      <c r="B2" s="517" t="s">
        <v>130</v>
      </c>
      <c r="C2" s="694"/>
      <c r="D2" s="694"/>
      <c r="E2" s="694"/>
      <c r="F2" s="694"/>
      <c r="G2" s="694"/>
      <c r="H2" s="694"/>
      <c r="I2" s="694"/>
      <c r="J2" s="694"/>
      <c r="K2" s="694"/>
      <c r="L2" s="694"/>
      <c r="M2" s="694"/>
      <c r="N2" s="694"/>
      <c r="O2" s="694"/>
      <c r="P2" s="694"/>
      <c r="Q2" s="694"/>
      <c r="R2" s="694"/>
      <c r="S2" s="694"/>
      <c r="T2" s="694"/>
    </row>
    <row r="3" spans="2:20" ht="6" customHeight="1">
      <c r="B3" s="1"/>
      <c r="C3" s="1"/>
      <c r="D3" s="1"/>
      <c r="E3" s="1"/>
      <c r="F3" s="1"/>
      <c r="G3" s="1"/>
      <c r="H3" s="1"/>
      <c r="I3" s="1"/>
      <c r="J3" s="1"/>
      <c r="K3" s="1"/>
      <c r="L3" s="1"/>
      <c r="M3" s="1"/>
      <c r="N3" s="1"/>
      <c r="O3" s="1"/>
      <c r="P3" s="1"/>
      <c r="Q3" s="1"/>
      <c r="R3" s="1"/>
      <c r="S3" s="1"/>
      <c r="T3" s="1"/>
    </row>
    <row r="4" spans="2:20" ht="18" customHeight="1">
      <c r="B4" s="1"/>
      <c r="C4" s="1"/>
      <c r="D4" s="1"/>
      <c r="E4" s="1"/>
      <c r="F4" s="1"/>
      <c r="G4" s="44"/>
      <c r="H4" s="75"/>
      <c r="I4" s="75" t="s">
        <v>420</v>
      </c>
      <c r="J4" s="76"/>
      <c r="K4" s="76" t="s">
        <v>10</v>
      </c>
      <c r="L4" s="76"/>
      <c r="M4" s="44" t="s">
        <v>125</v>
      </c>
      <c r="N4" s="1"/>
      <c r="O4" s="1"/>
      <c r="P4" s="1"/>
      <c r="Q4" s="1"/>
      <c r="R4" s="1"/>
      <c r="S4" s="1"/>
      <c r="T4" s="1"/>
    </row>
    <row r="5" spans="2:20" ht="6" customHeight="1" thickBot="1">
      <c r="B5" s="1"/>
      <c r="C5" s="1"/>
      <c r="D5" s="1"/>
      <c r="E5" s="1"/>
      <c r="F5" s="1"/>
      <c r="G5" s="1"/>
      <c r="H5" s="1"/>
      <c r="I5" s="1"/>
      <c r="J5" s="1"/>
      <c r="K5" s="1"/>
      <c r="L5" s="1"/>
      <c r="M5" s="1"/>
      <c r="N5" s="1"/>
      <c r="O5" s="1"/>
      <c r="P5" s="1"/>
      <c r="Q5" s="1"/>
      <c r="R5" s="1"/>
      <c r="S5" s="1"/>
      <c r="T5" s="1"/>
    </row>
    <row r="6" spans="2:20" ht="20.25" customHeight="1">
      <c r="B6" s="89"/>
      <c r="C6" s="77" t="s">
        <v>123</v>
      </c>
      <c r="D6" s="78"/>
      <c r="E6" s="668" t="str">
        <f>基礎データ入力!C2</f>
        <v>○○高校改築工事</v>
      </c>
      <c r="F6" s="669"/>
      <c r="G6" s="669"/>
      <c r="H6" s="669"/>
      <c r="I6" s="669"/>
      <c r="J6" s="669"/>
      <c r="K6" s="669"/>
      <c r="L6" s="669"/>
      <c r="M6" s="669"/>
      <c r="N6" s="669"/>
      <c r="O6" s="669"/>
      <c r="P6" s="669"/>
      <c r="Q6" s="669"/>
      <c r="R6" s="669"/>
      <c r="S6" s="669"/>
      <c r="T6" s="670"/>
    </row>
    <row r="7" spans="2:20" ht="20.25" customHeight="1">
      <c r="B7" s="84"/>
      <c r="C7" s="79" t="s">
        <v>126</v>
      </c>
      <c r="D7" s="80"/>
      <c r="E7" s="649"/>
      <c r="F7" s="671"/>
      <c r="G7" s="671"/>
      <c r="H7" s="671"/>
      <c r="I7" s="671"/>
      <c r="J7" s="671"/>
      <c r="K7" s="671"/>
      <c r="L7" s="671"/>
      <c r="M7" s="671"/>
      <c r="N7" s="671"/>
      <c r="O7" s="671"/>
      <c r="P7" s="671"/>
      <c r="Q7" s="671"/>
      <c r="R7" s="671"/>
      <c r="S7" s="671"/>
      <c r="T7" s="672"/>
    </row>
    <row r="8" spans="2:20" ht="20.25" customHeight="1">
      <c r="B8" s="90"/>
      <c r="C8" s="504" t="s">
        <v>498</v>
      </c>
      <c r="E8" s="673" t="str">
        <f>基礎データ入力!C7</f>
        <v>○○建設株式会社</v>
      </c>
      <c r="F8" s="695"/>
      <c r="G8" s="696"/>
      <c r="H8" s="696"/>
      <c r="I8" s="696"/>
      <c r="J8" s="696"/>
      <c r="K8" s="696"/>
      <c r="L8" s="696"/>
      <c r="M8" s="696"/>
      <c r="N8" s="696"/>
      <c r="O8" s="696"/>
      <c r="P8" s="696"/>
      <c r="Q8" s="696"/>
      <c r="R8" s="696"/>
      <c r="S8" s="696"/>
      <c r="T8" s="697"/>
    </row>
    <row r="9" spans="2:20" ht="20.25" customHeight="1">
      <c r="B9" s="84"/>
      <c r="C9" s="79" t="s">
        <v>127</v>
      </c>
      <c r="D9" s="80"/>
      <c r="E9" s="659">
        <f>基礎データ入力!C4</f>
        <v>43952</v>
      </c>
      <c r="F9" s="660"/>
      <c r="G9" s="660"/>
      <c r="H9" s="660"/>
      <c r="I9" s="660"/>
      <c r="J9" s="326" t="s">
        <v>449</v>
      </c>
      <c r="K9" s="698">
        <f>基礎データ入力!C5</f>
        <v>44286</v>
      </c>
      <c r="L9" s="698"/>
      <c r="M9" s="698"/>
      <c r="N9" s="698"/>
      <c r="O9" s="308"/>
      <c r="P9" s="308"/>
      <c r="Q9" s="308"/>
      <c r="R9" s="308"/>
      <c r="S9" s="308"/>
      <c r="T9" s="309"/>
    </row>
    <row r="10" spans="2:20" ht="20.25" customHeight="1" thickBot="1">
      <c r="B10" s="91"/>
      <c r="C10" s="92" t="s">
        <v>148</v>
      </c>
      <c r="D10" s="93"/>
      <c r="E10" s="661">
        <f>基礎データ入力!C3</f>
        <v>123456789</v>
      </c>
      <c r="F10" s="662"/>
      <c r="G10" s="662"/>
      <c r="H10" s="662"/>
      <c r="I10" s="662"/>
      <c r="J10" s="327"/>
      <c r="K10" s="327"/>
      <c r="L10" s="327"/>
      <c r="M10" s="93"/>
      <c r="N10" s="93"/>
      <c r="O10" s="93"/>
      <c r="P10" s="93"/>
      <c r="Q10" s="93"/>
      <c r="R10" s="93"/>
      <c r="S10" s="93"/>
      <c r="T10" s="94"/>
    </row>
    <row r="11" spans="2:20" ht="20.25" customHeight="1" thickTop="1">
      <c r="B11" s="95"/>
      <c r="C11" s="300" t="s">
        <v>0</v>
      </c>
      <c r="D11" s="98"/>
      <c r="E11" s="654"/>
      <c r="F11" s="678"/>
      <c r="G11" s="105"/>
      <c r="H11" s="105"/>
      <c r="I11" s="105"/>
      <c r="J11" s="105"/>
      <c r="K11" s="105"/>
      <c r="L11" s="105"/>
      <c r="M11" s="105"/>
      <c r="N11" s="105"/>
      <c r="O11" s="105"/>
      <c r="P11" s="105"/>
      <c r="Q11" s="105"/>
      <c r="R11" s="105"/>
      <c r="S11" s="105"/>
      <c r="T11" s="146"/>
    </row>
    <row r="12" spans="2:20" ht="16.5" customHeight="1">
      <c r="B12" s="96"/>
      <c r="C12" s="690">
        <v>1</v>
      </c>
      <c r="D12" s="1"/>
      <c r="E12" s="679" t="s">
        <v>134</v>
      </c>
      <c r="F12" s="680"/>
      <c r="G12" s="144" t="s">
        <v>134</v>
      </c>
      <c r="H12" s="144" t="s">
        <v>134</v>
      </c>
      <c r="I12" s="144" t="s">
        <v>134</v>
      </c>
      <c r="J12" s="144" t="s">
        <v>134</v>
      </c>
      <c r="K12" s="144" t="s">
        <v>134</v>
      </c>
      <c r="L12" s="144" t="s">
        <v>134</v>
      </c>
      <c r="M12" s="144" t="s">
        <v>134</v>
      </c>
      <c r="N12" s="144" t="s">
        <v>134</v>
      </c>
      <c r="O12" s="144" t="s">
        <v>134</v>
      </c>
      <c r="P12" s="144" t="s">
        <v>134</v>
      </c>
      <c r="Q12" s="144" t="s">
        <v>134</v>
      </c>
      <c r="R12" s="144" t="s">
        <v>134</v>
      </c>
      <c r="S12" s="144" t="s">
        <v>134</v>
      </c>
      <c r="T12" s="145" t="s">
        <v>134</v>
      </c>
    </row>
    <row r="13" spans="2:20" ht="16.5" customHeight="1">
      <c r="B13" s="96"/>
      <c r="C13" s="691"/>
      <c r="D13" s="1"/>
      <c r="E13" s="677"/>
      <c r="F13" s="677"/>
      <c r="G13" s="677"/>
      <c r="H13" s="677"/>
      <c r="I13" s="677"/>
      <c r="J13" s="677"/>
      <c r="K13" s="677"/>
      <c r="L13" s="677"/>
      <c r="M13" s="677"/>
      <c r="N13" s="677"/>
      <c r="O13" s="677"/>
      <c r="P13" s="677"/>
      <c r="Q13" s="677"/>
      <c r="R13" s="677"/>
      <c r="S13" s="677"/>
      <c r="T13" s="676"/>
    </row>
    <row r="14" spans="2:20" ht="16.5" customHeight="1">
      <c r="B14" s="96"/>
      <c r="C14" s="690">
        <v>0.9</v>
      </c>
      <c r="D14" s="1"/>
      <c r="E14" s="677"/>
      <c r="F14" s="677"/>
      <c r="G14" s="677"/>
      <c r="H14" s="677"/>
      <c r="I14" s="677"/>
      <c r="J14" s="677"/>
      <c r="K14" s="677"/>
      <c r="L14" s="677"/>
      <c r="M14" s="677"/>
      <c r="N14" s="677"/>
      <c r="O14" s="677"/>
      <c r="P14" s="677"/>
      <c r="Q14" s="677"/>
      <c r="R14" s="677"/>
      <c r="S14" s="677"/>
      <c r="T14" s="676"/>
    </row>
    <row r="15" spans="2:20" ht="16.5" customHeight="1">
      <c r="B15" s="96"/>
      <c r="C15" s="691"/>
      <c r="D15" s="1"/>
      <c r="E15" s="677"/>
      <c r="F15" s="677"/>
      <c r="G15" s="677"/>
      <c r="H15" s="677"/>
      <c r="I15" s="677"/>
      <c r="J15" s="677"/>
      <c r="K15" s="677"/>
      <c r="L15" s="677"/>
      <c r="M15" s="677"/>
      <c r="N15" s="677"/>
      <c r="O15" s="677"/>
      <c r="P15" s="677"/>
      <c r="Q15" s="677"/>
      <c r="R15" s="677"/>
      <c r="S15" s="677"/>
      <c r="T15" s="676"/>
    </row>
    <row r="16" spans="2:20" ht="16.5" customHeight="1">
      <c r="B16" s="96"/>
      <c r="C16" s="690">
        <v>0.8</v>
      </c>
      <c r="D16" s="1"/>
      <c r="E16" s="677"/>
      <c r="F16" s="677"/>
      <c r="G16" s="677"/>
      <c r="H16" s="677"/>
      <c r="I16" s="677"/>
      <c r="J16" s="677"/>
      <c r="K16" s="677"/>
      <c r="L16" s="677"/>
      <c r="M16" s="677"/>
      <c r="N16" s="677"/>
      <c r="O16" s="677"/>
      <c r="P16" s="677"/>
      <c r="Q16" s="677"/>
      <c r="R16" s="677"/>
      <c r="S16" s="677"/>
      <c r="T16" s="676"/>
    </row>
    <row r="17" spans="2:20" ht="16.5" customHeight="1">
      <c r="B17" s="96"/>
      <c r="C17" s="691"/>
      <c r="D17" s="1"/>
      <c r="E17" s="677"/>
      <c r="F17" s="677"/>
      <c r="G17" s="677"/>
      <c r="H17" s="677"/>
      <c r="I17" s="677"/>
      <c r="J17" s="677"/>
      <c r="K17" s="677"/>
      <c r="L17" s="677"/>
      <c r="M17" s="677"/>
      <c r="N17" s="677"/>
      <c r="O17" s="677"/>
      <c r="P17" s="677"/>
      <c r="Q17" s="677"/>
      <c r="R17" s="677"/>
      <c r="S17" s="677"/>
      <c r="T17" s="676"/>
    </row>
    <row r="18" spans="2:20" ht="16.5" customHeight="1">
      <c r="B18" s="96"/>
      <c r="C18" s="690">
        <v>0.7</v>
      </c>
      <c r="D18" s="1"/>
      <c r="E18" s="677"/>
      <c r="F18" s="677"/>
      <c r="G18" s="677"/>
      <c r="H18" s="677"/>
      <c r="I18" s="677"/>
      <c r="J18" s="677"/>
      <c r="K18" s="677"/>
      <c r="L18" s="677"/>
      <c r="M18" s="677"/>
      <c r="N18" s="677"/>
      <c r="O18" s="677"/>
      <c r="P18" s="677"/>
      <c r="Q18" s="677"/>
      <c r="R18" s="677"/>
      <c r="S18" s="677"/>
      <c r="T18" s="676"/>
    </row>
    <row r="19" spans="2:20" ht="16.5" customHeight="1">
      <c r="B19" s="96"/>
      <c r="C19" s="691"/>
      <c r="D19" s="1"/>
      <c r="E19" s="677"/>
      <c r="F19" s="677"/>
      <c r="G19" s="677"/>
      <c r="H19" s="677"/>
      <c r="I19" s="677"/>
      <c r="J19" s="677"/>
      <c r="K19" s="677"/>
      <c r="L19" s="677"/>
      <c r="M19" s="677"/>
      <c r="N19" s="677"/>
      <c r="O19" s="677"/>
      <c r="P19" s="677"/>
      <c r="Q19" s="677"/>
      <c r="R19" s="677"/>
      <c r="S19" s="677"/>
      <c r="T19" s="676"/>
    </row>
    <row r="20" spans="2:20" ht="16.5" customHeight="1">
      <c r="B20" s="96"/>
      <c r="C20" s="690">
        <v>0.6</v>
      </c>
      <c r="D20" s="1"/>
      <c r="E20" s="677"/>
      <c r="F20" s="677"/>
      <c r="G20" s="677"/>
      <c r="H20" s="677"/>
      <c r="I20" s="677"/>
      <c r="J20" s="677"/>
      <c r="K20" s="677"/>
      <c r="L20" s="677"/>
      <c r="M20" s="677"/>
      <c r="N20" s="677"/>
      <c r="O20" s="677"/>
      <c r="P20" s="677"/>
      <c r="Q20" s="677"/>
      <c r="R20" s="677"/>
      <c r="S20" s="677"/>
      <c r="T20" s="676"/>
    </row>
    <row r="21" spans="2:20" ht="16.5" customHeight="1">
      <c r="B21" s="96"/>
      <c r="C21" s="691"/>
      <c r="D21" s="1"/>
      <c r="E21" s="677"/>
      <c r="F21" s="677"/>
      <c r="G21" s="677"/>
      <c r="H21" s="677"/>
      <c r="I21" s="677"/>
      <c r="J21" s="677"/>
      <c r="K21" s="677"/>
      <c r="L21" s="677"/>
      <c r="M21" s="677"/>
      <c r="N21" s="677"/>
      <c r="O21" s="677"/>
      <c r="P21" s="677"/>
      <c r="Q21" s="677"/>
      <c r="R21" s="677"/>
      <c r="S21" s="677"/>
      <c r="T21" s="676"/>
    </row>
    <row r="22" spans="2:20" ht="16.5" customHeight="1">
      <c r="B22" s="96"/>
      <c r="C22" s="690">
        <v>0.5</v>
      </c>
      <c r="D22" s="1"/>
      <c r="E22" s="677"/>
      <c r="F22" s="677"/>
      <c r="G22" s="677"/>
      <c r="H22" s="677"/>
      <c r="I22" s="677"/>
      <c r="J22" s="677"/>
      <c r="K22" s="677"/>
      <c r="L22" s="677"/>
      <c r="M22" s="677"/>
      <c r="N22" s="677"/>
      <c r="O22" s="677"/>
      <c r="P22" s="677"/>
      <c r="Q22" s="677"/>
      <c r="R22" s="677"/>
      <c r="S22" s="677"/>
      <c r="T22" s="676"/>
    </row>
    <row r="23" spans="2:20" ht="16.5" customHeight="1">
      <c r="B23" s="96"/>
      <c r="C23" s="691"/>
      <c r="D23" s="1"/>
      <c r="E23" s="677"/>
      <c r="F23" s="677"/>
      <c r="G23" s="677"/>
      <c r="H23" s="677"/>
      <c r="I23" s="677"/>
      <c r="J23" s="677"/>
      <c r="K23" s="677"/>
      <c r="L23" s="677"/>
      <c r="M23" s="677"/>
      <c r="N23" s="677"/>
      <c r="O23" s="677"/>
      <c r="P23" s="677"/>
      <c r="Q23" s="677"/>
      <c r="R23" s="677"/>
      <c r="S23" s="677"/>
      <c r="T23" s="676"/>
    </row>
    <row r="24" spans="2:20" ht="16.5" customHeight="1">
      <c r="B24" s="96"/>
      <c r="C24" s="690">
        <v>0.4</v>
      </c>
      <c r="D24" s="1"/>
      <c r="E24" s="677"/>
      <c r="F24" s="677"/>
      <c r="G24" s="677"/>
      <c r="H24" s="677"/>
      <c r="I24" s="677"/>
      <c r="J24" s="677"/>
      <c r="K24" s="677"/>
      <c r="L24" s="677"/>
      <c r="M24" s="677"/>
      <c r="N24" s="677"/>
      <c r="O24" s="677"/>
      <c r="P24" s="677"/>
      <c r="Q24" s="677"/>
      <c r="R24" s="677"/>
      <c r="S24" s="677"/>
      <c r="T24" s="676"/>
    </row>
    <row r="25" spans="2:20" ht="16.5" customHeight="1">
      <c r="B25" s="96"/>
      <c r="C25" s="691"/>
      <c r="D25" s="1"/>
      <c r="E25" s="677"/>
      <c r="F25" s="677"/>
      <c r="G25" s="677"/>
      <c r="H25" s="677"/>
      <c r="I25" s="677"/>
      <c r="J25" s="677"/>
      <c r="K25" s="677"/>
      <c r="L25" s="677"/>
      <c r="M25" s="677"/>
      <c r="N25" s="677"/>
      <c r="O25" s="677"/>
      <c r="P25" s="677"/>
      <c r="Q25" s="677"/>
      <c r="R25" s="677"/>
      <c r="S25" s="677"/>
      <c r="T25" s="676"/>
    </row>
    <row r="26" spans="2:20" ht="16.5" customHeight="1">
      <c r="B26" s="96"/>
      <c r="C26" s="690">
        <v>0.3</v>
      </c>
      <c r="D26" s="1"/>
      <c r="E26" s="677"/>
      <c r="F26" s="677"/>
      <c r="G26" s="677"/>
      <c r="H26" s="677"/>
      <c r="I26" s="677"/>
      <c r="J26" s="677"/>
      <c r="K26" s="677"/>
      <c r="L26" s="677"/>
      <c r="M26" s="677"/>
      <c r="N26" s="677"/>
      <c r="O26" s="677"/>
      <c r="P26" s="677"/>
      <c r="Q26" s="677"/>
      <c r="R26" s="677"/>
      <c r="S26" s="677"/>
      <c r="T26" s="676"/>
    </row>
    <row r="27" spans="2:20" ht="16.5" customHeight="1">
      <c r="B27" s="96"/>
      <c r="C27" s="691"/>
      <c r="D27" s="1"/>
      <c r="E27" s="677"/>
      <c r="F27" s="677"/>
      <c r="G27" s="677"/>
      <c r="H27" s="677"/>
      <c r="I27" s="677"/>
      <c r="J27" s="677"/>
      <c r="K27" s="677"/>
      <c r="L27" s="677"/>
      <c r="M27" s="677"/>
      <c r="N27" s="677"/>
      <c r="O27" s="677"/>
      <c r="P27" s="677"/>
      <c r="Q27" s="677"/>
      <c r="R27" s="677"/>
      <c r="S27" s="677"/>
      <c r="T27" s="676"/>
    </row>
    <row r="28" spans="2:20" ht="16.5" customHeight="1">
      <c r="B28" s="96"/>
      <c r="C28" s="690">
        <v>0.2</v>
      </c>
      <c r="D28" s="1"/>
      <c r="E28" s="677"/>
      <c r="F28" s="677"/>
      <c r="G28" s="677"/>
      <c r="H28" s="677"/>
      <c r="I28" s="677"/>
      <c r="J28" s="677"/>
      <c r="K28" s="677"/>
      <c r="L28" s="677"/>
      <c r="M28" s="677"/>
      <c r="N28" s="677"/>
      <c r="O28" s="677"/>
      <c r="P28" s="677"/>
      <c r="Q28" s="677"/>
      <c r="R28" s="677"/>
      <c r="S28" s="677"/>
      <c r="T28" s="676"/>
    </row>
    <row r="29" spans="2:20" ht="16.5" customHeight="1">
      <c r="B29" s="96"/>
      <c r="C29" s="691"/>
      <c r="D29" s="1"/>
      <c r="E29" s="677"/>
      <c r="F29" s="677"/>
      <c r="G29" s="677"/>
      <c r="H29" s="677"/>
      <c r="I29" s="677"/>
      <c r="J29" s="677"/>
      <c r="K29" s="677"/>
      <c r="L29" s="677"/>
      <c r="M29" s="677"/>
      <c r="N29" s="677"/>
      <c r="O29" s="677"/>
      <c r="P29" s="677"/>
      <c r="Q29" s="677"/>
      <c r="R29" s="677"/>
      <c r="S29" s="677"/>
      <c r="T29" s="676"/>
    </row>
    <row r="30" spans="2:20" ht="16.5" customHeight="1">
      <c r="B30" s="96"/>
      <c r="C30" s="690">
        <v>0.1</v>
      </c>
      <c r="D30" s="1"/>
      <c r="E30" s="677"/>
      <c r="F30" s="677"/>
      <c r="G30" s="677"/>
      <c r="H30" s="677"/>
      <c r="I30" s="677"/>
      <c r="J30" s="677"/>
      <c r="K30" s="677"/>
      <c r="L30" s="677"/>
      <c r="M30" s="677"/>
      <c r="N30" s="677"/>
      <c r="O30" s="677"/>
      <c r="P30" s="677"/>
      <c r="Q30" s="677"/>
      <c r="R30" s="677"/>
      <c r="S30" s="677"/>
      <c r="T30" s="676"/>
    </row>
    <row r="31" spans="2:20" ht="16.5" customHeight="1">
      <c r="B31" s="96"/>
      <c r="C31" s="691"/>
      <c r="D31" s="1"/>
      <c r="E31" s="677"/>
      <c r="F31" s="677"/>
      <c r="G31" s="677"/>
      <c r="H31" s="677"/>
      <c r="I31" s="677"/>
      <c r="J31" s="677"/>
      <c r="K31" s="677"/>
      <c r="L31" s="677"/>
      <c r="M31" s="677"/>
      <c r="N31" s="677"/>
      <c r="O31" s="677"/>
      <c r="P31" s="677"/>
      <c r="Q31" s="677"/>
      <c r="R31" s="677"/>
      <c r="S31" s="677"/>
      <c r="T31" s="676"/>
    </row>
    <row r="32" spans="2:20" ht="16.5" customHeight="1">
      <c r="B32" s="96"/>
      <c r="C32" s="690">
        <v>0</v>
      </c>
      <c r="D32" s="1"/>
      <c r="E32" s="677"/>
      <c r="F32" s="677"/>
      <c r="G32" s="677"/>
      <c r="H32" s="677"/>
      <c r="I32" s="677"/>
      <c r="J32" s="677"/>
      <c r="K32" s="677"/>
      <c r="L32" s="677"/>
      <c r="M32" s="677"/>
      <c r="N32" s="677"/>
      <c r="O32" s="677"/>
      <c r="P32" s="677"/>
      <c r="Q32" s="677"/>
      <c r="R32" s="677"/>
      <c r="S32" s="677"/>
      <c r="T32" s="676"/>
    </row>
    <row r="33" spans="2:22" ht="9" customHeight="1">
      <c r="B33" s="96"/>
      <c r="C33" s="691"/>
      <c r="D33" s="1"/>
      <c r="E33" s="1"/>
      <c r="F33" s="1"/>
      <c r="G33" s="1"/>
      <c r="H33" s="1"/>
      <c r="I33" s="1"/>
      <c r="J33" s="1"/>
      <c r="K33" s="1"/>
      <c r="L33" s="1"/>
      <c r="M33" s="1"/>
      <c r="N33" s="1"/>
      <c r="O33" s="1"/>
      <c r="P33" s="1"/>
      <c r="Q33" s="1"/>
      <c r="R33" s="1"/>
      <c r="S33" s="1"/>
      <c r="T33" s="97"/>
    </row>
    <row r="34" spans="2:22" ht="15.75" customHeight="1">
      <c r="B34" s="96"/>
      <c r="C34" s="302"/>
      <c r="D34" s="1"/>
      <c r="E34" s="1"/>
      <c r="F34" s="1"/>
      <c r="G34" s="1" t="s">
        <v>137</v>
      </c>
      <c r="H34" s="1"/>
      <c r="I34" s="1"/>
      <c r="J34" s="1"/>
      <c r="K34" s="1" t="s">
        <v>138</v>
      </c>
      <c r="L34" s="1"/>
      <c r="M34" s="692" t="s">
        <v>194</v>
      </c>
      <c r="N34" s="692"/>
      <c r="O34" s="692"/>
      <c r="P34" s="692"/>
      <c r="Q34" s="692"/>
      <c r="R34" s="692"/>
      <c r="S34" s="692"/>
      <c r="T34" s="693"/>
    </row>
    <row r="35" spans="2:22" ht="15.75" customHeight="1">
      <c r="B35" s="96"/>
      <c r="C35" s="302"/>
      <c r="D35" s="1"/>
      <c r="E35" s="1"/>
      <c r="F35" s="1"/>
      <c r="G35" s="1"/>
      <c r="H35" s="1"/>
      <c r="I35" s="1"/>
      <c r="J35" s="1"/>
      <c r="K35" s="1" t="s">
        <v>139</v>
      </c>
      <c r="L35" s="1"/>
      <c r="M35" s="692"/>
      <c r="N35" s="692"/>
      <c r="O35" s="692"/>
      <c r="P35" s="692"/>
      <c r="Q35" s="692"/>
      <c r="R35" s="692"/>
      <c r="S35" s="692"/>
      <c r="T35" s="693"/>
    </row>
    <row r="36" spans="2:22" ht="7.5" customHeight="1" thickBot="1">
      <c r="B36" s="96"/>
      <c r="C36" s="1"/>
      <c r="D36" s="1"/>
      <c r="E36" s="1"/>
      <c r="F36" s="1"/>
      <c r="G36" s="1"/>
      <c r="H36" s="1"/>
      <c r="I36" s="1"/>
      <c r="J36" s="1"/>
      <c r="K36" s="1"/>
      <c r="L36" s="1"/>
      <c r="M36" s="1"/>
      <c r="N36" s="1"/>
      <c r="O36" s="1"/>
      <c r="P36" s="1"/>
      <c r="Q36" s="1"/>
      <c r="R36" s="1"/>
      <c r="S36" s="1"/>
      <c r="T36" s="97"/>
    </row>
    <row r="37" spans="2:22" ht="19.5" customHeight="1">
      <c r="B37" s="715" t="s">
        <v>135</v>
      </c>
      <c r="C37" s="716"/>
      <c r="D37" s="716"/>
      <c r="E37" s="716"/>
      <c r="F37" s="716"/>
      <c r="G37" s="443" t="s">
        <v>136</v>
      </c>
      <c r="H37" s="443"/>
      <c r="I37" s="443"/>
      <c r="J37" s="443"/>
      <c r="K37" s="443"/>
      <c r="L37" s="443"/>
      <c r="M37" s="443"/>
      <c r="N37" s="443"/>
      <c r="O37" s="443"/>
      <c r="P37" s="443"/>
      <c r="Q37" s="443"/>
      <c r="R37" s="444"/>
      <c r="S37" s="444"/>
      <c r="T37" s="445"/>
      <c r="V37" t="s">
        <v>454</v>
      </c>
    </row>
    <row r="38" spans="2:22" ht="8.25" customHeight="1">
      <c r="B38" s="684" t="s">
        <v>133</v>
      </c>
      <c r="C38" s="705"/>
      <c r="D38" s="446"/>
      <c r="E38" s="447"/>
      <c r="F38" s="448"/>
      <c r="G38" s="449">
        <v>1</v>
      </c>
      <c r="H38" s="450">
        <v>2</v>
      </c>
      <c r="I38" s="451">
        <v>3</v>
      </c>
      <c r="J38" s="450">
        <v>4</v>
      </c>
      <c r="K38" s="451">
        <v>5</v>
      </c>
      <c r="L38" s="450">
        <v>6</v>
      </c>
      <c r="M38" s="451">
        <v>7</v>
      </c>
      <c r="N38" s="450">
        <v>8</v>
      </c>
      <c r="O38" s="451">
        <v>9</v>
      </c>
      <c r="P38" s="450">
        <v>10</v>
      </c>
      <c r="Q38" s="452"/>
      <c r="R38" s="453"/>
      <c r="S38" s="454"/>
      <c r="T38" s="455"/>
      <c r="V38" t="s">
        <v>455</v>
      </c>
    </row>
    <row r="39" spans="2:22" s="303" customFormat="1" ht="24" customHeight="1">
      <c r="B39" s="706"/>
      <c r="C39" s="707"/>
      <c r="D39" s="711"/>
      <c r="E39" s="712"/>
      <c r="F39" s="456" t="s">
        <v>129</v>
      </c>
      <c r="G39" s="457"/>
      <c r="H39" s="458"/>
      <c r="I39" s="459"/>
      <c r="J39" s="458"/>
      <c r="K39" s="459"/>
      <c r="L39" s="458"/>
      <c r="M39" s="459"/>
      <c r="N39" s="458"/>
      <c r="O39" s="459"/>
      <c r="P39" s="458"/>
      <c r="Q39" s="460"/>
      <c r="R39" s="461"/>
      <c r="S39" s="462"/>
      <c r="T39" s="463"/>
      <c r="V39" t="s">
        <v>456</v>
      </c>
    </row>
    <row r="40" spans="2:22" ht="9" customHeight="1">
      <c r="B40" s="708" t="s">
        <v>131</v>
      </c>
      <c r="C40" s="709"/>
      <c r="D40" s="464"/>
      <c r="E40" s="1"/>
      <c r="F40" s="465"/>
      <c r="G40" s="466">
        <v>11</v>
      </c>
      <c r="H40" s="467">
        <v>12</v>
      </c>
      <c r="I40" s="468">
        <v>13</v>
      </c>
      <c r="J40" s="467">
        <v>14</v>
      </c>
      <c r="K40" s="468">
        <v>15</v>
      </c>
      <c r="L40" s="467">
        <v>16</v>
      </c>
      <c r="M40" s="468">
        <v>17</v>
      </c>
      <c r="N40" s="467">
        <v>18</v>
      </c>
      <c r="O40" s="468">
        <v>19</v>
      </c>
      <c r="P40" s="467">
        <v>20</v>
      </c>
      <c r="Q40" s="469"/>
      <c r="R40" s="470"/>
      <c r="S40" s="471"/>
      <c r="T40" s="472"/>
    </row>
    <row r="41" spans="2:22" s="303" customFormat="1" ht="24" customHeight="1">
      <c r="B41" s="710"/>
      <c r="C41" s="709"/>
      <c r="D41" s="713"/>
      <c r="E41" s="714"/>
      <c r="F41" s="473" t="s">
        <v>129</v>
      </c>
      <c r="G41" s="474"/>
      <c r="H41" s="475"/>
      <c r="I41" s="476"/>
      <c r="J41" s="475"/>
      <c r="K41" s="476"/>
      <c r="L41" s="475"/>
      <c r="M41" s="476"/>
      <c r="N41" s="475"/>
      <c r="O41" s="476"/>
      <c r="P41" s="475"/>
      <c r="Q41" s="477"/>
      <c r="R41" s="478"/>
      <c r="S41" s="479"/>
      <c r="T41" s="480"/>
    </row>
    <row r="42" spans="2:22" ht="9" customHeight="1">
      <c r="B42" s="684" t="s">
        <v>132</v>
      </c>
      <c r="C42" s="685"/>
      <c r="D42" s="446"/>
      <c r="E42" s="447"/>
      <c r="F42" s="448"/>
      <c r="G42" s="449">
        <v>21</v>
      </c>
      <c r="H42" s="450">
        <v>22</v>
      </c>
      <c r="I42" s="451">
        <v>23</v>
      </c>
      <c r="J42" s="450">
        <v>24</v>
      </c>
      <c r="K42" s="451">
        <v>25</v>
      </c>
      <c r="L42" s="450">
        <v>26</v>
      </c>
      <c r="M42" s="451">
        <v>27</v>
      </c>
      <c r="N42" s="450">
        <v>28</v>
      </c>
      <c r="O42" s="451">
        <v>29</v>
      </c>
      <c r="P42" s="450">
        <v>30</v>
      </c>
      <c r="Q42" s="451">
        <v>31</v>
      </c>
      <c r="R42" s="453"/>
      <c r="S42" s="454"/>
      <c r="T42" s="455"/>
    </row>
    <row r="43" spans="2:22" s="303" customFormat="1" ht="24" customHeight="1" thickBot="1">
      <c r="B43" s="686"/>
      <c r="C43" s="687"/>
      <c r="D43" s="688"/>
      <c r="E43" s="689"/>
      <c r="F43" s="481" t="s">
        <v>129</v>
      </c>
      <c r="G43" s="482"/>
      <c r="H43" s="483"/>
      <c r="I43" s="484"/>
      <c r="J43" s="483"/>
      <c r="K43" s="484"/>
      <c r="L43" s="483"/>
      <c r="M43" s="484"/>
      <c r="N43" s="483"/>
      <c r="O43" s="484"/>
      <c r="P43" s="483"/>
      <c r="Q43" s="484"/>
      <c r="R43" s="485"/>
      <c r="S43" s="486"/>
      <c r="T43" s="487"/>
    </row>
    <row r="44" spans="2:22" ht="17.25" customHeight="1">
      <c r="B44" s="88"/>
      <c r="C44" s="702" t="s">
        <v>195</v>
      </c>
      <c r="D44" s="703"/>
      <c r="E44" s="703"/>
      <c r="F44" s="703"/>
      <c r="G44" s="703"/>
      <c r="H44" s="703"/>
      <c r="I44" s="703"/>
      <c r="J44" s="703"/>
      <c r="K44" s="703"/>
      <c r="L44" s="703"/>
      <c r="M44" s="703"/>
      <c r="N44" s="703"/>
      <c r="O44" s="703"/>
      <c r="P44" s="703"/>
      <c r="Q44" s="703"/>
      <c r="R44" s="703"/>
      <c r="S44" s="703"/>
      <c r="T44" s="704"/>
    </row>
    <row r="45" spans="2:22" ht="17.25" customHeight="1">
      <c r="B45" s="86"/>
      <c r="C45" s="681"/>
      <c r="D45" s="682"/>
      <c r="E45" s="682"/>
      <c r="F45" s="682"/>
      <c r="G45" s="682"/>
      <c r="H45" s="682"/>
      <c r="I45" s="682"/>
      <c r="J45" s="682"/>
      <c r="K45" s="682"/>
      <c r="L45" s="682"/>
      <c r="M45" s="682"/>
      <c r="N45" s="682"/>
      <c r="O45" s="682"/>
      <c r="P45" s="682"/>
      <c r="Q45" s="682"/>
      <c r="R45" s="682"/>
      <c r="S45" s="682"/>
      <c r="T45" s="683"/>
    </row>
    <row r="46" spans="2:22" ht="17.25" customHeight="1">
      <c r="B46" s="86"/>
      <c r="C46" s="681"/>
      <c r="D46" s="682"/>
      <c r="E46" s="682"/>
      <c r="F46" s="682"/>
      <c r="G46" s="682"/>
      <c r="H46" s="682"/>
      <c r="I46" s="682"/>
      <c r="J46" s="682"/>
      <c r="K46" s="682"/>
      <c r="L46" s="682"/>
      <c r="M46" s="682"/>
      <c r="N46" s="682"/>
      <c r="O46" s="682"/>
      <c r="P46" s="682"/>
      <c r="Q46" s="682"/>
      <c r="R46" s="682"/>
      <c r="S46" s="682"/>
      <c r="T46" s="683"/>
    </row>
    <row r="47" spans="2:22" ht="17.25" customHeight="1">
      <c r="B47" s="86"/>
      <c r="C47" s="681"/>
      <c r="D47" s="682"/>
      <c r="E47" s="682"/>
      <c r="F47" s="682"/>
      <c r="G47" s="682"/>
      <c r="H47" s="682"/>
      <c r="I47" s="682"/>
      <c r="J47" s="682"/>
      <c r="K47" s="682"/>
      <c r="L47" s="682"/>
      <c r="M47" s="682"/>
      <c r="N47" s="682"/>
      <c r="O47" s="682"/>
      <c r="P47" s="682"/>
      <c r="Q47" s="682"/>
      <c r="R47" s="682"/>
      <c r="S47" s="682"/>
      <c r="T47" s="683"/>
    </row>
    <row r="48" spans="2:22" ht="17.25" customHeight="1">
      <c r="B48" s="86"/>
      <c r="C48" s="681"/>
      <c r="D48" s="682"/>
      <c r="E48" s="682"/>
      <c r="F48" s="682"/>
      <c r="G48" s="682"/>
      <c r="H48" s="682"/>
      <c r="I48" s="682"/>
      <c r="J48" s="682"/>
      <c r="K48" s="682"/>
      <c r="L48" s="682"/>
      <c r="M48" s="682"/>
      <c r="N48" s="682"/>
      <c r="O48" s="682"/>
      <c r="P48" s="682"/>
      <c r="Q48" s="682"/>
      <c r="R48" s="682"/>
      <c r="S48" s="682"/>
      <c r="T48" s="683"/>
    </row>
    <row r="49" spans="2:20" ht="17.25" customHeight="1" thickBot="1">
      <c r="B49" s="87"/>
      <c r="C49" s="699"/>
      <c r="D49" s="700"/>
      <c r="E49" s="700"/>
      <c r="F49" s="700"/>
      <c r="G49" s="700"/>
      <c r="H49" s="700"/>
      <c r="I49" s="700"/>
      <c r="J49" s="700"/>
      <c r="K49" s="700"/>
      <c r="L49" s="700"/>
      <c r="M49" s="700"/>
      <c r="N49" s="700"/>
      <c r="O49" s="700"/>
      <c r="P49" s="700"/>
      <c r="Q49" s="700"/>
      <c r="R49" s="700"/>
      <c r="S49" s="700"/>
      <c r="T49" s="701"/>
    </row>
    <row r="50" spans="2:20" ht="17.25" customHeight="1">
      <c r="B50" s="1"/>
      <c r="C50" s="1"/>
      <c r="D50" s="1"/>
      <c r="E50" s="1"/>
      <c r="F50" s="1"/>
      <c r="G50" s="1"/>
      <c r="H50" s="1"/>
      <c r="I50" s="1"/>
      <c r="J50" s="1"/>
      <c r="K50" s="1"/>
      <c r="L50" s="1"/>
      <c r="M50" s="1"/>
      <c r="N50" s="1"/>
      <c r="O50" s="1"/>
      <c r="P50" s="1"/>
      <c r="Q50" s="1"/>
      <c r="R50" s="1"/>
      <c r="S50" s="1"/>
      <c r="T50" s="1"/>
    </row>
    <row r="51" spans="2:20" ht="15" customHeight="1">
      <c r="B51" s="83"/>
      <c r="C51" s="83"/>
      <c r="D51" s="27"/>
      <c r="E51" s="27"/>
      <c r="F51" s="27"/>
      <c r="G51" s="27"/>
      <c r="H51" s="27"/>
      <c r="I51" s="27"/>
      <c r="J51" s="27"/>
      <c r="K51" s="27"/>
      <c r="L51" s="27"/>
      <c r="M51" s="27"/>
      <c r="N51" s="27"/>
      <c r="O51" s="27"/>
      <c r="P51" s="27"/>
      <c r="Q51" s="27"/>
      <c r="R51" s="27"/>
      <c r="S51" s="27"/>
      <c r="T51" s="27"/>
    </row>
    <row r="52" spans="2:20" ht="15" customHeight="1">
      <c r="B52" s="83"/>
      <c r="C52" s="83"/>
      <c r="D52" s="27"/>
      <c r="E52" s="27"/>
      <c r="F52" s="27"/>
      <c r="G52" s="27"/>
      <c r="H52" s="27"/>
      <c r="I52" s="27"/>
      <c r="J52" s="27"/>
      <c r="K52" s="27"/>
      <c r="L52" s="27"/>
      <c r="M52" s="27"/>
      <c r="N52" s="27"/>
      <c r="O52" s="27"/>
      <c r="P52" s="27"/>
      <c r="Q52" s="27"/>
      <c r="R52" s="27"/>
      <c r="S52" s="27"/>
      <c r="T52" s="27"/>
    </row>
    <row r="53" spans="2:20" ht="17.25" customHeight="1"/>
    <row r="54" spans="2:20" ht="17.25" customHeight="1"/>
    <row r="55" spans="2:20" ht="17.25" customHeight="1"/>
    <row r="56" spans="2:20" ht="17.25" customHeight="1"/>
    <row r="57" spans="2:20" ht="17.25" customHeight="1"/>
    <row r="58" spans="2:20" ht="17.25" customHeight="1"/>
    <row r="59" spans="2:20" ht="17.25" customHeight="1"/>
    <row r="60" spans="2:20" ht="17.25" customHeight="1"/>
    <row r="61" spans="2:20" ht="17.25" customHeight="1"/>
    <row r="62" spans="2:20" ht="17.25" customHeight="1"/>
    <row r="63" spans="2:20" ht="17.25" customHeight="1"/>
    <row r="64" spans="2:20" ht="17.25" customHeight="1"/>
    <row r="65" ht="17.25" customHeight="1"/>
    <row r="66" ht="17.25" customHeight="1"/>
    <row r="67" ht="17.25" customHeight="1"/>
  </sheetData>
  <mergeCells count="184">
    <mergeCell ref="L19:L20"/>
    <mergeCell ref="L21:L22"/>
    <mergeCell ref="L23:L24"/>
    <mergeCell ref="L25:L26"/>
    <mergeCell ref="L27:L28"/>
    <mergeCell ref="O21:O22"/>
    <mergeCell ref="O23:O24"/>
    <mergeCell ref="E10:I10"/>
    <mergeCell ref="M21:M22"/>
    <mergeCell ref="M23:M24"/>
    <mergeCell ref="M25:M26"/>
    <mergeCell ref="M13:M14"/>
    <mergeCell ref="M15:M16"/>
    <mergeCell ref="M17:M18"/>
    <mergeCell ref="M19:M20"/>
    <mergeCell ref="L13:L14"/>
    <mergeCell ref="L15:L16"/>
    <mergeCell ref="E19:F20"/>
    <mergeCell ref="E21:F22"/>
    <mergeCell ref="K23:K24"/>
    <mergeCell ref="K25:K26"/>
    <mergeCell ref="K27:K28"/>
    <mergeCell ref="J13:J14"/>
    <mergeCell ref="J15:J16"/>
    <mergeCell ref="M27:M28"/>
    <mergeCell ref="N29:N30"/>
    <mergeCell ref="N31:N32"/>
    <mergeCell ref="O29:O30"/>
    <mergeCell ref="O31:O32"/>
    <mergeCell ref="O27:O28"/>
    <mergeCell ref="I23:I24"/>
    <mergeCell ref="I25:I26"/>
    <mergeCell ref="I27:I28"/>
    <mergeCell ref="I29:I30"/>
    <mergeCell ref="I31:I32"/>
    <mergeCell ref="N25:N26"/>
    <mergeCell ref="N27:N28"/>
    <mergeCell ref="J17:J18"/>
    <mergeCell ref="J19:J20"/>
    <mergeCell ref="J21:J22"/>
    <mergeCell ref="J23:J24"/>
    <mergeCell ref="J25:J26"/>
    <mergeCell ref="J27:J28"/>
    <mergeCell ref="J29:J30"/>
    <mergeCell ref="J31:J32"/>
    <mergeCell ref="G29:G30"/>
    <mergeCell ref="S13:S14"/>
    <mergeCell ref="S15:S16"/>
    <mergeCell ref="S17:S18"/>
    <mergeCell ref="S19:S20"/>
    <mergeCell ref="E25:F26"/>
    <mergeCell ref="E27:F28"/>
    <mergeCell ref="C30:C31"/>
    <mergeCell ref="B37:F37"/>
    <mergeCell ref="G31:G32"/>
    <mergeCell ref="H13:H14"/>
    <mergeCell ref="H15:H16"/>
    <mergeCell ref="H17:H18"/>
    <mergeCell ref="H19:H20"/>
    <mergeCell ref="H21:H22"/>
    <mergeCell ref="H23:H24"/>
    <mergeCell ref="H25:H26"/>
    <mergeCell ref="H27:H28"/>
    <mergeCell ref="H29:H30"/>
    <mergeCell ref="G23:G24"/>
    <mergeCell ref="G25:G26"/>
    <mergeCell ref="G27:G28"/>
    <mergeCell ref="G13:G14"/>
    <mergeCell ref="G15:G16"/>
    <mergeCell ref="G17:G18"/>
    <mergeCell ref="C49:T49"/>
    <mergeCell ref="C20:C21"/>
    <mergeCell ref="C22:C23"/>
    <mergeCell ref="C24:C25"/>
    <mergeCell ref="C26:C27"/>
    <mergeCell ref="C28:C29"/>
    <mergeCell ref="C47:T47"/>
    <mergeCell ref="C48:T48"/>
    <mergeCell ref="C44:T44"/>
    <mergeCell ref="E29:F30"/>
    <mergeCell ref="B38:C39"/>
    <mergeCell ref="B40:C41"/>
    <mergeCell ref="L29:L30"/>
    <mergeCell ref="L31:L32"/>
    <mergeCell ref="M29:M30"/>
    <mergeCell ref="M31:M32"/>
    <mergeCell ref="D39:E39"/>
    <mergeCell ref="D41:E41"/>
    <mergeCell ref="G19:G20"/>
    <mergeCell ref="H31:H32"/>
    <mergeCell ref="E23:F24"/>
    <mergeCell ref="G21:G22"/>
    <mergeCell ref="K29:K30"/>
    <mergeCell ref="K31:K32"/>
    <mergeCell ref="B2:T2"/>
    <mergeCell ref="E6:T6"/>
    <mergeCell ref="E7:T7"/>
    <mergeCell ref="E8:T8"/>
    <mergeCell ref="E9:I9"/>
    <mergeCell ref="K9:N9"/>
    <mergeCell ref="N17:N18"/>
    <mergeCell ref="N19:N20"/>
    <mergeCell ref="N21:N22"/>
    <mergeCell ref="C12:C13"/>
    <mergeCell ref="C14:C15"/>
    <mergeCell ref="C16:C17"/>
    <mergeCell ref="C18:C19"/>
    <mergeCell ref="I13:I14"/>
    <mergeCell ref="I15:I16"/>
    <mergeCell ref="I17:I18"/>
    <mergeCell ref="I19:I20"/>
    <mergeCell ref="I21:I22"/>
    <mergeCell ref="K13:K14"/>
    <mergeCell ref="K15:K16"/>
    <mergeCell ref="K17:K18"/>
    <mergeCell ref="K19:K20"/>
    <mergeCell ref="K21:K22"/>
    <mergeCell ref="L17:L18"/>
    <mergeCell ref="T13:T14"/>
    <mergeCell ref="T15:T16"/>
    <mergeCell ref="T17:T18"/>
    <mergeCell ref="T19:T20"/>
    <mergeCell ref="C46:T46"/>
    <mergeCell ref="S31:S32"/>
    <mergeCell ref="C45:T45"/>
    <mergeCell ref="B42:C43"/>
    <mergeCell ref="D43:E43"/>
    <mergeCell ref="P31:P32"/>
    <mergeCell ref="Q31:Q32"/>
    <mergeCell ref="R31:R32"/>
    <mergeCell ref="T31:T32"/>
    <mergeCell ref="C32:C33"/>
    <mergeCell ref="E31:F32"/>
    <mergeCell ref="M34:T35"/>
    <mergeCell ref="P21:P22"/>
    <mergeCell ref="Q21:Q22"/>
    <mergeCell ref="R21:R22"/>
    <mergeCell ref="P23:P24"/>
    <mergeCell ref="T29:T30"/>
    <mergeCell ref="S25:S26"/>
    <mergeCell ref="Q23:Q24"/>
    <mergeCell ref="O13:O14"/>
    <mergeCell ref="E11:F11"/>
    <mergeCell ref="E12:F12"/>
    <mergeCell ref="R13:R14"/>
    <mergeCell ref="P15:P16"/>
    <mergeCell ref="Q15:Q16"/>
    <mergeCell ref="R15:R16"/>
    <mergeCell ref="N13:N14"/>
    <mergeCell ref="N15:N16"/>
    <mergeCell ref="R23:R24"/>
    <mergeCell ref="R17:R18"/>
    <mergeCell ref="P19:P20"/>
    <mergeCell ref="Q19:Q20"/>
    <mergeCell ref="R19:R20"/>
    <mergeCell ref="O15:O16"/>
    <mergeCell ref="O17:O18"/>
    <mergeCell ref="O19:O20"/>
    <mergeCell ref="P13:P14"/>
    <mergeCell ref="Q13:Q14"/>
    <mergeCell ref="P17:P18"/>
    <mergeCell ref="Q17:Q18"/>
    <mergeCell ref="E13:F14"/>
    <mergeCell ref="E15:F16"/>
    <mergeCell ref="E17:F18"/>
    <mergeCell ref="N23:N24"/>
    <mergeCell ref="T21:T22"/>
    <mergeCell ref="T23:T24"/>
    <mergeCell ref="T25:T26"/>
    <mergeCell ref="T27:T28"/>
    <mergeCell ref="P27:P28"/>
    <mergeCell ref="R27:R28"/>
    <mergeCell ref="S27:S28"/>
    <mergeCell ref="S29:S30"/>
    <mergeCell ref="O25:O26"/>
    <mergeCell ref="P29:P30"/>
    <mergeCell ref="P25:P26"/>
    <mergeCell ref="Q25:Q26"/>
    <mergeCell ref="Q29:Q30"/>
    <mergeCell ref="R29:R30"/>
    <mergeCell ref="R25:R26"/>
    <mergeCell ref="Q27:Q28"/>
    <mergeCell ref="S21:S22"/>
    <mergeCell ref="S23:S24"/>
  </mergeCells>
  <phoneticPr fontId="6"/>
  <dataValidations count="1">
    <dataValidation type="list" allowBlank="1" showInputMessage="1" showErrorMessage="1" sqref="G39:P39 G41:P41 G43:Q43" xr:uid="{00000000-0002-0000-0F00-000000000000}">
      <formula1>$V$37:$V$39</formula1>
    </dataValidation>
  </dataValidations>
  <pageMargins left="0.78740157480314965" right="0.59055118110236227" top="0.78740157480314965" bottom="0.59055118110236227" header="0.51181102362204722" footer="0.51181102362204722"/>
  <pageSetup paperSize="9" orientation="portrait" useFirstPageNumber="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BX338"/>
  <sheetViews>
    <sheetView view="pageBreakPreview" zoomScale="70" zoomScaleNormal="100" zoomScaleSheetLayoutView="70" workbookViewId="0"/>
  </sheetViews>
  <sheetFormatPr defaultColWidth="9" defaultRowHeight="13.5"/>
  <cols>
    <col min="1" max="1" width="3.625" style="366" customWidth="1"/>
    <col min="2" max="2" width="7.75" style="364" customWidth="1"/>
    <col min="3" max="30" width="3.75" style="364" customWidth="1"/>
    <col min="31" max="31" width="2" style="364" customWidth="1"/>
    <col min="32" max="32" width="11.125" style="366" customWidth="1"/>
    <col min="33" max="33" width="6.5" style="364" bestFit="1" customWidth="1"/>
    <col min="34" max="34" width="2.875" style="366" customWidth="1"/>
    <col min="35" max="35" width="9" style="366"/>
    <col min="36" max="36" width="3.375" style="366" customWidth="1"/>
    <col min="37" max="37" width="4.75" style="366" hidden="1" customWidth="1"/>
    <col min="38" max="38" width="6.5" style="366" hidden="1" customWidth="1"/>
    <col min="39" max="39" width="7.375" style="366" hidden="1" customWidth="1"/>
    <col min="40" max="75" width="6.375" style="366" hidden="1" customWidth="1"/>
    <col min="76" max="76" width="9" style="366" hidden="1" customWidth="1"/>
    <col min="77" max="16384" width="9" style="366"/>
  </cols>
  <sheetData>
    <row r="1" spans="1:75">
      <c r="A1" s="35" t="s">
        <v>605</v>
      </c>
    </row>
    <row r="3" spans="1:75" ht="18.75">
      <c r="A3" s="363" t="s">
        <v>525</v>
      </c>
      <c r="B3" s="363"/>
      <c r="M3" s="365"/>
      <c r="AG3" s="367"/>
      <c r="AI3" s="366" t="s">
        <v>526</v>
      </c>
    </row>
    <row r="4" spans="1:75" ht="13.5" customHeight="1">
      <c r="Q4" s="366"/>
      <c r="S4" s="368"/>
      <c r="T4" s="369"/>
      <c r="U4" s="763" t="s">
        <v>527</v>
      </c>
      <c r="V4" s="764"/>
      <c r="W4" s="763" t="s">
        <v>528</v>
      </c>
      <c r="X4" s="764"/>
      <c r="Y4" s="765" t="s">
        <v>529</v>
      </c>
      <c r="Z4" s="766"/>
      <c r="AB4" s="767" t="s">
        <v>530</v>
      </c>
      <c r="AC4" s="765"/>
      <c r="AD4" s="765"/>
      <c r="AE4" s="765"/>
      <c r="AF4" s="765"/>
      <c r="AG4" s="370" t="s">
        <v>531</v>
      </c>
      <c r="AI4" s="366" t="s">
        <v>532</v>
      </c>
    </row>
    <row r="5" spans="1:75" ht="13.5" customHeight="1">
      <c r="B5" s="753" t="s">
        <v>533</v>
      </c>
      <c r="C5" s="753"/>
      <c r="D5" s="753"/>
      <c r="E5" s="753"/>
      <c r="F5" s="364" t="s">
        <v>534</v>
      </c>
      <c r="G5" s="768"/>
      <c r="H5" s="768"/>
      <c r="I5" s="768"/>
      <c r="J5" s="768"/>
      <c r="K5" s="768"/>
      <c r="L5" s="768"/>
      <c r="M5" s="768"/>
      <c r="N5" s="768"/>
      <c r="O5" s="768"/>
      <c r="P5" s="768"/>
      <c r="Q5" s="768"/>
      <c r="R5" s="366"/>
      <c r="S5" s="769" t="s">
        <v>535</v>
      </c>
      <c r="T5" s="770"/>
      <c r="U5" s="771">
        <f ca="1">SUM(INDIRECT(AL17&amp;":"&amp;AL16))</f>
        <v>28</v>
      </c>
      <c r="V5" s="772"/>
      <c r="W5" s="773">
        <f ca="1">SUM(INDIRECT(AL19&amp;":"&amp;AL18))</f>
        <v>0</v>
      </c>
      <c r="X5" s="770"/>
      <c r="Y5" s="774">
        <f ca="1">+W5/U5</f>
        <v>0</v>
      </c>
      <c r="Z5" s="775"/>
      <c r="AB5" s="751" t="s">
        <v>536</v>
      </c>
      <c r="AC5" s="752"/>
      <c r="AD5" s="752"/>
      <c r="AE5" s="752"/>
      <c r="AF5" s="752"/>
      <c r="AG5" s="371">
        <f ca="1">ROUNDUP($U$5*0.285,0)-$W$5</f>
        <v>8</v>
      </c>
    </row>
    <row r="6" spans="1:75" ht="13.5" customHeight="1">
      <c r="B6" s="753" t="s">
        <v>537</v>
      </c>
      <c r="C6" s="753"/>
      <c r="D6" s="753"/>
      <c r="E6" s="753"/>
      <c r="F6" s="364" t="s">
        <v>534</v>
      </c>
      <c r="G6" s="745"/>
      <c r="H6" s="745"/>
      <c r="I6" s="745"/>
      <c r="J6" s="745"/>
      <c r="K6" s="745"/>
      <c r="R6" s="366"/>
      <c r="S6" s="754" t="s">
        <v>538</v>
      </c>
      <c r="T6" s="755"/>
      <c r="U6" s="756">
        <f ca="1">+U5</f>
        <v>28</v>
      </c>
      <c r="V6" s="757"/>
      <c r="W6" s="758">
        <f ca="1">SUM(INDIRECT(AL20&amp;":"&amp;AL21))</f>
        <v>0</v>
      </c>
      <c r="X6" s="755"/>
      <c r="Y6" s="759">
        <f ca="1">+W6/U6</f>
        <v>0</v>
      </c>
      <c r="Z6" s="760"/>
      <c r="AB6" s="761" t="s">
        <v>539</v>
      </c>
      <c r="AC6" s="762"/>
      <c r="AD6" s="762"/>
      <c r="AE6" s="762"/>
      <c r="AF6" s="762"/>
      <c r="AG6" s="371">
        <f ca="1">ROUNDUP($U$5*0.25,0)-$W$5</f>
        <v>7</v>
      </c>
      <c r="AI6" s="372" t="s">
        <v>540</v>
      </c>
      <c r="AJ6" s="366" t="s">
        <v>541</v>
      </c>
    </row>
    <row r="7" spans="1:75" ht="13.5" customHeight="1">
      <c r="B7" s="744" t="s">
        <v>542</v>
      </c>
      <c r="C7" s="744"/>
      <c r="D7" s="744"/>
      <c r="E7" s="744"/>
      <c r="F7" s="364" t="s">
        <v>534</v>
      </c>
      <c r="G7" s="745"/>
      <c r="H7" s="745"/>
      <c r="I7" s="745"/>
      <c r="J7" s="745"/>
      <c r="K7" s="745"/>
      <c r="L7" s="746" t="s">
        <v>543</v>
      </c>
      <c r="M7" s="746"/>
      <c r="N7" s="746"/>
      <c r="O7" s="364" t="s">
        <v>534</v>
      </c>
      <c r="P7" s="747">
        <f>+G7-G6+1</f>
        <v>1</v>
      </c>
      <c r="Q7" s="747"/>
      <c r="R7" s="747"/>
      <c r="AA7" s="373"/>
      <c r="AB7" s="748" t="s">
        <v>544</v>
      </c>
      <c r="AC7" s="749"/>
      <c r="AD7" s="749"/>
      <c r="AE7" s="749"/>
      <c r="AF7" s="749"/>
      <c r="AG7" s="374">
        <f ca="1">ROUNDUP($U$5*0.214,0)-$W$5</f>
        <v>6</v>
      </c>
      <c r="AI7" s="372" t="s">
        <v>545</v>
      </c>
      <c r="AJ7" s="366" t="s">
        <v>546</v>
      </c>
    </row>
    <row r="8" spans="1:75" ht="13.5" customHeight="1">
      <c r="B8" s="744" t="s">
        <v>547</v>
      </c>
      <c r="C8" s="744"/>
      <c r="D8" s="744"/>
      <c r="E8" s="744"/>
      <c r="F8" s="364" t="s">
        <v>534</v>
      </c>
      <c r="G8" s="745"/>
      <c r="H8" s="745"/>
      <c r="I8" s="745"/>
      <c r="J8" s="745"/>
      <c r="K8" s="745"/>
      <c r="L8" s="364" t="s">
        <v>548</v>
      </c>
      <c r="M8" s="750"/>
      <c r="N8" s="750"/>
      <c r="O8" s="750"/>
      <c r="P8" s="750"/>
      <c r="Q8" s="750"/>
      <c r="R8" s="375"/>
      <c r="AI8" s="372" t="s">
        <v>549</v>
      </c>
      <c r="AJ8" s="366" t="s">
        <v>550</v>
      </c>
    </row>
    <row r="9" spans="1:75" ht="6.75" customHeight="1">
      <c r="B9" s="376"/>
      <c r="C9" s="376"/>
      <c r="D9" s="376"/>
      <c r="E9" s="376"/>
      <c r="G9" s="435"/>
      <c r="H9" s="435"/>
      <c r="I9" s="435"/>
      <c r="J9" s="435"/>
      <c r="K9" s="435"/>
      <c r="M9" s="436"/>
      <c r="N9" s="436"/>
      <c r="O9" s="436"/>
      <c r="P9" s="436"/>
      <c r="Q9" s="436"/>
      <c r="R9" s="375"/>
      <c r="AI9" s="372" t="s">
        <v>551</v>
      </c>
      <c r="AJ9" s="366" t="s">
        <v>552</v>
      </c>
    </row>
    <row r="10" spans="1:75">
      <c r="C10" s="437" t="s">
        <v>553</v>
      </c>
      <c r="D10" s="382"/>
      <c r="E10" s="382"/>
      <c r="F10" s="381"/>
      <c r="G10" s="382"/>
      <c r="H10" s="438"/>
      <c r="I10" s="438"/>
      <c r="J10" s="438"/>
      <c r="K10" s="438"/>
      <c r="L10" s="438"/>
      <c r="M10" s="382"/>
      <c r="N10" s="439"/>
      <c r="O10" s="439"/>
      <c r="P10" s="439"/>
      <c r="Q10" s="439"/>
      <c r="R10" s="439"/>
      <c r="S10" s="385"/>
      <c r="T10" s="382"/>
      <c r="U10" s="382"/>
      <c r="V10" s="382"/>
      <c r="W10" s="382"/>
      <c r="X10" s="382"/>
      <c r="Y10" s="382"/>
      <c r="Z10" s="382"/>
      <c r="AA10" s="382"/>
      <c r="AB10" s="382"/>
      <c r="AC10" s="382"/>
      <c r="AD10" s="382"/>
      <c r="AI10" s="372" t="s">
        <v>554</v>
      </c>
      <c r="AJ10" s="366" t="s">
        <v>555</v>
      </c>
    </row>
    <row r="11" spans="1:75">
      <c r="C11" s="437" t="s">
        <v>556</v>
      </c>
      <c r="D11" s="382"/>
      <c r="E11" s="382"/>
      <c r="F11" s="381"/>
      <c r="G11" s="382"/>
      <c r="H11" s="438"/>
      <c r="I11" s="438"/>
      <c r="J11" s="438"/>
      <c r="K11" s="438"/>
      <c r="L11" s="438"/>
      <c r="M11" s="382"/>
      <c r="N11" s="439"/>
      <c r="O11" s="439"/>
      <c r="P11" s="439"/>
      <c r="Q11" s="439"/>
      <c r="R11" s="439"/>
      <c r="S11" s="385"/>
      <c r="T11" s="382"/>
      <c r="U11" s="382"/>
      <c r="V11" s="382"/>
      <c r="W11" s="382"/>
      <c r="X11" s="382"/>
      <c r="Y11" s="382"/>
      <c r="Z11" s="382"/>
      <c r="AA11" s="382"/>
      <c r="AB11" s="382"/>
      <c r="AC11" s="382"/>
      <c r="AD11" s="382"/>
    </row>
    <row r="12" spans="1:75" ht="13.5" customHeight="1">
      <c r="C12" s="437" t="s">
        <v>557</v>
      </c>
      <c r="D12" s="382"/>
      <c r="E12" s="382"/>
      <c r="F12" s="381"/>
      <c r="G12" s="382"/>
      <c r="H12" s="438"/>
      <c r="I12" s="438"/>
      <c r="J12" s="438"/>
      <c r="K12" s="438"/>
      <c r="L12" s="438"/>
      <c r="M12" s="382"/>
      <c r="N12" s="439"/>
      <c r="O12" s="439"/>
      <c r="P12" s="439"/>
      <c r="Q12" s="439"/>
      <c r="R12" s="439"/>
      <c r="S12" s="385"/>
      <c r="T12" s="382"/>
      <c r="U12" s="382"/>
      <c r="V12" s="382"/>
      <c r="W12" s="382"/>
      <c r="X12" s="382"/>
      <c r="Y12" s="382"/>
      <c r="Z12" s="382"/>
      <c r="AA12" s="382"/>
      <c r="AB12" s="382"/>
      <c r="AC12" s="382"/>
      <c r="AD12" s="382"/>
      <c r="AI12" s="372" t="s">
        <v>558</v>
      </c>
      <c r="AK12" s="372" t="s">
        <v>559</v>
      </c>
      <c r="AL12" s="366">
        <f>MAX(AN12:BO12)</f>
        <v>16</v>
      </c>
      <c r="AM12" s="366" t="s">
        <v>560</v>
      </c>
      <c r="AN12" s="366">
        <f t="shared" ref="AN12:BO12" si="0">IFERROR(MATCH($G$7,C16:C1008,0)+15,0)</f>
        <v>16</v>
      </c>
      <c r="AO12" s="366">
        <f t="shared" si="0"/>
        <v>0</v>
      </c>
      <c r="AP12" s="366">
        <f t="shared" si="0"/>
        <v>0</v>
      </c>
      <c r="AQ12" s="366">
        <f t="shared" si="0"/>
        <v>0</v>
      </c>
      <c r="AR12" s="366">
        <f t="shared" si="0"/>
        <v>0</v>
      </c>
      <c r="AS12" s="366">
        <f t="shared" si="0"/>
        <v>0</v>
      </c>
      <c r="AT12" s="366">
        <f t="shared" si="0"/>
        <v>0</v>
      </c>
      <c r="AU12" s="366">
        <f t="shared" si="0"/>
        <v>0</v>
      </c>
      <c r="AV12" s="366">
        <f t="shared" si="0"/>
        <v>0</v>
      </c>
      <c r="AW12" s="366">
        <f t="shared" si="0"/>
        <v>0</v>
      </c>
      <c r="AX12" s="366">
        <f t="shared" si="0"/>
        <v>0</v>
      </c>
      <c r="AY12" s="366">
        <f t="shared" si="0"/>
        <v>0</v>
      </c>
      <c r="AZ12" s="366">
        <f t="shared" si="0"/>
        <v>0</v>
      </c>
      <c r="BA12" s="366">
        <f t="shared" si="0"/>
        <v>0</v>
      </c>
      <c r="BB12" s="366">
        <f t="shared" si="0"/>
        <v>0</v>
      </c>
      <c r="BC12" s="366">
        <f t="shared" si="0"/>
        <v>0</v>
      </c>
      <c r="BD12" s="366">
        <f t="shared" si="0"/>
        <v>0</v>
      </c>
      <c r="BE12" s="366">
        <f t="shared" si="0"/>
        <v>0</v>
      </c>
      <c r="BF12" s="366">
        <f t="shared" si="0"/>
        <v>0</v>
      </c>
      <c r="BG12" s="366">
        <f t="shared" si="0"/>
        <v>0</v>
      </c>
      <c r="BH12" s="366">
        <f t="shared" si="0"/>
        <v>0</v>
      </c>
      <c r="BI12" s="366">
        <f t="shared" si="0"/>
        <v>0</v>
      </c>
      <c r="BJ12" s="366">
        <f t="shared" si="0"/>
        <v>0</v>
      </c>
      <c r="BK12" s="366">
        <f t="shared" si="0"/>
        <v>0</v>
      </c>
      <c r="BL12" s="366">
        <f t="shared" si="0"/>
        <v>0</v>
      </c>
      <c r="BM12" s="366">
        <f t="shared" si="0"/>
        <v>0</v>
      </c>
      <c r="BN12" s="366">
        <f t="shared" si="0"/>
        <v>0</v>
      </c>
      <c r="BO12" s="366">
        <f t="shared" si="0"/>
        <v>0</v>
      </c>
    </row>
    <row r="13" spans="1:75" ht="13.5" customHeight="1">
      <c r="C13" s="437" t="s">
        <v>561</v>
      </c>
      <c r="D13" s="382"/>
      <c r="E13" s="382"/>
      <c r="F13" s="381"/>
      <c r="G13" s="382"/>
      <c r="H13" s="438"/>
      <c r="I13" s="438"/>
      <c r="J13" s="438"/>
      <c r="K13" s="438"/>
      <c r="L13" s="438"/>
      <c r="M13" s="382"/>
      <c r="N13" s="439"/>
      <c r="O13" s="439"/>
      <c r="P13" s="439"/>
      <c r="Q13" s="439"/>
      <c r="R13" s="439"/>
      <c r="S13" s="385"/>
      <c r="T13" s="382"/>
      <c r="U13" s="382"/>
      <c r="V13" s="382"/>
      <c r="W13" s="382"/>
      <c r="X13" s="382"/>
      <c r="Y13" s="382"/>
      <c r="Z13" s="382"/>
      <c r="AA13" s="382"/>
      <c r="AB13" s="382"/>
      <c r="AC13" s="382"/>
      <c r="AD13" s="382"/>
      <c r="AI13" s="372" t="s">
        <v>562</v>
      </c>
      <c r="AM13" s="386" t="s">
        <v>563</v>
      </c>
      <c r="AN13" s="386">
        <v>16</v>
      </c>
      <c r="AO13" s="386">
        <f>AN13+9</f>
        <v>25</v>
      </c>
      <c r="AP13" s="386">
        <f t="shared" ref="AP13:BW13" si="1">AO13+9</f>
        <v>34</v>
      </c>
      <c r="AQ13" s="386">
        <f t="shared" si="1"/>
        <v>43</v>
      </c>
      <c r="AR13" s="386">
        <f t="shared" si="1"/>
        <v>52</v>
      </c>
      <c r="AS13" s="386">
        <f t="shared" si="1"/>
        <v>61</v>
      </c>
      <c r="AT13" s="386">
        <f t="shared" si="1"/>
        <v>70</v>
      </c>
      <c r="AU13" s="386">
        <f t="shared" si="1"/>
        <v>79</v>
      </c>
      <c r="AV13" s="386">
        <f t="shared" si="1"/>
        <v>88</v>
      </c>
      <c r="AW13" s="386">
        <f t="shared" si="1"/>
        <v>97</v>
      </c>
      <c r="AX13" s="386">
        <f t="shared" si="1"/>
        <v>106</v>
      </c>
      <c r="AY13" s="386">
        <f t="shared" si="1"/>
        <v>115</v>
      </c>
      <c r="AZ13" s="386">
        <f t="shared" si="1"/>
        <v>124</v>
      </c>
      <c r="BA13" s="386">
        <f t="shared" si="1"/>
        <v>133</v>
      </c>
      <c r="BB13" s="386">
        <f t="shared" si="1"/>
        <v>142</v>
      </c>
      <c r="BC13" s="386">
        <f t="shared" si="1"/>
        <v>151</v>
      </c>
      <c r="BD13" s="386">
        <f t="shared" si="1"/>
        <v>160</v>
      </c>
      <c r="BE13" s="386">
        <f t="shared" si="1"/>
        <v>169</v>
      </c>
      <c r="BF13" s="386">
        <f t="shared" si="1"/>
        <v>178</v>
      </c>
      <c r="BG13" s="386">
        <f t="shared" si="1"/>
        <v>187</v>
      </c>
      <c r="BH13" s="386">
        <f t="shared" si="1"/>
        <v>196</v>
      </c>
      <c r="BI13" s="386">
        <f t="shared" si="1"/>
        <v>205</v>
      </c>
      <c r="BJ13" s="386">
        <f t="shared" si="1"/>
        <v>214</v>
      </c>
      <c r="BK13" s="386">
        <f t="shared" si="1"/>
        <v>223</v>
      </c>
      <c r="BL13" s="386">
        <f t="shared" si="1"/>
        <v>232</v>
      </c>
      <c r="BM13" s="386">
        <f t="shared" si="1"/>
        <v>241</v>
      </c>
      <c r="BN13" s="386">
        <f t="shared" si="1"/>
        <v>250</v>
      </c>
      <c r="BO13" s="386">
        <f t="shared" si="1"/>
        <v>259</v>
      </c>
      <c r="BP13" s="386">
        <f t="shared" si="1"/>
        <v>268</v>
      </c>
      <c r="BQ13" s="386">
        <f t="shared" si="1"/>
        <v>277</v>
      </c>
      <c r="BR13" s="386">
        <f t="shared" si="1"/>
        <v>286</v>
      </c>
      <c r="BS13" s="386">
        <f t="shared" si="1"/>
        <v>295</v>
      </c>
      <c r="BT13" s="386">
        <f t="shared" si="1"/>
        <v>304</v>
      </c>
      <c r="BU13" s="386">
        <f t="shared" si="1"/>
        <v>313</v>
      </c>
      <c r="BV13" s="386">
        <f t="shared" si="1"/>
        <v>322</v>
      </c>
      <c r="BW13" s="386">
        <f t="shared" si="1"/>
        <v>331</v>
      </c>
    </row>
    <row r="14" spans="1:75" ht="4.5" customHeight="1">
      <c r="C14" s="437"/>
      <c r="D14" s="382"/>
      <c r="E14" s="382"/>
      <c r="F14" s="381"/>
      <c r="G14" s="382"/>
      <c r="H14" s="438"/>
      <c r="I14" s="438"/>
      <c r="J14" s="438"/>
      <c r="K14" s="438"/>
      <c r="L14" s="438"/>
      <c r="M14" s="382"/>
      <c r="N14" s="439"/>
      <c r="O14" s="439"/>
      <c r="P14" s="439"/>
      <c r="Q14" s="439"/>
      <c r="R14" s="439"/>
      <c r="S14" s="385"/>
      <c r="T14" s="382"/>
      <c r="U14" s="382"/>
      <c r="V14" s="382"/>
      <c r="W14" s="382"/>
      <c r="X14" s="382"/>
      <c r="Y14" s="382"/>
      <c r="Z14" s="382"/>
      <c r="AA14" s="382"/>
      <c r="AB14" s="382"/>
      <c r="AC14" s="382"/>
      <c r="AD14" s="382"/>
      <c r="AL14" s="372" t="str">
        <f>ADDRESS(15,MATCH($AL$12,$AM$13:$BW$13,0)+38)</f>
        <v>$AN$15</v>
      </c>
      <c r="AM14" s="386" t="s">
        <v>564</v>
      </c>
      <c r="AN14" s="386" t="str">
        <f>"AG"&amp;17</f>
        <v>AG17</v>
      </c>
      <c r="AO14" s="386" t="str">
        <f>"AG"&amp;(AN13+10)</f>
        <v>AG26</v>
      </c>
      <c r="AP14" s="386" t="str">
        <f>"AG"&amp;(AO13+10)</f>
        <v>AG35</v>
      </c>
      <c r="AQ14" s="386" t="str">
        <f t="shared" ref="AQ14:BW14" si="2">"AG"&amp;(AP13+9+1)</f>
        <v>AG44</v>
      </c>
      <c r="AR14" s="386" t="str">
        <f t="shared" si="2"/>
        <v>AG53</v>
      </c>
      <c r="AS14" s="386" t="str">
        <f t="shared" si="2"/>
        <v>AG62</v>
      </c>
      <c r="AT14" s="386" t="str">
        <f t="shared" si="2"/>
        <v>AG71</v>
      </c>
      <c r="AU14" s="386" t="str">
        <f t="shared" si="2"/>
        <v>AG80</v>
      </c>
      <c r="AV14" s="386" t="str">
        <f t="shared" si="2"/>
        <v>AG89</v>
      </c>
      <c r="AW14" s="386" t="str">
        <f t="shared" si="2"/>
        <v>AG98</v>
      </c>
      <c r="AX14" s="386" t="str">
        <f t="shared" si="2"/>
        <v>AG107</v>
      </c>
      <c r="AY14" s="386" t="str">
        <f t="shared" si="2"/>
        <v>AG116</v>
      </c>
      <c r="AZ14" s="386" t="str">
        <f t="shared" si="2"/>
        <v>AG125</v>
      </c>
      <c r="BA14" s="386" t="str">
        <f t="shared" si="2"/>
        <v>AG134</v>
      </c>
      <c r="BB14" s="386" t="str">
        <f t="shared" si="2"/>
        <v>AG143</v>
      </c>
      <c r="BC14" s="386" t="str">
        <f t="shared" si="2"/>
        <v>AG152</v>
      </c>
      <c r="BD14" s="386" t="str">
        <f t="shared" si="2"/>
        <v>AG161</v>
      </c>
      <c r="BE14" s="386" t="str">
        <f t="shared" si="2"/>
        <v>AG170</v>
      </c>
      <c r="BF14" s="386" t="str">
        <f t="shared" si="2"/>
        <v>AG179</v>
      </c>
      <c r="BG14" s="386" t="str">
        <f t="shared" si="2"/>
        <v>AG188</v>
      </c>
      <c r="BH14" s="386" t="str">
        <f t="shared" si="2"/>
        <v>AG197</v>
      </c>
      <c r="BI14" s="386" t="str">
        <f t="shared" si="2"/>
        <v>AG206</v>
      </c>
      <c r="BJ14" s="386" t="str">
        <f t="shared" si="2"/>
        <v>AG215</v>
      </c>
      <c r="BK14" s="386" t="str">
        <f t="shared" si="2"/>
        <v>AG224</v>
      </c>
      <c r="BL14" s="386" t="str">
        <f t="shared" si="2"/>
        <v>AG233</v>
      </c>
      <c r="BM14" s="386" t="str">
        <f t="shared" si="2"/>
        <v>AG242</v>
      </c>
      <c r="BN14" s="386" t="str">
        <f t="shared" si="2"/>
        <v>AG251</v>
      </c>
      <c r="BO14" s="386" t="str">
        <f t="shared" si="2"/>
        <v>AG260</v>
      </c>
      <c r="BP14" s="386" t="str">
        <f t="shared" si="2"/>
        <v>AG269</v>
      </c>
      <c r="BQ14" s="386" t="str">
        <f t="shared" si="2"/>
        <v>AG278</v>
      </c>
      <c r="BR14" s="386" t="str">
        <f t="shared" si="2"/>
        <v>AG287</v>
      </c>
      <c r="BS14" s="386" t="str">
        <f t="shared" si="2"/>
        <v>AG296</v>
      </c>
      <c r="BT14" s="386" t="str">
        <f t="shared" si="2"/>
        <v>AG305</v>
      </c>
      <c r="BU14" s="386" t="str">
        <f t="shared" si="2"/>
        <v>AG314</v>
      </c>
      <c r="BV14" s="386" t="str">
        <f t="shared" si="2"/>
        <v>AG323</v>
      </c>
      <c r="BW14" s="386" t="str">
        <f t="shared" si="2"/>
        <v>AG332</v>
      </c>
    </row>
    <row r="15" spans="1:75" ht="4.5" customHeight="1">
      <c r="AL15" s="387" t="s">
        <v>565</v>
      </c>
      <c r="AM15" s="386" t="s">
        <v>566</v>
      </c>
      <c r="AN15" s="386">
        <f ca="1">INDIRECT(AN14)</f>
        <v>0</v>
      </c>
      <c r="AO15" s="386">
        <f t="shared" ref="AO15:BW15" ca="1" si="3">INDIRECT(AO14)</f>
        <v>0</v>
      </c>
      <c r="AP15" s="386">
        <f t="shared" ca="1" si="3"/>
        <v>0</v>
      </c>
      <c r="AQ15" s="386">
        <f t="shared" ca="1" si="3"/>
        <v>0</v>
      </c>
      <c r="AR15" s="386">
        <f t="shared" ca="1" si="3"/>
        <v>0</v>
      </c>
      <c r="AS15" s="386">
        <f t="shared" ca="1" si="3"/>
        <v>0</v>
      </c>
      <c r="AT15" s="386">
        <f t="shared" ca="1" si="3"/>
        <v>0</v>
      </c>
      <c r="AU15" s="386">
        <f t="shared" ca="1" si="3"/>
        <v>0</v>
      </c>
      <c r="AV15" s="386">
        <f t="shared" ca="1" si="3"/>
        <v>0</v>
      </c>
      <c r="AW15" s="386">
        <f t="shared" ca="1" si="3"/>
        <v>0</v>
      </c>
      <c r="AX15" s="386">
        <f t="shared" ca="1" si="3"/>
        <v>0</v>
      </c>
      <c r="AY15" s="386">
        <f t="shared" ca="1" si="3"/>
        <v>0</v>
      </c>
      <c r="AZ15" s="386">
        <f t="shared" ca="1" si="3"/>
        <v>0</v>
      </c>
      <c r="BA15" s="386">
        <f t="shared" ca="1" si="3"/>
        <v>0</v>
      </c>
      <c r="BB15" s="386">
        <f t="shared" ca="1" si="3"/>
        <v>0</v>
      </c>
      <c r="BC15" s="386">
        <f t="shared" ca="1" si="3"/>
        <v>0</v>
      </c>
      <c r="BD15" s="386">
        <f t="shared" ca="1" si="3"/>
        <v>0</v>
      </c>
      <c r="BE15" s="386">
        <f t="shared" ca="1" si="3"/>
        <v>0</v>
      </c>
      <c r="BF15" s="386">
        <f t="shared" ca="1" si="3"/>
        <v>0</v>
      </c>
      <c r="BG15" s="386">
        <f t="shared" ca="1" si="3"/>
        <v>0</v>
      </c>
      <c r="BH15" s="386">
        <f t="shared" ca="1" si="3"/>
        <v>0</v>
      </c>
      <c r="BI15" s="386">
        <f t="shared" ca="1" si="3"/>
        <v>0</v>
      </c>
      <c r="BJ15" s="386">
        <f t="shared" ca="1" si="3"/>
        <v>0</v>
      </c>
      <c r="BK15" s="386">
        <f t="shared" ca="1" si="3"/>
        <v>0</v>
      </c>
      <c r="BL15" s="386">
        <f t="shared" ca="1" si="3"/>
        <v>0</v>
      </c>
      <c r="BM15" s="386">
        <f t="shared" ca="1" si="3"/>
        <v>0</v>
      </c>
      <c r="BN15" s="386">
        <f t="shared" ca="1" si="3"/>
        <v>0</v>
      </c>
      <c r="BO15" s="386">
        <f t="shared" ca="1" si="3"/>
        <v>0</v>
      </c>
      <c r="BP15" s="386">
        <f t="shared" ca="1" si="3"/>
        <v>0</v>
      </c>
      <c r="BQ15" s="386">
        <f t="shared" ca="1" si="3"/>
        <v>0</v>
      </c>
      <c r="BR15" s="386">
        <f t="shared" ca="1" si="3"/>
        <v>0</v>
      </c>
      <c r="BS15" s="386">
        <f t="shared" ca="1" si="3"/>
        <v>0</v>
      </c>
      <c r="BT15" s="386">
        <f t="shared" ca="1" si="3"/>
        <v>0</v>
      </c>
      <c r="BU15" s="386">
        <f t="shared" ca="1" si="3"/>
        <v>0</v>
      </c>
      <c r="BV15" s="386">
        <f t="shared" ca="1" si="3"/>
        <v>0</v>
      </c>
      <c r="BW15" s="386">
        <f t="shared" ca="1" si="3"/>
        <v>0</v>
      </c>
    </row>
    <row r="16" spans="1:75">
      <c r="B16" s="388" t="s">
        <v>567</v>
      </c>
      <c r="C16" s="389">
        <f>+G6</f>
        <v>0</v>
      </c>
      <c r="D16" s="390">
        <f>+C16+1</f>
        <v>1</v>
      </c>
      <c r="E16" s="390">
        <f t="shared" ref="E16:AD16" si="4">+D16+1</f>
        <v>2</v>
      </c>
      <c r="F16" s="390">
        <f t="shared" si="4"/>
        <v>3</v>
      </c>
      <c r="G16" s="390">
        <f t="shared" si="4"/>
        <v>4</v>
      </c>
      <c r="H16" s="390">
        <f t="shared" si="4"/>
        <v>5</v>
      </c>
      <c r="I16" s="390">
        <f t="shared" si="4"/>
        <v>6</v>
      </c>
      <c r="J16" s="390">
        <f t="shared" si="4"/>
        <v>7</v>
      </c>
      <c r="K16" s="390">
        <f t="shared" si="4"/>
        <v>8</v>
      </c>
      <c r="L16" s="390">
        <f t="shared" si="4"/>
        <v>9</v>
      </c>
      <c r="M16" s="390">
        <f t="shared" si="4"/>
        <v>10</v>
      </c>
      <c r="N16" s="390">
        <f t="shared" si="4"/>
        <v>11</v>
      </c>
      <c r="O16" s="390">
        <f t="shared" si="4"/>
        <v>12</v>
      </c>
      <c r="P16" s="390">
        <f t="shared" si="4"/>
        <v>13</v>
      </c>
      <c r="Q16" s="390">
        <f t="shared" si="4"/>
        <v>14</v>
      </c>
      <c r="R16" s="390">
        <f t="shared" si="4"/>
        <v>15</v>
      </c>
      <c r="S16" s="390">
        <f t="shared" si="4"/>
        <v>16</v>
      </c>
      <c r="T16" s="390">
        <f t="shared" si="4"/>
        <v>17</v>
      </c>
      <c r="U16" s="390">
        <f t="shared" si="4"/>
        <v>18</v>
      </c>
      <c r="V16" s="390">
        <f t="shared" si="4"/>
        <v>19</v>
      </c>
      <c r="W16" s="390">
        <f>+V16+1</f>
        <v>20</v>
      </c>
      <c r="X16" s="390">
        <f t="shared" si="4"/>
        <v>21</v>
      </c>
      <c r="Y16" s="390">
        <f t="shared" si="4"/>
        <v>22</v>
      </c>
      <c r="Z16" s="390">
        <f t="shared" si="4"/>
        <v>23</v>
      </c>
      <c r="AA16" s="390">
        <f>+Z16+1</f>
        <v>24</v>
      </c>
      <c r="AB16" s="390">
        <f t="shared" si="4"/>
        <v>25</v>
      </c>
      <c r="AC16" s="390">
        <f>+AB16+1</f>
        <v>26</v>
      </c>
      <c r="AD16" s="391">
        <f t="shared" si="4"/>
        <v>27</v>
      </c>
      <c r="AE16" s="392"/>
      <c r="AF16" s="732">
        <v>1</v>
      </c>
      <c r="AG16" s="733"/>
      <c r="AI16" s="372"/>
      <c r="AL16" s="372" t="str">
        <f>ADDRESS(17,MATCH($AL$12,$AM$13:$BW$13,0)+38)</f>
        <v>$AN$17</v>
      </c>
      <c r="AM16" s="386" t="s">
        <v>568</v>
      </c>
      <c r="AN16" s="386" t="str">
        <f>"AG"&amp;18</f>
        <v>AG18</v>
      </c>
      <c r="AO16" s="386" t="str">
        <f>"AG"&amp;(AN13+11)</f>
        <v>AG27</v>
      </c>
      <c r="AP16" s="386" t="str">
        <f t="shared" ref="AP16:BW16" si="5">"AG"&amp;(AO13+11)</f>
        <v>AG36</v>
      </c>
      <c r="AQ16" s="386" t="str">
        <f t="shared" si="5"/>
        <v>AG45</v>
      </c>
      <c r="AR16" s="386" t="str">
        <f t="shared" si="5"/>
        <v>AG54</v>
      </c>
      <c r="AS16" s="386" t="str">
        <f t="shared" si="5"/>
        <v>AG63</v>
      </c>
      <c r="AT16" s="386" t="str">
        <f t="shared" si="5"/>
        <v>AG72</v>
      </c>
      <c r="AU16" s="386" t="str">
        <f t="shared" si="5"/>
        <v>AG81</v>
      </c>
      <c r="AV16" s="386" t="str">
        <f t="shared" si="5"/>
        <v>AG90</v>
      </c>
      <c r="AW16" s="386" t="str">
        <f t="shared" si="5"/>
        <v>AG99</v>
      </c>
      <c r="AX16" s="386" t="str">
        <f t="shared" si="5"/>
        <v>AG108</v>
      </c>
      <c r="AY16" s="386" t="str">
        <f t="shared" si="5"/>
        <v>AG117</v>
      </c>
      <c r="AZ16" s="386" t="str">
        <f t="shared" si="5"/>
        <v>AG126</v>
      </c>
      <c r="BA16" s="386" t="str">
        <f t="shared" si="5"/>
        <v>AG135</v>
      </c>
      <c r="BB16" s="386" t="str">
        <f t="shared" si="5"/>
        <v>AG144</v>
      </c>
      <c r="BC16" s="386" t="str">
        <f t="shared" si="5"/>
        <v>AG153</v>
      </c>
      <c r="BD16" s="386" t="str">
        <f t="shared" si="5"/>
        <v>AG162</v>
      </c>
      <c r="BE16" s="386" t="str">
        <f t="shared" si="5"/>
        <v>AG171</v>
      </c>
      <c r="BF16" s="386" t="str">
        <f t="shared" si="5"/>
        <v>AG180</v>
      </c>
      <c r="BG16" s="386" t="str">
        <f t="shared" si="5"/>
        <v>AG189</v>
      </c>
      <c r="BH16" s="386" t="str">
        <f t="shared" si="5"/>
        <v>AG198</v>
      </c>
      <c r="BI16" s="386" t="str">
        <f t="shared" si="5"/>
        <v>AG207</v>
      </c>
      <c r="BJ16" s="386" t="str">
        <f t="shared" si="5"/>
        <v>AG216</v>
      </c>
      <c r="BK16" s="386" t="str">
        <f t="shared" si="5"/>
        <v>AG225</v>
      </c>
      <c r="BL16" s="386" t="str">
        <f t="shared" si="5"/>
        <v>AG234</v>
      </c>
      <c r="BM16" s="386" t="str">
        <f t="shared" si="5"/>
        <v>AG243</v>
      </c>
      <c r="BN16" s="386" t="str">
        <f t="shared" si="5"/>
        <v>AG252</v>
      </c>
      <c r="BO16" s="386" t="str">
        <f t="shared" si="5"/>
        <v>AG261</v>
      </c>
      <c r="BP16" s="386" t="str">
        <f t="shared" si="5"/>
        <v>AG270</v>
      </c>
      <c r="BQ16" s="386" t="str">
        <f t="shared" si="5"/>
        <v>AG279</v>
      </c>
      <c r="BR16" s="386" t="str">
        <f t="shared" si="5"/>
        <v>AG288</v>
      </c>
      <c r="BS16" s="386" t="str">
        <f t="shared" si="5"/>
        <v>AG297</v>
      </c>
      <c r="BT16" s="386" t="str">
        <f t="shared" si="5"/>
        <v>AG306</v>
      </c>
      <c r="BU16" s="386" t="str">
        <f t="shared" si="5"/>
        <v>AG315</v>
      </c>
      <c r="BV16" s="386" t="str">
        <f t="shared" si="5"/>
        <v>AG324</v>
      </c>
      <c r="BW16" s="386" t="str">
        <f t="shared" si="5"/>
        <v>AG333</v>
      </c>
    </row>
    <row r="17" spans="2:75">
      <c r="B17" s="393" t="s">
        <v>569</v>
      </c>
      <c r="C17" s="394" t="str">
        <f>TEXT(WEEKDAY(+C16),"aaa")</f>
        <v>土</v>
      </c>
      <c r="D17" s="395" t="str">
        <f t="shared" ref="D17:AD17" si="6">TEXT(WEEKDAY(+D16),"aaa")</f>
        <v>日</v>
      </c>
      <c r="E17" s="395" t="str">
        <f t="shared" si="6"/>
        <v>月</v>
      </c>
      <c r="F17" s="395" t="str">
        <f t="shared" si="6"/>
        <v>火</v>
      </c>
      <c r="G17" s="395" t="str">
        <f t="shared" si="6"/>
        <v>水</v>
      </c>
      <c r="H17" s="395" t="str">
        <f t="shared" si="6"/>
        <v>木</v>
      </c>
      <c r="I17" s="395" t="str">
        <f t="shared" si="6"/>
        <v>金</v>
      </c>
      <c r="J17" s="395" t="str">
        <f t="shared" si="6"/>
        <v>土</v>
      </c>
      <c r="K17" s="395" t="str">
        <f t="shared" si="6"/>
        <v>日</v>
      </c>
      <c r="L17" s="395" t="str">
        <f t="shared" si="6"/>
        <v>月</v>
      </c>
      <c r="M17" s="395" t="str">
        <f t="shared" si="6"/>
        <v>火</v>
      </c>
      <c r="N17" s="395" t="str">
        <f t="shared" si="6"/>
        <v>水</v>
      </c>
      <c r="O17" s="395" t="str">
        <f t="shared" si="6"/>
        <v>木</v>
      </c>
      <c r="P17" s="395" t="str">
        <f t="shared" si="6"/>
        <v>金</v>
      </c>
      <c r="Q17" s="395" t="str">
        <f t="shared" si="6"/>
        <v>土</v>
      </c>
      <c r="R17" s="395" t="str">
        <f t="shared" si="6"/>
        <v>日</v>
      </c>
      <c r="S17" s="395" t="str">
        <f t="shared" si="6"/>
        <v>月</v>
      </c>
      <c r="T17" s="395" t="str">
        <f t="shared" si="6"/>
        <v>火</v>
      </c>
      <c r="U17" s="395" t="str">
        <f t="shared" si="6"/>
        <v>水</v>
      </c>
      <c r="V17" s="395" t="str">
        <f t="shared" si="6"/>
        <v>木</v>
      </c>
      <c r="W17" s="395" t="str">
        <f t="shared" si="6"/>
        <v>金</v>
      </c>
      <c r="X17" s="395" t="str">
        <f t="shared" si="6"/>
        <v>土</v>
      </c>
      <c r="Y17" s="395" t="str">
        <f t="shared" si="6"/>
        <v>日</v>
      </c>
      <c r="Z17" s="395" t="str">
        <f t="shared" si="6"/>
        <v>月</v>
      </c>
      <c r="AA17" s="395" t="str">
        <f t="shared" si="6"/>
        <v>火</v>
      </c>
      <c r="AB17" s="395" t="str">
        <f t="shared" si="6"/>
        <v>水</v>
      </c>
      <c r="AC17" s="395" t="str">
        <f t="shared" si="6"/>
        <v>木</v>
      </c>
      <c r="AD17" s="396" t="str">
        <f t="shared" si="6"/>
        <v>金</v>
      </c>
      <c r="AF17" s="397" t="s">
        <v>570</v>
      </c>
      <c r="AG17" s="370">
        <f>COUNTA(C18:AD19)</f>
        <v>0</v>
      </c>
      <c r="AL17" s="387" t="s">
        <v>571</v>
      </c>
      <c r="AM17" s="386" t="s">
        <v>566</v>
      </c>
      <c r="AN17" s="386">
        <f ca="1">INDIRECT(AN16)</f>
        <v>28</v>
      </c>
      <c r="AO17" s="386">
        <f t="shared" ref="AO17:BW17" ca="1" si="7">INDIRECT(AO16)</f>
        <v>28</v>
      </c>
      <c r="AP17" s="386">
        <f t="shared" ca="1" si="7"/>
        <v>28</v>
      </c>
      <c r="AQ17" s="386">
        <f t="shared" ca="1" si="7"/>
        <v>28</v>
      </c>
      <c r="AR17" s="386">
        <f t="shared" ca="1" si="7"/>
        <v>28</v>
      </c>
      <c r="AS17" s="386">
        <f t="shared" ca="1" si="7"/>
        <v>28</v>
      </c>
      <c r="AT17" s="386">
        <f t="shared" ca="1" si="7"/>
        <v>28</v>
      </c>
      <c r="AU17" s="386">
        <f t="shared" ca="1" si="7"/>
        <v>28</v>
      </c>
      <c r="AV17" s="386">
        <f t="shared" ca="1" si="7"/>
        <v>28</v>
      </c>
      <c r="AW17" s="386">
        <f t="shared" ca="1" si="7"/>
        <v>28</v>
      </c>
      <c r="AX17" s="386">
        <f t="shared" ca="1" si="7"/>
        <v>28</v>
      </c>
      <c r="AY17" s="386">
        <f t="shared" ca="1" si="7"/>
        <v>28</v>
      </c>
      <c r="AZ17" s="386">
        <f t="shared" ca="1" si="7"/>
        <v>28</v>
      </c>
      <c r="BA17" s="386">
        <f t="shared" ca="1" si="7"/>
        <v>28</v>
      </c>
      <c r="BB17" s="386">
        <f t="shared" ca="1" si="7"/>
        <v>28</v>
      </c>
      <c r="BC17" s="386">
        <f t="shared" ca="1" si="7"/>
        <v>28</v>
      </c>
      <c r="BD17" s="386">
        <f t="shared" ca="1" si="7"/>
        <v>28</v>
      </c>
      <c r="BE17" s="386">
        <f t="shared" ca="1" si="7"/>
        <v>28</v>
      </c>
      <c r="BF17" s="386">
        <f t="shared" ca="1" si="7"/>
        <v>28</v>
      </c>
      <c r="BG17" s="386">
        <f t="shared" ca="1" si="7"/>
        <v>28</v>
      </c>
      <c r="BH17" s="386">
        <f t="shared" ca="1" si="7"/>
        <v>28</v>
      </c>
      <c r="BI17" s="386">
        <f t="shared" ca="1" si="7"/>
        <v>28</v>
      </c>
      <c r="BJ17" s="386">
        <f t="shared" ca="1" si="7"/>
        <v>28</v>
      </c>
      <c r="BK17" s="386">
        <f t="shared" ca="1" si="7"/>
        <v>28</v>
      </c>
      <c r="BL17" s="386">
        <f t="shared" ca="1" si="7"/>
        <v>28</v>
      </c>
      <c r="BM17" s="386">
        <f t="shared" ca="1" si="7"/>
        <v>28</v>
      </c>
      <c r="BN17" s="386">
        <f t="shared" ca="1" si="7"/>
        <v>28</v>
      </c>
      <c r="BO17" s="386">
        <f t="shared" ca="1" si="7"/>
        <v>28</v>
      </c>
      <c r="BP17" s="386">
        <f t="shared" ca="1" si="7"/>
        <v>28</v>
      </c>
      <c r="BQ17" s="386">
        <f t="shared" ca="1" si="7"/>
        <v>28</v>
      </c>
      <c r="BR17" s="386">
        <f t="shared" ca="1" si="7"/>
        <v>28</v>
      </c>
      <c r="BS17" s="386">
        <f t="shared" ca="1" si="7"/>
        <v>28</v>
      </c>
      <c r="BT17" s="386">
        <f t="shared" ca="1" si="7"/>
        <v>28</v>
      </c>
      <c r="BU17" s="386">
        <f t="shared" ca="1" si="7"/>
        <v>28</v>
      </c>
      <c r="BV17" s="386">
        <f t="shared" ca="1" si="7"/>
        <v>28</v>
      </c>
      <c r="BW17" s="386">
        <f t="shared" ca="1" si="7"/>
        <v>28</v>
      </c>
    </row>
    <row r="18" spans="2:75">
      <c r="B18" s="734" t="s">
        <v>572</v>
      </c>
      <c r="C18" s="736"/>
      <c r="D18" s="721"/>
      <c r="E18" s="721"/>
      <c r="F18" s="721"/>
      <c r="G18" s="721"/>
      <c r="H18" s="721"/>
      <c r="I18" s="721"/>
      <c r="J18" s="721"/>
      <c r="K18" s="721"/>
      <c r="L18" s="721"/>
      <c r="M18" s="721"/>
      <c r="N18" s="721"/>
      <c r="O18" s="721"/>
      <c r="P18" s="721"/>
      <c r="Q18" s="721"/>
      <c r="R18" s="721"/>
      <c r="S18" s="721"/>
      <c r="T18" s="721"/>
      <c r="U18" s="721"/>
      <c r="V18" s="721"/>
      <c r="W18" s="721"/>
      <c r="X18" s="721"/>
      <c r="Y18" s="721"/>
      <c r="Z18" s="721"/>
      <c r="AA18" s="721"/>
      <c r="AB18" s="721"/>
      <c r="AC18" s="721"/>
      <c r="AD18" s="723"/>
      <c r="AF18" s="398" t="s">
        <v>527</v>
      </c>
      <c r="AG18" s="396">
        <f>IF(AND($G$7&gt;C16,$G$7&lt;=AD16),$G$7-C16+1-AG17,COUNTA(C16:AD16)-AG17)</f>
        <v>28</v>
      </c>
      <c r="AL18" s="372" t="str">
        <f>ADDRESS(19,MATCH($AL$12,$AM$13:$BW$13,0)+38)</f>
        <v>$AN$19</v>
      </c>
      <c r="AM18" s="386" t="s">
        <v>535</v>
      </c>
      <c r="AN18" s="386" t="str">
        <f>"AG"&amp;19</f>
        <v>AG19</v>
      </c>
      <c r="AO18" s="386" t="str">
        <f>"AG"&amp;(AN13+12)</f>
        <v>AG28</v>
      </c>
      <c r="AP18" s="386" t="str">
        <f t="shared" ref="AP18:BW18" si="8">"AG"&amp;(AO13+12)</f>
        <v>AG37</v>
      </c>
      <c r="AQ18" s="386" t="str">
        <f t="shared" si="8"/>
        <v>AG46</v>
      </c>
      <c r="AR18" s="386" t="str">
        <f t="shared" si="8"/>
        <v>AG55</v>
      </c>
      <c r="AS18" s="386" t="str">
        <f t="shared" si="8"/>
        <v>AG64</v>
      </c>
      <c r="AT18" s="386" t="str">
        <f t="shared" si="8"/>
        <v>AG73</v>
      </c>
      <c r="AU18" s="386" t="str">
        <f t="shared" si="8"/>
        <v>AG82</v>
      </c>
      <c r="AV18" s="386" t="str">
        <f t="shared" si="8"/>
        <v>AG91</v>
      </c>
      <c r="AW18" s="386" t="str">
        <f t="shared" si="8"/>
        <v>AG100</v>
      </c>
      <c r="AX18" s="386" t="str">
        <f t="shared" si="8"/>
        <v>AG109</v>
      </c>
      <c r="AY18" s="386" t="str">
        <f t="shared" si="8"/>
        <v>AG118</v>
      </c>
      <c r="AZ18" s="386" t="str">
        <f t="shared" si="8"/>
        <v>AG127</v>
      </c>
      <c r="BA18" s="386" t="str">
        <f t="shared" si="8"/>
        <v>AG136</v>
      </c>
      <c r="BB18" s="386" t="str">
        <f t="shared" si="8"/>
        <v>AG145</v>
      </c>
      <c r="BC18" s="386" t="str">
        <f t="shared" si="8"/>
        <v>AG154</v>
      </c>
      <c r="BD18" s="386" t="str">
        <f t="shared" si="8"/>
        <v>AG163</v>
      </c>
      <c r="BE18" s="386" t="str">
        <f t="shared" si="8"/>
        <v>AG172</v>
      </c>
      <c r="BF18" s="386" t="str">
        <f t="shared" si="8"/>
        <v>AG181</v>
      </c>
      <c r="BG18" s="386" t="str">
        <f t="shared" si="8"/>
        <v>AG190</v>
      </c>
      <c r="BH18" s="386" t="str">
        <f t="shared" si="8"/>
        <v>AG199</v>
      </c>
      <c r="BI18" s="386" t="str">
        <f t="shared" si="8"/>
        <v>AG208</v>
      </c>
      <c r="BJ18" s="386" t="str">
        <f t="shared" si="8"/>
        <v>AG217</v>
      </c>
      <c r="BK18" s="386" t="str">
        <f t="shared" si="8"/>
        <v>AG226</v>
      </c>
      <c r="BL18" s="386" t="str">
        <f t="shared" si="8"/>
        <v>AG235</v>
      </c>
      <c r="BM18" s="386" t="str">
        <f t="shared" si="8"/>
        <v>AG244</v>
      </c>
      <c r="BN18" s="386" t="str">
        <f t="shared" si="8"/>
        <v>AG253</v>
      </c>
      <c r="BO18" s="386" t="str">
        <f t="shared" si="8"/>
        <v>AG262</v>
      </c>
      <c r="BP18" s="386" t="str">
        <f t="shared" si="8"/>
        <v>AG271</v>
      </c>
      <c r="BQ18" s="386" t="str">
        <f t="shared" si="8"/>
        <v>AG280</v>
      </c>
      <c r="BR18" s="386" t="str">
        <f t="shared" si="8"/>
        <v>AG289</v>
      </c>
      <c r="BS18" s="386" t="str">
        <f t="shared" si="8"/>
        <v>AG298</v>
      </c>
      <c r="BT18" s="386" t="str">
        <f t="shared" si="8"/>
        <v>AG307</v>
      </c>
      <c r="BU18" s="386" t="str">
        <f t="shared" si="8"/>
        <v>AG316</v>
      </c>
      <c r="BV18" s="386" t="str">
        <f t="shared" si="8"/>
        <v>AG325</v>
      </c>
      <c r="BW18" s="386" t="str">
        <f t="shared" si="8"/>
        <v>AG334</v>
      </c>
    </row>
    <row r="19" spans="2:75">
      <c r="B19" s="737"/>
      <c r="C19" s="736"/>
      <c r="D19" s="722"/>
      <c r="E19" s="722"/>
      <c r="F19" s="722"/>
      <c r="G19" s="722"/>
      <c r="H19" s="722"/>
      <c r="I19" s="722"/>
      <c r="J19" s="722"/>
      <c r="K19" s="722"/>
      <c r="L19" s="722"/>
      <c r="M19" s="722"/>
      <c r="N19" s="722"/>
      <c r="O19" s="722"/>
      <c r="P19" s="722"/>
      <c r="Q19" s="722"/>
      <c r="R19" s="722"/>
      <c r="S19" s="722"/>
      <c r="T19" s="722"/>
      <c r="U19" s="722"/>
      <c r="V19" s="722"/>
      <c r="W19" s="722"/>
      <c r="X19" s="722"/>
      <c r="Y19" s="722"/>
      <c r="Z19" s="722"/>
      <c r="AA19" s="722"/>
      <c r="AB19" s="722"/>
      <c r="AC19" s="722"/>
      <c r="AD19" s="724"/>
      <c r="AF19" s="398" t="s">
        <v>573</v>
      </c>
      <c r="AG19" s="396">
        <f>+COUNTA(C20:AD21)</f>
        <v>0</v>
      </c>
      <c r="AL19" s="372" t="s">
        <v>574</v>
      </c>
      <c r="AM19" s="386" t="s">
        <v>566</v>
      </c>
      <c r="AN19" s="386">
        <f ca="1">INDIRECT(AN18)</f>
        <v>0</v>
      </c>
      <c r="AO19" s="386">
        <f t="shared" ref="AO19:BW19" ca="1" si="9">INDIRECT(AO18)</f>
        <v>0</v>
      </c>
      <c r="AP19" s="386">
        <f t="shared" ca="1" si="9"/>
        <v>0</v>
      </c>
      <c r="AQ19" s="386">
        <f t="shared" ca="1" si="9"/>
        <v>0</v>
      </c>
      <c r="AR19" s="386">
        <f t="shared" ca="1" si="9"/>
        <v>0</v>
      </c>
      <c r="AS19" s="386">
        <f t="shared" ca="1" si="9"/>
        <v>0</v>
      </c>
      <c r="AT19" s="386">
        <f t="shared" ca="1" si="9"/>
        <v>0</v>
      </c>
      <c r="AU19" s="386">
        <f t="shared" ca="1" si="9"/>
        <v>0</v>
      </c>
      <c r="AV19" s="386">
        <f t="shared" ca="1" si="9"/>
        <v>0</v>
      </c>
      <c r="AW19" s="386">
        <f t="shared" ca="1" si="9"/>
        <v>0</v>
      </c>
      <c r="AX19" s="386">
        <f t="shared" ca="1" si="9"/>
        <v>0</v>
      </c>
      <c r="AY19" s="386">
        <f t="shared" ca="1" si="9"/>
        <v>0</v>
      </c>
      <c r="AZ19" s="386">
        <f t="shared" ca="1" si="9"/>
        <v>0</v>
      </c>
      <c r="BA19" s="386">
        <f t="shared" ca="1" si="9"/>
        <v>0</v>
      </c>
      <c r="BB19" s="386">
        <f t="shared" ca="1" si="9"/>
        <v>0</v>
      </c>
      <c r="BC19" s="386">
        <f t="shared" ca="1" si="9"/>
        <v>0</v>
      </c>
      <c r="BD19" s="386">
        <f t="shared" ca="1" si="9"/>
        <v>0</v>
      </c>
      <c r="BE19" s="386">
        <f t="shared" ca="1" si="9"/>
        <v>0</v>
      </c>
      <c r="BF19" s="386">
        <f t="shared" ca="1" si="9"/>
        <v>0</v>
      </c>
      <c r="BG19" s="386">
        <f t="shared" ca="1" si="9"/>
        <v>0</v>
      </c>
      <c r="BH19" s="386">
        <f t="shared" ca="1" si="9"/>
        <v>0</v>
      </c>
      <c r="BI19" s="386">
        <f t="shared" ca="1" si="9"/>
        <v>0</v>
      </c>
      <c r="BJ19" s="386">
        <f t="shared" ca="1" si="9"/>
        <v>0</v>
      </c>
      <c r="BK19" s="386">
        <f t="shared" ca="1" si="9"/>
        <v>0</v>
      </c>
      <c r="BL19" s="386">
        <f t="shared" ca="1" si="9"/>
        <v>0</v>
      </c>
      <c r="BM19" s="386">
        <f t="shared" ca="1" si="9"/>
        <v>0</v>
      </c>
      <c r="BN19" s="386">
        <f t="shared" ca="1" si="9"/>
        <v>0</v>
      </c>
      <c r="BO19" s="386">
        <f t="shared" ca="1" si="9"/>
        <v>0</v>
      </c>
      <c r="BP19" s="386">
        <f t="shared" ca="1" si="9"/>
        <v>0</v>
      </c>
      <c r="BQ19" s="386">
        <f t="shared" ca="1" si="9"/>
        <v>0</v>
      </c>
      <c r="BR19" s="386">
        <f t="shared" ca="1" si="9"/>
        <v>0</v>
      </c>
      <c r="BS19" s="386">
        <f t="shared" ca="1" si="9"/>
        <v>0</v>
      </c>
      <c r="BT19" s="386">
        <f t="shared" ca="1" si="9"/>
        <v>0</v>
      </c>
      <c r="BU19" s="386">
        <f t="shared" ca="1" si="9"/>
        <v>0</v>
      </c>
      <c r="BV19" s="386">
        <f t="shared" ca="1" si="9"/>
        <v>0</v>
      </c>
      <c r="BW19" s="386">
        <f t="shared" ca="1" si="9"/>
        <v>0</v>
      </c>
    </row>
    <row r="20" spans="2:75">
      <c r="B20" s="729" t="s">
        <v>535</v>
      </c>
      <c r="C20" s="731"/>
      <c r="D20" s="721"/>
      <c r="E20" s="721"/>
      <c r="F20" s="721"/>
      <c r="G20" s="721"/>
      <c r="H20" s="721"/>
      <c r="I20" s="721"/>
      <c r="J20" s="721"/>
      <c r="K20" s="721"/>
      <c r="L20" s="721"/>
      <c r="M20" s="721"/>
      <c r="N20" s="721"/>
      <c r="O20" s="721"/>
      <c r="P20" s="721"/>
      <c r="Q20" s="721"/>
      <c r="R20" s="721"/>
      <c r="S20" s="721"/>
      <c r="T20" s="721"/>
      <c r="U20" s="721"/>
      <c r="V20" s="721"/>
      <c r="W20" s="721"/>
      <c r="X20" s="721"/>
      <c r="Y20" s="721"/>
      <c r="Z20" s="721"/>
      <c r="AA20" s="721"/>
      <c r="AB20" s="721"/>
      <c r="AC20" s="721"/>
      <c r="AD20" s="723"/>
      <c r="AF20" s="398" t="s">
        <v>575</v>
      </c>
      <c r="AG20" s="399">
        <f>ROUNDDOWN(AG19/AG18,3)</f>
        <v>0</v>
      </c>
      <c r="AL20" s="372" t="str">
        <f>ADDRESS(21,MATCH($AL$12,$AM$13:$BW$13,0)+38)</f>
        <v>$AN$21</v>
      </c>
      <c r="AM20" s="386" t="s">
        <v>535</v>
      </c>
      <c r="AN20" s="386" t="str">
        <f>"AG"&amp;21</f>
        <v>AG21</v>
      </c>
      <c r="AO20" s="386" t="str">
        <f>"AG"&amp;(AO13+5)</f>
        <v>AG30</v>
      </c>
      <c r="AP20" s="386" t="str">
        <f t="shared" ref="AP20:BW20" si="10">"AG"&amp;(AP13+5)</f>
        <v>AG39</v>
      </c>
      <c r="AQ20" s="386" t="str">
        <f t="shared" si="10"/>
        <v>AG48</v>
      </c>
      <c r="AR20" s="386" t="str">
        <f t="shared" si="10"/>
        <v>AG57</v>
      </c>
      <c r="AS20" s="386" t="str">
        <f t="shared" si="10"/>
        <v>AG66</v>
      </c>
      <c r="AT20" s="386" t="str">
        <f t="shared" si="10"/>
        <v>AG75</v>
      </c>
      <c r="AU20" s="386" t="str">
        <f t="shared" si="10"/>
        <v>AG84</v>
      </c>
      <c r="AV20" s="386" t="str">
        <f t="shared" si="10"/>
        <v>AG93</v>
      </c>
      <c r="AW20" s="386" t="str">
        <f t="shared" si="10"/>
        <v>AG102</v>
      </c>
      <c r="AX20" s="386" t="str">
        <f t="shared" si="10"/>
        <v>AG111</v>
      </c>
      <c r="AY20" s="386" t="str">
        <f t="shared" si="10"/>
        <v>AG120</v>
      </c>
      <c r="AZ20" s="386" t="str">
        <f t="shared" si="10"/>
        <v>AG129</v>
      </c>
      <c r="BA20" s="386" t="str">
        <f t="shared" si="10"/>
        <v>AG138</v>
      </c>
      <c r="BB20" s="386" t="str">
        <f t="shared" si="10"/>
        <v>AG147</v>
      </c>
      <c r="BC20" s="386" t="str">
        <f t="shared" si="10"/>
        <v>AG156</v>
      </c>
      <c r="BD20" s="386" t="str">
        <f t="shared" si="10"/>
        <v>AG165</v>
      </c>
      <c r="BE20" s="386" t="str">
        <f t="shared" si="10"/>
        <v>AG174</v>
      </c>
      <c r="BF20" s="386" t="str">
        <f t="shared" si="10"/>
        <v>AG183</v>
      </c>
      <c r="BG20" s="386" t="str">
        <f t="shared" si="10"/>
        <v>AG192</v>
      </c>
      <c r="BH20" s="386" t="str">
        <f t="shared" si="10"/>
        <v>AG201</v>
      </c>
      <c r="BI20" s="386" t="str">
        <f t="shared" si="10"/>
        <v>AG210</v>
      </c>
      <c r="BJ20" s="386" t="str">
        <f t="shared" si="10"/>
        <v>AG219</v>
      </c>
      <c r="BK20" s="386" t="str">
        <f t="shared" si="10"/>
        <v>AG228</v>
      </c>
      <c r="BL20" s="386" t="str">
        <f t="shared" si="10"/>
        <v>AG237</v>
      </c>
      <c r="BM20" s="386" t="str">
        <f t="shared" si="10"/>
        <v>AG246</v>
      </c>
      <c r="BN20" s="386" t="str">
        <f t="shared" si="10"/>
        <v>AG255</v>
      </c>
      <c r="BO20" s="386" t="str">
        <f t="shared" si="10"/>
        <v>AG264</v>
      </c>
      <c r="BP20" s="386" t="str">
        <f t="shared" si="10"/>
        <v>AG273</v>
      </c>
      <c r="BQ20" s="386" t="str">
        <f t="shared" si="10"/>
        <v>AG282</v>
      </c>
      <c r="BR20" s="386" t="str">
        <f t="shared" si="10"/>
        <v>AG291</v>
      </c>
      <c r="BS20" s="386" t="str">
        <f t="shared" si="10"/>
        <v>AG300</v>
      </c>
      <c r="BT20" s="386" t="str">
        <f t="shared" si="10"/>
        <v>AG309</v>
      </c>
      <c r="BU20" s="386" t="str">
        <f t="shared" si="10"/>
        <v>AG318</v>
      </c>
      <c r="BV20" s="386" t="str">
        <f t="shared" si="10"/>
        <v>AG327</v>
      </c>
      <c r="BW20" s="386" t="str">
        <f t="shared" si="10"/>
        <v>AG336</v>
      </c>
    </row>
    <row r="21" spans="2:75" ht="13.5" customHeight="1">
      <c r="B21" s="730"/>
      <c r="C21" s="731"/>
      <c r="D21" s="722"/>
      <c r="E21" s="722"/>
      <c r="F21" s="722"/>
      <c r="G21" s="722"/>
      <c r="H21" s="722"/>
      <c r="I21" s="722"/>
      <c r="J21" s="722"/>
      <c r="K21" s="722"/>
      <c r="L21" s="722"/>
      <c r="M21" s="722"/>
      <c r="N21" s="722"/>
      <c r="O21" s="722"/>
      <c r="P21" s="722"/>
      <c r="Q21" s="722"/>
      <c r="R21" s="722"/>
      <c r="S21" s="722"/>
      <c r="T21" s="722"/>
      <c r="U21" s="722"/>
      <c r="V21" s="722"/>
      <c r="W21" s="722"/>
      <c r="X21" s="722"/>
      <c r="Y21" s="722"/>
      <c r="Z21" s="722"/>
      <c r="AA21" s="722"/>
      <c r="AB21" s="722"/>
      <c r="AC21" s="722"/>
      <c r="AD21" s="724"/>
      <c r="AF21" s="398" t="s">
        <v>528</v>
      </c>
      <c r="AG21" s="396">
        <f>+COUNTA(C22:AD23)</f>
        <v>0</v>
      </c>
      <c r="AL21" s="372" t="s">
        <v>576</v>
      </c>
      <c r="AM21" s="386" t="s">
        <v>566</v>
      </c>
      <c r="AN21" s="386">
        <f ca="1">INDIRECT(AN20)</f>
        <v>0</v>
      </c>
      <c r="AO21" s="386">
        <f t="shared" ref="AO21:BW21" ca="1" si="11">INDIRECT(AO20)</f>
        <v>0</v>
      </c>
      <c r="AP21" s="386">
        <f t="shared" ca="1" si="11"/>
        <v>0</v>
      </c>
      <c r="AQ21" s="386">
        <f t="shared" ca="1" si="11"/>
        <v>0</v>
      </c>
      <c r="AR21" s="386">
        <f t="shared" ca="1" si="11"/>
        <v>0</v>
      </c>
      <c r="AS21" s="386">
        <f t="shared" ca="1" si="11"/>
        <v>0</v>
      </c>
      <c r="AT21" s="386">
        <f t="shared" ca="1" si="11"/>
        <v>0</v>
      </c>
      <c r="AU21" s="386">
        <f t="shared" ca="1" si="11"/>
        <v>0</v>
      </c>
      <c r="AV21" s="386">
        <f t="shared" ca="1" si="11"/>
        <v>0</v>
      </c>
      <c r="AW21" s="386">
        <f t="shared" ca="1" si="11"/>
        <v>0</v>
      </c>
      <c r="AX21" s="386">
        <f t="shared" ca="1" si="11"/>
        <v>0</v>
      </c>
      <c r="AY21" s="386">
        <f t="shared" ca="1" si="11"/>
        <v>0</v>
      </c>
      <c r="AZ21" s="386">
        <f t="shared" ca="1" si="11"/>
        <v>0</v>
      </c>
      <c r="BA21" s="386">
        <f t="shared" ca="1" si="11"/>
        <v>0</v>
      </c>
      <c r="BB21" s="386">
        <f t="shared" ca="1" si="11"/>
        <v>0</v>
      </c>
      <c r="BC21" s="386">
        <f t="shared" ca="1" si="11"/>
        <v>0</v>
      </c>
      <c r="BD21" s="386">
        <f t="shared" ca="1" si="11"/>
        <v>0</v>
      </c>
      <c r="BE21" s="386">
        <f t="shared" ca="1" si="11"/>
        <v>0</v>
      </c>
      <c r="BF21" s="386">
        <f t="shared" ca="1" si="11"/>
        <v>0</v>
      </c>
      <c r="BG21" s="386">
        <f t="shared" ca="1" si="11"/>
        <v>0</v>
      </c>
      <c r="BH21" s="386">
        <f t="shared" ca="1" si="11"/>
        <v>0</v>
      </c>
      <c r="BI21" s="386">
        <f t="shared" ca="1" si="11"/>
        <v>0</v>
      </c>
      <c r="BJ21" s="386">
        <f t="shared" ca="1" si="11"/>
        <v>0</v>
      </c>
      <c r="BK21" s="386">
        <f t="shared" ca="1" si="11"/>
        <v>0</v>
      </c>
      <c r="BL21" s="386">
        <f t="shared" ca="1" si="11"/>
        <v>0</v>
      </c>
      <c r="BM21" s="386">
        <f t="shared" ca="1" si="11"/>
        <v>0</v>
      </c>
      <c r="BN21" s="386">
        <f t="shared" ca="1" si="11"/>
        <v>0</v>
      </c>
      <c r="BO21" s="386">
        <f t="shared" ca="1" si="11"/>
        <v>0</v>
      </c>
      <c r="BP21" s="386">
        <f t="shared" ca="1" si="11"/>
        <v>0</v>
      </c>
      <c r="BQ21" s="386">
        <f t="shared" ca="1" si="11"/>
        <v>0</v>
      </c>
      <c r="BR21" s="386">
        <f t="shared" ca="1" si="11"/>
        <v>0</v>
      </c>
      <c r="BS21" s="386">
        <f t="shared" ca="1" si="11"/>
        <v>0</v>
      </c>
      <c r="BT21" s="386">
        <f t="shared" ca="1" si="11"/>
        <v>0</v>
      </c>
      <c r="BU21" s="386">
        <f t="shared" ca="1" si="11"/>
        <v>0</v>
      </c>
      <c r="BV21" s="386">
        <f t="shared" ca="1" si="11"/>
        <v>0</v>
      </c>
      <c r="BW21" s="386">
        <f t="shared" ca="1" si="11"/>
        <v>0</v>
      </c>
    </row>
    <row r="22" spans="2:75" ht="13.5" customHeight="1">
      <c r="B22" s="725" t="s">
        <v>538</v>
      </c>
      <c r="C22" s="727"/>
      <c r="D22" s="717"/>
      <c r="E22" s="717"/>
      <c r="F22" s="717"/>
      <c r="G22" s="717"/>
      <c r="H22" s="717"/>
      <c r="I22" s="717"/>
      <c r="J22" s="717"/>
      <c r="K22" s="717"/>
      <c r="L22" s="717"/>
      <c r="M22" s="717"/>
      <c r="N22" s="717"/>
      <c r="O22" s="717"/>
      <c r="P22" s="717"/>
      <c r="Q22" s="717"/>
      <c r="R22" s="717"/>
      <c r="S22" s="717"/>
      <c r="T22" s="717"/>
      <c r="U22" s="717"/>
      <c r="V22" s="717"/>
      <c r="W22" s="717"/>
      <c r="X22" s="717"/>
      <c r="Y22" s="717"/>
      <c r="Z22" s="717"/>
      <c r="AA22" s="717"/>
      <c r="AB22" s="717"/>
      <c r="AC22" s="717"/>
      <c r="AD22" s="719"/>
      <c r="AF22" s="400" t="s">
        <v>577</v>
      </c>
      <c r="AG22" s="401">
        <f>ROUNDDOWN(AG21/AG18,3)</f>
        <v>0</v>
      </c>
    </row>
    <row r="23" spans="2:75" ht="13.5" customHeight="1">
      <c r="B23" s="726"/>
      <c r="C23" s="728"/>
      <c r="D23" s="718"/>
      <c r="E23" s="718"/>
      <c r="F23" s="718"/>
      <c r="G23" s="718"/>
      <c r="H23" s="718"/>
      <c r="I23" s="718"/>
      <c r="J23" s="718"/>
      <c r="K23" s="718"/>
      <c r="L23" s="718"/>
      <c r="M23" s="718"/>
      <c r="N23" s="718"/>
      <c r="O23" s="718"/>
      <c r="P23" s="718"/>
      <c r="Q23" s="718"/>
      <c r="R23" s="718"/>
      <c r="S23" s="718"/>
      <c r="T23" s="718"/>
      <c r="U23" s="718"/>
      <c r="V23" s="718"/>
      <c r="W23" s="718"/>
      <c r="X23" s="718"/>
      <c r="Y23" s="718"/>
      <c r="Z23" s="718"/>
      <c r="AA23" s="718"/>
      <c r="AB23" s="718"/>
      <c r="AC23" s="718"/>
      <c r="AD23" s="720"/>
      <c r="AG23" s="402"/>
    </row>
    <row r="25" spans="2:75">
      <c r="B25" s="388" t="s">
        <v>567</v>
      </c>
      <c r="C25" s="389">
        <f>+AD16+1</f>
        <v>28</v>
      </c>
      <c r="D25" s="390">
        <f>+C25+1</f>
        <v>29</v>
      </c>
      <c r="E25" s="390">
        <f t="shared" ref="E25:AD25" si="12">+D25+1</f>
        <v>30</v>
      </c>
      <c r="F25" s="390">
        <f t="shared" si="12"/>
        <v>31</v>
      </c>
      <c r="G25" s="390">
        <f t="shared" si="12"/>
        <v>32</v>
      </c>
      <c r="H25" s="390">
        <f t="shared" si="12"/>
        <v>33</v>
      </c>
      <c r="I25" s="390">
        <f t="shared" si="12"/>
        <v>34</v>
      </c>
      <c r="J25" s="390">
        <f t="shared" si="12"/>
        <v>35</v>
      </c>
      <c r="K25" s="390">
        <f t="shared" si="12"/>
        <v>36</v>
      </c>
      <c r="L25" s="390">
        <f t="shared" si="12"/>
        <v>37</v>
      </c>
      <c r="M25" s="390">
        <f t="shared" si="12"/>
        <v>38</v>
      </c>
      <c r="N25" s="390">
        <f t="shared" si="12"/>
        <v>39</v>
      </c>
      <c r="O25" s="390">
        <f t="shared" si="12"/>
        <v>40</v>
      </c>
      <c r="P25" s="390">
        <f t="shared" si="12"/>
        <v>41</v>
      </c>
      <c r="Q25" s="390">
        <f t="shared" si="12"/>
        <v>42</v>
      </c>
      <c r="R25" s="390">
        <f t="shared" si="12"/>
        <v>43</v>
      </c>
      <c r="S25" s="390">
        <f t="shared" si="12"/>
        <v>44</v>
      </c>
      <c r="T25" s="390">
        <f t="shared" si="12"/>
        <v>45</v>
      </c>
      <c r="U25" s="390">
        <f t="shared" si="12"/>
        <v>46</v>
      </c>
      <c r="V25" s="390">
        <f t="shared" si="12"/>
        <v>47</v>
      </c>
      <c r="W25" s="390">
        <f>+V25+1</f>
        <v>48</v>
      </c>
      <c r="X25" s="390">
        <f t="shared" si="12"/>
        <v>49</v>
      </c>
      <c r="Y25" s="390">
        <f t="shared" si="12"/>
        <v>50</v>
      </c>
      <c r="Z25" s="390">
        <f t="shared" si="12"/>
        <v>51</v>
      </c>
      <c r="AA25" s="390">
        <f>+Z25+1</f>
        <v>52</v>
      </c>
      <c r="AB25" s="390">
        <f t="shared" si="12"/>
        <v>53</v>
      </c>
      <c r="AC25" s="390">
        <f>+AB25+1</f>
        <v>54</v>
      </c>
      <c r="AD25" s="391">
        <f t="shared" si="12"/>
        <v>55</v>
      </c>
      <c r="AE25" s="392"/>
      <c r="AF25" s="732">
        <f>+AF16+1</f>
        <v>2</v>
      </c>
      <c r="AG25" s="733"/>
    </row>
    <row r="26" spans="2:75">
      <c r="B26" s="393" t="s">
        <v>569</v>
      </c>
      <c r="C26" s="394" t="str">
        <f>TEXT(WEEKDAY(+C25),"aaa")</f>
        <v>土</v>
      </c>
      <c r="D26" s="395" t="str">
        <f t="shared" ref="D26:AD26" si="13">TEXT(WEEKDAY(+D25),"aaa")</f>
        <v>日</v>
      </c>
      <c r="E26" s="395" t="str">
        <f t="shared" si="13"/>
        <v>月</v>
      </c>
      <c r="F26" s="395" t="str">
        <f t="shared" si="13"/>
        <v>火</v>
      </c>
      <c r="G26" s="395" t="str">
        <f t="shared" si="13"/>
        <v>水</v>
      </c>
      <c r="H26" s="395" t="str">
        <f t="shared" si="13"/>
        <v>木</v>
      </c>
      <c r="I26" s="395" t="str">
        <f t="shared" si="13"/>
        <v>金</v>
      </c>
      <c r="J26" s="395" t="str">
        <f t="shared" si="13"/>
        <v>土</v>
      </c>
      <c r="K26" s="395" t="str">
        <f t="shared" si="13"/>
        <v>日</v>
      </c>
      <c r="L26" s="395" t="str">
        <f t="shared" si="13"/>
        <v>月</v>
      </c>
      <c r="M26" s="395" t="str">
        <f t="shared" si="13"/>
        <v>火</v>
      </c>
      <c r="N26" s="395" t="str">
        <f t="shared" si="13"/>
        <v>水</v>
      </c>
      <c r="O26" s="395" t="str">
        <f t="shared" si="13"/>
        <v>木</v>
      </c>
      <c r="P26" s="395" t="str">
        <f t="shared" si="13"/>
        <v>金</v>
      </c>
      <c r="Q26" s="395" t="str">
        <f t="shared" si="13"/>
        <v>土</v>
      </c>
      <c r="R26" s="395" t="str">
        <f t="shared" si="13"/>
        <v>日</v>
      </c>
      <c r="S26" s="395" t="str">
        <f t="shared" si="13"/>
        <v>月</v>
      </c>
      <c r="T26" s="395" t="str">
        <f t="shared" si="13"/>
        <v>火</v>
      </c>
      <c r="U26" s="395" t="str">
        <f t="shared" si="13"/>
        <v>水</v>
      </c>
      <c r="V26" s="395" t="str">
        <f t="shared" si="13"/>
        <v>木</v>
      </c>
      <c r="W26" s="395" t="str">
        <f t="shared" si="13"/>
        <v>金</v>
      </c>
      <c r="X26" s="395" t="str">
        <f t="shared" si="13"/>
        <v>土</v>
      </c>
      <c r="Y26" s="395" t="str">
        <f t="shared" si="13"/>
        <v>日</v>
      </c>
      <c r="Z26" s="395" t="str">
        <f t="shared" si="13"/>
        <v>月</v>
      </c>
      <c r="AA26" s="395" t="str">
        <f t="shared" si="13"/>
        <v>火</v>
      </c>
      <c r="AB26" s="395" t="str">
        <f t="shared" si="13"/>
        <v>水</v>
      </c>
      <c r="AC26" s="395" t="str">
        <f t="shared" si="13"/>
        <v>木</v>
      </c>
      <c r="AD26" s="396" t="str">
        <f t="shared" si="13"/>
        <v>金</v>
      </c>
      <c r="AF26" s="397" t="s">
        <v>570</v>
      </c>
      <c r="AG26" s="370">
        <f>COUNTA(C27:AD28)</f>
        <v>0</v>
      </c>
    </row>
    <row r="27" spans="2:75" ht="13.5" customHeight="1">
      <c r="B27" s="734" t="s">
        <v>572</v>
      </c>
      <c r="C27" s="742"/>
      <c r="D27" s="721"/>
      <c r="E27" s="721"/>
      <c r="F27" s="721"/>
      <c r="G27" s="721"/>
      <c r="H27" s="721"/>
      <c r="I27" s="721"/>
      <c r="J27" s="721"/>
      <c r="K27" s="721"/>
      <c r="L27" s="721"/>
      <c r="M27" s="721"/>
      <c r="N27" s="721"/>
      <c r="O27" s="721"/>
      <c r="P27" s="721"/>
      <c r="Q27" s="721"/>
      <c r="R27" s="721"/>
      <c r="S27" s="721"/>
      <c r="T27" s="721"/>
      <c r="U27" s="721"/>
      <c r="V27" s="721"/>
      <c r="W27" s="721"/>
      <c r="X27" s="721"/>
      <c r="Y27" s="721"/>
      <c r="Z27" s="721"/>
      <c r="AA27" s="721"/>
      <c r="AB27" s="721"/>
      <c r="AC27" s="721"/>
      <c r="AD27" s="723"/>
      <c r="AF27" s="398" t="s">
        <v>527</v>
      </c>
      <c r="AG27" s="396">
        <f>IF(AND($G$7&gt;=C25,$G$7&lt;=AD25),$G$7-C25+1-AG26,COUNTA(C25:AD25)-AG26)</f>
        <v>28</v>
      </c>
    </row>
    <row r="28" spans="2:75">
      <c r="B28" s="737"/>
      <c r="C28" s="743"/>
      <c r="D28" s="722"/>
      <c r="E28" s="722"/>
      <c r="F28" s="722"/>
      <c r="G28" s="722"/>
      <c r="H28" s="722"/>
      <c r="I28" s="722"/>
      <c r="J28" s="722"/>
      <c r="K28" s="722"/>
      <c r="L28" s="722"/>
      <c r="M28" s="722"/>
      <c r="N28" s="722"/>
      <c r="O28" s="722"/>
      <c r="P28" s="722"/>
      <c r="Q28" s="722"/>
      <c r="R28" s="722"/>
      <c r="S28" s="722"/>
      <c r="T28" s="722"/>
      <c r="U28" s="722"/>
      <c r="V28" s="722"/>
      <c r="W28" s="722"/>
      <c r="X28" s="722"/>
      <c r="Y28" s="722"/>
      <c r="Z28" s="722"/>
      <c r="AA28" s="722"/>
      <c r="AB28" s="722"/>
      <c r="AC28" s="722"/>
      <c r="AD28" s="724"/>
      <c r="AF28" s="398" t="s">
        <v>573</v>
      </c>
      <c r="AG28" s="396">
        <f>+COUNTA(C29:AD30)</f>
        <v>0</v>
      </c>
    </row>
    <row r="29" spans="2:75">
      <c r="B29" s="729" t="s">
        <v>535</v>
      </c>
      <c r="C29" s="740"/>
      <c r="D29" s="721"/>
      <c r="E29" s="721"/>
      <c r="F29" s="721"/>
      <c r="G29" s="721"/>
      <c r="H29" s="721"/>
      <c r="I29" s="721"/>
      <c r="J29" s="721"/>
      <c r="K29" s="721"/>
      <c r="L29" s="721"/>
      <c r="M29" s="721"/>
      <c r="N29" s="721"/>
      <c r="O29" s="721"/>
      <c r="P29" s="721"/>
      <c r="Q29" s="721"/>
      <c r="R29" s="721"/>
      <c r="S29" s="721"/>
      <c r="T29" s="721"/>
      <c r="U29" s="721"/>
      <c r="V29" s="721"/>
      <c r="W29" s="721"/>
      <c r="X29" s="721"/>
      <c r="Y29" s="721"/>
      <c r="Z29" s="721"/>
      <c r="AA29" s="721"/>
      <c r="AB29" s="721"/>
      <c r="AC29" s="721"/>
      <c r="AD29" s="723"/>
      <c r="AF29" s="398" t="s">
        <v>575</v>
      </c>
      <c r="AG29" s="399">
        <f>ROUNDDOWN(AG28/AG27,3)</f>
        <v>0</v>
      </c>
    </row>
    <row r="30" spans="2:75" ht="13.5" customHeight="1">
      <c r="B30" s="730"/>
      <c r="C30" s="741"/>
      <c r="D30" s="722"/>
      <c r="E30" s="722"/>
      <c r="F30" s="722"/>
      <c r="G30" s="722"/>
      <c r="H30" s="722"/>
      <c r="I30" s="722"/>
      <c r="J30" s="722"/>
      <c r="K30" s="722"/>
      <c r="L30" s="722"/>
      <c r="M30" s="722"/>
      <c r="N30" s="722"/>
      <c r="O30" s="722"/>
      <c r="P30" s="722"/>
      <c r="Q30" s="722"/>
      <c r="R30" s="722"/>
      <c r="S30" s="722"/>
      <c r="T30" s="722"/>
      <c r="U30" s="722"/>
      <c r="V30" s="722"/>
      <c r="W30" s="722"/>
      <c r="X30" s="722"/>
      <c r="Y30" s="722"/>
      <c r="Z30" s="722"/>
      <c r="AA30" s="722"/>
      <c r="AB30" s="722"/>
      <c r="AC30" s="722"/>
      <c r="AD30" s="724"/>
      <c r="AF30" s="398" t="s">
        <v>528</v>
      </c>
      <c r="AG30" s="396">
        <f>+COUNTA(C31:AD32)</f>
        <v>0</v>
      </c>
    </row>
    <row r="31" spans="2:75" ht="13.5" customHeight="1">
      <c r="B31" s="725" t="s">
        <v>538</v>
      </c>
      <c r="C31" s="738"/>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9"/>
      <c r="AF31" s="400" t="s">
        <v>577</v>
      </c>
      <c r="AG31" s="401">
        <f>ROUNDDOWN(AG30/AG27,3)</f>
        <v>0</v>
      </c>
    </row>
    <row r="32" spans="2:75" ht="13.5" customHeight="1">
      <c r="B32" s="726"/>
      <c r="C32" s="739"/>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20"/>
      <c r="AG32" s="402"/>
    </row>
    <row r="34" spans="2:33">
      <c r="B34" s="388" t="s">
        <v>567</v>
      </c>
      <c r="C34" s="389">
        <f>+AD25+1</f>
        <v>56</v>
      </c>
      <c r="D34" s="390">
        <f>+C34+1</f>
        <v>57</v>
      </c>
      <c r="E34" s="390">
        <f t="shared" ref="E34:AD34" si="14">+D34+1</f>
        <v>58</v>
      </c>
      <c r="F34" s="390">
        <f t="shared" si="14"/>
        <v>59</v>
      </c>
      <c r="G34" s="390">
        <f t="shared" si="14"/>
        <v>60</v>
      </c>
      <c r="H34" s="390">
        <f t="shared" si="14"/>
        <v>61</v>
      </c>
      <c r="I34" s="390">
        <f t="shared" si="14"/>
        <v>62</v>
      </c>
      <c r="J34" s="390">
        <f t="shared" si="14"/>
        <v>63</v>
      </c>
      <c r="K34" s="390">
        <f t="shared" si="14"/>
        <v>64</v>
      </c>
      <c r="L34" s="390">
        <f t="shared" si="14"/>
        <v>65</v>
      </c>
      <c r="M34" s="390">
        <f t="shared" si="14"/>
        <v>66</v>
      </c>
      <c r="N34" s="390">
        <f t="shared" si="14"/>
        <v>67</v>
      </c>
      <c r="O34" s="390">
        <f t="shared" si="14"/>
        <v>68</v>
      </c>
      <c r="P34" s="390">
        <f t="shared" si="14"/>
        <v>69</v>
      </c>
      <c r="Q34" s="390">
        <f t="shared" si="14"/>
        <v>70</v>
      </c>
      <c r="R34" s="390">
        <f t="shared" si="14"/>
        <v>71</v>
      </c>
      <c r="S34" s="390">
        <f t="shared" si="14"/>
        <v>72</v>
      </c>
      <c r="T34" s="390">
        <f t="shared" si="14"/>
        <v>73</v>
      </c>
      <c r="U34" s="390">
        <f t="shared" si="14"/>
        <v>74</v>
      </c>
      <c r="V34" s="390">
        <f t="shared" si="14"/>
        <v>75</v>
      </c>
      <c r="W34" s="390">
        <f>+V34+1</f>
        <v>76</v>
      </c>
      <c r="X34" s="390">
        <f t="shared" si="14"/>
        <v>77</v>
      </c>
      <c r="Y34" s="390">
        <f t="shared" si="14"/>
        <v>78</v>
      </c>
      <c r="Z34" s="390">
        <f t="shared" si="14"/>
        <v>79</v>
      </c>
      <c r="AA34" s="390">
        <f>+Z34+1</f>
        <v>80</v>
      </c>
      <c r="AB34" s="390">
        <f t="shared" si="14"/>
        <v>81</v>
      </c>
      <c r="AC34" s="390">
        <f>+AB34+1</f>
        <v>82</v>
      </c>
      <c r="AD34" s="391">
        <f t="shared" si="14"/>
        <v>83</v>
      </c>
      <c r="AE34" s="392"/>
      <c r="AF34" s="732">
        <f>+AF25+1</f>
        <v>3</v>
      </c>
      <c r="AG34" s="733"/>
    </row>
    <row r="35" spans="2:33">
      <c r="B35" s="393" t="s">
        <v>569</v>
      </c>
      <c r="C35" s="394" t="str">
        <f>TEXT(WEEKDAY(+C34),"aaa")</f>
        <v>土</v>
      </c>
      <c r="D35" s="395" t="str">
        <f t="shared" ref="D35:AD35" si="15">TEXT(WEEKDAY(+D34),"aaa")</f>
        <v>日</v>
      </c>
      <c r="E35" s="395" t="str">
        <f t="shared" si="15"/>
        <v>月</v>
      </c>
      <c r="F35" s="395" t="str">
        <f t="shared" si="15"/>
        <v>火</v>
      </c>
      <c r="G35" s="395" t="str">
        <f t="shared" si="15"/>
        <v>水</v>
      </c>
      <c r="H35" s="395" t="str">
        <f t="shared" si="15"/>
        <v>木</v>
      </c>
      <c r="I35" s="395" t="str">
        <f t="shared" si="15"/>
        <v>金</v>
      </c>
      <c r="J35" s="395" t="str">
        <f t="shared" si="15"/>
        <v>土</v>
      </c>
      <c r="K35" s="395" t="str">
        <f t="shared" si="15"/>
        <v>日</v>
      </c>
      <c r="L35" s="395" t="str">
        <f t="shared" si="15"/>
        <v>月</v>
      </c>
      <c r="M35" s="395" t="str">
        <f t="shared" si="15"/>
        <v>火</v>
      </c>
      <c r="N35" s="395" t="str">
        <f t="shared" si="15"/>
        <v>水</v>
      </c>
      <c r="O35" s="395" t="str">
        <f t="shared" si="15"/>
        <v>木</v>
      </c>
      <c r="P35" s="395" t="str">
        <f t="shared" si="15"/>
        <v>金</v>
      </c>
      <c r="Q35" s="395" t="str">
        <f t="shared" si="15"/>
        <v>土</v>
      </c>
      <c r="R35" s="395" t="str">
        <f t="shared" si="15"/>
        <v>日</v>
      </c>
      <c r="S35" s="395" t="str">
        <f t="shared" si="15"/>
        <v>月</v>
      </c>
      <c r="T35" s="395" t="str">
        <f t="shared" si="15"/>
        <v>火</v>
      </c>
      <c r="U35" s="395" t="str">
        <f t="shared" si="15"/>
        <v>水</v>
      </c>
      <c r="V35" s="395" t="str">
        <f t="shared" si="15"/>
        <v>木</v>
      </c>
      <c r="W35" s="395" t="str">
        <f t="shared" si="15"/>
        <v>金</v>
      </c>
      <c r="X35" s="395" t="str">
        <f t="shared" si="15"/>
        <v>土</v>
      </c>
      <c r="Y35" s="395" t="str">
        <f t="shared" si="15"/>
        <v>日</v>
      </c>
      <c r="Z35" s="395" t="str">
        <f t="shared" si="15"/>
        <v>月</v>
      </c>
      <c r="AA35" s="395" t="str">
        <f t="shared" si="15"/>
        <v>火</v>
      </c>
      <c r="AB35" s="395" t="str">
        <f t="shared" si="15"/>
        <v>水</v>
      </c>
      <c r="AC35" s="395" t="str">
        <f t="shared" si="15"/>
        <v>木</v>
      </c>
      <c r="AD35" s="396" t="str">
        <f t="shared" si="15"/>
        <v>金</v>
      </c>
      <c r="AF35" s="397" t="s">
        <v>570</v>
      </c>
      <c r="AG35" s="370">
        <f>COUNTA(C36:AD37)</f>
        <v>0</v>
      </c>
    </row>
    <row r="36" spans="2:33">
      <c r="B36" s="734" t="s">
        <v>572</v>
      </c>
      <c r="C36" s="736"/>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3"/>
      <c r="AF36" s="398" t="s">
        <v>527</v>
      </c>
      <c r="AG36" s="396">
        <f>IF(AND($G$7&gt;=C34,$G$7&lt;=AD34),$G$7-C34+1-AG35,COUNTA(C34:AD34)-AG35)</f>
        <v>28</v>
      </c>
    </row>
    <row r="37" spans="2:33">
      <c r="B37" s="737"/>
      <c r="C37" s="736"/>
      <c r="D37" s="72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4"/>
      <c r="AF37" s="398" t="s">
        <v>573</v>
      </c>
      <c r="AG37" s="396">
        <f>+COUNTA(C38:AD39)</f>
        <v>0</v>
      </c>
    </row>
    <row r="38" spans="2:33">
      <c r="B38" s="729" t="s">
        <v>535</v>
      </c>
      <c r="C38" s="731"/>
      <c r="D38" s="721"/>
      <c r="E38" s="721"/>
      <c r="F38" s="721"/>
      <c r="G38" s="721"/>
      <c r="H38" s="721"/>
      <c r="I38" s="721"/>
      <c r="J38" s="721"/>
      <c r="K38" s="721"/>
      <c r="L38" s="721"/>
      <c r="M38" s="721"/>
      <c r="N38" s="721"/>
      <c r="O38" s="721"/>
      <c r="P38" s="721"/>
      <c r="Q38" s="721"/>
      <c r="R38" s="721"/>
      <c r="S38" s="721"/>
      <c r="T38" s="721"/>
      <c r="U38" s="721"/>
      <c r="V38" s="721"/>
      <c r="W38" s="721"/>
      <c r="X38" s="721"/>
      <c r="Y38" s="721"/>
      <c r="Z38" s="721"/>
      <c r="AA38" s="721"/>
      <c r="AB38" s="721"/>
      <c r="AC38" s="721"/>
      <c r="AD38" s="723"/>
      <c r="AF38" s="398" t="s">
        <v>575</v>
      </c>
      <c r="AG38" s="399">
        <f>ROUNDDOWN(AG37/AG36,3)</f>
        <v>0</v>
      </c>
    </row>
    <row r="39" spans="2:33" ht="13.5" customHeight="1">
      <c r="B39" s="730"/>
      <c r="C39" s="731"/>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4"/>
      <c r="AF39" s="398" t="s">
        <v>528</v>
      </c>
      <c r="AG39" s="396">
        <f>+COUNTA(C40:AD41)</f>
        <v>0</v>
      </c>
    </row>
    <row r="40" spans="2:33" ht="13.5" customHeight="1">
      <c r="B40" s="725" t="s">
        <v>538</v>
      </c>
      <c r="C40" s="727"/>
      <c r="D40" s="717"/>
      <c r="E40" s="717"/>
      <c r="F40" s="717"/>
      <c r="G40" s="717"/>
      <c r="H40" s="717"/>
      <c r="I40" s="717"/>
      <c r="J40" s="717"/>
      <c r="K40" s="717"/>
      <c r="L40" s="717"/>
      <c r="M40" s="717"/>
      <c r="N40" s="717"/>
      <c r="O40" s="717"/>
      <c r="P40" s="717"/>
      <c r="Q40" s="717"/>
      <c r="R40" s="717"/>
      <c r="S40" s="717"/>
      <c r="T40" s="717"/>
      <c r="U40" s="717"/>
      <c r="V40" s="717"/>
      <c r="W40" s="717"/>
      <c r="X40" s="717"/>
      <c r="Y40" s="717"/>
      <c r="Z40" s="717"/>
      <c r="AA40" s="717"/>
      <c r="AB40" s="717"/>
      <c r="AC40" s="717"/>
      <c r="AD40" s="719"/>
      <c r="AF40" s="400" t="s">
        <v>577</v>
      </c>
      <c r="AG40" s="401">
        <f>ROUNDDOWN(AG39/AG36,3)</f>
        <v>0</v>
      </c>
    </row>
    <row r="41" spans="2:33" ht="13.5" customHeight="1">
      <c r="B41" s="726"/>
      <c r="C41" s="72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20"/>
      <c r="AG41" s="402"/>
    </row>
    <row r="43" spans="2:33">
      <c r="B43" s="388" t="s">
        <v>567</v>
      </c>
      <c r="C43" s="389">
        <f>+AD34+1</f>
        <v>84</v>
      </c>
      <c r="D43" s="390">
        <f>+C43+1</f>
        <v>85</v>
      </c>
      <c r="E43" s="390">
        <f t="shared" ref="E43:AD43" si="16">+D43+1</f>
        <v>86</v>
      </c>
      <c r="F43" s="390">
        <f t="shared" si="16"/>
        <v>87</v>
      </c>
      <c r="G43" s="390">
        <f t="shared" si="16"/>
        <v>88</v>
      </c>
      <c r="H43" s="390">
        <f t="shared" si="16"/>
        <v>89</v>
      </c>
      <c r="I43" s="390">
        <f t="shared" si="16"/>
        <v>90</v>
      </c>
      <c r="J43" s="390">
        <f t="shared" si="16"/>
        <v>91</v>
      </c>
      <c r="K43" s="390">
        <f t="shared" si="16"/>
        <v>92</v>
      </c>
      <c r="L43" s="390">
        <f t="shared" si="16"/>
        <v>93</v>
      </c>
      <c r="M43" s="390">
        <f t="shared" si="16"/>
        <v>94</v>
      </c>
      <c r="N43" s="390">
        <f t="shared" si="16"/>
        <v>95</v>
      </c>
      <c r="O43" s="390">
        <f t="shared" si="16"/>
        <v>96</v>
      </c>
      <c r="P43" s="390">
        <f t="shared" si="16"/>
        <v>97</v>
      </c>
      <c r="Q43" s="390">
        <f t="shared" si="16"/>
        <v>98</v>
      </c>
      <c r="R43" s="390">
        <f t="shared" si="16"/>
        <v>99</v>
      </c>
      <c r="S43" s="390">
        <f t="shared" si="16"/>
        <v>100</v>
      </c>
      <c r="T43" s="390">
        <f t="shared" si="16"/>
        <v>101</v>
      </c>
      <c r="U43" s="390">
        <f t="shared" si="16"/>
        <v>102</v>
      </c>
      <c r="V43" s="390">
        <f t="shared" si="16"/>
        <v>103</v>
      </c>
      <c r="W43" s="390">
        <f>+V43+1</f>
        <v>104</v>
      </c>
      <c r="X43" s="390">
        <f t="shared" si="16"/>
        <v>105</v>
      </c>
      <c r="Y43" s="390">
        <f t="shared" si="16"/>
        <v>106</v>
      </c>
      <c r="Z43" s="390">
        <f t="shared" si="16"/>
        <v>107</v>
      </c>
      <c r="AA43" s="390">
        <f>+Z43+1</f>
        <v>108</v>
      </c>
      <c r="AB43" s="390">
        <f t="shared" si="16"/>
        <v>109</v>
      </c>
      <c r="AC43" s="390">
        <f>+AB43+1</f>
        <v>110</v>
      </c>
      <c r="AD43" s="391">
        <f t="shared" si="16"/>
        <v>111</v>
      </c>
      <c r="AE43" s="392"/>
      <c r="AF43" s="732">
        <f>+AF34+1</f>
        <v>4</v>
      </c>
      <c r="AG43" s="733"/>
    </row>
    <row r="44" spans="2:33">
      <c r="B44" s="393" t="s">
        <v>569</v>
      </c>
      <c r="C44" s="394" t="str">
        <f>TEXT(WEEKDAY(+C43),"aaa")</f>
        <v>土</v>
      </c>
      <c r="D44" s="395" t="str">
        <f t="shared" ref="D44:AD44" si="17">TEXT(WEEKDAY(+D43),"aaa")</f>
        <v>日</v>
      </c>
      <c r="E44" s="395" t="str">
        <f t="shared" si="17"/>
        <v>月</v>
      </c>
      <c r="F44" s="395" t="str">
        <f t="shared" si="17"/>
        <v>火</v>
      </c>
      <c r="G44" s="395" t="str">
        <f t="shared" si="17"/>
        <v>水</v>
      </c>
      <c r="H44" s="395" t="str">
        <f t="shared" si="17"/>
        <v>木</v>
      </c>
      <c r="I44" s="395" t="str">
        <f t="shared" si="17"/>
        <v>金</v>
      </c>
      <c r="J44" s="395" t="str">
        <f t="shared" si="17"/>
        <v>土</v>
      </c>
      <c r="K44" s="395" t="str">
        <f t="shared" si="17"/>
        <v>日</v>
      </c>
      <c r="L44" s="395" t="str">
        <f t="shared" si="17"/>
        <v>月</v>
      </c>
      <c r="M44" s="395" t="str">
        <f t="shared" si="17"/>
        <v>火</v>
      </c>
      <c r="N44" s="395" t="str">
        <f t="shared" si="17"/>
        <v>水</v>
      </c>
      <c r="O44" s="395" t="str">
        <f t="shared" si="17"/>
        <v>木</v>
      </c>
      <c r="P44" s="395" t="str">
        <f t="shared" si="17"/>
        <v>金</v>
      </c>
      <c r="Q44" s="395" t="str">
        <f t="shared" si="17"/>
        <v>土</v>
      </c>
      <c r="R44" s="395" t="str">
        <f t="shared" si="17"/>
        <v>日</v>
      </c>
      <c r="S44" s="395" t="str">
        <f t="shared" si="17"/>
        <v>月</v>
      </c>
      <c r="T44" s="395" t="str">
        <f t="shared" si="17"/>
        <v>火</v>
      </c>
      <c r="U44" s="395" t="str">
        <f t="shared" si="17"/>
        <v>水</v>
      </c>
      <c r="V44" s="395" t="str">
        <f t="shared" si="17"/>
        <v>木</v>
      </c>
      <c r="W44" s="395" t="str">
        <f t="shared" si="17"/>
        <v>金</v>
      </c>
      <c r="X44" s="395" t="str">
        <f t="shared" si="17"/>
        <v>土</v>
      </c>
      <c r="Y44" s="395" t="str">
        <f t="shared" si="17"/>
        <v>日</v>
      </c>
      <c r="Z44" s="395" t="str">
        <f t="shared" si="17"/>
        <v>月</v>
      </c>
      <c r="AA44" s="395" t="str">
        <f t="shared" si="17"/>
        <v>火</v>
      </c>
      <c r="AB44" s="395" t="str">
        <f t="shared" si="17"/>
        <v>水</v>
      </c>
      <c r="AC44" s="395" t="str">
        <f t="shared" si="17"/>
        <v>木</v>
      </c>
      <c r="AD44" s="396" t="str">
        <f t="shared" si="17"/>
        <v>金</v>
      </c>
      <c r="AF44" s="397" t="s">
        <v>570</v>
      </c>
      <c r="AG44" s="370">
        <f>COUNTA(C45:AD46)</f>
        <v>0</v>
      </c>
    </row>
    <row r="45" spans="2:33">
      <c r="B45" s="734" t="s">
        <v>572</v>
      </c>
      <c r="C45" s="736"/>
      <c r="D45" s="721"/>
      <c r="E45" s="721"/>
      <c r="F45" s="721"/>
      <c r="G45" s="721"/>
      <c r="H45" s="721"/>
      <c r="I45" s="721"/>
      <c r="J45" s="721"/>
      <c r="K45" s="721"/>
      <c r="L45" s="721"/>
      <c r="M45" s="721"/>
      <c r="N45" s="721"/>
      <c r="O45" s="721"/>
      <c r="P45" s="721"/>
      <c r="Q45" s="721"/>
      <c r="R45" s="721"/>
      <c r="S45" s="721"/>
      <c r="T45" s="721"/>
      <c r="U45" s="721"/>
      <c r="V45" s="721"/>
      <c r="W45" s="721"/>
      <c r="X45" s="721"/>
      <c r="Y45" s="721"/>
      <c r="Z45" s="721"/>
      <c r="AA45" s="721"/>
      <c r="AB45" s="721"/>
      <c r="AC45" s="721"/>
      <c r="AD45" s="723"/>
      <c r="AF45" s="398" t="s">
        <v>527</v>
      </c>
      <c r="AG45" s="396">
        <f>IF(AND($G$7&gt;=C43,$G$7&lt;=AD43),$G$7-C43+1-AG44,COUNTA(C43:AD43)-AG44)</f>
        <v>28</v>
      </c>
    </row>
    <row r="46" spans="2:33">
      <c r="B46" s="737"/>
      <c r="C46" s="736"/>
      <c r="D46" s="722"/>
      <c r="E46" s="722"/>
      <c r="F46" s="722"/>
      <c r="G46" s="722"/>
      <c r="H46" s="722"/>
      <c r="I46" s="722"/>
      <c r="J46" s="722"/>
      <c r="K46" s="722"/>
      <c r="L46" s="722"/>
      <c r="M46" s="722"/>
      <c r="N46" s="722"/>
      <c r="O46" s="722"/>
      <c r="P46" s="722"/>
      <c r="Q46" s="722"/>
      <c r="R46" s="722"/>
      <c r="S46" s="722"/>
      <c r="T46" s="722"/>
      <c r="U46" s="722"/>
      <c r="V46" s="722"/>
      <c r="W46" s="722"/>
      <c r="X46" s="722"/>
      <c r="Y46" s="722"/>
      <c r="Z46" s="722"/>
      <c r="AA46" s="722"/>
      <c r="AB46" s="722"/>
      <c r="AC46" s="722"/>
      <c r="AD46" s="724"/>
      <c r="AF46" s="398" t="s">
        <v>573</v>
      </c>
      <c r="AG46" s="396">
        <f>+COUNTA(C47:AD48)</f>
        <v>0</v>
      </c>
    </row>
    <row r="47" spans="2:33">
      <c r="B47" s="729" t="s">
        <v>535</v>
      </c>
      <c r="C47" s="731"/>
      <c r="D47" s="721"/>
      <c r="E47" s="721"/>
      <c r="F47" s="721"/>
      <c r="G47" s="721"/>
      <c r="H47" s="721"/>
      <c r="I47" s="721"/>
      <c r="J47" s="721"/>
      <c r="K47" s="721"/>
      <c r="L47" s="721"/>
      <c r="M47" s="721"/>
      <c r="N47" s="721"/>
      <c r="O47" s="721"/>
      <c r="P47" s="721"/>
      <c r="Q47" s="721"/>
      <c r="R47" s="721"/>
      <c r="S47" s="721"/>
      <c r="T47" s="721"/>
      <c r="U47" s="721"/>
      <c r="V47" s="721"/>
      <c r="W47" s="721"/>
      <c r="X47" s="721"/>
      <c r="Y47" s="721"/>
      <c r="Z47" s="721"/>
      <c r="AA47" s="721"/>
      <c r="AB47" s="721"/>
      <c r="AC47" s="721"/>
      <c r="AD47" s="723"/>
      <c r="AF47" s="398" t="s">
        <v>575</v>
      </c>
      <c r="AG47" s="399">
        <f>ROUNDDOWN(AG46/AG45,3)</f>
        <v>0</v>
      </c>
    </row>
    <row r="48" spans="2:33" ht="13.5" customHeight="1">
      <c r="B48" s="730"/>
      <c r="C48" s="731"/>
      <c r="D48" s="722"/>
      <c r="E48" s="722"/>
      <c r="F48" s="722"/>
      <c r="G48" s="722"/>
      <c r="H48" s="722"/>
      <c r="I48" s="722"/>
      <c r="J48" s="722"/>
      <c r="K48" s="722"/>
      <c r="L48" s="722"/>
      <c r="M48" s="722"/>
      <c r="N48" s="722"/>
      <c r="O48" s="722"/>
      <c r="P48" s="722"/>
      <c r="Q48" s="722"/>
      <c r="R48" s="722"/>
      <c r="S48" s="722"/>
      <c r="T48" s="722"/>
      <c r="U48" s="722"/>
      <c r="V48" s="722"/>
      <c r="W48" s="722"/>
      <c r="X48" s="722"/>
      <c r="Y48" s="722"/>
      <c r="Z48" s="722"/>
      <c r="AA48" s="722"/>
      <c r="AB48" s="722"/>
      <c r="AC48" s="722"/>
      <c r="AD48" s="724"/>
      <c r="AF48" s="398" t="s">
        <v>528</v>
      </c>
      <c r="AG48" s="396">
        <f>+COUNTA(C49:AD50)</f>
        <v>0</v>
      </c>
    </row>
    <row r="49" spans="2:33" ht="13.5" customHeight="1">
      <c r="B49" s="725" t="s">
        <v>538</v>
      </c>
      <c r="C49" s="727"/>
      <c r="D49" s="717"/>
      <c r="E49" s="717"/>
      <c r="F49" s="717"/>
      <c r="G49" s="717"/>
      <c r="H49" s="717"/>
      <c r="I49" s="717"/>
      <c r="J49" s="717"/>
      <c r="K49" s="717"/>
      <c r="L49" s="717"/>
      <c r="M49" s="717"/>
      <c r="N49" s="717"/>
      <c r="O49" s="717"/>
      <c r="P49" s="717"/>
      <c r="Q49" s="717"/>
      <c r="R49" s="717"/>
      <c r="S49" s="717"/>
      <c r="T49" s="717"/>
      <c r="U49" s="717"/>
      <c r="V49" s="717"/>
      <c r="W49" s="717"/>
      <c r="X49" s="717"/>
      <c r="Y49" s="717"/>
      <c r="Z49" s="717"/>
      <c r="AA49" s="717"/>
      <c r="AB49" s="717"/>
      <c r="AC49" s="717"/>
      <c r="AD49" s="719"/>
      <c r="AF49" s="400" t="s">
        <v>577</v>
      </c>
      <c r="AG49" s="401">
        <f>ROUNDDOWN(AG48/AG45,3)</f>
        <v>0</v>
      </c>
    </row>
    <row r="50" spans="2:33" ht="13.5" customHeight="1">
      <c r="B50" s="726"/>
      <c r="C50" s="728"/>
      <c r="D50" s="718"/>
      <c r="E50" s="718"/>
      <c r="F50" s="718"/>
      <c r="G50" s="718"/>
      <c r="H50" s="718"/>
      <c r="I50" s="718"/>
      <c r="J50" s="718"/>
      <c r="K50" s="718"/>
      <c r="L50" s="718"/>
      <c r="M50" s="718"/>
      <c r="N50" s="718"/>
      <c r="O50" s="718"/>
      <c r="P50" s="718"/>
      <c r="Q50" s="718"/>
      <c r="R50" s="718"/>
      <c r="S50" s="718"/>
      <c r="T50" s="718"/>
      <c r="U50" s="718"/>
      <c r="V50" s="718"/>
      <c r="W50" s="718"/>
      <c r="X50" s="718"/>
      <c r="Y50" s="718"/>
      <c r="Z50" s="718"/>
      <c r="AA50" s="718"/>
      <c r="AB50" s="718"/>
      <c r="AC50" s="718"/>
      <c r="AD50" s="720"/>
      <c r="AG50" s="402"/>
    </row>
    <row r="52" spans="2:33">
      <c r="B52" s="388" t="s">
        <v>567</v>
      </c>
      <c r="C52" s="389">
        <f>+AD43+1</f>
        <v>112</v>
      </c>
      <c r="D52" s="390">
        <f>+C52+1</f>
        <v>113</v>
      </c>
      <c r="E52" s="390">
        <f t="shared" ref="E52:AD52" si="18">+D52+1</f>
        <v>114</v>
      </c>
      <c r="F52" s="390">
        <f t="shared" si="18"/>
        <v>115</v>
      </c>
      <c r="G52" s="390">
        <f t="shared" si="18"/>
        <v>116</v>
      </c>
      <c r="H52" s="390">
        <f t="shared" si="18"/>
        <v>117</v>
      </c>
      <c r="I52" s="390">
        <f t="shared" si="18"/>
        <v>118</v>
      </c>
      <c r="J52" s="390">
        <f t="shared" si="18"/>
        <v>119</v>
      </c>
      <c r="K52" s="390">
        <f t="shared" si="18"/>
        <v>120</v>
      </c>
      <c r="L52" s="390">
        <f t="shared" si="18"/>
        <v>121</v>
      </c>
      <c r="M52" s="390">
        <f t="shared" si="18"/>
        <v>122</v>
      </c>
      <c r="N52" s="390">
        <f t="shared" si="18"/>
        <v>123</v>
      </c>
      <c r="O52" s="390">
        <f t="shared" si="18"/>
        <v>124</v>
      </c>
      <c r="P52" s="390">
        <f t="shared" si="18"/>
        <v>125</v>
      </c>
      <c r="Q52" s="390">
        <f t="shared" si="18"/>
        <v>126</v>
      </c>
      <c r="R52" s="390">
        <f t="shared" si="18"/>
        <v>127</v>
      </c>
      <c r="S52" s="390">
        <f t="shared" si="18"/>
        <v>128</v>
      </c>
      <c r="T52" s="390">
        <f t="shared" si="18"/>
        <v>129</v>
      </c>
      <c r="U52" s="390">
        <f t="shared" si="18"/>
        <v>130</v>
      </c>
      <c r="V52" s="390">
        <f t="shared" si="18"/>
        <v>131</v>
      </c>
      <c r="W52" s="390">
        <f>+V52+1</f>
        <v>132</v>
      </c>
      <c r="X52" s="390">
        <f t="shared" si="18"/>
        <v>133</v>
      </c>
      <c r="Y52" s="390">
        <f t="shared" si="18"/>
        <v>134</v>
      </c>
      <c r="Z52" s="390">
        <f t="shared" si="18"/>
        <v>135</v>
      </c>
      <c r="AA52" s="390">
        <f>+Z52+1</f>
        <v>136</v>
      </c>
      <c r="AB52" s="390">
        <f t="shared" si="18"/>
        <v>137</v>
      </c>
      <c r="AC52" s="390">
        <f>+AB52+1</f>
        <v>138</v>
      </c>
      <c r="AD52" s="391">
        <f t="shared" si="18"/>
        <v>139</v>
      </c>
      <c r="AE52" s="392"/>
      <c r="AF52" s="732">
        <f>+AF43+1</f>
        <v>5</v>
      </c>
      <c r="AG52" s="733"/>
    </row>
    <row r="53" spans="2:33">
      <c r="B53" s="393" t="s">
        <v>569</v>
      </c>
      <c r="C53" s="394" t="str">
        <f>TEXT(WEEKDAY(+C52),"aaa")</f>
        <v>土</v>
      </c>
      <c r="D53" s="395" t="str">
        <f t="shared" ref="D53:AD53" si="19">TEXT(WEEKDAY(+D52),"aaa")</f>
        <v>日</v>
      </c>
      <c r="E53" s="395" t="str">
        <f t="shared" si="19"/>
        <v>月</v>
      </c>
      <c r="F53" s="395" t="str">
        <f t="shared" si="19"/>
        <v>火</v>
      </c>
      <c r="G53" s="395" t="str">
        <f t="shared" si="19"/>
        <v>水</v>
      </c>
      <c r="H53" s="395" t="str">
        <f t="shared" si="19"/>
        <v>木</v>
      </c>
      <c r="I53" s="395" t="str">
        <f t="shared" si="19"/>
        <v>金</v>
      </c>
      <c r="J53" s="395" t="str">
        <f t="shared" si="19"/>
        <v>土</v>
      </c>
      <c r="K53" s="395" t="str">
        <f t="shared" si="19"/>
        <v>日</v>
      </c>
      <c r="L53" s="395" t="str">
        <f t="shared" si="19"/>
        <v>月</v>
      </c>
      <c r="M53" s="395" t="str">
        <f t="shared" si="19"/>
        <v>火</v>
      </c>
      <c r="N53" s="395" t="str">
        <f t="shared" si="19"/>
        <v>水</v>
      </c>
      <c r="O53" s="395" t="str">
        <f t="shared" si="19"/>
        <v>木</v>
      </c>
      <c r="P53" s="395" t="str">
        <f t="shared" si="19"/>
        <v>金</v>
      </c>
      <c r="Q53" s="395" t="str">
        <f t="shared" si="19"/>
        <v>土</v>
      </c>
      <c r="R53" s="395" t="str">
        <f t="shared" si="19"/>
        <v>日</v>
      </c>
      <c r="S53" s="395" t="str">
        <f t="shared" si="19"/>
        <v>月</v>
      </c>
      <c r="T53" s="395" t="str">
        <f t="shared" si="19"/>
        <v>火</v>
      </c>
      <c r="U53" s="395" t="str">
        <f t="shared" si="19"/>
        <v>水</v>
      </c>
      <c r="V53" s="395" t="str">
        <f t="shared" si="19"/>
        <v>木</v>
      </c>
      <c r="W53" s="395" t="str">
        <f t="shared" si="19"/>
        <v>金</v>
      </c>
      <c r="X53" s="395" t="str">
        <f t="shared" si="19"/>
        <v>土</v>
      </c>
      <c r="Y53" s="395" t="str">
        <f t="shared" si="19"/>
        <v>日</v>
      </c>
      <c r="Z53" s="395" t="str">
        <f t="shared" si="19"/>
        <v>月</v>
      </c>
      <c r="AA53" s="395" t="str">
        <f t="shared" si="19"/>
        <v>火</v>
      </c>
      <c r="AB53" s="395" t="str">
        <f t="shared" si="19"/>
        <v>水</v>
      </c>
      <c r="AC53" s="395" t="str">
        <f t="shared" si="19"/>
        <v>木</v>
      </c>
      <c r="AD53" s="396" t="str">
        <f t="shared" si="19"/>
        <v>金</v>
      </c>
      <c r="AF53" s="397" t="s">
        <v>570</v>
      </c>
      <c r="AG53" s="370">
        <f>COUNTA(C54:AD55)</f>
        <v>0</v>
      </c>
    </row>
    <row r="54" spans="2:33">
      <c r="B54" s="734" t="s">
        <v>572</v>
      </c>
      <c r="C54" s="736"/>
      <c r="D54" s="721"/>
      <c r="E54" s="721"/>
      <c r="F54" s="721"/>
      <c r="G54" s="721"/>
      <c r="H54" s="721"/>
      <c r="I54" s="721"/>
      <c r="J54" s="721"/>
      <c r="K54" s="721"/>
      <c r="L54" s="721"/>
      <c r="M54" s="721"/>
      <c r="N54" s="721"/>
      <c r="O54" s="721"/>
      <c r="P54" s="721"/>
      <c r="Q54" s="721"/>
      <c r="R54" s="721"/>
      <c r="S54" s="721"/>
      <c r="T54" s="721"/>
      <c r="U54" s="721"/>
      <c r="V54" s="721"/>
      <c r="W54" s="721"/>
      <c r="X54" s="721"/>
      <c r="Y54" s="721"/>
      <c r="Z54" s="721"/>
      <c r="AA54" s="721"/>
      <c r="AB54" s="721"/>
      <c r="AC54" s="721"/>
      <c r="AD54" s="723"/>
      <c r="AF54" s="398" t="s">
        <v>527</v>
      </c>
      <c r="AG54" s="396">
        <f>IF(AND($G$7&gt;=C52,$G$7&lt;=AD52),$G$7-C52+1-AG53,COUNTA(C52:AD52)-AG53)</f>
        <v>28</v>
      </c>
    </row>
    <row r="55" spans="2:33">
      <c r="B55" s="737"/>
      <c r="C55" s="736"/>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4"/>
      <c r="AF55" s="398" t="s">
        <v>573</v>
      </c>
      <c r="AG55" s="396">
        <f>+COUNTA(C56:AD57)</f>
        <v>0</v>
      </c>
    </row>
    <row r="56" spans="2:33">
      <c r="B56" s="729" t="s">
        <v>535</v>
      </c>
      <c r="C56" s="731"/>
      <c r="D56" s="721"/>
      <c r="E56" s="721"/>
      <c r="F56" s="721"/>
      <c r="G56" s="721"/>
      <c r="H56" s="721"/>
      <c r="I56" s="721"/>
      <c r="J56" s="721"/>
      <c r="K56" s="721"/>
      <c r="L56" s="721"/>
      <c r="M56" s="721"/>
      <c r="N56" s="721"/>
      <c r="O56" s="721"/>
      <c r="P56" s="721"/>
      <c r="Q56" s="721"/>
      <c r="R56" s="721"/>
      <c r="S56" s="721"/>
      <c r="T56" s="721"/>
      <c r="U56" s="721"/>
      <c r="V56" s="721"/>
      <c r="W56" s="721"/>
      <c r="X56" s="721"/>
      <c r="Y56" s="721"/>
      <c r="Z56" s="721"/>
      <c r="AA56" s="721"/>
      <c r="AB56" s="721"/>
      <c r="AC56" s="721"/>
      <c r="AD56" s="723"/>
      <c r="AF56" s="398" t="s">
        <v>575</v>
      </c>
      <c r="AG56" s="399">
        <f>ROUNDDOWN(AG55/AG54,3)</f>
        <v>0</v>
      </c>
    </row>
    <row r="57" spans="2:33" ht="13.5" customHeight="1">
      <c r="B57" s="730"/>
      <c r="C57" s="731"/>
      <c r="D57" s="722"/>
      <c r="E57" s="722"/>
      <c r="F57" s="722"/>
      <c r="G57" s="722"/>
      <c r="H57" s="722"/>
      <c r="I57" s="722"/>
      <c r="J57" s="722"/>
      <c r="K57" s="722"/>
      <c r="L57" s="722"/>
      <c r="M57" s="722"/>
      <c r="N57" s="722"/>
      <c r="O57" s="722"/>
      <c r="P57" s="722"/>
      <c r="Q57" s="722"/>
      <c r="R57" s="722"/>
      <c r="S57" s="722"/>
      <c r="T57" s="722"/>
      <c r="U57" s="722"/>
      <c r="V57" s="722"/>
      <c r="W57" s="722"/>
      <c r="X57" s="722"/>
      <c r="Y57" s="722"/>
      <c r="Z57" s="722"/>
      <c r="AA57" s="722"/>
      <c r="AB57" s="722"/>
      <c r="AC57" s="722"/>
      <c r="AD57" s="724"/>
      <c r="AF57" s="398" t="s">
        <v>528</v>
      </c>
      <c r="AG57" s="396">
        <f>+COUNTA(C58:AD59)</f>
        <v>0</v>
      </c>
    </row>
    <row r="58" spans="2:33" ht="13.5" customHeight="1">
      <c r="B58" s="725" t="s">
        <v>538</v>
      </c>
      <c r="C58" s="727"/>
      <c r="D58" s="717"/>
      <c r="E58" s="717"/>
      <c r="F58" s="717"/>
      <c r="G58" s="717"/>
      <c r="H58" s="717"/>
      <c r="I58" s="717"/>
      <c r="J58" s="717"/>
      <c r="K58" s="717"/>
      <c r="L58" s="717"/>
      <c r="M58" s="717"/>
      <c r="N58" s="717"/>
      <c r="O58" s="717"/>
      <c r="P58" s="717"/>
      <c r="Q58" s="717"/>
      <c r="R58" s="717"/>
      <c r="S58" s="717"/>
      <c r="T58" s="717"/>
      <c r="U58" s="717"/>
      <c r="V58" s="717"/>
      <c r="W58" s="717"/>
      <c r="X58" s="717"/>
      <c r="Y58" s="717"/>
      <c r="Z58" s="717"/>
      <c r="AA58" s="717"/>
      <c r="AB58" s="717"/>
      <c r="AC58" s="717"/>
      <c r="AD58" s="719"/>
      <c r="AF58" s="400" t="s">
        <v>577</v>
      </c>
      <c r="AG58" s="401">
        <f>ROUNDDOWN(AG57/AG54,3)</f>
        <v>0</v>
      </c>
    </row>
    <row r="59" spans="2:33" ht="13.5" customHeight="1">
      <c r="B59" s="726"/>
      <c r="C59" s="728"/>
      <c r="D59" s="718"/>
      <c r="E59" s="718"/>
      <c r="F59" s="718"/>
      <c r="G59" s="718"/>
      <c r="H59" s="718"/>
      <c r="I59" s="718"/>
      <c r="J59" s="718"/>
      <c r="K59" s="718"/>
      <c r="L59" s="718"/>
      <c r="M59" s="718"/>
      <c r="N59" s="718"/>
      <c r="O59" s="718"/>
      <c r="P59" s="718"/>
      <c r="Q59" s="718"/>
      <c r="R59" s="718"/>
      <c r="S59" s="718"/>
      <c r="T59" s="718"/>
      <c r="U59" s="718"/>
      <c r="V59" s="718"/>
      <c r="W59" s="718"/>
      <c r="X59" s="718"/>
      <c r="Y59" s="718"/>
      <c r="Z59" s="718"/>
      <c r="AA59" s="718"/>
      <c r="AB59" s="718"/>
      <c r="AC59" s="718"/>
      <c r="AD59" s="720"/>
      <c r="AG59" s="402"/>
    </row>
    <row r="61" spans="2:33">
      <c r="B61" s="388" t="s">
        <v>567</v>
      </c>
      <c r="C61" s="389">
        <f>+AD52+1</f>
        <v>140</v>
      </c>
      <c r="D61" s="390">
        <f>+C61+1</f>
        <v>141</v>
      </c>
      <c r="E61" s="390">
        <f t="shared" ref="E61:V61" si="20">+D61+1</f>
        <v>142</v>
      </c>
      <c r="F61" s="390">
        <f t="shared" si="20"/>
        <v>143</v>
      </c>
      <c r="G61" s="390">
        <f t="shared" si="20"/>
        <v>144</v>
      </c>
      <c r="H61" s="390">
        <f t="shared" si="20"/>
        <v>145</v>
      </c>
      <c r="I61" s="390">
        <f t="shared" si="20"/>
        <v>146</v>
      </c>
      <c r="J61" s="390">
        <f t="shared" si="20"/>
        <v>147</v>
      </c>
      <c r="K61" s="390">
        <f t="shared" si="20"/>
        <v>148</v>
      </c>
      <c r="L61" s="390">
        <f t="shared" si="20"/>
        <v>149</v>
      </c>
      <c r="M61" s="390">
        <f t="shared" si="20"/>
        <v>150</v>
      </c>
      <c r="N61" s="390">
        <f t="shared" si="20"/>
        <v>151</v>
      </c>
      <c r="O61" s="390">
        <f t="shared" si="20"/>
        <v>152</v>
      </c>
      <c r="P61" s="390">
        <f t="shared" si="20"/>
        <v>153</v>
      </c>
      <c r="Q61" s="390">
        <f t="shared" si="20"/>
        <v>154</v>
      </c>
      <c r="R61" s="390">
        <f t="shared" si="20"/>
        <v>155</v>
      </c>
      <c r="S61" s="390">
        <f t="shared" si="20"/>
        <v>156</v>
      </c>
      <c r="T61" s="390">
        <f t="shared" si="20"/>
        <v>157</v>
      </c>
      <c r="U61" s="390">
        <f t="shared" si="20"/>
        <v>158</v>
      </c>
      <c r="V61" s="390">
        <f t="shared" si="20"/>
        <v>159</v>
      </c>
      <c r="W61" s="390">
        <f>+V61+1</f>
        <v>160</v>
      </c>
      <c r="X61" s="390">
        <f t="shared" ref="X61:Z61" si="21">+W61+1</f>
        <v>161</v>
      </c>
      <c r="Y61" s="390">
        <f t="shared" si="21"/>
        <v>162</v>
      </c>
      <c r="Z61" s="390">
        <f t="shared" si="21"/>
        <v>163</v>
      </c>
      <c r="AA61" s="390">
        <f>+Z61+1</f>
        <v>164</v>
      </c>
      <c r="AB61" s="390">
        <f t="shared" ref="AB61" si="22">+AA61+1</f>
        <v>165</v>
      </c>
      <c r="AC61" s="390">
        <f>+AB61+1</f>
        <v>166</v>
      </c>
      <c r="AD61" s="391">
        <f t="shared" ref="AD61" si="23">+AC61+1</f>
        <v>167</v>
      </c>
      <c r="AE61" s="392"/>
      <c r="AF61" s="732">
        <f>+AF52+1</f>
        <v>6</v>
      </c>
      <c r="AG61" s="733"/>
    </row>
    <row r="62" spans="2:33">
      <c r="B62" s="393" t="s">
        <v>569</v>
      </c>
      <c r="C62" s="394" t="str">
        <f>TEXT(WEEKDAY(+C61),"aaa")</f>
        <v>土</v>
      </c>
      <c r="D62" s="395" t="str">
        <f t="shared" ref="D62:AD62" si="24">TEXT(WEEKDAY(+D61),"aaa")</f>
        <v>日</v>
      </c>
      <c r="E62" s="395" t="str">
        <f t="shared" si="24"/>
        <v>月</v>
      </c>
      <c r="F62" s="395" t="str">
        <f t="shared" si="24"/>
        <v>火</v>
      </c>
      <c r="G62" s="395" t="str">
        <f t="shared" si="24"/>
        <v>水</v>
      </c>
      <c r="H62" s="395" t="str">
        <f t="shared" si="24"/>
        <v>木</v>
      </c>
      <c r="I62" s="395" t="str">
        <f t="shared" si="24"/>
        <v>金</v>
      </c>
      <c r="J62" s="395" t="str">
        <f t="shared" si="24"/>
        <v>土</v>
      </c>
      <c r="K62" s="395" t="str">
        <f t="shared" si="24"/>
        <v>日</v>
      </c>
      <c r="L62" s="395" t="str">
        <f t="shared" si="24"/>
        <v>月</v>
      </c>
      <c r="M62" s="395" t="str">
        <f t="shared" si="24"/>
        <v>火</v>
      </c>
      <c r="N62" s="395" t="str">
        <f t="shared" si="24"/>
        <v>水</v>
      </c>
      <c r="O62" s="395" t="str">
        <f t="shared" si="24"/>
        <v>木</v>
      </c>
      <c r="P62" s="395" t="str">
        <f t="shared" si="24"/>
        <v>金</v>
      </c>
      <c r="Q62" s="395" t="str">
        <f t="shared" si="24"/>
        <v>土</v>
      </c>
      <c r="R62" s="395" t="str">
        <f t="shared" si="24"/>
        <v>日</v>
      </c>
      <c r="S62" s="395" t="str">
        <f t="shared" si="24"/>
        <v>月</v>
      </c>
      <c r="T62" s="395" t="str">
        <f t="shared" si="24"/>
        <v>火</v>
      </c>
      <c r="U62" s="395" t="str">
        <f t="shared" si="24"/>
        <v>水</v>
      </c>
      <c r="V62" s="395" t="str">
        <f t="shared" si="24"/>
        <v>木</v>
      </c>
      <c r="W62" s="395" t="str">
        <f t="shared" si="24"/>
        <v>金</v>
      </c>
      <c r="X62" s="395" t="str">
        <f t="shared" si="24"/>
        <v>土</v>
      </c>
      <c r="Y62" s="395" t="str">
        <f t="shared" si="24"/>
        <v>日</v>
      </c>
      <c r="Z62" s="395" t="str">
        <f t="shared" si="24"/>
        <v>月</v>
      </c>
      <c r="AA62" s="395" t="str">
        <f t="shared" si="24"/>
        <v>火</v>
      </c>
      <c r="AB62" s="395" t="str">
        <f t="shared" si="24"/>
        <v>水</v>
      </c>
      <c r="AC62" s="395" t="str">
        <f t="shared" si="24"/>
        <v>木</v>
      </c>
      <c r="AD62" s="396" t="str">
        <f t="shared" si="24"/>
        <v>金</v>
      </c>
      <c r="AF62" s="397" t="s">
        <v>570</v>
      </c>
      <c r="AG62" s="370">
        <f>COUNTA(C63:AD64)</f>
        <v>0</v>
      </c>
    </row>
    <row r="63" spans="2:33">
      <c r="B63" s="734" t="s">
        <v>572</v>
      </c>
      <c r="C63" s="736"/>
      <c r="D63" s="721"/>
      <c r="E63" s="721"/>
      <c r="F63" s="721"/>
      <c r="G63" s="721"/>
      <c r="H63" s="721"/>
      <c r="I63" s="721"/>
      <c r="J63" s="721"/>
      <c r="K63" s="721"/>
      <c r="L63" s="721"/>
      <c r="M63" s="721"/>
      <c r="N63" s="721"/>
      <c r="O63" s="721"/>
      <c r="P63" s="721"/>
      <c r="Q63" s="721"/>
      <c r="R63" s="721"/>
      <c r="S63" s="721"/>
      <c r="T63" s="721"/>
      <c r="U63" s="721"/>
      <c r="V63" s="721"/>
      <c r="W63" s="721"/>
      <c r="X63" s="721"/>
      <c r="Y63" s="721"/>
      <c r="Z63" s="721"/>
      <c r="AA63" s="721"/>
      <c r="AB63" s="721"/>
      <c r="AC63" s="721"/>
      <c r="AD63" s="723"/>
      <c r="AF63" s="398" t="s">
        <v>527</v>
      </c>
      <c r="AG63" s="396">
        <f>IF(AND($G$7&gt;=C61,$G$7&lt;=AD61),$G$7-C61+1-AG62,COUNTA(C61:AD61)-AG62)</f>
        <v>28</v>
      </c>
    </row>
    <row r="64" spans="2:33">
      <c r="B64" s="737"/>
      <c r="C64" s="736"/>
      <c r="D64" s="722"/>
      <c r="E64" s="722"/>
      <c r="F64" s="722"/>
      <c r="G64" s="722"/>
      <c r="H64" s="722"/>
      <c r="I64" s="722"/>
      <c r="J64" s="722"/>
      <c r="K64" s="722"/>
      <c r="L64" s="722"/>
      <c r="M64" s="722"/>
      <c r="N64" s="722"/>
      <c r="O64" s="722"/>
      <c r="P64" s="722"/>
      <c r="Q64" s="722"/>
      <c r="R64" s="722"/>
      <c r="S64" s="722"/>
      <c r="T64" s="722"/>
      <c r="U64" s="722"/>
      <c r="V64" s="722"/>
      <c r="W64" s="722"/>
      <c r="X64" s="722"/>
      <c r="Y64" s="722"/>
      <c r="Z64" s="722"/>
      <c r="AA64" s="722"/>
      <c r="AB64" s="722"/>
      <c r="AC64" s="722"/>
      <c r="AD64" s="724"/>
      <c r="AF64" s="398" t="s">
        <v>573</v>
      </c>
      <c r="AG64" s="396">
        <f>+COUNTA(C65:AD66)</f>
        <v>0</v>
      </c>
    </row>
    <row r="65" spans="2:33">
      <c r="B65" s="729" t="s">
        <v>535</v>
      </c>
      <c r="C65" s="731"/>
      <c r="D65" s="721"/>
      <c r="E65" s="721"/>
      <c r="F65" s="721"/>
      <c r="G65" s="721"/>
      <c r="H65" s="721"/>
      <c r="I65" s="721"/>
      <c r="J65" s="721"/>
      <c r="K65" s="721"/>
      <c r="L65" s="721"/>
      <c r="M65" s="721"/>
      <c r="N65" s="721"/>
      <c r="O65" s="721"/>
      <c r="P65" s="721"/>
      <c r="Q65" s="721"/>
      <c r="R65" s="721"/>
      <c r="S65" s="721"/>
      <c r="T65" s="721"/>
      <c r="U65" s="721"/>
      <c r="V65" s="721"/>
      <c r="W65" s="721"/>
      <c r="X65" s="721"/>
      <c r="Y65" s="721"/>
      <c r="Z65" s="721"/>
      <c r="AA65" s="721"/>
      <c r="AB65" s="721"/>
      <c r="AC65" s="721"/>
      <c r="AD65" s="723"/>
      <c r="AF65" s="398" t="s">
        <v>575</v>
      </c>
      <c r="AG65" s="399">
        <f>ROUNDDOWN(AG64/AG63,3)</f>
        <v>0</v>
      </c>
    </row>
    <row r="66" spans="2:33" ht="13.5" customHeight="1">
      <c r="B66" s="730"/>
      <c r="C66" s="731"/>
      <c r="D66" s="722"/>
      <c r="E66" s="722"/>
      <c r="F66" s="722"/>
      <c r="G66" s="722"/>
      <c r="H66" s="722"/>
      <c r="I66" s="722"/>
      <c r="J66" s="722"/>
      <c r="K66" s="722"/>
      <c r="L66" s="722"/>
      <c r="M66" s="722"/>
      <c r="N66" s="722"/>
      <c r="O66" s="722"/>
      <c r="P66" s="722"/>
      <c r="Q66" s="722"/>
      <c r="R66" s="722"/>
      <c r="S66" s="722"/>
      <c r="T66" s="722"/>
      <c r="U66" s="722"/>
      <c r="V66" s="722"/>
      <c r="W66" s="722"/>
      <c r="X66" s="722"/>
      <c r="Y66" s="722"/>
      <c r="Z66" s="722"/>
      <c r="AA66" s="722"/>
      <c r="AB66" s="722"/>
      <c r="AC66" s="722"/>
      <c r="AD66" s="724"/>
      <c r="AF66" s="398" t="s">
        <v>528</v>
      </c>
      <c r="AG66" s="396">
        <f>+COUNTA(C67:AD68)</f>
        <v>0</v>
      </c>
    </row>
    <row r="67" spans="2:33" ht="13.5" customHeight="1">
      <c r="B67" s="725" t="s">
        <v>538</v>
      </c>
      <c r="C67" s="727"/>
      <c r="D67" s="717"/>
      <c r="E67" s="717"/>
      <c r="F67" s="717"/>
      <c r="G67" s="717"/>
      <c r="H67" s="717"/>
      <c r="I67" s="717"/>
      <c r="J67" s="717"/>
      <c r="K67" s="717"/>
      <c r="L67" s="717"/>
      <c r="M67" s="717"/>
      <c r="N67" s="717"/>
      <c r="O67" s="717"/>
      <c r="P67" s="717"/>
      <c r="Q67" s="717"/>
      <c r="R67" s="717"/>
      <c r="S67" s="717"/>
      <c r="T67" s="717"/>
      <c r="U67" s="717"/>
      <c r="V67" s="717"/>
      <c r="W67" s="717"/>
      <c r="X67" s="717"/>
      <c r="Y67" s="717"/>
      <c r="Z67" s="717"/>
      <c r="AA67" s="717"/>
      <c r="AB67" s="717"/>
      <c r="AC67" s="717"/>
      <c r="AD67" s="719"/>
      <c r="AF67" s="400" t="s">
        <v>577</v>
      </c>
      <c r="AG67" s="401">
        <f>ROUNDDOWN(AG66/AG63,3)</f>
        <v>0</v>
      </c>
    </row>
    <row r="68" spans="2:33" ht="13.5" customHeight="1">
      <c r="B68" s="726"/>
      <c r="C68" s="728"/>
      <c r="D68" s="718"/>
      <c r="E68" s="718"/>
      <c r="F68" s="718"/>
      <c r="G68" s="718"/>
      <c r="H68" s="718"/>
      <c r="I68" s="718"/>
      <c r="J68" s="718"/>
      <c r="K68" s="718"/>
      <c r="L68" s="718"/>
      <c r="M68" s="718"/>
      <c r="N68" s="718"/>
      <c r="O68" s="718"/>
      <c r="P68" s="718"/>
      <c r="Q68" s="718"/>
      <c r="R68" s="718"/>
      <c r="S68" s="718"/>
      <c r="T68" s="718"/>
      <c r="U68" s="718"/>
      <c r="V68" s="718"/>
      <c r="W68" s="718"/>
      <c r="X68" s="718"/>
      <c r="Y68" s="718"/>
      <c r="Z68" s="718"/>
      <c r="AA68" s="718"/>
      <c r="AB68" s="718"/>
      <c r="AC68" s="718"/>
      <c r="AD68" s="720"/>
      <c r="AG68" s="402"/>
    </row>
    <row r="70" spans="2:33">
      <c r="B70" s="388" t="s">
        <v>567</v>
      </c>
      <c r="C70" s="389">
        <f>+AD61+1</f>
        <v>168</v>
      </c>
      <c r="D70" s="390">
        <f>+C70+1</f>
        <v>169</v>
      </c>
      <c r="E70" s="390">
        <f t="shared" ref="E70:V70" si="25">+D70+1</f>
        <v>170</v>
      </c>
      <c r="F70" s="390">
        <f t="shared" si="25"/>
        <v>171</v>
      </c>
      <c r="G70" s="390">
        <f t="shared" si="25"/>
        <v>172</v>
      </c>
      <c r="H70" s="390">
        <f t="shared" si="25"/>
        <v>173</v>
      </c>
      <c r="I70" s="390">
        <f t="shared" si="25"/>
        <v>174</v>
      </c>
      <c r="J70" s="390">
        <f t="shared" si="25"/>
        <v>175</v>
      </c>
      <c r="K70" s="390">
        <f t="shared" si="25"/>
        <v>176</v>
      </c>
      <c r="L70" s="390">
        <f t="shared" si="25"/>
        <v>177</v>
      </c>
      <c r="M70" s="390">
        <f t="shared" si="25"/>
        <v>178</v>
      </c>
      <c r="N70" s="390">
        <f t="shared" si="25"/>
        <v>179</v>
      </c>
      <c r="O70" s="390">
        <f t="shared" si="25"/>
        <v>180</v>
      </c>
      <c r="P70" s="390">
        <f t="shared" si="25"/>
        <v>181</v>
      </c>
      <c r="Q70" s="390">
        <f t="shared" si="25"/>
        <v>182</v>
      </c>
      <c r="R70" s="390">
        <f t="shared" si="25"/>
        <v>183</v>
      </c>
      <c r="S70" s="390">
        <f t="shared" si="25"/>
        <v>184</v>
      </c>
      <c r="T70" s="390">
        <f t="shared" si="25"/>
        <v>185</v>
      </c>
      <c r="U70" s="390">
        <f t="shared" si="25"/>
        <v>186</v>
      </c>
      <c r="V70" s="390">
        <f t="shared" si="25"/>
        <v>187</v>
      </c>
      <c r="W70" s="390">
        <f>+V70+1</f>
        <v>188</v>
      </c>
      <c r="X70" s="390">
        <f t="shared" ref="X70:Z70" si="26">+W70+1</f>
        <v>189</v>
      </c>
      <c r="Y70" s="390">
        <f t="shared" si="26"/>
        <v>190</v>
      </c>
      <c r="Z70" s="390">
        <f t="shared" si="26"/>
        <v>191</v>
      </c>
      <c r="AA70" s="390">
        <f>+Z70+1</f>
        <v>192</v>
      </c>
      <c r="AB70" s="390">
        <f t="shared" ref="AB70" si="27">+AA70+1</f>
        <v>193</v>
      </c>
      <c r="AC70" s="390">
        <f>+AB70+1</f>
        <v>194</v>
      </c>
      <c r="AD70" s="391">
        <f t="shared" ref="AD70" si="28">+AC70+1</f>
        <v>195</v>
      </c>
      <c r="AE70" s="392"/>
      <c r="AF70" s="732">
        <f>+AF61+1</f>
        <v>7</v>
      </c>
      <c r="AG70" s="733"/>
    </row>
    <row r="71" spans="2:33">
      <c r="B71" s="393" t="s">
        <v>569</v>
      </c>
      <c r="C71" s="394" t="str">
        <f>TEXT(WEEKDAY(+C70),"aaa")</f>
        <v>土</v>
      </c>
      <c r="D71" s="395" t="str">
        <f t="shared" ref="D71:AD71" si="29">TEXT(WEEKDAY(+D70),"aaa")</f>
        <v>日</v>
      </c>
      <c r="E71" s="395" t="str">
        <f t="shared" si="29"/>
        <v>月</v>
      </c>
      <c r="F71" s="395" t="str">
        <f t="shared" si="29"/>
        <v>火</v>
      </c>
      <c r="G71" s="395" t="str">
        <f t="shared" si="29"/>
        <v>水</v>
      </c>
      <c r="H71" s="395" t="str">
        <f t="shared" si="29"/>
        <v>木</v>
      </c>
      <c r="I71" s="395" t="str">
        <f t="shared" si="29"/>
        <v>金</v>
      </c>
      <c r="J71" s="395" t="str">
        <f t="shared" si="29"/>
        <v>土</v>
      </c>
      <c r="K71" s="395" t="str">
        <f t="shared" si="29"/>
        <v>日</v>
      </c>
      <c r="L71" s="395" t="str">
        <f t="shared" si="29"/>
        <v>月</v>
      </c>
      <c r="M71" s="395" t="str">
        <f t="shared" si="29"/>
        <v>火</v>
      </c>
      <c r="N71" s="395" t="str">
        <f t="shared" si="29"/>
        <v>水</v>
      </c>
      <c r="O71" s="395" t="str">
        <f t="shared" si="29"/>
        <v>木</v>
      </c>
      <c r="P71" s="395" t="str">
        <f t="shared" si="29"/>
        <v>金</v>
      </c>
      <c r="Q71" s="395" t="str">
        <f t="shared" si="29"/>
        <v>土</v>
      </c>
      <c r="R71" s="395" t="str">
        <f t="shared" si="29"/>
        <v>日</v>
      </c>
      <c r="S71" s="395" t="str">
        <f t="shared" si="29"/>
        <v>月</v>
      </c>
      <c r="T71" s="395" t="str">
        <f t="shared" si="29"/>
        <v>火</v>
      </c>
      <c r="U71" s="395" t="str">
        <f t="shared" si="29"/>
        <v>水</v>
      </c>
      <c r="V71" s="395" t="str">
        <f t="shared" si="29"/>
        <v>木</v>
      </c>
      <c r="W71" s="395" t="str">
        <f t="shared" si="29"/>
        <v>金</v>
      </c>
      <c r="X71" s="395" t="str">
        <f t="shared" si="29"/>
        <v>土</v>
      </c>
      <c r="Y71" s="395" t="str">
        <f t="shared" si="29"/>
        <v>日</v>
      </c>
      <c r="Z71" s="395" t="str">
        <f t="shared" si="29"/>
        <v>月</v>
      </c>
      <c r="AA71" s="395" t="str">
        <f t="shared" si="29"/>
        <v>火</v>
      </c>
      <c r="AB71" s="395" t="str">
        <f t="shared" si="29"/>
        <v>水</v>
      </c>
      <c r="AC71" s="395" t="str">
        <f t="shared" si="29"/>
        <v>木</v>
      </c>
      <c r="AD71" s="396" t="str">
        <f t="shared" si="29"/>
        <v>金</v>
      </c>
      <c r="AF71" s="397" t="s">
        <v>570</v>
      </c>
      <c r="AG71" s="370">
        <f>COUNTA(C72:AD73)</f>
        <v>0</v>
      </c>
    </row>
    <row r="72" spans="2:33">
      <c r="B72" s="734" t="s">
        <v>572</v>
      </c>
      <c r="C72" s="736"/>
      <c r="D72" s="721"/>
      <c r="E72" s="721"/>
      <c r="F72" s="721"/>
      <c r="G72" s="721"/>
      <c r="H72" s="721"/>
      <c r="I72" s="721"/>
      <c r="J72" s="721"/>
      <c r="K72" s="721"/>
      <c r="L72" s="721"/>
      <c r="M72" s="721"/>
      <c r="N72" s="721"/>
      <c r="O72" s="721"/>
      <c r="P72" s="721"/>
      <c r="Q72" s="721"/>
      <c r="R72" s="721"/>
      <c r="S72" s="721"/>
      <c r="T72" s="721"/>
      <c r="U72" s="721"/>
      <c r="V72" s="721"/>
      <c r="W72" s="721"/>
      <c r="X72" s="721"/>
      <c r="Y72" s="721"/>
      <c r="Z72" s="721"/>
      <c r="AA72" s="721"/>
      <c r="AB72" s="721"/>
      <c r="AC72" s="721"/>
      <c r="AD72" s="723"/>
      <c r="AF72" s="398" t="s">
        <v>527</v>
      </c>
      <c r="AG72" s="396">
        <f>IF(AND($G$7&gt;=C70,$G$7&lt;=AD70),$G$7-C70+1-AG71,COUNTA(C70:AD70)-AG71)</f>
        <v>28</v>
      </c>
    </row>
    <row r="73" spans="2:33">
      <c r="B73" s="735"/>
      <c r="C73" s="736"/>
      <c r="D73" s="722"/>
      <c r="E73" s="722"/>
      <c r="F73" s="722"/>
      <c r="G73" s="722"/>
      <c r="H73" s="722"/>
      <c r="I73" s="722"/>
      <c r="J73" s="722"/>
      <c r="K73" s="722"/>
      <c r="L73" s="722"/>
      <c r="M73" s="722"/>
      <c r="N73" s="722"/>
      <c r="O73" s="722"/>
      <c r="P73" s="722"/>
      <c r="Q73" s="722"/>
      <c r="R73" s="722"/>
      <c r="S73" s="722"/>
      <c r="T73" s="722"/>
      <c r="U73" s="722"/>
      <c r="V73" s="722"/>
      <c r="W73" s="722"/>
      <c r="X73" s="722"/>
      <c r="Y73" s="722"/>
      <c r="Z73" s="722"/>
      <c r="AA73" s="722"/>
      <c r="AB73" s="722"/>
      <c r="AC73" s="722"/>
      <c r="AD73" s="724"/>
      <c r="AF73" s="398" t="s">
        <v>573</v>
      </c>
      <c r="AG73" s="396">
        <f>+COUNTA(C74:AD75)</f>
        <v>0</v>
      </c>
    </row>
    <row r="74" spans="2:33">
      <c r="B74" s="729" t="s">
        <v>535</v>
      </c>
      <c r="C74" s="731"/>
      <c r="D74" s="721"/>
      <c r="E74" s="721"/>
      <c r="F74" s="721"/>
      <c r="G74" s="721"/>
      <c r="H74" s="721"/>
      <c r="I74" s="721"/>
      <c r="J74" s="721"/>
      <c r="K74" s="721"/>
      <c r="L74" s="721"/>
      <c r="M74" s="721"/>
      <c r="N74" s="721"/>
      <c r="O74" s="721"/>
      <c r="P74" s="721"/>
      <c r="Q74" s="721"/>
      <c r="R74" s="721"/>
      <c r="S74" s="721"/>
      <c r="T74" s="721"/>
      <c r="U74" s="721"/>
      <c r="V74" s="721"/>
      <c r="W74" s="721"/>
      <c r="X74" s="721"/>
      <c r="Y74" s="721"/>
      <c r="Z74" s="721"/>
      <c r="AA74" s="721"/>
      <c r="AB74" s="721"/>
      <c r="AC74" s="721"/>
      <c r="AD74" s="723"/>
      <c r="AF74" s="398" t="s">
        <v>575</v>
      </c>
      <c r="AG74" s="399">
        <f>ROUNDDOWN(AG73/AG72,3)</f>
        <v>0</v>
      </c>
    </row>
    <row r="75" spans="2:33" ht="13.5" customHeight="1">
      <c r="B75" s="730"/>
      <c r="C75" s="731"/>
      <c r="D75" s="722"/>
      <c r="E75" s="722"/>
      <c r="F75" s="722"/>
      <c r="G75" s="722"/>
      <c r="H75" s="722"/>
      <c r="I75" s="722"/>
      <c r="J75" s="722"/>
      <c r="K75" s="722"/>
      <c r="L75" s="722"/>
      <c r="M75" s="722"/>
      <c r="N75" s="722"/>
      <c r="O75" s="722"/>
      <c r="P75" s="722"/>
      <c r="Q75" s="722"/>
      <c r="R75" s="722"/>
      <c r="S75" s="722"/>
      <c r="T75" s="722"/>
      <c r="U75" s="722"/>
      <c r="V75" s="722"/>
      <c r="W75" s="722"/>
      <c r="X75" s="722"/>
      <c r="Y75" s="722"/>
      <c r="Z75" s="722"/>
      <c r="AA75" s="722"/>
      <c r="AB75" s="722"/>
      <c r="AC75" s="722"/>
      <c r="AD75" s="724"/>
      <c r="AF75" s="398" t="s">
        <v>528</v>
      </c>
      <c r="AG75" s="396">
        <f>+COUNTA(C76:AD77)</f>
        <v>0</v>
      </c>
    </row>
    <row r="76" spans="2:33" ht="13.5" customHeight="1">
      <c r="B76" s="725" t="s">
        <v>538</v>
      </c>
      <c r="C76" s="727"/>
      <c r="D76" s="717"/>
      <c r="E76" s="717"/>
      <c r="F76" s="717"/>
      <c r="G76" s="717"/>
      <c r="H76" s="717"/>
      <c r="I76" s="717"/>
      <c r="J76" s="717"/>
      <c r="K76" s="717"/>
      <c r="L76" s="717"/>
      <c r="M76" s="717"/>
      <c r="N76" s="717"/>
      <c r="O76" s="717"/>
      <c r="P76" s="717"/>
      <c r="Q76" s="717"/>
      <c r="R76" s="717"/>
      <c r="S76" s="717"/>
      <c r="T76" s="717"/>
      <c r="U76" s="717"/>
      <c r="V76" s="717"/>
      <c r="W76" s="717"/>
      <c r="X76" s="717"/>
      <c r="Y76" s="717"/>
      <c r="Z76" s="717"/>
      <c r="AA76" s="717"/>
      <c r="AB76" s="717"/>
      <c r="AC76" s="717"/>
      <c r="AD76" s="719"/>
      <c r="AF76" s="400" t="s">
        <v>577</v>
      </c>
      <c r="AG76" s="401">
        <f>ROUNDDOWN(AG75/AG72,3)</f>
        <v>0</v>
      </c>
    </row>
    <row r="77" spans="2:33" ht="13.5" customHeight="1">
      <c r="B77" s="726"/>
      <c r="C77" s="728"/>
      <c r="D77" s="718"/>
      <c r="E77" s="718"/>
      <c r="F77" s="718"/>
      <c r="G77" s="718"/>
      <c r="H77" s="718"/>
      <c r="I77" s="718"/>
      <c r="J77" s="718"/>
      <c r="K77" s="718"/>
      <c r="L77" s="718"/>
      <c r="M77" s="718"/>
      <c r="N77" s="718"/>
      <c r="O77" s="718"/>
      <c r="P77" s="718"/>
      <c r="Q77" s="718"/>
      <c r="R77" s="718"/>
      <c r="S77" s="718"/>
      <c r="T77" s="718"/>
      <c r="U77" s="718"/>
      <c r="V77" s="718"/>
      <c r="W77" s="718"/>
      <c r="X77" s="718"/>
      <c r="Y77" s="718"/>
      <c r="Z77" s="718"/>
      <c r="AA77" s="718"/>
      <c r="AB77" s="718"/>
      <c r="AC77" s="718"/>
      <c r="AD77" s="720"/>
      <c r="AG77" s="402"/>
    </row>
    <row r="79" spans="2:33">
      <c r="B79" s="388" t="s">
        <v>567</v>
      </c>
      <c r="C79" s="389">
        <f>+AD70+1</f>
        <v>196</v>
      </c>
      <c r="D79" s="390">
        <f>+C79+1</f>
        <v>197</v>
      </c>
      <c r="E79" s="390">
        <f t="shared" ref="E79:V79" si="30">+D79+1</f>
        <v>198</v>
      </c>
      <c r="F79" s="390">
        <f t="shared" si="30"/>
        <v>199</v>
      </c>
      <c r="G79" s="390">
        <f t="shared" si="30"/>
        <v>200</v>
      </c>
      <c r="H79" s="390">
        <f t="shared" si="30"/>
        <v>201</v>
      </c>
      <c r="I79" s="390">
        <f t="shared" si="30"/>
        <v>202</v>
      </c>
      <c r="J79" s="390">
        <f t="shared" si="30"/>
        <v>203</v>
      </c>
      <c r="K79" s="390">
        <f t="shared" si="30"/>
        <v>204</v>
      </c>
      <c r="L79" s="390">
        <f t="shared" si="30"/>
        <v>205</v>
      </c>
      <c r="M79" s="390">
        <f t="shared" si="30"/>
        <v>206</v>
      </c>
      <c r="N79" s="390">
        <f t="shared" si="30"/>
        <v>207</v>
      </c>
      <c r="O79" s="390">
        <f t="shared" si="30"/>
        <v>208</v>
      </c>
      <c r="P79" s="390">
        <f t="shared" si="30"/>
        <v>209</v>
      </c>
      <c r="Q79" s="390">
        <f t="shared" si="30"/>
        <v>210</v>
      </c>
      <c r="R79" s="390">
        <f t="shared" si="30"/>
        <v>211</v>
      </c>
      <c r="S79" s="390">
        <f t="shared" si="30"/>
        <v>212</v>
      </c>
      <c r="T79" s="390">
        <f t="shared" si="30"/>
        <v>213</v>
      </c>
      <c r="U79" s="390">
        <f t="shared" si="30"/>
        <v>214</v>
      </c>
      <c r="V79" s="390">
        <f t="shared" si="30"/>
        <v>215</v>
      </c>
      <c r="W79" s="390">
        <f>+V79+1</f>
        <v>216</v>
      </c>
      <c r="X79" s="390">
        <f t="shared" ref="X79:Z79" si="31">+W79+1</f>
        <v>217</v>
      </c>
      <c r="Y79" s="390">
        <f t="shared" si="31"/>
        <v>218</v>
      </c>
      <c r="Z79" s="390">
        <f t="shared" si="31"/>
        <v>219</v>
      </c>
      <c r="AA79" s="390">
        <f>+Z79+1</f>
        <v>220</v>
      </c>
      <c r="AB79" s="390">
        <f t="shared" ref="AB79" si="32">+AA79+1</f>
        <v>221</v>
      </c>
      <c r="AC79" s="390">
        <f>+AB79+1</f>
        <v>222</v>
      </c>
      <c r="AD79" s="391">
        <f t="shared" ref="AD79" si="33">+AC79+1</f>
        <v>223</v>
      </c>
      <c r="AE79" s="392"/>
      <c r="AF79" s="732">
        <f>+AF70+1</f>
        <v>8</v>
      </c>
      <c r="AG79" s="733"/>
    </row>
    <row r="80" spans="2:33">
      <c r="B80" s="393" t="s">
        <v>569</v>
      </c>
      <c r="C80" s="394" t="str">
        <f>TEXT(WEEKDAY(+C79),"aaa")</f>
        <v>土</v>
      </c>
      <c r="D80" s="395" t="str">
        <f t="shared" ref="D80:AD80" si="34">TEXT(WEEKDAY(+D79),"aaa")</f>
        <v>日</v>
      </c>
      <c r="E80" s="395" t="str">
        <f t="shared" si="34"/>
        <v>月</v>
      </c>
      <c r="F80" s="395" t="str">
        <f t="shared" si="34"/>
        <v>火</v>
      </c>
      <c r="G80" s="395" t="str">
        <f t="shared" si="34"/>
        <v>水</v>
      </c>
      <c r="H80" s="395" t="str">
        <f t="shared" si="34"/>
        <v>木</v>
      </c>
      <c r="I80" s="395" t="str">
        <f t="shared" si="34"/>
        <v>金</v>
      </c>
      <c r="J80" s="395" t="str">
        <f t="shared" si="34"/>
        <v>土</v>
      </c>
      <c r="K80" s="395" t="str">
        <f t="shared" si="34"/>
        <v>日</v>
      </c>
      <c r="L80" s="395" t="str">
        <f t="shared" si="34"/>
        <v>月</v>
      </c>
      <c r="M80" s="395" t="str">
        <f t="shared" si="34"/>
        <v>火</v>
      </c>
      <c r="N80" s="395" t="str">
        <f t="shared" si="34"/>
        <v>水</v>
      </c>
      <c r="O80" s="395" t="str">
        <f t="shared" si="34"/>
        <v>木</v>
      </c>
      <c r="P80" s="395" t="str">
        <f t="shared" si="34"/>
        <v>金</v>
      </c>
      <c r="Q80" s="395" t="str">
        <f t="shared" si="34"/>
        <v>土</v>
      </c>
      <c r="R80" s="395" t="str">
        <f t="shared" si="34"/>
        <v>日</v>
      </c>
      <c r="S80" s="395" t="str">
        <f t="shared" si="34"/>
        <v>月</v>
      </c>
      <c r="T80" s="395" t="str">
        <f t="shared" si="34"/>
        <v>火</v>
      </c>
      <c r="U80" s="395" t="str">
        <f t="shared" si="34"/>
        <v>水</v>
      </c>
      <c r="V80" s="395" t="str">
        <f t="shared" si="34"/>
        <v>木</v>
      </c>
      <c r="W80" s="395" t="str">
        <f t="shared" si="34"/>
        <v>金</v>
      </c>
      <c r="X80" s="395" t="str">
        <f t="shared" si="34"/>
        <v>土</v>
      </c>
      <c r="Y80" s="395" t="str">
        <f t="shared" si="34"/>
        <v>日</v>
      </c>
      <c r="Z80" s="395" t="str">
        <f t="shared" si="34"/>
        <v>月</v>
      </c>
      <c r="AA80" s="395" t="str">
        <f t="shared" si="34"/>
        <v>火</v>
      </c>
      <c r="AB80" s="395" t="str">
        <f t="shared" si="34"/>
        <v>水</v>
      </c>
      <c r="AC80" s="395" t="str">
        <f t="shared" si="34"/>
        <v>木</v>
      </c>
      <c r="AD80" s="396" t="str">
        <f t="shared" si="34"/>
        <v>金</v>
      </c>
      <c r="AF80" s="397" t="s">
        <v>570</v>
      </c>
      <c r="AG80" s="370">
        <f>COUNTA(C81:AD82)</f>
        <v>0</v>
      </c>
    </row>
    <row r="81" spans="2:33">
      <c r="B81" s="734" t="s">
        <v>572</v>
      </c>
      <c r="C81" s="736"/>
      <c r="D81" s="721"/>
      <c r="E81" s="721"/>
      <c r="F81" s="721"/>
      <c r="G81" s="721"/>
      <c r="H81" s="721"/>
      <c r="I81" s="721"/>
      <c r="J81" s="721"/>
      <c r="K81" s="721"/>
      <c r="L81" s="721"/>
      <c r="M81" s="721"/>
      <c r="N81" s="721"/>
      <c r="O81" s="721"/>
      <c r="P81" s="721"/>
      <c r="Q81" s="721"/>
      <c r="R81" s="721"/>
      <c r="S81" s="721"/>
      <c r="T81" s="721"/>
      <c r="U81" s="721"/>
      <c r="V81" s="721"/>
      <c r="W81" s="721"/>
      <c r="X81" s="721"/>
      <c r="Y81" s="721"/>
      <c r="Z81" s="721"/>
      <c r="AA81" s="721"/>
      <c r="AB81" s="721"/>
      <c r="AC81" s="721"/>
      <c r="AD81" s="723"/>
      <c r="AF81" s="398" t="s">
        <v>527</v>
      </c>
      <c r="AG81" s="396">
        <f>IF(AND($G$7&gt;=C79,$G$7&lt;=AD79),$G$7-C79+1-AG80,COUNTA(C79:AD79)-AG80)</f>
        <v>28</v>
      </c>
    </row>
    <row r="82" spans="2:33">
      <c r="B82" s="735"/>
      <c r="C82" s="736"/>
      <c r="D82" s="722"/>
      <c r="E82" s="722"/>
      <c r="F82" s="722"/>
      <c r="G82" s="722"/>
      <c r="H82" s="722"/>
      <c r="I82" s="722"/>
      <c r="J82" s="722"/>
      <c r="K82" s="722"/>
      <c r="L82" s="722"/>
      <c r="M82" s="722"/>
      <c r="N82" s="722"/>
      <c r="O82" s="722"/>
      <c r="P82" s="722"/>
      <c r="Q82" s="722"/>
      <c r="R82" s="722"/>
      <c r="S82" s="722"/>
      <c r="T82" s="722"/>
      <c r="U82" s="722"/>
      <c r="V82" s="722"/>
      <c r="W82" s="722"/>
      <c r="X82" s="722"/>
      <c r="Y82" s="722"/>
      <c r="Z82" s="722"/>
      <c r="AA82" s="722"/>
      <c r="AB82" s="722"/>
      <c r="AC82" s="722"/>
      <c r="AD82" s="724"/>
      <c r="AF82" s="398" t="s">
        <v>573</v>
      </c>
      <c r="AG82" s="396">
        <f>+COUNTA(C83:AD84)</f>
        <v>0</v>
      </c>
    </row>
    <row r="83" spans="2:33">
      <c r="B83" s="729" t="s">
        <v>535</v>
      </c>
      <c r="C83" s="731"/>
      <c r="D83" s="721"/>
      <c r="E83" s="721"/>
      <c r="F83" s="721"/>
      <c r="G83" s="721"/>
      <c r="H83" s="721"/>
      <c r="I83" s="721"/>
      <c r="J83" s="721"/>
      <c r="K83" s="721"/>
      <c r="L83" s="721"/>
      <c r="M83" s="721"/>
      <c r="N83" s="721"/>
      <c r="O83" s="721"/>
      <c r="P83" s="721"/>
      <c r="Q83" s="721"/>
      <c r="R83" s="721"/>
      <c r="S83" s="721"/>
      <c r="T83" s="721"/>
      <c r="U83" s="721"/>
      <c r="V83" s="721"/>
      <c r="W83" s="721"/>
      <c r="X83" s="721"/>
      <c r="Y83" s="721"/>
      <c r="Z83" s="721"/>
      <c r="AA83" s="721"/>
      <c r="AB83" s="721"/>
      <c r="AC83" s="721"/>
      <c r="AD83" s="723"/>
      <c r="AF83" s="398" t="s">
        <v>575</v>
      </c>
      <c r="AG83" s="399">
        <f>ROUNDDOWN(AG82/AG81,3)</f>
        <v>0</v>
      </c>
    </row>
    <row r="84" spans="2:33" ht="13.5" customHeight="1">
      <c r="B84" s="730"/>
      <c r="C84" s="731"/>
      <c r="D84" s="722"/>
      <c r="E84" s="722"/>
      <c r="F84" s="722"/>
      <c r="G84" s="722"/>
      <c r="H84" s="722"/>
      <c r="I84" s="722"/>
      <c r="J84" s="722"/>
      <c r="K84" s="722"/>
      <c r="L84" s="722"/>
      <c r="M84" s="722"/>
      <c r="N84" s="722"/>
      <c r="O84" s="722"/>
      <c r="P84" s="722"/>
      <c r="Q84" s="722"/>
      <c r="R84" s="722"/>
      <c r="S84" s="722"/>
      <c r="T84" s="722"/>
      <c r="U84" s="722"/>
      <c r="V84" s="722"/>
      <c r="W84" s="722"/>
      <c r="X84" s="722"/>
      <c r="Y84" s="722"/>
      <c r="Z84" s="722"/>
      <c r="AA84" s="722"/>
      <c r="AB84" s="722"/>
      <c r="AC84" s="722"/>
      <c r="AD84" s="724"/>
      <c r="AF84" s="398" t="s">
        <v>528</v>
      </c>
      <c r="AG84" s="396">
        <f>+COUNTA(C85:AD86)</f>
        <v>0</v>
      </c>
    </row>
    <row r="85" spans="2:33" ht="13.5" customHeight="1">
      <c r="B85" s="725" t="s">
        <v>538</v>
      </c>
      <c r="C85" s="727"/>
      <c r="D85" s="717"/>
      <c r="E85" s="717"/>
      <c r="F85" s="717"/>
      <c r="G85" s="717"/>
      <c r="H85" s="717"/>
      <c r="I85" s="717"/>
      <c r="J85" s="717"/>
      <c r="K85" s="717"/>
      <c r="L85" s="717"/>
      <c r="M85" s="717"/>
      <c r="N85" s="717"/>
      <c r="O85" s="717"/>
      <c r="P85" s="717"/>
      <c r="Q85" s="717"/>
      <c r="R85" s="717"/>
      <c r="S85" s="717"/>
      <c r="T85" s="717"/>
      <c r="U85" s="717"/>
      <c r="V85" s="717"/>
      <c r="W85" s="717"/>
      <c r="X85" s="717"/>
      <c r="Y85" s="717"/>
      <c r="Z85" s="717"/>
      <c r="AA85" s="717"/>
      <c r="AB85" s="717"/>
      <c r="AC85" s="717"/>
      <c r="AD85" s="719"/>
      <c r="AF85" s="400" t="s">
        <v>577</v>
      </c>
      <c r="AG85" s="401">
        <f>ROUNDDOWN(AG84/AG81,3)</f>
        <v>0</v>
      </c>
    </row>
    <row r="86" spans="2:33" ht="13.5" customHeight="1">
      <c r="B86" s="726"/>
      <c r="C86" s="728"/>
      <c r="D86" s="718"/>
      <c r="E86" s="718"/>
      <c r="F86" s="718"/>
      <c r="G86" s="718"/>
      <c r="H86" s="718"/>
      <c r="I86" s="718"/>
      <c r="J86" s="718"/>
      <c r="K86" s="718"/>
      <c r="L86" s="718"/>
      <c r="M86" s="718"/>
      <c r="N86" s="718"/>
      <c r="O86" s="718"/>
      <c r="P86" s="718"/>
      <c r="Q86" s="718"/>
      <c r="R86" s="718"/>
      <c r="S86" s="718"/>
      <c r="T86" s="718"/>
      <c r="U86" s="718"/>
      <c r="V86" s="718"/>
      <c r="W86" s="718"/>
      <c r="X86" s="718"/>
      <c r="Y86" s="718"/>
      <c r="Z86" s="718"/>
      <c r="AA86" s="718"/>
      <c r="AB86" s="718"/>
      <c r="AC86" s="718"/>
      <c r="AD86" s="720"/>
      <c r="AG86" s="402"/>
    </row>
    <row r="88" spans="2:33">
      <c r="B88" s="388" t="s">
        <v>567</v>
      </c>
      <c r="C88" s="389">
        <f>+AD79+1</f>
        <v>224</v>
      </c>
      <c r="D88" s="390">
        <f>+C88+1</f>
        <v>225</v>
      </c>
      <c r="E88" s="390">
        <f t="shared" ref="E88:V88" si="35">+D88+1</f>
        <v>226</v>
      </c>
      <c r="F88" s="390">
        <f t="shared" si="35"/>
        <v>227</v>
      </c>
      <c r="G88" s="390">
        <f t="shared" si="35"/>
        <v>228</v>
      </c>
      <c r="H88" s="390">
        <f t="shared" si="35"/>
        <v>229</v>
      </c>
      <c r="I88" s="390">
        <f t="shared" si="35"/>
        <v>230</v>
      </c>
      <c r="J88" s="390">
        <f t="shared" si="35"/>
        <v>231</v>
      </c>
      <c r="K88" s="390">
        <f t="shared" si="35"/>
        <v>232</v>
      </c>
      <c r="L88" s="390">
        <f t="shared" si="35"/>
        <v>233</v>
      </c>
      <c r="M88" s="390">
        <f t="shared" si="35"/>
        <v>234</v>
      </c>
      <c r="N88" s="390">
        <f t="shared" si="35"/>
        <v>235</v>
      </c>
      <c r="O88" s="390">
        <f t="shared" si="35"/>
        <v>236</v>
      </c>
      <c r="P88" s="390">
        <f t="shared" si="35"/>
        <v>237</v>
      </c>
      <c r="Q88" s="390">
        <f t="shared" si="35"/>
        <v>238</v>
      </c>
      <c r="R88" s="390">
        <f t="shared" si="35"/>
        <v>239</v>
      </c>
      <c r="S88" s="390">
        <f t="shared" si="35"/>
        <v>240</v>
      </c>
      <c r="T88" s="390">
        <f t="shared" si="35"/>
        <v>241</v>
      </c>
      <c r="U88" s="390">
        <f t="shared" si="35"/>
        <v>242</v>
      </c>
      <c r="V88" s="390">
        <f t="shared" si="35"/>
        <v>243</v>
      </c>
      <c r="W88" s="390">
        <f>+V88+1</f>
        <v>244</v>
      </c>
      <c r="X88" s="390">
        <f t="shared" ref="X88:Z88" si="36">+W88+1</f>
        <v>245</v>
      </c>
      <c r="Y88" s="390">
        <f t="shared" si="36"/>
        <v>246</v>
      </c>
      <c r="Z88" s="390">
        <f t="shared" si="36"/>
        <v>247</v>
      </c>
      <c r="AA88" s="390">
        <f>+Z88+1</f>
        <v>248</v>
      </c>
      <c r="AB88" s="390">
        <f t="shared" ref="AB88" si="37">+AA88+1</f>
        <v>249</v>
      </c>
      <c r="AC88" s="390">
        <f>+AB88+1</f>
        <v>250</v>
      </c>
      <c r="AD88" s="391">
        <f t="shared" ref="AD88" si="38">+AC88+1</f>
        <v>251</v>
      </c>
      <c r="AE88" s="392"/>
      <c r="AF88" s="732">
        <f>+AF79+1</f>
        <v>9</v>
      </c>
      <c r="AG88" s="733"/>
    </row>
    <row r="89" spans="2:33">
      <c r="B89" s="393" t="s">
        <v>569</v>
      </c>
      <c r="C89" s="403" t="str">
        <f>TEXT(WEEKDAY(+C88),"aaa")</f>
        <v>土</v>
      </c>
      <c r="D89" s="395" t="str">
        <f t="shared" ref="D89:AD89" si="39">TEXT(WEEKDAY(+D88),"aaa")</f>
        <v>日</v>
      </c>
      <c r="E89" s="395" t="str">
        <f t="shared" si="39"/>
        <v>月</v>
      </c>
      <c r="F89" s="395" t="str">
        <f t="shared" si="39"/>
        <v>火</v>
      </c>
      <c r="G89" s="395" t="str">
        <f t="shared" si="39"/>
        <v>水</v>
      </c>
      <c r="H89" s="395" t="str">
        <f t="shared" si="39"/>
        <v>木</v>
      </c>
      <c r="I89" s="395" t="str">
        <f t="shared" si="39"/>
        <v>金</v>
      </c>
      <c r="J89" s="395" t="str">
        <f t="shared" si="39"/>
        <v>土</v>
      </c>
      <c r="K89" s="395" t="str">
        <f t="shared" si="39"/>
        <v>日</v>
      </c>
      <c r="L89" s="395" t="str">
        <f t="shared" si="39"/>
        <v>月</v>
      </c>
      <c r="M89" s="395" t="str">
        <f t="shared" si="39"/>
        <v>火</v>
      </c>
      <c r="N89" s="395" t="str">
        <f t="shared" si="39"/>
        <v>水</v>
      </c>
      <c r="O89" s="395" t="str">
        <f t="shared" si="39"/>
        <v>木</v>
      </c>
      <c r="P89" s="395" t="str">
        <f t="shared" si="39"/>
        <v>金</v>
      </c>
      <c r="Q89" s="395" t="str">
        <f t="shared" si="39"/>
        <v>土</v>
      </c>
      <c r="R89" s="395" t="str">
        <f t="shared" si="39"/>
        <v>日</v>
      </c>
      <c r="S89" s="395" t="str">
        <f t="shared" si="39"/>
        <v>月</v>
      </c>
      <c r="T89" s="395" t="str">
        <f t="shared" si="39"/>
        <v>火</v>
      </c>
      <c r="U89" s="395" t="str">
        <f t="shared" si="39"/>
        <v>水</v>
      </c>
      <c r="V89" s="395" t="str">
        <f t="shared" si="39"/>
        <v>木</v>
      </c>
      <c r="W89" s="395" t="str">
        <f t="shared" si="39"/>
        <v>金</v>
      </c>
      <c r="X89" s="395" t="str">
        <f t="shared" si="39"/>
        <v>土</v>
      </c>
      <c r="Y89" s="395" t="str">
        <f t="shared" si="39"/>
        <v>日</v>
      </c>
      <c r="Z89" s="395" t="str">
        <f t="shared" si="39"/>
        <v>月</v>
      </c>
      <c r="AA89" s="395" t="str">
        <f t="shared" si="39"/>
        <v>火</v>
      </c>
      <c r="AB89" s="395" t="str">
        <f t="shared" si="39"/>
        <v>水</v>
      </c>
      <c r="AC89" s="395" t="str">
        <f t="shared" si="39"/>
        <v>木</v>
      </c>
      <c r="AD89" s="396" t="str">
        <f t="shared" si="39"/>
        <v>金</v>
      </c>
      <c r="AF89" s="397" t="s">
        <v>570</v>
      </c>
      <c r="AG89" s="370">
        <f>COUNTA(C90:AD91)</f>
        <v>0</v>
      </c>
    </row>
    <row r="90" spans="2:33">
      <c r="B90" s="734" t="s">
        <v>572</v>
      </c>
      <c r="C90" s="736"/>
      <c r="D90" s="721"/>
      <c r="E90" s="721"/>
      <c r="F90" s="721"/>
      <c r="G90" s="721"/>
      <c r="H90" s="721"/>
      <c r="I90" s="721"/>
      <c r="J90" s="721"/>
      <c r="K90" s="721"/>
      <c r="L90" s="721"/>
      <c r="M90" s="721"/>
      <c r="N90" s="721"/>
      <c r="O90" s="721"/>
      <c r="P90" s="721"/>
      <c r="Q90" s="721"/>
      <c r="R90" s="721"/>
      <c r="S90" s="721"/>
      <c r="T90" s="721"/>
      <c r="U90" s="721"/>
      <c r="V90" s="721"/>
      <c r="W90" s="721"/>
      <c r="X90" s="721"/>
      <c r="Y90" s="721"/>
      <c r="Z90" s="721"/>
      <c r="AA90" s="721"/>
      <c r="AB90" s="721"/>
      <c r="AC90" s="721"/>
      <c r="AD90" s="723"/>
      <c r="AF90" s="398" t="s">
        <v>527</v>
      </c>
      <c r="AG90" s="396">
        <f>IF(AND($G$7&gt;=C88,$G$7&lt;=AD88),$G$7-C88+1-AG89,COUNTA(C88:AD88)-AG89)</f>
        <v>28</v>
      </c>
    </row>
    <row r="91" spans="2:33">
      <c r="B91" s="735"/>
      <c r="C91" s="736"/>
      <c r="D91" s="722"/>
      <c r="E91" s="722"/>
      <c r="F91" s="722"/>
      <c r="G91" s="722"/>
      <c r="H91" s="722"/>
      <c r="I91" s="722"/>
      <c r="J91" s="722"/>
      <c r="K91" s="722"/>
      <c r="L91" s="722"/>
      <c r="M91" s="722"/>
      <c r="N91" s="722"/>
      <c r="O91" s="722"/>
      <c r="P91" s="722"/>
      <c r="Q91" s="722"/>
      <c r="R91" s="722"/>
      <c r="S91" s="722"/>
      <c r="T91" s="722"/>
      <c r="U91" s="722"/>
      <c r="V91" s="722"/>
      <c r="W91" s="722"/>
      <c r="X91" s="722"/>
      <c r="Y91" s="722"/>
      <c r="Z91" s="722"/>
      <c r="AA91" s="722"/>
      <c r="AB91" s="722"/>
      <c r="AC91" s="722"/>
      <c r="AD91" s="724"/>
      <c r="AF91" s="398" t="s">
        <v>573</v>
      </c>
      <c r="AG91" s="396">
        <f>+COUNTA(C92:AD93)</f>
        <v>0</v>
      </c>
    </row>
    <row r="92" spans="2:33">
      <c r="B92" s="729" t="s">
        <v>535</v>
      </c>
      <c r="C92" s="731"/>
      <c r="D92" s="721"/>
      <c r="E92" s="721"/>
      <c r="F92" s="721"/>
      <c r="G92" s="721"/>
      <c r="H92" s="721"/>
      <c r="I92" s="721"/>
      <c r="J92" s="721"/>
      <c r="K92" s="721"/>
      <c r="L92" s="721"/>
      <c r="M92" s="721"/>
      <c r="N92" s="721"/>
      <c r="O92" s="721"/>
      <c r="P92" s="721"/>
      <c r="Q92" s="721"/>
      <c r="R92" s="721"/>
      <c r="S92" s="721"/>
      <c r="T92" s="721"/>
      <c r="U92" s="721"/>
      <c r="V92" s="721"/>
      <c r="W92" s="721"/>
      <c r="X92" s="721"/>
      <c r="Y92" s="721"/>
      <c r="Z92" s="721"/>
      <c r="AA92" s="721"/>
      <c r="AB92" s="721"/>
      <c r="AC92" s="721"/>
      <c r="AD92" s="723"/>
      <c r="AF92" s="398" t="s">
        <v>575</v>
      </c>
      <c r="AG92" s="399">
        <f>ROUNDDOWN(AG91/AG90,3)</f>
        <v>0</v>
      </c>
    </row>
    <row r="93" spans="2:33" ht="13.5" customHeight="1">
      <c r="B93" s="730"/>
      <c r="C93" s="731"/>
      <c r="D93" s="722"/>
      <c r="E93" s="722"/>
      <c r="F93" s="722"/>
      <c r="G93" s="722"/>
      <c r="H93" s="722"/>
      <c r="I93" s="722"/>
      <c r="J93" s="722"/>
      <c r="K93" s="722"/>
      <c r="L93" s="722"/>
      <c r="M93" s="722"/>
      <c r="N93" s="722"/>
      <c r="O93" s="722"/>
      <c r="P93" s="722"/>
      <c r="Q93" s="722"/>
      <c r="R93" s="722"/>
      <c r="S93" s="722"/>
      <c r="T93" s="722"/>
      <c r="U93" s="722"/>
      <c r="V93" s="722"/>
      <c r="W93" s="722"/>
      <c r="X93" s="722"/>
      <c r="Y93" s="722"/>
      <c r="Z93" s="722"/>
      <c r="AA93" s="722"/>
      <c r="AB93" s="722"/>
      <c r="AC93" s="722"/>
      <c r="AD93" s="724"/>
      <c r="AF93" s="398" t="s">
        <v>528</v>
      </c>
      <c r="AG93" s="396">
        <f>+COUNTA(C94:AD95)</f>
        <v>0</v>
      </c>
    </row>
    <row r="94" spans="2:33" ht="13.5" customHeight="1">
      <c r="B94" s="725" t="s">
        <v>538</v>
      </c>
      <c r="C94" s="727"/>
      <c r="D94" s="717"/>
      <c r="E94" s="717"/>
      <c r="F94" s="717"/>
      <c r="G94" s="717"/>
      <c r="H94" s="717"/>
      <c r="I94" s="717"/>
      <c r="J94" s="717"/>
      <c r="K94" s="717"/>
      <c r="L94" s="717"/>
      <c r="M94" s="717"/>
      <c r="N94" s="717"/>
      <c r="O94" s="717"/>
      <c r="P94" s="717"/>
      <c r="Q94" s="717"/>
      <c r="R94" s="717"/>
      <c r="S94" s="717"/>
      <c r="T94" s="717"/>
      <c r="U94" s="717"/>
      <c r="V94" s="717"/>
      <c r="W94" s="717"/>
      <c r="X94" s="717"/>
      <c r="Y94" s="717"/>
      <c r="Z94" s="717"/>
      <c r="AA94" s="717"/>
      <c r="AB94" s="717"/>
      <c r="AC94" s="717"/>
      <c r="AD94" s="719"/>
      <c r="AF94" s="400" t="s">
        <v>577</v>
      </c>
      <c r="AG94" s="401">
        <f>ROUNDDOWN(AG93/AG90,3)</f>
        <v>0</v>
      </c>
    </row>
    <row r="95" spans="2:33" ht="13.5" customHeight="1">
      <c r="B95" s="726"/>
      <c r="C95" s="728"/>
      <c r="D95" s="718"/>
      <c r="E95" s="718"/>
      <c r="F95" s="718"/>
      <c r="G95" s="718"/>
      <c r="H95" s="718"/>
      <c r="I95" s="718"/>
      <c r="J95" s="718"/>
      <c r="K95" s="718"/>
      <c r="L95" s="718"/>
      <c r="M95" s="718"/>
      <c r="N95" s="718"/>
      <c r="O95" s="718"/>
      <c r="P95" s="718"/>
      <c r="Q95" s="718"/>
      <c r="R95" s="718"/>
      <c r="S95" s="718"/>
      <c r="T95" s="718"/>
      <c r="U95" s="718"/>
      <c r="V95" s="718"/>
      <c r="W95" s="718"/>
      <c r="X95" s="718"/>
      <c r="Y95" s="718"/>
      <c r="Z95" s="718"/>
      <c r="AA95" s="718"/>
      <c r="AB95" s="718"/>
      <c r="AC95" s="718"/>
      <c r="AD95" s="720"/>
      <c r="AG95" s="402"/>
    </row>
    <row r="97" spans="2:33">
      <c r="B97" s="388" t="s">
        <v>567</v>
      </c>
      <c r="C97" s="389">
        <f>+AD88+1</f>
        <v>252</v>
      </c>
      <c r="D97" s="390">
        <f>+C97+1</f>
        <v>253</v>
      </c>
      <c r="E97" s="390">
        <f t="shared" ref="E97:V97" si="40">+D97+1</f>
        <v>254</v>
      </c>
      <c r="F97" s="390">
        <f t="shared" si="40"/>
        <v>255</v>
      </c>
      <c r="G97" s="390">
        <f t="shared" si="40"/>
        <v>256</v>
      </c>
      <c r="H97" s="390">
        <f t="shared" si="40"/>
        <v>257</v>
      </c>
      <c r="I97" s="390">
        <f t="shared" si="40"/>
        <v>258</v>
      </c>
      <c r="J97" s="390">
        <f t="shared" si="40"/>
        <v>259</v>
      </c>
      <c r="K97" s="390">
        <f t="shared" si="40"/>
        <v>260</v>
      </c>
      <c r="L97" s="390">
        <f t="shared" si="40"/>
        <v>261</v>
      </c>
      <c r="M97" s="390">
        <f t="shared" si="40"/>
        <v>262</v>
      </c>
      <c r="N97" s="390">
        <f t="shared" si="40"/>
        <v>263</v>
      </c>
      <c r="O97" s="390">
        <f t="shared" si="40"/>
        <v>264</v>
      </c>
      <c r="P97" s="390">
        <f t="shared" si="40"/>
        <v>265</v>
      </c>
      <c r="Q97" s="390">
        <f t="shared" si="40"/>
        <v>266</v>
      </c>
      <c r="R97" s="390">
        <f t="shared" si="40"/>
        <v>267</v>
      </c>
      <c r="S97" s="390">
        <f t="shared" si="40"/>
        <v>268</v>
      </c>
      <c r="T97" s="390">
        <f t="shared" si="40"/>
        <v>269</v>
      </c>
      <c r="U97" s="390">
        <f t="shared" si="40"/>
        <v>270</v>
      </c>
      <c r="V97" s="390">
        <f t="shared" si="40"/>
        <v>271</v>
      </c>
      <c r="W97" s="390">
        <f>+V97+1</f>
        <v>272</v>
      </c>
      <c r="X97" s="390">
        <f t="shared" ref="X97:Z97" si="41">+W97+1</f>
        <v>273</v>
      </c>
      <c r="Y97" s="390">
        <f t="shared" si="41"/>
        <v>274</v>
      </c>
      <c r="Z97" s="390">
        <f t="shared" si="41"/>
        <v>275</v>
      </c>
      <c r="AA97" s="390">
        <f>+Z97+1</f>
        <v>276</v>
      </c>
      <c r="AB97" s="390">
        <f t="shared" ref="AB97" si="42">+AA97+1</f>
        <v>277</v>
      </c>
      <c r="AC97" s="390">
        <f>+AB97+1</f>
        <v>278</v>
      </c>
      <c r="AD97" s="391">
        <f t="shared" ref="AD97" si="43">+AC97+1</f>
        <v>279</v>
      </c>
      <c r="AE97" s="392"/>
      <c r="AF97" s="732">
        <f>+AF88+1</f>
        <v>10</v>
      </c>
      <c r="AG97" s="733"/>
    </row>
    <row r="98" spans="2:33">
      <c r="B98" s="393" t="s">
        <v>569</v>
      </c>
      <c r="C98" s="403" t="str">
        <f>TEXT(WEEKDAY(+C97),"aaa")</f>
        <v>土</v>
      </c>
      <c r="D98" s="395" t="str">
        <f t="shared" ref="D98:AD98" si="44">TEXT(WEEKDAY(+D97),"aaa")</f>
        <v>日</v>
      </c>
      <c r="E98" s="395" t="str">
        <f t="shared" si="44"/>
        <v>月</v>
      </c>
      <c r="F98" s="395" t="str">
        <f t="shared" si="44"/>
        <v>火</v>
      </c>
      <c r="G98" s="395" t="str">
        <f t="shared" si="44"/>
        <v>水</v>
      </c>
      <c r="H98" s="395" t="str">
        <f t="shared" si="44"/>
        <v>木</v>
      </c>
      <c r="I98" s="395" t="str">
        <f t="shared" si="44"/>
        <v>金</v>
      </c>
      <c r="J98" s="395" t="str">
        <f t="shared" si="44"/>
        <v>土</v>
      </c>
      <c r="K98" s="395" t="str">
        <f t="shared" si="44"/>
        <v>日</v>
      </c>
      <c r="L98" s="395" t="str">
        <f t="shared" si="44"/>
        <v>月</v>
      </c>
      <c r="M98" s="395" t="str">
        <f t="shared" si="44"/>
        <v>火</v>
      </c>
      <c r="N98" s="395" t="str">
        <f t="shared" si="44"/>
        <v>水</v>
      </c>
      <c r="O98" s="395" t="str">
        <f t="shared" si="44"/>
        <v>木</v>
      </c>
      <c r="P98" s="395" t="str">
        <f t="shared" si="44"/>
        <v>金</v>
      </c>
      <c r="Q98" s="395" t="str">
        <f t="shared" si="44"/>
        <v>土</v>
      </c>
      <c r="R98" s="395" t="str">
        <f t="shared" si="44"/>
        <v>日</v>
      </c>
      <c r="S98" s="395" t="str">
        <f t="shared" si="44"/>
        <v>月</v>
      </c>
      <c r="T98" s="395" t="str">
        <f t="shared" si="44"/>
        <v>火</v>
      </c>
      <c r="U98" s="395" t="str">
        <f t="shared" si="44"/>
        <v>水</v>
      </c>
      <c r="V98" s="395" t="str">
        <f t="shared" si="44"/>
        <v>木</v>
      </c>
      <c r="W98" s="395" t="str">
        <f t="shared" si="44"/>
        <v>金</v>
      </c>
      <c r="X98" s="395" t="str">
        <f t="shared" si="44"/>
        <v>土</v>
      </c>
      <c r="Y98" s="395" t="str">
        <f t="shared" si="44"/>
        <v>日</v>
      </c>
      <c r="Z98" s="395" t="str">
        <f t="shared" si="44"/>
        <v>月</v>
      </c>
      <c r="AA98" s="395" t="str">
        <f t="shared" si="44"/>
        <v>火</v>
      </c>
      <c r="AB98" s="395" t="str">
        <f t="shared" si="44"/>
        <v>水</v>
      </c>
      <c r="AC98" s="395" t="str">
        <f t="shared" si="44"/>
        <v>木</v>
      </c>
      <c r="AD98" s="396" t="str">
        <f t="shared" si="44"/>
        <v>金</v>
      </c>
      <c r="AF98" s="397" t="s">
        <v>570</v>
      </c>
      <c r="AG98" s="370">
        <f>COUNTA(C99:AD100)</f>
        <v>0</v>
      </c>
    </row>
    <row r="99" spans="2:33">
      <c r="B99" s="734" t="s">
        <v>572</v>
      </c>
      <c r="C99" s="736"/>
      <c r="D99" s="721"/>
      <c r="E99" s="721"/>
      <c r="F99" s="721"/>
      <c r="G99" s="721"/>
      <c r="H99" s="721"/>
      <c r="I99" s="721"/>
      <c r="J99" s="721"/>
      <c r="K99" s="721"/>
      <c r="L99" s="721"/>
      <c r="M99" s="721"/>
      <c r="N99" s="721"/>
      <c r="O99" s="721"/>
      <c r="P99" s="721"/>
      <c r="Q99" s="721"/>
      <c r="R99" s="721"/>
      <c r="S99" s="721"/>
      <c r="T99" s="721"/>
      <c r="U99" s="721"/>
      <c r="V99" s="721"/>
      <c r="W99" s="721"/>
      <c r="X99" s="721"/>
      <c r="Y99" s="721"/>
      <c r="Z99" s="721"/>
      <c r="AA99" s="721"/>
      <c r="AB99" s="721"/>
      <c r="AC99" s="721"/>
      <c r="AD99" s="723"/>
      <c r="AF99" s="398" t="s">
        <v>527</v>
      </c>
      <c r="AG99" s="396">
        <f>IF(AND($G$7&gt;=C97,$G$7&lt;=AD97),$G$7-C97+1-AG98,COUNTA(C97:AD97)-AG98)</f>
        <v>28</v>
      </c>
    </row>
    <row r="100" spans="2:33">
      <c r="B100" s="735"/>
      <c r="C100" s="736"/>
      <c r="D100" s="722"/>
      <c r="E100" s="722"/>
      <c r="F100" s="722"/>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4"/>
      <c r="AF100" s="398" t="s">
        <v>573</v>
      </c>
      <c r="AG100" s="396">
        <f>+COUNTA(C101:AD102)</f>
        <v>0</v>
      </c>
    </row>
    <row r="101" spans="2:33">
      <c r="B101" s="729" t="s">
        <v>535</v>
      </c>
      <c r="C101" s="731"/>
      <c r="D101" s="721"/>
      <c r="E101" s="721"/>
      <c r="F101" s="721"/>
      <c r="G101" s="721"/>
      <c r="H101" s="721"/>
      <c r="I101" s="721"/>
      <c r="J101" s="721"/>
      <c r="K101" s="721"/>
      <c r="L101" s="721"/>
      <c r="M101" s="721"/>
      <c r="N101" s="721"/>
      <c r="O101" s="721"/>
      <c r="P101" s="721"/>
      <c r="Q101" s="721"/>
      <c r="R101" s="721"/>
      <c r="S101" s="721"/>
      <c r="T101" s="721"/>
      <c r="U101" s="721"/>
      <c r="V101" s="721"/>
      <c r="W101" s="721"/>
      <c r="X101" s="721"/>
      <c r="Y101" s="721"/>
      <c r="Z101" s="721"/>
      <c r="AA101" s="721"/>
      <c r="AB101" s="721"/>
      <c r="AC101" s="721"/>
      <c r="AD101" s="723"/>
      <c r="AF101" s="398" t="s">
        <v>575</v>
      </c>
      <c r="AG101" s="399">
        <f>ROUNDDOWN(AG100/AG99,3)</f>
        <v>0</v>
      </c>
    </row>
    <row r="102" spans="2:33" ht="13.5" customHeight="1">
      <c r="B102" s="730"/>
      <c r="C102" s="731"/>
      <c r="D102" s="722"/>
      <c r="E102" s="722"/>
      <c r="F102" s="722"/>
      <c r="G102" s="722"/>
      <c r="H102" s="722"/>
      <c r="I102" s="722"/>
      <c r="J102" s="722"/>
      <c r="K102" s="722"/>
      <c r="L102" s="722"/>
      <c r="M102" s="722"/>
      <c r="N102" s="722"/>
      <c r="O102" s="722"/>
      <c r="P102" s="722"/>
      <c r="Q102" s="722"/>
      <c r="R102" s="722"/>
      <c r="S102" s="722"/>
      <c r="T102" s="722"/>
      <c r="U102" s="722"/>
      <c r="V102" s="722"/>
      <c r="W102" s="722"/>
      <c r="X102" s="722"/>
      <c r="Y102" s="722"/>
      <c r="Z102" s="722"/>
      <c r="AA102" s="722"/>
      <c r="AB102" s="722"/>
      <c r="AC102" s="722"/>
      <c r="AD102" s="724"/>
      <c r="AF102" s="398" t="s">
        <v>528</v>
      </c>
      <c r="AG102" s="396">
        <f>+COUNTA(C103:AD104)</f>
        <v>0</v>
      </c>
    </row>
    <row r="103" spans="2:33" ht="13.5" customHeight="1">
      <c r="B103" s="725" t="s">
        <v>538</v>
      </c>
      <c r="C103" s="727"/>
      <c r="D103" s="717"/>
      <c r="E103" s="717"/>
      <c r="F103" s="717"/>
      <c r="G103" s="717"/>
      <c r="H103" s="717"/>
      <c r="I103" s="717"/>
      <c r="J103" s="717"/>
      <c r="K103" s="717"/>
      <c r="L103" s="717"/>
      <c r="M103" s="717"/>
      <c r="N103" s="717"/>
      <c r="O103" s="717"/>
      <c r="P103" s="717"/>
      <c r="Q103" s="717"/>
      <c r="R103" s="717"/>
      <c r="S103" s="717"/>
      <c r="T103" s="717"/>
      <c r="U103" s="717"/>
      <c r="V103" s="717"/>
      <c r="W103" s="717"/>
      <c r="X103" s="717"/>
      <c r="Y103" s="717"/>
      <c r="Z103" s="717"/>
      <c r="AA103" s="717"/>
      <c r="AB103" s="717"/>
      <c r="AC103" s="717"/>
      <c r="AD103" s="719"/>
      <c r="AF103" s="400" t="s">
        <v>577</v>
      </c>
      <c r="AG103" s="401">
        <f>ROUNDDOWN(AG102/AG99,3)</f>
        <v>0</v>
      </c>
    </row>
    <row r="104" spans="2:33" ht="13.5" customHeight="1">
      <c r="B104" s="726"/>
      <c r="C104" s="728"/>
      <c r="D104" s="718"/>
      <c r="E104" s="718"/>
      <c r="F104" s="718"/>
      <c r="G104" s="718"/>
      <c r="H104" s="718"/>
      <c r="I104" s="718"/>
      <c r="J104" s="718"/>
      <c r="K104" s="718"/>
      <c r="L104" s="718"/>
      <c r="M104" s="718"/>
      <c r="N104" s="718"/>
      <c r="O104" s="718"/>
      <c r="P104" s="718"/>
      <c r="Q104" s="718"/>
      <c r="R104" s="718"/>
      <c r="S104" s="718"/>
      <c r="T104" s="718"/>
      <c r="U104" s="718"/>
      <c r="V104" s="718"/>
      <c r="W104" s="718"/>
      <c r="X104" s="718"/>
      <c r="Y104" s="718"/>
      <c r="Z104" s="718"/>
      <c r="AA104" s="718"/>
      <c r="AB104" s="718"/>
      <c r="AC104" s="718"/>
      <c r="AD104" s="720"/>
      <c r="AG104" s="402"/>
    </row>
    <row r="106" spans="2:33">
      <c r="B106" s="388" t="s">
        <v>567</v>
      </c>
      <c r="C106" s="389">
        <f>+AD97+1</f>
        <v>280</v>
      </c>
      <c r="D106" s="390">
        <f>+C106+1</f>
        <v>281</v>
      </c>
      <c r="E106" s="390">
        <f t="shared" ref="E106:V106" si="45">+D106+1</f>
        <v>282</v>
      </c>
      <c r="F106" s="390">
        <f t="shared" si="45"/>
        <v>283</v>
      </c>
      <c r="G106" s="390">
        <f t="shared" si="45"/>
        <v>284</v>
      </c>
      <c r="H106" s="390">
        <f t="shared" si="45"/>
        <v>285</v>
      </c>
      <c r="I106" s="390">
        <f t="shared" si="45"/>
        <v>286</v>
      </c>
      <c r="J106" s="390">
        <f t="shared" si="45"/>
        <v>287</v>
      </c>
      <c r="K106" s="390">
        <f t="shared" si="45"/>
        <v>288</v>
      </c>
      <c r="L106" s="390">
        <f t="shared" si="45"/>
        <v>289</v>
      </c>
      <c r="M106" s="390">
        <f t="shared" si="45"/>
        <v>290</v>
      </c>
      <c r="N106" s="390">
        <f t="shared" si="45"/>
        <v>291</v>
      </c>
      <c r="O106" s="390">
        <f t="shared" si="45"/>
        <v>292</v>
      </c>
      <c r="P106" s="390">
        <f t="shared" si="45"/>
        <v>293</v>
      </c>
      <c r="Q106" s="390">
        <f t="shared" si="45"/>
        <v>294</v>
      </c>
      <c r="R106" s="390">
        <f t="shared" si="45"/>
        <v>295</v>
      </c>
      <c r="S106" s="390">
        <f t="shared" si="45"/>
        <v>296</v>
      </c>
      <c r="T106" s="390">
        <f t="shared" si="45"/>
        <v>297</v>
      </c>
      <c r="U106" s="390">
        <f t="shared" si="45"/>
        <v>298</v>
      </c>
      <c r="V106" s="390">
        <f t="shared" si="45"/>
        <v>299</v>
      </c>
      <c r="W106" s="390">
        <f>+V106+1</f>
        <v>300</v>
      </c>
      <c r="X106" s="390">
        <f t="shared" ref="X106:Z106" si="46">+W106+1</f>
        <v>301</v>
      </c>
      <c r="Y106" s="390">
        <f t="shared" si="46"/>
        <v>302</v>
      </c>
      <c r="Z106" s="390">
        <f t="shared" si="46"/>
        <v>303</v>
      </c>
      <c r="AA106" s="390">
        <f>+Z106+1</f>
        <v>304</v>
      </c>
      <c r="AB106" s="390">
        <f t="shared" ref="AB106" si="47">+AA106+1</f>
        <v>305</v>
      </c>
      <c r="AC106" s="390">
        <f>+AB106+1</f>
        <v>306</v>
      </c>
      <c r="AD106" s="391">
        <f t="shared" ref="AD106" si="48">+AC106+1</f>
        <v>307</v>
      </c>
      <c r="AE106" s="392"/>
      <c r="AF106" s="732">
        <f>+AF97+1</f>
        <v>11</v>
      </c>
      <c r="AG106" s="733"/>
    </row>
    <row r="107" spans="2:33">
      <c r="B107" s="393" t="s">
        <v>569</v>
      </c>
      <c r="C107" s="394" t="str">
        <f>TEXT(WEEKDAY(+C106),"aaa")</f>
        <v>土</v>
      </c>
      <c r="D107" s="395" t="str">
        <f t="shared" ref="D107:AD107" si="49">TEXT(WEEKDAY(+D106),"aaa")</f>
        <v>日</v>
      </c>
      <c r="E107" s="395" t="str">
        <f t="shared" si="49"/>
        <v>月</v>
      </c>
      <c r="F107" s="395" t="str">
        <f t="shared" si="49"/>
        <v>火</v>
      </c>
      <c r="G107" s="395" t="str">
        <f t="shared" si="49"/>
        <v>水</v>
      </c>
      <c r="H107" s="395" t="str">
        <f t="shared" si="49"/>
        <v>木</v>
      </c>
      <c r="I107" s="395" t="str">
        <f t="shared" si="49"/>
        <v>金</v>
      </c>
      <c r="J107" s="395" t="str">
        <f t="shared" si="49"/>
        <v>土</v>
      </c>
      <c r="K107" s="395" t="str">
        <f t="shared" si="49"/>
        <v>日</v>
      </c>
      <c r="L107" s="395" t="str">
        <f t="shared" si="49"/>
        <v>月</v>
      </c>
      <c r="M107" s="395" t="str">
        <f t="shared" si="49"/>
        <v>火</v>
      </c>
      <c r="N107" s="395" t="str">
        <f t="shared" si="49"/>
        <v>水</v>
      </c>
      <c r="O107" s="395" t="str">
        <f t="shared" si="49"/>
        <v>木</v>
      </c>
      <c r="P107" s="395" t="str">
        <f t="shared" si="49"/>
        <v>金</v>
      </c>
      <c r="Q107" s="395" t="str">
        <f t="shared" si="49"/>
        <v>土</v>
      </c>
      <c r="R107" s="395" t="str">
        <f t="shared" si="49"/>
        <v>日</v>
      </c>
      <c r="S107" s="395" t="str">
        <f t="shared" si="49"/>
        <v>月</v>
      </c>
      <c r="T107" s="395" t="str">
        <f t="shared" si="49"/>
        <v>火</v>
      </c>
      <c r="U107" s="395" t="str">
        <f t="shared" si="49"/>
        <v>水</v>
      </c>
      <c r="V107" s="395" t="str">
        <f t="shared" si="49"/>
        <v>木</v>
      </c>
      <c r="W107" s="395" t="str">
        <f t="shared" si="49"/>
        <v>金</v>
      </c>
      <c r="X107" s="395" t="str">
        <f t="shared" si="49"/>
        <v>土</v>
      </c>
      <c r="Y107" s="395" t="str">
        <f t="shared" si="49"/>
        <v>日</v>
      </c>
      <c r="Z107" s="395" t="str">
        <f t="shared" si="49"/>
        <v>月</v>
      </c>
      <c r="AA107" s="395" t="str">
        <f t="shared" si="49"/>
        <v>火</v>
      </c>
      <c r="AB107" s="395" t="str">
        <f t="shared" si="49"/>
        <v>水</v>
      </c>
      <c r="AC107" s="395" t="str">
        <f t="shared" si="49"/>
        <v>木</v>
      </c>
      <c r="AD107" s="396" t="str">
        <f t="shared" si="49"/>
        <v>金</v>
      </c>
      <c r="AF107" s="397" t="s">
        <v>570</v>
      </c>
      <c r="AG107" s="370">
        <f>COUNTA(C108:AD109)</f>
        <v>0</v>
      </c>
    </row>
    <row r="108" spans="2:33">
      <c r="B108" s="734" t="s">
        <v>572</v>
      </c>
      <c r="C108" s="736"/>
      <c r="D108" s="721"/>
      <c r="E108" s="721"/>
      <c r="F108" s="721"/>
      <c r="G108" s="721"/>
      <c r="H108" s="721"/>
      <c r="I108" s="721"/>
      <c r="J108" s="721"/>
      <c r="K108" s="721"/>
      <c r="L108" s="721"/>
      <c r="M108" s="721"/>
      <c r="N108" s="721"/>
      <c r="O108" s="721"/>
      <c r="P108" s="721"/>
      <c r="Q108" s="721"/>
      <c r="R108" s="721"/>
      <c r="S108" s="721"/>
      <c r="T108" s="721"/>
      <c r="U108" s="721"/>
      <c r="V108" s="721"/>
      <c r="W108" s="721"/>
      <c r="X108" s="721"/>
      <c r="Y108" s="721"/>
      <c r="Z108" s="721"/>
      <c r="AA108" s="721"/>
      <c r="AB108" s="721"/>
      <c r="AC108" s="721"/>
      <c r="AD108" s="723"/>
      <c r="AF108" s="398" t="s">
        <v>527</v>
      </c>
      <c r="AG108" s="396">
        <f>IF(AND($G$7&gt;=C106,$G$7&lt;=AD106),$G$7-C106+1-AG107,COUNTA(C106:AD106)-AG107)</f>
        <v>28</v>
      </c>
    </row>
    <row r="109" spans="2:33">
      <c r="B109" s="735"/>
      <c r="C109" s="736"/>
      <c r="D109" s="722"/>
      <c r="E109" s="722"/>
      <c r="F109" s="722"/>
      <c r="G109" s="722"/>
      <c r="H109" s="722"/>
      <c r="I109" s="722"/>
      <c r="J109" s="722"/>
      <c r="K109" s="722"/>
      <c r="L109" s="722"/>
      <c r="M109" s="722"/>
      <c r="N109" s="722"/>
      <c r="O109" s="722"/>
      <c r="P109" s="722"/>
      <c r="Q109" s="722"/>
      <c r="R109" s="722"/>
      <c r="S109" s="722"/>
      <c r="T109" s="722"/>
      <c r="U109" s="722"/>
      <c r="V109" s="722"/>
      <c r="W109" s="722"/>
      <c r="X109" s="722"/>
      <c r="Y109" s="722"/>
      <c r="Z109" s="722"/>
      <c r="AA109" s="722"/>
      <c r="AB109" s="722"/>
      <c r="AC109" s="722"/>
      <c r="AD109" s="724"/>
      <c r="AF109" s="398" t="s">
        <v>573</v>
      </c>
      <c r="AG109" s="396">
        <f>+COUNTA(C110:AD111)</f>
        <v>0</v>
      </c>
    </row>
    <row r="110" spans="2:33">
      <c r="B110" s="729" t="s">
        <v>535</v>
      </c>
      <c r="C110" s="731"/>
      <c r="D110" s="721"/>
      <c r="E110" s="721"/>
      <c r="F110" s="721"/>
      <c r="G110" s="721"/>
      <c r="H110" s="721"/>
      <c r="I110" s="721"/>
      <c r="J110" s="721"/>
      <c r="K110" s="721"/>
      <c r="L110" s="721"/>
      <c r="M110" s="721"/>
      <c r="N110" s="721"/>
      <c r="O110" s="721"/>
      <c r="P110" s="721"/>
      <c r="Q110" s="721"/>
      <c r="R110" s="721"/>
      <c r="S110" s="721"/>
      <c r="T110" s="721"/>
      <c r="U110" s="721"/>
      <c r="V110" s="721"/>
      <c r="W110" s="721"/>
      <c r="X110" s="721"/>
      <c r="Y110" s="721"/>
      <c r="Z110" s="721"/>
      <c r="AA110" s="721"/>
      <c r="AB110" s="721"/>
      <c r="AC110" s="721"/>
      <c r="AD110" s="723"/>
      <c r="AF110" s="398" t="s">
        <v>575</v>
      </c>
      <c r="AG110" s="399">
        <f>ROUNDDOWN(AG109/AG108,3)</f>
        <v>0</v>
      </c>
    </row>
    <row r="111" spans="2:33" ht="13.5" customHeight="1">
      <c r="B111" s="730"/>
      <c r="C111" s="731"/>
      <c r="D111" s="722"/>
      <c r="E111" s="722"/>
      <c r="F111" s="722"/>
      <c r="G111" s="722"/>
      <c r="H111" s="722"/>
      <c r="I111" s="722"/>
      <c r="J111" s="722"/>
      <c r="K111" s="722"/>
      <c r="L111" s="722"/>
      <c r="M111" s="722"/>
      <c r="N111" s="722"/>
      <c r="O111" s="722"/>
      <c r="P111" s="722"/>
      <c r="Q111" s="722"/>
      <c r="R111" s="722"/>
      <c r="S111" s="722"/>
      <c r="T111" s="722"/>
      <c r="U111" s="722"/>
      <c r="V111" s="722"/>
      <c r="W111" s="722"/>
      <c r="X111" s="722"/>
      <c r="Y111" s="722"/>
      <c r="Z111" s="722"/>
      <c r="AA111" s="722"/>
      <c r="AB111" s="722"/>
      <c r="AC111" s="722"/>
      <c r="AD111" s="724"/>
      <c r="AF111" s="398" t="s">
        <v>528</v>
      </c>
      <c r="AG111" s="396">
        <f>+COUNTA(C112:AD113)</f>
        <v>0</v>
      </c>
    </row>
    <row r="112" spans="2:33" ht="13.5" customHeight="1">
      <c r="B112" s="725" t="s">
        <v>538</v>
      </c>
      <c r="C112" s="727"/>
      <c r="D112" s="717"/>
      <c r="E112" s="717"/>
      <c r="F112" s="717"/>
      <c r="G112" s="717"/>
      <c r="H112" s="717"/>
      <c r="I112" s="717"/>
      <c r="J112" s="717"/>
      <c r="K112" s="717"/>
      <c r="L112" s="717"/>
      <c r="M112" s="717"/>
      <c r="N112" s="717"/>
      <c r="O112" s="717"/>
      <c r="P112" s="717"/>
      <c r="Q112" s="717"/>
      <c r="R112" s="717"/>
      <c r="S112" s="717"/>
      <c r="T112" s="717"/>
      <c r="U112" s="717"/>
      <c r="V112" s="717"/>
      <c r="W112" s="717"/>
      <c r="X112" s="717"/>
      <c r="Y112" s="717"/>
      <c r="Z112" s="717"/>
      <c r="AA112" s="717"/>
      <c r="AB112" s="717"/>
      <c r="AC112" s="717"/>
      <c r="AD112" s="719"/>
      <c r="AF112" s="400" t="s">
        <v>577</v>
      </c>
      <c r="AG112" s="401">
        <f>ROUNDDOWN(AG111/AG108,3)</f>
        <v>0</v>
      </c>
    </row>
    <row r="113" spans="2:33" ht="13.5" customHeight="1">
      <c r="B113" s="726"/>
      <c r="C113" s="728"/>
      <c r="D113" s="718"/>
      <c r="E113" s="718"/>
      <c r="F113" s="718"/>
      <c r="G113" s="718"/>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20"/>
      <c r="AG113" s="402"/>
    </row>
    <row r="115" spans="2:33">
      <c r="B115" s="388" t="s">
        <v>567</v>
      </c>
      <c r="C115" s="389">
        <f>+AD106+1</f>
        <v>308</v>
      </c>
      <c r="D115" s="390">
        <f>+C115+1</f>
        <v>309</v>
      </c>
      <c r="E115" s="390">
        <f t="shared" ref="E115:V115" si="50">+D115+1</f>
        <v>310</v>
      </c>
      <c r="F115" s="390">
        <f t="shared" si="50"/>
        <v>311</v>
      </c>
      <c r="G115" s="390">
        <f t="shared" si="50"/>
        <v>312</v>
      </c>
      <c r="H115" s="390">
        <f t="shared" si="50"/>
        <v>313</v>
      </c>
      <c r="I115" s="390">
        <f t="shared" si="50"/>
        <v>314</v>
      </c>
      <c r="J115" s="390">
        <f t="shared" si="50"/>
        <v>315</v>
      </c>
      <c r="K115" s="390">
        <f t="shared" si="50"/>
        <v>316</v>
      </c>
      <c r="L115" s="390">
        <f t="shared" si="50"/>
        <v>317</v>
      </c>
      <c r="M115" s="390">
        <f t="shared" si="50"/>
        <v>318</v>
      </c>
      <c r="N115" s="390">
        <f t="shared" si="50"/>
        <v>319</v>
      </c>
      <c r="O115" s="390">
        <f t="shared" si="50"/>
        <v>320</v>
      </c>
      <c r="P115" s="390">
        <f t="shared" si="50"/>
        <v>321</v>
      </c>
      <c r="Q115" s="390">
        <f t="shared" si="50"/>
        <v>322</v>
      </c>
      <c r="R115" s="390">
        <f t="shared" si="50"/>
        <v>323</v>
      </c>
      <c r="S115" s="390">
        <f t="shared" si="50"/>
        <v>324</v>
      </c>
      <c r="T115" s="390">
        <f t="shared" si="50"/>
        <v>325</v>
      </c>
      <c r="U115" s="390">
        <f t="shared" si="50"/>
        <v>326</v>
      </c>
      <c r="V115" s="390">
        <f t="shared" si="50"/>
        <v>327</v>
      </c>
      <c r="W115" s="390">
        <f>+V115+1</f>
        <v>328</v>
      </c>
      <c r="X115" s="390">
        <f t="shared" ref="X115:Z115" si="51">+W115+1</f>
        <v>329</v>
      </c>
      <c r="Y115" s="390">
        <f t="shared" si="51"/>
        <v>330</v>
      </c>
      <c r="Z115" s="390">
        <f t="shared" si="51"/>
        <v>331</v>
      </c>
      <c r="AA115" s="390">
        <f>+Z115+1</f>
        <v>332</v>
      </c>
      <c r="AB115" s="390">
        <f t="shared" ref="AB115" si="52">+AA115+1</f>
        <v>333</v>
      </c>
      <c r="AC115" s="390">
        <f>+AB115+1</f>
        <v>334</v>
      </c>
      <c r="AD115" s="391">
        <f t="shared" ref="AD115" si="53">+AC115+1</f>
        <v>335</v>
      </c>
      <c r="AE115" s="392"/>
      <c r="AF115" s="732">
        <f>+AF106+1</f>
        <v>12</v>
      </c>
      <c r="AG115" s="733"/>
    </row>
    <row r="116" spans="2:33">
      <c r="B116" s="393" t="s">
        <v>569</v>
      </c>
      <c r="C116" s="394" t="str">
        <f>TEXT(WEEKDAY(+C115),"aaa")</f>
        <v>土</v>
      </c>
      <c r="D116" s="395" t="str">
        <f t="shared" ref="D116:AD116" si="54">TEXT(WEEKDAY(+D115),"aaa")</f>
        <v>日</v>
      </c>
      <c r="E116" s="395" t="str">
        <f t="shared" si="54"/>
        <v>月</v>
      </c>
      <c r="F116" s="395" t="str">
        <f t="shared" si="54"/>
        <v>火</v>
      </c>
      <c r="G116" s="395" t="str">
        <f t="shared" si="54"/>
        <v>水</v>
      </c>
      <c r="H116" s="395" t="str">
        <f t="shared" si="54"/>
        <v>木</v>
      </c>
      <c r="I116" s="395" t="str">
        <f t="shared" si="54"/>
        <v>金</v>
      </c>
      <c r="J116" s="395" t="str">
        <f t="shared" si="54"/>
        <v>土</v>
      </c>
      <c r="K116" s="395" t="str">
        <f t="shared" si="54"/>
        <v>日</v>
      </c>
      <c r="L116" s="395" t="str">
        <f t="shared" si="54"/>
        <v>月</v>
      </c>
      <c r="M116" s="395" t="str">
        <f t="shared" si="54"/>
        <v>火</v>
      </c>
      <c r="N116" s="395" t="str">
        <f t="shared" si="54"/>
        <v>水</v>
      </c>
      <c r="O116" s="395" t="str">
        <f t="shared" si="54"/>
        <v>木</v>
      </c>
      <c r="P116" s="395" t="str">
        <f t="shared" si="54"/>
        <v>金</v>
      </c>
      <c r="Q116" s="395" t="str">
        <f t="shared" si="54"/>
        <v>土</v>
      </c>
      <c r="R116" s="395" t="str">
        <f t="shared" si="54"/>
        <v>日</v>
      </c>
      <c r="S116" s="395" t="str">
        <f t="shared" si="54"/>
        <v>月</v>
      </c>
      <c r="T116" s="395" t="str">
        <f t="shared" si="54"/>
        <v>火</v>
      </c>
      <c r="U116" s="395" t="str">
        <f t="shared" si="54"/>
        <v>水</v>
      </c>
      <c r="V116" s="395" t="str">
        <f t="shared" si="54"/>
        <v>木</v>
      </c>
      <c r="W116" s="395" t="str">
        <f t="shared" si="54"/>
        <v>金</v>
      </c>
      <c r="X116" s="395" t="str">
        <f t="shared" si="54"/>
        <v>土</v>
      </c>
      <c r="Y116" s="395" t="str">
        <f t="shared" si="54"/>
        <v>日</v>
      </c>
      <c r="Z116" s="395" t="str">
        <f t="shared" si="54"/>
        <v>月</v>
      </c>
      <c r="AA116" s="395" t="str">
        <f t="shared" si="54"/>
        <v>火</v>
      </c>
      <c r="AB116" s="395" t="str">
        <f t="shared" si="54"/>
        <v>水</v>
      </c>
      <c r="AC116" s="395" t="str">
        <f t="shared" si="54"/>
        <v>木</v>
      </c>
      <c r="AD116" s="396" t="str">
        <f t="shared" si="54"/>
        <v>金</v>
      </c>
      <c r="AF116" s="397" t="s">
        <v>570</v>
      </c>
      <c r="AG116" s="370">
        <f>COUNTA(C117:AD118)</f>
        <v>0</v>
      </c>
    </row>
    <row r="117" spans="2:33">
      <c r="B117" s="734" t="s">
        <v>572</v>
      </c>
      <c r="C117" s="736"/>
      <c r="D117" s="721"/>
      <c r="E117" s="721"/>
      <c r="F117" s="721"/>
      <c r="G117" s="721"/>
      <c r="H117" s="721"/>
      <c r="I117" s="721"/>
      <c r="J117" s="721"/>
      <c r="K117" s="721"/>
      <c r="L117" s="721"/>
      <c r="M117" s="721"/>
      <c r="N117" s="721"/>
      <c r="O117" s="721"/>
      <c r="P117" s="721"/>
      <c r="Q117" s="721"/>
      <c r="R117" s="721"/>
      <c r="S117" s="721"/>
      <c r="T117" s="721"/>
      <c r="U117" s="721"/>
      <c r="V117" s="721"/>
      <c r="W117" s="721"/>
      <c r="X117" s="721"/>
      <c r="Y117" s="721"/>
      <c r="Z117" s="721"/>
      <c r="AA117" s="721"/>
      <c r="AB117" s="721"/>
      <c r="AC117" s="721"/>
      <c r="AD117" s="723"/>
      <c r="AF117" s="398" t="s">
        <v>527</v>
      </c>
      <c r="AG117" s="396">
        <f>IF(AND($G$7&gt;=C115,$G$7&lt;=AD115),$G$7-C115+1-AG116,COUNTA(C115:AD115)-AG116)</f>
        <v>28</v>
      </c>
    </row>
    <row r="118" spans="2:33">
      <c r="B118" s="735"/>
      <c r="C118" s="736"/>
      <c r="D118" s="722"/>
      <c r="E118" s="722"/>
      <c r="F118" s="722"/>
      <c r="G118" s="722"/>
      <c r="H118" s="722"/>
      <c r="I118" s="722"/>
      <c r="J118" s="722"/>
      <c r="K118" s="722"/>
      <c r="L118" s="722"/>
      <c r="M118" s="722"/>
      <c r="N118" s="722"/>
      <c r="O118" s="722"/>
      <c r="P118" s="722"/>
      <c r="Q118" s="722"/>
      <c r="R118" s="722"/>
      <c r="S118" s="722"/>
      <c r="T118" s="722"/>
      <c r="U118" s="722"/>
      <c r="V118" s="722"/>
      <c r="W118" s="722"/>
      <c r="X118" s="722"/>
      <c r="Y118" s="722"/>
      <c r="Z118" s="722"/>
      <c r="AA118" s="722"/>
      <c r="AB118" s="722"/>
      <c r="AC118" s="722"/>
      <c r="AD118" s="724"/>
      <c r="AF118" s="398" t="s">
        <v>573</v>
      </c>
      <c r="AG118" s="396">
        <f>+COUNTA(C119:AD120)</f>
        <v>0</v>
      </c>
    </row>
    <row r="119" spans="2:33">
      <c r="B119" s="729" t="s">
        <v>535</v>
      </c>
      <c r="C119" s="731"/>
      <c r="D119" s="721"/>
      <c r="E119" s="721"/>
      <c r="F119" s="721"/>
      <c r="G119" s="721"/>
      <c r="H119" s="721"/>
      <c r="I119" s="721"/>
      <c r="J119" s="721"/>
      <c r="K119" s="721"/>
      <c r="L119" s="721"/>
      <c r="M119" s="721"/>
      <c r="N119" s="721"/>
      <c r="O119" s="721"/>
      <c r="P119" s="721"/>
      <c r="Q119" s="721"/>
      <c r="R119" s="721"/>
      <c r="S119" s="721"/>
      <c r="T119" s="721"/>
      <c r="U119" s="721"/>
      <c r="V119" s="721"/>
      <c r="W119" s="721"/>
      <c r="X119" s="721"/>
      <c r="Y119" s="721"/>
      <c r="Z119" s="721"/>
      <c r="AA119" s="721"/>
      <c r="AB119" s="721"/>
      <c r="AC119" s="721"/>
      <c r="AD119" s="723"/>
      <c r="AF119" s="398" t="s">
        <v>575</v>
      </c>
      <c r="AG119" s="399">
        <f>ROUNDDOWN(AG118/AG117,3)</f>
        <v>0</v>
      </c>
    </row>
    <row r="120" spans="2:33" ht="13.5" customHeight="1">
      <c r="B120" s="730"/>
      <c r="C120" s="731"/>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2"/>
      <c r="AA120" s="722"/>
      <c r="AB120" s="722"/>
      <c r="AC120" s="722"/>
      <c r="AD120" s="724"/>
      <c r="AF120" s="398" t="s">
        <v>528</v>
      </c>
      <c r="AG120" s="396">
        <f>+COUNTA(C121:AD122)</f>
        <v>0</v>
      </c>
    </row>
    <row r="121" spans="2:33" ht="13.5" customHeight="1">
      <c r="B121" s="725" t="s">
        <v>538</v>
      </c>
      <c r="C121" s="727"/>
      <c r="D121" s="717"/>
      <c r="E121" s="717"/>
      <c r="F121" s="717"/>
      <c r="G121" s="717"/>
      <c r="H121" s="717"/>
      <c r="I121" s="717"/>
      <c r="J121" s="717"/>
      <c r="K121" s="717"/>
      <c r="L121" s="717"/>
      <c r="M121" s="717"/>
      <c r="N121" s="717"/>
      <c r="O121" s="717"/>
      <c r="P121" s="717"/>
      <c r="Q121" s="717"/>
      <c r="R121" s="717"/>
      <c r="S121" s="717"/>
      <c r="T121" s="717"/>
      <c r="U121" s="717"/>
      <c r="V121" s="717"/>
      <c r="W121" s="717"/>
      <c r="X121" s="717"/>
      <c r="Y121" s="717"/>
      <c r="Z121" s="717"/>
      <c r="AA121" s="717"/>
      <c r="AB121" s="717"/>
      <c r="AC121" s="717"/>
      <c r="AD121" s="719"/>
      <c r="AF121" s="400" t="s">
        <v>577</v>
      </c>
      <c r="AG121" s="401">
        <f>ROUNDDOWN(AG120/AG117,3)</f>
        <v>0</v>
      </c>
    </row>
    <row r="122" spans="2:33" ht="13.5" customHeight="1">
      <c r="B122" s="726"/>
      <c r="C122" s="728"/>
      <c r="D122" s="718"/>
      <c r="E122" s="718"/>
      <c r="F122" s="718"/>
      <c r="G122" s="718"/>
      <c r="H122" s="718"/>
      <c r="I122" s="718"/>
      <c r="J122" s="718"/>
      <c r="K122" s="718"/>
      <c r="L122" s="718"/>
      <c r="M122" s="718"/>
      <c r="N122" s="718"/>
      <c r="O122" s="718"/>
      <c r="P122" s="718"/>
      <c r="Q122" s="718"/>
      <c r="R122" s="718"/>
      <c r="S122" s="718"/>
      <c r="T122" s="718"/>
      <c r="U122" s="718"/>
      <c r="V122" s="718"/>
      <c r="W122" s="718"/>
      <c r="X122" s="718"/>
      <c r="Y122" s="718"/>
      <c r="Z122" s="718"/>
      <c r="AA122" s="718"/>
      <c r="AB122" s="718"/>
      <c r="AC122" s="718"/>
      <c r="AD122" s="720"/>
      <c r="AG122" s="402"/>
    </row>
    <row r="124" spans="2:33">
      <c r="B124" s="388" t="s">
        <v>567</v>
      </c>
      <c r="C124" s="389">
        <f>+AD115+1</f>
        <v>336</v>
      </c>
      <c r="D124" s="390">
        <f>+C124+1</f>
        <v>337</v>
      </c>
      <c r="E124" s="390">
        <f t="shared" ref="E124:V124" si="55">+D124+1</f>
        <v>338</v>
      </c>
      <c r="F124" s="390">
        <f t="shared" si="55"/>
        <v>339</v>
      </c>
      <c r="G124" s="390">
        <f t="shared" si="55"/>
        <v>340</v>
      </c>
      <c r="H124" s="390">
        <f t="shared" si="55"/>
        <v>341</v>
      </c>
      <c r="I124" s="390">
        <f t="shared" si="55"/>
        <v>342</v>
      </c>
      <c r="J124" s="390">
        <f t="shared" si="55"/>
        <v>343</v>
      </c>
      <c r="K124" s="390">
        <f t="shared" si="55"/>
        <v>344</v>
      </c>
      <c r="L124" s="390">
        <f t="shared" si="55"/>
        <v>345</v>
      </c>
      <c r="M124" s="390">
        <f t="shared" si="55"/>
        <v>346</v>
      </c>
      <c r="N124" s="390">
        <f t="shared" si="55"/>
        <v>347</v>
      </c>
      <c r="O124" s="390">
        <f t="shared" si="55"/>
        <v>348</v>
      </c>
      <c r="P124" s="390">
        <f t="shared" si="55"/>
        <v>349</v>
      </c>
      <c r="Q124" s="390">
        <f t="shared" si="55"/>
        <v>350</v>
      </c>
      <c r="R124" s="390">
        <f t="shared" si="55"/>
        <v>351</v>
      </c>
      <c r="S124" s="390">
        <f t="shared" si="55"/>
        <v>352</v>
      </c>
      <c r="T124" s="390">
        <f t="shared" si="55"/>
        <v>353</v>
      </c>
      <c r="U124" s="390">
        <f t="shared" si="55"/>
        <v>354</v>
      </c>
      <c r="V124" s="390">
        <f t="shared" si="55"/>
        <v>355</v>
      </c>
      <c r="W124" s="390">
        <f>+V124+1</f>
        <v>356</v>
      </c>
      <c r="X124" s="390">
        <f t="shared" ref="X124:Z124" si="56">+W124+1</f>
        <v>357</v>
      </c>
      <c r="Y124" s="390">
        <f t="shared" si="56"/>
        <v>358</v>
      </c>
      <c r="Z124" s="390">
        <f t="shared" si="56"/>
        <v>359</v>
      </c>
      <c r="AA124" s="390">
        <f>+Z124+1</f>
        <v>360</v>
      </c>
      <c r="AB124" s="390">
        <f t="shared" ref="AB124" si="57">+AA124+1</f>
        <v>361</v>
      </c>
      <c r="AC124" s="390">
        <f>+AB124+1</f>
        <v>362</v>
      </c>
      <c r="AD124" s="391">
        <f t="shared" ref="AD124" si="58">+AC124+1</f>
        <v>363</v>
      </c>
      <c r="AE124" s="392"/>
      <c r="AF124" s="732">
        <f>+AF115+1</f>
        <v>13</v>
      </c>
      <c r="AG124" s="733"/>
    </row>
    <row r="125" spans="2:33">
      <c r="B125" s="393" t="s">
        <v>569</v>
      </c>
      <c r="C125" s="394" t="str">
        <f>TEXT(WEEKDAY(+C124),"aaa")</f>
        <v>土</v>
      </c>
      <c r="D125" s="395" t="str">
        <f t="shared" ref="D125:AD125" si="59">TEXT(WEEKDAY(+D124),"aaa")</f>
        <v>日</v>
      </c>
      <c r="E125" s="395" t="str">
        <f t="shared" si="59"/>
        <v>月</v>
      </c>
      <c r="F125" s="395" t="str">
        <f t="shared" si="59"/>
        <v>火</v>
      </c>
      <c r="G125" s="395" t="str">
        <f t="shared" si="59"/>
        <v>水</v>
      </c>
      <c r="H125" s="395" t="str">
        <f t="shared" si="59"/>
        <v>木</v>
      </c>
      <c r="I125" s="395" t="str">
        <f t="shared" si="59"/>
        <v>金</v>
      </c>
      <c r="J125" s="395" t="str">
        <f t="shared" si="59"/>
        <v>土</v>
      </c>
      <c r="K125" s="395" t="str">
        <f t="shared" si="59"/>
        <v>日</v>
      </c>
      <c r="L125" s="395" t="str">
        <f t="shared" si="59"/>
        <v>月</v>
      </c>
      <c r="M125" s="395" t="str">
        <f t="shared" si="59"/>
        <v>火</v>
      </c>
      <c r="N125" s="395" t="str">
        <f t="shared" si="59"/>
        <v>水</v>
      </c>
      <c r="O125" s="395" t="str">
        <f t="shared" si="59"/>
        <v>木</v>
      </c>
      <c r="P125" s="395" t="str">
        <f t="shared" si="59"/>
        <v>金</v>
      </c>
      <c r="Q125" s="395" t="str">
        <f t="shared" si="59"/>
        <v>土</v>
      </c>
      <c r="R125" s="395" t="str">
        <f t="shared" si="59"/>
        <v>日</v>
      </c>
      <c r="S125" s="395" t="str">
        <f t="shared" si="59"/>
        <v>月</v>
      </c>
      <c r="T125" s="395" t="str">
        <f t="shared" si="59"/>
        <v>火</v>
      </c>
      <c r="U125" s="395" t="str">
        <f t="shared" si="59"/>
        <v>水</v>
      </c>
      <c r="V125" s="395" t="str">
        <f t="shared" si="59"/>
        <v>木</v>
      </c>
      <c r="W125" s="395" t="str">
        <f t="shared" si="59"/>
        <v>金</v>
      </c>
      <c r="X125" s="395" t="str">
        <f t="shared" si="59"/>
        <v>土</v>
      </c>
      <c r="Y125" s="395" t="str">
        <f t="shared" si="59"/>
        <v>日</v>
      </c>
      <c r="Z125" s="395" t="str">
        <f t="shared" si="59"/>
        <v>月</v>
      </c>
      <c r="AA125" s="395" t="str">
        <f t="shared" si="59"/>
        <v>火</v>
      </c>
      <c r="AB125" s="395" t="str">
        <f t="shared" si="59"/>
        <v>水</v>
      </c>
      <c r="AC125" s="395" t="str">
        <f t="shared" si="59"/>
        <v>木</v>
      </c>
      <c r="AD125" s="396" t="str">
        <f t="shared" si="59"/>
        <v>金</v>
      </c>
      <c r="AF125" s="397" t="s">
        <v>570</v>
      </c>
      <c r="AG125" s="370">
        <f>COUNTA(C126:AD127)</f>
        <v>0</v>
      </c>
    </row>
    <row r="126" spans="2:33">
      <c r="B126" s="734" t="s">
        <v>572</v>
      </c>
      <c r="C126" s="736"/>
      <c r="D126" s="721"/>
      <c r="E126" s="721"/>
      <c r="F126" s="721"/>
      <c r="G126" s="721"/>
      <c r="H126" s="721"/>
      <c r="I126" s="721"/>
      <c r="J126" s="721"/>
      <c r="K126" s="721"/>
      <c r="L126" s="721"/>
      <c r="M126" s="721"/>
      <c r="N126" s="721"/>
      <c r="O126" s="721"/>
      <c r="P126" s="721"/>
      <c r="Q126" s="721"/>
      <c r="R126" s="721"/>
      <c r="S126" s="721"/>
      <c r="T126" s="721"/>
      <c r="U126" s="721"/>
      <c r="V126" s="721"/>
      <c r="W126" s="721"/>
      <c r="X126" s="721"/>
      <c r="Y126" s="721"/>
      <c r="Z126" s="721"/>
      <c r="AA126" s="721"/>
      <c r="AB126" s="721"/>
      <c r="AC126" s="721"/>
      <c r="AD126" s="723"/>
      <c r="AF126" s="398" t="s">
        <v>527</v>
      </c>
      <c r="AG126" s="396">
        <f>IF(AND($G$7&gt;=C124,$G$7&lt;=AD124),$G$7-C124+1-AG125,COUNTA(C124:AD124)-AG125)</f>
        <v>28</v>
      </c>
    </row>
    <row r="127" spans="2:33">
      <c r="B127" s="735"/>
      <c r="C127" s="736"/>
      <c r="D127" s="722"/>
      <c r="E127" s="722"/>
      <c r="F127" s="722"/>
      <c r="G127" s="722"/>
      <c r="H127" s="722"/>
      <c r="I127" s="722"/>
      <c r="J127" s="722"/>
      <c r="K127" s="722"/>
      <c r="L127" s="722"/>
      <c r="M127" s="722"/>
      <c r="N127" s="722"/>
      <c r="O127" s="722"/>
      <c r="P127" s="722"/>
      <c r="Q127" s="722"/>
      <c r="R127" s="722"/>
      <c r="S127" s="722"/>
      <c r="T127" s="722"/>
      <c r="U127" s="722"/>
      <c r="V127" s="722"/>
      <c r="W127" s="722"/>
      <c r="X127" s="722"/>
      <c r="Y127" s="722"/>
      <c r="Z127" s="722"/>
      <c r="AA127" s="722"/>
      <c r="AB127" s="722"/>
      <c r="AC127" s="722"/>
      <c r="AD127" s="724"/>
      <c r="AF127" s="398" t="s">
        <v>573</v>
      </c>
      <c r="AG127" s="396">
        <f>+COUNTA(C128:AD129)</f>
        <v>0</v>
      </c>
    </row>
    <row r="128" spans="2:33">
      <c r="B128" s="729" t="s">
        <v>535</v>
      </c>
      <c r="C128" s="731"/>
      <c r="D128" s="721"/>
      <c r="E128" s="721"/>
      <c r="F128" s="721"/>
      <c r="G128" s="721"/>
      <c r="H128" s="721"/>
      <c r="I128" s="721"/>
      <c r="J128" s="721"/>
      <c r="K128" s="721"/>
      <c r="L128" s="721"/>
      <c r="M128" s="721"/>
      <c r="N128" s="721"/>
      <c r="O128" s="721"/>
      <c r="P128" s="721"/>
      <c r="Q128" s="721"/>
      <c r="R128" s="721"/>
      <c r="S128" s="721"/>
      <c r="T128" s="721"/>
      <c r="U128" s="721"/>
      <c r="V128" s="721"/>
      <c r="W128" s="721"/>
      <c r="X128" s="721"/>
      <c r="Y128" s="721"/>
      <c r="Z128" s="721"/>
      <c r="AA128" s="721"/>
      <c r="AB128" s="721"/>
      <c r="AC128" s="721"/>
      <c r="AD128" s="723"/>
      <c r="AF128" s="398" t="s">
        <v>575</v>
      </c>
      <c r="AG128" s="399">
        <f>ROUNDDOWN(AG127/AG126,3)</f>
        <v>0</v>
      </c>
    </row>
    <row r="129" spans="2:33" ht="13.5" customHeight="1">
      <c r="B129" s="730"/>
      <c r="C129" s="731"/>
      <c r="D129" s="722"/>
      <c r="E129" s="722"/>
      <c r="F129" s="722"/>
      <c r="G129" s="722"/>
      <c r="H129" s="722"/>
      <c r="I129" s="722"/>
      <c r="J129" s="722"/>
      <c r="K129" s="722"/>
      <c r="L129" s="722"/>
      <c r="M129" s="722"/>
      <c r="N129" s="722"/>
      <c r="O129" s="722"/>
      <c r="P129" s="722"/>
      <c r="Q129" s="722"/>
      <c r="R129" s="722"/>
      <c r="S129" s="722"/>
      <c r="T129" s="722"/>
      <c r="U129" s="722"/>
      <c r="V129" s="722"/>
      <c r="W129" s="722"/>
      <c r="X129" s="722"/>
      <c r="Y129" s="722"/>
      <c r="Z129" s="722"/>
      <c r="AA129" s="722"/>
      <c r="AB129" s="722"/>
      <c r="AC129" s="722"/>
      <c r="AD129" s="724"/>
      <c r="AF129" s="398" t="s">
        <v>528</v>
      </c>
      <c r="AG129" s="396">
        <f>+COUNTA(C130:AD131)</f>
        <v>0</v>
      </c>
    </row>
    <row r="130" spans="2:33" ht="13.5" customHeight="1">
      <c r="B130" s="725" t="s">
        <v>538</v>
      </c>
      <c r="C130" s="727"/>
      <c r="D130" s="717"/>
      <c r="E130" s="717"/>
      <c r="F130" s="717"/>
      <c r="G130" s="717"/>
      <c r="H130" s="717"/>
      <c r="I130" s="717"/>
      <c r="J130" s="717"/>
      <c r="K130" s="717"/>
      <c r="L130" s="717"/>
      <c r="M130" s="717"/>
      <c r="N130" s="717"/>
      <c r="O130" s="717"/>
      <c r="P130" s="717"/>
      <c r="Q130" s="717"/>
      <c r="R130" s="717"/>
      <c r="S130" s="717"/>
      <c r="T130" s="717"/>
      <c r="U130" s="717"/>
      <c r="V130" s="717"/>
      <c r="W130" s="717"/>
      <c r="X130" s="717"/>
      <c r="Y130" s="717"/>
      <c r="Z130" s="717"/>
      <c r="AA130" s="717"/>
      <c r="AB130" s="717"/>
      <c r="AC130" s="717"/>
      <c r="AD130" s="719"/>
      <c r="AF130" s="400" t="s">
        <v>577</v>
      </c>
      <c r="AG130" s="401">
        <f>ROUNDDOWN(AG129/AG126,3)</f>
        <v>0</v>
      </c>
    </row>
    <row r="131" spans="2:33" ht="13.5" customHeight="1">
      <c r="B131" s="726"/>
      <c r="C131" s="728"/>
      <c r="D131" s="718"/>
      <c r="E131" s="718"/>
      <c r="F131" s="718"/>
      <c r="G131" s="718"/>
      <c r="H131" s="718"/>
      <c r="I131" s="718"/>
      <c r="J131" s="718"/>
      <c r="K131" s="718"/>
      <c r="L131" s="718"/>
      <c r="M131" s="718"/>
      <c r="N131" s="718"/>
      <c r="O131" s="718"/>
      <c r="P131" s="718"/>
      <c r="Q131" s="718"/>
      <c r="R131" s="718"/>
      <c r="S131" s="718"/>
      <c r="T131" s="718"/>
      <c r="U131" s="718"/>
      <c r="V131" s="718"/>
      <c r="W131" s="718"/>
      <c r="X131" s="718"/>
      <c r="Y131" s="718"/>
      <c r="Z131" s="718"/>
      <c r="AA131" s="718"/>
      <c r="AB131" s="718"/>
      <c r="AC131" s="718"/>
      <c r="AD131" s="720"/>
      <c r="AG131" s="402"/>
    </row>
    <row r="133" spans="2:33">
      <c r="B133" s="388" t="s">
        <v>567</v>
      </c>
      <c r="C133" s="389">
        <f>+AD124+1</f>
        <v>364</v>
      </c>
      <c r="D133" s="390">
        <f>+C133+1</f>
        <v>365</v>
      </c>
      <c r="E133" s="390">
        <f t="shared" ref="E133:V133" si="60">+D133+1</f>
        <v>366</v>
      </c>
      <c r="F133" s="390">
        <f t="shared" si="60"/>
        <v>367</v>
      </c>
      <c r="G133" s="390">
        <f t="shared" si="60"/>
        <v>368</v>
      </c>
      <c r="H133" s="390">
        <f t="shared" si="60"/>
        <v>369</v>
      </c>
      <c r="I133" s="390">
        <f t="shared" si="60"/>
        <v>370</v>
      </c>
      <c r="J133" s="390">
        <f t="shared" si="60"/>
        <v>371</v>
      </c>
      <c r="K133" s="390">
        <f t="shared" si="60"/>
        <v>372</v>
      </c>
      <c r="L133" s="390">
        <f t="shared" si="60"/>
        <v>373</v>
      </c>
      <c r="M133" s="390">
        <f t="shared" si="60"/>
        <v>374</v>
      </c>
      <c r="N133" s="390">
        <f t="shared" si="60"/>
        <v>375</v>
      </c>
      <c r="O133" s="390">
        <f t="shared" si="60"/>
        <v>376</v>
      </c>
      <c r="P133" s="390">
        <f t="shared" si="60"/>
        <v>377</v>
      </c>
      <c r="Q133" s="390">
        <f t="shared" si="60"/>
        <v>378</v>
      </c>
      <c r="R133" s="390">
        <f t="shared" si="60"/>
        <v>379</v>
      </c>
      <c r="S133" s="390">
        <f t="shared" si="60"/>
        <v>380</v>
      </c>
      <c r="T133" s="390">
        <f t="shared" si="60"/>
        <v>381</v>
      </c>
      <c r="U133" s="390">
        <f t="shared" si="60"/>
        <v>382</v>
      </c>
      <c r="V133" s="390">
        <f t="shared" si="60"/>
        <v>383</v>
      </c>
      <c r="W133" s="390">
        <f>+V133+1</f>
        <v>384</v>
      </c>
      <c r="X133" s="390">
        <f t="shared" ref="X133:Z133" si="61">+W133+1</f>
        <v>385</v>
      </c>
      <c r="Y133" s="390">
        <f t="shared" si="61"/>
        <v>386</v>
      </c>
      <c r="Z133" s="390">
        <f t="shared" si="61"/>
        <v>387</v>
      </c>
      <c r="AA133" s="390">
        <f>+Z133+1</f>
        <v>388</v>
      </c>
      <c r="AB133" s="390">
        <f t="shared" ref="AB133" si="62">+AA133+1</f>
        <v>389</v>
      </c>
      <c r="AC133" s="390">
        <f>+AB133+1</f>
        <v>390</v>
      </c>
      <c r="AD133" s="391">
        <f t="shared" ref="AD133" si="63">+AC133+1</f>
        <v>391</v>
      </c>
      <c r="AE133" s="392"/>
      <c r="AF133" s="732">
        <f>+AF124+1</f>
        <v>14</v>
      </c>
      <c r="AG133" s="733"/>
    </row>
    <row r="134" spans="2:33">
      <c r="B134" s="393" t="s">
        <v>569</v>
      </c>
      <c r="C134" s="394" t="str">
        <f>TEXT(WEEKDAY(+C133),"aaa")</f>
        <v>土</v>
      </c>
      <c r="D134" s="395" t="str">
        <f t="shared" ref="D134:AD134" si="64">TEXT(WEEKDAY(+D133),"aaa")</f>
        <v>日</v>
      </c>
      <c r="E134" s="395" t="str">
        <f t="shared" si="64"/>
        <v>月</v>
      </c>
      <c r="F134" s="395" t="str">
        <f t="shared" si="64"/>
        <v>火</v>
      </c>
      <c r="G134" s="395" t="str">
        <f t="shared" si="64"/>
        <v>水</v>
      </c>
      <c r="H134" s="395" t="str">
        <f t="shared" si="64"/>
        <v>木</v>
      </c>
      <c r="I134" s="395" t="str">
        <f t="shared" si="64"/>
        <v>金</v>
      </c>
      <c r="J134" s="395" t="str">
        <f t="shared" si="64"/>
        <v>土</v>
      </c>
      <c r="K134" s="395" t="str">
        <f t="shared" si="64"/>
        <v>日</v>
      </c>
      <c r="L134" s="395" t="str">
        <f t="shared" si="64"/>
        <v>月</v>
      </c>
      <c r="M134" s="395" t="str">
        <f t="shared" si="64"/>
        <v>火</v>
      </c>
      <c r="N134" s="395" t="str">
        <f t="shared" si="64"/>
        <v>水</v>
      </c>
      <c r="O134" s="395" t="str">
        <f t="shared" si="64"/>
        <v>木</v>
      </c>
      <c r="P134" s="395" t="str">
        <f t="shared" si="64"/>
        <v>金</v>
      </c>
      <c r="Q134" s="395" t="str">
        <f t="shared" si="64"/>
        <v>土</v>
      </c>
      <c r="R134" s="395" t="str">
        <f t="shared" si="64"/>
        <v>日</v>
      </c>
      <c r="S134" s="395" t="str">
        <f t="shared" si="64"/>
        <v>月</v>
      </c>
      <c r="T134" s="395" t="str">
        <f t="shared" si="64"/>
        <v>火</v>
      </c>
      <c r="U134" s="395" t="str">
        <f t="shared" si="64"/>
        <v>水</v>
      </c>
      <c r="V134" s="395" t="str">
        <f t="shared" si="64"/>
        <v>木</v>
      </c>
      <c r="W134" s="395" t="str">
        <f t="shared" si="64"/>
        <v>金</v>
      </c>
      <c r="X134" s="395" t="str">
        <f t="shared" si="64"/>
        <v>土</v>
      </c>
      <c r="Y134" s="395" t="str">
        <f t="shared" si="64"/>
        <v>日</v>
      </c>
      <c r="Z134" s="395" t="str">
        <f t="shared" si="64"/>
        <v>月</v>
      </c>
      <c r="AA134" s="395" t="str">
        <f t="shared" si="64"/>
        <v>火</v>
      </c>
      <c r="AB134" s="395" t="str">
        <f t="shared" si="64"/>
        <v>水</v>
      </c>
      <c r="AC134" s="395" t="str">
        <f t="shared" si="64"/>
        <v>木</v>
      </c>
      <c r="AD134" s="396" t="str">
        <f t="shared" si="64"/>
        <v>金</v>
      </c>
      <c r="AF134" s="397" t="s">
        <v>570</v>
      </c>
      <c r="AG134" s="370">
        <f>COUNTA(C135:AD136)</f>
        <v>0</v>
      </c>
    </row>
    <row r="135" spans="2:33">
      <c r="B135" s="734" t="s">
        <v>572</v>
      </c>
      <c r="C135" s="736"/>
      <c r="D135" s="721"/>
      <c r="E135" s="721"/>
      <c r="F135" s="721"/>
      <c r="G135" s="721"/>
      <c r="H135" s="721"/>
      <c r="I135" s="721"/>
      <c r="J135" s="721"/>
      <c r="K135" s="721"/>
      <c r="L135" s="721"/>
      <c r="M135" s="721"/>
      <c r="N135" s="721"/>
      <c r="O135" s="721"/>
      <c r="P135" s="721"/>
      <c r="Q135" s="721"/>
      <c r="R135" s="721"/>
      <c r="S135" s="721"/>
      <c r="T135" s="721"/>
      <c r="U135" s="721"/>
      <c r="V135" s="721"/>
      <c r="W135" s="721"/>
      <c r="X135" s="721"/>
      <c r="Y135" s="721"/>
      <c r="Z135" s="721"/>
      <c r="AA135" s="721"/>
      <c r="AB135" s="721"/>
      <c r="AC135" s="721"/>
      <c r="AD135" s="723"/>
      <c r="AF135" s="398" t="s">
        <v>527</v>
      </c>
      <c r="AG135" s="396">
        <f>IF(AND($G$7&gt;=C133,$G$7&lt;=AD133),$G$7-C133+1-AG134,COUNTA(C133:AD133)-AG134)</f>
        <v>28</v>
      </c>
    </row>
    <row r="136" spans="2:33">
      <c r="B136" s="735"/>
      <c r="C136" s="736"/>
      <c r="D136" s="722"/>
      <c r="E136" s="722"/>
      <c r="F136" s="722"/>
      <c r="G136" s="722"/>
      <c r="H136" s="722"/>
      <c r="I136" s="722"/>
      <c r="J136" s="722"/>
      <c r="K136" s="722"/>
      <c r="L136" s="722"/>
      <c r="M136" s="722"/>
      <c r="N136" s="722"/>
      <c r="O136" s="722"/>
      <c r="P136" s="722"/>
      <c r="Q136" s="722"/>
      <c r="R136" s="722"/>
      <c r="S136" s="722"/>
      <c r="T136" s="722"/>
      <c r="U136" s="722"/>
      <c r="V136" s="722"/>
      <c r="W136" s="722"/>
      <c r="X136" s="722"/>
      <c r="Y136" s="722"/>
      <c r="Z136" s="722"/>
      <c r="AA136" s="722"/>
      <c r="AB136" s="722"/>
      <c r="AC136" s="722"/>
      <c r="AD136" s="724"/>
      <c r="AF136" s="398" t="s">
        <v>573</v>
      </c>
      <c r="AG136" s="396">
        <f>+COUNTA(C137:AD138)</f>
        <v>0</v>
      </c>
    </row>
    <row r="137" spans="2:33">
      <c r="B137" s="729" t="s">
        <v>535</v>
      </c>
      <c r="C137" s="731"/>
      <c r="D137" s="721"/>
      <c r="E137" s="721"/>
      <c r="F137" s="721"/>
      <c r="G137" s="721"/>
      <c r="H137" s="721"/>
      <c r="I137" s="721"/>
      <c r="J137" s="721"/>
      <c r="K137" s="721"/>
      <c r="L137" s="721"/>
      <c r="M137" s="721"/>
      <c r="N137" s="721"/>
      <c r="O137" s="721"/>
      <c r="P137" s="721"/>
      <c r="Q137" s="721"/>
      <c r="R137" s="721"/>
      <c r="S137" s="721"/>
      <c r="T137" s="721"/>
      <c r="U137" s="721"/>
      <c r="V137" s="721"/>
      <c r="W137" s="721"/>
      <c r="X137" s="721"/>
      <c r="Y137" s="721"/>
      <c r="Z137" s="721"/>
      <c r="AA137" s="721"/>
      <c r="AB137" s="721"/>
      <c r="AC137" s="721"/>
      <c r="AD137" s="723"/>
      <c r="AF137" s="398" t="s">
        <v>575</v>
      </c>
      <c r="AG137" s="399">
        <f>ROUNDDOWN(AG136/AG135,3)</f>
        <v>0</v>
      </c>
    </row>
    <row r="138" spans="2:33" ht="13.5" customHeight="1">
      <c r="B138" s="730"/>
      <c r="C138" s="731"/>
      <c r="D138" s="722"/>
      <c r="E138" s="722"/>
      <c r="F138" s="722"/>
      <c r="G138" s="722"/>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4"/>
      <c r="AF138" s="398" t="s">
        <v>528</v>
      </c>
      <c r="AG138" s="396">
        <f>+COUNTA(C139:AD140)</f>
        <v>0</v>
      </c>
    </row>
    <row r="139" spans="2:33" ht="13.5" customHeight="1">
      <c r="B139" s="725" t="s">
        <v>538</v>
      </c>
      <c r="C139" s="727"/>
      <c r="D139" s="717"/>
      <c r="E139" s="717"/>
      <c r="F139" s="717"/>
      <c r="G139" s="717"/>
      <c r="H139" s="717"/>
      <c r="I139" s="717"/>
      <c r="J139" s="717"/>
      <c r="K139" s="717"/>
      <c r="L139" s="717"/>
      <c r="M139" s="717"/>
      <c r="N139" s="717"/>
      <c r="O139" s="717"/>
      <c r="P139" s="717"/>
      <c r="Q139" s="717"/>
      <c r="R139" s="717"/>
      <c r="S139" s="717"/>
      <c r="T139" s="717"/>
      <c r="U139" s="717"/>
      <c r="V139" s="717"/>
      <c r="W139" s="717"/>
      <c r="X139" s="717"/>
      <c r="Y139" s="717"/>
      <c r="Z139" s="717"/>
      <c r="AA139" s="717"/>
      <c r="AB139" s="717"/>
      <c r="AC139" s="717"/>
      <c r="AD139" s="719"/>
      <c r="AF139" s="400" t="s">
        <v>577</v>
      </c>
      <c r="AG139" s="401">
        <f>ROUNDDOWN(AG138/AG135,3)</f>
        <v>0</v>
      </c>
    </row>
    <row r="140" spans="2:33" ht="13.5" customHeight="1">
      <c r="B140" s="726"/>
      <c r="C140" s="728"/>
      <c r="D140" s="718"/>
      <c r="E140" s="718"/>
      <c r="F140" s="718"/>
      <c r="G140" s="718"/>
      <c r="H140" s="718"/>
      <c r="I140" s="718"/>
      <c r="J140" s="718"/>
      <c r="K140" s="718"/>
      <c r="L140" s="718"/>
      <c r="M140" s="718"/>
      <c r="N140" s="718"/>
      <c r="O140" s="718"/>
      <c r="P140" s="718"/>
      <c r="Q140" s="718"/>
      <c r="R140" s="718"/>
      <c r="S140" s="718"/>
      <c r="T140" s="718"/>
      <c r="U140" s="718"/>
      <c r="V140" s="718"/>
      <c r="W140" s="718"/>
      <c r="X140" s="718"/>
      <c r="Y140" s="718"/>
      <c r="Z140" s="718"/>
      <c r="AA140" s="718"/>
      <c r="AB140" s="718"/>
      <c r="AC140" s="718"/>
      <c r="AD140" s="720"/>
      <c r="AG140" s="402"/>
    </row>
    <row r="142" spans="2:33">
      <c r="B142" s="388" t="s">
        <v>567</v>
      </c>
      <c r="C142" s="389">
        <f>+AD133+1</f>
        <v>392</v>
      </c>
      <c r="D142" s="390">
        <f>+C142+1</f>
        <v>393</v>
      </c>
      <c r="E142" s="390">
        <f t="shared" ref="E142:V142" si="65">+D142+1</f>
        <v>394</v>
      </c>
      <c r="F142" s="390">
        <f t="shared" si="65"/>
        <v>395</v>
      </c>
      <c r="G142" s="390">
        <f t="shared" si="65"/>
        <v>396</v>
      </c>
      <c r="H142" s="390">
        <f t="shared" si="65"/>
        <v>397</v>
      </c>
      <c r="I142" s="390">
        <f t="shared" si="65"/>
        <v>398</v>
      </c>
      <c r="J142" s="390">
        <f t="shared" si="65"/>
        <v>399</v>
      </c>
      <c r="K142" s="390">
        <f t="shared" si="65"/>
        <v>400</v>
      </c>
      <c r="L142" s="390">
        <f t="shared" si="65"/>
        <v>401</v>
      </c>
      <c r="M142" s="390">
        <f t="shared" si="65"/>
        <v>402</v>
      </c>
      <c r="N142" s="390">
        <f t="shared" si="65"/>
        <v>403</v>
      </c>
      <c r="O142" s="390">
        <f t="shared" si="65"/>
        <v>404</v>
      </c>
      <c r="P142" s="390">
        <f t="shared" si="65"/>
        <v>405</v>
      </c>
      <c r="Q142" s="390">
        <f t="shared" si="65"/>
        <v>406</v>
      </c>
      <c r="R142" s="390">
        <f t="shared" si="65"/>
        <v>407</v>
      </c>
      <c r="S142" s="390">
        <f t="shared" si="65"/>
        <v>408</v>
      </c>
      <c r="T142" s="390">
        <f t="shared" si="65"/>
        <v>409</v>
      </c>
      <c r="U142" s="390">
        <f t="shared" si="65"/>
        <v>410</v>
      </c>
      <c r="V142" s="390">
        <f t="shared" si="65"/>
        <v>411</v>
      </c>
      <c r="W142" s="390">
        <f>+V142+1</f>
        <v>412</v>
      </c>
      <c r="X142" s="390">
        <f t="shared" ref="X142:Z142" si="66">+W142+1</f>
        <v>413</v>
      </c>
      <c r="Y142" s="390">
        <f t="shared" si="66"/>
        <v>414</v>
      </c>
      <c r="Z142" s="390">
        <f t="shared" si="66"/>
        <v>415</v>
      </c>
      <c r="AA142" s="390">
        <f>+Z142+1</f>
        <v>416</v>
      </c>
      <c r="AB142" s="390">
        <f t="shared" ref="AB142" si="67">+AA142+1</f>
        <v>417</v>
      </c>
      <c r="AC142" s="390">
        <f>+AB142+1</f>
        <v>418</v>
      </c>
      <c r="AD142" s="391">
        <f t="shared" ref="AD142" si="68">+AC142+1</f>
        <v>419</v>
      </c>
      <c r="AE142" s="392"/>
      <c r="AF142" s="732">
        <f>+AF133+1</f>
        <v>15</v>
      </c>
      <c r="AG142" s="733"/>
    </row>
    <row r="143" spans="2:33">
      <c r="B143" s="393" t="s">
        <v>569</v>
      </c>
      <c r="C143" s="394" t="str">
        <f>TEXT(WEEKDAY(+C142),"aaa")</f>
        <v>土</v>
      </c>
      <c r="D143" s="395" t="str">
        <f t="shared" ref="D143:AD143" si="69">TEXT(WEEKDAY(+D142),"aaa")</f>
        <v>日</v>
      </c>
      <c r="E143" s="395" t="str">
        <f t="shared" si="69"/>
        <v>月</v>
      </c>
      <c r="F143" s="395" t="str">
        <f t="shared" si="69"/>
        <v>火</v>
      </c>
      <c r="G143" s="395" t="str">
        <f t="shared" si="69"/>
        <v>水</v>
      </c>
      <c r="H143" s="395" t="str">
        <f t="shared" si="69"/>
        <v>木</v>
      </c>
      <c r="I143" s="395" t="str">
        <f t="shared" si="69"/>
        <v>金</v>
      </c>
      <c r="J143" s="395" t="str">
        <f t="shared" si="69"/>
        <v>土</v>
      </c>
      <c r="K143" s="395" t="str">
        <f t="shared" si="69"/>
        <v>日</v>
      </c>
      <c r="L143" s="395" t="str">
        <f t="shared" si="69"/>
        <v>月</v>
      </c>
      <c r="M143" s="395" t="str">
        <f t="shared" si="69"/>
        <v>火</v>
      </c>
      <c r="N143" s="395" t="str">
        <f t="shared" si="69"/>
        <v>水</v>
      </c>
      <c r="O143" s="395" t="str">
        <f t="shared" si="69"/>
        <v>木</v>
      </c>
      <c r="P143" s="395" t="str">
        <f t="shared" si="69"/>
        <v>金</v>
      </c>
      <c r="Q143" s="395" t="str">
        <f t="shared" si="69"/>
        <v>土</v>
      </c>
      <c r="R143" s="395" t="str">
        <f t="shared" si="69"/>
        <v>日</v>
      </c>
      <c r="S143" s="395" t="str">
        <f t="shared" si="69"/>
        <v>月</v>
      </c>
      <c r="T143" s="395" t="str">
        <f t="shared" si="69"/>
        <v>火</v>
      </c>
      <c r="U143" s="395" t="str">
        <f t="shared" si="69"/>
        <v>水</v>
      </c>
      <c r="V143" s="395" t="str">
        <f t="shared" si="69"/>
        <v>木</v>
      </c>
      <c r="W143" s="395" t="str">
        <f t="shared" si="69"/>
        <v>金</v>
      </c>
      <c r="X143" s="395" t="str">
        <f t="shared" si="69"/>
        <v>土</v>
      </c>
      <c r="Y143" s="395" t="str">
        <f t="shared" si="69"/>
        <v>日</v>
      </c>
      <c r="Z143" s="395" t="str">
        <f t="shared" si="69"/>
        <v>月</v>
      </c>
      <c r="AA143" s="395" t="str">
        <f t="shared" si="69"/>
        <v>火</v>
      </c>
      <c r="AB143" s="395" t="str">
        <f t="shared" si="69"/>
        <v>水</v>
      </c>
      <c r="AC143" s="395" t="str">
        <f t="shared" si="69"/>
        <v>木</v>
      </c>
      <c r="AD143" s="396" t="str">
        <f t="shared" si="69"/>
        <v>金</v>
      </c>
      <c r="AF143" s="397" t="s">
        <v>570</v>
      </c>
      <c r="AG143" s="370">
        <f>COUNTA(C144:AD145)</f>
        <v>0</v>
      </c>
    </row>
    <row r="144" spans="2:33">
      <c r="B144" s="734" t="s">
        <v>572</v>
      </c>
      <c r="C144" s="736"/>
      <c r="D144" s="721"/>
      <c r="E144" s="721"/>
      <c r="F144" s="721"/>
      <c r="G144" s="721"/>
      <c r="H144" s="721"/>
      <c r="I144" s="721"/>
      <c r="J144" s="721"/>
      <c r="K144" s="721"/>
      <c r="L144" s="721"/>
      <c r="M144" s="721"/>
      <c r="N144" s="721"/>
      <c r="O144" s="721"/>
      <c r="P144" s="721"/>
      <c r="Q144" s="721"/>
      <c r="R144" s="721"/>
      <c r="S144" s="721"/>
      <c r="T144" s="721"/>
      <c r="U144" s="721"/>
      <c r="V144" s="721"/>
      <c r="W144" s="721"/>
      <c r="X144" s="721"/>
      <c r="Y144" s="721"/>
      <c r="Z144" s="721"/>
      <c r="AA144" s="721"/>
      <c r="AB144" s="721"/>
      <c r="AC144" s="721"/>
      <c r="AD144" s="723"/>
      <c r="AF144" s="398" t="s">
        <v>527</v>
      </c>
      <c r="AG144" s="396">
        <f>IF(AND($G$7&gt;=C142,$G$7&lt;=AD142),$G$7-C142+1-AG143,COUNTA(C142:AD142)-AG143)</f>
        <v>28</v>
      </c>
    </row>
    <row r="145" spans="2:33">
      <c r="B145" s="735"/>
      <c r="C145" s="736"/>
      <c r="D145" s="722"/>
      <c r="E145" s="722"/>
      <c r="F145" s="722"/>
      <c r="G145" s="722"/>
      <c r="H145" s="722"/>
      <c r="I145" s="722"/>
      <c r="J145" s="722"/>
      <c r="K145" s="722"/>
      <c r="L145" s="722"/>
      <c r="M145" s="722"/>
      <c r="N145" s="722"/>
      <c r="O145" s="722"/>
      <c r="P145" s="722"/>
      <c r="Q145" s="722"/>
      <c r="R145" s="722"/>
      <c r="S145" s="722"/>
      <c r="T145" s="722"/>
      <c r="U145" s="722"/>
      <c r="V145" s="722"/>
      <c r="W145" s="722"/>
      <c r="X145" s="722"/>
      <c r="Y145" s="722"/>
      <c r="Z145" s="722"/>
      <c r="AA145" s="722"/>
      <c r="AB145" s="722"/>
      <c r="AC145" s="722"/>
      <c r="AD145" s="724"/>
      <c r="AF145" s="398" t="s">
        <v>573</v>
      </c>
      <c r="AG145" s="396">
        <f>+COUNTA(C146:AD147)</f>
        <v>0</v>
      </c>
    </row>
    <row r="146" spans="2:33">
      <c r="B146" s="729" t="s">
        <v>535</v>
      </c>
      <c r="C146" s="731"/>
      <c r="D146" s="721"/>
      <c r="E146" s="721"/>
      <c r="F146" s="721"/>
      <c r="G146" s="721"/>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3"/>
      <c r="AF146" s="398" t="s">
        <v>575</v>
      </c>
      <c r="AG146" s="399">
        <f>ROUNDDOWN(AG145/AG144,3)</f>
        <v>0</v>
      </c>
    </row>
    <row r="147" spans="2:33" ht="13.5" customHeight="1">
      <c r="B147" s="730"/>
      <c r="C147" s="731"/>
      <c r="D147" s="722"/>
      <c r="E147" s="722"/>
      <c r="F147" s="722"/>
      <c r="G147" s="722"/>
      <c r="H147" s="722"/>
      <c r="I147" s="722"/>
      <c r="J147" s="722"/>
      <c r="K147" s="722"/>
      <c r="L147" s="722"/>
      <c r="M147" s="722"/>
      <c r="N147" s="722"/>
      <c r="O147" s="722"/>
      <c r="P147" s="722"/>
      <c r="Q147" s="722"/>
      <c r="R147" s="722"/>
      <c r="S147" s="722"/>
      <c r="T147" s="722"/>
      <c r="U147" s="722"/>
      <c r="V147" s="722"/>
      <c r="W147" s="722"/>
      <c r="X147" s="722"/>
      <c r="Y147" s="722"/>
      <c r="Z147" s="722"/>
      <c r="AA147" s="722"/>
      <c r="AB147" s="722"/>
      <c r="AC147" s="722"/>
      <c r="AD147" s="724"/>
      <c r="AF147" s="398" t="s">
        <v>528</v>
      </c>
      <c r="AG147" s="396">
        <f>+COUNTA(C148:AD149)</f>
        <v>0</v>
      </c>
    </row>
    <row r="148" spans="2:33" ht="13.5" customHeight="1">
      <c r="B148" s="725" t="s">
        <v>538</v>
      </c>
      <c r="C148" s="727"/>
      <c r="D148" s="717"/>
      <c r="E148" s="717"/>
      <c r="F148" s="717"/>
      <c r="G148" s="717"/>
      <c r="H148" s="717"/>
      <c r="I148" s="717"/>
      <c r="J148" s="717"/>
      <c r="K148" s="717"/>
      <c r="L148" s="717"/>
      <c r="M148" s="717"/>
      <c r="N148" s="717"/>
      <c r="O148" s="717"/>
      <c r="P148" s="717"/>
      <c r="Q148" s="717"/>
      <c r="R148" s="717"/>
      <c r="S148" s="717"/>
      <c r="T148" s="717"/>
      <c r="U148" s="717"/>
      <c r="V148" s="717"/>
      <c r="W148" s="717"/>
      <c r="X148" s="717"/>
      <c r="Y148" s="717"/>
      <c r="Z148" s="717"/>
      <c r="AA148" s="717"/>
      <c r="AB148" s="717"/>
      <c r="AC148" s="717"/>
      <c r="AD148" s="719"/>
      <c r="AF148" s="400" t="s">
        <v>577</v>
      </c>
      <c r="AG148" s="401">
        <f>ROUNDDOWN(AG147/AG144,3)</f>
        <v>0</v>
      </c>
    </row>
    <row r="149" spans="2:33" ht="13.5" customHeight="1">
      <c r="B149" s="726"/>
      <c r="C149" s="728"/>
      <c r="D149" s="718"/>
      <c r="E149" s="718"/>
      <c r="F149" s="718"/>
      <c r="G149" s="718"/>
      <c r="H149" s="718"/>
      <c r="I149" s="718"/>
      <c r="J149" s="718"/>
      <c r="K149" s="718"/>
      <c r="L149" s="718"/>
      <c r="M149" s="718"/>
      <c r="N149" s="718"/>
      <c r="O149" s="718"/>
      <c r="P149" s="718"/>
      <c r="Q149" s="718"/>
      <c r="R149" s="718"/>
      <c r="S149" s="718"/>
      <c r="T149" s="718"/>
      <c r="U149" s="718"/>
      <c r="V149" s="718"/>
      <c r="W149" s="718"/>
      <c r="X149" s="718"/>
      <c r="Y149" s="718"/>
      <c r="Z149" s="718"/>
      <c r="AA149" s="718"/>
      <c r="AB149" s="718"/>
      <c r="AC149" s="718"/>
      <c r="AD149" s="720"/>
      <c r="AG149" s="402"/>
    </row>
    <row r="151" spans="2:33">
      <c r="B151" s="388" t="s">
        <v>567</v>
      </c>
      <c r="C151" s="389">
        <f>+AD142+1</f>
        <v>420</v>
      </c>
      <c r="D151" s="390">
        <f>+C151+1</f>
        <v>421</v>
      </c>
      <c r="E151" s="390">
        <f t="shared" ref="E151:V151" si="70">+D151+1</f>
        <v>422</v>
      </c>
      <c r="F151" s="390">
        <f t="shared" si="70"/>
        <v>423</v>
      </c>
      <c r="G151" s="390">
        <f t="shared" si="70"/>
        <v>424</v>
      </c>
      <c r="H151" s="390">
        <f t="shared" si="70"/>
        <v>425</v>
      </c>
      <c r="I151" s="390">
        <f t="shared" si="70"/>
        <v>426</v>
      </c>
      <c r="J151" s="390">
        <f t="shared" si="70"/>
        <v>427</v>
      </c>
      <c r="K151" s="390">
        <f t="shared" si="70"/>
        <v>428</v>
      </c>
      <c r="L151" s="390">
        <f t="shared" si="70"/>
        <v>429</v>
      </c>
      <c r="M151" s="390">
        <f t="shared" si="70"/>
        <v>430</v>
      </c>
      <c r="N151" s="390">
        <f t="shared" si="70"/>
        <v>431</v>
      </c>
      <c r="O151" s="390">
        <f t="shared" si="70"/>
        <v>432</v>
      </c>
      <c r="P151" s="390">
        <f t="shared" si="70"/>
        <v>433</v>
      </c>
      <c r="Q151" s="390">
        <f t="shared" si="70"/>
        <v>434</v>
      </c>
      <c r="R151" s="390">
        <f t="shared" si="70"/>
        <v>435</v>
      </c>
      <c r="S151" s="390">
        <f t="shared" si="70"/>
        <v>436</v>
      </c>
      <c r="T151" s="390">
        <f t="shared" si="70"/>
        <v>437</v>
      </c>
      <c r="U151" s="390">
        <f t="shared" si="70"/>
        <v>438</v>
      </c>
      <c r="V151" s="390">
        <f t="shared" si="70"/>
        <v>439</v>
      </c>
      <c r="W151" s="390">
        <f>+V151+1</f>
        <v>440</v>
      </c>
      <c r="X151" s="390">
        <f t="shared" ref="X151:Z151" si="71">+W151+1</f>
        <v>441</v>
      </c>
      <c r="Y151" s="390">
        <f t="shared" si="71"/>
        <v>442</v>
      </c>
      <c r="Z151" s="390">
        <f t="shared" si="71"/>
        <v>443</v>
      </c>
      <c r="AA151" s="390">
        <f>+Z151+1</f>
        <v>444</v>
      </c>
      <c r="AB151" s="390">
        <f t="shared" ref="AB151" si="72">+AA151+1</f>
        <v>445</v>
      </c>
      <c r="AC151" s="390">
        <f>+AB151+1</f>
        <v>446</v>
      </c>
      <c r="AD151" s="391">
        <f t="shared" ref="AD151" si="73">+AC151+1</f>
        <v>447</v>
      </c>
      <c r="AE151" s="392"/>
      <c r="AF151" s="732">
        <f>+AF142+1</f>
        <v>16</v>
      </c>
      <c r="AG151" s="733"/>
    </row>
    <row r="152" spans="2:33">
      <c r="B152" s="393" t="s">
        <v>569</v>
      </c>
      <c r="C152" s="394" t="str">
        <f>TEXT(WEEKDAY(+C151),"aaa")</f>
        <v>土</v>
      </c>
      <c r="D152" s="395" t="str">
        <f t="shared" ref="D152:AD152" si="74">TEXT(WEEKDAY(+D151),"aaa")</f>
        <v>日</v>
      </c>
      <c r="E152" s="395" t="str">
        <f t="shared" si="74"/>
        <v>月</v>
      </c>
      <c r="F152" s="395" t="str">
        <f t="shared" si="74"/>
        <v>火</v>
      </c>
      <c r="G152" s="395" t="str">
        <f t="shared" si="74"/>
        <v>水</v>
      </c>
      <c r="H152" s="395" t="str">
        <f t="shared" si="74"/>
        <v>木</v>
      </c>
      <c r="I152" s="395" t="str">
        <f t="shared" si="74"/>
        <v>金</v>
      </c>
      <c r="J152" s="395" t="str">
        <f t="shared" si="74"/>
        <v>土</v>
      </c>
      <c r="K152" s="395" t="str">
        <f t="shared" si="74"/>
        <v>日</v>
      </c>
      <c r="L152" s="395" t="str">
        <f t="shared" si="74"/>
        <v>月</v>
      </c>
      <c r="M152" s="395" t="str">
        <f t="shared" si="74"/>
        <v>火</v>
      </c>
      <c r="N152" s="395" t="str">
        <f t="shared" si="74"/>
        <v>水</v>
      </c>
      <c r="O152" s="395" t="str">
        <f t="shared" si="74"/>
        <v>木</v>
      </c>
      <c r="P152" s="395" t="str">
        <f t="shared" si="74"/>
        <v>金</v>
      </c>
      <c r="Q152" s="395" t="str">
        <f t="shared" si="74"/>
        <v>土</v>
      </c>
      <c r="R152" s="395" t="str">
        <f t="shared" si="74"/>
        <v>日</v>
      </c>
      <c r="S152" s="395" t="str">
        <f t="shared" si="74"/>
        <v>月</v>
      </c>
      <c r="T152" s="395" t="str">
        <f t="shared" si="74"/>
        <v>火</v>
      </c>
      <c r="U152" s="395" t="str">
        <f t="shared" si="74"/>
        <v>水</v>
      </c>
      <c r="V152" s="395" t="str">
        <f t="shared" si="74"/>
        <v>木</v>
      </c>
      <c r="W152" s="395" t="str">
        <f t="shared" si="74"/>
        <v>金</v>
      </c>
      <c r="X152" s="395" t="str">
        <f t="shared" si="74"/>
        <v>土</v>
      </c>
      <c r="Y152" s="395" t="str">
        <f t="shared" si="74"/>
        <v>日</v>
      </c>
      <c r="Z152" s="395" t="str">
        <f t="shared" si="74"/>
        <v>月</v>
      </c>
      <c r="AA152" s="395" t="str">
        <f t="shared" si="74"/>
        <v>火</v>
      </c>
      <c r="AB152" s="395" t="str">
        <f t="shared" si="74"/>
        <v>水</v>
      </c>
      <c r="AC152" s="395" t="str">
        <f t="shared" si="74"/>
        <v>木</v>
      </c>
      <c r="AD152" s="396" t="str">
        <f t="shared" si="74"/>
        <v>金</v>
      </c>
      <c r="AF152" s="397" t="s">
        <v>570</v>
      </c>
      <c r="AG152" s="370">
        <f>COUNTA(C153:AD154)</f>
        <v>0</v>
      </c>
    </row>
    <row r="153" spans="2:33">
      <c r="B153" s="734" t="s">
        <v>572</v>
      </c>
      <c r="C153" s="736"/>
      <c r="D153" s="721"/>
      <c r="E153" s="721"/>
      <c r="F153" s="721"/>
      <c r="G153" s="721"/>
      <c r="H153" s="721"/>
      <c r="I153" s="721"/>
      <c r="J153" s="721"/>
      <c r="K153" s="721"/>
      <c r="L153" s="721"/>
      <c r="M153" s="721"/>
      <c r="N153" s="721"/>
      <c r="O153" s="721"/>
      <c r="P153" s="721"/>
      <c r="Q153" s="721"/>
      <c r="R153" s="721"/>
      <c r="S153" s="721"/>
      <c r="T153" s="721"/>
      <c r="U153" s="721"/>
      <c r="V153" s="721"/>
      <c r="W153" s="721"/>
      <c r="X153" s="721"/>
      <c r="Y153" s="721"/>
      <c r="Z153" s="721"/>
      <c r="AA153" s="721"/>
      <c r="AB153" s="721"/>
      <c r="AC153" s="721"/>
      <c r="AD153" s="723"/>
      <c r="AF153" s="398" t="s">
        <v>527</v>
      </c>
      <c r="AG153" s="396">
        <f>IF(AND($G$7&gt;=C151,$G$7&lt;=AD151),$G$7-C151+1-AG152,COUNTA(C151:AD151)-AG152)</f>
        <v>28</v>
      </c>
    </row>
    <row r="154" spans="2:33">
      <c r="B154" s="735"/>
      <c r="C154" s="736"/>
      <c r="D154" s="722"/>
      <c r="E154" s="722"/>
      <c r="F154" s="722"/>
      <c r="G154" s="722"/>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4"/>
      <c r="AF154" s="398" t="s">
        <v>573</v>
      </c>
      <c r="AG154" s="396">
        <f>+COUNTA(C155:AD156)</f>
        <v>0</v>
      </c>
    </row>
    <row r="155" spans="2:33">
      <c r="B155" s="729" t="s">
        <v>535</v>
      </c>
      <c r="C155" s="731"/>
      <c r="D155" s="721"/>
      <c r="E155" s="721"/>
      <c r="F155" s="721"/>
      <c r="G155" s="721"/>
      <c r="H155" s="721"/>
      <c r="I155" s="721"/>
      <c r="J155" s="721"/>
      <c r="K155" s="721"/>
      <c r="L155" s="721"/>
      <c r="M155" s="721"/>
      <c r="N155" s="721"/>
      <c r="O155" s="721"/>
      <c r="P155" s="721"/>
      <c r="Q155" s="721"/>
      <c r="R155" s="721"/>
      <c r="S155" s="721"/>
      <c r="T155" s="721"/>
      <c r="U155" s="721"/>
      <c r="V155" s="721"/>
      <c r="W155" s="721"/>
      <c r="X155" s="721"/>
      <c r="Y155" s="721"/>
      <c r="Z155" s="721"/>
      <c r="AA155" s="721"/>
      <c r="AB155" s="721"/>
      <c r="AC155" s="721"/>
      <c r="AD155" s="723"/>
      <c r="AF155" s="398" t="s">
        <v>575</v>
      </c>
      <c r="AG155" s="399">
        <f>ROUNDDOWN(AG154/AG153,3)</f>
        <v>0</v>
      </c>
    </row>
    <row r="156" spans="2:33" ht="13.5" customHeight="1">
      <c r="B156" s="730"/>
      <c r="C156" s="731"/>
      <c r="D156" s="722"/>
      <c r="E156" s="722"/>
      <c r="F156" s="722"/>
      <c r="G156" s="722"/>
      <c r="H156" s="722"/>
      <c r="I156" s="722"/>
      <c r="J156" s="722"/>
      <c r="K156" s="722"/>
      <c r="L156" s="722"/>
      <c r="M156" s="722"/>
      <c r="N156" s="722"/>
      <c r="O156" s="722"/>
      <c r="P156" s="722"/>
      <c r="Q156" s="722"/>
      <c r="R156" s="722"/>
      <c r="S156" s="722"/>
      <c r="T156" s="722"/>
      <c r="U156" s="722"/>
      <c r="V156" s="722"/>
      <c r="W156" s="722"/>
      <c r="X156" s="722"/>
      <c r="Y156" s="722"/>
      <c r="Z156" s="722"/>
      <c r="AA156" s="722"/>
      <c r="AB156" s="722"/>
      <c r="AC156" s="722"/>
      <c r="AD156" s="724"/>
      <c r="AF156" s="398" t="s">
        <v>528</v>
      </c>
      <c r="AG156" s="396">
        <f>+COUNTA(C157:AD158)</f>
        <v>0</v>
      </c>
    </row>
    <row r="157" spans="2:33" ht="13.5" customHeight="1">
      <c r="B157" s="725" t="s">
        <v>538</v>
      </c>
      <c r="C157" s="727"/>
      <c r="D157" s="717"/>
      <c r="E157" s="717"/>
      <c r="F157" s="717"/>
      <c r="G157" s="717"/>
      <c r="H157" s="717"/>
      <c r="I157" s="717"/>
      <c r="J157" s="717"/>
      <c r="K157" s="717"/>
      <c r="L157" s="717"/>
      <c r="M157" s="717"/>
      <c r="N157" s="717"/>
      <c r="O157" s="717"/>
      <c r="P157" s="717"/>
      <c r="Q157" s="717"/>
      <c r="R157" s="717"/>
      <c r="S157" s="717"/>
      <c r="T157" s="717"/>
      <c r="U157" s="717"/>
      <c r="V157" s="717"/>
      <c r="W157" s="717"/>
      <c r="X157" s="717"/>
      <c r="Y157" s="717"/>
      <c r="Z157" s="717"/>
      <c r="AA157" s="717"/>
      <c r="AB157" s="717"/>
      <c r="AC157" s="717"/>
      <c r="AD157" s="719"/>
      <c r="AF157" s="400" t="s">
        <v>577</v>
      </c>
      <c r="AG157" s="401">
        <f>ROUNDDOWN(AG156/AG153,3)</f>
        <v>0</v>
      </c>
    </row>
    <row r="158" spans="2:33" ht="13.5" customHeight="1">
      <c r="B158" s="726"/>
      <c r="C158" s="728"/>
      <c r="D158" s="718"/>
      <c r="E158" s="718"/>
      <c r="F158" s="718"/>
      <c r="G158" s="718"/>
      <c r="H158" s="718"/>
      <c r="I158" s="718"/>
      <c r="J158" s="718"/>
      <c r="K158" s="718"/>
      <c r="L158" s="718"/>
      <c r="M158" s="718"/>
      <c r="N158" s="718"/>
      <c r="O158" s="718"/>
      <c r="P158" s="718"/>
      <c r="Q158" s="718"/>
      <c r="R158" s="718"/>
      <c r="S158" s="718"/>
      <c r="T158" s="718"/>
      <c r="U158" s="718"/>
      <c r="V158" s="718"/>
      <c r="W158" s="718"/>
      <c r="X158" s="718"/>
      <c r="Y158" s="718"/>
      <c r="Z158" s="718"/>
      <c r="AA158" s="718"/>
      <c r="AB158" s="718"/>
      <c r="AC158" s="718"/>
      <c r="AD158" s="720"/>
      <c r="AG158" s="402"/>
    </row>
    <row r="160" spans="2:33">
      <c r="B160" s="388" t="s">
        <v>567</v>
      </c>
      <c r="C160" s="389">
        <f>+AD151+1</f>
        <v>448</v>
      </c>
      <c r="D160" s="390">
        <f>+C160+1</f>
        <v>449</v>
      </c>
      <c r="E160" s="390">
        <f t="shared" ref="E160:V160" si="75">+D160+1</f>
        <v>450</v>
      </c>
      <c r="F160" s="390">
        <f t="shared" si="75"/>
        <v>451</v>
      </c>
      <c r="G160" s="390">
        <f t="shared" si="75"/>
        <v>452</v>
      </c>
      <c r="H160" s="390">
        <f t="shared" si="75"/>
        <v>453</v>
      </c>
      <c r="I160" s="390">
        <f t="shared" si="75"/>
        <v>454</v>
      </c>
      <c r="J160" s="390">
        <f t="shared" si="75"/>
        <v>455</v>
      </c>
      <c r="K160" s="390">
        <f t="shared" si="75"/>
        <v>456</v>
      </c>
      <c r="L160" s="390">
        <f t="shared" si="75"/>
        <v>457</v>
      </c>
      <c r="M160" s="390">
        <f t="shared" si="75"/>
        <v>458</v>
      </c>
      <c r="N160" s="390">
        <f t="shared" si="75"/>
        <v>459</v>
      </c>
      <c r="O160" s="390">
        <f t="shared" si="75"/>
        <v>460</v>
      </c>
      <c r="P160" s="390">
        <f t="shared" si="75"/>
        <v>461</v>
      </c>
      <c r="Q160" s="390">
        <f t="shared" si="75"/>
        <v>462</v>
      </c>
      <c r="R160" s="390">
        <f t="shared" si="75"/>
        <v>463</v>
      </c>
      <c r="S160" s="390">
        <f t="shared" si="75"/>
        <v>464</v>
      </c>
      <c r="T160" s="390">
        <f t="shared" si="75"/>
        <v>465</v>
      </c>
      <c r="U160" s="390">
        <f t="shared" si="75"/>
        <v>466</v>
      </c>
      <c r="V160" s="390">
        <f t="shared" si="75"/>
        <v>467</v>
      </c>
      <c r="W160" s="390">
        <f>+V160+1</f>
        <v>468</v>
      </c>
      <c r="X160" s="390">
        <f t="shared" ref="X160:Z160" si="76">+W160+1</f>
        <v>469</v>
      </c>
      <c r="Y160" s="390">
        <f t="shared" si="76"/>
        <v>470</v>
      </c>
      <c r="Z160" s="390">
        <f t="shared" si="76"/>
        <v>471</v>
      </c>
      <c r="AA160" s="390">
        <f>+Z160+1</f>
        <v>472</v>
      </c>
      <c r="AB160" s="390">
        <f t="shared" ref="AB160" si="77">+AA160+1</f>
        <v>473</v>
      </c>
      <c r="AC160" s="390">
        <f>+AB160+1</f>
        <v>474</v>
      </c>
      <c r="AD160" s="391">
        <f t="shared" ref="AD160" si="78">+AC160+1</f>
        <v>475</v>
      </c>
      <c r="AE160" s="392"/>
      <c r="AF160" s="732">
        <f>+AF151+1</f>
        <v>17</v>
      </c>
      <c r="AG160" s="733"/>
    </row>
    <row r="161" spans="2:33">
      <c r="B161" s="393" t="s">
        <v>569</v>
      </c>
      <c r="C161" s="394" t="str">
        <f>TEXT(WEEKDAY(+C160),"aaa")</f>
        <v>土</v>
      </c>
      <c r="D161" s="395" t="str">
        <f t="shared" ref="D161:AD161" si="79">TEXT(WEEKDAY(+D160),"aaa")</f>
        <v>日</v>
      </c>
      <c r="E161" s="395" t="str">
        <f t="shared" si="79"/>
        <v>月</v>
      </c>
      <c r="F161" s="395" t="str">
        <f t="shared" si="79"/>
        <v>火</v>
      </c>
      <c r="G161" s="395" t="str">
        <f t="shared" si="79"/>
        <v>水</v>
      </c>
      <c r="H161" s="395" t="str">
        <f t="shared" si="79"/>
        <v>木</v>
      </c>
      <c r="I161" s="395" t="str">
        <f t="shared" si="79"/>
        <v>金</v>
      </c>
      <c r="J161" s="395" t="str">
        <f t="shared" si="79"/>
        <v>土</v>
      </c>
      <c r="K161" s="395" t="str">
        <f t="shared" si="79"/>
        <v>日</v>
      </c>
      <c r="L161" s="395" t="str">
        <f t="shared" si="79"/>
        <v>月</v>
      </c>
      <c r="M161" s="395" t="str">
        <f t="shared" si="79"/>
        <v>火</v>
      </c>
      <c r="N161" s="395" t="str">
        <f t="shared" si="79"/>
        <v>水</v>
      </c>
      <c r="O161" s="395" t="str">
        <f t="shared" si="79"/>
        <v>木</v>
      </c>
      <c r="P161" s="395" t="str">
        <f t="shared" si="79"/>
        <v>金</v>
      </c>
      <c r="Q161" s="395" t="str">
        <f t="shared" si="79"/>
        <v>土</v>
      </c>
      <c r="R161" s="395" t="str">
        <f t="shared" si="79"/>
        <v>日</v>
      </c>
      <c r="S161" s="395" t="str">
        <f t="shared" si="79"/>
        <v>月</v>
      </c>
      <c r="T161" s="395" t="str">
        <f t="shared" si="79"/>
        <v>火</v>
      </c>
      <c r="U161" s="395" t="str">
        <f t="shared" si="79"/>
        <v>水</v>
      </c>
      <c r="V161" s="395" t="str">
        <f t="shared" si="79"/>
        <v>木</v>
      </c>
      <c r="W161" s="395" t="str">
        <f t="shared" si="79"/>
        <v>金</v>
      </c>
      <c r="X161" s="395" t="str">
        <f t="shared" si="79"/>
        <v>土</v>
      </c>
      <c r="Y161" s="395" t="str">
        <f t="shared" si="79"/>
        <v>日</v>
      </c>
      <c r="Z161" s="395" t="str">
        <f t="shared" si="79"/>
        <v>月</v>
      </c>
      <c r="AA161" s="395" t="str">
        <f t="shared" si="79"/>
        <v>火</v>
      </c>
      <c r="AB161" s="395" t="str">
        <f t="shared" si="79"/>
        <v>水</v>
      </c>
      <c r="AC161" s="395" t="str">
        <f t="shared" si="79"/>
        <v>木</v>
      </c>
      <c r="AD161" s="396" t="str">
        <f t="shared" si="79"/>
        <v>金</v>
      </c>
      <c r="AF161" s="397" t="s">
        <v>570</v>
      </c>
      <c r="AG161" s="370">
        <f>COUNTA(C162:AD163)</f>
        <v>0</v>
      </c>
    </row>
    <row r="162" spans="2:33">
      <c r="B162" s="734" t="s">
        <v>572</v>
      </c>
      <c r="C162" s="736"/>
      <c r="D162" s="721"/>
      <c r="E162" s="721"/>
      <c r="F162" s="721"/>
      <c r="G162" s="721"/>
      <c r="H162" s="721"/>
      <c r="I162" s="721"/>
      <c r="J162" s="721"/>
      <c r="K162" s="721"/>
      <c r="L162" s="721"/>
      <c r="M162" s="721"/>
      <c r="N162" s="721"/>
      <c r="O162" s="721"/>
      <c r="P162" s="721"/>
      <c r="Q162" s="721"/>
      <c r="R162" s="721"/>
      <c r="S162" s="721"/>
      <c r="T162" s="721"/>
      <c r="U162" s="721"/>
      <c r="V162" s="721"/>
      <c r="W162" s="721"/>
      <c r="X162" s="721"/>
      <c r="Y162" s="721"/>
      <c r="Z162" s="721"/>
      <c r="AA162" s="721"/>
      <c r="AB162" s="721"/>
      <c r="AC162" s="721"/>
      <c r="AD162" s="723"/>
      <c r="AF162" s="398" t="s">
        <v>527</v>
      </c>
      <c r="AG162" s="396">
        <f>IF(AND($G$7&gt;=C160,$G$7&lt;=AD160),$G$7-C160+1-AG161,COUNTA(C160:AD160)-AG161)</f>
        <v>28</v>
      </c>
    </row>
    <row r="163" spans="2:33">
      <c r="B163" s="735"/>
      <c r="C163" s="736"/>
      <c r="D163" s="722"/>
      <c r="E163" s="722"/>
      <c r="F163" s="722"/>
      <c r="G163" s="722"/>
      <c r="H163" s="722"/>
      <c r="I163" s="722"/>
      <c r="J163" s="722"/>
      <c r="K163" s="722"/>
      <c r="L163" s="722"/>
      <c r="M163" s="722"/>
      <c r="N163" s="722"/>
      <c r="O163" s="722"/>
      <c r="P163" s="722"/>
      <c r="Q163" s="722"/>
      <c r="R163" s="722"/>
      <c r="S163" s="722"/>
      <c r="T163" s="722"/>
      <c r="U163" s="722"/>
      <c r="V163" s="722"/>
      <c r="W163" s="722"/>
      <c r="X163" s="722"/>
      <c r="Y163" s="722"/>
      <c r="Z163" s="722"/>
      <c r="AA163" s="722"/>
      <c r="AB163" s="722"/>
      <c r="AC163" s="722"/>
      <c r="AD163" s="724"/>
      <c r="AF163" s="398" t="s">
        <v>573</v>
      </c>
      <c r="AG163" s="396">
        <f>+COUNTA(C164:AD165)</f>
        <v>0</v>
      </c>
    </row>
    <row r="164" spans="2:33">
      <c r="B164" s="729" t="s">
        <v>535</v>
      </c>
      <c r="C164" s="731"/>
      <c r="D164" s="721"/>
      <c r="E164" s="721"/>
      <c r="F164" s="721"/>
      <c r="G164" s="721"/>
      <c r="H164" s="721"/>
      <c r="I164" s="721"/>
      <c r="J164" s="721"/>
      <c r="K164" s="721"/>
      <c r="L164" s="721"/>
      <c r="M164" s="721"/>
      <c r="N164" s="721"/>
      <c r="O164" s="721"/>
      <c r="P164" s="721"/>
      <c r="Q164" s="721"/>
      <c r="R164" s="721"/>
      <c r="S164" s="721"/>
      <c r="T164" s="721"/>
      <c r="U164" s="721"/>
      <c r="V164" s="721"/>
      <c r="W164" s="721"/>
      <c r="X164" s="721"/>
      <c r="Y164" s="721"/>
      <c r="Z164" s="721"/>
      <c r="AA164" s="721"/>
      <c r="AB164" s="721"/>
      <c r="AC164" s="721"/>
      <c r="AD164" s="723"/>
      <c r="AF164" s="398" t="s">
        <v>575</v>
      </c>
      <c r="AG164" s="399">
        <f>ROUNDDOWN(AG163/AG162,3)</f>
        <v>0</v>
      </c>
    </row>
    <row r="165" spans="2:33" ht="13.5" customHeight="1">
      <c r="B165" s="730"/>
      <c r="C165" s="731"/>
      <c r="D165" s="722"/>
      <c r="E165" s="722"/>
      <c r="F165" s="722"/>
      <c r="G165" s="722"/>
      <c r="H165" s="722"/>
      <c r="I165" s="722"/>
      <c r="J165" s="722"/>
      <c r="K165" s="722"/>
      <c r="L165" s="722"/>
      <c r="M165" s="722"/>
      <c r="N165" s="722"/>
      <c r="O165" s="722"/>
      <c r="P165" s="722"/>
      <c r="Q165" s="722"/>
      <c r="R165" s="722"/>
      <c r="S165" s="722"/>
      <c r="T165" s="722"/>
      <c r="U165" s="722"/>
      <c r="V165" s="722"/>
      <c r="W165" s="722"/>
      <c r="X165" s="722"/>
      <c r="Y165" s="722"/>
      <c r="Z165" s="722"/>
      <c r="AA165" s="722"/>
      <c r="AB165" s="722"/>
      <c r="AC165" s="722"/>
      <c r="AD165" s="724"/>
      <c r="AF165" s="398" t="s">
        <v>528</v>
      </c>
      <c r="AG165" s="396">
        <f>+COUNTA(C166:AD167)</f>
        <v>0</v>
      </c>
    </row>
    <row r="166" spans="2:33" ht="13.5" customHeight="1">
      <c r="B166" s="725" t="s">
        <v>538</v>
      </c>
      <c r="C166" s="727"/>
      <c r="D166" s="717"/>
      <c r="E166" s="717"/>
      <c r="F166" s="717"/>
      <c r="G166" s="717"/>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9"/>
      <c r="AF166" s="400" t="s">
        <v>577</v>
      </c>
      <c r="AG166" s="401">
        <f>ROUNDDOWN(AG165/AG162,3)</f>
        <v>0</v>
      </c>
    </row>
    <row r="167" spans="2:33" ht="13.5" customHeight="1">
      <c r="B167" s="726"/>
      <c r="C167" s="728"/>
      <c r="D167" s="718"/>
      <c r="E167" s="718"/>
      <c r="F167" s="718"/>
      <c r="G167" s="718"/>
      <c r="H167" s="718"/>
      <c r="I167" s="718"/>
      <c r="J167" s="718"/>
      <c r="K167" s="718"/>
      <c r="L167" s="718"/>
      <c r="M167" s="718"/>
      <c r="N167" s="718"/>
      <c r="O167" s="718"/>
      <c r="P167" s="718"/>
      <c r="Q167" s="718"/>
      <c r="R167" s="718"/>
      <c r="S167" s="718"/>
      <c r="T167" s="718"/>
      <c r="U167" s="718"/>
      <c r="V167" s="718"/>
      <c r="W167" s="718"/>
      <c r="X167" s="718"/>
      <c r="Y167" s="718"/>
      <c r="Z167" s="718"/>
      <c r="AA167" s="718"/>
      <c r="AB167" s="718"/>
      <c r="AC167" s="718"/>
      <c r="AD167" s="720"/>
      <c r="AG167" s="402"/>
    </row>
    <row r="169" spans="2:33">
      <c r="B169" s="388" t="s">
        <v>567</v>
      </c>
      <c r="C169" s="389">
        <f>+AD160+1</f>
        <v>476</v>
      </c>
      <c r="D169" s="390">
        <f>+C169+1</f>
        <v>477</v>
      </c>
      <c r="E169" s="390">
        <f t="shared" ref="E169:V169" si="80">+D169+1</f>
        <v>478</v>
      </c>
      <c r="F169" s="390">
        <f t="shared" si="80"/>
        <v>479</v>
      </c>
      <c r="G169" s="390">
        <f t="shared" si="80"/>
        <v>480</v>
      </c>
      <c r="H169" s="390">
        <f t="shared" si="80"/>
        <v>481</v>
      </c>
      <c r="I169" s="390">
        <f t="shared" si="80"/>
        <v>482</v>
      </c>
      <c r="J169" s="390">
        <f t="shared" si="80"/>
        <v>483</v>
      </c>
      <c r="K169" s="390">
        <f t="shared" si="80"/>
        <v>484</v>
      </c>
      <c r="L169" s="390">
        <f t="shared" si="80"/>
        <v>485</v>
      </c>
      <c r="M169" s="390">
        <f t="shared" si="80"/>
        <v>486</v>
      </c>
      <c r="N169" s="390">
        <f t="shared" si="80"/>
        <v>487</v>
      </c>
      <c r="O169" s="390">
        <f t="shared" si="80"/>
        <v>488</v>
      </c>
      <c r="P169" s="390">
        <f t="shared" si="80"/>
        <v>489</v>
      </c>
      <c r="Q169" s="390">
        <f t="shared" si="80"/>
        <v>490</v>
      </c>
      <c r="R169" s="390">
        <f t="shared" si="80"/>
        <v>491</v>
      </c>
      <c r="S169" s="390">
        <f t="shared" si="80"/>
        <v>492</v>
      </c>
      <c r="T169" s="390">
        <f t="shared" si="80"/>
        <v>493</v>
      </c>
      <c r="U169" s="390">
        <f t="shared" si="80"/>
        <v>494</v>
      </c>
      <c r="V169" s="390">
        <f t="shared" si="80"/>
        <v>495</v>
      </c>
      <c r="W169" s="390">
        <f>+V169+1</f>
        <v>496</v>
      </c>
      <c r="X169" s="390">
        <f t="shared" ref="X169:Z169" si="81">+W169+1</f>
        <v>497</v>
      </c>
      <c r="Y169" s="390">
        <f t="shared" si="81"/>
        <v>498</v>
      </c>
      <c r="Z169" s="390">
        <f t="shared" si="81"/>
        <v>499</v>
      </c>
      <c r="AA169" s="390">
        <f>+Z169+1</f>
        <v>500</v>
      </c>
      <c r="AB169" s="390">
        <f t="shared" ref="AB169" si="82">+AA169+1</f>
        <v>501</v>
      </c>
      <c r="AC169" s="390">
        <f>+AB169+1</f>
        <v>502</v>
      </c>
      <c r="AD169" s="391">
        <f t="shared" ref="AD169" si="83">+AC169+1</f>
        <v>503</v>
      </c>
      <c r="AE169" s="392"/>
      <c r="AF169" s="732">
        <f>+AF160+1</f>
        <v>18</v>
      </c>
      <c r="AG169" s="733"/>
    </row>
    <row r="170" spans="2:33">
      <c r="B170" s="393" t="s">
        <v>569</v>
      </c>
      <c r="C170" s="394" t="str">
        <f>TEXT(WEEKDAY(+C169),"aaa")</f>
        <v>土</v>
      </c>
      <c r="D170" s="395" t="str">
        <f t="shared" ref="D170:AD170" si="84">TEXT(WEEKDAY(+D169),"aaa")</f>
        <v>日</v>
      </c>
      <c r="E170" s="395" t="str">
        <f t="shared" si="84"/>
        <v>月</v>
      </c>
      <c r="F170" s="395" t="str">
        <f t="shared" si="84"/>
        <v>火</v>
      </c>
      <c r="G170" s="395" t="str">
        <f t="shared" si="84"/>
        <v>水</v>
      </c>
      <c r="H170" s="395" t="str">
        <f t="shared" si="84"/>
        <v>木</v>
      </c>
      <c r="I170" s="395" t="str">
        <f t="shared" si="84"/>
        <v>金</v>
      </c>
      <c r="J170" s="395" t="str">
        <f t="shared" si="84"/>
        <v>土</v>
      </c>
      <c r="K170" s="395" t="str">
        <f t="shared" si="84"/>
        <v>日</v>
      </c>
      <c r="L170" s="395" t="str">
        <f t="shared" si="84"/>
        <v>月</v>
      </c>
      <c r="M170" s="395" t="str">
        <f t="shared" si="84"/>
        <v>火</v>
      </c>
      <c r="N170" s="395" t="str">
        <f t="shared" si="84"/>
        <v>水</v>
      </c>
      <c r="O170" s="395" t="str">
        <f t="shared" si="84"/>
        <v>木</v>
      </c>
      <c r="P170" s="395" t="str">
        <f t="shared" si="84"/>
        <v>金</v>
      </c>
      <c r="Q170" s="395" t="str">
        <f t="shared" si="84"/>
        <v>土</v>
      </c>
      <c r="R170" s="395" t="str">
        <f t="shared" si="84"/>
        <v>日</v>
      </c>
      <c r="S170" s="395" t="str">
        <f t="shared" si="84"/>
        <v>月</v>
      </c>
      <c r="T170" s="395" t="str">
        <f t="shared" si="84"/>
        <v>火</v>
      </c>
      <c r="U170" s="395" t="str">
        <f t="shared" si="84"/>
        <v>水</v>
      </c>
      <c r="V170" s="395" t="str">
        <f t="shared" si="84"/>
        <v>木</v>
      </c>
      <c r="W170" s="395" t="str">
        <f t="shared" si="84"/>
        <v>金</v>
      </c>
      <c r="X170" s="395" t="str">
        <f t="shared" si="84"/>
        <v>土</v>
      </c>
      <c r="Y170" s="395" t="str">
        <f t="shared" si="84"/>
        <v>日</v>
      </c>
      <c r="Z170" s="395" t="str">
        <f t="shared" si="84"/>
        <v>月</v>
      </c>
      <c r="AA170" s="395" t="str">
        <f t="shared" si="84"/>
        <v>火</v>
      </c>
      <c r="AB170" s="395" t="str">
        <f t="shared" si="84"/>
        <v>水</v>
      </c>
      <c r="AC170" s="395" t="str">
        <f t="shared" si="84"/>
        <v>木</v>
      </c>
      <c r="AD170" s="396" t="str">
        <f t="shared" si="84"/>
        <v>金</v>
      </c>
      <c r="AF170" s="397" t="s">
        <v>570</v>
      </c>
      <c r="AG170" s="370">
        <f>COUNTA(C171:AD172)</f>
        <v>0</v>
      </c>
    </row>
    <row r="171" spans="2:33">
      <c r="B171" s="734" t="s">
        <v>572</v>
      </c>
      <c r="C171" s="736"/>
      <c r="D171" s="721"/>
      <c r="E171" s="721"/>
      <c r="F171" s="721"/>
      <c r="G171" s="721"/>
      <c r="H171" s="721"/>
      <c r="I171" s="721"/>
      <c r="J171" s="721"/>
      <c r="K171" s="721"/>
      <c r="L171" s="721"/>
      <c r="M171" s="721"/>
      <c r="N171" s="721"/>
      <c r="O171" s="721"/>
      <c r="P171" s="721"/>
      <c r="Q171" s="721"/>
      <c r="R171" s="721"/>
      <c r="S171" s="721"/>
      <c r="T171" s="721"/>
      <c r="U171" s="721"/>
      <c r="V171" s="721"/>
      <c r="W171" s="721"/>
      <c r="X171" s="721"/>
      <c r="Y171" s="721"/>
      <c r="Z171" s="721"/>
      <c r="AA171" s="721"/>
      <c r="AB171" s="721"/>
      <c r="AC171" s="721"/>
      <c r="AD171" s="723"/>
      <c r="AF171" s="398" t="s">
        <v>527</v>
      </c>
      <c r="AG171" s="396">
        <f>IF(AND($G$7&gt;=C169,$G$7&lt;=AD169),$G$7-C169+1-AG170,COUNTA(C169:AD169)-AG170)</f>
        <v>28</v>
      </c>
    </row>
    <row r="172" spans="2:33">
      <c r="B172" s="735"/>
      <c r="C172" s="736"/>
      <c r="D172" s="722"/>
      <c r="E172" s="722"/>
      <c r="F172" s="722"/>
      <c r="G172" s="722"/>
      <c r="H172" s="722"/>
      <c r="I172" s="722"/>
      <c r="J172" s="722"/>
      <c r="K172" s="722"/>
      <c r="L172" s="722"/>
      <c r="M172" s="722"/>
      <c r="N172" s="722"/>
      <c r="O172" s="722"/>
      <c r="P172" s="722"/>
      <c r="Q172" s="722"/>
      <c r="R172" s="722"/>
      <c r="S172" s="722"/>
      <c r="T172" s="722"/>
      <c r="U172" s="722"/>
      <c r="V172" s="722"/>
      <c r="W172" s="722"/>
      <c r="X172" s="722"/>
      <c r="Y172" s="722"/>
      <c r="Z172" s="722"/>
      <c r="AA172" s="722"/>
      <c r="AB172" s="722"/>
      <c r="AC172" s="722"/>
      <c r="AD172" s="724"/>
      <c r="AF172" s="398" t="s">
        <v>573</v>
      </c>
      <c r="AG172" s="396">
        <f>+COUNTA(C173:AD174)</f>
        <v>0</v>
      </c>
    </row>
    <row r="173" spans="2:33">
      <c r="B173" s="729" t="s">
        <v>535</v>
      </c>
      <c r="C173" s="731"/>
      <c r="D173" s="721"/>
      <c r="E173" s="721"/>
      <c r="F173" s="721"/>
      <c r="G173" s="721"/>
      <c r="H173" s="721"/>
      <c r="I173" s="721"/>
      <c r="J173" s="721"/>
      <c r="K173" s="721"/>
      <c r="L173" s="721"/>
      <c r="M173" s="721"/>
      <c r="N173" s="721"/>
      <c r="O173" s="721"/>
      <c r="P173" s="721"/>
      <c r="Q173" s="721"/>
      <c r="R173" s="721"/>
      <c r="S173" s="721"/>
      <c r="T173" s="721"/>
      <c r="U173" s="721"/>
      <c r="V173" s="721"/>
      <c r="W173" s="721"/>
      <c r="X173" s="721"/>
      <c r="Y173" s="721"/>
      <c r="Z173" s="721"/>
      <c r="AA173" s="721"/>
      <c r="AB173" s="721"/>
      <c r="AC173" s="721"/>
      <c r="AD173" s="723"/>
      <c r="AF173" s="398" t="s">
        <v>575</v>
      </c>
      <c r="AG173" s="399">
        <f>ROUNDDOWN(AG172/AG171,3)</f>
        <v>0</v>
      </c>
    </row>
    <row r="174" spans="2:33" ht="13.5" customHeight="1">
      <c r="B174" s="730"/>
      <c r="C174" s="731"/>
      <c r="D174" s="722"/>
      <c r="E174" s="722"/>
      <c r="F174" s="722"/>
      <c r="G174" s="722"/>
      <c r="H174" s="722"/>
      <c r="I174" s="722"/>
      <c r="J174" s="722"/>
      <c r="K174" s="722"/>
      <c r="L174" s="722"/>
      <c r="M174" s="722"/>
      <c r="N174" s="722"/>
      <c r="O174" s="722"/>
      <c r="P174" s="722"/>
      <c r="Q174" s="722"/>
      <c r="R174" s="722"/>
      <c r="S174" s="722"/>
      <c r="T174" s="722"/>
      <c r="U174" s="722"/>
      <c r="V174" s="722"/>
      <c r="W174" s="722"/>
      <c r="X174" s="722"/>
      <c r="Y174" s="722"/>
      <c r="Z174" s="722"/>
      <c r="AA174" s="722"/>
      <c r="AB174" s="722"/>
      <c r="AC174" s="722"/>
      <c r="AD174" s="724"/>
      <c r="AF174" s="398" t="s">
        <v>528</v>
      </c>
      <c r="AG174" s="396">
        <f>+COUNTA(C175:AD176)</f>
        <v>0</v>
      </c>
    </row>
    <row r="175" spans="2:33" ht="13.5" customHeight="1">
      <c r="B175" s="725" t="s">
        <v>538</v>
      </c>
      <c r="C175" s="727"/>
      <c r="D175" s="717"/>
      <c r="E175" s="717"/>
      <c r="F175" s="717"/>
      <c r="G175" s="717"/>
      <c r="H175" s="717"/>
      <c r="I175" s="717"/>
      <c r="J175" s="717"/>
      <c r="K175" s="717"/>
      <c r="L175" s="717"/>
      <c r="M175" s="717"/>
      <c r="N175" s="717"/>
      <c r="O175" s="717"/>
      <c r="P175" s="717"/>
      <c r="Q175" s="717"/>
      <c r="R175" s="717"/>
      <c r="S175" s="717"/>
      <c r="T175" s="717"/>
      <c r="U175" s="717"/>
      <c r="V175" s="717"/>
      <c r="W175" s="717"/>
      <c r="X175" s="717"/>
      <c r="Y175" s="717"/>
      <c r="Z175" s="717"/>
      <c r="AA175" s="717"/>
      <c r="AB175" s="717"/>
      <c r="AC175" s="717"/>
      <c r="AD175" s="719"/>
      <c r="AF175" s="400" t="s">
        <v>577</v>
      </c>
      <c r="AG175" s="401">
        <f>ROUNDDOWN(AG174/AG171,3)</f>
        <v>0</v>
      </c>
    </row>
    <row r="176" spans="2:33" ht="13.5" customHeight="1">
      <c r="B176" s="726"/>
      <c r="C176" s="728"/>
      <c r="D176" s="718"/>
      <c r="E176" s="718"/>
      <c r="F176" s="718"/>
      <c r="G176" s="718"/>
      <c r="H176" s="718"/>
      <c r="I176" s="718"/>
      <c r="J176" s="718"/>
      <c r="K176" s="718"/>
      <c r="L176" s="718"/>
      <c r="M176" s="718"/>
      <c r="N176" s="718"/>
      <c r="O176" s="718"/>
      <c r="P176" s="718"/>
      <c r="Q176" s="718"/>
      <c r="R176" s="718"/>
      <c r="S176" s="718"/>
      <c r="T176" s="718"/>
      <c r="U176" s="718"/>
      <c r="V176" s="718"/>
      <c r="W176" s="718"/>
      <c r="X176" s="718"/>
      <c r="Y176" s="718"/>
      <c r="Z176" s="718"/>
      <c r="AA176" s="718"/>
      <c r="AB176" s="718"/>
      <c r="AC176" s="718"/>
      <c r="AD176" s="720"/>
      <c r="AG176" s="402"/>
    </row>
    <row r="178" spans="2:33">
      <c r="B178" s="388" t="s">
        <v>567</v>
      </c>
      <c r="C178" s="389">
        <f>+AD169+1</f>
        <v>504</v>
      </c>
      <c r="D178" s="390">
        <f>+C178+1</f>
        <v>505</v>
      </c>
      <c r="E178" s="390">
        <f t="shared" ref="E178:V178" si="85">+D178+1</f>
        <v>506</v>
      </c>
      <c r="F178" s="390">
        <f t="shared" si="85"/>
        <v>507</v>
      </c>
      <c r="G178" s="390">
        <f t="shared" si="85"/>
        <v>508</v>
      </c>
      <c r="H178" s="390">
        <f t="shared" si="85"/>
        <v>509</v>
      </c>
      <c r="I178" s="390">
        <f t="shared" si="85"/>
        <v>510</v>
      </c>
      <c r="J178" s="390">
        <f t="shared" si="85"/>
        <v>511</v>
      </c>
      <c r="K178" s="390">
        <f t="shared" si="85"/>
        <v>512</v>
      </c>
      <c r="L178" s="390">
        <f t="shared" si="85"/>
        <v>513</v>
      </c>
      <c r="M178" s="390">
        <f t="shared" si="85"/>
        <v>514</v>
      </c>
      <c r="N178" s="390">
        <f t="shared" si="85"/>
        <v>515</v>
      </c>
      <c r="O178" s="390">
        <f t="shared" si="85"/>
        <v>516</v>
      </c>
      <c r="P178" s="390">
        <f t="shared" si="85"/>
        <v>517</v>
      </c>
      <c r="Q178" s="390">
        <f t="shared" si="85"/>
        <v>518</v>
      </c>
      <c r="R178" s="390">
        <f t="shared" si="85"/>
        <v>519</v>
      </c>
      <c r="S178" s="390">
        <f t="shared" si="85"/>
        <v>520</v>
      </c>
      <c r="T178" s="390">
        <f t="shared" si="85"/>
        <v>521</v>
      </c>
      <c r="U178" s="390">
        <f t="shared" si="85"/>
        <v>522</v>
      </c>
      <c r="V178" s="390">
        <f t="shared" si="85"/>
        <v>523</v>
      </c>
      <c r="W178" s="390">
        <f>+V178+1</f>
        <v>524</v>
      </c>
      <c r="X178" s="390">
        <f t="shared" ref="X178:Z178" si="86">+W178+1</f>
        <v>525</v>
      </c>
      <c r="Y178" s="390">
        <f t="shared" si="86"/>
        <v>526</v>
      </c>
      <c r="Z178" s="390">
        <f t="shared" si="86"/>
        <v>527</v>
      </c>
      <c r="AA178" s="390">
        <f>+Z178+1</f>
        <v>528</v>
      </c>
      <c r="AB178" s="390">
        <f t="shared" ref="AB178" si="87">+AA178+1</f>
        <v>529</v>
      </c>
      <c r="AC178" s="390">
        <f>+AB178+1</f>
        <v>530</v>
      </c>
      <c r="AD178" s="391">
        <f t="shared" ref="AD178" si="88">+AC178+1</f>
        <v>531</v>
      </c>
      <c r="AE178" s="392"/>
      <c r="AF178" s="732">
        <f>+AF169+1</f>
        <v>19</v>
      </c>
      <c r="AG178" s="733"/>
    </row>
    <row r="179" spans="2:33">
      <c r="B179" s="393" t="s">
        <v>569</v>
      </c>
      <c r="C179" s="394" t="str">
        <f>TEXT(WEEKDAY(+C178),"aaa")</f>
        <v>土</v>
      </c>
      <c r="D179" s="395" t="str">
        <f t="shared" ref="D179:AD179" si="89">TEXT(WEEKDAY(+D178),"aaa")</f>
        <v>日</v>
      </c>
      <c r="E179" s="395" t="str">
        <f t="shared" si="89"/>
        <v>月</v>
      </c>
      <c r="F179" s="395" t="str">
        <f t="shared" si="89"/>
        <v>火</v>
      </c>
      <c r="G179" s="395" t="str">
        <f t="shared" si="89"/>
        <v>水</v>
      </c>
      <c r="H179" s="395" t="str">
        <f t="shared" si="89"/>
        <v>木</v>
      </c>
      <c r="I179" s="395" t="str">
        <f t="shared" si="89"/>
        <v>金</v>
      </c>
      <c r="J179" s="395" t="str">
        <f t="shared" si="89"/>
        <v>土</v>
      </c>
      <c r="K179" s="395" t="str">
        <f t="shared" si="89"/>
        <v>日</v>
      </c>
      <c r="L179" s="395" t="str">
        <f t="shared" si="89"/>
        <v>月</v>
      </c>
      <c r="M179" s="395" t="str">
        <f t="shared" si="89"/>
        <v>火</v>
      </c>
      <c r="N179" s="395" t="str">
        <f t="shared" si="89"/>
        <v>水</v>
      </c>
      <c r="O179" s="395" t="str">
        <f t="shared" si="89"/>
        <v>木</v>
      </c>
      <c r="P179" s="395" t="str">
        <f t="shared" si="89"/>
        <v>金</v>
      </c>
      <c r="Q179" s="395" t="str">
        <f t="shared" si="89"/>
        <v>土</v>
      </c>
      <c r="R179" s="395" t="str">
        <f t="shared" si="89"/>
        <v>日</v>
      </c>
      <c r="S179" s="395" t="str">
        <f t="shared" si="89"/>
        <v>月</v>
      </c>
      <c r="T179" s="395" t="str">
        <f t="shared" si="89"/>
        <v>火</v>
      </c>
      <c r="U179" s="395" t="str">
        <f t="shared" si="89"/>
        <v>水</v>
      </c>
      <c r="V179" s="395" t="str">
        <f t="shared" si="89"/>
        <v>木</v>
      </c>
      <c r="W179" s="395" t="str">
        <f t="shared" si="89"/>
        <v>金</v>
      </c>
      <c r="X179" s="395" t="str">
        <f t="shared" si="89"/>
        <v>土</v>
      </c>
      <c r="Y179" s="395" t="str">
        <f t="shared" si="89"/>
        <v>日</v>
      </c>
      <c r="Z179" s="395" t="str">
        <f t="shared" si="89"/>
        <v>月</v>
      </c>
      <c r="AA179" s="395" t="str">
        <f t="shared" si="89"/>
        <v>火</v>
      </c>
      <c r="AB179" s="395" t="str">
        <f t="shared" si="89"/>
        <v>水</v>
      </c>
      <c r="AC179" s="395" t="str">
        <f t="shared" si="89"/>
        <v>木</v>
      </c>
      <c r="AD179" s="396" t="str">
        <f t="shared" si="89"/>
        <v>金</v>
      </c>
      <c r="AF179" s="397" t="s">
        <v>570</v>
      </c>
      <c r="AG179" s="370">
        <f>COUNTA(C180:AD181)</f>
        <v>0</v>
      </c>
    </row>
    <row r="180" spans="2:33">
      <c r="B180" s="734" t="s">
        <v>572</v>
      </c>
      <c r="C180" s="736"/>
      <c r="D180" s="721"/>
      <c r="E180" s="721"/>
      <c r="F180" s="721"/>
      <c r="G180" s="721"/>
      <c r="H180" s="721"/>
      <c r="I180" s="721"/>
      <c r="J180" s="721"/>
      <c r="K180" s="721"/>
      <c r="L180" s="721"/>
      <c r="M180" s="721"/>
      <c r="N180" s="721"/>
      <c r="O180" s="721"/>
      <c r="P180" s="721"/>
      <c r="Q180" s="721"/>
      <c r="R180" s="721"/>
      <c r="S180" s="721"/>
      <c r="T180" s="721"/>
      <c r="U180" s="721"/>
      <c r="V180" s="721"/>
      <c r="W180" s="721"/>
      <c r="X180" s="721"/>
      <c r="Y180" s="721"/>
      <c r="Z180" s="721"/>
      <c r="AA180" s="721"/>
      <c r="AB180" s="721"/>
      <c r="AC180" s="721"/>
      <c r="AD180" s="723"/>
      <c r="AF180" s="398" t="s">
        <v>527</v>
      </c>
      <c r="AG180" s="396">
        <f>IF(AND($G$7&gt;=C178,$G$7&lt;=AD178),$G$7-C178+1-AG179,COUNTA(C178:AD178)-AG179)</f>
        <v>28</v>
      </c>
    </row>
    <row r="181" spans="2:33">
      <c r="B181" s="735"/>
      <c r="C181" s="736"/>
      <c r="D181" s="722"/>
      <c r="E181" s="722"/>
      <c r="F181" s="722"/>
      <c r="G181" s="722"/>
      <c r="H181" s="722"/>
      <c r="I181" s="722"/>
      <c r="J181" s="722"/>
      <c r="K181" s="722"/>
      <c r="L181" s="722"/>
      <c r="M181" s="722"/>
      <c r="N181" s="722"/>
      <c r="O181" s="722"/>
      <c r="P181" s="722"/>
      <c r="Q181" s="722"/>
      <c r="R181" s="722"/>
      <c r="S181" s="722"/>
      <c r="T181" s="722"/>
      <c r="U181" s="722"/>
      <c r="V181" s="722"/>
      <c r="W181" s="722"/>
      <c r="X181" s="722"/>
      <c r="Y181" s="722"/>
      <c r="Z181" s="722"/>
      <c r="AA181" s="722"/>
      <c r="AB181" s="722"/>
      <c r="AC181" s="722"/>
      <c r="AD181" s="724"/>
      <c r="AF181" s="398" t="s">
        <v>573</v>
      </c>
      <c r="AG181" s="396">
        <f>+COUNTA(C182:AD183)</f>
        <v>0</v>
      </c>
    </row>
    <row r="182" spans="2:33">
      <c r="B182" s="729" t="s">
        <v>535</v>
      </c>
      <c r="C182" s="731"/>
      <c r="D182" s="721"/>
      <c r="E182" s="721"/>
      <c r="F182" s="721"/>
      <c r="G182" s="721"/>
      <c r="H182" s="721"/>
      <c r="I182" s="721"/>
      <c r="J182" s="721"/>
      <c r="K182" s="721"/>
      <c r="L182" s="721"/>
      <c r="M182" s="721"/>
      <c r="N182" s="721"/>
      <c r="O182" s="721"/>
      <c r="P182" s="721"/>
      <c r="Q182" s="721"/>
      <c r="R182" s="721"/>
      <c r="S182" s="721"/>
      <c r="T182" s="721"/>
      <c r="U182" s="721"/>
      <c r="V182" s="721"/>
      <c r="W182" s="721"/>
      <c r="X182" s="721"/>
      <c r="Y182" s="721"/>
      <c r="Z182" s="721"/>
      <c r="AA182" s="721"/>
      <c r="AB182" s="721"/>
      <c r="AC182" s="721"/>
      <c r="AD182" s="723"/>
      <c r="AF182" s="398" t="s">
        <v>575</v>
      </c>
      <c r="AG182" s="399">
        <f>ROUNDDOWN(AG181/AG180,3)</f>
        <v>0</v>
      </c>
    </row>
    <row r="183" spans="2:33" ht="13.5" customHeight="1">
      <c r="B183" s="730"/>
      <c r="C183" s="731"/>
      <c r="D183" s="722"/>
      <c r="E183" s="722"/>
      <c r="F183" s="722"/>
      <c r="G183" s="722"/>
      <c r="H183" s="722"/>
      <c r="I183" s="722"/>
      <c r="J183" s="722"/>
      <c r="K183" s="722"/>
      <c r="L183" s="722"/>
      <c r="M183" s="722"/>
      <c r="N183" s="722"/>
      <c r="O183" s="722"/>
      <c r="P183" s="722"/>
      <c r="Q183" s="722"/>
      <c r="R183" s="722"/>
      <c r="S183" s="722"/>
      <c r="T183" s="722"/>
      <c r="U183" s="722"/>
      <c r="V183" s="722"/>
      <c r="W183" s="722"/>
      <c r="X183" s="722"/>
      <c r="Y183" s="722"/>
      <c r="Z183" s="722"/>
      <c r="AA183" s="722"/>
      <c r="AB183" s="722"/>
      <c r="AC183" s="722"/>
      <c r="AD183" s="724"/>
      <c r="AF183" s="398" t="s">
        <v>528</v>
      </c>
      <c r="AG183" s="396">
        <f>+COUNTA(C184:AD185)</f>
        <v>0</v>
      </c>
    </row>
    <row r="184" spans="2:33" ht="13.5" customHeight="1">
      <c r="B184" s="725" t="s">
        <v>538</v>
      </c>
      <c r="C184" s="727"/>
      <c r="D184" s="717"/>
      <c r="E184" s="717"/>
      <c r="F184" s="717"/>
      <c r="G184" s="717"/>
      <c r="H184" s="717"/>
      <c r="I184" s="717"/>
      <c r="J184" s="717"/>
      <c r="K184" s="717"/>
      <c r="L184" s="717"/>
      <c r="M184" s="717"/>
      <c r="N184" s="717"/>
      <c r="O184" s="717"/>
      <c r="P184" s="717"/>
      <c r="Q184" s="717"/>
      <c r="R184" s="717"/>
      <c r="S184" s="717"/>
      <c r="T184" s="717"/>
      <c r="U184" s="717"/>
      <c r="V184" s="717"/>
      <c r="W184" s="717"/>
      <c r="X184" s="717"/>
      <c r="Y184" s="717"/>
      <c r="Z184" s="717"/>
      <c r="AA184" s="717"/>
      <c r="AB184" s="717"/>
      <c r="AC184" s="717"/>
      <c r="AD184" s="719"/>
      <c r="AF184" s="400" t="s">
        <v>577</v>
      </c>
      <c r="AG184" s="401">
        <f>ROUNDDOWN(AG183/AG180,3)</f>
        <v>0</v>
      </c>
    </row>
    <row r="185" spans="2:33" ht="13.5" customHeight="1">
      <c r="B185" s="726"/>
      <c r="C185" s="728"/>
      <c r="D185" s="718"/>
      <c r="E185" s="718"/>
      <c r="F185" s="718"/>
      <c r="G185" s="718"/>
      <c r="H185" s="718"/>
      <c r="I185" s="718"/>
      <c r="J185" s="718"/>
      <c r="K185" s="718"/>
      <c r="L185" s="718"/>
      <c r="M185" s="718"/>
      <c r="N185" s="718"/>
      <c r="O185" s="718"/>
      <c r="P185" s="718"/>
      <c r="Q185" s="718"/>
      <c r="R185" s="718"/>
      <c r="S185" s="718"/>
      <c r="T185" s="718"/>
      <c r="U185" s="718"/>
      <c r="V185" s="718"/>
      <c r="W185" s="718"/>
      <c r="X185" s="718"/>
      <c r="Y185" s="718"/>
      <c r="Z185" s="718"/>
      <c r="AA185" s="718"/>
      <c r="AB185" s="718"/>
      <c r="AC185" s="718"/>
      <c r="AD185" s="720"/>
      <c r="AG185" s="402"/>
    </row>
    <row r="187" spans="2:33">
      <c r="B187" s="388" t="s">
        <v>567</v>
      </c>
      <c r="C187" s="389">
        <f>+AD178+1</f>
        <v>532</v>
      </c>
      <c r="D187" s="390">
        <f>+C187+1</f>
        <v>533</v>
      </c>
      <c r="E187" s="390">
        <f t="shared" ref="E187:V187" si="90">+D187+1</f>
        <v>534</v>
      </c>
      <c r="F187" s="390">
        <f t="shared" si="90"/>
        <v>535</v>
      </c>
      <c r="G187" s="390">
        <f t="shared" si="90"/>
        <v>536</v>
      </c>
      <c r="H187" s="390">
        <f t="shared" si="90"/>
        <v>537</v>
      </c>
      <c r="I187" s="390">
        <f t="shared" si="90"/>
        <v>538</v>
      </c>
      <c r="J187" s="390">
        <f t="shared" si="90"/>
        <v>539</v>
      </c>
      <c r="K187" s="390">
        <f t="shared" si="90"/>
        <v>540</v>
      </c>
      <c r="L187" s="390">
        <f t="shared" si="90"/>
        <v>541</v>
      </c>
      <c r="M187" s="390">
        <f t="shared" si="90"/>
        <v>542</v>
      </c>
      <c r="N187" s="390">
        <f t="shared" si="90"/>
        <v>543</v>
      </c>
      <c r="O187" s="390">
        <f t="shared" si="90"/>
        <v>544</v>
      </c>
      <c r="P187" s="390">
        <f t="shared" si="90"/>
        <v>545</v>
      </c>
      <c r="Q187" s="390">
        <f t="shared" si="90"/>
        <v>546</v>
      </c>
      <c r="R187" s="390">
        <f t="shared" si="90"/>
        <v>547</v>
      </c>
      <c r="S187" s="390">
        <f t="shared" si="90"/>
        <v>548</v>
      </c>
      <c r="T187" s="390">
        <f t="shared" si="90"/>
        <v>549</v>
      </c>
      <c r="U187" s="390">
        <f t="shared" si="90"/>
        <v>550</v>
      </c>
      <c r="V187" s="390">
        <f t="shared" si="90"/>
        <v>551</v>
      </c>
      <c r="W187" s="390">
        <f>+V187+1</f>
        <v>552</v>
      </c>
      <c r="X187" s="390">
        <f t="shared" ref="X187:Z187" si="91">+W187+1</f>
        <v>553</v>
      </c>
      <c r="Y187" s="390">
        <f t="shared" si="91"/>
        <v>554</v>
      </c>
      <c r="Z187" s="390">
        <f t="shared" si="91"/>
        <v>555</v>
      </c>
      <c r="AA187" s="390">
        <f>+Z187+1</f>
        <v>556</v>
      </c>
      <c r="AB187" s="390">
        <f t="shared" ref="AB187" si="92">+AA187+1</f>
        <v>557</v>
      </c>
      <c r="AC187" s="390">
        <f>+AB187+1</f>
        <v>558</v>
      </c>
      <c r="AD187" s="391">
        <f t="shared" ref="AD187" si="93">+AC187+1</f>
        <v>559</v>
      </c>
      <c r="AE187" s="392"/>
      <c r="AF187" s="732">
        <f>+AF178+1</f>
        <v>20</v>
      </c>
      <c r="AG187" s="733"/>
    </row>
    <row r="188" spans="2:33">
      <c r="B188" s="393" t="s">
        <v>569</v>
      </c>
      <c r="C188" s="394" t="str">
        <f>TEXT(WEEKDAY(+C187),"aaa")</f>
        <v>土</v>
      </c>
      <c r="D188" s="395" t="str">
        <f t="shared" ref="D188:AD188" si="94">TEXT(WEEKDAY(+D187),"aaa")</f>
        <v>日</v>
      </c>
      <c r="E188" s="395" t="str">
        <f t="shared" si="94"/>
        <v>月</v>
      </c>
      <c r="F188" s="395" t="str">
        <f t="shared" si="94"/>
        <v>火</v>
      </c>
      <c r="G188" s="395" t="str">
        <f t="shared" si="94"/>
        <v>水</v>
      </c>
      <c r="H188" s="395" t="str">
        <f t="shared" si="94"/>
        <v>木</v>
      </c>
      <c r="I188" s="395" t="str">
        <f t="shared" si="94"/>
        <v>金</v>
      </c>
      <c r="J188" s="395" t="str">
        <f t="shared" si="94"/>
        <v>土</v>
      </c>
      <c r="K188" s="395" t="str">
        <f t="shared" si="94"/>
        <v>日</v>
      </c>
      <c r="L188" s="395" t="str">
        <f t="shared" si="94"/>
        <v>月</v>
      </c>
      <c r="M188" s="395" t="str">
        <f t="shared" si="94"/>
        <v>火</v>
      </c>
      <c r="N188" s="395" t="str">
        <f t="shared" si="94"/>
        <v>水</v>
      </c>
      <c r="O188" s="395" t="str">
        <f t="shared" si="94"/>
        <v>木</v>
      </c>
      <c r="P188" s="395" t="str">
        <f t="shared" si="94"/>
        <v>金</v>
      </c>
      <c r="Q188" s="395" t="str">
        <f t="shared" si="94"/>
        <v>土</v>
      </c>
      <c r="R188" s="395" t="str">
        <f t="shared" si="94"/>
        <v>日</v>
      </c>
      <c r="S188" s="395" t="str">
        <f t="shared" si="94"/>
        <v>月</v>
      </c>
      <c r="T188" s="395" t="str">
        <f t="shared" si="94"/>
        <v>火</v>
      </c>
      <c r="U188" s="395" t="str">
        <f t="shared" si="94"/>
        <v>水</v>
      </c>
      <c r="V188" s="395" t="str">
        <f t="shared" si="94"/>
        <v>木</v>
      </c>
      <c r="W188" s="395" t="str">
        <f t="shared" si="94"/>
        <v>金</v>
      </c>
      <c r="X188" s="395" t="str">
        <f t="shared" si="94"/>
        <v>土</v>
      </c>
      <c r="Y188" s="395" t="str">
        <f t="shared" si="94"/>
        <v>日</v>
      </c>
      <c r="Z188" s="395" t="str">
        <f t="shared" si="94"/>
        <v>月</v>
      </c>
      <c r="AA188" s="395" t="str">
        <f t="shared" si="94"/>
        <v>火</v>
      </c>
      <c r="AB188" s="395" t="str">
        <f t="shared" si="94"/>
        <v>水</v>
      </c>
      <c r="AC188" s="395" t="str">
        <f t="shared" si="94"/>
        <v>木</v>
      </c>
      <c r="AD188" s="396" t="str">
        <f t="shared" si="94"/>
        <v>金</v>
      </c>
      <c r="AF188" s="397" t="s">
        <v>570</v>
      </c>
      <c r="AG188" s="370">
        <f>COUNTA(C189:AD190)</f>
        <v>0</v>
      </c>
    </row>
    <row r="189" spans="2:33">
      <c r="B189" s="734" t="s">
        <v>572</v>
      </c>
      <c r="C189" s="736"/>
      <c r="D189" s="721"/>
      <c r="E189" s="721"/>
      <c r="F189" s="721"/>
      <c r="G189" s="721"/>
      <c r="H189" s="721"/>
      <c r="I189" s="721"/>
      <c r="J189" s="721"/>
      <c r="K189" s="721"/>
      <c r="L189" s="721"/>
      <c r="M189" s="721"/>
      <c r="N189" s="721"/>
      <c r="O189" s="721"/>
      <c r="P189" s="721"/>
      <c r="Q189" s="721"/>
      <c r="R189" s="721"/>
      <c r="S189" s="721"/>
      <c r="T189" s="721"/>
      <c r="U189" s="721"/>
      <c r="V189" s="721"/>
      <c r="W189" s="721"/>
      <c r="X189" s="721"/>
      <c r="Y189" s="721"/>
      <c r="Z189" s="721"/>
      <c r="AA189" s="721"/>
      <c r="AB189" s="721"/>
      <c r="AC189" s="721"/>
      <c r="AD189" s="723"/>
      <c r="AF189" s="398" t="s">
        <v>527</v>
      </c>
      <c r="AG189" s="396">
        <f>IF(AND($G$7&gt;=C187,$G$7&lt;=AD187),$G$7-C187+1-AG188,COUNTA(C187:AD187)-AG188)</f>
        <v>28</v>
      </c>
    </row>
    <row r="190" spans="2:33">
      <c r="B190" s="735"/>
      <c r="C190" s="736"/>
      <c r="D190" s="722"/>
      <c r="E190" s="722"/>
      <c r="F190" s="722"/>
      <c r="G190" s="722"/>
      <c r="H190" s="722"/>
      <c r="I190" s="722"/>
      <c r="J190" s="722"/>
      <c r="K190" s="722"/>
      <c r="L190" s="722"/>
      <c r="M190" s="722"/>
      <c r="N190" s="722"/>
      <c r="O190" s="722"/>
      <c r="P190" s="722"/>
      <c r="Q190" s="722"/>
      <c r="R190" s="722"/>
      <c r="S190" s="722"/>
      <c r="T190" s="722"/>
      <c r="U190" s="722"/>
      <c r="V190" s="722"/>
      <c r="W190" s="722"/>
      <c r="X190" s="722"/>
      <c r="Y190" s="722"/>
      <c r="Z190" s="722"/>
      <c r="AA190" s="722"/>
      <c r="AB190" s="722"/>
      <c r="AC190" s="722"/>
      <c r="AD190" s="724"/>
      <c r="AF190" s="398" t="s">
        <v>573</v>
      </c>
      <c r="AG190" s="396">
        <f>+COUNTA(C191:AD192)</f>
        <v>0</v>
      </c>
    </row>
    <row r="191" spans="2:33">
      <c r="B191" s="729" t="s">
        <v>535</v>
      </c>
      <c r="C191" s="731"/>
      <c r="D191" s="721"/>
      <c r="E191" s="721"/>
      <c r="F191" s="721"/>
      <c r="G191" s="721"/>
      <c r="H191" s="721"/>
      <c r="I191" s="721"/>
      <c r="J191" s="721"/>
      <c r="K191" s="721"/>
      <c r="L191" s="721"/>
      <c r="M191" s="721"/>
      <c r="N191" s="721"/>
      <c r="O191" s="721"/>
      <c r="P191" s="721"/>
      <c r="Q191" s="721"/>
      <c r="R191" s="721"/>
      <c r="S191" s="721"/>
      <c r="T191" s="721"/>
      <c r="U191" s="721"/>
      <c r="V191" s="721"/>
      <c r="W191" s="721"/>
      <c r="X191" s="721"/>
      <c r="Y191" s="721"/>
      <c r="Z191" s="721"/>
      <c r="AA191" s="721"/>
      <c r="AB191" s="721"/>
      <c r="AC191" s="721"/>
      <c r="AD191" s="723"/>
      <c r="AF191" s="398" t="s">
        <v>575</v>
      </c>
      <c r="AG191" s="399">
        <f>ROUNDDOWN(AG190/AG189,3)</f>
        <v>0</v>
      </c>
    </row>
    <row r="192" spans="2:33" ht="13.5" customHeight="1">
      <c r="B192" s="730"/>
      <c r="C192" s="731"/>
      <c r="D192" s="722"/>
      <c r="E192" s="722"/>
      <c r="F192" s="722"/>
      <c r="G192" s="722"/>
      <c r="H192" s="722"/>
      <c r="I192" s="722"/>
      <c r="J192" s="722"/>
      <c r="K192" s="722"/>
      <c r="L192" s="722"/>
      <c r="M192" s="722"/>
      <c r="N192" s="722"/>
      <c r="O192" s="722"/>
      <c r="P192" s="722"/>
      <c r="Q192" s="722"/>
      <c r="R192" s="722"/>
      <c r="S192" s="722"/>
      <c r="T192" s="722"/>
      <c r="U192" s="722"/>
      <c r="V192" s="722"/>
      <c r="W192" s="722"/>
      <c r="X192" s="722"/>
      <c r="Y192" s="722"/>
      <c r="Z192" s="722"/>
      <c r="AA192" s="722"/>
      <c r="AB192" s="722"/>
      <c r="AC192" s="722"/>
      <c r="AD192" s="724"/>
      <c r="AF192" s="398" t="s">
        <v>528</v>
      </c>
      <c r="AG192" s="396">
        <f>+COUNTA(C193:AD194)</f>
        <v>0</v>
      </c>
    </row>
    <row r="193" spans="2:33" ht="13.5" customHeight="1">
      <c r="B193" s="725" t="s">
        <v>538</v>
      </c>
      <c r="C193" s="727"/>
      <c r="D193" s="717"/>
      <c r="E193" s="717"/>
      <c r="F193" s="717"/>
      <c r="G193" s="717"/>
      <c r="H193" s="717"/>
      <c r="I193" s="717"/>
      <c r="J193" s="717"/>
      <c r="K193" s="717"/>
      <c r="L193" s="717"/>
      <c r="M193" s="717"/>
      <c r="N193" s="717"/>
      <c r="O193" s="717"/>
      <c r="P193" s="717"/>
      <c r="Q193" s="717"/>
      <c r="R193" s="717"/>
      <c r="S193" s="717"/>
      <c r="T193" s="717"/>
      <c r="U193" s="717"/>
      <c r="V193" s="717"/>
      <c r="W193" s="717"/>
      <c r="X193" s="717"/>
      <c r="Y193" s="717"/>
      <c r="Z193" s="717"/>
      <c r="AA193" s="717"/>
      <c r="AB193" s="717"/>
      <c r="AC193" s="717"/>
      <c r="AD193" s="719"/>
      <c r="AF193" s="400" t="s">
        <v>577</v>
      </c>
      <c r="AG193" s="401">
        <f>ROUNDDOWN(AG192/AG189,3)</f>
        <v>0</v>
      </c>
    </row>
    <row r="194" spans="2:33" ht="13.5" customHeight="1">
      <c r="B194" s="726"/>
      <c r="C194" s="728"/>
      <c r="D194" s="718"/>
      <c r="E194" s="718"/>
      <c r="F194" s="718"/>
      <c r="G194" s="718"/>
      <c r="H194" s="718"/>
      <c r="I194" s="718"/>
      <c r="J194" s="718"/>
      <c r="K194" s="718"/>
      <c r="L194" s="718"/>
      <c r="M194" s="718"/>
      <c r="N194" s="718"/>
      <c r="O194" s="718"/>
      <c r="P194" s="718"/>
      <c r="Q194" s="718"/>
      <c r="R194" s="718"/>
      <c r="S194" s="718"/>
      <c r="T194" s="718"/>
      <c r="U194" s="718"/>
      <c r="V194" s="718"/>
      <c r="W194" s="718"/>
      <c r="X194" s="718"/>
      <c r="Y194" s="718"/>
      <c r="Z194" s="718"/>
      <c r="AA194" s="718"/>
      <c r="AB194" s="718"/>
      <c r="AC194" s="718"/>
      <c r="AD194" s="720"/>
      <c r="AG194" s="402"/>
    </row>
    <row r="196" spans="2:33">
      <c r="B196" s="388" t="s">
        <v>567</v>
      </c>
      <c r="C196" s="389">
        <f>+AD187+1</f>
        <v>560</v>
      </c>
      <c r="D196" s="390">
        <f>+C196+1</f>
        <v>561</v>
      </c>
      <c r="E196" s="390">
        <f t="shared" ref="E196:V196" si="95">+D196+1</f>
        <v>562</v>
      </c>
      <c r="F196" s="390">
        <f t="shared" si="95"/>
        <v>563</v>
      </c>
      <c r="G196" s="390">
        <f t="shared" si="95"/>
        <v>564</v>
      </c>
      <c r="H196" s="390">
        <f t="shared" si="95"/>
        <v>565</v>
      </c>
      <c r="I196" s="390">
        <f t="shared" si="95"/>
        <v>566</v>
      </c>
      <c r="J196" s="390">
        <f t="shared" si="95"/>
        <v>567</v>
      </c>
      <c r="K196" s="390">
        <f t="shared" si="95"/>
        <v>568</v>
      </c>
      <c r="L196" s="390">
        <f t="shared" si="95"/>
        <v>569</v>
      </c>
      <c r="M196" s="390">
        <f t="shared" si="95"/>
        <v>570</v>
      </c>
      <c r="N196" s="390">
        <f t="shared" si="95"/>
        <v>571</v>
      </c>
      <c r="O196" s="390">
        <f t="shared" si="95"/>
        <v>572</v>
      </c>
      <c r="P196" s="390">
        <f t="shared" si="95"/>
        <v>573</v>
      </c>
      <c r="Q196" s="390">
        <f t="shared" si="95"/>
        <v>574</v>
      </c>
      <c r="R196" s="390">
        <f t="shared" si="95"/>
        <v>575</v>
      </c>
      <c r="S196" s="390">
        <f t="shared" si="95"/>
        <v>576</v>
      </c>
      <c r="T196" s="390">
        <f t="shared" si="95"/>
        <v>577</v>
      </c>
      <c r="U196" s="390">
        <f t="shared" si="95"/>
        <v>578</v>
      </c>
      <c r="V196" s="390">
        <f t="shared" si="95"/>
        <v>579</v>
      </c>
      <c r="W196" s="390">
        <f>+V196+1</f>
        <v>580</v>
      </c>
      <c r="X196" s="390">
        <f t="shared" ref="X196:Z196" si="96">+W196+1</f>
        <v>581</v>
      </c>
      <c r="Y196" s="390">
        <f t="shared" si="96"/>
        <v>582</v>
      </c>
      <c r="Z196" s="390">
        <f t="shared" si="96"/>
        <v>583</v>
      </c>
      <c r="AA196" s="390">
        <f>+Z196+1</f>
        <v>584</v>
      </c>
      <c r="AB196" s="390">
        <f t="shared" ref="AB196" si="97">+AA196+1</f>
        <v>585</v>
      </c>
      <c r="AC196" s="390">
        <f>+AB196+1</f>
        <v>586</v>
      </c>
      <c r="AD196" s="391">
        <f t="shared" ref="AD196" si="98">+AC196+1</f>
        <v>587</v>
      </c>
      <c r="AE196" s="392"/>
      <c r="AF196" s="732">
        <f>+AF187+1</f>
        <v>21</v>
      </c>
      <c r="AG196" s="733"/>
    </row>
    <row r="197" spans="2:33">
      <c r="B197" s="393" t="s">
        <v>569</v>
      </c>
      <c r="C197" s="394" t="str">
        <f>TEXT(WEEKDAY(+C196),"aaa")</f>
        <v>土</v>
      </c>
      <c r="D197" s="395" t="str">
        <f t="shared" ref="D197:AD197" si="99">TEXT(WEEKDAY(+D196),"aaa")</f>
        <v>日</v>
      </c>
      <c r="E197" s="395" t="str">
        <f t="shared" si="99"/>
        <v>月</v>
      </c>
      <c r="F197" s="395" t="str">
        <f t="shared" si="99"/>
        <v>火</v>
      </c>
      <c r="G197" s="395" t="str">
        <f t="shared" si="99"/>
        <v>水</v>
      </c>
      <c r="H197" s="395" t="str">
        <f t="shared" si="99"/>
        <v>木</v>
      </c>
      <c r="I197" s="395" t="str">
        <f t="shared" si="99"/>
        <v>金</v>
      </c>
      <c r="J197" s="395" t="str">
        <f t="shared" si="99"/>
        <v>土</v>
      </c>
      <c r="K197" s="395" t="str">
        <f t="shared" si="99"/>
        <v>日</v>
      </c>
      <c r="L197" s="395" t="str">
        <f t="shared" si="99"/>
        <v>月</v>
      </c>
      <c r="M197" s="395" t="str">
        <f t="shared" si="99"/>
        <v>火</v>
      </c>
      <c r="N197" s="395" t="str">
        <f t="shared" si="99"/>
        <v>水</v>
      </c>
      <c r="O197" s="395" t="str">
        <f t="shared" si="99"/>
        <v>木</v>
      </c>
      <c r="P197" s="395" t="str">
        <f t="shared" si="99"/>
        <v>金</v>
      </c>
      <c r="Q197" s="395" t="str">
        <f t="shared" si="99"/>
        <v>土</v>
      </c>
      <c r="R197" s="395" t="str">
        <f t="shared" si="99"/>
        <v>日</v>
      </c>
      <c r="S197" s="395" t="str">
        <f t="shared" si="99"/>
        <v>月</v>
      </c>
      <c r="T197" s="395" t="str">
        <f t="shared" si="99"/>
        <v>火</v>
      </c>
      <c r="U197" s="395" t="str">
        <f t="shared" si="99"/>
        <v>水</v>
      </c>
      <c r="V197" s="395" t="str">
        <f t="shared" si="99"/>
        <v>木</v>
      </c>
      <c r="W197" s="395" t="str">
        <f t="shared" si="99"/>
        <v>金</v>
      </c>
      <c r="X197" s="395" t="str">
        <f t="shared" si="99"/>
        <v>土</v>
      </c>
      <c r="Y197" s="395" t="str">
        <f t="shared" si="99"/>
        <v>日</v>
      </c>
      <c r="Z197" s="395" t="str">
        <f t="shared" si="99"/>
        <v>月</v>
      </c>
      <c r="AA197" s="395" t="str">
        <f t="shared" si="99"/>
        <v>火</v>
      </c>
      <c r="AB197" s="395" t="str">
        <f t="shared" si="99"/>
        <v>水</v>
      </c>
      <c r="AC197" s="395" t="str">
        <f t="shared" si="99"/>
        <v>木</v>
      </c>
      <c r="AD197" s="396" t="str">
        <f t="shared" si="99"/>
        <v>金</v>
      </c>
      <c r="AF197" s="397" t="s">
        <v>570</v>
      </c>
      <c r="AG197" s="370">
        <f>COUNTA(C198:AD199)</f>
        <v>0</v>
      </c>
    </row>
    <row r="198" spans="2:33">
      <c r="B198" s="734" t="s">
        <v>572</v>
      </c>
      <c r="C198" s="736"/>
      <c r="D198" s="721"/>
      <c r="E198" s="721"/>
      <c r="F198" s="721"/>
      <c r="G198" s="721"/>
      <c r="H198" s="721"/>
      <c r="I198" s="721"/>
      <c r="J198" s="721"/>
      <c r="K198" s="721"/>
      <c r="L198" s="721"/>
      <c r="M198" s="721"/>
      <c r="N198" s="721"/>
      <c r="O198" s="721"/>
      <c r="P198" s="721"/>
      <c r="Q198" s="721"/>
      <c r="R198" s="721"/>
      <c r="S198" s="721"/>
      <c r="T198" s="721"/>
      <c r="U198" s="721"/>
      <c r="V198" s="721"/>
      <c r="W198" s="721"/>
      <c r="X198" s="721"/>
      <c r="Y198" s="721"/>
      <c r="Z198" s="721"/>
      <c r="AA198" s="721"/>
      <c r="AB198" s="721"/>
      <c r="AC198" s="721"/>
      <c r="AD198" s="723"/>
      <c r="AF198" s="398" t="s">
        <v>527</v>
      </c>
      <c r="AG198" s="396">
        <f>IF(AND($G$7&gt;=C196,$G$7&lt;=AD196),$G$7-C196+1-AG197,COUNTA(C196:AD196)-AG197)</f>
        <v>28</v>
      </c>
    </row>
    <row r="199" spans="2:33">
      <c r="B199" s="735"/>
      <c r="C199" s="736"/>
      <c r="D199" s="722"/>
      <c r="E199" s="722"/>
      <c r="F199" s="722"/>
      <c r="G199" s="722"/>
      <c r="H199" s="722"/>
      <c r="I199" s="722"/>
      <c r="J199" s="722"/>
      <c r="K199" s="722"/>
      <c r="L199" s="722"/>
      <c r="M199" s="722"/>
      <c r="N199" s="722"/>
      <c r="O199" s="722"/>
      <c r="P199" s="722"/>
      <c r="Q199" s="722"/>
      <c r="R199" s="722"/>
      <c r="S199" s="722"/>
      <c r="T199" s="722"/>
      <c r="U199" s="722"/>
      <c r="V199" s="722"/>
      <c r="W199" s="722"/>
      <c r="X199" s="722"/>
      <c r="Y199" s="722"/>
      <c r="Z199" s="722"/>
      <c r="AA199" s="722"/>
      <c r="AB199" s="722"/>
      <c r="AC199" s="722"/>
      <c r="AD199" s="724"/>
      <c r="AF199" s="398" t="s">
        <v>573</v>
      </c>
      <c r="AG199" s="396">
        <f>+COUNTA(C200:AD201)</f>
        <v>0</v>
      </c>
    </row>
    <row r="200" spans="2:33">
      <c r="B200" s="729" t="s">
        <v>535</v>
      </c>
      <c r="C200" s="731"/>
      <c r="D200" s="721"/>
      <c r="E200" s="721"/>
      <c r="F200" s="721"/>
      <c r="G200" s="721"/>
      <c r="H200" s="721"/>
      <c r="I200" s="721"/>
      <c r="J200" s="721"/>
      <c r="K200" s="721"/>
      <c r="L200" s="721"/>
      <c r="M200" s="721"/>
      <c r="N200" s="721"/>
      <c r="O200" s="721"/>
      <c r="P200" s="721"/>
      <c r="Q200" s="721"/>
      <c r="R200" s="721"/>
      <c r="S200" s="721"/>
      <c r="T200" s="721"/>
      <c r="U200" s="721"/>
      <c r="V200" s="721"/>
      <c r="W200" s="721"/>
      <c r="X200" s="721"/>
      <c r="Y200" s="721"/>
      <c r="Z200" s="721"/>
      <c r="AA200" s="721"/>
      <c r="AB200" s="721"/>
      <c r="AC200" s="721"/>
      <c r="AD200" s="723"/>
      <c r="AF200" s="398" t="s">
        <v>575</v>
      </c>
      <c r="AG200" s="399">
        <f>ROUNDDOWN(AG199/AG198,3)</f>
        <v>0</v>
      </c>
    </row>
    <row r="201" spans="2:33" ht="13.5" customHeight="1">
      <c r="B201" s="730"/>
      <c r="C201" s="731"/>
      <c r="D201" s="722"/>
      <c r="E201" s="722"/>
      <c r="F201" s="722"/>
      <c r="G201" s="722"/>
      <c r="H201" s="722"/>
      <c r="I201" s="722"/>
      <c r="J201" s="722"/>
      <c r="K201" s="722"/>
      <c r="L201" s="722"/>
      <c r="M201" s="722"/>
      <c r="N201" s="722"/>
      <c r="O201" s="722"/>
      <c r="P201" s="722"/>
      <c r="Q201" s="722"/>
      <c r="R201" s="722"/>
      <c r="S201" s="722"/>
      <c r="T201" s="722"/>
      <c r="U201" s="722"/>
      <c r="V201" s="722"/>
      <c r="W201" s="722"/>
      <c r="X201" s="722"/>
      <c r="Y201" s="722"/>
      <c r="Z201" s="722"/>
      <c r="AA201" s="722"/>
      <c r="AB201" s="722"/>
      <c r="AC201" s="722"/>
      <c r="AD201" s="724"/>
      <c r="AF201" s="398" t="s">
        <v>528</v>
      </c>
      <c r="AG201" s="396">
        <f>+COUNTA(C202:AD203)</f>
        <v>0</v>
      </c>
    </row>
    <row r="202" spans="2:33" ht="13.5" customHeight="1">
      <c r="B202" s="725" t="s">
        <v>538</v>
      </c>
      <c r="C202" s="727"/>
      <c r="D202" s="717"/>
      <c r="E202" s="717"/>
      <c r="F202" s="717"/>
      <c r="G202" s="717"/>
      <c r="H202" s="717"/>
      <c r="I202" s="717"/>
      <c r="J202" s="717"/>
      <c r="K202" s="717"/>
      <c r="L202" s="717"/>
      <c r="M202" s="717"/>
      <c r="N202" s="717"/>
      <c r="O202" s="717"/>
      <c r="P202" s="717"/>
      <c r="Q202" s="717"/>
      <c r="R202" s="717"/>
      <c r="S202" s="717"/>
      <c r="T202" s="717"/>
      <c r="U202" s="717"/>
      <c r="V202" s="717"/>
      <c r="W202" s="717"/>
      <c r="X202" s="717"/>
      <c r="Y202" s="717"/>
      <c r="Z202" s="717"/>
      <c r="AA202" s="717"/>
      <c r="AB202" s="717"/>
      <c r="AC202" s="717"/>
      <c r="AD202" s="719"/>
      <c r="AF202" s="400" t="s">
        <v>577</v>
      </c>
      <c r="AG202" s="401">
        <f>ROUNDDOWN(AG201/AG198,3)</f>
        <v>0</v>
      </c>
    </row>
    <row r="203" spans="2:33" ht="13.5" customHeight="1">
      <c r="B203" s="726"/>
      <c r="C203" s="728"/>
      <c r="D203" s="718"/>
      <c r="E203" s="718"/>
      <c r="F203" s="718"/>
      <c r="G203" s="718"/>
      <c r="H203" s="718"/>
      <c r="I203" s="718"/>
      <c r="J203" s="718"/>
      <c r="K203" s="718"/>
      <c r="L203" s="718"/>
      <c r="M203" s="718"/>
      <c r="N203" s="718"/>
      <c r="O203" s="718"/>
      <c r="P203" s="718"/>
      <c r="Q203" s="718"/>
      <c r="R203" s="718"/>
      <c r="S203" s="718"/>
      <c r="T203" s="718"/>
      <c r="U203" s="718"/>
      <c r="V203" s="718"/>
      <c r="W203" s="718"/>
      <c r="X203" s="718"/>
      <c r="Y203" s="718"/>
      <c r="Z203" s="718"/>
      <c r="AA203" s="718"/>
      <c r="AB203" s="718"/>
      <c r="AC203" s="718"/>
      <c r="AD203" s="720"/>
      <c r="AG203" s="402"/>
    </row>
    <row r="205" spans="2:33">
      <c r="B205" s="388" t="s">
        <v>567</v>
      </c>
      <c r="C205" s="389">
        <f>+AD196+1</f>
        <v>588</v>
      </c>
      <c r="D205" s="390">
        <f>+C205+1</f>
        <v>589</v>
      </c>
      <c r="E205" s="390">
        <f t="shared" ref="E205:V205" si="100">+D205+1</f>
        <v>590</v>
      </c>
      <c r="F205" s="390">
        <f t="shared" si="100"/>
        <v>591</v>
      </c>
      <c r="G205" s="390">
        <f t="shared" si="100"/>
        <v>592</v>
      </c>
      <c r="H205" s="390">
        <f t="shared" si="100"/>
        <v>593</v>
      </c>
      <c r="I205" s="390">
        <f t="shared" si="100"/>
        <v>594</v>
      </c>
      <c r="J205" s="390">
        <f t="shared" si="100"/>
        <v>595</v>
      </c>
      <c r="K205" s="390">
        <f t="shared" si="100"/>
        <v>596</v>
      </c>
      <c r="L205" s="390">
        <f t="shared" si="100"/>
        <v>597</v>
      </c>
      <c r="M205" s="390">
        <f t="shared" si="100"/>
        <v>598</v>
      </c>
      <c r="N205" s="390">
        <f t="shared" si="100"/>
        <v>599</v>
      </c>
      <c r="O205" s="390">
        <f t="shared" si="100"/>
        <v>600</v>
      </c>
      <c r="P205" s="390">
        <f t="shared" si="100"/>
        <v>601</v>
      </c>
      <c r="Q205" s="390">
        <f t="shared" si="100"/>
        <v>602</v>
      </c>
      <c r="R205" s="390">
        <f t="shared" si="100"/>
        <v>603</v>
      </c>
      <c r="S205" s="390">
        <f t="shared" si="100"/>
        <v>604</v>
      </c>
      <c r="T205" s="390">
        <f t="shared" si="100"/>
        <v>605</v>
      </c>
      <c r="U205" s="390">
        <f t="shared" si="100"/>
        <v>606</v>
      </c>
      <c r="V205" s="390">
        <f t="shared" si="100"/>
        <v>607</v>
      </c>
      <c r="W205" s="390">
        <f>+V205+1</f>
        <v>608</v>
      </c>
      <c r="X205" s="390">
        <f t="shared" ref="X205:Z205" si="101">+W205+1</f>
        <v>609</v>
      </c>
      <c r="Y205" s="390">
        <f t="shared" si="101"/>
        <v>610</v>
      </c>
      <c r="Z205" s="390">
        <f t="shared" si="101"/>
        <v>611</v>
      </c>
      <c r="AA205" s="390">
        <f>+Z205+1</f>
        <v>612</v>
      </c>
      <c r="AB205" s="390">
        <f t="shared" ref="AB205" si="102">+AA205+1</f>
        <v>613</v>
      </c>
      <c r="AC205" s="390">
        <f>+AB205+1</f>
        <v>614</v>
      </c>
      <c r="AD205" s="391">
        <f t="shared" ref="AD205" si="103">+AC205+1</f>
        <v>615</v>
      </c>
      <c r="AE205" s="392"/>
      <c r="AF205" s="732">
        <f>+AF196+1</f>
        <v>22</v>
      </c>
      <c r="AG205" s="733"/>
    </row>
    <row r="206" spans="2:33">
      <c r="B206" s="393" t="s">
        <v>569</v>
      </c>
      <c r="C206" s="394" t="str">
        <f>TEXT(WEEKDAY(+C205),"aaa")</f>
        <v>土</v>
      </c>
      <c r="D206" s="395" t="str">
        <f t="shared" ref="D206:AD206" si="104">TEXT(WEEKDAY(+D205),"aaa")</f>
        <v>日</v>
      </c>
      <c r="E206" s="395" t="str">
        <f t="shared" si="104"/>
        <v>月</v>
      </c>
      <c r="F206" s="395" t="str">
        <f t="shared" si="104"/>
        <v>火</v>
      </c>
      <c r="G206" s="395" t="str">
        <f t="shared" si="104"/>
        <v>水</v>
      </c>
      <c r="H206" s="395" t="str">
        <f t="shared" si="104"/>
        <v>木</v>
      </c>
      <c r="I206" s="395" t="str">
        <f t="shared" si="104"/>
        <v>金</v>
      </c>
      <c r="J206" s="395" t="str">
        <f t="shared" si="104"/>
        <v>土</v>
      </c>
      <c r="K206" s="395" t="str">
        <f t="shared" si="104"/>
        <v>日</v>
      </c>
      <c r="L206" s="395" t="str">
        <f t="shared" si="104"/>
        <v>月</v>
      </c>
      <c r="M206" s="395" t="str">
        <f t="shared" si="104"/>
        <v>火</v>
      </c>
      <c r="N206" s="395" t="str">
        <f t="shared" si="104"/>
        <v>水</v>
      </c>
      <c r="O206" s="395" t="str">
        <f t="shared" si="104"/>
        <v>木</v>
      </c>
      <c r="P206" s="395" t="str">
        <f t="shared" si="104"/>
        <v>金</v>
      </c>
      <c r="Q206" s="395" t="str">
        <f t="shared" si="104"/>
        <v>土</v>
      </c>
      <c r="R206" s="395" t="str">
        <f t="shared" si="104"/>
        <v>日</v>
      </c>
      <c r="S206" s="395" t="str">
        <f t="shared" si="104"/>
        <v>月</v>
      </c>
      <c r="T206" s="395" t="str">
        <f t="shared" si="104"/>
        <v>火</v>
      </c>
      <c r="U206" s="395" t="str">
        <f t="shared" si="104"/>
        <v>水</v>
      </c>
      <c r="V206" s="395" t="str">
        <f t="shared" si="104"/>
        <v>木</v>
      </c>
      <c r="W206" s="395" t="str">
        <f t="shared" si="104"/>
        <v>金</v>
      </c>
      <c r="X206" s="395" t="str">
        <f t="shared" si="104"/>
        <v>土</v>
      </c>
      <c r="Y206" s="395" t="str">
        <f t="shared" si="104"/>
        <v>日</v>
      </c>
      <c r="Z206" s="395" t="str">
        <f t="shared" si="104"/>
        <v>月</v>
      </c>
      <c r="AA206" s="395" t="str">
        <f t="shared" si="104"/>
        <v>火</v>
      </c>
      <c r="AB206" s="395" t="str">
        <f t="shared" si="104"/>
        <v>水</v>
      </c>
      <c r="AC206" s="395" t="str">
        <f t="shared" si="104"/>
        <v>木</v>
      </c>
      <c r="AD206" s="396" t="str">
        <f t="shared" si="104"/>
        <v>金</v>
      </c>
      <c r="AF206" s="397" t="s">
        <v>570</v>
      </c>
      <c r="AG206" s="370">
        <f>COUNTA(C207:AD208)</f>
        <v>0</v>
      </c>
    </row>
    <row r="207" spans="2:33">
      <c r="B207" s="734" t="s">
        <v>572</v>
      </c>
      <c r="C207" s="736"/>
      <c r="D207" s="721"/>
      <c r="E207" s="721"/>
      <c r="F207" s="721"/>
      <c r="G207" s="721"/>
      <c r="H207" s="721"/>
      <c r="I207" s="721"/>
      <c r="J207" s="721"/>
      <c r="K207" s="721"/>
      <c r="L207" s="721"/>
      <c r="M207" s="721"/>
      <c r="N207" s="721"/>
      <c r="O207" s="721"/>
      <c r="P207" s="721"/>
      <c r="Q207" s="721"/>
      <c r="R207" s="721"/>
      <c r="S207" s="721"/>
      <c r="T207" s="721"/>
      <c r="U207" s="721"/>
      <c r="V207" s="721"/>
      <c r="W207" s="721"/>
      <c r="X207" s="721"/>
      <c r="Y207" s="721"/>
      <c r="Z207" s="721"/>
      <c r="AA207" s="721"/>
      <c r="AB207" s="721"/>
      <c r="AC207" s="721"/>
      <c r="AD207" s="723"/>
      <c r="AF207" s="398" t="s">
        <v>527</v>
      </c>
      <c r="AG207" s="396">
        <f>IF(AND($G$7&gt;=C205,$G$7&lt;=AD205),$G$7-C205+1-AG206,COUNTA(C205:AD205)-AG206)</f>
        <v>28</v>
      </c>
    </row>
    <row r="208" spans="2:33">
      <c r="B208" s="735"/>
      <c r="C208" s="736"/>
      <c r="D208" s="722"/>
      <c r="E208" s="722"/>
      <c r="F208" s="722"/>
      <c r="G208" s="722"/>
      <c r="H208" s="722"/>
      <c r="I208" s="722"/>
      <c r="J208" s="722"/>
      <c r="K208" s="722"/>
      <c r="L208" s="722"/>
      <c r="M208" s="722"/>
      <c r="N208" s="722"/>
      <c r="O208" s="722"/>
      <c r="P208" s="722"/>
      <c r="Q208" s="722"/>
      <c r="R208" s="722"/>
      <c r="S208" s="722"/>
      <c r="T208" s="722"/>
      <c r="U208" s="722"/>
      <c r="V208" s="722"/>
      <c r="W208" s="722"/>
      <c r="X208" s="722"/>
      <c r="Y208" s="722"/>
      <c r="Z208" s="722"/>
      <c r="AA208" s="722"/>
      <c r="AB208" s="722"/>
      <c r="AC208" s="722"/>
      <c r="AD208" s="724"/>
      <c r="AF208" s="398" t="s">
        <v>573</v>
      </c>
      <c r="AG208" s="396">
        <f>+COUNTA(C209:AD210)</f>
        <v>0</v>
      </c>
    </row>
    <row r="209" spans="2:33">
      <c r="B209" s="729" t="s">
        <v>535</v>
      </c>
      <c r="C209" s="731"/>
      <c r="D209" s="721"/>
      <c r="E209" s="721"/>
      <c r="F209" s="721"/>
      <c r="G209" s="721"/>
      <c r="H209" s="721"/>
      <c r="I209" s="721"/>
      <c r="J209" s="721"/>
      <c r="K209" s="721"/>
      <c r="L209" s="721"/>
      <c r="M209" s="721"/>
      <c r="N209" s="721"/>
      <c r="O209" s="721"/>
      <c r="P209" s="721"/>
      <c r="Q209" s="721"/>
      <c r="R209" s="721"/>
      <c r="S209" s="721"/>
      <c r="T209" s="721"/>
      <c r="U209" s="721"/>
      <c r="V209" s="721"/>
      <c r="W209" s="721"/>
      <c r="X209" s="721"/>
      <c r="Y209" s="721"/>
      <c r="Z209" s="721"/>
      <c r="AA209" s="721"/>
      <c r="AB209" s="721"/>
      <c r="AC209" s="721"/>
      <c r="AD209" s="723"/>
      <c r="AF209" s="398" t="s">
        <v>575</v>
      </c>
      <c r="AG209" s="399">
        <f>ROUNDDOWN(AG208/AG207,3)</f>
        <v>0</v>
      </c>
    </row>
    <row r="210" spans="2:33" ht="13.5" customHeight="1">
      <c r="B210" s="730"/>
      <c r="C210" s="731"/>
      <c r="D210" s="722"/>
      <c r="E210" s="722"/>
      <c r="F210" s="722"/>
      <c r="G210" s="722"/>
      <c r="H210" s="722"/>
      <c r="I210" s="722"/>
      <c r="J210" s="722"/>
      <c r="K210" s="722"/>
      <c r="L210" s="722"/>
      <c r="M210" s="722"/>
      <c r="N210" s="722"/>
      <c r="O210" s="722"/>
      <c r="P210" s="722"/>
      <c r="Q210" s="722"/>
      <c r="R210" s="722"/>
      <c r="S210" s="722"/>
      <c r="T210" s="722"/>
      <c r="U210" s="722"/>
      <c r="V210" s="722"/>
      <c r="W210" s="722"/>
      <c r="X210" s="722"/>
      <c r="Y210" s="722"/>
      <c r="Z210" s="722"/>
      <c r="AA210" s="722"/>
      <c r="AB210" s="722"/>
      <c r="AC210" s="722"/>
      <c r="AD210" s="724"/>
      <c r="AF210" s="398" t="s">
        <v>528</v>
      </c>
      <c r="AG210" s="396">
        <f>+COUNTA(C211:AD212)</f>
        <v>0</v>
      </c>
    </row>
    <row r="211" spans="2:33" ht="13.5" customHeight="1">
      <c r="B211" s="725" t="s">
        <v>538</v>
      </c>
      <c r="C211" s="727"/>
      <c r="D211" s="717"/>
      <c r="E211" s="717"/>
      <c r="F211" s="717"/>
      <c r="G211" s="717"/>
      <c r="H211" s="717"/>
      <c r="I211" s="717"/>
      <c r="J211" s="717"/>
      <c r="K211" s="717"/>
      <c r="L211" s="717"/>
      <c r="M211" s="717"/>
      <c r="N211" s="717"/>
      <c r="O211" s="717"/>
      <c r="P211" s="717"/>
      <c r="Q211" s="717"/>
      <c r="R211" s="717"/>
      <c r="S211" s="717"/>
      <c r="T211" s="717"/>
      <c r="U211" s="717"/>
      <c r="V211" s="717"/>
      <c r="W211" s="717"/>
      <c r="X211" s="717"/>
      <c r="Y211" s="717"/>
      <c r="Z211" s="717"/>
      <c r="AA211" s="717"/>
      <c r="AB211" s="717"/>
      <c r="AC211" s="717"/>
      <c r="AD211" s="719"/>
      <c r="AF211" s="400" t="s">
        <v>577</v>
      </c>
      <c r="AG211" s="401">
        <f>ROUNDDOWN(AG210/AG207,3)</f>
        <v>0</v>
      </c>
    </row>
    <row r="212" spans="2:33" ht="13.5" customHeight="1">
      <c r="B212" s="726"/>
      <c r="C212" s="728"/>
      <c r="D212" s="718"/>
      <c r="E212" s="718"/>
      <c r="F212" s="718"/>
      <c r="G212" s="718"/>
      <c r="H212" s="718"/>
      <c r="I212" s="718"/>
      <c r="J212" s="718"/>
      <c r="K212" s="718"/>
      <c r="L212" s="718"/>
      <c r="M212" s="718"/>
      <c r="N212" s="718"/>
      <c r="O212" s="718"/>
      <c r="P212" s="718"/>
      <c r="Q212" s="718"/>
      <c r="R212" s="718"/>
      <c r="S212" s="718"/>
      <c r="T212" s="718"/>
      <c r="U212" s="718"/>
      <c r="V212" s="718"/>
      <c r="W212" s="718"/>
      <c r="X212" s="718"/>
      <c r="Y212" s="718"/>
      <c r="Z212" s="718"/>
      <c r="AA212" s="718"/>
      <c r="AB212" s="718"/>
      <c r="AC212" s="718"/>
      <c r="AD212" s="720"/>
      <c r="AG212" s="402"/>
    </row>
    <row r="214" spans="2:33">
      <c r="B214" s="388" t="s">
        <v>567</v>
      </c>
      <c r="C214" s="389">
        <f>+AD205+1</f>
        <v>616</v>
      </c>
      <c r="D214" s="390">
        <f>+C214+1</f>
        <v>617</v>
      </c>
      <c r="E214" s="390">
        <f t="shared" ref="E214:V214" si="105">+D214+1</f>
        <v>618</v>
      </c>
      <c r="F214" s="390">
        <f t="shared" si="105"/>
        <v>619</v>
      </c>
      <c r="G214" s="390">
        <f t="shared" si="105"/>
        <v>620</v>
      </c>
      <c r="H214" s="390">
        <f t="shared" si="105"/>
        <v>621</v>
      </c>
      <c r="I214" s="390">
        <f t="shared" si="105"/>
        <v>622</v>
      </c>
      <c r="J214" s="390">
        <f t="shared" si="105"/>
        <v>623</v>
      </c>
      <c r="K214" s="390">
        <f t="shared" si="105"/>
        <v>624</v>
      </c>
      <c r="L214" s="390">
        <f t="shared" si="105"/>
        <v>625</v>
      </c>
      <c r="M214" s="390">
        <f t="shared" si="105"/>
        <v>626</v>
      </c>
      <c r="N214" s="390">
        <f t="shared" si="105"/>
        <v>627</v>
      </c>
      <c r="O214" s="390">
        <f t="shared" si="105"/>
        <v>628</v>
      </c>
      <c r="P214" s="390">
        <f t="shared" si="105"/>
        <v>629</v>
      </c>
      <c r="Q214" s="390">
        <f t="shared" si="105"/>
        <v>630</v>
      </c>
      <c r="R214" s="390">
        <f t="shared" si="105"/>
        <v>631</v>
      </c>
      <c r="S214" s="390">
        <f t="shared" si="105"/>
        <v>632</v>
      </c>
      <c r="T214" s="390">
        <f t="shared" si="105"/>
        <v>633</v>
      </c>
      <c r="U214" s="390">
        <f t="shared" si="105"/>
        <v>634</v>
      </c>
      <c r="V214" s="390">
        <f t="shared" si="105"/>
        <v>635</v>
      </c>
      <c r="W214" s="390">
        <f>+V214+1</f>
        <v>636</v>
      </c>
      <c r="X214" s="390">
        <f t="shared" ref="X214:Z214" si="106">+W214+1</f>
        <v>637</v>
      </c>
      <c r="Y214" s="390">
        <f t="shared" si="106"/>
        <v>638</v>
      </c>
      <c r="Z214" s="390">
        <f t="shared" si="106"/>
        <v>639</v>
      </c>
      <c r="AA214" s="390">
        <f>+Z214+1</f>
        <v>640</v>
      </c>
      <c r="AB214" s="390">
        <f t="shared" ref="AB214" si="107">+AA214+1</f>
        <v>641</v>
      </c>
      <c r="AC214" s="390">
        <f>+AB214+1</f>
        <v>642</v>
      </c>
      <c r="AD214" s="391">
        <f t="shared" ref="AD214" si="108">+AC214+1</f>
        <v>643</v>
      </c>
      <c r="AE214" s="392"/>
      <c r="AF214" s="732">
        <f>+AF205+1</f>
        <v>23</v>
      </c>
      <c r="AG214" s="733"/>
    </row>
    <row r="215" spans="2:33">
      <c r="B215" s="393" t="s">
        <v>569</v>
      </c>
      <c r="C215" s="394" t="str">
        <f>TEXT(WEEKDAY(+C214),"aaa")</f>
        <v>土</v>
      </c>
      <c r="D215" s="395" t="str">
        <f t="shared" ref="D215:AD215" si="109">TEXT(WEEKDAY(+D214),"aaa")</f>
        <v>日</v>
      </c>
      <c r="E215" s="395" t="str">
        <f t="shared" si="109"/>
        <v>月</v>
      </c>
      <c r="F215" s="395" t="str">
        <f t="shared" si="109"/>
        <v>火</v>
      </c>
      <c r="G215" s="395" t="str">
        <f t="shared" si="109"/>
        <v>水</v>
      </c>
      <c r="H215" s="395" t="str">
        <f t="shared" si="109"/>
        <v>木</v>
      </c>
      <c r="I215" s="395" t="str">
        <f t="shared" si="109"/>
        <v>金</v>
      </c>
      <c r="J215" s="395" t="str">
        <f t="shared" si="109"/>
        <v>土</v>
      </c>
      <c r="K215" s="395" t="str">
        <f t="shared" si="109"/>
        <v>日</v>
      </c>
      <c r="L215" s="395" t="str">
        <f t="shared" si="109"/>
        <v>月</v>
      </c>
      <c r="M215" s="395" t="str">
        <f t="shared" si="109"/>
        <v>火</v>
      </c>
      <c r="N215" s="395" t="str">
        <f t="shared" si="109"/>
        <v>水</v>
      </c>
      <c r="O215" s="395" t="str">
        <f t="shared" si="109"/>
        <v>木</v>
      </c>
      <c r="P215" s="395" t="str">
        <f t="shared" si="109"/>
        <v>金</v>
      </c>
      <c r="Q215" s="395" t="str">
        <f t="shared" si="109"/>
        <v>土</v>
      </c>
      <c r="R215" s="395" t="str">
        <f t="shared" si="109"/>
        <v>日</v>
      </c>
      <c r="S215" s="395" t="str">
        <f t="shared" si="109"/>
        <v>月</v>
      </c>
      <c r="T215" s="395" t="str">
        <f t="shared" si="109"/>
        <v>火</v>
      </c>
      <c r="U215" s="395" t="str">
        <f t="shared" si="109"/>
        <v>水</v>
      </c>
      <c r="V215" s="395" t="str">
        <f t="shared" si="109"/>
        <v>木</v>
      </c>
      <c r="W215" s="395" t="str">
        <f t="shared" si="109"/>
        <v>金</v>
      </c>
      <c r="X215" s="395" t="str">
        <f t="shared" si="109"/>
        <v>土</v>
      </c>
      <c r="Y215" s="395" t="str">
        <f t="shared" si="109"/>
        <v>日</v>
      </c>
      <c r="Z215" s="395" t="str">
        <f t="shared" si="109"/>
        <v>月</v>
      </c>
      <c r="AA215" s="395" t="str">
        <f t="shared" si="109"/>
        <v>火</v>
      </c>
      <c r="AB215" s="395" t="str">
        <f t="shared" si="109"/>
        <v>水</v>
      </c>
      <c r="AC215" s="395" t="str">
        <f t="shared" si="109"/>
        <v>木</v>
      </c>
      <c r="AD215" s="396" t="str">
        <f t="shared" si="109"/>
        <v>金</v>
      </c>
      <c r="AF215" s="397" t="s">
        <v>570</v>
      </c>
      <c r="AG215" s="370">
        <f>COUNTA(C216:AD217)</f>
        <v>0</v>
      </c>
    </row>
    <row r="216" spans="2:33">
      <c r="B216" s="734" t="s">
        <v>572</v>
      </c>
      <c r="C216" s="736"/>
      <c r="D216" s="721"/>
      <c r="E216" s="721"/>
      <c r="F216" s="721"/>
      <c r="G216" s="721"/>
      <c r="H216" s="721"/>
      <c r="I216" s="721"/>
      <c r="J216" s="721"/>
      <c r="K216" s="721"/>
      <c r="L216" s="721"/>
      <c r="M216" s="721"/>
      <c r="N216" s="721"/>
      <c r="O216" s="721"/>
      <c r="P216" s="721"/>
      <c r="Q216" s="721"/>
      <c r="R216" s="721"/>
      <c r="S216" s="721"/>
      <c r="T216" s="721"/>
      <c r="U216" s="721"/>
      <c r="V216" s="721"/>
      <c r="W216" s="721"/>
      <c r="X216" s="721"/>
      <c r="Y216" s="721"/>
      <c r="Z216" s="721"/>
      <c r="AA216" s="721"/>
      <c r="AB216" s="721"/>
      <c r="AC216" s="721"/>
      <c r="AD216" s="723"/>
      <c r="AF216" s="398" t="s">
        <v>527</v>
      </c>
      <c r="AG216" s="396">
        <f>IF(AND($G$7&gt;=C214,$G$7&lt;=AD214),$G$7-C214+1-AG215,COUNTA(C214:AD214)-AG215)</f>
        <v>28</v>
      </c>
    </row>
    <row r="217" spans="2:33">
      <c r="B217" s="735"/>
      <c r="C217" s="736"/>
      <c r="D217" s="722"/>
      <c r="E217" s="722"/>
      <c r="F217" s="722"/>
      <c r="G217" s="722"/>
      <c r="H217" s="722"/>
      <c r="I217" s="722"/>
      <c r="J217" s="722"/>
      <c r="K217" s="722"/>
      <c r="L217" s="722"/>
      <c r="M217" s="722"/>
      <c r="N217" s="722"/>
      <c r="O217" s="722"/>
      <c r="P217" s="722"/>
      <c r="Q217" s="722"/>
      <c r="R217" s="722"/>
      <c r="S217" s="722"/>
      <c r="T217" s="722"/>
      <c r="U217" s="722"/>
      <c r="V217" s="722"/>
      <c r="W217" s="722"/>
      <c r="X217" s="722"/>
      <c r="Y217" s="722"/>
      <c r="Z217" s="722"/>
      <c r="AA217" s="722"/>
      <c r="AB217" s="722"/>
      <c r="AC217" s="722"/>
      <c r="AD217" s="724"/>
      <c r="AF217" s="398" t="s">
        <v>573</v>
      </c>
      <c r="AG217" s="396">
        <f>+COUNTA(C218:AD219)</f>
        <v>0</v>
      </c>
    </row>
    <row r="218" spans="2:33">
      <c r="B218" s="729" t="s">
        <v>535</v>
      </c>
      <c r="C218" s="731"/>
      <c r="D218" s="721"/>
      <c r="E218" s="721"/>
      <c r="F218" s="721"/>
      <c r="G218" s="721"/>
      <c r="H218" s="721"/>
      <c r="I218" s="721"/>
      <c r="J218" s="721"/>
      <c r="K218" s="721"/>
      <c r="L218" s="721"/>
      <c r="M218" s="721"/>
      <c r="N218" s="721"/>
      <c r="O218" s="721"/>
      <c r="P218" s="721"/>
      <c r="Q218" s="721"/>
      <c r="R218" s="721"/>
      <c r="S218" s="721"/>
      <c r="T218" s="721"/>
      <c r="U218" s="721"/>
      <c r="V218" s="721"/>
      <c r="W218" s="721"/>
      <c r="X218" s="721"/>
      <c r="Y218" s="721"/>
      <c r="Z218" s="721"/>
      <c r="AA218" s="721"/>
      <c r="AB218" s="721"/>
      <c r="AC218" s="721"/>
      <c r="AD218" s="723"/>
      <c r="AF218" s="398" t="s">
        <v>575</v>
      </c>
      <c r="AG218" s="399">
        <f>ROUNDDOWN(AG217/AG216,3)</f>
        <v>0</v>
      </c>
    </row>
    <row r="219" spans="2:33" ht="13.5" customHeight="1">
      <c r="B219" s="730"/>
      <c r="C219" s="731"/>
      <c r="D219" s="722"/>
      <c r="E219" s="722"/>
      <c r="F219" s="722"/>
      <c r="G219" s="722"/>
      <c r="H219" s="722"/>
      <c r="I219" s="722"/>
      <c r="J219" s="722"/>
      <c r="K219" s="722"/>
      <c r="L219" s="722"/>
      <c r="M219" s="722"/>
      <c r="N219" s="722"/>
      <c r="O219" s="722"/>
      <c r="P219" s="722"/>
      <c r="Q219" s="722"/>
      <c r="R219" s="722"/>
      <c r="S219" s="722"/>
      <c r="T219" s="722"/>
      <c r="U219" s="722"/>
      <c r="V219" s="722"/>
      <c r="W219" s="722"/>
      <c r="X219" s="722"/>
      <c r="Y219" s="722"/>
      <c r="Z219" s="722"/>
      <c r="AA219" s="722"/>
      <c r="AB219" s="722"/>
      <c r="AC219" s="722"/>
      <c r="AD219" s="724"/>
      <c r="AF219" s="398" t="s">
        <v>528</v>
      </c>
      <c r="AG219" s="396">
        <f>+COUNTA(C220:AD221)</f>
        <v>0</v>
      </c>
    </row>
    <row r="220" spans="2:33" ht="13.5" customHeight="1">
      <c r="B220" s="725" t="s">
        <v>538</v>
      </c>
      <c r="C220" s="727"/>
      <c r="D220" s="717"/>
      <c r="E220" s="717"/>
      <c r="F220" s="717"/>
      <c r="G220" s="717"/>
      <c r="H220" s="717"/>
      <c r="I220" s="717"/>
      <c r="J220" s="717"/>
      <c r="K220" s="717"/>
      <c r="L220" s="717"/>
      <c r="M220" s="717"/>
      <c r="N220" s="717"/>
      <c r="O220" s="717"/>
      <c r="P220" s="717"/>
      <c r="Q220" s="717"/>
      <c r="R220" s="717"/>
      <c r="S220" s="717"/>
      <c r="T220" s="717"/>
      <c r="U220" s="717"/>
      <c r="V220" s="717"/>
      <c r="W220" s="717"/>
      <c r="X220" s="717"/>
      <c r="Y220" s="717"/>
      <c r="Z220" s="717"/>
      <c r="AA220" s="717"/>
      <c r="AB220" s="717"/>
      <c r="AC220" s="717"/>
      <c r="AD220" s="719"/>
      <c r="AF220" s="400" t="s">
        <v>577</v>
      </c>
      <c r="AG220" s="401">
        <f>ROUNDDOWN(AG219/AG216,3)</f>
        <v>0</v>
      </c>
    </row>
    <row r="221" spans="2:33" ht="13.5" customHeight="1">
      <c r="B221" s="726"/>
      <c r="C221" s="728"/>
      <c r="D221" s="718"/>
      <c r="E221" s="718"/>
      <c r="F221" s="718"/>
      <c r="G221" s="718"/>
      <c r="H221" s="718"/>
      <c r="I221" s="718"/>
      <c r="J221" s="718"/>
      <c r="K221" s="718"/>
      <c r="L221" s="718"/>
      <c r="M221" s="718"/>
      <c r="N221" s="718"/>
      <c r="O221" s="718"/>
      <c r="P221" s="718"/>
      <c r="Q221" s="718"/>
      <c r="R221" s="718"/>
      <c r="S221" s="718"/>
      <c r="T221" s="718"/>
      <c r="U221" s="718"/>
      <c r="V221" s="718"/>
      <c r="W221" s="718"/>
      <c r="X221" s="718"/>
      <c r="Y221" s="718"/>
      <c r="Z221" s="718"/>
      <c r="AA221" s="718"/>
      <c r="AB221" s="718"/>
      <c r="AC221" s="718"/>
      <c r="AD221" s="720"/>
      <c r="AG221" s="402"/>
    </row>
    <row r="223" spans="2:33">
      <c r="B223" s="388" t="s">
        <v>567</v>
      </c>
      <c r="C223" s="389">
        <f>+AD214+1</f>
        <v>644</v>
      </c>
      <c r="D223" s="390">
        <f>+C223+1</f>
        <v>645</v>
      </c>
      <c r="E223" s="390">
        <f t="shared" ref="E223:V223" si="110">+D223+1</f>
        <v>646</v>
      </c>
      <c r="F223" s="390">
        <f t="shared" si="110"/>
        <v>647</v>
      </c>
      <c r="G223" s="390">
        <f t="shared" si="110"/>
        <v>648</v>
      </c>
      <c r="H223" s="390">
        <f t="shared" si="110"/>
        <v>649</v>
      </c>
      <c r="I223" s="390">
        <f t="shared" si="110"/>
        <v>650</v>
      </c>
      <c r="J223" s="390">
        <f t="shared" si="110"/>
        <v>651</v>
      </c>
      <c r="K223" s="390">
        <f t="shared" si="110"/>
        <v>652</v>
      </c>
      <c r="L223" s="390">
        <f t="shared" si="110"/>
        <v>653</v>
      </c>
      <c r="M223" s="390">
        <f t="shared" si="110"/>
        <v>654</v>
      </c>
      <c r="N223" s="390">
        <f t="shared" si="110"/>
        <v>655</v>
      </c>
      <c r="O223" s="390">
        <f t="shared" si="110"/>
        <v>656</v>
      </c>
      <c r="P223" s="390">
        <f t="shared" si="110"/>
        <v>657</v>
      </c>
      <c r="Q223" s="390">
        <f t="shared" si="110"/>
        <v>658</v>
      </c>
      <c r="R223" s="390">
        <f t="shared" si="110"/>
        <v>659</v>
      </c>
      <c r="S223" s="390">
        <f t="shared" si="110"/>
        <v>660</v>
      </c>
      <c r="T223" s="390">
        <f t="shared" si="110"/>
        <v>661</v>
      </c>
      <c r="U223" s="390">
        <f t="shared" si="110"/>
        <v>662</v>
      </c>
      <c r="V223" s="390">
        <f t="shared" si="110"/>
        <v>663</v>
      </c>
      <c r="W223" s="390">
        <f>+V223+1</f>
        <v>664</v>
      </c>
      <c r="X223" s="390">
        <f t="shared" ref="X223:Z223" si="111">+W223+1</f>
        <v>665</v>
      </c>
      <c r="Y223" s="390">
        <f t="shared" si="111"/>
        <v>666</v>
      </c>
      <c r="Z223" s="390">
        <f t="shared" si="111"/>
        <v>667</v>
      </c>
      <c r="AA223" s="390">
        <f>+Z223+1</f>
        <v>668</v>
      </c>
      <c r="AB223" s="390">
        <f t="shared" ref="AB223" si="112">+AA223+1</f>
        <v>669</v>
      </c>
      <c r="AC223" s="390">
        <f>+AB223+1</f>
        <v>670</v>
      </c>
      <c r="AD223" s="391">
        <f t="shared" ref="AD223" si="113">+AC223+1</f>
        <v>671</v>
      </c>
      <c r="AE223" s="392"/>
      <c r="AF223" s="732">
        <f>+AF214+1</f>
        <v>24</v>
      </c>
      <c r="AG223" s="733"/>
    </row>
    <row r="224" spans="2:33">
      <c r="B224" s="393" t="s">
        <v>569</v>
      </c>
      <c r="C224" s="394" t="str">
        <f>TEXT(WEEKDAY(+C223),"aaa")</f>
        <v>土</v>
      </c>
      <c r="D224" s="395" t="str">
        <f t="shared" ref="D224:AD224" si="114">TEXT(WEEKDAY(+D223),"aaa")</f>
        <v>日</v>
      </c>
      <c r="E224" s="395" t="str">
        <f t="shared" si="114"/>
        <v>月</v>
      </c>
      <c r="F224" s="395" t="str">
        <f t="shared" si="114"/>
        <v>火</v>
      </c>
      <c r="G224" s="395" t="str">
        <f t="shared" si="114"/>
        <v>水</v>
      </c>
      <c r="H224" s="395" t="str">
        <f t="shared" si="114"/>
        <v>木</v>
      </c>
      <c r="I224" s="395" t="str">
        <f t="shared" si="114"/>
        <v>金</v>
      </c>
      <c r="J224" s="395" t="str">
        <f t="shared" si="114"/>
        <v>土</v>
      </c>
      <c r="K224" s="395" t="str">
        <f t="shared" si="114"/>
        <v>日</v>
      </c>
      <c r="L224" s="395" t="str">
        <f t="shared" si="114"/>
        <v>月</v>
      </c>
      <c r="M224" s="395" t="str">
        <f t="shared" si="114"/>
        <v>火</v>
      </c>
      <c r="N224" s="395" t="str">
        <f t="shared" si="114"/>
        <v>水</v>
      </c>
      <c r="O224" s="395" t="str">
        <f t="shared" si="114"/>
        <v>木</v>
      </c>
      <c r="P224" s="395" t="str">
        <f t="shared" si="114"/>
        <v>金</v>
      </c>
      <c r="Q224" s="395" t="str">
        <f t="shared" si="114"/>
        <v>土</v>
      </c>
      <c r="R224" s="395" t="str">
        <f t="shared" si="114"/>
        <v>日</v>
      </c>
      <c r="S224" s="395" t="str">
        <f t="shared" si="114"/>
        <v>月</v>
      </c>
      <c r="T224" s="395" t="str">
        <f t="shared" si="114"/>
        <v>火</v>
      </c>
      <c r="U224" s="395" t="str">
        <f t="shared" si="114"/>
        <v>水</v>
      </c>
      <c r="V224" s="395" t="str">
        <f t="shared" si="114"/>
        <v>木</v>
      </c>
      <c r="W224" s="395" t="str">
        <f t="shared" si="114"/>
        <v>金</v>
      </c>
      <c r="X224" s="395" t="str">
        <f t="shared" si="114"/>
        <v>土</v>
      </c>
      <c r="Y224" s="395" t="str">
        <f t="shared" si="114"/>
        <v>日</v>
      </c>
      <c r="Z224" s="395" t="str">
        <f t="shared" si="114"/>
        <v>月</v>
      </c>
      <c r="AA224" s="395" t="str">
        <f t="shared" si="114"/>
        <v>火</v>
      </c>
      <c r="AB224" s="395" t="str">
        <f t="shared" si="114"/>
        <v>水</v>
      </c>
      <c r="AC224" s="395" t="str">
        <f t="shared" si="114"/>
        <v>木</v>
      </c>
      <c r="AD224" s="396" t="str">
        <f t="shared" si="114"/>
        <v>金</v>
      </c>
      <c r="AF224" s="397" t="s">
        <v>570</v>
      </c>
      <c r="AG224" s="370">
        <f>COUNTA(C225:AD226)</f>
        <v>0</v>
      </c>
    </row>
    <row r="225" spans="2:33">
      <c r="B225" s="734" t="s">
        <v>572</v>
      </c>
      <c r="C225" s="736"/>
      <c r="D225" s="721"/>
      <c r="E225" s="721"/>
      <c r="F225" s="721"/>
      <c r="G225" s="721"/>
      <c r="H225" s="721"/>
      <c r="I225" s="721"/>
      <c r="J225" s="721"/>
      <c r="K225" s="721"/>
      <c r="L225" s="721"/>
      <c r="M225" s="721"/>
      <c r="N225" s="721"/>
      <c r="O225" s="721"/>
      <c r="P225" s="721"/>
      <c r="Q225" s="721"/>
      <c r="R225" s="721"/>
      <c r="S225" s="721"/>
      <c r="T225" s="721"/>
      <c r="U225" s="721"/>
      <c r="V225" s="721"/>
      <c r="W225" s="721"/>
      <c r="X225" s="721"/>
      <c r="Y225" s="721"/>
      <c r="Z225" s="721"/>
      <c r="AA225" s="721"/>
      <c r="AB225" s="721"/>
      <c r="AC225" s="721"/>
      <c r="AD225" s="723"/>
      <c r="AF225" s="398" t="s">
        <v>527</v>
      </c>
      <c r="AG225" s="396">
        <f>IF(AND($G$7&gt;=C223,$G$7&lt;=AD223),$G$7-C223+1-AG224,COUNTA(C223:AD223)-AG224)</f>
        <v>28</v>
      </c>
    </row>
    <row r="226" spans="2:33">
      <c r="B226" s="735"/>
      <c r="C226" s="736"/>
      <c r="D226" s="722"/>
      <c r="E226" s="722"/>
      <c r="F226" s="722"/>
      <c r="G226" s="722"/>
      <c r="H226" s="722"/>
      <c r="I226" s="722"/>
      <c r="J226" s="722"/>
      <c r="K226" s="722"/>
      <c r="L226" s="722"/>
      <c r="M226" s="722"/>
      <c r="N226" s="722"/>
      <c r="O226" s="722"/>
      <c r="P226" s="722"/>
      <c r="Q226" s="722"/>
      <c r="R226" s="722"/>
      <c r="S226" s="722"/>
      <c r="T226" s="722"/>
      <c r="U226" s="722"/>
      <c r="V226" s="722"/>
      <c r="W226" s="722"/>
      <c r="X226" s="722"/>
      <c r="Y226" s="722"/>
      <c r="Z226" s="722"/>
      <c r="AA226" s="722"/>
      <c r="AB226" s="722"/>
      <c r="AC226" s="722"/>
      <c r="AD226" s="724"/>
      <c r="AF226" s="398" t="s">
        <v>573</v>
      </c>
      <c r="AG226" s="396">
        <f>+COUNTA(C227:AD228)</f>
        <v>0</v>
      </c>
    </row>
    <row r="227" spans="2:33">
      <c r="B227" s="729" t="s">
        <v>535</v>
      </c>
      <c r="C227" s="731"/>
      <c r="D227" s="721"/>
      <c r="E227" s="721"/>
      <c r="F227" s="721"/>
      <c r="G227" s="721"/>
      <c r="H227" s="721"/>
      <c r="I227" s="721"/>
      <c r="J227" s="721"/>
      <c r="K227" s="721"/>
      <c r="L227" s="721"/>
      <c r="M227" s="721"/>
      <c r="N227" s="721"/>
      <c r="O227" s="721"/>
      <c r="P227" s="721"/>
      <c r="Q227" s="721"/>
      <c r="R227" s="721"/>
      <c r="S227" s="721"/>
      <c r="T227" s="721"/>
      <c r="U227" s="721"/>
      <c r="V227" s="721"/>
      <c r="W227" s="721"/>
      <c r="X227" s="721"/>
      <c r="Y227" s="721"/>
      <c r="Z227" s="721"/>
      <c r="AA227" s="721"/>
      <c r="AB227" s="721"/>
      <c r="AC227" s="721"/>
      <c r="AD227" s="723"/>
      <c r="AF227" s="398" t="s">
        <v>575</v>
      </c>
      <c r="AG227" s="399">
        <f>ROUNDDOWN(AG226/AG225,3)</f>
        <v>0</v>
      </c>
    </row>
    <row r="228" spans="2:33" ht="13.5" customHeight="1">
      <c r="B228" s="730"/>
      <c r="C228" s="731"/>
      <c r="D228" s="722"/>
      <c r="E228" s="722"/>
      <c r="F228" s="722"/>
      <c r="G228" s="722"/>
      <c r="H228" s="722"/>
      <c r="I228" s="722"/>
      <c r="J228" s="722"/>
      <c r="K228" s="722"/>
      <c r="L228" s="722"/>
      <c r="M228" s="722"/>
      <c r="N228" s="722"/>
      <c r="O228" s="722"/>
      <c r="P228" s="722"/>
      <c r="Q228" s="722"/>
      <c r="R228" s="722"/>
      <c r="S228" s="722"/>
      <c r="T228" s="722"/>
      <c r="U228" s="722"/>
      <c r="V228" s="722"/>
      <c r="W228" s="722"/>
      <c r="X228" s="722"/>
      <c r="Y228" s="722"/>
      <c r="Z228" s="722"/>
      <c r="AA228" s="722"/>
      <c r="AB228" s="722"/>
      <c r="AC228" s="722"/>
      <c r="AD228" s="724"/>
      <c r="AF228" s="398" t="s">
        <v>528</v>
      </c>
      <c r="AG228" s="396">
        <f>+COUNTA(C229:AD230)</f>
        <v>0</v>
      </c>
    </row>
    <row r="229" spans="2:33" ht="13.5" customHeight="1">
      <c r="B229" s="725" t="s">
        <v>538</v>
      </c>
      <c r="C229" s="727"/>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19"/>
      <c r="AF229" s="400" t="s">
        <v>577</v>
      </c>
      <c r="AG229" s="401">
        <f>ROUNDDOWN(AG228/AG225,3)</f>
        <v>0</v>
      </c>
    </row>
    <row r="230" spans="2:33" ht="13.5" customHeight="1">
      <c r="B230" s="726"/>
      <c r="C230" s="728"/>
      <c r="D230" s="718"/>
      <c r="E230" s="718"/>
      <c r="F230" s="718"/>
      <c r="G230" s="718"/>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720"/>
      <c r="AG230" s="402"/>
    </row>
    <row r="232" spans="2:33">
      <c r="B232" s="388" t="s">
        <v>567</v>
      </c>
      <c r="C232" s="389">
        <f>+AD223+1</f>
        <v>672</v>
      </c>
      <c r="D232" s="390">
        <f>+C232+1</f>
        <v>673</v>
      </c>
      <c r="E232" s="390">
        <f t="shared" ref="E232:V232" si="115">+D232+1</f>
        <v>674</v>
      </c>
      <c r="F232" s="390">
        <f t="shared" si="115"/>
        <v>675</v>
      </c>
      <c r="G232" s="390">
        <f t="shared" si="115"/>
        <v>676</v>
      </c>
      <c r="H232" s="390">
        <f t="shared" si="115"/>
        <v>677</v>
      </c>
      <c r="I232" s="390">
        <f t="shared" si="115"/>
        <v>678</v>
      </c>
      <c r="J232" s="390">
        <f t="shared" si="115"/>
        <v>679</v>
      </c>
      <c r="K232" s="390">
        <f t="shared" si="115"/>
        <v>680</v>
      </c>
      <c r="L232" s="390">
        <f t="shared" si="115"/>
        <v>681</v>
      </c>
      <c r="M232" s="390">
        <f t="shared" si="115"/>
        <v>682</v>
      </c>
      <c r="N232" s="390">
        <f t="shared" si="115"/>
        <v>683</v>
      </c>
      <c r="O232" s="390">
        <f t="shared" si="115"/>
        <v>684</v>
      </c>
      <c r="P232" s="390">
        <f t="shared" si="115"/>
        <v>685</v>
      </c>
      <c r="Q232" s="390">
        <f t="shared" si="115"/>
        <v>686</v>
      </c>
      <c r="R232" s="390">
        <f t="shared" si="115"/>
        <v>687</v>
      </c>
      <c r="S232" s="390">
        <f t="shared" si="115"/>
        <v>688</v>
      </c>
      <c r="T232" s="390">
        <f t="shared" si="115"/>
        <v>689</v>
      </c>
      <c r="U232" s="390">
        <f t="shared" si="115"/>
        <v>690</v>
      </c>
      <c r="V232" s="390">
        <f t="shared" si="115"/>
        <v>691</v>
      </c>
      <c r="W232" s="390">
        <f>+V232+1</f>
        <v>692</v>
      </c>
      <c r="X232" s="390">
        <f t="shared" ref="X232:Z232" si="116">+W232+1</f>
        <v>693</v>
      </c>
      <c r="Y232" s="390">
        <f t="shared" si="116"/>
        <v>694</v>
      </c>
      <c r="Z232" s="390">
        <f t="shared" si="116"/>
        <v>695</v>
      </c>
      <c r="AA232" s="390">
        <f>+Z232+1</f>
        <v>696</v>
      </c>
      <c r="AB232" s="390">
        <f t="shared" ref="AB232" si="117">+AA232+1</f>
        <v>697</v>
      </c>
      <c r="AC232" s="390">
        <f>+AB232+1</f>
        <v>698</v>
      </c>
      <c r="AD232" s="391">
        <f t="shared" ref="AD232" si="118">+AC232+1</f>
        <v>699</v>
      </c>
      <c r="AE232" s="392"/>
      <c r="AF232" s="732">
        <f>+AF223+1</f>
        <v>25</v>
      </c>
      <c r="AG232" s="733"/>
    </row>
    <row r="233" spans="2:33">
      <c r="B233" s="393" t="s">
        <v>569</v>
      </c>
      <c r="C233" s="394" t="str">
        <f>TEXT(WEEKDAY(+C232),"aaa")</f>
        <v>土</v>
      </c>
      <c r="D233" s="395" t="str">
        <f t="shared" ref="D233:AD233" si="119">TEXT(WEEKDAY(+D232),"aaa")</f>
        <v>日</v>
      </c>
      <c r="E233" s="395" t="str">
        <f t="shared" si="119"/>
        <v>月</v>
      </c>
      <c r="F233" s="395" t="str">
        <f t="shared" si="119"/>
        <v>火</v>
      </c>
      <c r="G233" s="395" t="str">
        <f t="shared" si="119"/>
        <v>水</v>
      </c>
      <c r="H233" s="395" t="str">
        <f t="shared" si="119"/>
        <v>木</v>
      </c>
      <c r="I233" s="395" t="str">
        <f t="shared" si="119"/>
        <v>金</v>
      </c>
      <c r="J233" s="395" t="str">
        <f t="shared" si="119"/>
        <v>土</v>
      </c>
      <c r="K233" s="395" t="str">
        <f t="shared" si="119"/>
        <v>日</v>
      </c>
      <c r="L233" s="395" t="str">
        <f t="shared" si="119"/>
        <v>月</v>
      </c>
      <c r="M233" s="395" t="str">
        <f t="shared" si="119"/>
        <v>火</v>
      </c>
      <c r="N233" s="395" t="str">
        <f t="shared" si="119"/>
        <v>水</v>
      </c>
      <c r="O233" s="395" t="str">
        <f t="shared" si="119"/>
        <v>木</v>
      </c>
      <c r="P233" s="395" t="str">
        <f t="shared" si="119"/>
        <v>金</v>
      </c>
      <c r="Q233" s="395" t="str">
        <f t="shared" si="119"/>
        <v>土</v>
      </c>
      <c r="R233" s="395" t="str">
        <f t="shared" si="119"/>
        <v>日</v>
      </c>
      <c r="S233" s="395" t="str">
        <f t="shared" si="119"/>
        <v>月</v>
      </c>
      <c r="T233" s="395" t="str">
        <f t="shared" si="119"/>
        <v>火</v>
      </c>
      <c r="U233" s="395" t="str">
        <f t="shared" si="119"/>
        <v>水</v>
      </c>
      <c r="V233" s="395" t="str">
        <f t="shared" si="119"/>
        <v>木</v>
      </c>
      <c r="W233" s="395" t="str">
        <f t="shared" si="119"/>
        <v>金</v>
      </c>
      <c r="X233" s="395" t="str">
        <f t="shared" si="119"/>
        <v>土</v>
      </c>
      <c r="Y233" s="395" t="str">
        <f t="shared" si="119"/>
        <v>日</v>
      </c>
      <c r="Z233" s="395" t="str">
        <f t="shared" si="119"/>
        <v>月</v>
      </c>
      <c r="AA233" s="395" t="str">
        <f t="shared" si="119"/>
        <v>火</v>
      </c>
      <c r="AB233" s="395" t="str">
        <f t="shared" si="119"/>
        <v>水</v>
      </c>
      <c r="AC233" s="395" t="str">
        <f t="shared" si="119"/>
        <v>木</v>
      </c>
      <c r="AD233" s="396" t="str">
        <f t="shared" si="119"/>
        <v>金</v>
      </c>
      <c r="AF233" s="397" t="s">
        <v>570</v>
      </c>
      <c r="AG233" s="370">
        <f>COUNTA(C234:AD235)</f>
        <v>0</v>
      </c>
    </row>
    <row r="234" spans="2:33">
      <c r="B234" s="734" t="s">
        <v>572</v>
      </c>
      <c r="C234" s="736"/>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1"/>
      <c r="AD234" s="723"/>
      <c r="AF234" s="398" t="s">
        <v>527</v>
      </c>
      <c r="AG234" s="396">
        <f>IF(AND($G$7&gt;=C232,$G$7&lt;=AD232),$G$7-C232+1-AG233,COUNTA(C232:AD232)-AG233)</f>
        <v>28</v>
      </c>
    </row>
    <row r="235" spans="2:33">
      <c r="B235" s="735"/>
      <c r="C235" s="736"/>
      <c r="D235" s="722"/>
      <c r="E235" s="722"/>
      <c r="F235" s="722"/>
      <c r="G235" s="722"/>
      <c r="H235" s="722"/>
      <c r="I235" s="722"/>
      <c r="J235" s="722"/>
      <c r="K235" s="722"/>
      <c r="L235" s="722"/>
      <c r="M235" s="722"/>
      <c r="N235" s="722"/>
      <c r="O235" s="722"/>
      <c r="P235" s="722"/>
      <c r="Q235" s="722"/>
      <c r="R235" s="722"/>
      <c r="S235" s="722"/>
      <c r="T235" s="722"/>
      <c r="U235" s="722"/>
      <c r="V235" s="722"/>
      <c r="W235" s="722"/>
      <c r="X235" s="722"/>
      <c r="Y235" s="722"/>
      <c r="Z235" s="722"/>
      <c r="AA235" s="722"/>
      <c r="AB235" s="722"/>
      <c r="AC235" s="722"/>
      <c r="AD235" s="724"/>
      <c r="AF235" s="398" t="s">
        <v>573</v>
      </c>
      <c r="AG235" s="396">
        <f>+COUNTA(C236:AD237)</f>
        <v>0</v>
      </c>
    </row>
    <row r="236" spans="2:33">
      <c r="B236" s="729" t="s">
        <v>535</v>
      </c>
      <c r="C236" s="731"/>
      <c r="D236" s="721"/>
      <c r="E236" s="721"/>
      <c r="F236" s="721"/>
      <c r="G236" s="721"/>
      <c r="H236" s="721"/>
      <c r="I236" s="721"/>
      <c r="J236" s="721"/>
      <c r="K236" s="721"/>
      <c r="L236" s="721"/>
      <c r="M236" s="721"/>
      <c r="N236" s="721"/>
      <c r="O236" s="721"/>
      <c r="P236" s="721"/>
      <c r="Q236" s="721"/>
      <c r="R236" s="721"/>
      <c r="S236" s="721"/>
      <c r="T236" s="721"/>
      <c r="U236" s="721"/>
      <c r="V236" s="721"/>
      <c r="W236" s="721"/>
      <c r="X236" s="721"/>
      <c r="Y236" s="721"/>
      <c r="Z236" s="721"/>
      <c r="AA236" s="721"/>
      <c r="AB236" s="721"/>
      <c r="AC236" s="721"/>
      <c r="AD236" s="723"/>
      <c r="AF236" s="398" t="s">
        <v>575</v>
      </c>
      <c r="AG236" s="399">
        <f>ROUNDDOWN(AG235/AG234,3)</f>
        <v>0</v>
      </c>
    </row>
    <row r="237" spans="2:33" ht="13.5" customHeight="1">
      <c r="B237" s="730"/>
      <c r="C237" s="731"/>
      <c r="D237" s="722"/>
      <c r="E237" s="722"/>
      <c r="F237" s="722"/>
      <c r="G237" s="722"/>
      <c r="H237" s="722"/>
      <c r="I237" s="722"/>
      <c r="J237" s="722"/>
      <c r="K237" s="722"/>
      <c r="L237" s="722"/>
      <c r="M237" s="722"/>
      <c r="N237" s="722"/>
      <c r="O237" s="722"/>
      <c r="P237" s="722"/>
      <c r="Q237" s="722"/>
      <c r="R237" s="722"/>
      <c r="S237" s="722"/>
      <c r="T237" s="722"/>
      <c r="U237" s="722"/>
      <c r="V237" s="722"/>
      <c r="W237" s="722"/>
      <c r="X237" s="722"/>
      <c r="Y237" s="722"/>
      <c r="Z237" s="722"/>
      <c r="AA237" s="722"/>
      <c r="AB237" s="722"/>
      <c r="AC237" s="722"/>
      <c r="AD237" s="724"/>
      <c r="AF237" s="398" t="s">
        <v>528</v>
      </c>
      <c r="AG237" s="396">
        <f>+COUNTA(C238:AD239)</f>
        <v>0</v>
      </c>
    </row>
    <row r="238" spans="2:33" ht="13.5" customHeight="1">
      <c r="B238" s="725" t="s">
        <v>538</v>
      </c>
      <c r="C238" s="727"/>
      <c r="D238" s="717"/>
      <c r="E238" s="717"/>
      <c r="F238" s="717"/>
      <c r="G238" s="717"/>
      <c r="H238" s="717"/>
      <c r="I238" s="717"/>
      <c r="J238" s="717"/>
      <c r="K238" s="717"/>
      <c r="L238" s="717"/>
      <c r="M238" s="717"/>
      <c r="N238" s="717"/>
      <c r="O238" s="717"/>
      <c r="P238" s="717"/>
      <c r="Q238" s="717"/>
      <c r="R238" s="717"/>
      <c r="S238" s="717"/>
      <c r="T238" s="717"/>
      <c r="U238" s="717"/>
      <c r="V238" s="717"/>
      <c r="W238" s="717"/>
      <c r="X238" s="717"/>
      <c r="Y238" s="717"/>
      <c r="Z238" s="717"/>
      <c r="AA238" s="717"/>
      <c r="AB238" s="717"/>
      <c r="AC238" s="717"/>
      <c r="AD238" s="719"/>
      <c r="AF238" s="400" t="s">
        <v>577</v>
      </c>
      <c r="AG238" s="401">
        <f>ROUNDDOWN(AG237/AG234,3)</f>
        <v>0</v>
      </c>
    </row>
    <row r="239" spans="2:33" ht="13.5" customHeight="1">
      <c r="B239" s="726"/>
      <c r="C239" s="728"/>
      <c r="D239" s="718"/>
      <c r="E239" s="718"/>
      <c r="F239" s="718"/>
      <c r="G239" s="718"/>
      <c r="H239" s="718"/>
      <c r="I239" s="718"/>
      <c r="J239" s="718"/>
      <c r="K239" s="718"/>
      <c r="L239" s="718"/>
      <c r="M239" s="718"/>
      <c r="N239" s="718"/>
      <c r="O239" s="718"/>
      <c r="P239" s="718"/>
      <c r="Q239" s="718"/>
      <c r="R239" s="718"/>
      <c r="S239" s="718"/>
      <c r="T239" s="718"/>
      <c r="U239" s="718"/>
      <c r="V239" s="718"/>
      <c r="W239" s="718"/>
      <c r="X239" s="718"/>
      <c r="Y239" s="718"/>
      <c r="Z239" s="718"/>
      <c r="AA239" s="718"/>
      <c r="AB239" s="718"/>
      <c r="AC239" s="718"/>
      <c r="AD239" s="720"/>
      <c r="AG239" s="402"/>
    </row>
    <row r="241" spans="2:33">
      <c r="B241" s="388" t="s">
        <v>567</v>
      </c>
      <c r="C241" s="389">
        <f>+AD232+1</f>
        <v>700</v>
      </c>
      <c r="D241" s="390">
        <f>+C241+1</f>
        <v>701</v>
      </c>
      <c r="E241" s="390">
        <f t="shared" ref="E241:V241" si="120">+D241+1</f>
        <v>702</v>
      </c>
      <c r="F241" s="390">
        <f t="shared" si="120"/>
        <v>703</v>
      </c>
      <c r="G241" s="390">
        <f t="shared" si="120"/>
        <v>704</v>
      </c>
      <c r="H241" s="390">
        <f t="shared" si="120"/>
        <v>705</v>
      </c>
      <c r="I241" s="390">
        <f t="shared" si="120"/>
        <v>706</v>
      </c>
      <c r="J241" s="390">
        <f t="shared" si="120"/>
        <v>707</v>
      </c>
      <c r="K241" s="390">
        <f t="shared" si="120"/>
        <v>708</v>
      </c>
      <c r="L241" s="390">
        <f t="shared" si="120"/>
        <v>709</v>
      </c>
      <c r="M241" s="390">
        <f t="shared" si="120"/>
        <v>710</v>
      </c>
      <c r="N241" s="390">
        <f t="shared" si="120"/>
        <v>711</v>
      </c>
      <c r="O241" s="390">
        <f t="shared" si="120"/>
        <v>712</v>
      </c>
      <c r="P241" s="390">
        <f t="shared" si="120"/>
        <v>713</v>
      </c>
      <c r="Q241" s="390">
        <f t="shared" si="120"/>
        <v>714</v>
      </c>
      <c r="R241" s="390">
        <f t="shared" si="120"/>
        <v>715</v>
      </c>
      <c r="S241" s="390">
        <f t="shared" si="120"/>
        <v>716</v>
      </c>
      <c r="T241" s="390">
        <f t="shared" si="120"/>
        <v>717</v>
      </c>
      <c r="U241" s="390">
        <f t="shared" si="120"/>
        <v>718</v>
      </c>
      <c r="V241" s="390">
        <f t="shared" si="120"/>
        <v>719</v>
      </c>
      <c r="W241" s="390">
        <f>+V241+1</f>
        <v>720</v>
      </c>
      <c r="X241" s="390">
        <f t="shared" ref="X241:Z241" si="121">+W241+1</f>
        <v>721</v>
      </c>
      <c r="Y241" s="390">
        <f t="shared" si="121"/>
        <v>722</v>
      </c>
      <c r="Z241" s="390">
        <f t="shared" si="121"/>
        <v>723</v>
      </c>
      <c r="AA241" s="390">
        <f>+Z241+1</f>
        <v>724</v>
      </c>
      <c r="AB241" s="390">
        <f t="shared" ref="AB241" si="122">+AA241+1</f>
        <v>725</v>
      </c>
      <c r="AC241" s="390">
        <f>+AB241+1</f>
        <v>726</v>
      </c>
      <c r="AD241" s="391">
        <f t="shared" ref="AD241" si="123">+AC241+1</f>
        <v>727</v>
      </c>
      <c r="AE241" s="392"/>
      <c r="AF241" s="732">
        <f>+AF232+1</f>
        <v>26</v>
      </c>
      <c r="AG241" s="733"/>
    </row>
    <row r="242" spans="2:33">
      <c r="B242" s="393" t="s">
        <v>569</v>
      </c>
      <c r="C242" s="394" t="str">
        <f>TEXT(WEEKDAY(+C241),"aaa")</f>
        <v>土</v>
      </c>
      <c r="D242" s="395" t="str">
        <f t="shared" ref="D242:AD242" si="124">TEXT(WEEKDAY(+D241),"aaa")</f>
        <v>日</v>
      </c>
      <c r="E242" s="395" t="str">
        <f t="shared" si="124"/>
        <v>月</v>
      </c>
      <c r="F242" s="395" t="str">
        <f t="shared" si="124"/>
        <v>火</v>
      </c>
      <c r="G242" s="395" t="str">
        <f t="shared" si="124"/>
        <v>水</v>
      </c>
      <c r="H242" s="395" t="str">
        <f t="shared" si="124"/>
        <v>木</v>
      </c>
      <c r="I242" s="395" t="str">
        <f t="shared" si="124"/>
        <v>金</v>
      </c>
      <c r="J242" s="395" t="str">
        <f t="shared" si="124"/>
        <v>土</v>
      </c>
      <c r="K242" s="395" t="str">
        <f t="shared" si="124"/>
        <v>日</v>
      </c>
      <c r="L242" s="395" t="str">
        <f t="shared" si="124"/>
        <v>月</v>
      </c>
      <c r="M242" s="395" t="str">
        <f t="shared" si="124"/>
        <v>火</v>
      </c>
      <c r="N242" s="395" t="str">
        <f t="shared" si="124"/>
        <v>水</v>
      </c>
      <c r="O242" s="395" t="str">
        <f t="shared" si="124"/>
        <v>木</v>
      </c>
      <c r="P242" s="395" t="str">
        <f t="shared" si="124"/>
        <v>金</v>
      </c>
      <c r="Q242" s="395" t="str">
        <f t="shared" si="124"/>
        <v>土</v>
      </c>
      <c r="R242" s="395" t="str">
        <f t="shared" si="124"/>
        <v>日</v>
      </c>
      <c r="S242" s="395" t="str">
        <f t="shared" si="124"/>
        <v>月</v>
      </c>
      <c r="T242" s="395" t="str">
        <f t="shared" si="124"/>
        <v>火</v>
      </c>
      <c r="U242" s="395" t="str">
        <f t="shared" si="124"/>
        <v>水</v>
      </c>
      <c r="V242" s="395" t="str">
        <f t="shared" si="124"/>
        <v>木</v>
      </c>
      <c r="W242" s="395" t="str">
        <f t="shared" si="124"/>
        <v>金</v>
      </c>
      <c r="X242" s="395" t="str">
        <f t="shared" si="124"/>
        <v>土</v>
      </c>
      <c r="Y242" s="395" t="str">
        <f t="shared" si="124"/>
        <v>日</v>
      </c>
      <c r="Z242" s="395" t="str">
        <f t="shared" si="124"/>
        <v>月</v>
      </c>
      <c r="AA242" s="395" t="str">
        <f t="shared" si="124"/>
        <v>火</v>
      </c>
      <c r="AB242" s="395" t="str">
        <f t="shared" si="124"/>
        <v>水</v>
      </c>
      <c r="AC242" s="395" t="str">
        <f t="shared" si="124"/>
        <v>木</v>
      </c>
      <c r="AD242" s="396" t="str">
        <f t="shared" si="124"/>
        <v>金</v>
      </c>
      <c r="AF242" s="397" t="s">
        <v>570</v>
      </c>
      <c r="AG242" s="370">
        <f>COUNTA(C243:AD244)</f>
        <v>0</v>
      </c>
    </row>
    <row r="243" spans="2:33">
      <c r="B243" s="734" t="s">
        <v>572</v>
      </c>
      <c r="C243" s="736"/>
      <c r="D243" s="721"/>
      <c r="E243" s="721"/>
      <c r="F243" s="721"/>
      <c r="G243" s="721"/>
      <c r="H243" s="721"/>
      <c r="I243" s="721"/>
      <c r="J243" s="721"/>
      <c r="K243" s="721"/>
      <c r="L243" s="721"/>
      <c r="M243" s="721"/>
      <c r="N243" s="721"/>
      <c r="O243" s="721"/>
      <c r="P243" s="721"/>
      <c r="Q243" s="721"/>
      <c r="R243" s="721"/>
      <c r="S243" s="721"/>
      <c r="T243" s="721"/>
      <c r="U243" s="721"/>
      <c r="V243" s="721"/>
      <c r="W243" s="721"/>
      <c r="X243" s="721"/>
      <c r="Y243" s="721"/>
      <c r="Z243" s="721"/>
      <c r="AA243" s="721"/>
      <c r="AB243" s="721"/>
      <c r="AC243" s="721"/>
      <c r="AD243" s="723"/>
      <c r="AF243" s="398" t="s">
        <v>527</v>
      </c>
      <c r="AG243" s="396">
        <f>IF(AND($G$7&gt;=C241,$G$7&lt;=AD241),$G$7-C241+1-AG242,COUNTA(C241:AD241)-AG242)</f>
        <v>28</v>
      </c>
    </row>
    <row r="244" spans="2:33">
      <c r="B244" s="735"/>
      <c r="C244" s="736"/>
      <c r="D244" s="722"/>
      <c r="E244" s="722"/>
      <c r="F244" s="722"/>
      <c r="G244" s="722"/>
      <c r="H244" s="722"/>
      <c r="I244" s="722"/>
      <c r="J244" s="722"/>
      <c r="K244" s="722"/>
      <c r="L244" s="722"/>
      <c r="M244" s="722"/>
      <c r="N244" s="722"/>
      <c r="O244" s="722"/>
      <c r="P244" s="722"/>
      <c r="Q244" s="722"/>
      <c r="R244" s="722"/>
      <c r="S244" s="722"/>
      <c r="T244" s="722"/>
      <c r="U244" s="722"/>
      <c r="V244" s="722"/>
      <c r="W244" s="722"/>
      <c r="X244" s="722"/>
      <c r="Y244" s="722"/>
      <c r="Z244" s="722"/>
      <c r="AA244" s="722"/>
      <c r="AB244" s="722"/>
      <c r="AC244" s="722"/>
      <c r="AD244" s="724"/>
      <c r="AF244" s="398" t="s">
        <v>573</v>
      </c>
      <c r="AG244" s="396">
        <f>+COUNTA(C245:AD246)</f>
        <v>0</v>
      </c>
    </row>
    <row r="245" spans="2:33">
      <c r="B245" s="729" t="s">
        <v>535</v>
      </c>
      <c r="C245" s="731"/>
      <c r="D245" s="721"/>
      <c r="E245" s="721"/>
      <c r="F245" s="721"/>
      <c r="G245" s="721"/>
      <c r="H245" s="721"/>
      <c r="I245" s="721"/>
      <c r="J245" s="721"/>
      <c r="K245" s="721"/>
      <c r="L245" s="721"/>
      <c r="M245" s="721"/>
      <c r="N245" s="721"/>
      <c r="O245" s="721"/>
      <c r="P245" s="721"/>
      <c r="Q245" s="721"/>
      <c r="R245" s="721"/>
      <c r="S245" s="721"/>
      <c r="T245" s="721"/>
      <c r="U245" s="721"/>
      <c r="V245" s="721"/>
      <c r="W245" s="721"/>
      <c r="X245" s="721"/>
      <c r="Y245" s="721"/>
      <c r="Z245" s="721"/>
      <c r="AA245" s="721"/>
      <c r="AB245" s="721"/>
      <c r="AC245" s="721"/>
      <c r="AD245" s="723"/>
      <c r="AF245" s="398" t="s">
        <v>575</v>
      </c>
      <c r="AG245" s="399">
        <f>ROUNDDOWN(AG244/AG243,3)</f>
        <v>0</v>
      </c>
    </row>
    <row r="246" spans="2:33" ht="13.5" customHeight="1">
      <c r="B246" s="730"/>
      <c r="C246" s="731"/>
      <c r="D246" s="722"/>
      <c r="E246" s="722"/>
      <c r="F246" s="722"/>
      <c r="G246" s="722"/>
      <c r="H246" s="722"/>
      <c r="I246" s="722"/>
      <c r="J246" s="722"/>
      <c r="K246" s="722"/>
      <c r="L246" s="722"/>
      <c r="M246" s="722"/>
      <c r="N246" s="722"/>
      <c r="O246" s="722"/>
      <c r="P246" s="722"/>
      <c r="Q246" s="722"/>
      <c r="R246" s="722"/>
      <c r="S246" s="722"/>
      <c r="T246" s="722"/>
      <c r="U246" s="722"/>
      <c r="V246" s="722"/>
      <c r="W246" s="722"/>
      <c r="X246" s="722"/>
      <c r="Y246" s="722"/>
      <c r="Z246" s="722"/>
      <c r="AA246" s="722"/>
      <c r="AB246" s="722"/>
      <c r="AC246" s="722"/>
      <c r="AD246" s="724"/>
      <c r="AF246" s="398" t="s">
        <v>528</v>
      </c>
      <c r="AG246" s="396">
        <f>+COUNTA(C247:AD248)</f>
        <v>0</v>
      </c>
    </row>
    <row r="247" spans="2:33" ht="13.5" customHeight="1">
      <c r="B247" s="725" t="s">
        <v>538</v>
      </c>
      <c r="C247" s="727"/>
      <c r="D247" s="717"/>
      <c r="E247" s="717"/>
      <c r="F247" s="717"/>
      <c r="G247" s="717"/>
      <c r="H247" s="717"/>
      <c r="I247" s="717"/>
      <c r="J247" s="717"/>
      <c r="K247" s="717"/>
      <c r="L247" s="717"/>
      <c r="M247" s="717"/>
      <c r="N247" s="717"/>
      <c r="O247" s="717"/>
      <c r="P247" s="717"/>
      <c r="Q247" s="717"/>
      <c r="R247" s="717"/>
      <c r="S247" s="717"/>
      <c r="T247" s="717"/>
      <c r="U247" s="717"/>
      <c r="V247" s="717"/>
      <c r="W247" s="717"/>
      <c r="X247" s="717"/>
      <c r="Y247" s="717"/>
      <c r="Z247" s="717"/>
      <c r="AA247" s="717"/>
      <c r="AB247" s="717"/>
      <c r="AC247" s="717"/>
      <c r="AD247" s="719"/>
      <c r="AF247" s="400" t="s">
        <v>577</v>
      </c>
      <c r="AG247" s="401">
        <f>ROUNDDOWN(AG246/AG243,3)</f>
        <v>0</v>
      </c>
    </row>
    <row r="248" spans="2:33" ht="13.5" customHeight="1">
      <c r="B248" s="726"/>
      <c r="C248" s="728"/>
      <c r="D248" s="718"/>
      <c r="E248" s="718"/>
      <c r="F248" s="718"/>
      <c r="G248" s="718"/>
      <c r="H248" s="718"/>
      <c r="I248" s="718"/>
      <c r="J248" s="718"/>
      <c r="K248" s="718"/>
      <c r="L248" s="718"/>
      <c r="M248" s="718"/>
      <c r="N248" s="718"/>
      <c r="O248" s="718"/>
      <c r="P248" s="718"/>
      <c r="Q248" s="718"/>
      <c r="R248" s="718"/>
      <c r="S248" s="718"/>
      <c r="T248" s="718"/>
      <c r="U248" s="718"/>
      <c r="V248" s="718"/>
      <c r="W248" s="718"/>
      <c r="X248" s="718"/>
      <c r="Y248" s="718"/>
      <c r="Z248" s="718"/>
      <c r="AA248" s="718"/>
      <c r="AB248" s="718"/>
      <c r="AC248" s="718"/>
      <c r="AD248" s="720"/>
      <c r="AG248" s="402"/>
    </row>
    <row r="250" spans="2:33">
      <c r="B250" s="388" t="s">
        <v>567</v>
      </c>
      <c r="C250" s="389">
        <f>+AD241+1</f>
        <v>728</v>
      </c>
      <c r="D250" s="390">
        <f>+C250+1</f>
        <v>729</v>
      </c>
      <c r="E250" s="390">
        <f t="shared" ref="E250:V250" si="125">+D250+1</f>
        <v>730</v>
      </c>
      <c r="F250" s="390">
        <f t="shared" si="125"/>
        <v>731</v>
      </c>
      <c r="G250" s="390">
        <f t="shared" si="125"/>
        <v>732</v>
      </c>
      <c r="H250" s="390">
        <f t="shared" si="125"/>
        <v>733</v>
      </c>
      <c r="I250" s="390">
        <f t="shared" si="125"/>
        <v>734</v>
      </c>
      <c r="J250" s="390">
        <f t="shared" si="125"/>
        <v>735</v>
      </c>
      <c r="K250" s="390">
        <f t="shared" si="125"/>
        <v>736</v>
      </c>
      <c r="L250" s="390">
        <f t="shared" si="125"/>
        <v>737</v>
      </c>
      <c r="M250" s="390">
        <f t="shared" si="125"/>
        <v>738</v>
      </c>
      <c r="N250" s="390">
        <f t="shared" si="125"/>
        <v>739</v>
      </c>
      <c r="O250" s="390">
        <f t="shared" si="125"/>
        <v>740</v>
      </c>
      <c r="P250" s="390">
        <f t="shared" si="125"/>
        <v>741</v>
      </c>
      <c r="Q250" s="390">
        <f t="shared" si="125"/>
        <v>742</v>
      </c>
      <c r="R250" s="390">
        <f t="shared" si="125"/>
        <v>743</v>
      </c>
      <c r="S250" s="390">
        <f t="shared" si="125"/>
        <v>744</v>
      </c>
      <c r="T250" s="390">
        <f t="shared" si="125"/>
        <v>745</v>
      </c>
      <c r="U250" s="390">
        <f t="shared" si="125"/>
        <v>746</v>
      </c>
      <c r="V250" s="390">
        <f t="shared" si="125"/>
        <v>747</v>
      </c>
      <c r="W250" s="390">
        <f>+V250+1</f>
        <v>748</v>
      </c>
      <c r="X250" s="390">
        <f t="shared" ref="X250:Z250" si="126">+W250+1</f>
        <v>749</v>
      </c>
      <c r="Y250" s="390">
        <f t="shared" si="126"/>
        <v>750</v>
      </c>
      <c r="Z250" s="390">
        <f t="shared" si="126"/>
        <v>751</v>
      </c>
      <c r="AA250" s="390">
        <f>+Z250+1</f>
        <v>752</v>
      </c>
      <c r="AB250" s="390">
        <f t="shared" ref="AB250" si="127">+AA250+1</f>
        <v>753</v>
      </c>
      <c r="AC250" s="390">
        <f>+AB250+1</f>
        <v>754</v>
      </c>
      <c r="AD250" s="391">
        <f t="shared" ref="AD250" si="128">+AC250+1</f>
        <v>755</v>
      </c>
      <c r="AE250" s="392"/>
      <c r="AF250" s="732">
        <f>+AF241+1</f>
        <v>27</v>
      </c>
      <c r="AG250" s="733"/>
    </row>
    <row r="251" spans="2:33">
      <c r="B251" s="393" t="s">
        <v>569</v>
      </c>
      <c r="C251" s="394" t="str">
        <f>TEXT(WEEKDAY(+C250),"aaa")</f>
        <v>土</v>
      </c>
      <c r="D251" s="395" t="str">
        <f t="shared" ref="D251:AD251" si="129">TEXT(WEEKDAY(+D250),"aaa")</f>
        <v>日</v>
      </c>
      <c r="E251" s="395" t="str">
        <f t="shared" si="129"/>
        <v>月</v>
      </c>
      <c r="F251" s="395" t="str">
        <f t="shared" si="129"/>
        <v>火</v>
      </c>
      <c r="G251" s="395" t="str">
        <f t="shared" si="129"/>
        <v>水</v>
      </c>
      <c r="H251" s="395" t="str">
        <f t="shared" si="129"/>
        <v>木</v>
      </c>
      <c r="I251" s="395" t="str">
        <f t="shared" si="129"/>
        <v>金</v>
      </c>
      <c r="J251" s="395" t="str">
        <f t="shared" si="129"/>
        <v>土</v>
      </c>
      <c r="K251" s="395" t="str">
        <f t="shared" si="129"/>
        <v>日</v>
      </c>
      <c r="L251" s="395" t="str">
        <f t="shared" si="129"/>
        <v>月</v>
      </c>
      <c r="M251" s="395" t="str">
        <f t="shared" si="129"/>
        <v>火</v>
      </c>
      <c r="N251" s="395" t="str">
        <f t="shared" si="129"/>
        <v>水</v>
      </c>
      <c r="O251" s="395" t="str">
        <f t="shared" si="129"/>
        <v>木</v>
      </c>
      <c r="P251" s="395" t="str">
        <f t="shared" si="129"/>
        <v>金</v>
      </c>
      <c r="Q251" s="395" t="str">
        <f t="shared" si="129"/>
        <v>土</v>
      </c>
      <c r="R251" s="395" t="str">
        <f t="shared" si="129"/>
        <v>日</v>
      </c>
      <c r="S251" s="395" t="str">
        <f t="shared" si="129"/>
        <v>月</v>
      </c>
      <c r="T251" s="395" t="str">
        <f t="shared" si="129"/>
        <v>火</v>
      </c>
      <c r="U251" s="395" t="str">
        <f t="shared" si="129"/>
        <v>水</v>
      </c>
      <c r="V251" s="395" t="str">
        <f t="shared" si="129"/>
        <v>木</v>
      </c>
      <c r="W251" s="395" t="str">
        <f t="shared" si="129"/>
        <v>金</v>
      </c>
      <c r="X251" s="395" t="str">
        <f t="shared" si="129"/>
        <v>土</v>
      </c>
      <c r="Y251" s="395" t="str">
        <f t="shared" si="129"/>
        <v>日</v>
      </c>
      <c r="Z251" s="395" t="str">
        <f t="shared" si="129"/>
        <v>月</v>
      </c>
      <c r="AA251" s="395" t="str">
        <f t="shared" si="129"/>
        <v>火</v>
      </c>
      <c r="AB251" s="395" t="str">
        <f t="shared" si="129"/>
        <v>水</v>
      </c>
      <c r="AC251" s="395" t="str">
        <f t="shared" si="129"/>
        <v>木</v>
      </c>
      <c r="AD251" s="396" t="str">
        <f t="shared" si="129"/>
        <v>金</v>
      </c>
      <c r="AF251" s="397" t="s">
        <v>570</v>
      </c>
      <c r="AG251" s="370">
        <f>COUNTA(C252:AD253)</f>
        <v>0</v>
      </c>
    </row>
    <row r="252" spans="2:33">
      <c r="B252" s="734" t="s">
        <v>572</v>
      </c>
      <c r="C252" s="736"/>
      <c r="D252" s="721"/>
      <c r="E252" s="721"/>
      <c r="F252" s="721"/>
      <c r="G252" s="721"/>
      <c r="H252" s="721"/>
      <c r="I252" s="721"/>
      <c r="J252" s="721"/>
      <c r="K252" s="721"/>
      <c r="L252" s="721"/>
      <c r="M252" s="721"/>
      <c r="N252" s="721"/>
      <c r="O252" s="721"/>
      <c r="P252" s="721"/>
      <c r="Q252" s="721"/>
      <c r="R252" s="721"/>
      <c r="S252" s="721"/>
      <c r="T252" s="721"/>
      <c r="U252" s="721"/>
      <c r="V252" s="721"/>
      <c r="W252" s="721"/>
      <c r="X252" s="721"/>
      <c r="Y252" s="721"/>
      <c r="Z252" s="721"/>
      <c r="AA252" s="721"/>
      <c r="AB252" s="721"/>
      <c r="AC252" s="721"/>
      <c r="AD252" s="723"/>
      <c r="AF252" s="398" t="s">
        <v>527</v>
      </c>
      <c r="AG252" s="396">
        <f>IF(AND($G$7&gt;=C250,$G$7&lt;=AD250),$G$7-C250+1-AG251,COUNTA(C250:AD250)-AG251)</f>
        <v>28</v>
      </c>
    </row>
    <row r="253" spans="2:33">
      <c r="B253" s="735"/>
      <c r="C253" s="736"/>
      <c r="D253" s="722"/>
      <c r="E253" s="722"/>
      <c r="F253" s="722"/>
      <c r="G253" s="722"/>
      <c r="H253" s="722"/>
      <c r="I253" s="722"/>
      <c r="J253" s="722"/>
      <c r="K253" s="722"/>
      <c r="L253" s="722"/>
      <c r="M253" s="722"/>
      <c r="N253" s="722"/>
      <c r="O253" s="722"/>
      <c r="P253" s="722"/>
      <c r="Q253" s="722"/>
      <c r="R253" s="722"/>
      <c r="S253" s="722"/>
      <c r="T253" s="722"/>
      <c r="U253" s="722"/>
      <c r="V253" s="722"/>
      <c r="W253" s="722"/>
      <c r="X253" s="722"/>
      <c r="Y253" s="722"/>
      <c r="Z253" s="722"/>
      <c r="AA253" s="722"/>
      <c r="AB253" s="722"/>
      <c r="AC253" s="722"/>
      <c r="AD253" s="724"/>
      <c r="AF253" s="398" t="s">
        <v>573</v>
      </c>
      <c r="AG253" s="396">
        <f>+COUNTA(C254:AD255)</f>
        <v>0</v>
      </c>
    </row>
    <row r="254" spans="2:33">
      <c r="B254" s="729" t="s">
        <v>535</v>
      </c>
      <c r="C254" s="731"/>
      <c r="D254" s="721"/>
      <c r="E254" s="721"/>
      <c r="F254" s="721"/>
      <c r="G254" s="721"/>
      <c r="H254" s="721"/>
      <c r="I254" s="721"/>
      <c r="J254" s="721"/>
      <c r="K254" s="721"/>
      <c r="L254" s="721"/>
      <c r="M254" s="721"/>
      <c r="N254" s="721"/>
      <c r="O254" s="721"/>
      <c r="P254" s="721"/>
      <c r="Q254" s="721"/>
      <c r="R254" s="721"/>
      <c r="S254" s="721"/>
      <c r="T254" s="721"/>
      <c r="U254" s="721"/>
      <c r="V254" s="721"/>
      <c r="W254" s="721"/>
      <c r="X254" s="721"/>
      <c r="Y254" s="721"/>
      <c r="Z254" s="721"/>
      <c r="AA254" s="721"/>
      <c r="AB254" s="721"/>
      <c r="AC254" s="721"/>
      <c r="AD254" s="723"/>
      <c r="AF254" s="398" t="s">
        <v>575</v>
      </c>
      <c r="AG254" s="399">
        <f>ROUNDDOWN(AG253/AG252,3)</f>
        <v>0</v>
      </c>
    </row>
    <row r="255" spans="2:33" ht="13.5" customHeight="1">
      <c r="B255" s="730"/>
      <c r="C255" s="731"/>
      <c r="D255" s="722"/>
      <c r="E255" s="722"/>
      <c r="F255" s="722"/>
      <c r="G255" s="722"/>
      <c r="H255" s="722"/>
      <c r="I255" s="722"/>
      <c r="J255" s="722"/>
      <c r="K255" s="722"/>
      <c r="L255" s="722"/>
      <c r="M255" s="722"/>
      <c r="N255" s="722"/>
      <c r="O255" s="722"/>
      <c r="P255" s="722"/>
      <c r="Q255" s="722"/>
      <c r="R255" s="722"/>
      <c r="S255" s="722"/>
      <c r="T255" s="722"/>
      <c r="U255" s="722"/>
      <c r="V255" s="722"/>
      <c r="W255" s="722"/>
      <c r="X255" s="722"/>
      <c r="Y255" s="722"/>
      <c r="Z255" s="722"/>
      <c r="AA255" s="722"/>
      <c r="AB255" s="722"/>
      <c r="AC255" s="722"/>
      <c r="AD255" s="724"/>
      <c r="AF255" s="398" t="s">
        <v>528</v>
      </c>
      <c r="AG255" s="396">
        <f>+COUNTA(C256:AD257)</f>
        <v>0</v>
      </c>
    </row>
    <row r="256" spans="2:33" ht="13.5" customHeight="1">
      <c r="B256" s="725" t="s">
        <v>538</v>
      </c>
      <c r="C256" s="727"/>
      <c r="D256" s="717"/>
      <c r="E256" s="717"/>
      <c r="F256" s="717"/>
      <c r="G256" s="717"/>
      <c r="H256" s="717"/>
      <c r="I256" s="717"/>
      <c r="J256" s="717"/>
      <c r="K256" s="717"/>
      <c r="L256" s="717"/>
      <c r="M256" s="717"/>
      <c r="N256" s="717"/>
      <c r="O256" s="717"/>
      <c r="P256" s="717"/>
      <c r="Q256" s="717"/>
      <c r="R256" s="717"/>
      <c r="S256" s="717"/>
      <c r="T256" s="717"/>
      <c r="U256" s="717"/>
      <c r="V256" s="717"/>
      <c r="W256" s="717"/>
      <c r="X256" s="717"/>
      <c r="Y256" s="717"/>
      <c r="Z256" s="717"/>
      <c r="AA256" s="717"/>
      <c r="AB256" s="717"/>
      <c r="AC256" s="717"/>
      <c r="AD256" s="719"/>
      <c r="AF256" s="400" t="s">
        <v>577</v>
      </c>
      <c r="AG256" s="401">
        <f>ROUNDDOWN(AG255/AG252,3)</f>
        <v>0</v>
      </c>
    </row>
    <row r="257" spans="2:33" ht="13.5" customHeight="1">
      <c r="B257" s="726"/>
      <c r="C257" s="728"/>
      <c r="D257" s="718"/>
      <c r="E257" s="718"/>
      <c r="F257" s="718"/>
      <c r="G257" s="718"/>
      <c r="H257" s="718"/>
      <c r="I257" s="718"/>
      <c r="J257" s="718"/>
      <c r="K257" s="718"/>
      <c r="L257" s="718"/>
      <c r="M257" s="718"/>
      <c r="N257" s="718"/>
      <c r="O257" s="718"/>
      <c r="P257" s="718"/>
      <c r="Q257" s="718"/>
      <c r="R257" s="718"/>
      <c r="S257" s="718"/>
      <c r="T257" s="718"/>
      <c r="U257" s="718"/>
      <c r="V257" s="718"/>
      <c r="W257" s="718"/>
      <c r="X257" s="718"/>
      <c r="Y257" s="718"/>
      <c r="Z257" s="718"/>
      <c r="AA257" s="718"/>
      <c r="AB257" s="718"/>
      <c r="AC257" s="718"/>
      <c r="AD257" s="720"/>
      <c r="AG257" s="402"/>
    </row>
    <row r="259" spans="2:33">
      <c r="B259" s="388" t="s">
        <v>567</v>
      </c>
      <c r="C259" s="389">
        <f>+AD250+1</f>
        <v>756</v>
      </c>
      <c r="D259" s="390">
        <f>+C259+1</f>
        <v>757</v>
      </c>
      <c r="E259" s="390">
        <f t="shared" ref="E259:V259" si="130">+D259+1</f>
        <v>758</v>
      </c>
      <c r="F259" s="390">
        <f t="shared" si="130"/>
        <v>759</v>
      </c>
      <c r="G259" s="390">
        <f t="shared" si="130"/>
        <v>760</v>
      </c>
      <c r="H259" s="390">
        <f t="shared" si="130"/>
        <v>761</v>
      </c>
      <c r="I259" s="390">
        <f t="shared" si="130"/>
        <v>762</v>
      </c>
      <c r="J259" s="390">
        <f t="shared" si="130"/>
        <v>763</v>
      </c>
      <c r="K259" s="390">
        <f t="shared" si="130"/>
        <v>764</v>
      </c>
      <c r="L259" s="390">
        <f t="shared" si="130"/>
        <v>765</v>
      </c>
      <c r="M259" s="390">
        <f t="shared" si="130"/>
        <v>766</v>
      </c>
      <c r="N259" s="390">
        <f t="shared" si="130"/>
        <v>767</v>
      </c>
      <c r="O259" s="390">
        <f t="shared" si="130"/>
        <v>768</v>
      </c>
      <c r="P259" s="390">
        <f t="shared" si="130"/>
        <v>769</v>
      </c>
      <c r="Q259" s="390">
        <f t="shared" si="130"/>
        <v>770</v>
      </c>
      <c r="R259" s="390">
        <f t="shared" si="130"/>
        <v>771</v>
      </c>
      <c r="S259" s="390">
        <f t="shared" si="130"/>
        <v>772</v>
      </c>
      <c r="T259" s="390">
        <f t="shared" si="130"/>
        <v>773</v>
      </c>
      <c r="U259" s="390">
        <f t="shared" si="130"/>
        <v>774</v>
      </c>
      <c r="V259" s="390">
        <f t="shared" si="130"/>
        <v>775</v>
      </c>
      <c r="W259" s="390">
        <f>+V259+1</f>
        <v>776</v>
      </c>
      <c r="X259" s="390">
        <f t="shared" ref="X259:Z259" si="131">+W259+1</f>
        <v>777</v>
      </c>
      <c r="Y259" s="390">
        <f t="shared" si="131"/>
        <v>778</v>
      </c>
      <c r="Z259" s="390">
        <f t="shared" si="131"/>
        <v>779</v>
      </c>
      <c r="AA259" s="390">
        <f>+Z259+1</f>
        <v>780</v>
      </c>
      <c r="AB259" s="390">
        <f t="shared" ref="AB259" si="132">+AA259+1</f>
        <v>781</v>
      </c>
      <c r="AC259" s="390">
        <f>+AB259+1</f>
        <v>782</v>
      </c>
      <c r="AD259" s="391">
        <f t="shared" ref="AD259" si="133">+AC259+1</f>
        <v>783</v>
      </c>
      <c r="AE259" s="392"/>
      <c r="AF259" s="732">
        <f>+AF250+1</f>
        <v>28</v>
      </c>
      <c r="AG259" s="733"/>
    </row>
    <row r="260" spans="2:33">
      <c r="B260" s="393" t="s">
        <v>569</v>
      </c>
      <c r="C260" s="394" t="str">
        <f>TEXT(WEEKDAY(+C259),"aaa")</f>
        <v>土</v>
      </c>
      <c r="D260" s="395" t="str">
        <f t="shared" ref="D260:AD260" si="134">TEXT(WEEKDAY(+D259),"aaa")</f>
        <v>日</v>
      </c>
      <c r="E260" s="395" t="str">
        <f t="shared" si="134"/>
        <v>月</v>
      </c>
      <c r="F260" s="395" t="str">
        <f t="shared" si="134"/>
        <v>火</v>
      </c>
      <c r="G260" s="395" t="str">
        <f t="shared" si="134"/>
        <v>水</v>
      </c>
      <c r="H260" s="395" t="str">
        <f t="shared" si="134"/>
        <v>木</v>
      </c>
      <c r="I260" s="395" t="str">
        <f t="shared" si="134"/>
        <v>金</v>
      </c>
      <c r="J260" s="395" t="str">
        <f t="shared" si="134"/>
        <v>土</v>
      </c>
      <c r="K260" s="395" t="str">
        <f t="shared" si="134"/>
        <v>日</v>
      </c>
      <c r="L260" s="395" t="str">
        <f t="shared" si="134"/>
        <v>月</v>
      </c>
      <c r="M260" s="395" t="str">
        <f t="shared" si="134"/>
        <v>火</v>
      </c>
      <c r="N260" s="395" t="str">
        <f t="shared" si="134"/>
        <v>水</v>
      </c>
      <c r="O260" s="395" t="str">
        <f t="shared" si="134"/>
        <v>木</v>
      </c>
      <c r="P260" s="395" t="str">
        <f t="shared" si="134"/>
        <v>金</v>
      </c>
      <c r="Q260" s="395" t="str">
        <f t="shared" si="134"/>
        <v>土</v>
      </c>
      <c r="R260" s="395" t="str">
        <f t="shared" si="134"/>
        <v>日</v>
      </c>
      <c r="S260" s="395" t="str">
        <f t="shared" si="134"/>
        <v>月</v>
      </c>
      <c r="T260" s="395" t="str">
        <f t="shared" si="134"/>
        <v>火</v>
      </c>
      <c r="U260" s="395" t="str">
        <f t="shared" si="134"/>
        <v>水</v>
      </c>
      <c r="V260" s="395" t="str">
        <f t="shared" si="134"/>
        <v>木</v>
      </c>
      <c r="W260" s="395" t="str">
        <f t="shared" si="134"/>
        <v>金</v>
      </c>
      <c r="X260" s="395" t="str">
        <f t="shared" si="134"/>
        <v>土</v>
      </c>
      <c r="Y260" s="395" t="str">
        <f t="shared" si="134"/>
        <v>日</v>
      </c>
      <c r="Z260" s="395" t="str">
        <f t="shared" si="134"/>
        <v>月</v>
      </c>
      <c r="AA260" s="395" t="str">
        <f t="shared" si="134"/>
        <v>火</v>
      </c>
      <c r="AB260" s="395" t="str">
        <f t="shared" si="134"/>
        <v>水</v>
      </c>
      <c r="AC260" s="395" t="str">
        <f t="shared" si="134"/>
        <v>木</v>
      </c>
      <c r="AD260" s="396" t="str">
        <f t="shared" si="134"/>
        <v>金</v>
      </c>
      <c r="AF260" s="397" t="s">
        <v>570</v>
      </c>
      <c r="AG260" s="370">
        <f>COUNTA(C261:AD262)</f>
        <v>0</v>
      </c>
    </row>
    <row r="261" spans="2:33">
      <c r="B261" s="734" t="s">
        <v>572</v>
      </c>
      <c r="C261" s="736"/>
      <c r="D261" s="721"/>
      <c r="E261" s="721"/>
      <c r="F261" s="721"/>
      <c r="G261" s="721"/>
      <c r="H261" s="721"/>
      <c r="I261" s="721"/>
      <c r="J261" s="721"/>
      <c r="K261" s="721"/>
      <c r="L261" s="721"/>
      <c r="M261" s="721"/>
      <c r="N261" s="721"/>
      <c r="O261" s="721"/>
      <c r="P261" s="721"/>
      <c r="Q261" s="721"/>
      <c r="R261" s="721"/>
      <c r="S261" s="721"/>
      <c r="T261" s="721"/>
      <c r="U261" s="721"/>
      <c r="V261" s="721"/>
      <c r="W261" s="721"/>
      <c r="X261" s="721"/>
      <c r="Y261" s="721"/>
      <c r="Z261" s="721"/>
      <c r="AA261" s="721"/>
      <c r="AB261" s="721"/>
      <c r="AC261" s="721"/>
      <c r="AD261" s="723"/>
      <c r="AF261" s="398" t="s">
        <v>527</v>
      </c>
      <c r="AG261" s="396">
        <f>IF(AND($G$7&gt;=C259,$G$7&lt;=AD259),$G$7-C259+1-AG260,COUNTA(C259:AD259)-AG260)</f>
        <v>28</v>
      </c>
    </row>
    <row r="262" spans="2:33">
      <c r="B262" s="735"/>
      <c r="C262" s="736"/>
      <c r="D262" s="722"/>
      <c r="E262" s="722"/>
      <c r="F262" s="722"/>
      <c r="G262" s="722"/>
      <c r="H262" s="722"/>
      <c r="I262" s="722"/>
      <c r="J262" s="722"/>
      <c r="K262" s="722"/>
      <c r="L262" s="722"/>
      <c r="M262" s="722"/>
      <c r="N262" s="722"/>
      <c r="O262" s="722"/>
      <c r="P262" s="722"/>
      <c r="Q262" s="722"/>
      <c r="R262" s="722"/>
      <c r="S262" s="722"/>
      <c r="T262" s="722"/>
      <c r="U262" s="722"/>
      <c r="V262" s="722"/>
      <c r="W262" s="722"/>
      <c r="X262" s="722"/>
      <c r="Y262" s="722"/>
      <c r="Z262" s="722"/>
      <c r="AA262" s="722"/>
      <c r="AB262" s="722"/>
      <c r="AC262" s="722"/>
      <c r="AD262" s="724"/>
      <c r="AF262" s="398" t="s">
        <v>573</v>
      </c>
      <c r="AG262" s="396">
        <f>+COUNTA(C263:AD264)</f>
        <v>0</v>
      </c>
    </row>
    <row r="263" spans="2:33">
      <c r="B263" s="729" t="s">
        <v>535</v>
      </c>
      <c r="C263" s="731"/>
      <c r="D263" s="721"/>
      <c r="E263" s="721"/>
      <c r="F263" s="721"/>
      <c r="G263" s="721"/>
      <c r="H263" s="721"/>
      <c r="I263" s="721"/>
      <c r="J263" s="721"/>
      <c r="K263" s="721"/>
      <c r="L263" s="721"/>
      <c r="M263" s="721"/>
      <c r="N263" s="721"/>
      <c r="O263" s="721"/>
      <c r="P263" s="721"/>
      <c r="Q263" s="721"/>
      <c r="R263" s="721"/>
      <c r="S263" s="721"/>
      <c r="T263" s="721"/>
      <c r="U263" s="721"/>
      <c r="V263" s="721"/>
      <c r="W263" s="721"/>
      <c r="X263" s="721"/>
      <c r="Y263" s="721"/>
      <c r="Z263" s="721"/>
      <c r="AA263" s="721"/>
      <c r="AB263" s="721"/>
      <c r="AC263" s="721"/>
      <c r="AD263" s="723"/>
      <c r="AF263" s="398" t="s">
        <v>575</v>
      </c>
      <c r="AG263" s="399">
        <f>ROUNDDOWN(AG262/AG261,3)</f>
        <v>0</v>
      </c>
    </row>
    <row r="264" spans="2:33" ht="13.5" customHeight="1">
      <c r="B264" s="730"/>
      <c r="C264" s="731"/>
      <c r="D264" s="722"/>
      <c r="E264" s="722"/>
      <c r="F264" s="722"/>
      <c r="G264" s="722"/>
      <c r="H264" s="722"/>
      <c r="I264" s="722"/>
      <c r="J264" s="722"/>
      <c r="K264" s="722"/>
      <c r="L264" s="722"/>
      <c r="M264" s="722"/>
      <c r="N264" s="722"/>
      <c r="O264" s="722"/>
      <c r="P264" s="722"/>
      <c r="Q264" s="722"/>
      <c r="R264" s="722"/>
      <c r="S264" s="722"/>
      <c r="T264" s="722"/>
      <c r="U264" s="722"/>
      <c r="V264" s="722"/>
      <c r="W264" s="722"/>
      <c r="X264" s="722"/>
      <c r="Y264" s="722"/>
      <c r="Z264" s="722"/>
      <c r="AA264" s="722"/>
      <c r="AB264" s="722"/>
      <c r="AC264" s="722"/>
      <c r="AD264" s="724"/>
      <c r="AF264" s="398" t="s">
        <v>528</v>
      </c>
      <c r="AG264" s="396">
        <f>+COUNTA(C265:AD266)</f>
        <v>0</v>
      </c>
    </row>
    <row r="265" spans="2:33" ht="13.5" customHeight="1">
      <c r="B265" s="725" t="s">
        <v>538</v>
      </c>
      <c r="C265" s="727"/>
      <c r="D265" s="717"/>
      <c r="E265" s="717"/>
      <c r="F265" s="717"/>
      <c r="G265" s="717"/>
      <c r="H265" s="717"/>
      <c r="I265" s="717"/>
      <c r="J265" s="717"/>
      <c r="K265" s="717"/>
      <c r="L265" s="717"/>
      <c r="M265" s="717"/>
      <c r="N265" s="717"/>
      <c r="O265" s="717"/>
      <c r="P265" s="717"/>
      <c r="Q265" s="717"/>
      <c r="R265" s="717"/>
      <c r="S265" s="717"/>
      <c r="T265" s="717"/>
      <c r="U265" s="717"/>
      <c r="V265" s="717"/>
      <c r="W265" s="717"/>
      <c r="X265" s="717"/>
      <c r="Y265" s="717"/>
      <c r="Z265" s="717"/>
      <c r="AA265" s="717"/>
      <c r="AB265" s="717"/>
      <c r="AC265" s="717"/>
      <c r="AD265" s="719"/>
      <c r="AF265" s="400" t="s">
        <v>577</v>
      </c>
      <c r="AG265" s="401">
        <f>ROUNDDOWN(AG264/AG261,3)</f>
        <v>0</v>
      </c>
    </row>
    <row r="266" spans="2:33" ht="13.5" customHeight="1">
      <c r="B266" s="726"/>
      <c r="C266" s="728"/>
      <c r="D266" s="718"/>
      <c r="E266" s="718"/>
      <c r="F266" s="718"/>
      <c r="G266" s="718"/>
      <c r="H266" s="718"/>
      <c r="I266" s="718"/>
      <c r="J266" s="718"/>
      <c r="K266" s="718"/>
      <c r="L266" s="718"/>
      <c r="M266" s="718"/>
      <c r="N266" s="718"/>
      <c r="O266" s="718"/>
      <c r="P266" s="718"/>
      <c r="Q266" s="718"/>
      <c r="R266" s="718"/>
      <c r="S266" s="718"/>
      <c r="T266" s="718"/>
      <c r="U266" s="718"/>
      <c r="V266" s="718"/>
      <c r="W266" s="718"/>
      <c r="X266" s="718"/>
      <c r="Y266" s="718"/>
      <c r="Z266" s="718"/>
      <c r="AA266" s="718"/>
      <c r="AB266" s="718"/>
      <c r="AC266" s="718"/>
      <c r="AD266" s="720"/>
      <c r="AG266" s="402"/>
    </row>
    <row r="268" spans="2:33">
      <c r="B268" s="388" t="s">
        <v>567</v>
      </c>
      <c r="C268" s="389">
        <f>+AD259+1</f>
        <v>784</v>
      </c>
      <c r="D268" s="390">
        <f>+C268+1</f>
        <v>785</v>
      </c>
      <c r="E268" s="390">
        <f t="shared" ref="E268:V268" si="135">+D268+1</f>
        <v>786</v>
      </c>
      <c r="F268" s="390">
        <f t="shared" si="135"/>
        <v>787</v>
      </c>
      <c r="G268" s="390">
        <f t="shared" si="135"/>
        <v>788</v>
      </c>
      <c r="H268" s="390">
        <f t="shared" si="135"/>
        <v>789</v>
      </c>
      <c r="I268" s="390">
        <f t="shared" si="135"/>
        <v>790</v>
      </c>
      <c r="J268" s="390">
        <f t="shared" si="135"/>
        <v>791</v>
      </c>
      <c r="K268" s="390">
        <f t="shared" si="135"/>
        <v>792</v>
      </c>
      <c r="L268" s="390">
        <f t="shared" si="135"/>
        <v>793</v>
      </c>
      <c r="M268" s="390">
        <f t="shared" si="135"/>
        <v>794</v>
      </c>
      <c r="N268" s="390">
        <f t="shared" si="135"/>
        <v>795</v>
      </c>
      <c r="O268" s="390">
        <f t="shared" si="135"/>
        <v>796</v>
      </c>
      <c r="P268" s="390">
        <f t="shared" si="135"/>
        <v>797</v>
      </c>
      <c r="Q268" s="390">
        <f t="shared" si="135"/>
        <v>798</v>
      </c>
      <c r="R268" s="390">
        <f t="shared" si="135"/>
        <v>799</v>
      </c>
      <c r="S268" s="390">
        <f t="shared" si="135"/>
        <v>800</v>
      </c>
      <c r="T268" s="390">
        <f t="shared" si="135"/>
        <v>801</v>
      </c>
      <c r="U268" s="390">
        <f t="shared" si="135"/>
        <v>802</v>
      </c>
      <c r="V268" s="390">
        <f t="shared" si="135"/>
        <v>803</v>
      </c>
      <c r="W268" s="390">
        <f>+V268+1</f>
        <v>804</v>
      </c>
      <c r="X268" s="390">
        <f t="shared" ref="X268:Z268" si="136">+W268+1</f>
        <v>805</v>
      </c>
      <c r="Y268" s="390">
        <f t="shared" si="136"/>
        <v>806</v>
      </c>
      <c r="Z268" s="390">
        <f t="shared" si="136"/>
        <v>807</v>
      </c>
      <c r="AA268" s="390">
        <f>+Z268+1</f>
        <v>808</v>
      </c>
      <c r="AB268" s="390">
        <f t="shared" ref="AB268" si="137">+AA268+1</f>
        <v>809</v>
      </c>
      <c r="AC268" s="390">
        <f>+AB268+1</f>
        <v>810</v>
      </c>
      <c r="AD268" s="391">
        <f t="shared" ref="AD268" si="138">+AC268+1</f>
        <v>811</v>
      </c>
      <c r="AE268" s="392"/>
      <c r="AF268" s="732">
        <f>+AF259+1</f>
        <v>29</v>
      </c>
      <c r="AG268" s="733"/>
    </row>
    <row r="269" spans="2:33">
      <c r="B269" s="393" t="s">
        <v>569</v>
      </c>
      <c r="C269" s="394" t="str">
        <f>TEXT(WEEKDAY(+C268),"aaa")</f>
        <v>土</v>
      </c>
      <c r="D269" s="395" t="str">
        <f t="shared" ref="D269:AD269" si="139">TEXT(WEEKDAY(+D268),"aaa")</f>
        <v>日</v>
      </c>
      <c r="E269" s="395" t="str">
        <f t="shared" si="139"/>
        <v>月</v>
      </c>
      <c r="F269" s="395" t="str">
        <f t="shared" si="139"/>
        <v>火</v>
      </c>
      <c r="G269" s="395" t="str">
        <f t="shared" si="139"/>
        <v>水</v>
      </c>
      <c r="H269" s="395" t="str">
        <f t="shared" si="139"/>
        <v>木</v>
      </c>
      <c r="I269" s="395" t="str">
        <f t="shared" si="139"/>
        <v>金</v>
      </c>
      <c r="J269" s="395" t="str">
        <f t="shared" si="139"/>
        <v>土</v>
      </c>
      <c r="K269" s="395" t="str">
        <f t="shared" si="139"/>
        <v>日</v>
      </c>
      <c r="L269" s="395" t="str">
        <f t="shared" si="139"/>
        <v>月</v>
      </c>
      <c r="M269" s="395" t="str">
        <f t="shared" si="139"/>
        <v>火</v>
      </c>
      <c r="N269" s="395" t="str">
        <f t="shared" si="139"/>
        <v>水</v>
      </c>
      <c r="O269" s="395" t="str">
        <f t="shared" si="139"/>
        <v>木</v>
      </c>
      <c r="P269" s="395" t="str">
        <f t="shared" si="139"/>
        <v>金</v>
      </c>
      <c r="Q269" s="395" t="str">
        <f t="shared" si="139"/>
        <v>土</v>
      </c>
      <c r="R269" s="395" t="str">
        <f t="shared" si="139"/>
        <v>日</v>
      </c>
      <c r="S269" s="395" t="str">
        <f t="shared" si="139"/>
        <v>月</v>
      </c>
      <c r="T269" s="395" t="str">
        <f t="shared" si="139"/>
        <v>火</v>
      </c>
      <c r="U269" s="395" t="str">
        <f t="shared" si="139"/>
        <v>水</v>
      </c>
      <c r="V269" s="395" t="str">
        <f t="shared" si="139"/>
        <v>木</v>
      </c>
      <c r="W269" s="395" t="str">
        <f t="shared" si="139"/>
        <v>金</v>
      </c>
      <c r="X269" s="395" t="str">
        <f t="shared" si="139"/>
        <v>土</v>
      </c>
      <c r="Y269" s="395" t="str">
        <f t="shared" si="139"/>
        <v>日</v>
      </c>
      <c r="Z269" s="395" t="str">
        <f t="shared" si="139"/>
        <v>月</v>
      </c>
      <c r="AA269" s="395" t="str">
        <f t="shared" si="139"/>
        <v>火</v>
      </c>
      <c r="AB269" s="395" t="str">
        <f t="shared" si="139"/>
        <v>水</v>
      </c>
      <c r="AC269" s="395" t="str">
        <f t="shared" si="139"/>
        <v>木</v>
      </c>
      <c r="AD269" s="396" t="str">
        <f t="shared" si="139"/>
        <v>金</v>
      </c>
      <c r="AF269" s="397" t="s">
        <v>570</v>
      </c>
      <c r="AG269" s="370">
        <f>COUNTA(C270:AD271)</f>
        <v>0</v>
      </c>
    </row>
    <row r="270" spans="2:33">
      <c r="B270" s="734" t="s">
        <v>572</v>
      </c>
      <c r="C270" s="736"/>
      <c r="D270" s="721"/>
      <c r="E270" s="721"/>
      <c r="F270" s="721"/>
      <c r="G270" s="721"/>
      <c r="H270" s="721"/>
      <c r="I270" s="721"/>
      <c r="J270" s="721"/>
      <c r="K270" s="721"/>
      <c r="L270" s="721"/>
      <c r="M270" s="721"/>
      <c r="N270" s="721"/>
      <c r="O270" s="721"/>
      <c r="P270" s="721"/>
      <c r="Q270" s="721"/>
      <c r="R270" s="721"/>
      <c r="S270" s="721"/>
      <c r="T270" s="721"/>
      <c r="U270" s="721"/>
      <c r="V270" s="721"/>
      <c r="W270" s="721"/>
      <c r="X270" s="721"/>
      <c r="Y270" s="721"/>
      <c r="Z270" s="721"/>
      <c r="AA270" s="721"/>
      <c r="AB270" s="721"/>
      <c r="AC270" s="721"/>
      <c r="AD270" s="723"/>
      <c r="AF270" s="398" t="s">
        <v>527</v>
      </c>
      <c r="AG270" s="396">
        <f>IF(AND($G$7&gt;=C268,$G$7&lt;=AD268),$G$7-C268+1-AG269,COUNTA(C268:AD268)-AG269)</f>
        <v>28</v>
      </c>
    </row>
    <row r="271" spans="2:33">
      <c r="B271" s="735"/>
      <c r="C271" s="736"/>
      <c r="D271" s="722"/>
      <c r="E271" s="722"/>
      <c r="F271" s="722"/>
      <c r="G271" s="722"/>
      <c r="H271" s="722"/>
      <c r="I271" s="722"/>
      <c r="J271" s="722"/>
      <c r="K271" s="722"/>
      <c r="L271" s="722"/>
      <c r="M271" s="722"/>
      <c r="N271" s="722"/>
      <c r="O271" s="722"/>
      <c r="P271" s="722"/>
      <c r="Q271" s="722"/>
      <c r="R271" s="722"/>
      <c r="S271" s="722"/>
      <c r="T271" s="722"/>
      <c r="U271" s="722"/>
      <c r="V271" s="722"/>
      <c r="W271" s="722"/>
      <c r="X271" s="722"/>
      <c r="Y271" s="722"/>
      <c r="Z271" s="722"/>
      <c r="AA271" s="722"/>
      <c r="AB271" s="722"/>
      <c r="AC271" s="722"/>
      <c r="AD271" s="724"/>
      <c r="AF271" s="398" t="s">
        <v>573</v>
      </c>
      <c r="AG271" s="396">
        <f>+COUNTA(C272:AD273)</f>
        <v>0</v>
      </c>
    </row>
    <row r="272" spans="2:33">
      <c r="B272" s="729" t="s">
        <v>535</v>
      </c>
      <c r="C272" s="731"/>
      <c r="D272" s="721"/>
      <c r="E272" s="721"/>
      <c r="F272" s="721"/>
      <c r="G272" s="721"/>
      <c r="H272" s="721"/>
      <c r="I272" s="721"/>
      <c r="J272" s="721"/>
      <c r="K272" s="721"/>
      <c r="L272" s="721"/>
      <c r="M272" s="721"/>
      <c r="N272" s="721"/>
      <c r="O272" s="721"/>
      <c r="P272" s="721"/>
      <c r="Q272" s="721"/>
      <c r="R272" s="721"/>
      <c r="S272" s="721"/>
      <c r="T272" s="721"/>
      <c r="U272" s="721"/>
      <c r="V272" s="721"/>
      <c r="W272" s="721"/>
      <c r="X272" s="721"/>
      <c r="Y272" s="721"/>
      <c r="Z272" s="721"/>
      <c r="AA272" s="721"/>
      <c r="AB272" s="721"/>
      <c r="AC272" s="721"/>
      <c r="AD272" s="723"/>
      <c r="AF272" s="398" t="s">
        <v>575</v>
      </c>
      <c r="AG272" s="399">
        <f>ROUNDDOWN(AG271/AG270,3)</f>
        <v>0</v>
      </c>
    </row>
    <row r="273" spans="2:33" ht="13.5" customHeight="1">
      <c r="B273" s="730"/>
      <c r="C273" s="731"/>
      <c r="D273" s="722"/>
      <c r="E273" s="722"/>
      <c r="F273" s="722"/>
      <c r="G273" s="722"/>
      <c r="H273" s="722"/>
      <c r="I273" s="722"/>
      <c r="J273" s="722"/>
      <c r="K273" s="722"/>
      <c r="L273" s="722"/>
      <c r="M273" s="722"/>
      <c r="N273" s="722"/>
      <c r="O273" s="722"/>
      <c r="P273" s="722"/>
      <c r="Q273" s="722"/>
      <c r="R273" s="722"/>
      <c r="S273" s="722"/>
      <c r="T273" s="722"/>
      <c r="U273" s="722"/>
      <c r="V273" s="722"/>
      <c r="W273" s="722"/>
      <c r="X273" s="722"/>
      <c r="Y273" s="722"/>
      <c r="Z273" s="722"/>
      <c r="AA273" s="722"/>
      <c r="AB273" s="722"/>
      <c r="AC273" s="722"/>
      <c r="AD273" s="724"/>
      <c r="AF273" s="398" t="s">
        <v>528</v>
      </c>
      <c r="AG273" s="396">
        <f>+COUNTA(C274:AD275)</f>
        <v>0</v>
      </c>
    </row>
    <row r="274" spans="2:33" ht="13.5" customHeight="1">
      <c r="B274" s="725" t="s">
        <v>538</v>
      </c>
      <c r="C274" s="727"/>
      <c r="D274" s="717"/>
      <c r="E274" s="717"/>
      <c r="F274" s="717"/>
      <c r="G274" s="717"/>
      <c r="H274" s="717"/>
      <c r="I274" s="717"/>
      <c r="J274" s="717"/>
      <c r="K274" s="717"/>
      <c r="L274" s="717"/>
      <c r="M274" s="717"/>
      <c r="N274" s="717"/>
      <c r="O274" s="717"/>
      <c r="P274" s="717"/>
      <c r="Q274" s="717"/>
      <c r="R274" s="717"/>
      <c r="S274" s="717"/>
      <c r="T274" s="717"/>
      <c r="U274" s="717"/>
      <c r="V274" s="717"/>
      <c r="W274" s="717"/>
      <c r="X274" s="717"/>
      <c r="Y274" s="717"/>
      <c r="Z274" s="717"/>
      <c r="AA274" s="717"/>
      <c r="AB274" s="717"/>
      <c r="AC274" s="717"/>
      <c r="AD274" s="719"/>
      <c r="AF274" s="400" t="s">
        <v>577</v>
      </c>
      <c r="AG274" s="401">
        <f>ROUNDDOWN(AG273/AG270,3)</f>
        <v>0</v>
      </c>
    </row>
    <row r="275" spans="2:33" ht="13.5" customHeight="1">
      <c r="B275" s="726"/>
      <c r="C275" s="728"/>
      <c r="D275" s="718"/>
      <c r="E275" s="718"/>
      <c r="F275" s="718"/>
      <c r="G275" s="718"/>
      <c r="H275" s="718"/>
      <c r="I275" s="718"/>
      <c r="J275" s="718"/>
      <c r="K275" s="718"/>
      <c r="L275" s="718"/>
      <c r="M275" s="718"/>
      <c r="N275" s="718"/>
      <c r="O275" s="718"/>
      <c r="P275" s="718"/>
      <c r="Q275" s="718"/>
      <c r="R275" s="718"/>
      <c r="S275" s="718"/>
      <c r="T275" s="718"/>
      <c r="U275" s="718"/>
      <c r="V275" s="718"/>
      <c r="W275" s="718"/>
      <c r="X275" s="718"/>
      <c r="Y275" s="718"/>
      <c r="Z275" s="718"/>
      <c r="AA275" s="718"/>
      <c r="AB275" s="718"/>
      <c r="AC275" s="718"/>
      <c r="AD275" s="720"/>
      <c r="AG275" s="402"/>
    </row>
    <row r="277" spans="2:33">
      <c r="B277" s="388" t="s">
        <v>567</v>
      </c>
      <c r="C277" s="389">
        <f>+AD268+1</f>
        <v>812</v>
      </c>
      <c r="D277" s="390">
        <f>+C277+1</f>
        <v>813</v>
      </c>
      <c r="E277" s="390">
        <f t="shared" ref="E277:V277" si="140">+D277+1</f>
        <v>814</v>
      </c>
      <c r="F277" s="390">
        <f t="shared" si="140"/>
        <v>815</v>
      </c>
      <c r="G277" s="390">
        <f t="shared" si="140"/>
        <v>816</v>
      </c>
      <c r="H277" s="390">
        <f t="shared" si="140"/>
        <v>817</v>
      </c>
      <c r="I277" s="390">
        <f t="shared" si="140"/>
        <v>818</v>
      </c>
      <c r="J277" s="390">
        <f t="shared" si="140"/>
        <v>819</v>
      </c>
      <c r="K277" s="390">
        <f t="shared" si="140"/>
        <v>820</v>
      </c>
      <c r="L277" s="390">
        <f t="shared" si="140"/>
        <v>821</v>
      </c>
      <c r="M277" s="390">
        <f t="shared" si="140"/>
        <v>822</v>
      </c>
      <c r="N277" s="390">
        <f t="shared" si="140"/>
        <v>823</v>
      </c>
      <c r="O277" s="390">
        <f t="shared" si="140"/>
        <v>824</v>
      </c>
      <c r="P277" s="390">
        <f t="shared" si="140"/>
        <v>825</v>
      </c>
      <c r="Q277" s="390">
        <f t="shared" si="140"/>
        <v>826</v>
      </c>
      <c r="R277" s="390">
        <f t="shared" si="140"/>
        <v>827</v>
      </c>
      <c r="S277" s="390">
        <f t="shared" si="140"/>
        <v>828</v>
      </c>
      <c r="T277" s="390">
        <f t="shared" si="140"/>
        <v>829</v>
      </c>
      <c r="U277" s="390">
        <f t="shared" si="140"/>
        <v>830</v>
      </c>
      <c r="V277" s="390">
        <f t="shared" si="140"/>
        <v>831</v>
      </c>
      <c r="W277" s="390">
        <f>+V277+1</f>
        <v>832</v>
      </c>
      <c r="X277" s="390">
        <f t="shared" ref="X277:Z277" si="141">+W277+1</f>
        <v>833</v>
      </c>
      <c r="Y277" s="390">
        <f t="shared" si="141"/>
        <v>834</v>
      </c>
      <c r="Z277" s="390">
        <f t="shared" si="141"/>
        <v>835</v>
      </c>
      <c r="AA277" s="390">
        <f>+Z277+1</f>
        <v>836</v>
      </c>
      <c r="AB277" s="390">
        <f t="shared" ref="AB277" si="142">+AA277+1</f>
        <v>837</v>
      </c>
      <c r="AC277" s="390">
        <f>+AB277+1</f>
        <v>838</v>
      </c>
      <c r="AD277" s="391">
        <f t="shared" ref="AD277" si="143">+AC277+1</f>
        <v>839</v>
      </c>
      <c r="AE277" s="392"/>
      <c r="AF277" s="732">
        <f>+AF268+1</f>
        <v>30</v>
      </c>
      <c r="AG277" s="733"/>
    </row>
    <row r="278" spans="2:33">
      <c r="B278" s="393" t="s">
        <v>569</v>
      </c>
      <c r="C278" s="394" t="str">
        <f>TEXT(WEEKDAY(+C277),"aaa")</f>
        <v>土</v>
      </c>
      <c r="D278" s="395" t="str">
        <f t="shared" ref="D278:AD278" si="144">TEXT(WEEKDAY(+D277),"aaa")</f>
        <v>日</v>
      </c>
      <c r="E278" s="395" t="str">
        <f t="shared" si="144"/>
        <v>月</v>
      </c>
      <c r="F278" s="395" t="str">
        <f t="shared" si="144"/>
        <v>火</v>
      </c>
      <c r="G278" s="395" t="str">
        <f t="shared" si="144"/>
        <v>水</v>
      </c>
      <c r="H278" s="395" t="str">
        <f t="shared" si="144"/>
        <v>木</v>
      </c>
      <c r="I278" s="395" t="str">
        <f t="shared" si="144"/>
        <v>金</v>
      </c>
      <c r="J278" s="395" t="str">
        <f t="shared" si="144"/>
        <v>土</v>
      </c>
      <c r="K278" s="395" t="str">
        <f t="shared" si="144"/>
        <v>日</v>
      </c>
      <c r="L278" s="395" t="str">
        <f t="shared" si="144"/>
        <v>月</v>
      </c>
      <c r="M278" s="395" t="str">
        <f t="shared" si="144"/>
        <v>火</v>
      </c>
      <c r="N278" s="395" t="str">
        <f t="shared" si="144"/>
        <v>水</v>
      </c>
      <c r="O278" s="395" t="str">
        <f t="shared" si="144"/>
        <v>木</v>
      </c>
      <c r="P278" s="395" t="str">
        <f t="shared" si="144"/>
        <v>金</v>
      </c>
      <c r="Q278" s="395" t="str">
        <f t="shared" si="144"/>
        <v>土</v>
      </c>
      <c r="R278" s="395" t="str">
        <f t="shared" si="144"/>
        <v>日</v>
      </c>
      <c r="S278" s="395" t="str">
        <f t="shared" si="144"/>
        <v>月</v>
      </c>
      <c r="T278" s="395" t="str">
        <f t="shared" si="144"/>
        <v>火</v>
      </c>
      <c r="U278" s="395" t="str">
        <f t="shared" si="144"/>
        <v>水</v>
      </c>
      <c r="V278" s="395" t="str">
        <f t="shared" si="144"/>
        <v>木</v>
      </c>
      <c r="W278" s="395" t="str">
        <f t="shared" si="144"/>
        <v>金</v>
      </c>
      <c r="X278" s="395" t="str">
        <f t="shared" si="144"/>
        <v>土</v>
      </c>
      <c r="Y278" s="395" t="str">
        <f t="shared" si="144"/>
        <v>日</v>
      </c>
      <c r="Z278" s="395" t="str">
        <f t="shared" si="144"/>
        <v>月</v>
      </c>
      <c r="AA278" s="395" t="str">
        <f t="shared" si="144"/>
        <v>火</v>
      </c>
      <c r="AB278" s="395" t="str">
        <f t="shared" si="144"/>
        <v>水</v>
      </c>
      <c r="AC278" s="395" t="str">
        <f t="shared" si="144"/>
        <v>木</v>
      </c>
      <c r="AD278" s="396" t="str">
        <f t="shared" si="144"/>
        <v>金</v>
      </c>
      <c r="AF278" s="397" t="s">
        <v>570</v>
      </c>
      <c r="AG278" s="370">
        <f>COUNTA(C279:AD280)</f>
        <v>0</v>
      </c>
    </row>
    <row r="279" spans="2:33">
      <c r="B279" s="734" t="s">
        <v>572</v>
      </c>
      <c r="C279" s="736"/>
      <c r="D279" s="721"/>
      <c r="E279" s="721"/>
      <c r="F279" s="721"/>
      <c r="G279" s="721"/>
      <c r="H279" s="721"/>
      <c r="I279" s="721"/>
      <c r="J279" s="721"/>
      <c r="K279" s="721"/>
      <c r="L279" s="721"/>
      <c r="M279" s="721"/>
      <c r="N279" s="721"/>
      <c r="O279" s="721"/>
      <c r="P279" s="721"/>
      <c r="Q279" s="721"/>
      <c r="R279" s="721"/>
      <c r="S279" s="721"/>
      <c r="T279" s="721"/>
      <c r="U279" s="721"/>
      <c r="V279" s="721"/>
      <c r="W279" s="721"/>
      <c r="X279" s="721"/>
      <c r="Y279" s="721"/>
      <c r="Z279" s="721"/>
      <c r="AA279" s="721"/>
      <c r="AB279" s="721"/>
      <c r="AC279" s="721"/>
      <c r="AD279" s="723"/>
      <c r="AF279" s="398" t="s">
        <v>527</v>
      </c>
      <c r="AG279" s="396">
        <f>IF(AND($G$7&gt;=C277,$G$7&lt;=AD277),$G$7-C277+1-AG278,COUNTA(C277:AD277)-AG278)</f>
        <v>28</v>
      </c>
    </row>
    <row r="280" spans="2:33">
      <c r="B280" s="735"/>
      <c r="C280" s="736"/>
      <c r="D280" s="722"/>
      <c r="E280" s="722"/>
      <c r="F280" s="722"/>
      <c r="G280" s="722"/>
      <c r="H280" s="722"/>
      <c r="I280" s="722"/>
      <c r="J280" s="722"/>
      <c r="K280" s="722"/>
      <c r="L280" s="722"/>
      <c r="M280" s="722"/>
      <c r="N280" s="722"/>
      <c r="O280" s="722"/>
      <c r="P280" s="722"/>
      <c r="Q280" s="722"/>
      <c r="R280" s="722"/>
      <c r="S280" s="722"/>
      <c r="T280" s="722"/>
      <c r="U280" s="722"/>
      <c r="V280" s="722"/>
      <c r="W280" s="722"/>
      <c r="X280" s="722"/>
      <c r="Y280" s="722"/>
      <c r="Z280" s="722"/>
      <c r="AA280" s="722"/>
      <c r="AB280" s="722"/>
      <c r="AC280" s="722"/>
      <c r="AD280" s="724"/>
      <c r="AF280" s="398" t="s">
        <v>573</v>
      </c>
      <c r="AG280" s="396">
        <f>+COUNTA(C281:AD282)</f>
        <v>0</v>
      </c>
    </row>
    <row r="281" spans="2:33">
      <c r="B281" s="729" t="s">
        <v>535</v>
      </c>
      <c r="C281" s="731"/>
      <c r="D281" s="721"/>
      <c r="E281" s="721"/>
      <c r="F281" s="721"/>
      <c r="G281" s="721"/>
      <c r="H281" s="721"/>
      <c r="I281" s="721"/>
      <c r="J281" s="721"/>
      <c r="K281" s="721"/>
      <c r="L281" s="721"/>
      <c r="M281" s="721"/>
      <c r="N281" s="721"/>
      <c r="O281" s="721"/>
      <c r="P281" s="721"/>
      <c r="Q281" s="721"/>
      <c r="R281" s="721"/>
      <c r="S281" s="721"/>
      <c r="T281" s="721"/>
      <c r="U281" s="721"/>
      <c r="V281" s="721"/>
      <c r="W281" s="721"/>
      <c r="X281" s="721"/>
      <c r="Y281" s="721"/>
      <c r="Z281" s="721"/>
      <c r="AA281" s="721"/>
      <c r="AB281" s="721"/>
      <c r="AC281" s="721"/>
      <c r="AD281" s="723"/>
      <c r="AF281" s="398" t="s">
        <v>575</v>
      </c>
      <c r="AG281" s="399">
        <f>ROUNDDOWN(AG280/AG279,3)</f>
        <v>0</v>
      </c>
    </row>
    <row r="282" spans="2:33" ht="13.5" customHeight="1">
      <c r="B282" s="730"/>
      <c r="C282" s="731"/>
      <c r="D282" s="722"/>
      <c r="E282" s="722"/>
      <c r="F282" s="722"/>
      <c r="G282" s="722"/>
      <c r="H282" s="722"/>
      <c r="I282" s="722"/>
      <c r="J282" s="722"/>
      <c r="K282" s="722"/>
      <c r="L282" s="722"/>
      <c r="M282" s="722"/>
      <c r="N282" s="722"/>
      <c r="O282" s="722"/>
      <c r="P282" s="722"/>
      <c r="Q282" s="722"/>
      <c r="R282" s="722"/>
      <c r="S282" s="722"/>
      <c r="T282" s="722"/>
      <c r="U282" s="722"/>
      <c r="V282" s="722"/>
      <c r="W282" s="722"/>
      <c r="X282" s="722"/>
      <c r="Y282" s="722"/>
      <c r="Z282" s="722"/>
      <c r="AA282" s="722"/>
      <c r="AB282" s="722"/>
      <c r="AC282" s="722"/>
      <c r="AD282" s="724"/>
      <c r="AF282" s="398" t="s">
        <v>528</v>
      </c>
      <c r="AG282" s="396">
        <f>+COUNTA(C283:AD284)</f>
        <v>0</v>
      </c>
    </row>
    <row r="283" spans="2:33" ht="13.5" customHeight="1">
      <c r="B283" s="725" t="s">
        <v>538</v>
      </c>
      <c r="C283" s="727"/>
      <c r="D283" s="717"/>
      <c r="E283" s="717"/>
      <c r="F283" s="717"/>
      <c r="G283" s="717"/>
      <c r="H283" s="717"/>
      <c r="I283" s="717"/>
      <c r="J283" s="717"/>
      <c r="K283" s="717"/>
      <c r="L283" s="717"/>
      <c r="M283" s="717"/>
      <c r="N283" s="717"/>
      <c r="O283" s="717"/>
      <c r="P283" s="717"/>
      <c r="Q283" s="717"/>
      <c r="R283" s="717"/>
      <c r="S283" s="717"/>
      <c r="T283" s="717"/>
      <c r="U283" s="717"/>
      <c r="V283" s="717"/>
      <c r="W283" s="717"/>
      <c r="X283" s="717"/>
      <c r="Y283" s="717"/>
      <c r="Z283" s="717"/>
      <c r="AA283" s="717"/>
      <c r="AB283" s="717"/>
      <c r="AC283" s="717"/>
      <c r="AD283" s="719"/>
      <c r="AF283" s="400" t="s">
        <v>577</v>
      </c>
      <c r="AG283" s="401">
        <f>ROUNDDOWN(AG282/AG279,3)</f>
        <v>0</v>
      </c>
    </row>
    <row r="284" spans="2:33" ht="13.5" customHeight="1">
      <c r="B284" s="726"/>
      <c r="C284" s="728"/>
      <c r="D284" s="718"/>
      <c r="E284" s="718"/>
      <c r="F284" s="718"/>
      <c r="G284" s="718"/>
      <c r="H284" s="718"/>
      <c r="I284" s="718"/>
      <c r="J284" s="718"/>
      <c r="K284" s="718"/>
      <c r="L284" s="718"/>
      <c r="M284" s="718"/>
      <c r="N284" s="718"/>
      <c r="O284" s="718"/>
      <c r="P284" s="718"/>
      <c r="Q284" s="718"/>
      <c r="R284" s="718"/>
      <c r="S284" s="718"/>
      <c r="T284" s="718"/>
      <c r="U284" s="718"/>
      <c r="V284" s="718"/>
      <c r="W284" s="718"/>
      <c r="X284" s="718"/>
      <c r="Y284" s="718"/>
      <c r="Z284" s="718"/>
      <c r="AA284" s="718"/>
      <c r="AB284" s="718"/>
      <c r="AC284" s="718"/>
      <c r="AD284" s="720"/>
      <c r="AG284" s="402"/>
    </row>
    <row r="286" spans="2:33">
      <c r="B286" s="388" t="s">
        <v>567</v>
      </c>
      <c r="C286" s="389">
        <f>+AD277+1</f>
        <v>840</v>
      </c>
      <c r="D286" s="390">
        <f>+C286+1</f>
        <v>841</v>
      </c>
      <c r="E286" s="390">
        <f t="shared" ref="E286:V286" si="145">+D286+1</f>
        <v>842</v>
      </c>
      <c r="F286" s="390">
        <f t="shared" si="145"/>
        <v>843</v>
      </c>
      <c r="G286" s="390">
        <f t="shared" si="145"/>
        <v>844</v>
      </c>
      <c r="H286" s="390">
        <f t="shared" si="145"/>
        <v>845</v>
      </c>
      <c r="I286" s="390">
        <f t="shared" si="145"/>
        <v>846</v>
      </c>
      <c r="J286" s="390">
        <f t="shared" si="145"/>
        <v>847</v>
      </c>
      <c r="K286" s="390">
        <f t="shared" si="145"/>
        <v>848</v>
      </c>
      <c r="L286" s="390">
        <f t="shared" si="145"/>
        <v>849</v>
      </c>
      <c r="M286" s="390">
        <f t="shared" si="145"/>
        <v>850</v>
      </c>
      <c r="N286" s="390">
        <f t="shared" si="145"/>
        <v>851</v>
      </c>
      <c r="O286" s="390">
        <f t="shared" si="145"/>
        <v>852</v>
      </c>
      <c r="P286" s="390">
        <f t="shared" si="145"/>
        <v>853</v>
      </c>
      <c r="Q286" s="390">
        <f t="shared" si="145"/>
        <v>854</v>
      </c>
      <c r="R286" s="390">
        <f t="shared" si="145"/>
        <v>855</v>
      </c>
      <c r="S286" s="390">
        <f t="shared" si="145"/>
        <v>856</v>
      </c>
      <c r="T286" s="390">
        <f t="shared" si="145"/>
        <v>857</v>
      </c>
      <c r="U286" s="390">
        <f t="shared" si="145"/>
        <v>858</v>
      </c>
      <c r="V286" s="390">
        <f t="shared" si="145"/>
        <v>859</v>
      </c>
      <c r="W286" s="390">
        <f>+V286+1</f>
        <v>860</v>
      </c>
      <c r="X286" s="390">
        <f t="shared" ref="X286:Z286" si="146">+W286+1</f>
        <v>861</v>
      </c>
      <c r="Y286" s="390">
        <f t="shared" si="146"/>
        <v>862</v>
      </c>
      <c r="Z286" s="390">
        <f t="shared" si="146"/>
        <v>863</v>
      </c>
      <c r="AA286" s="390">
        <f>+Z286+1</f>
        <v>864</v>
      </c>
      <c r="AB286" s="390">
        <f t="shared" ref="AB286" si="147">+AA286+1</f>
        <v>865</v>
      </c>
      <c r="AC286" s="390">
        <f>+AB286+1</f>
        <v>866</v>
      </c>
      <c r="AD286" s="391">
        <f t="shared" ref="AD286" si="148">+AC286+1</f>
        <v>867</v>
      </c>
      <c r="AE286" s="392"/>
      <c r="AF286" s="732">
        <f>+AF277+1</f>
        <v>31</v>
      </c>
      <c r="AG286" s="733"/>
    </row>
    <row r="287" spans="2:33">
      <c r="B287" s="393" t="s">
        <v>569</v>
      </c>
      <c r="C287" s="394" t="str">
        <f>TEXT(WEEKDAY(+C286),"aaa")</f>
        <v>土</v>
      </c>
      <c r="D287" s="395" t="str">
        <f t="shared" ref="D287:AD287" si="149">TEXT(WEEKDAY(+D286),"aaa")</f>
        <v>日</v>
      </c>
      <c r="E287" s="395" t="str">
        <f t="shared" si="149"/>
        <v>月</v>
      </c>
      <c r="F287" s="395" t="str">
        <f t="shared" si="149"/>
        <v>火</v>
      </c>
      <c r="G287" s="395" t="str">
        <f t="shared" si="149"/>
        <v>水</v>
      </c>
      <c r="H287" s="395" t="str">
        <f t="shared" si="149"/>
        <v>木</v>
      </c>
      <c r="I287" s="395" t="str">
        <f t="shared" si="149"/>
        <v>金</v>
      </c>
      <c r="J287" s="395" t="str">
        <f t="shared" si="149"/>
        <v>土</v>
      </c>
      <c r="K287" s="395" t="str">
        <f t="shared" si="149"/>
        <v>日</v>
      </c>
      <c r="L287" s="395" t="str">
        <f t="shared" si="149"/>
        <v>月</v>
      </c>
      <c r="M287" s="395" t="str">
        <f t="shared" si="149"/>
        <v>火</v>
      </c>
      <c r="N287" s="395" t="str">
        <f t="shared" si="149"/>
        <v>水</v>
      </c>
      <c r="O287" s="395" t="str">
        <f t="shared" si="149"/>
        <v>木</v>
      </c>
      <c r="P287" s="395" t="str">
        <f t="shared" si="149"/>
        <v>金</v>
      </c>
      <c r="Q287" s="395" t="str">
        <f t="shared" si="149"/>
        <v>土</v>
      </c>
      <c r="R287" s="395" t="str">
        <f t="shared" si="149"/>
        <v>日</v>
      </c>
      <c r="S287" s="395" t="str">
        <f t="shared" si="149"/>
        <v>月</v>
      </c>
      <c r="T287" s="395" t="str">
        <f t="shared" si="149"/>
        <v>火</v>
      </c>
      <c r="U287" s="395" t="str">
        <f t="shared" si="149"/>
        <v>水</v>
      </c>
      <c r="V287" s="395" t="str">
        <f t="shared" si="149"/>
        <v>木</v>
      </c>
      <c r="W287" s="395" t="str">
        <f t="shared" si="149"/>
        <v>金</v>
      </c>
      <c r="X287" s="395" t="str">
        <f t="shared" si="149"/>
        <v>土</v>
      </c>
      <c r="Y287" s="395" t="str">
        <f t="shared" si="149"/>
        <v>日</v>
      </c>
      <c r="Z287" s="395" t="str">
        <f t="shared" si="149"/>
        <v>月</v>
      </c>
      <c r="AA287" s="395" t="str">
        <f t="shared" si="149"/>
        <v>火</v>
      </c>
      <c r="AB287" s="395" t="str">
        <f t="shared" si="149"/>
        <v>水</v>
      </c>
      <c r="AC287" s="395" t="str">
        <f t="shared" si="149"/>
        <v>木</v>
      </c>
      <c r="AD287" s="396" t="str">
        <f t="shared" si="149"/>
        <v>金</v>
      </c>
      <c r="AF287" s="397" t="s">
        <v>570</v>
      </c>
      <c r="AG287" s="370">
        <f>COUNTA(C288:AD289)</f>
        <v>0</v>
      </c>
    </row>
    <row r="288" spans="2:33">
      <c r="B288" s="734" t="s">
        <v>572</v>
      </c>
      <c r="C288" s="736"/>
      <c r="D288" s="721"/>
      <c r="E288" s="721"/>
      <c r="F288" s="721"/>
      <c r="G288" s="721"/>
      <c r="H288" s="721"/>
      <c r="I288" s="721"/>
      <c r="J288" s="721"/>
      <c r="K288" s="721"/>
      <c r="L288" s="721"/>
      <c r="M288" s="721"/>
      <c r="N288" s="721"/>
      <c r="O288" s="721"/>
      <c r="P288" s="721"/>
      <c r="Q288" s="721"/>
      <c r="R288" s="721"/>
      <c r="S288" s="721"/>
      <c r="T288" s="721"/>
      <c r="U288" s="721"/>
      <c r="V288" s="721"/>
      <c r="W288" s="721"/>
      <c r="X288" s="721"/>
      <c r="Y288" s="721"/>
      <c r="Z288" s="721"/>
      <c r="AA288" s="721"/>
      <c r="AB288" s="721"/>
      <c r="AC288" s="721"/>
      <c r="AD288" s="723"/>
      <c r="AF288" s="398" t="s">
        <v>527</v>
      </c>
      <c r="AG288" s="396">
        <f>IF(AND($G$7&gt;=C286,$G$7&lt;=AD286),$G$7-C286+1-AG287,COUNTA(C286:AD286)-AG287)</f>
        <v>28</v>
      </c>
    </row>
    <row r="289" spans="2:33">
      <c r="B289" s="735"/>
      <c r="C289" s="736"/>
      <c r="D289" s="722"/>
      <c r="E289" s="722"/>
      <c r="F289" s="722"/>
      <c r="G289" s="722"/>
      <c r="H289" s="722"/>
      <c r="I289" s="722"/>
      <c r="J289" s="722"/>
      <c r="K289" s="722"/>
      <c r="L289" s="722"/>
      <c r="M289" s="722"/>
      <c r="N289" s="722"/>
      <c r="O289" s="722"/>
      <c r="P289" s="722"/>
      <c r="Q289" s="722"/>
      <c r="R289" s="722"/>
      <c r="S289" s="722"/>
      <c r="T289" s="722"/>
      <c r="U289" s="722"/>
      <c r="V289" s="722"/>
      <c r="W289" s="722"/>
      <c r="X289" s="722"/>
      <c r="Y289" s="722"/>
      <c r="Z289" s="722"/>
      <c r="AA289" s="722"/>
      <c r="AB289" s="722"/>
      <c r="AC289" s="722"/>
      <c r="AD289" s="724"/>
      <c r="AF289" s="398" t="s">
        <v>573</v>
      </c>
      <c r="AG289" s="396">
        <f>+COUNTA(C290:AD291)</f>
        <v>0</v>
      </c>
    </row>
    <row r="290" spans="2:33">
      <c r="B290" s="729" t="s">
        <v>535</v>
      </c>
      <c r="C290" s="731"/>
      <c r="D290" s="721"/>
      <c r="E290" s="721"/>
      <c r="F290" s="721"/>
      <c r="G290" s="721"/>
      <c r="H290" s="721"/>
      <c r="I290" s="721"/>
      <c r="J290" s="721"/>
      <c r="K290" s="721"/>
      <c r="L290" s="721"/>
      <c r="M290" s="721"/>
      <c r="N290" s="721"/>
      <c r="O290" s="721"/>
      <c r="P290" s="721"/>
      <c r="Q290" s="721"/>
      <c r="R290" s="721"/>
      <c r="S290" s="721"/>
      <c r="T290" s="721"/>
      <c r="U290" s="721"/>
      <c r="V290" s="721"/>
      <c r="W290" s="721"/>
      <c r="X290" s="721"/>
      <c r="Y290" s="721"/>
      <c r="Z290" s="721"/>
      <c r="AA290" s="721"/>
      <c r="AB290" s="721"/>
      <c r="AC290" s="721"/>
      <c r="AD290" s="723"/>
      <c r="AF290" s="398" t="s">
        <v>575</v>
      </c>
      <c r="AG290" s="399">
        <f>ROUNDDOWN(AG289/AG288,3)</f>
        <v>0</v>
      </c>
    </row>
    <row r="291" spans="2:33" ht="13.5" customHeight="1">
      <c r="B291" s="730"/>
      <c r="C291" s="731"/>
      <c r="D291" s="722"/>
      <c r="E291" s="722"/>
      <c r="F291" s="722"/>
      <c r="G291" s="722"/>
      <c r="H291" s="722"/>
      <c r="I291" s="722"/>
      <c r="J291" s="722"/>
      <c r="K291" s="722"/>
      <c r="L291" s="722"/>
      <c r="M291" s="722"/>
      <c r="N291" s="722"/>
      <c r="O291" s="722"/>
      <c r="P291" s="722"/>
      <c r="Q291" s="722"/>
      <c r="R291" s="722"/>
      <c r="S291" s="722"/>
      <c r="T291" s="722"/>
      <c r="U291" s="722"/>
      <c r="V291" s="722"/>
      <c r="W291" s="722"/>
      <c r="X291" s="722"/>
      <c r="Y291" s="722"/>
      <c r="Z291" s="722"/>
      <c r="AA291" s="722"/>
      <c r="AB291" s="722"/>
      <c r="AC291" s="722"/>
      <c r="AD291" s="724"/>
      <c r="AF291" s="398" t="s">
        <v>528</v>
      </c>
      <c r="AG291" s="396">
        <f>+COUNTA(C292:AD293)</f>
        <v>0</v>
      </c>
    </row>
    <row r="292" spans="2:33" ht="13.5" customHeight="1">
      <c r="B292" s="725" t="s">
        <v>538</v>
      </c>
      <c r="C292" s="727"/>
      <c r="D292" s="717"/>
      <c r="E292" s="717"/>
      <c r="F292" s="717"/>
      <c r="G292" s="717"/>
      <c r="H292" s="717"/>
      <c r="I292" s="717"/>
      <c r="J292" s="717"/>
      <c r="K292" s="717"/>
      <c r="L292" s="717"/>
      <c r="M292" s="717"/>
      <c r="N292" s="717"/>
      <c r="O292" s="717"/>
      <c r="P292" s="717"/>
      <c r="Q292" s="717"/>
      <c r="R292" s="717"/>
      <c r="S292" s="717"/>
      <c r="T292" s="717"/>
      <c r="U292" s="717"/>
      <c r="V292" s="717"/>
      <c r="W292" s="717"/>
      <c r="X292" s="717"/>
      <c r="Y292" s="717"/>
      <c r="Z292" s="717"/>
      <c r="AA292" s="717"/>
      <c r="AB292" s="717"/>
      <c r="AC292" s="717"/>
      <c r="AD292" s="719"/>
      <c r="AF292" s="400" t="s">
        <v>577</v>
      </c>
      <c r="AG292" s="401">
        <f>ROUNDDOWN(AG291/AG288,3)</f>
        <v>0</v>
      </c>
    </row>
    <row r="293" spans="2:33" ht="13.5" customHeight="1">
      <c r="B293" s="726"/>
      <c r="C293" s="728"/>
      <c r="D293" s="718"/>
      <c r="E293" s="718"/>
      <c r="F293" s="718"/>
      <c r="G293" s="718"/>
      <c r="H293" s="718"/>
      <c r="I293" s="718"/>
      <c r="J293" s="718"/>
      <c r="K293" s="718"/>
      <c r="L293" s="718"/>
      <c r="M293" s="718"/>
      <c r="N293" s="718"/>
      <c r="O293" s="718"/>
      <c r="P293" s="718"/>
      <c r="Q293" s="718"/>
      <c r="R293" s="718"/>
      <c r="S293" s="718"/>
      <c r="T293" s="718"/>
      <c r="U293" s="718"/>
      <c r="V293" s="718"/>
      <c r="W293" s="718"/>
      <c r="X293" s="718"/>
      <c r="Y293" s="718"/>
      <c r="Z293" s="718"/>
      <c r="AA293" s="718"/>
      <c r="AB293" s="718"/>
      <c r="AC293" s="718"/>
      <c r="AD293" s="720"/>
      <c r="AG293" s="402"/>
    </row>
    <row r="295" spans="2:33">
      <c r="B295" s="388" t="s">
        <v>567</v>
      </c>
      <c r="C295" s="389">
        <f>+AD286+1</f>
        <v>868</v>
      </c>
      <c r="D295" s="390">
        <f>+C295+1</f>
        <v>869</v>
      </c>
      <c r="E295" s="390">
        <f t="shared" ref="E295:V295" si="150">+D295+1</f>
        <v>870</v>
      </c>
      <c r="F295" s="390">
        <f t="shared" si="150"/>
        <v>871</v>
      </c>
      <c r="G295" s="390">
        <f t="shared" si="150"/>
        <v>872</v>
      </c>
      <c r="H295" s="390">
        <f t="shared" si="150"/>
        <v>873</v>
      </c>
      <c r="I295" s="390">
        <f t="shared" si="150"/>
        <v>874</v>
      </c>
      <c r="J295" s="390">
        <f t="shared" si="150"/>
        <v>875</v>
      </c>
      <c r="K295" s="390">
        <f t="shared" si="150"/>
        <v>876</v>
      </c>
      <c r="L295" s="390">
        <f t="shared" si="150"/>
        <v>877</v>
      </c>
      <c r="M295" s="390">
        <f t="shared" si="150"/>
        <v>878</v>
      </c>
      <c r="N295" s="390">
        <f t="shared" si="150"/>
        <v>879</v>
      </c>
      <c r="O295" s="390">
        <f t="shared" si="150"/>
        <v>880</v>
      </c>
      <c r="P295" s="390">
        <f t="shared" si="150"/>
        <v>881</v>
      </c>
      <c r="Q295" s="390">
        <f t="shared" si="150"/>
        <v>882</v>
      </c>
      <c r="R295" s="390">
        <f t="shared" si="150"/>
        <v>883</v>
      </c>
      <c r="S295" s="390">
        <f t="shared" si="150"/>
        <v>884</v>
      </c>
      <c r="T295" s="390">
        <f t="shared" si="150"/>
        <v>885</v>
      </c>
      <c r="U295" s="390">
        <f t="shared" si="150"/>
        <v>886</v>
      </c>
      <c r="V295" s="390">
        <f t="shared" si="150"/>
        <v>887</v>
      </c>
      <c r="W295" s="390">
        <f>+V295+1</f>
        <v>888</v>
      </c>
      <c r="X295" s="390">
        <f t="shared" ref="X295:Z295" si="151">+W295+1</f>
        <v>889</v>
      </c>
      <c r="Y295" s="390">
        <f t="shared" si="151"/>
        <v>890</v>
      </c>
      <c r="Z295" s="390">
        <f t="shared" si="151"/>
        <v>891</v>
      </c>
      <c r="AA295" s="390">
        <f>+Z295+1</f>
        <v>892</v>
      </c>
      <c r="AB295" s="390">
        <f t="shared" ref="AB295" si="152">+AA295+1</f>
        <v>893</v>
      </c>
      <c r="AC295" s="390">
        <f>+AB295+1</f>
        <v>894</v>
      </c>
      <c r="AD295" s="391">
        <f t="shared" ref="AD295" si="153">+AC295+1</f>
        <v>895</v>
      </c>
      <c r="AE295" s="392"/>
      <c r="AF295" s="732">
        <f>+AF286+1</f>
        <v>32</v>
      </c>
      <c r="AG295" s="733"/>
    </row>
    <row r="296" spans="2:33">
      <c r="B296" s="393" t="s">
        <v>569</v>
      </c>
      <c r="C296" s="394" t="str">
        <f>TEXT(WEEKDAY(+C295),"aaa")</f>
        <v>土</v>
      </c>
      <c r="D296" s="395" t="str">
        <f t="shared" ref="D296:AD296" si="154">TEXT(WEEKDAY(+D295),"aaa")</f>
        <v>日</v>
      </c>
      <c r="E296" s="395" t="str">
        <f t="shared" si="154"/>
        <v>月</v>
      </c>
      <c r="F296" s="395" t="str">
        <f t="shared" si="154"/>
        <v>火</v>
      </c>
      <c r="G296" s="395" t="str">
        <f t="shared" si="154"/>
        <v>水</v>
      </c>
      <c r="H296" s="395" t="str">
        <f t="shared" si="154"/>
        <v>木</v>
      </c>
      <c r="I296" s="395" t="str">
        <f t="shared" si="154"/>
        <v>金</v>
      </c>
      <c r="J296" s="395" t="str">
        <f t="shared" si="154"/>
        <v>土</v>
      </c>
      <c r="K296" s="395" t="str">
        <f t="shared" si="154"/>
        <v>日</v>
      </c>
      <c r="L296" s="395" t="str">
        <f t="shared" si="154"/>
        <v>月</v>
      </c>
      <c r="M296" s="395" t="str">
        <f t="shared" si="154"/>
        <v>火</v>
      </c>
      <c r="N296" s="395" t="str">
        <f t="shared" si="154"/>
        <v>水</v>
      </c>
      <c r="O296" s="395" t="str">
        <f t="shared" si="154"/>
        <v>木</v>
      </c>
      <c r="P296" s="395" t="str">
        <f t="shared" si="154"/>
        <v>金</v>
      </c>
      <c r="Q296" s="395" t="str">
        <f t="shared" si="154"/>
        <v>土</v>
      </c>
      <c r="R296" s="395" t="str">
        <f t="shared" si="154"/>
        <v>日</v>
      </c>
      <c r="S296" s="395" t="str">
        <f t="shared" si="154"/>
        <v>月</v>
      </c>
      <c r="T296" s="395" t="str">
        <f t="shared" si="154"/>
        <v>火</v>
      </c>
      <c r="U296" s="395" t="str">
        <f t="shared" si="154"/>
        <v>水</v>
      </c>
      <c r="V296" s="395" t="str">
        <f t="shared" si="154"/>
        <v>木</v>
      </c>
      <c r="W296" s="395" t="str">
        <f t="shared" si="154"/>
        <v>金</v>
      </c>
      <c r="X296" s="395" t="str">
        <f t="shared" si="154"/>
        <v>土</v>
      </c>
      <c r="Y296" s="395" t="str">
        <f t="shared" si="154"/>
        <v>日</v>
      </c>
      <c r="Z296" s="395" t="str">
        <f t="shared" si="154"/>
        <v>月</v>
      </c>
      <c r="AA296" s="395" t="str">
        <f t="shared" si="154"/>
        <v>火</v>
      </c>
      <c r="AB296" s="395" t="str">
        <f t="shared" si="154"/>
        <v>水</v>
      </c>
      <c r="AC296" s="395" t="str">
        <f t="shared" si="154"/>
        <v>木</v>
      </c>
      <c r="AD296" s="396" t="str">
        <f t="shared" si="154"/>
        <v>金</v>
      </c>
      <c r="AF296" s="397" t="s">
        <v>570</v>
      </c>
      <c r="AG296" s="370">
        <f>COUNTA(C297:AD298)</f>
        <v>0</v>
      </c>
    </row>
    <row r="297" spans="2:33">
      <c r="B297" s="734" t="s">
        <v>572</v>
      </c>
      <c r="C297" s="736"/>
      <c r="D297" s="721"/>
      <c r="E297" s="721"/>
      <c r="F297" s="721"/>
      <c r="G297" s="721"/>
      <c r="H297" s="721"/>
      <c r="I297" s="721"/>
      <c r="J297" s="721"/>
      <c r="K297" s="721"/>
      <c r="L297" s="721"/>
      <c r="M297" s="721"/>
      <c r="N297" s="721"/>
      <c r="O297" s="721"/>
      <c r="P297" s="721"/>
      <c r="Q297" s="721"/>
      <c r="R297" s="721"/>
      <c r="S297" s="721"/>
      <c r="T297" s="721"/>
      <c r="U297" s="721"/>
      <c r="V297" s="721"/>
      <c r="W297" s="721"/>
      <c r="X297" s="721"/>
      <c r="Y297" s="721"/>
      <c r="Z297" s="721"/>
      <c r="AA297" s="721"/>
      <c r="AB297" s="721"/>
      <c r="AC297" s="721"/>
      <c r="AD297" s="723"/>
      <c r="AF297" s="398" t="s">
        <v>527</v>
      </c>
      <c r="AG297" s="396">
        <f>IF(AND($G$7&gt;=C295,$G$7&lt;=AD295),$G$7-C295+1-AG296,COUNTA(C295:AD295)-AG296)</f>
        <v>28</v>
      </c>
    </row>
    <row r="298" spans="2:33">
      <c r="B298" s="735"/>
      <c r="C298" s="736"/>
      <c r="D298" s="722"/>
      <c r="E298" s="722"/>
      <c r="F298" s="722"/>
      <c r="G298" s="722"/>
      <c r="H298" s="722"/>
      <c r="I298" s="722"/>
      <c r="J298" s="722"/>
      <c r="K298" s="722"/>
      <c r="L298" s="722"/>
      <c r="M298" s="722"/>
      <c r="N298" s="722"/>
      <c r="O298" s="722"/>
      <c r="P298" s="722"/>
      <c r="Q298" s="722"/>
      <c r="R298" s="722"/>
      <c r="S298" s="722"/>
      <c r="T298" s="722"/>
      <c r="U298" s="722"/>
      <c r="V298" s="722"/>
      <c r="W298" s="722"/>
      <c r="X298" s="722"/>
      <c r="Y298" s="722"/>
      <c r="Z298" s="722"/>
      <c r="AA298" s="722"/>
      <c r="AB298" s="722"/>
      <c r="AC298" s="722"/>
      <c r="AD298" s="724"/>
      <c r="AF298" s="398" t="s">
        <v>573</v>
      </c>
      <c r="AG298" s="396">
        <f>+COUNTA(C299:AD300)</f>
        <v>0</v>
      </c>
    </row>
    <row r="299" spans="2:33">
      <c r="B299" s="729" t="s">
        <v>535</v>
      </c>
      <c r="C299" s="731"/>
      <c r="D299" s="721"/>
      <c r="E299" s="721"/>
      <c r="F299" s="721"/>
      <c r="G299" s="721"/>
      <c r="H299" s="721"/>
      <c r="I299" s="721"/>
      <c r="J299" s="721"/>
      <c r="K299" s="721"/>
      <c r="L299" s="721"/>
      <c r="M299" s="721"/>
      <c r="N299" s="721"/>
      <c r="O299" s="721"/>
      <c r="P299" s="721"/>
      <c r="Q299" s="721"/>
      <c r="R299" s="721"/>
      <c r="S299" s="721"/>
      <c r="T299" s="721"/>
      <c r="U299" s="721"/>
      <c r="V299" s="721"/>
      <c r="W299" s="721"/>
      <c r="X299" s="721"/>
      <c r="Y299" s="721"/>
      <c r="Z299" s="721"/>
      <c r="AA299" s="721"/>
      <c r="AB299" s="721"/>
      <c r="AC299" s="721"/>
      <c r="AD299" s="723"/>
      <c r="AF299" s="398" t="s">
        <v>575</v>
      </c>
      <c r="AG299" s="399">
        <f>ROUNDDOWN(AG298/AG297,3)</f>
        <v>0</v>
      </c>
    </row>
    <row r="300" spans="2:33" ht="13.5" customHeight="1">
      <c r="B300" s="730"/>
      <c r="C300" s="731"/>
      <c r="D300" s="722"/>
      <c r="E300" s="722"/>
      <c r="F300" s="722"/>
      <c r="G300" s="722"/>
      <c r="H300" s="722"/>
      <c r="I300" s="722"/>
      <c r="J300" s="722"/>
      <c r="K300" s="722"/>
      <c r="L300" s="722"/>
      <c r="M300" s="722"/>
      <c r="N300" s="722"/>
      <c r="O300" s="722"/>
      <c r="P300" s="722"/>
      <c r="Q300" s="722"/>
      <c r="R300" s="722"/>
      <c r="S300" s="722"/>
      <c r="T300" s="722"/>
      <c r="U300" s="722"/>
      <c r="V300" s="722"/>
      <c r="W300" s="722"/>
      <c r="X300" s="722"/>
      <c r="Y300" s="722"/>
      <c r="Z300" s="722"/>
      <c r="AA300" s="722"/>
      <c r="AB300" s="722"/>
      <c r="AC300" s="722"/>
      <c r="AD300" s="724"/>
      <c r="AF300" s="398" t="s">
        <v>528</v>
      </c>
      <c r="AG300" s="396">
        <f>+COUNTA(C301:AD302)</f>
        <v>0</v>
      </c>
    </row>
    <row r="301" spans="2:33" ht="13.5" customHeight="1">
      <c r="B301" s="725" t="s">
        <v>538</v>
      </c>
      <c r="C301" s="727"/>
      <c r="D301" s="717"/>
      <c r="E301" s="717"/>
      <c r="F301" s="717"/>
      <c r="G301" s="717"/>
      <c r="H301" s="717"/>
      <c r="I301" s="717"/>
      <c r="J301" s="717"/>
      <c r="K301" s="717"/>
      <c r="L301" s="717"/>
      <c r="M301" s="717"/>
      <c r="N301" s="717"/>
      <c r="O301" s="717"/>
      <c r="P301" s="717"/>
      <c r="Q301" s="717"/>
      <c r="R301" s="717"/>
      <c r="S301" s="717"/>
      <c r="T301" s="717"/>
      <c r="U301" s="717"/>
      <c r="V301" s="717"/>
      <c r="W301" s="717"/>
      <c r="X301" s="717"/>
      <c r="Y301" s="717"/>
      <c r="Z301" s="717"/>
      <c r="AA301" s="717"/>
      <c r="AB301" s="717"/>
      <c r="AC301" s="717"/>
      <c r="AD301" s="719"/>
      <c r="AF301" s="400" t="s">
        <v>577</v>
      </c>
      <c r="AG301" s="401">
        <f>ROUNDDOWN(AG300/AG297,3)</f>
        <v>0</v>
      </c>
    </row>
    <row r="302" spans="2:33" ht="13.5" customHeight="1">
      <c r="B302" s="726"/>
      <c r="C302" s="728"/>
      <c r="D302" s="718"/>
      <c r="E302" s="718"/>
      <c r="F302" s="718"/>
      <c r="G302" s="718"/>
      <c r="H302" s="718"/>
      <c r="I302" s="718"/>
      <c r="J302" s="718"/>
      <c r="K302" s="718"/>
      <c r="L302" s="718"/>
      <c r="M302" s="718"/>
      <c r="N302" s="718"/>
      <c r="O302" s="718"/>
      <c r="P302" s="718"/>
      <c r="Q302" s="718"/>
      <c r="R302" s="718"/>
      <c r="S302" s="718"/>
      <c r="T302" s="718"/>
      <c r="U302" s="718"/>
      <c r="V302" s="718"/>
      <c r="W302" s="718"/>
      <c r="X302" s="718"/>
      <c r="Y302" s="718"/>
      <c r="Z302" s="718"/>
      <c r="AA302" s="718"/>
      <c r="AB302" s="718"/>
      <c r="AC302" s="718"/>
      <c r="AD302" s="720"/>
      <c r="AG302" s="402"/>
    </row>
    <row r="304" spans="2:33">
      <c r="B304" s="388" t="s">
        <v>567</v>
      </c>
      <c r="C304" s="389">
        <f>+AD295+1</f>
        <v>896</v>
      </c>
      <c r="D304" s="390">
        <f>+C304+1</f>
        <v>897</v>
      </c>
      <c r="E304" s="390">
        <f t="shared" ref="E304:V304" si="155">+D304+1</f>
        <v>898</v>
      </c>
      <c r="F304" s="390">
        <f t="shared" si="155"/>
        <v>899</v>
      </c>
      <c r="G304" s="390">
        <f t="shared" si="155"/>
        <v>900</v>
      </c>
      <c r="H304" s="390">
        <f t="shared" si="155"/>
        <v>901</v>
      </c>
      <c r="I304" s="390">
        <f t="shared" si="155"/>
        <v>902</v>
      </c>
      <c r="J304" s="390">
        <f t="shared" si="155"/>
        <v>903</v>
      </c>
      <c r="K304" s="390">
        <f t="shared" si="155"/>
        <v>904</v>
      </c>
      <c r="L304" s="390">
        <f t="shared" si="155"/>
        <v>905</v>
      </c>
      <c r="M304" s="390">
        <f t="shared" si="155"/>
        <v>906</v>
      </c>
      <c r="N304" s="390">
        <f t="shared" si="155"/>
        <v>907</v>
      </c>
      <c r="O304" s="390">
        <f t="shared" si="155"/>
        <v>908</v>
      </c>
      <c r="P304" s="390">
        <f t="shared" si="155"/>
        <v>909</v>
      </c>
      <c r="Q304" s="390">
        <f t="shared" si="155"/>
        <v>910</v>
      </c>
      <c r="R304" s="390">
        <f t="shared" si="155"/>
        <v>911</v>
      </c>
      <c r="S304" s="390">
        <f t="shared" si="155"/>
        <v>912</v>
      </c>
      <c r="T304" s="390">
        <f t="shared" si="155"/>
        <v>913</v>
      </c>
      <c r="U304" s="390">
        <f t="shared" si="155"/>
        <v>914</v>
      </c>
      <c r="V304" s="390">
        <f t="shared" si="155"/>
        <v>915</v>
      </c>
      <c r="W304" s="390">
        <f>+V304+1</f>
        <v>916</v>
      </c>
      <c r="X304" s="390">
        <f t="shared" ref="X304:Z304" si="156">+W304+1</f>
        <v>917</v>
      </c>
      <c r="Y304" s="390">
        <f t="shared" si="156"/>
        <v>918</v>
      </c>
      <c r="Z304" s="390">
        <f t="shared" si="156"/>
        <v>919</v>
      </c>
      <c r="AA304" s="390">
        <f>+Z304+1</f>
        <v>920</v>
      </c>
      <c r="AB304" s="390">
        <f t="shared" ref="AB304" si="157">+AA304+1</f>
        <v>921</v>
      </c>
      <c r="AC304" s="390">
        <f>+AB304+1</f>
        <v>922</v>
      </c>
      <c r="AD304" s="391">
        <f t="shared" ref="AD304" si="158">+AC304+1</f>
        <v>923</v>
      </c>
      <c r="AE304" s="392"/>
      <c r="AF304" s="732">
        <f>+AF295+1</f>
        <v>33</v>
      </c>
      <c r="AG304" s="733"/>
    </row>
    <row r="305" spans="2:33">
      <c r="B305" s="393" t="s">
        <v>569</v>
      </c>
      <c r="C305" s="394" t="str">
        <f>TEXT(WEEKDAY(+C304),"aaa")</f>
        <v>土</v>
      </c>
      <c r="D305" s="395" t="str">
        <f t="shared" ref="D305:AD305" si="159">TEXT(WEEKDAY(+D304),"aaa")</f>
        <v>日</v>
      </c>
      <c r="E305" s="395" t="str">
        <f t="shared" si="159"/>
        <v>月</v>
      </c>
      <c r="F305" s="395" t="str">
        <f t="shared" si="159"/>
        <v>火</v>
      </c>
      <c r="G305" s="395" t="str">
        <f t="shared" si="159"/>
        <v>水</v>
      </c>
      <c r="H305" s="395" t="str">
        <f t="shared" si="159"/>
        <v>木</v>
      </c>
      <c r="I305" s="395" t="str">
        <f t="shared" si="159"/>
        <v>金</v>
      </c>
      <c r="J305" s="395" t="str">
        <f t="shared" si="159"/>
        <v>土</v>
      </c>
      <c r="K305" s="395" t="str">
        <f t="shared" si="159"/>
        <v>日</v>
      </c>
      <c r="L305" s="395" t="str">
        <f t="shared" si="159"/>
        <v>月</v>
      </c>
      <c r="M305" s="395" t="str">
        <f t="shared" si="159"/>
        <v>火</v>
      </c>
      <c r="N305" s="395" t="str">
        <f t="shared" si="159"/>
        <v>水</v>
      </c>
      <c r="O305" s="395" t="str">
        <f t="shared" si="159"/>
        <v>木</v>
      </c>
      <c r="P305" s="395" t="str">
        <f t="shared" si="159"/>
        <v>金</v>
      </c>
      <c r="Q305" s="395" t="str">
        <f t="shared" si="159"/>
        <v>土</v>
      </c>
      <c r="R305" s="395" t="str">
        <f t="shared" si="159"/>
        <v>日</v>
      </c>
      <c r="S305" s="395" t="str">
        <f t="shared" si="159"/>
        <v>月</v>
      </c>
      <c r="T305" s="395" t="str">
        <f t="shared" si="159"/>
        <v>火</v>
      </c>
      <c r="U305" s="395" t="str">
        <f t="shared" si="159"/>
        <v>水</v>
      </c>
      <c r="V305" s="395" t="str">
        <f t="shared" si="159"/>
        <v>木</v>
      </c>
      <c r="W305" s="395" t="str">
        <f t="shared" si="159"/>
        <v>金</v>
      </c>
      <c r="X305" s="395" t="str">
        <f t="shared" si="159"/>
        <v>土</v>
      </c>
      <c r="Y305" s="395" t="str">
        <f t="shared" si="159"/>
        <v>日</v>
      </c>
      <c r="Z305" s="395" t="str">
        <f t="shared" si="159"/>
        <v>月</v>
      </c>
      <c r="AA305" s="395" t="str">
        <f t="shared" si="159"/>
        <v>火</v>
      </c>
      <c r="AB305" s="395" t="str">
        <f t="shared" si="159"/>
        <v>水</v>
      </c>
      <c r="AC305" s="395" t="str">
        <f t="shared" si="159"/>
        <v>木</v>
      </c>
      <c r="AD305" s="396" t="str">
        <f t="shared" si="159"/>
        <v>金</v>
      </c>
      <c r="AF305" s="397" t="s">
        <v>570</v>
      </c>
      <c r="AG305" s="370">
        <f>COUNTA(C306:AD307)</f>
        <v>0</v>
      </c>
    </row>
    <row r="306" spans="2:33">
      <c r="B306" s="734" t="s">
        <v>572</v>
      </c>
      <c r="C306" s="736"/>
      <c r="D306" s="721"/>
      <c r="E306" s="721"/>
      <c r="F306" s="721"/>
      <c r="G306" s="721"/>
      <c r="H306" s="721"/>
      <c r="I306" s="721"/>
      <c r="J306" s="721"/>
      <c r="K306" s="721"/>
      <c r="L306" s="721"/>
      <c r="M306" s="721"/>
      <c r="N306" s="721"/>
      <c r="O306" s="721"/>
      <c r="P306" s="721"/>
      <c r="Q306" s="721"/>
      <c r="R306" s="721"/>
      <c r="S306" s="721"/>
      <c r="T306" s="721"/>
      <c r="U306" s="721"/>
      <c r="V306" s="721"/>
      <c r="W306" s="721"/>
      <c r="X306" s="721"/>
      <c r="Y306" s="721"/>
      <c r="Z306" s="721"/>
      <c r="AA306" s="721"/>
      <c r="AB306" s="721"/>
      <c r="AC306" s="721"/>
      <c r="AD306" s="723"/>
      <c r="AF306" s="398" t="s">
        <v>527</v>
      </c>
      <c r="AG306" s="396">
        <f>IF(AND($G$7&gt;=C304,$G$7&lt;=AD304),$G$7-C304+1-AG305,COUNTA(C304:AD304)-AG305)</f>
        <v>28</v>
      </c>
    </row>
    <row r="307" spans="2:33">
      <c r="B307" s="735"/>
      <c r="C307" s="736"/>
      <c r="D307" s="722"/>
      <c r="E307" s="722"/>
      <c r="F307" s="722"/>
      <c r="G307" s="722"/>
      <c r="H307" s="722"/>
      <c r="I307" s="722"/>
      <c r="J307" s="722"/>
      <c r="K307" s="722"/>
      <c r="L307" s="722"/>
      <c r="M307" s="722"/>
      <c r="N307" s="722"/>
      <c r="O307" s="722"/>
      <c r="P307" s="722"/>
      <c r="Q307" s="722"/>
      <c r="R307" s="722"/>
      <c r="S307" s="722"/>
      <c r="T307" s="722"/>
      <c r="U307" s="722"/>
      <c r="V307" s="722"/>
      <c r="W307" s="722"/>
      <c r="X307" s="722"/>
      <c r="Y307" s="722"/>
      <c r="Z307" s="722"/>
      <c r="AA307" s="722"/>
      <c r="AB307" s="722"/>
      <c r="AC307" s="722"/>
      <c r="AD307" s="724"/>
      <c r="AF307" s="398" t="s">
        <v>573</v>
      </c>
      <c r="AG307" s="396">
        <f>+COUNTA(C308:AD309)</f>
        <v>0</v>
      </c>
    </row>
    <row r="308" spans="2:33">
      <c r="B308" s="729" t="s">
        <v>535</v>
      </c>
      <c r="C308" s="731"/>
      <c r="D308" s="721"/>
      <c r="E308" s="721"/>
      <c r="F308" s="721"/>
      <c r="G308" s="721"/>
      <c r="H308" s="721"/>
      <c r="I308" s="721"/>
      <c r="J308" s="721"/>
      <c r="K308" s="721"/>
      <c r="L308" s="721"/>
      <c r="M308" s="721"/>
      <c r="N308" s="721"/>
      <c r="O308" s="721"/>
      <c r="P308" s="721"/>
      <c r="Q308" s="721"/>
      <c r="R308" s="721"/>
      <c r="S308" s="721"/>
      <c r="T308" s="721"/>
      <c r="U308" s="721"/>
      <c r="V308" s="721"/>
      <c r="W308" s="721"/>
      <c r="X308" s="721"/>
      <c r="Y308" s="721"/>
      <c r="Z308" s="721"/>
      <c r="AA308" s="721"/>
      <c r="AB308" s="721"/>
      <c r="AC308" s="721"/>
      <c r="AD308" s="723"/>
      <c r="AF308" s="398" t="s">
        <v>575</v>
      </c>
      <c r="AG308" s="399">
        <f>ROUNDDOWN(AG307/AG306,3)</f>
        <v>0</v>
      </c>
    </row>
    <row r="309" spans="2:33" ht="13.5" customHeight="1">
      <c r="B309" s="730"/>
      <c r="C309" s="731"/>
      <c r="D309" s="722"/>
      <c r="E309" s="722"/>
      <c r="F309" s="722"/>
      <c r="G309" s="722"/>
      <c r="H309" s="722"/>
      <c r="I309" s="722"/>
      <c r="J309" s="722"/>
      <c r="K309" s="722"/>
      <c r="L309" s="722"/>
      <c r="M309" s="722"/>
      <c r="N309" s="722"/>
      <c r="O309" s="722"/>
      <c r="P309" s="722"/>
      <c r="Q309" s="722"/>
      <c r="R309" s="722"/>
      <c r="S309" s="722"/>
      <c r="T309" s="722"/>
      <c r="U309" s="722"/>
      <c r="V309" s="722"/>
      <c r="W309" s="722"/>
      <c r="X309" s="722"/>
      <c r="Y309" s="722"/>
      <c r="Z309" s="722"/>
      <c r="AA309" s="722"/>
      <c r="AB309" s="722"/>
      <c r="AC309" s="722"/>
      <c r="AD309" s="724"/>
      <c r="AF309" s="398" t="s">
        <v>528</v>
      </c>
      <c r="AG309" s="396">
        <f>+COUNTA(C310:AD311)</f>
        <v>0</v>
      </c>
    </row>
    <row r="310" spans="2:33" ht="13.5" customHeight="1">
      <c r="B310" s="725" t="s">
        <v>538</v>
      </c>
      <c r="C310" s="727"/>
      <c r="D310" s="717"/>
      <c r="E310" s="717"/>
      <c r="F310" s="717"/>
      <c r="G310" s="717"/>
      <c r="H310" s="717"/>
      <c r="I310" s="717"/>
      <c r="J310" s="717"/>
      <c r="K310" s="717"/>
      <c r="L310" s="717"/>
      <c r="M310" s="717"/>
      <c r="N310" s="717"/>
      <c r="O310" s="717"/>
      <c r="P310" s="717"/>
      <c r="Q310" s="717"/>
      <c r="R310" s="717"/>
      <c r="S310" s="717"/>
      <c r="T310" s="717"/>
      <c r="U310" s="717"/>
      <c r="V310" s="717"/>
      <c r="W310" s="717"/>
      <c r="X310" s="717"/>
      <c r="Y310" s="717"/>
      <c r="Z310" s="717"/>
      <c r="AA310" s="717"/>
      <c r="AB310" s="717"/>
      <c r="AC310" s="717"/>
      <c r="AD310" s="719"/>
      <c r="AF310" s="400" t="s">
        <v>577</v>
      </c>
      <c r="AG310" s="401">
        <f>ROUNDDOWN(AG309/AG306,3)</f>
        <v>0</v>
      </c>
    </row>
    <row r="311" spans="2:33" ht="13.5" customHeight="1">
      <c r="B311" s="726"/>
      <c r="C311" s="728"/>
      <c r="D311" s="718"/>
      <c r="E311" s="718"/>
      <c r="F311" s="718"/>
      <c r="G311" s="718"/>
      <c r="H311" s="718"/>
      <c r="I311" s="718"/>
      <c r="J311" s="718"/>
      <c r="K311" s="718"/>
      <c r="L311" s="718"/>
      <c r="M311" s="718"/>
      <c r="N311" s="718"/>
      <c r="O311" s="718"/>
      <c r="P311" s="718"/>
      <c r="Q311" s="718"/>
      <c r="R311" s="718"/>
      <c r="S311" s="718"/>
      <c r="T311" s="718"/>
      <c r="U311" s="718"/>
      <c r="V311" s="718"/>
      <c r="W311" s="718"/>
      <c r="X311" s="718"/>
      <c r="Y311" s="718"/>
      <c r="Z311" s="718"/>
      <c r="AA311" s="718"/>
      <c r="AB311" s="718"/>
      <c r="AC311" s="718"/>
      <c r="AD311" s="720"/>
      <c r="AG311" s="402"/>
    </row>
    <row r="313" spans="2:33">
      <c r="B313" s="388" t="s">
        <v>567</v>
      </c>
      <c r="C313" s="389">
        <f>+AD304+1</f>
        <v>924</v>
      </c>
      <c r="D313" s="390">
        <f>+C313+1</f>
        <v>925</v>
      </c>
      <c r="E313" s="390">
        <f t="shared" ref="E313:V313" si="160">+D313+1</f>
        <v>926</v>
      </c>
      <c r="F313" s="390">
        <f t="shared" si="160"/>
        <v>927</v>
      </c>
      <c r="G313" s="390">
        <f t="shared" si="160"/>
        <v>928</v>
      </c>
      <c r="H313" s="390">
        <f t="shared" si="160"/>
        <v>929</v>
      </c>
      <c r="I313" s="390">
        <f t="shared" si="160"/>
        <v>930</v>
      </c>
      <c r="J313" s="390">
        <f t="shared" si="160"/>
        <v>931</v>
      </c>
      <c r="K313" s="390">
        <f t="shared" si="160"/>
        <v>932</v>
      </c>
      <c r="L313" s="390">
        <f t="shared" si="160"/>
        <v>933</v>
      </c>
      <c r="M313" s="390">
        <f t="shared" si="160"/>
        <v>934</v>
      </c>
      <c r="N313" s="390">
        <f t="shared" si="160"/>
        <v>935</v>
      </c>
      <c r="O313" s="390">
        <f t="shared" si="160"/>
        <v>936</v>
      </c>
      <c r="P313" s="390">
        <f t="shared" si="160"/>
        <v>937</v>
      </c>
      <c r="Q313" s="390">
        <f t="shared" si="160"/>
        <v>938</v>
      </c>
      <c r="R313" s="390">
        <f t="shared" si="160"/>
        <v>939</v>
      </c>
      <c r="S313" s="390">
        <f t="shared" si="160"/>
        <v>940</v>
      </c>
      <c r="T313" s="390">
        <f t="shared" si="160"/>
        <v>941</v>
      </c>
      <c r="U313" s="390">
        <f t="shared" si="160"/>
        <v>942</v>
      </c>
      <c r="V313" s="390">
        <f t="shared" si="160"/>
        <v>943</v>
      </c>
      <c r="W313" s="390">
        <f>+V313+1</f>
        <v>944</v>
      </c>
      <c r="X313" s="390">
        <f t="shared" ref="X313:Z313" si="161">+W313+1</f>
        <v>945</v>
      </c>
      <c r="Y313" s="390">
        <f t="shared" si="161"/>
        <v>946</v>
      </c>
      <c r="Z313" s="390">
        <f t="shared" si="161"/>
        <v>947</v>
      </c>
      <c r="AA313" s="390">
        <f>+Z313+1</f>
        <v>948</v>
      </c>
      <c r="AB313" s="390">
        <f t="shared" ref="AB313" si="162">+AA313+1</f>
        <v>949</v>
      </c>
      <c r="AC313" s="390">
        <f>+AB313+1</f>
        <v>950</v>
      </c>
      <c r="AD313" s="391">
        <f t="shared" ref="AD313" si="163">+AC313+1</f>
        <v>951</v>
      </c>
      <c r="AE313" s="392"/>
      <c r="AF313" s="732">
        <f>+AF304+1</f>
        <v>34</v>
      </c>
      <c r="AG313" s="733"/>
    </row>
    <row r="314" spans="2:33">
      <c r="B314" s="393" t="s">
        <v>569</v>
      </c>
      <c r="C314" s="394" t="str">
        <f>TEXT(WEEKDAY(+C313),"aaa")</f>
        <v>土</v>
      </c>
      <c r="D314" s="395" t="str">
        <f t="shared" ref="D314:AD314" si="164">TEXT(WEEKDAY(+D313),"aaa")</f>
        <v>日</v>
      </c>
      <c r="E314" s="395" t="str">
        <f t="shared" si="164"/>
        <v>月</v>
      </c>
      <c r="F314" s="395" t="str">
        <f t="shared" si="164"/>
        <v>火</v>
      </c>
      <c r="G314" s="395" t="str">
        <f t="shared" si="164"/>
        <v>水</v>
      </c>
      <c r="H314" s="395" t="str">
        <f t="shared" si="164"/>
        <v>木</v>
      </c>
      <c r="I314" s="395" t="str">
        <f t="shared" si="164"/>
        <v>金</v>
      </c>
      <c r="J314" s="395" t="str">
        <f t="shared" si="164"/>
        <v>土</v>
      </c>
      <c r="K314" s="395" t="str">
        <f t="shared" si="164"/>
        <v>日</v>
      </c>
      <c r="L314" s="395" t="str">
        <f t="shared" si="164"/>
        <v>月</v>
      </c>
      <c r="M314" s="395" t="str">
        <f t="shared" si="164"/>
        <v>火</v>
      </c>
      <c r="N314" s="395" t="str">
        <f t="shared" si="164"/>
        <v>水</v>
      </c>
      <c r="O314" s="395" t="str">
        <f t="shared" si="164"/>
        <v>木</v>
      </c>
      <c r="P314" s="395" t="str">
        <f t="shared" si="164"/>
        <v>金</v>
      </c>
      <c r="Q314" s="395" t="str">
        <f t="shared" si="164"/>
        <v>土</v>
      </c>
      <c r="R314" s="395" t="str">
        <f t="shared" si="164"/>
        <v>日</v>
      </c>
      <c r="S314" s="395" t="str">
        <f t="shared" si="164"/>
        <v>月</v>
      </c>
      <c r="T314" s="395" t="str">
        <f t="shared" si="164"/>
        <v>火</v>
      </c>
      <c r="U314" s="395" t="str">
        <f t="shared" si="164"/>
        <v>水</v>
      </c>
      <c r="V314" s="395" t="str">
        <f t="shared" si="164"/>
        <v>木</v>
      </c>
      <c r="W314" s="395" t="str">
        <f t="shared" si="164"/>
        <v>金</v>
      </c>
      <c r="X314" s="395" t="str">
        <f t="shared" si="164"/>
        <v>土</v>
      </c>
      <c r="Y314" s="395" t="str">
        <f t="shared" si="164"/>
        <v>日</v>
      </c>
      <c r="Z314" s="395" t="str">
        <f t="shared" si="164"/>
        <v>月</v>
      </c>
      <c r="AA314" s="395" t="str">
        <f t="shared" si="164"/>
        <v>火</v>
      </c>
      <c r="AB314" s="395" t="str">
        <f t="shared" si="164"/>
        <v>水</v>
      </c>
      <c r="AC314" s="395" t="str">
        <f t="shared" si="164"/>
        <v>木</v>
      </c>
      <c r="AD314" s="396" t="str">
        <f t="shared" si="164"/>
        <v>金</v>
      </c>
      <c r="AF314" s="397" t="s">
        <v>570</v>
      </c>
      <c r="AG314" s="370">
        <f>COUNTA(C315:AD316)</f>
        <v>0</v>
      </c>
    </row>
    <row r="315" spans="2:33">
      <c r="B315" s="734" t="s">
        <v>572</v>
      </c>
      <c r="C315" s="736"/>
      <c r="D315" s="721"/>
      <c r="E315" s="721"/>
      <c r="F315" s="721"/>
      <c r="G315" s="721"/>
      <c r="H315" s="721"/>
      <c r="I315" s="721"/>
      <c r="J315" s="721"/>
      <c r="K315" s="721"/>
      <c r="L315" s="721"/>
      <c r="M315" s="721"/>
      <c r="N315" s="721"/>
      <c r="O315" s="721"/>
      <c r="P315" s="721"/>
      <c r="Q315" s="721"/>
      <c r="R315" s="721"/>
      <c r="S315" s="721"/>
      <c r="T315" s="721"/>
      <c r="U315" s="721"/>
      <c r="V315" s="721"/>
      <c r="W315" s="721"/>
      <c r="X315" s="721"/>
      <c r="Y315" s="721"/>
      <c r="Z315" s="721"/>
      <c r="AA315" s="721"/>
      <c r="AB315" s="721"/>
      <c r="AC315" s="721"/>
      <c r="AD315" s="723"/>
      <c r="AF315" s="398" t="s">
        <v>527</v>
      </c>
      <c r="AG315" s="396">
        <f>IF(AND($G$7&gt;=C313,$G$7&lt;=AD313),$G$7-C313+1-AG314,COUNTA(C313:AD313)-AG314)</f>
        <v>28</v>
      </c>
    </row>
    <row r="316" spans="2:33">
      <c r="B316" s="735"/>
      <c r="C316" s="736"/>
      <c r="D316" s="722"/>
      <c r="E316" s="722"/>
      <c r="F316" s="722"/>
      <c r="G316" s="722"/>
      <c r="H316" s="722"/>
      <c r="I316" s="722"/>
      <c r="J316" s="722"/>
      <c r="K316" s="722"/>
      <c r="L316" s="722"/>
      <c r="M316" s="722"/>
      <c r="N316" s="722"/>
      <c r="O316" s="722"/>
      <c r="P316" s="722"/>
      <c r="Q316" s="722"/>
      <c r="R316" s="722"/>
      <c r="S316" s="722"/>
      <c r="T316" s="722"/>
      <c r="U316" s="722"/>
      <c r="V316" s="722"/>
      <c r="W316" s="722"/>
      <c r="X316" s="722"/>
      <c r="Y316" s="722"/>
      <c r="Z316" s="722"/>
      <c r="AA316" s="722"/>
      <c r="AB316" s="722"/>
      <c r="AC316" s="722"/>
      <c r="AD316" s="724"/>
      <c r="AF316" s="398" t="s">
        <v>573</v>
      </c>
      <c r="AG316" s="396">
        <f>+COUNTA(C317:AD318)</f>
        <v>0</v>
      </c>
    </row>
    <row r="317" spans="2:33">
      <c r="B317" s="729" t="s">
        <v>535</v>
      </c>
      <c r="C317" s="731"/>
      <c r="D317" s="721"/>
      <c r="E317" s="721"/>
      <c r="F317" s="721"/>
      <c r="G317" s="721"/>
      <c r="H317" s="721"/>
      <c r="I317" s="721"/>
      <c r="J317" s="721"/>
      <c r="K317" s="721"/>
      <c r="L317" s="721"/>
      <c r="M317" s="721"/>
      <c r="N317" s="721"/>
      <c r="O317" s="721"/>
      <c r="P317" s="721"/>
      <c r="Q317" s="721"/>
      <c r="R317" s="721"/>
      <c r="S317" s="721"/>
      <c r="T317" s="721"/>
      <c r="U317" s="721"/>
      <c r="V317" s="721"/>
      <c r="W317" s="721"/>
      <c r="X317" s="721"/>
      <c r="Y317" s="721"/>
      <c r="Z317" s="721"/>
      <c r="AA317" s="721"/>
      <c r="AB317" s="721"/>
      <c r="AC317" s="721"/>
      <c r="AD317" s="723"/>
      <c r="AF317" s="398" t="s">
        <v>575</v>
      </c>
      <c r="AG317" s="399">
        <f>ROUNDDOWN(AG316/AG315,3)</f>
        <v>0</v>
      </c>
    </row>
    <row r="318" spans="2:33" ht="13.5" customHeight="1">
      <c r="B318" s="730"/>
      <c r="C318" s="731"/>
      <c r="D318" s="722"/>
      <c r="E318" s="722"/>
      <c r="F318" s="722"/>
      <c r="G318" s="722"/>
      <c r="H318" s="722"/>
      <c r="I318" s="722"/>
      <c r="J318" s="722"/>
      <c r="K318" s="722"/>
      <c r="L318" s="722"/>
      <c r="M318" s="722"/>
      <c r="N318" s="722"/>
      <c r="O318" s="722"/>
      <c r="P318" s="722"/>
      <c r="Q318" s="722"/>
      <c r="R318" s="722"/>
      <c r="S318" s="722"/>
      <c r="T318" s="722"/>
      <c r="U318" s="722"/>
      <c r="V318" s="722"/>
      <c r="W318" s="722"/>
      <c r="X318" s="722"/>
      <c r="Y318" s="722"/>
      <c r="Z318" s="722"/>
      <c r="AA318" s="722"/>
      <c r="AB318" s="722"/>
      <c r="AC318" s="722"/>
      <c r="AD318" s="724"/>
      <c r="AF318" s="398" t="s">
        <v>528</v>
      </c>
      <c r="AG318" s="396">
        <f>+COUNTA(C319:AD320)</f>
        <v>0</v>
      </c>
    </row>
    <row r="319" spans="2:33" ht="13.5" customHeight="1">
      <c r="B319" s="725" t="s">
        <v>538</v>
      </c>
      <c r="C319" s="727"/>
      <c r="D319" s="717"/>
      <c r="E319" s="717"/>
      <c r="F319" s="717"/>
      <c r="G319" s="717"/>
      <c r="H319" s="717"/>
      <c r="I319" s="717"/>
      <c r="J319" s="717"/>
      <c r="K319" s="717"/>
      <c r="L319" s="717"/>
      <c r="M319" s="717"/>
      <c r="N319" s="717"/>
      <c r="O319" s="717"/>
      <c r="P319" s="717"/>
      <c r="Q319" s="717"/>
      <c r="R319" s="717"/>
      <c r="S319" s="717"/>
      <c r="T319" s="717"/>
      <c r="U319" s="717"/>
      <c r="V319" s="717"/>
      <c r="W319" s="717"/>
      <c r="X319" s="717"/>
      <c r="Y319" s="717"/>
      <c r="Z319" s="717"/>
      <c r="AA319" s="717"/>
      <c r="AB319" s="717"/>
      <c r="AC319" s="717"/>
      <c r="AD319" s="719"/>
      <c r="AF319" s="400" t="s">
        <v>577</v>
      </c>
      <c r="AG319" s="401">
        <f>ROUNDDOWN(AG318/AG315,3)</f>
        <v>0</v>
      </c>
    </row>
    <row r="320" spans="2:33" ht="13.5" customHeight="1">
      <c r="B320" s="726"/>
      <c r="C320" s="728"/>
      <c r="D320" s="718"/>
      <c r="E320" s="718"/>
      <c r="F320" s="718"/>
      <c r="G320" s="718"/>
      <c r="H320" s="718"/>
      <c r="I320" s="718"/>
      <c r="J320" s="718"/>
      <c r="K320" s="718"/>
      <c r="L320" s="718"/>
      <c r="M320" s="718"/>
      <c r="N320" s="718"/>
      <c r="O320" s="718"/>
      <c r="P320" s="718"/>
      <c r="Q320" s="718"/>
      <c r="R320" s="718"/>
      <c r="S320" s="718"/>
      <c r="T320" s="718"/>
      <c r="U320" s="718"/>
      <c r="V320" s="718"/>
      <c r="W320" s="718"/>
      <c r="X320" s="718"/>
      <c r="Y320" s="718"/>
      <c r="Z320" s="718"/>
      <c r="AA320" s="718"/>
      <c r="AB320" s="718"/>
      <c r="AC320" s="718"/>
      <c r="AD320" s="720"/>
      <c r="AG320" s="402"/>
    </row>
    <row r="322" spans="2:33">
      <c r="B322" s="388" t="s">
        <v>567</v>
      </c>
      <c r="C322" s="389">
        <f>+AD313+1</f>
        <v>952</v>
      </c>
      <c r="D322" s="390">
        <f>+C322+1</f>
        <v>953</v>
      </c>
      <c r="E322" s="390">
        <f t="shared" ref="E322:V322" si="165">+D322+1</f>
        <v>954</v>
      </c>
      <c r="F322" s="390">
        <f t="shared" si="165"/>
        <v>955</v>
      </c>
      <c r="G322" s="390">
        <f t="shared" si="165"/>
        <v>956</v>
      </c>
      <c r="H322" s="390">
        <f t="shared" si="165"/>
        <v>957</v>
      </c>
      <c r="I322" s="390">
        <f t="shared" si="165"/>
        <v>958</v>
      </c>
      <c r="J322" s="390">
        <f t="shared" si="165"/>
        <v>959</v>
      </c>
      <c r="K322" s="390">
        <f t="shared" si="165"/>
        <v>960</v>
      </c>
      <c r="L322" s="390">
        <f t="shared" si="165"/>
        <v>961</v>
      </c>
      <c r="M322" s="390">
        <f t="shared" si="165"/>
        <v>962</v>
      </c>
      <c r="N322" s="390">
        <f t="shared" si="165"/>
        <v>963</v>
      </c>
      <c r="O322" s="390">
        <f t="shared" si="165"/>
        <v>964</v>
      </c>
      <c r="P322" s="390">
        <f t="shared" si="165"/>
        <v>965</v>
      </c>
      <c r="Q322" s="390">
        <f t="shared" si="165"/>
        <v>966</v>
      </c>
      <c r="R322" s="390">
        <f t="shared" si="165"/>
        <v>967</v>
      </c>
      <c r="S322" s="390">
        <f t="shared" si="165"/>
        <v>968</v>
      </c>
      <c r="T322" s="390">
        <f t="shared" si="165"/>
        <v>969</v>
      </c>
      <c r="U322" s="390">
        <f t="shared" si="165"/>
        <v>970</v>
      </c>
      <c r="V322" s="390">
        <f t="shared" si="165"/>
        <v>971</v>
      </c>
      <c r="W322" s="390">
        <f>+V322+1</f>
        <v>972</v>
      </c>
      <c r="X322" s="390">
        <f t="shared" ref="X322:Z322" si="166">+W322+1</f>
        <v>973</v>
      </c>
      <c r="Y322" s="390">
        <f t="shared" si="166"/>
        <v>974</v>
      </c>
      <c r="Z322" s="390">
        <f t="shared" si="166"/>
        <v>975</v>
      </c>
      <c r="AA322" s="390">
        <f>+Z322+1</f>
        <v>976</v>
      </c>
      <c r="AB322" s="390">
        <f t="shared" ref="AB322" si="167">+AA322+1</f>
        <v>977</v>
      </c>
      <c r="AC322" s="390">
        <f>+AB322+1</f>
        <v>978</v>
      </c>
      <c r="AD322" s="391">
        <f t="shared" ref="AD322" si="168">+AC322+1</f>
        <v>979</v>
      </c>
      <c r="AE322" s="392"/>
      <c r="AF322" s="732">
        <f>+AF313+1</f>
        <v>35</v>
      </c>
      <c r="AG322" s="733"/>
    </row>
    <row r="323" spans="2:33">
      <c r="B323" s="393" t="s">
        <v>569</v>
      </c>
      <c r="C323" s="394" t="str">
        <f>TEXT(WEEKDAY(+C322),"aaa")</f>
        <v>土</v>
      </c>
      <c r="D323" s="395" t="str">
        <f t="shared" ref="D323:AD323" si="169">TEXT(WEEKDAY(+D322),"aaa")</f>
        <v>日</v>
      </c>
      <c r="E323" s="395" t="str">
        <f t="shared" si="169"/>
        <v>月</v>
      </c>
      <c r="F323" s="395" t="str">
        <f t="shared" si="169"/>
        <v>火</v>
      </c>
      <c r="G323" s="395" t="str">
        <f t="shared" si="169"/>
        <v>水</v>
      </c>
      <c r="H323" s="395" t="str">
        <f t="shared" si="169"/>
        <v>木</v>
      </c>
      <c r="I323" s="395" t="str">
        <f t="shared" si="169"/>
        <v>金</v>
      </c>
      <c r="J323" s="395" t="str">
        <f t="shared" si="169"/>
        <v>土</v>
      </c>
      <c r="K323" s="395" t="str">
        <f t="shared" si="169"/>
        <v>日</v>
      </c>
      <c r="L323" s="395" t="str">
        <f t="shared" si="169"/>
        <v>月</v>
      </c>
      <c r="M323" s="395" t="str">
        <f t="shared" si="169"/>
        <v>火</v>
      </c>
      <c r="N323" s="395" t="str">
        <f t="shared" si="169"/>
        <v>水</v>
      </c>
      <c r="O323" s="395" t="str">
        <f t="shared" si="169"/>
        <v>木</v>
      </c>
      <c r="P323" s="395" t="str">
        <f t="shared" si="169"/>
        <v>金</v>
      </c>
      <c r="Q323" s="395" t="str">
        <f t="shared" si="169"/>
        <v>土</v>
      </c>
      <c r="R323" s="395" t="str">
        <f t="shared" si="169"/>
        <v>日</v>
      </c>
      <c r="S323" s="395" t="str">
        <f t="shared" si="169"/>
        <v>月</v>
      </c>
      <c r="T323" s="395" t="str">
        <f t="shared" si="169"/>
        <v>火</v>
      </c>
      <c r="U323" s="395" t="str">
        <f t="shared" si="169"/>
        <v>水</v>
      </c>
      <c r="V323" s="395" t="str">
        <f t="shared" si="169"/>
        <v>木</v>
      </c>
      <c r="W323" s="395" t="str">
        <f t="shared" si="169"/>
        <v>金</v>
      </c>
      <c r="X323" s="395" t="str">
        <f t="shared" si="169"/>
        <v>土</v>
      </c>
      <c r="Y323" s="395" t="str">
        <f t="shared" si="169"/>
        <v>日</v>
      </c>
      <c r="Z323" s="395" t="str">
        <f t="shared" si="169"/>
        <v>月</v>
      </c>
      <c r="AA323" s="395" t="str">
        <f t="shared" si="169"/>
        <v>火</v>
      </c>
      <c r="AB323" s="395" t="str">
        <f t="shared" si="169"/>
        <v>水</v>
      </c>
      <c r="AC323" s="395" t="str">
        <f t="shared" si="169"/>
        <v>木</v>
      </c>
      <c r="AD323" s="396" t="str">
        <f t="shared" si="169"/>
        <v>金</v>
      </c>
      <c r="AF323" s="397" t="s">
        <v>570</v>
      </c>
      <c r="AG323" s="370">
        <f>COUNTA(C324:AD325)</f>
        <v>0</v>
      </c>
    </row>
    <row r="324" spans="2:33">
      <c r="B324" s="734" t="s">
        <v>572</v>
      </c>
      <c r="C324" s="736"/>
      <c r="D324" s="721"/>
      <c r="E324" s="721"/>
      <c r="F324" s="721"/>
      <c r="G324" s="721"/>
      <c r="H324" s="721"/>
      <c r="I324" s="721"/>
      <c r="J324" s="721"/>
      <c r="K324" s="721"/>
      <c r="L324" s="721"/>
      <c r="M324" s="721"/>
      <c r="N324" s="721"/>
      <c r="O324" s="721"/>
      <c r="P324" s="721"/>
      <c r="Q324" s="721"/>
      <c r="R324" s="721"/>
      <c r="S324" s="721"/>
      <c r="T324" s="721"/>
      <c r="U324" s="721"/>
      <c r="V324" s="721"/>
      <c r="W324" s="721"/>
      <c r="X324" s="721"/>
      <c r="Y324" s="721"/>
      <c r="Z324" s="721"/>
      <c r="AA324" s="721"/>
      <c r="AB324" s="721"/>
      <c r="AC324" s="721"/>
      <c r="AD324" s="723"/>
      <c r="AF324" s="398" t="s">
        <v>527</v>
      </c>
      <c r="AG324" s="396">
        <f>IF(AND($G$7&gt;=C322,$G$7&lt;=AD322),$G$7-C322+1-AG323,COUNTA(C322:AD322)-AG323)</f>
        <v>28</v>
      </c>
    </row>
    <row r="325" spans="2:33">
      <c r="B325" s="735"/>
      <c r="C325" s="736"/>
      <c r="D325" s="722"/>
      <c r="E325" s="722"/>
      <c r="F325" s="722"/>
      <c r="G325" s="722"/>
      <c r="H325" s="722"/>
      <c r="I325" s="722"/>
      <c r="J325" s="722"/>
      <c r="K325" s="722"/>
      <c r="L325" s="722"/>
      <c r="M325" s="722"/>
      <c r="N325" s="722"/>
      <c r="O325" s="722"/>
      <c r="P325" s="722"/>
      <c r="Q325" s="722"/>
      <c r="R325" s="722"/>
      <c r="S325" s="722"/>
      <c r="T325" s="722"/>
      <c r="U325" s="722"/>
      <c r="V325" s="722"/>
      <c r="W325" s="722"/>
      <c r="X325" s="722"/>
      <c r="Y325" s="722"/>
      <c r="Z325" s="722"/>
      <c r="AA325" s="722"/>
      <c r="AB325" s="722"/>
      <c r="AC325" s="722"/>
      <c r="AD325" s="724"/>
      <c r="AF325" s="398" t="s">
        <v>573</v>
      </c>
      <c r="AG325" s="396">
        <f>+COUNTA(C326:AD327)</f>
        <v>0</v>
      </c>
    </row>
    <row r="326" spans="2:33">
      <c r="B326" s="729" t="s">
        <v>535</v>
      </c>
      <c r="C326" s="731"/>
      <c r="D326" s="721"/>
      <c r="E326" s="721"/>
      <c r="F326" s="721"/>
      <c r="G326" s="721"/>
      <c r="H326" s="721"/>
      <c r="I326" s="721"/>
      <c r="J326" s="721"/>
      <c r="K326" s="721"/>
      <c r="L326" s="721"/>
      <c r="M326" s="721"/>
      <c r="N326" s="721"/>
      <c r="O326" s="721"/>
      <c r="P326" s="721"/>
      <c r="Q326" s="721"/>
      <c r="R326" s="721"/>
      <c r="S326" s="721"/>
      <c r="T326" s="721"/>
      <c r="U326" s="721"/>
      <c r="V326" s="721"/>
      <c r="W326" s="721"/>
      <c r="X326" s="721"/>
      <c r="Y326" s="721"/>
      <c r="Z326" s="721"/>
      <c r="AA326" s="721"/>
      <c r="AB326" s="721"/>
      <c r="AC326" s="721"/>
      <c r="AD326" s="723"/>
      <c r="AF326" s="398" t="s">
        <v>575</v>
      </c>
      <c r="AG326" s="399">
        <f>ROUNDDOWN(AG325/AG324,3)</f>
        <v>0</v>
      </c>
    </row>
    <row r="327" spans="2:33" ht="13.5" customHeight="1">
      <c r="B327" s="730"/>
      <c r="C327" s="731"/>
      <c r="D327" s="722"/>
      <c r="E327" s="722"/>
      <c r="F327" s="722"/>
      <c r="G327" s="722"/>
      <c r="H327" s="722"/>
      <c r="I327" s="722"/>
      <c r="J327" s="722"/>
      <c r="K327" s="722"/>
      <c r="L327" s="722"/>
      <c r="M327" s="722"/>
      <c r="N327" s="722"/>
      <c r="O327" s="722"/>
      <c r="P327" s="722"/>
      <c r="Q327" s="722"/>
      <c r="R327" s="722"/>
      <c r="S327" s="722"/>
      <c r="T327" s="722"/>
      <c r="U327" s="722"/>
      <c r="V327" s="722"/>
      <c r="W327" s="722"/>
      <c r="X327" s="722"/>
      <c r="Y327" s="722"/>
      <c r="Z327" s="722"/>
      <c r="AA327" s="722"/>
      <c r="AB327" s="722"/>
      <c r="AC327" s="722"/>
      <c r="AD327" s="724"/>
      <c r="AF327" s="398" t="s">
        <v>528</v>
      </c>
      <c r="AG327" s="396">
        <f>+COUNTA(C328:AD329)</f>
        <v>0</v>
      </c>
    </row>
    <row r="328" spans="2:33" ht="13.5" customHeight="1">
      <c r="B328" s="725" t="s">
        <v>538</v>
      </c>
      <c r="C328" s="727"/>
      <c r="D328" s="717"/>
      <c r="E328" s="717"/>
      <c r="F328" s="717"/>
      <c r="G328" s="717"/>
      <c r="H328" s="717"/>
      <c r="I328" s="717"/>
      <c r="J328" s="717"/>
      <c r="K328" s="717"/>
      <c r="L328" s="717"/>
      <c r="M328" s="717"/>
      <c r="N328" s="717"/>
      <c r="O328" s="717"/>
      <c r="P328" s="717"/>
      <c r="Q328" s="717"/>
      <c r="R328" s="717"/>
      <c r="S328" s="717"/>
      <c r="T328" s="717"/>
      <c r="U328" s="717"/>
      <c r="V328" s="717"/>
      <c r="W328" s="717"/>
      <c r="X328" s="717"/>
      <c r="Y328" s="717"/>
      <c r="Z328" s="717"/>
      <c r="AA328" s="717"/>
      <c r="AB328" s="717"/>
      <c r="AC328" s="717"/>
      <c r="AD328" s="719"/>
      <c r="AF328" s="400" t="s">
        <v>577</v>
      </c>
      <c r="AG328" s="401">
        <f>ROUNDDOWN(AG327/AG324,3)</f>
        <v>0</v>
      </c>
    </row>
    <row r="329" spans="2:33" ht="13.5" customHeight="1">
      <c r="B329" s="726"/>
      <c r="C329" s="728"/>
      <c r="D329" s="718"/>
      <c r="E329" s="718"/>
      <c r="F329" s="718"/>
      <c r="G329" s="718"/>
      <c r="H329" s="718"/>
      <c r="I329" s="718"/>
      <c r="J329" s="718"/>
      <c r="K329" s="718"/>
      <c r="L329" s="718"/>
      <c r="M329" s="718"/>
      <c r="N329" s="718"/>
      <c r="O329" s="718"/>
      <c r="P329" s="718"/>
      <c r="Q329" s="718"/>
      <c r="R329" s="718"/>
      <c r="S329" s="718"/>
      <c r="T329" s="718"/>
      <c r="U329" s="718"/>
      <c r="V329" s="718"/>
      <c r="W329" s="718"/>
      <c r="X329" s="718"/>
      <c r="Y329" s="718"/>
      <c r="Z329" s="718"/>
      <c r="AA329" s="718"/>
      <c r="AB329" s="718"/>
      <c r="AC329" s="718"/>
      <c r="AD329" s="720"/>
      <c r="AG329" s="402"/>
    </row>
    <row r="331" spans="2:33">
      <c r="B331" s="388" t="s">
        <v>567</v>
      </c>
      <c r="C331" s="389">
        <f>+AD322+1</f>
        <v>980</v>
      </c>
      <c r="D331" s="390">
        <f>+C331+1</f>
        <v>981</v>
      </c>
      <c r="E331" s="390">
        <f t="shared" ref="E331:V331" si="170">+D331+1</f>
        <v>982</v>
      </c>
      <c r="F331" s="390">
        <f t="shared" si="170"/>
        <v>983</v>
      </c>
      <c r="G331" s="390">
        <f t="shared" si="170"/>
        <v>984</v>
      </c>
      <c r="H331" s="390">
        <f t="shared" si="170"/>
        <v>985</v>
      </c>
      <c r="I331" s="390">
        <f t="shared" si="170"/>
        <v>986</v>
      </c>
      <c r="J331" s="390">
        <f t="shared" si="170"/>
        <v>987</v>
      </c>
      <c r="K331" s="390">
        <f t="shared" si="170"/>
        <v>988</v>
      </c>
      <c r="L331" s="390">
        <f t="shared" si="170"/>
        <v>989</v>
      </c>
      <c r="M331" s="390">
        <f t="shared" si="170"/>
        <v>990</v>
      </c>
      <c r="N331" s="390">
        <f t="shared" si="170"/>
        <v>991</v>
      </c>
      <c r="O331" s="390">
        <f t="shared" si="170"/>
        <v>992</v>
      </c>
      <c r="P331" s="390">
        <f t="shared" si="170"/>
        <v>993</v>
      </c>
      <c r="Q331" s="390">
        <f t="shared" si="170"/>
        <v>994</v>
      </c>
      <c r="R331" s="390">
        <f t="shared" si="170"/>
        <v>995</v>
      </c>
      <c r="S331" s="390">
        <f t="shared" si="170"/>
        <v>996</v>
      </c>
      <c r="T331" s="390">
        <f t="shared" si="170"/>
        <v>997</v>
      </c>
      <c r="U331" s="390">
        <f t="shared" si="170"/>
        <v>998</v>
      </c>
      <c r="V331" s="390">
        <f t="shared" si="170"/>
        <v>999</v>
      </c>
      <c r="W331" s="390">
        <f>+V331+1</f>
        <v>1000</v>
      </c>
      <c r="X331" s="390">
        <f t="shared" ref="X331:Z331" si="171">+W331+1</f>
        <v>1001</v>
      </c>
      <c r="Y331" s="390">
        <f t="shared" si="171"/>
        <v>1002</v>
      </c>
      <c r="Z331" s="390">
        <f t="shared" si="171"/>
        <v>1003</v>
      </c>
      <c r="AA331" s="390">
        <f>+Z331+1</f>
        <v>1004</v>
      </c>
      <c r="AB331" s="390">
        <f t="shared" ref="AB331" si="172">+AA331+1</f>
        <v>1005</v>
      </c>
      <c r="AC331" s="390">
        <f>+AB331+1</f>
        <v>1006</v>
      </c>
      <c r="AD331" s="391">
        <f t="shared" ref="AD331" si="173">+AC331+1</f>
        <v>1007</v>
      </c>
      <c r="AE331" s="392"/>
      <c r="AF331" s="732">
        <f>+AF322+1</f>
        <v>36</v>
      </c>
      <c r="AG331" s="733"/>
    </row>
    <row r="332" spans="2:33">
      <c r="B332" s="393" t="s">
        <v>569</v>
      </c>
      <c r="C332" s="394" t="str">
        <f>TEXT(WEEKDAY(+C331),"aaa")</f>
        <v>土</v>
      </c>
      <c r="D332" s="395" t="str">
        <f t="shared" ref="D332:AD332" si="174">TEXT(WEEKDAY(+D331),"aaa")</f>
        <v>日</v>
      </c>
      <c r="E332" s="395" t="str">
        <f t="shared" si="174"/>
        <v>月</v>
      </c>
      <c r="F332" s="395" t="str">
        <f t="shared" si="174"/>
        <v>火</v>
      </c>
      <c r="G332" s="395" t="str">
        <f t="shared" si="174"/>
        <v>水</v>
      </c>
      <c r="H332" s="395" t="str">
        <f t="shared" si="174"/>
        <v>木</v>
      </c>
      <c r="I332" s="395" t="str">
        <f t="shared" si="174"/>
        <v>金</v>
      </c>
      <c r="J332" s="395" t="str">
        <f t="shared" si="174"/>
        <v>土</v>
      </c>
      <c r="K332" s="395" t="str">
        <f t="shared" si="174"/>
        <v>日</v>
      </c>
      <c r="L332" s="395" t="str">
        <f t="shared" si="174"/>
        <v>月</v>
      </c>
      <c r="M332" s="395" t="str">
        <f t="shared" si="174"/>
        <v>火</v>
      </c>
      <c r="N332" s="395" t="str">
        <f t="shared" si="174"/>
        <v>水</v>
      </c>
      <c r="O332" s="395" t="str">
        <f t="shared" si="174"/>
        <v>木</v>
      </c>
      <c r="P332" s="395" t="str">
        <f t="shared" si="174"/>
        <v>金</v>
      </c>
      <c r="Q332" s="395" t="str">
        <f t="shared" si="174"/>
        <v>土</v>
      </c>
      <c r="R332" s="395" t="str">
        <f t="shared" si="174"/>
        <v>日</v>
      </c>
      <c r="S332" s="395" t="str">
        <f t="shared" si="174"/>
        <v>月</v>
      </c>
      <c r="T332" s="395" t="str">
        <f t="shared" si="174"/>
        <v>火</v>
      </c>
      <c r="U332" s="395" t="str">
        <f t="shared" si="174"/>
        <v>水</v>
      </c>
      <c r="V332" s="395" t="str">
        <f t="shared" si="174"/>
        <v>木</v>
      </c>
      <c r="W332" s="395" t="str">
        <f t="shared" si="174"/>
        <v>金</v>
      </c>
      <c r="X332" s="395" t="str">
        <f t="shared" si="174"/>
        <v>土</v>
      </c>
      <c r="Y332" s="395" t="str">
        <f t="shared" si="174"/>
        <v>日</v>
      </c>
      <c r="Z332" s="395" t="str">
        <f t="shared" si="174"/>
        <v>月</v>
      </c>
      <c r="AA332" s="395" t="str">
        <f t="shared" si="174"/>
        <v>火</v>
      </c>
      <c r="AB332" s="395" t="str">
        <f t="shared" si="174"/>
        <v>水</v>
      </c>
      <c r="AC332" s="395" t="str">
        <f t="shared" si="174"/>
        <v>木</v>
      </c>
      <c r="AD332" s="396" t="str">
        <f t="shared" si="174"/>
        <v>金</v>
      </c>
      <c r="AF332" s="397" t="s">
        <v>570</v>
      </c>
      <c r="AG332" s="370">
        <f>COUNTA(C333:AD334)</f>
        <v>0</v>
      </c>
    </row>
    <row r="333" spans="2:33">
      <c r="B333" s="734" t="s">
        <v>572</v>
      </c>
      <c r="C333" s="736"/>
      <c r="D333" s="721"/>
      <c r="E333" s="721"/>
      <c r="F333" s="721"/>
      <c r="G333" s="721"/>
      <c r="H333" s="721"/>
      <c r="I333" s="721"/>
      <c r="J333" s="721"/>
      <c r="K333" s="721"/>
      <c r="L333" s="721"/>
      <c r="M333" s="721"/>
      <c r="N333" s="721"/>
      <c r="O333" s="721"/>
      <c r="P333" s="721"/>
      <c r="Q333" s="721"/>
      <c r="R333" s="721"/>
      <c r="S333" s="721"/>
      <c r="T333" s="721"/>
      <c r="U333" s="721"/>
      <c r="V333" s="721"/>
      <c r="W333" s="721"/>
      <c r="X333" s="721"/>
      <c r="Y333" s="721"/>
      <c r="Z333" s="721"/>
      <c r="AA333" s="721"/>
      <c r="AB333" s="721"/>
      <c r="AC333" s="721"/>
      <c r="AD333" s="723"/>
      <c r="AF333" s="398" t="s">
        <v>527</v>
      </c>
      <c r="AG333" s="396">
        <f>IF(AND($G$7&gt;=C331,$G$7&lt;=AD331),$G$7-C331+1-AG332,COUNTA(C331:AD331)-AG332)</f>
        <v>28</v>
      </c>
    </row>
    <row r="334" spans="2:33">
      <c r="B334" s="735"/>
      <c r="C334" s="736"/>
      <c r="D334" s="722"/>
      <c r="E334" s="722"/>
      <c r="F334" s="722"/>
      <c r="G334" s="722"/>
      <c r="H334" s="722"/>
      <c r="I334" s="722"/>
      <c r="J334" s="722"/>
      <c r="K334" s="722"/>
      <c r="L334" s="722"/>
      <c r="M334" s="722"/>
      <c r="N334" s="722"/>
      <c r="O334" s="722"/>
      <c r="P334" s="722"/>
      <c r="Q334" s="722"/>
      <c r="R334" s="722"/>
      <c r="S334" s="722"/>
      <c r="T334" s="722"/>
      <c r="U334" s="722"/>
      <c r="V334" s="722"/>
      <c r="W334" s="722"/>
      <c r="X334" s="722"/>
      <c r="Y334" s="722"/>
      <c r="Z334" s="722"/>
      <c r="AA334" s="722"/>
      <c r="AB334" s="722"/>
      <c r="AC334" s="722"/>
      <c r="AD334" s="724"/>
      <c r="AF334" s="398" t="s">
        <v>573</v>
      </c>
      <c r="AG334" s="396">
        <f>+COUNTA(C335:AD336)</f>
        <v>0</v>
      </c>
    </row>
    <row r="335" spans="2:33">
      <c r="B335" s="729" t="s">
        <v>535</v>
      </c>
      <c r="C335" s="731"/>
      <c r="D335" s="721"/>
      <c r="E335" s="721"/>
      <c r="F335" s="721"/>
      <c r="G335" s="721"/>
      <c r="H335" s="721"/>
      <c r="I335" s="721"/>
      <c r="J335" s="721"/>
      <c r="K335" s="721"/>
      <c r="L335" s="721"/>
      <c r="M335" s="721"/>
      <c r="N335" s="721"/>
      <c r="O335" s="721"/>
      <c r="P335" s="721"/>
      <c r="Q335" s="721"/>
      <c r="R335" s="721"/>
      <c r="S335" s="721"/>
      <c r="T335" s="721"/>
      <c r="U335" s="721"/>
      <c r="V335" s="721"/>
      <c r="W335" s="721"/>
      <c r="X335" s="721"/>
      <c r="Y335" s="721"/>
      <c r="Z335" s="721"/>
      <c r="AA335" s="721"/>
      <c r="AB335" s="721"/>
      <c r="AC335" s="721"/>
      <c r="AD335" s="723"/>
      <c r="AF335" s="398" t="s">
        <v>575</v>
      </c>
      <c r="AG335" s="399">
        <f>ROUNDDOWN(AG334/AG333,3)</f>
        <v>0</v>
      </c>
    </row>
    <row r="336" spans="2:33">
      <c r="B336" s="730"/>
      <c r="C336" s="731"/>
      <c r="D336" s="722"/>
      <c r="E336" s="722"/>
      <c r="F336" s="722"/>
      <c r="G336" s="722"/>
      <c r="H336" s="722"/>
      <c r="I336" s="722"/>
      <c r="J336" s="722"/>
      <c r="K336" s="722"/>
      <c r="L336" s="722"/>
      <c r="M336" s="722"/>
      <c r="N336" s="722"/>
      <c r="O336" s="722"/>
      <c r="P336" s="722"/>
      <c r="Q336" s="722"/>
      <c r="R336" s="722"/>
      <c r="S336" s="722"/>
      <c r="T336" s="722"/>
      <c r="U336" s="722"/>
      <c r="V336" s="722"/>
      <c r="W336" s="722"/>
      <c r="X336" s="722"/>
      <c r="Y336" s="722"/>
      <c r="Z336" s="722"/>
      <c r="AA336" s="722"/>
      <c r="AB336" s="722"/>
      <c r="AC336" s="722"/>
      <c r="AD336" s="724"/>
      <c r="AF336" s="398" t="s">
        <v>528</v>
      </c>
      <c r="AG336" s="396">
        <f>+COUNTA(C337:AD338)</f>
        <v>0</v>
      </c>
    </row>
    <row r="337" spans="2:33">
      <c r="B337" s="725" t="s">
        <v>538</v>
      </c>
      <c r="C337" s="727"/>
      <c r="D337" s="717"/>
      <c r="E337" s="717"/>
      <c r="F337" s="717"/>
      <c r="G337" s="717"/>
      <c r="H337" s="717"/>
      <c r="I337" s="717"/>
      <c r="J337" s="717"/>
      <c r="K337" s="717"/>
      <c r="L337" s="717"/>
      <c r="M337" s="717"/>
      <c r="N337" s="717"/>
      <c r="O337" s="717"/>
      <c r="P337" s="717"/>
      <c r="Q337" s="717"/>
      <c r="R337" s="717"/>
      <c r="S337" s="717"/>
      <c r="T337" s="717"/>
      <c r="U337" s="717"/>
      <c r="V337" s="717"/>
      <c r="W337" s="717"/>
      <c r="X337" s="717"/>
      <c r="Y337" s="717"/>
      <c r="Z337" s="717"/>
      <c r="AA337" s="717"/>
      <c r="AB337" s="717"/>
      <c r="AC337" s="717"/>
      <c r="AD337" s="719"/>
      <c r="AF337" s="400" t="s">
        <v>577</v>
      </c>
      <c r="AG337" s="401">
        <f>ROUNDDOWN(AG336/AG333,3)</f>
        <v>0</v>
      </c>
    </row>
    <row r="338" spans="2:33">
      <c r="B338" s="726"/>
      <c r="C338" s="728"/>
      <c r="D338" s="718"/>
      <c r="E338" s="718"/>
      <c r="F338" s="718"/>
      <c r="G338" s="718"/>
      <c r="H338" s="718"/>
      <c r="I338" s="718"/>
      <c r="J338" s="718"/>
      <c r="K338" s="718"/>
      <c r="L338" s="718"/>
      <c r="M338" s="718"/>
      <c r="N338" s="718"/>
      <c r="O338" s="718"/>
      <c r="P338" s="718"/>
      <c r="Q338" s="718"/>
      <c r="R338" s="718"/>
      <c r="S338" s="718"/>
      <c r="T338" s="718"/>
      <c r="U338" s="718"/>
      <c r="V338" s="718"/>
      <c r="W338" s="718"/>
      <c r="X338" s="718"/>
      <c r="Y338" s="718"/>
      <c r="Z338" s="718"/>
      <c r="AA338" s="718"/>
      <c r="AB338" s="718"/>
      <c r="AC338" s="718"/>
      <c r="AD338" s="720"/>
      <c r="AG338" s="402"/>
    </row>
  </sheetData>
  <sheetProtection algorithmName="SHA-512" hashValue="JmV8VvF+etvFMG4U4fW7eKZ8rcpM5kdSbi84px61BPNTnNPMdspW/wkMtyj1Z4j83bz6NGPzWpn62h+k/L4AgQ==" saltValue="xtnIRfg/pCsrJfZKYB6dsg==" spinCount="100000" sheet="1" formatCells="0"/>
  <mergeCells count="3194">
    <mergeCell ref="AB5:AF5"/>
    <mergeCell ref="B6:E6"/>
    <mergeCell ref="G6:K6"/>
    <mergeCell ref="S6:T6"/>
    <mergeCell ref="U6:V6"/>
    <mergeCell ref="W6:X6"/>
    <mergeCell ref="Y6:Z6"/>
    <mergeCell ref="AB6:AF6"/>
    <mergeCell ref="U4:V4"/>
    <mergeCell ref="W4:X4"/>
    <mergeCell ref="Y4:Z4"/>
    <mergeCell ref="AB4:AF4"/>
    <mergeCell ref="B5:E5"/>
    <mergeCell ref="G5:Q5"/>
    <mergeCell ref="S5:T5"/>
    <mergeCell ref="U5:V5"/>
    <mergeCell ref="W5:X5"/>
    <mergeCell ref="Y5:Z5"/>
    <mergeCell ref="AF16:AG16"/>
    <mergeCell ref="B18:B19"/>
    <mergeCell ref="C18:C19"/>
    <mergeCell ref="D18:D19"/>
    <mergeCell ref="E18:E19"/>
    <mergeCell ref="F18:F19"/>
    <mergeCell ref="G18:G19"/>
    <mergeCell ref="H18:H19"/>
    <mergeCell ref="I18:I19"/>
    <mergeCell ref="J18:J19"/>
    <mergeCell ref="B7:E7"/>
    <mergeCell ref="G7:K7"/>
    <mergeCell ref="L7:N7"/>
    <mergeCell ref="P7:R7"/>
    <mergeCell ref="AB7:AF7"/>
    <mergeCell ref="B8:E8"/>
    <mergeCell ref="G8:K8"/>
    <mergeCell ref="M8:Q8"/>
    <mergeCell ref="AC18:AC19"/>
    <mergeCell ref="AD18:AD19"/>
    <mergeCell ref="C20:C21"/>
    <mergeCell ref="D20:D21"/>
    <mergeCell ref="E20:E21"/>
    <mergeCell ref="F20:F21"/>
    <mergeCell ref="G20:G21"/>
    <mergeCell ref="H20:H21"/>
    <mergeCell ref="I20:I21"/>
    <mergeCell ref="W18:W19"/>
    <mergeCell ref="X18:X19"/>
    <mergeCell ref="Y18:Y19"/>
    <mergeCell ref="Z18:Z19"/>
    <mergeCell ref="AA18:AA19"/>
    <mergeCell ref="AB18:AB19"/>
    <mergeCell ref="Q18:Q19"/>
    <mergeCell ref="R18:R19"/>
    <mergeCell ref="S18:S19"/>
    <mergeCell ref="T18:T19"/>
    <mergeCell ref="U18:U19"/>
    <mergeCell ref="V18:V19"/>
    <mergeCell ref="K18:K19"/>
    <mergeCell ref="L18:L19"/>
    <mergeCell ref="M18:M19"/>
    <mergeCell ref="N18:N19"/>
    <mergeCell ref="O18:O19"/>
    <mergeCell ref="P18:P19"/>
    <mergeCell ref="AB20:AB21"/>
    <mergeCell ref="AC20:AC21"/>
    <mergeCell ref="AD20:AD21"/>
    <mergeCell ref="B22:B23"/>
    <mergeCell ref="C22:C23"/>
    <mergeCell ref="D22:D23"/>
    <mergeCell ref="E22:E23"/>
    <mergeCell ref="F22:F23"/>
    <mergeCell ref="G22:G23"/>
    <mergeCell ref="H22:H23"/>
    <mergeCell ref="V20:V21"/>
    <mergeCell ref="W20:W21"/>
    <mergeCell ref="X20:X21"/>
    <mergeCell ref="Y20:Y21"/>
    <mergeCell ref="Z20:Z21"/>
    <mergeCell ref="AA20:AA21"/>
    <mergeCell ref="P20:P21"/>
    <mergeCell ref="Q20:Q21"/>
    <mergeCell ref="R20:R21"/>
    <mergeCell ref="S20:S21"/>
    <mergeCell ref="T20:T21"/>
    <mergeCell ref="U20:U21"/>
    <mergeCell ref="J20:J21"/>
    <mergeCell ref="K20:K21"/>
    <mergeCell ref="L20:L21"/>
    <mergeCell ref="M20:M21"/>
    <mergeCell ref="N20:N21"/>
    <mergeCell ref="O20:O21"/>
    <mergeCell ref="AA22:AA23"/>
    <mergeCell ref="AB22:AB23"/>
    <mergeCell ref="AC22:AC23"/>
    <mergeCell ref="AD22:AD23"/>
    <mergeCell ref="B20:B21"/>
    <mergeCell ref="AF25:AG25"/>
    <mergeCell ref="B27:B28"/>
    <mergeCell ref="C27:C28"/>
    <mergeCell ref="D27:D28"/>
    <mergeCell ref="E27:E28"/>
    <mergeCell ref="F27:F28"/>
    <mergeCell ref="U22:U23"/>
    <mergeCell ref="V22:V23"/>
    <mergeCell ref="W22:W23"/>
    <mergeCell ref="X22:X23"/>
    <mergeCell ref="Y22:Y23"/>
    <mergeCell ref="Z22:Z23"/>
    <mergeCell ref="O22:O23"/>
    <mergeCell ref="P22:P23"/>
    <mergeCell ref="Q22:Q23"/>
    <mergeCell ref="R22:R23"/>
    <mergeCell ref="S22:S23"/>
    <mergeCell ref="T22:T23"/>
    <mergeCell ref="I22:I23"/>
    <mergeCell ref="J22:J23"/>
    <mergeCell ref="K22:K23"/>
    <mergeCell ref="L22:L23"/>
    <mergeCell ref="M22:M23"/>
    <mergeCell ref="N22:N23"/>
    <mergeCell ref="D29:D30"/>
    <mergeCell ref="E29:E30"/>
    <mergeCell ref="F29:F30"/>
    <mergeCell ref="G29:G30"/>
    <mergeCell ref="Y27:Y28"/>
    <mergeCell ref="Z27:Z28"/>
    <mergeCell ref="AA27:AA28"/>
    <mergeCell ref="AB27:AB28"/>
    <mergeCell ref="AC27:AC28"/>
    <mergeCell ref="AD27:AD28"/>
    <mergeCell ref="S27:S28"/>
    <mergeCell ref="T27:T28"/>
    <mergeCell ref="U27:U28"/>
    <mergeCell ref="V27:V28"/>
    <mergeCell ref="W27:W28"/>
    <mergeCell ref="X27:X28"/>
    <mergeCell ref="M27:M28"/>
    <mergeCell ref="N27:N28"/>
    <mergeCell ref="O27:O28"/>
    <mergeCell ref="P27:P28"/>
    <mergeCell ref="Q27:Q28"/>
    <mergeCell ref="R27:R28"/>
    <mergeCell ref="G27:G28"/>
    <mergeCell ref="H27:H28"/>
    <mergeCell ref="I27:I28"/>
    <mergeCell ref="J27:J28"/>
    <mergeCell ref="K27:K28"/>
    <mergeCell ref="L27:L28"/>
    <mergeCell ref="K31:K32"/>
    <mergeCell ref="L31:L32"/>
    <mergeCell ref="Z29:Z30"/>
    <mergeCell ref="AA29:AA30"/>
    <mergeCell ref="AB29:AB30"/>
    <mergeCell ref="AC29:AC30"/>
    <mergeCell ref="AD29:AD30"/>
    <mergeCell ref="B31:B32"/>
    <mergeCell ref="C31:C32"/>
    <mergeCell ref="D31:D32"/>
    <mergeCell ref="E31:E32"/>
    <mergeCell ref="F31:F32"/>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AF34:AG34"/>
    <mergeCell ref="B36:B37"/>
    <mergeCell ref="C36:C37"/>
    <mergeCell ref="D36:D37"/>
    <mergeCell ref="E36:E37"/>
    <mergeCell ref="F36:F37"/>
    <mergeCell ref="G36:G37"/>
    <mergeCell ref="H36:H37"/>
    <mergeCell ref="I36:I37"/>
    <mergeCell ref="J36:J37"/>
    <mergeCell ref="Y31:Y32"/>
    <mergeCell ref="Z31:Z32"/>
    <mergeCell ref="AA31:AA32"/>
    <mergeCell ref="AB31:AB32"/>
    <mergeCell ref="AC31:AC32"/>
    <mergeCell ref="AD31:AD32"/>
    <mergeCell ref="S31:S32"/>
    <mergeCell ref="T31:T32"/>
    <mergeCell ref="U31:U32"/>
    <mergeCell ref="V31:V32"/>
    <mergeCell ref="W31:W32"/>
    <mergeCell ref="X31:X32"/>
    <mergeCell ref="M31:M32"/>
    <mergeCell ref="N31:N32"/>
    <mergeCell ref="O31:O32"/>
    <mergeCell ref="P31:P32"/>
    <mergeCell ref="Q31:Q32"/>
    <mergeCell ref="R31:R32"/>
    <mergeCell ref="G31:G32"/>
    <mergeCell ref="H31:H32"/>
    <mergeCell ref="I31:I32"/>
    <mergeCell ref="J31:J32"/>
    <mergeCell ref="AC36:AC37"/>
    <mergeCell ref="AD36:AD37"/>
    <mergeCell ref="B38:B39"/>
    <mergeCell ref="C38:C39"/>
    <mergeCell ref="D38:D39"/>
    <mergeCell ref="E38:E39"/>
    <mergeCell ref="F38:F39"/>
    <mergeCell ref="G38:G39"/>
    <mergeCell ref="H38:H39"/>
    <mergeCell ref="I38:I39"/>
    <mergeCell ref="W36:W37"/>
    <mergeCell ref="X36:X37"/>
    <mergeCell ref="Y36:Y37"/>
    <mergeCell ref="Z36:Z37"/>
    <mergeCell ref="AA36:AA37"/>
    <mergeCell ref="AB36:AB37"/>
    <mergeCell ref="Q36:Q37"/>
    <mergeCell ref="R36:R37"/>
    <mergeCell ref="S36:S37"/>
    <mergeCell ref="T36:T37"/>
    <mergeCell ref="U36:U37"/>
    <mergeCell ref="V36:V37"/>
    <mergeCell ref="K36:K37"/>
    <mergeCell ref="L36:L37"/>
    <mergeCell ref="M36:M37"/>
    <mergeCell ref="N36:N37"/>
    <mergeCell ref="O36:O37"/>
    <mergeCell ref="P36:P37"/>
    <mergeCell ref="AB38:AB39"/>
    <mergeCell ref="AC38:AC39"/>
    <mergeCell ref="AD38:AD39"/>
    <mergeCell ref="G40:G41"/>
    <mergeCell ref="H40:H41"/>
    <mergeCell ref="V38:V39"/>
    <mergeCell ref="W38:W39"/>
    <mergeCell ref="X38:X39"/>
    <mergeCell ref="Y38:Y39"/>
    <mergeCell ref="Z38:Z39"/>
    <mergeCell ref="AA38:AA39"/>
    <mergeCell ref="P38:P39"/>
    <mergeCell ref="Q38:Q39"/>
    <mergeCell ref="R38:R39"/>
    <mergeCell ref="S38:S39"/>
    <mergeCell ref="T38:T39"/>
    <mergeCell ref="U38:U39"/>
    <mergeCell ref="J38:J39"/>
    <mergeCell ref="K38:K39"/>
    <mergeCell ref="L38:L39"/>
    <mergeCell ref="M38:M39"/>
    <mergeCell ref="N38:N39"/>
    <mergeCell ref="O38:O39"/>
    <mergeCell ref="AA40:AA41"/>
    <mergeCell ref="AB40:AB41"/>
    <mergeCell ref="AC40:AC41"/>
    <mergeCell ref="AD40:AD41"/>
    <mergeCell ref="AF43:AG43"/>
    <mergeCell ref="B45:B46"/>
    <mergeCell ref="C45:C46"/>
    <mergeCell ref="D45:D46"/>
    <mergeCell ref="E45:E46"/>
    <mergeCell ref="F45:F46"/>
    <mergeCell ref="U40:U41"/>
    <mergeCell ref="V40:V41"/>
    <mergeCell ref="W40:W41"/>
    <mergeCell ref="X40:X41"/>
    <mergeCell ref="Y40:Y41"/>
    <mergeCell ref="Z40:Z41"/>
    <mergeCell ref="O40:O41"/>
    <mergeCell ref="P40:P41"/>
    <mergeCell ref="Q40:Q41"/>
    <mergeCell ref="R40:R41"/>
    <mergeCell ref="S40:S41"/>
    <mergeCell ref="T40:T41"/>
    <mergeCell ref="I40:I41"/>
    <mergeCell ref="J40:J41"/>
    <mergeCell ref="K40:K41"/>
    <mergeCell ref="L40:L41"/>
    <mergeCell ref="M40:M41"/>
    <mergeCell ref="N40:N41"/>
    <mergeCell ref="B40:B41"/>
    <mergeCell ref="C40:C41"/>
    <mergeCell ref="D40:D41"/>
    <mergeCell ref="E40:E41"/>
    <mergeCell ref="F40:F41"/>
    <mergeCell ref="D47:D48"/>
    <mergeCell ref="E47:E48"/>
    <mergeCell ref="F47:F48"/>
    <mergeCell ref="G47:G48"/>
    <mergeCell ref="Y45:Y46"/>
    <mergeCell ref="Z45:Z46"/>
    <mergeCell ref="AA45:AA46"/>
    <mergeCell ref="AB45:AB46"/>
    <mergeCell ref="AC45:AC46"/>
    <mergeCell ref="AD45:AD46"/>
    <mergeCell ref="S45:S46"/>
    <mergeCell ref="T45:T46"/>
    <mergeCell ref="U45:U46"/>
    <mergeCell ref="V45:V46"/>
    <mergeCell ref="W45:W46"/>
    <mergeCell ref="X45:X46"/>
    <mergeCell ref="M45:M46"/>
    <mergeCell ref="N45:N46"/>
    <mergeCell ref="O45:O46"/>
    <mergeCell ref="P45:P46"/>
    <mergeCell ref="Q45:Q46"/>
    <mergeCell ref="R45:R46"/>
    <mergeCell ref="G45:G46"/>
    <mergeCell ref="H45:H46"/>
    <mergeCell ref="I45:I46"/>
    <mergeCell ref="J45:J46"/>
    <mergeCell ref="K45:K46"/>
    <mergeCell ref="L45:L46"/>
    <mergeCell ref="K49:K50"/>
    <mergeCell ref="L49:L50"/>
    <mergeCell ref="Z47:Z48"/>
    <mergeCell ref="AA47:AA48"/>
    <mergeCell ref="AB47:AB48"/>
    <mergeCell ref="AC47:AC48"/>
    <mergeCell ref="AD47:AD48"/>
    <mergeCell ref="B49:B50"/>
    <mergeCell ref="C49:C50"/>
    <mergeCell ref="D49:D50"/>
    <mergeCell ref="E49:E50"/>
    <mergeCell ref="F49:F50"/>
    <mergeCell ref="T47:T48"/>
    <mergeCell ref="U47:U48"/>
    <mergeCell ref="V47:V48"/>
    <mergeCell ref="W47:W48"/>
    <mergeCell ref="X47:X48"/>
    <mergeCell ref="Y47:Y48"/>
    <mergeCell ref="N47:N48"/>
    <mergeCell ref="O47:O48"/>
    <mergeCell ref="P47:P48"/>
    <mergeCell ref="Q47:Q48"/>
    <mergeCell ref="R47:R48"/>
    <mergeCell ref="S47:S48"/>
    <mergeCell ref="H47:H48"/>
    <mergeCell ref="I47:I48"/>
    <mergeCell ref="J47:J48"/>
    <mergeCell ref="K47:K48"/>
    <mergeCell ref="L47:L48"/>
    <mergeCell ref="M47:M48"/>
    <mergeCell ref="B47:B48"/>
    <mergeCell ref="C47:C48"/>
    <mergeCell ref="AF52:AG52"/>
    <mergeCell ref="B54:B55"/>
    <mergeCell ref="C54:C55"/>
    <mergeCell ref="D54:D55"/>
    <mergeCell ref="E54:E55"/>
    <mergeCell ref="F54:F55"/>
    <mergeCell ref="G54:G55"/>
    <mergeCell ref="H54:H55"/>
    <mergeCell ref="I54:I55"/>
    <mergeCell ref="J54:J55"/>
    <mergeCell ref="Y49:Y50"/>
    <mergeCell ref="Z49:Z50"/>
    <mergeCell ref="AA49:AA50"/>
    <mergeCell ref="AB49:AB50"/>
    <mergeCell ref="AC49:AC50"/>
    <mergeCell ref="AD49:AD50"/>
    <mergeCell ref="S49:S50"/>
    <mergeCell ref="T49:T50"/>
    <mergeCell ref="U49:U50"/>
    <mergeCell ref="V49:V50"/>
    <mergeCell ref="W49:W50"/>
    <mergeCell ref="X49:X50"/>
    <mergeCell ref="M49:M50"/>
    <mergeCell ref="N49:N50"/>
    <mergeCell ref="O49:O50"/>
    <mergeCell ref="P49:P50"/>
    <mergeCell ref="Q49:Q50"/>
    <mergeCell ref="R49:R50"/>
    <mergeCell ref="G49:G50"/>
    <mergeCell ref="H49:H50"/>
    <mergeCell ref="I49:I50"/>
    <mergeCell ref="J49:J50"/>
    <mergeCell ref="AC54:AC55"/>
    <mergeCell ref="AD54:AD55"/>
    <mergeCell ref="B56:B57"/>
    <mergeCell ref="C56:C57"/>
    <mergeCell ref="D56:D57"/>
    <mergeCell ref="E56:E57"/>
    <mergeCell ref="F56:F57"/>
    <mergeCell ref="G56:G57"/>
    <mergeCell ref="H56:H57"/>
    <mergeCell ref="I56:I57"/>
    <mergeCell ref="W54:W55"/>
    <mergeCell ref="X54:X55"/>
    <mergeCell ref="Y54:Y55"/>
    <mergeCell ref="Z54:Z55"/>
    <mergeCell ref="AA54:AA55"/>
    <mergeCell ref="AB54:AB55"/>
    <mergeCell ref="Q54:Q55"/>
    <mergeCell ref="R54:R55"/>
    <mergeCell ref="S54:S55"/>
    <mergeCell ref="T54:T55"/>
    <mergeCell ref="U54:U55"/>
    <mergeCell ref="V54:V55"/>
    <mergeCell ref="K54:K55"/>
    <mergeCell ref="L54:L55"/>
    <mergeCell ref="M54:M55"/>
    <mergeCell ref="N54:N55"/>
    <mergeCell ref="O54:O55"/>
    <mergeCell ref="P54:P55"/>
    <mergeCell ref="AB56:AB57"/>
    <mergeCell ref="AC56:AC57"/>
    <mergeCell ref="AD56:AD57"/>
    <mergeCell ref="G58:G59"/>
    <mergeCell ref="H58:H59"/>
    <mergeCell ref="V56:V57"/>
    <mergeCell ref="W56:W57"/>
    <mergeCell ref="X56:X57"/>
    <mergeCell ref="Y56:Y57"/>
    <mergeCell ref="Z56:Z57"/>
    <mergeCell ref="AA56:AA57"/>
    <mergeCell ref="P56:P57"/>
    <mergeCell ref="Q56:Q57"/>
    <mergeCell ref="R56:R57"/>
    <mergeCell ref="S56:S57"/>
    <mergeCell ref="T56:T57"/>
    <mergeCell ref="U56:U57"/>
    <mergeCell ref="J56:J57"/>
    <mergeCell ref="K56:K57"/>
    <mergeCell ref="L56:L57"/>
    <mergeCell ref="M56:M57"/>
    <mergeCell ref="N56:N57"/>
    <mergeCell ref="O56:O57"/>
    <mergeCell ref="AA58:AA59"/>
    <mergeCell ref="AB58:AB59"/>
    <mergeCell ref="AC58:AC59"/>
    <mergeCell ref="AD58:AD59"/>
    <mergeCell ref="AF61:AG61"/>
    <mergeCell ref="B63:B64"/>
    <mergeCell ref="C63:C64"/>
    <mergeCell ref="D63:D64"/>
    <mergeCell ref="E63:E64"/>
    <mergeCell ref="F63:F64"/>
    <mergeCell ref="U58:U59"/>
    <mergeCell ref="V58:V59"/>
    <mergeCell ref="W58:W59"/>
    <mergeCell ref="X58:X59"/>
    <mergeCell ref="Y58:Y59"/>
    <mergeCell ref="Z58:Z59"/>
    <mergeCell ref="O58:O59"/>
    <mergeCell ref="P58:P59"/>
    <mergeCell ref="Q58:Q59"/>
    <mergeCell ref="R58:R59"/>
    <mergeCell ref="S58:S59"/>
    <mergeCell ref="T58:T59"/>
    <mergeCell ref="I58:I59"/>
    <mergeCell ref="J58:J59"/>
    <mergeCell ref="K58:K59"/>
    <mergeCell ref="L58:L59"/>
    <mergeCell ref="M58:M59"/>
    <mergeCell ref="N58:N59"/>
    <mergeCell ref="B58:B59"/>
    <mergeCell ref="C58:C59"/>
    <mergeCell ref="D58:D59"/>
    <mergeCell ref="E58:E59"/>
    <mergeCell ref="F58:F59"/>
    <mergeCell ref="D65:D66"/>
    <mergeCell ref="E65:E66"/>
    <mergeCell ref="F65:F66"/>
    <mergeCell ref="G65:G66"/>
    <mergeCell ref="Y63:Y64"/>
    <mergeCell ref="Z63:Z64"/>
    <mergeCell ref="AA63:AA64"/>
    <mergeCell ref="AB63:AB64"/>
    <mergeCell ref="AC63:AC64"/>
    <mergeCell ref="AD63:AD64"/>
    <mergeCell ref="S63:S64"/>
    <mergeCell ref="T63:T64"/>
    <mergeCell ref="U63:U64"/>
    <mergeCell ref="V63:V64"/>
    <mergeCell ref="W63:W64"/>
    <mergeCell ref="X63:X64"/>
    <mergeCell ref="M63:M64"/>
    <mergeCell ref="N63:N64"/>
    <mergeCell ref="O63:O64"/>
    <mergeCell ref="P63:P64"/>
    <mergeCell ref="Q63:Q64"/>
    <mergeCell ref="R63:R64"/>
    <mergeCell ref="G63:G64"/>
    <mergeCell ref="H63:H64"/>
    <mergeCell ref="I63:I64"/>
    <mergeCell ref="J63:J64"/>
    <mergeCell ref="K63:K64"/>
    <mergeCell ref="L63:L64"/>
    <mergeCell ref="K67:K68"/>
    <mergeCell ref="L67:L68"/>
    <mergeCell ref="Z65:Z66"/>
    <mergeCell ref="AA65:AA66"/>
    <mergeCell ref="AB65:AB66"/>
    <mergeCell ref="AC65:AC66"/>
    <mergeCell ref="AD65:AD66"/>
    <mergeCell ref="B67:B68"/>
    <mergeCell ref="C67:C68"/>
    <mergeCell ref="D67:D68"/>
    <mergeCell ref="E67:E68"/>
    <mergeCell ref="F67:F68"/>
    <mergeCell ref="T65:T66"/>
    <mergeCell ref="U65:U66"/>
    <mergeCell ref="V65:V66"/>
    <mergeCell ref="W65:W66"/>
    <mergeCell ref="X65:X66"/>
    <mergeCell ref="Y65:Y66"/>
    <mergeCell ref="N65:N66"/>
    <mergeCell ref="O65:O66"/>
    <mergeCell ref="P65:P66"/>
    <mergeCell ref="Q65:Q66"/>
    <mergeCell ref="R65:R66"/>
    <mergeCell ref="S65:S66"/>
    <mergeCell ref="H65:H66"/>
    <mergeCell ref="I65:I66"/>
    <mergeCell ref="J65:J66"/>
    <mergeCell ref="K65:K66"/>
    <mergeCell ref="L65:L66"/>
    <mergeCell ref="M65:M66"/>
    <mergeCell ref="B65:B66"/>
    <mergeCell ref="C65:C66"/>
    <mergeCell ref="AF70:AG70"/>
    <mergeCell ref="B72:B73"/>
    <mergeCell ref="C72:C73"/>
    <mergeCell ref="D72:D73"/>
    <mergeCell ref="E72:E73"/>
    <mergeCell ref="F72:F73"/>
    <mergeCell ref="G72:G73"/>
    <mergeCell ref="H72:H73"/>
    <mergeCell ref="I72:I73"/>
    <mergeCell ref="J72:J73"/>
    <mergeCell ref="Y67:Y68"/>
    <mergeCell ref="Z67:Z68"/>
    <mergeCell ref="AA67:AA68"/>
    <mergeCell ref="AB67:AB68"/>
    <mergeCell ref="AC67:AC68"/>
    <mergeCell ref="AD67:AD68"/>
    <mergeCell ref="S67:S68"/>
    <mergeCell ref="T67:T68"/>
    <mergeCell ref="U67:U68"/>
    <mergeCell ref="V67:V68"/>
    <mergeCell ref="W67:W68"/>
    <mergeCell ref="X67:X68"/>
    <mergeCell ref="M67:M68"/>
    <mergeCell ref="N67:N68"/>
    <mergeCell ref="O67:O68"/>
    <mergeCell ref="P67:P68"/>
    <mergeCell ref="Q67:Q68"/>
    <mergeCell ref="R67:R68"/>
    <mergeCell ref="G67:G68"/>
    <mergeCell ref="H67:H68"/>
    <mergeCell ref="I67:I68"/>
    <mergeCell ref="J67:J68"/>
    <mergeCell ref="AC72:AC73"/>
    <mergeCell ref="AD72:AD73"/>
    <mergeCell ref="B74:B75"/>
    <mergeCell ref="C74:C75"/>
    <mergeCell ref="D74:D75"/>
    <mergeCell ref="E74:E75"/>
    <mergeCell ref="F74:F75"/>
    <mergeCell ref="G74:G75"/>
    <mergeCell ref="H74:H75"/>
    <mergeCell ref="I74:I75"/>
    <mergeCell ref="W72:W73"/>
    <mergeCell ref="X72:X73"/>
    <mergeCell ref="Y72:Y73"/>
    <mergeCell ref="Z72:Z73"/>
    <mergeCell ref="AA72:AA73"/>
    <mergeCell ref="AB72:AB73"/>
    <mergeCell ref="Q72:Q73"/>
    <mergeCell ref="R72:R73"/>
    <mergeCell ref="S72:S73"/>
    <mergeCell ref="T72:T73"/>
    <mergeCell ref="U72:U73"/>
    <mergeCell ref="V72:V73"/>
    <mergeCell ref="K72:K73"/>
    <mergeCell ref="L72:L73"/>
    <mergeCell ref="M72:M73"/>
    <mergeCell ref="N72:N73"/>
    <mergeCell ref="O72:O73"/>
    <mergeCell ref="P72:P73"/>
    <mergeCell ref="AB74:AB75"/>
    <mergeCell ref="AC74:AC75"/>
    <mergeCell ref="AD74:AD75"/>
    <mergeCell ref="G76:G77"/>
    <mergeCell ref="H76:H77"/>
    <mergeCell ref="V74:V75"/>
    <mergeCell ref="W74:W75"/>
    <mergeCell ref="X74:X75"/>
    <mergeCell ref="Y74:Y75"/>
    <mergeCell ref="Z74:Z75"/>
    <mergeCell ref="AA74:AA75"/>
    <mergeCell ref="P74:P75"/>
    <mergeCell ref="Q74:Q75"/>
    <mergeCell ref="R74:R75"/>
    <mergeCell ref="S74:S75"/>
    <mergeCell ref="T74:T75"/>
    <mergeCell ref="U74:U75"/>
    <mergeCell ref="J74:J75"/>
    <mergeCell ref="K74:K75"/>
    <mergeCell ref="L74:L75"/>
    <mergeCell ref="M74:M75"/>
    <mergeCell ref="N74:N75"/>
    <mergeCell ref="O74:O75"/>
    <mergeCell ref="AA76:AA77"/>
    <mergeCell ref="AB76:AB77"/>
    <mergeCell ref="AC76:AC77"/>
    <mergeCell ref="AD76:AD77"/>
    <mergeCell ref="AF79:AG79"/>
    <mergeCell ref="B81:B82"/>
    <mergeCell ref="C81:C82"/>
    <mergeCell ref="D81:D82"/>
    <mergeCell ref="E81:E82"/>
    <mergeCell ref="F81:F82"/>
    <mergeCell ref="U76:U77"/>
    <mergeCell ref="V76:V77"/>
    <mergeCell ref="W76:W77"/>
    <mergeCell ref="X76:X77"/>
    <mergeCell ref="Y76:Y77"/>
    <mergeCell ref="Z76:Z77"/>
    <mergeCell ref="O76:O77"/>
    <mergeCell ref="P76:P77"/>
    <mergeCell ref="Q76:Q77"/>
    <mergeCell ref="R76:R77"/>
    <mergeCell ref="S76:S77"/>
    <mergeCell ref="T76:T77"/>
    <mergeCell ref="I76:I77"/>
    <mergeCell ref="J76:J77"/>
    <mergeCell ref="K76:K77"/>
    <mergeCell ref="L76:L77"/>
    <mergeCell ref="M76:M77"/>
    <mergeCell ref="N76:N77"/>
    <mergeCell ref="B76:B77"/>
    <mergeCell ref="C76:C77"/>
    <mergeCell ref="D76:D77"/>
    <mergeCell ref="E76:E77"/>
    <mergeCell ref="F76:F77"/>
    <mergeCell ref="D83:D84"/>
    <mergeCell ref="E83:E84"/>
    <mergeCell ref="F83:F84"/>
    <mergeCell ref="G83:G84"/>
    <mergeCell ref="Y81:Y82"/>
    <mergeCell ref="Z81:Z82"/>
    <mergeCell ref="AA81:AA82"/>
    <mergeCell ref="AB81:AB82"/>
    <mergeCell ref="AC81:AC82"/>
    <mergeCell ref="AD81:AD82"/>
    <mergeCell ref="S81:S82"/>
    <mergeCell ref="T81:T82"/>
    <mergeCell ref="U81:U82"/>
    <mergeCell ref="V81:V82"/>
    <mergeCell ref="W81:W82"/>
    <mergeCell ref="X81:X82"/>
    <mergeCell ref="M81:M82"/>
    <mergeCell ref="N81:N82"/>
    <mergeCell ref="O81:O82"/>
    <mergeCell ref="P81:P82"/>
    <mergeCell ref="Q81:Q82"/>
    <mergeCell ref="R81:R82"/>
    <mergeCell ref="G81:G82"/>
    <mergeCell ref="H81:H82"/>
    <mergeCell ref="I81:I82"/>
    <mergeCell ref="J81:J82"/>
    <mergeCell ref="K81:K82"/>
    <mergeCell ref="L81:L82"/>
    <mergeCell ref="K85:K86"/>
    <mergeCell ref="L85:L86"/>
    <mergeCell ref="Z83:Z84"/>
    <mergeCell ref="AA83:AA84"/>
    <mergeCell ref="AB83:AB84"/>
    <mergeCell ref="AC83:AC84"/>
    <mergeCell ref="AD83:AD84"/>
    <mergeCell ref="B85:B86"/>
    <mergeCell ref="C85:C86"/>
    <mergeCell ref="D85:D86"/>
    <mergeCell ref="E85:E86"/>
    <mergeCell ref="F85:F86"/>
    <mergeCell ref="T83:T84"/>
    <mergeCell ref="U83:U84"/>
    <mergeCell ref="V83:V84"/>
    <mergeCell ref="W83:W84"/>
    <mergeCell ref="X83:X84"/>
    <mergeCell ref="Y83:Y84"/>
    <mergeCell ref="N83:N84"/>
    <mergeCell ref="O83:O84"/>
    <mergeCell ref="P83:P84"/>
    <mergeCell ref="Q83:Q84"/>
    <mergeCell ref="R83:R84"/>
    <mergeCell ref="S83:S84"/>
    <mergeCell ref="H83:H84"/>
    <mergeCell ref="I83:I84"/>
    <mergeCell ref="J83:J84"/>
    <mergeCell ref="K83:K84"/>
    <mergeCell ref="L83:L84"/>
    <mergeCell ref="M83:M84"/>
    <mergeCell ref="B83:B84"/>
    <mergeCell ref="C83:C84"/>
    <mergeCell ref="AF88:AG88"/>
    <mergeCell ref="B90:B91"/>
    <mergeCell ref="C90:C91"/>
    <mergeCell ref="D90:D91"/>
    <mergeCell ref="E90:E91"/>
    <mergeCell ref="F90:F91"/>
    <mergeCell ref="G90:G91"/>
    <mergeCell ref="H90:H91"/>
    <mergeCell ref="I90:I91"/>
    <mergeCell ref="J90:J91"/>
    <mergeCell ref="Y85:Y86"/>
    <mergeCell ref="Z85:Z86"/>
    <mergeCell ref="AA85:AA86"/>
    <mergeCell ref="AB85:AB86"/>
    <mergeCell ref="AC85:AC86"/>
    <mergeCell ref="AD85:AD86"/>
    <mergeCell ref="S85:S86"/>
    <mergeCell ref="T85:T86"/>
    <mergeCell ref="U85:U86"/>
    <mergeCell ref="V85:V86"/>
    <mergeCell ref="W85:W86"/>
    <mergeCell ref="X85:X86"/>
    <mergeCell ref="M85:M86"/>
    <mergeCell ref="N85:N86"/>
    <mergeCell ref="O85:O86"/>
    <mergeCell ref="P85:P86"/>
    <mergeCell ref="Q85:Q86"/>
    <mergeCell ref="R85:R86"/>
    <mergeCell ref="G85:G86"/>
    <mergeCell ref="H85:H86"/>
    <mergeCell ref="I85:I86"/>
    <mergeCell ref="J85:J86"/>
    <mergeCell ref="AC90:AC91"/>
    <mergeCell ref="AD90:AD91"/>
    <mergeCell ref="B92:B93"/>
    <mergeCell ref="C92:C93"/>
    <mergeCell ref="D92:D93"/>
    <mergeCell ref="E92:E93"/>
    <mergeCell ref="F92:F93"/>
    <mergeCell ref="G92:G93"/>
    <mergeCell ref="H92:H93"/>
    <mergeCell ref="I92:I93"/>
    <mergeCell ref="W90:W91"/>
    <mergeCell ref="X90:X91"/>
    <mergeCell ref="Y90:Y91"/>
    <mergeCell ref="Z90:Z91"/>
    <mergeCell ref="AA90:AA91"/>
    <mergeCell ref="AB90:AB91"/>
    <mergeCell ref="Q90:Q91"/>
    <mergeCell ref="R90:R91"/>
    <mergeCell ref="S90:S91"/>
    <mergeCell ref="T90:T91"/>
    <mergeCell ref="U90:U91"/>
    <mergeCell ref="V90:V91"/>
    <mergeCell ref="K90:K91"/>
    <mergeCell ref="L90:L91"/>
    <mergeCell ref="M90:M91"/>
    <mergeCell ref="N90:N91"/>
    <mergeCell ref="O90:O91"/>
    <mergeCell ref="P90:P91"/>
    <mergeCell ref="AB92:AB93"/>
    <mergeCell ref="AC92:AC93"/>
    <mergeCell ref="AD92:AD93"/>
    <mergeCell ref="G94:G95"/>
    <mergeCell ref="H94:H95"/>
    <mergeCell ref="V92:V93"/>
    <mergeCell ref="W92:W93"/>
    <mergeCell ref="X92:X93"/>
    <mergeCell ref="Y92:Y93"/>
    <mergeCell ref="Z92:Z93"/>
    <mergeCell ref="AA92:AA93"/>
    <mergeCell ref="P92:P93"/>
    <mergeCell ref="Q92:Q93"/>
    <mergeCell ref="R92:R93"/>
    <mergeCell ref="S92:S93"/>
    <mergeCell ref="T92:T93"/>
    <mergeCell ref="U92:U93"/>
    <mergeCell ref="J92:J93"/>
    <mergeCell ref="K92:K93"/>
    <mergeCell ref="L92:L93"/>
    <mergeCell ref="M92:M93"/>
    <mergeCell ref="N92:N93"/>
    <mergeCell ref="O92:O93"/>
    <mergeCell ref="AA94:AA95"/>
    <mergeCell ref="AB94:AB95"/>
    <mergeCell ref="AC94:AC95"/>
    <mergeCell ref="AD94:AD95"/>
    <mergeCell ref="AF97:AG97"/>
    <mergeCell ref="B99:B100"/>
    <mergeCell ref="C99:C100"/>
    <mergeCell ref="D99:D100"/>
    <mergeCell ref="E99:E100"/>
    <mergeCell ref="F99:F100"/>
    <mergeCell ref="U94:U95"/>
    <mergeCell ref="V94:V95"/>
    <mergeCell ref="W94:W95"/>
    <mergeCell ref="X94:X95"/>
    <mergeCell ref="Y94:Y95"/>
    <mergeCell ref="Z94:Z95"/>
    <mergeCell ref="O94:O95"/>
    <mergeCell ref="P94:P95"/>
    <mergeCell ref="Q94:Q95"/>
    <mergeCell ref="R94:R95"/>
    <mergeCell ref="S94:S95"/>
    <mergeCell ref="T94:T95"/>
    <mergeCell ref="I94:I95"/>
    <mergeCell ref="J94:J95"/>
    <mergeCell ref="K94:K95"/>
    <mergeCell ref="L94:L95"/>
    <mergeCell ref="M94:M95"/>
    <mergeCell ref="N94:N95"/>
    <mergeCell ref="B94:B95"/>
    <mergeCell ref="C94:C95"/>
    <mergeCell ref="D94:D95"/>
    <mergeCell ref="E94:E95"/>
    <mergeCell ref="F94:F95"/>
    <mergeCell ref="D101:D102"/>
    <mergeCell ref="E101:E102"/>
    <mergeCell ref="F101:F102"/>
    <mergeCell ref="G101:G102"/>
    <mergeCell ref="Y99:Y100"/>
    <mergeCell ref="Z99:Z100"/>
    <mergeCell ref="AA99:AA100"/>
    <mergeCell ref="AB99:AB100"/>
    <mergeCell ref="AC99:AC100"/>
    <mergeCell ref="AD99:AD100"/>
    <mergeCell ref="S99:S100"/>
    <mergeCell ref="T99:T100"/>
    <mergeCell ref="U99:U100"/>
    <mergeCell ref="V99:V100"/>
    <mergeCell ref="W99:W100"/>
    <mergeCell ref="X99:X100"/>
    <mergeCell ref="M99:M100"/>
    <mergeCell ref="N99:N100"/>
    <mergeCell ref="O99:O100"/>
    <mergeCell ref="P99:P100"/>
    <mergeCell ref="Q99:Q100"/>
    <mergeCell ref="R99:R100"/>
    <mergeCell ref="G99:G100"/>
    <mergeCell ref="H99:H100"/>
    <mergeCell ref="I99:I100"/>
    <mergeCell ref="J99:J100"/>
    <mergeCell ref="K99:K100"/>
    <mergeCell ref="L99:L100"/>
    <mergeCell ref="K103:K104"/>
    <mergeCell ref="L103:L104"/>
    <mergeCell ref="Z101:Z102"/>
    <mergeCell ref="AA101:AA102"/>
    <mergeCell ref="AB101:AB102"/>
    <mergeCell ref="AC101:AC102"/>
    <mergeCell ref="AD101:AD102"/>
    <mergeCell ref="B103:B104"/>
    <mergeCell ref="C103:C104"/>
    <mergeCell ref="D103:D104"/>
    <mergeCell ref="E103:E104"/>
    <mergeCell ref="F103:F104"/>
    <mergeCell ref="T101:T102"/>
    <mergeCell ref="U101:U102"/>
    <mergeCell ref="V101:V102"/>
    <mergeCell ref="W101:W102"/>
    <mergeCell ref="X101:X102"/>
    <mergeCell ref="Y101:Y102"/>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AF106:AG106"/>
    <mergeCell ref="B108:B109"/>
    <mergeCell ref="C108:C109"/>
    <mergeCell ref="D108:D109"/>
    <mergeCell ref="E108:E109"/>
    <mergeCell ref="F108:F109"/>
    <mergeCell ref="G108:G109"/>
    <mergeCell ref="H108:H109"/>
    <mergeCell ref="I108:I109"/>
    <mergeCell ref="J108:J109"/>
    <mergeCell ref="Y103:Y104"/>
    <mergeCell ref="Z103:Z104"/>
    <mergeCell ref="AA103:AA104"/>
    <mergeCell ref="AB103:AB104"/>
    <mergeCell ref="AC103:AC104"/>
    <mergeCell ref="AD103:AD104"/>
    <mergeCell ref="S103:S104"/>
    <mergeCell ref="T103:T104"/>
    <mergeCell ref="U103:U104"/>
    <mergeCell ref="V103:V104"/>
    <mergeCell ref="W103:W104"/>
    <mergeCell ref="X103:X104"/>
    <mergeCell ref="M103:M104"/>
    <mergeCell ref="N103:N104"/>
    <mergeCell ref="O103:O104"/>
    <mergeCell ref="P103:P104"/>
    <mergeCell ref="Q103:Q104"/>
    <mergeCell ref="R103:R104"/>
    <mergeCell ref="G103:G104"/>
    <mergeCell ref="H103:H104"/>
    <mergeCell ref="I103:I104"/>
    <mergeCell ref="J103:J104"/>
    <mergeCell ref="AC108:AC109"/>
    <mergeCell ref="AD108:AD109"/>
    <mergeCell ref="B110:B111"/>
    <mergeCell ref="C110:C111"/>
    <mergeCell ref="D110:D111"/>
    <mergeCell ref="E110:E111"/>
    <mergeCell ref="F110:F111"/>
    <mergeCell ref="G110:G111"/>
    <mergeCell ref="H110:H111"/>
    <mergeCell ref="I110:I111"/>
    <mergeCell ref="W108:W109"/>
    <mergeCell ref="X108:X109"/>
    <mergeCell ref="Y108:Y109"/>
    <mergeCell ref="Z108:Z109"/>
    <mergeCell ref="AA108:AA109"/>
    <mergeCell ref="AB108:AB109"/>
    <mergeCell ref="Q108:Q109"/>
    <mergeCell ref="R108:R109"/>
    <mergeCell ref="S108:S109"/>
    <mergeCell ref="T108:T109"/>
    <mergeCell ref="U108:U109"/>
    <mergeCell ref="V108:V109"/>
    <mergeCell ref="K108:K109"/>
    <mergeCell ref="L108:L109"/>
    <mergeCell ref="M108:M109"/>
    <mergeCell ref="N108:N109"/>
    <mergeCell ref="O108:O109"/>
    <mergeCell ref="P108:P109"/>
    <mergeCell ref="AB110:AB111"/>
    <mergeCell ref="AC110:AC111"/>
    <mergeCell ref="AD110:AD111"/>
    <mergeCell ref="G112:G113"/>
    <mergeCell ref="H112:H113"/>
    <mergeCell ref="V110:V111"/>
    <mergeCell ref="W110:W111"/>
    <mergeCell ref="X110:X111"/>
    <mergeCell ref="Y110:Y111"/>
    <mergeCell ref="Z110:Z111"/>
    <mergeCell ref="AA110:AA111"/>
    <mergeCell ref="P110:P111"/>
    <mergeCell ref="Q110:Q111"/>
    <mergeCell ref="R110:R111"/>
    <mergeCell ref="S110:S111"/>
    <mergeCell ref="T110:T111"/>
    <mergeCell ref="U110:U111"/>
    <mergeCell ref="J110:J111"/>
    <mergeCell ref="K110:K111"/>
    <mergeCell ref="L110:L111"/>
    <mergeCell ref="M110:M111"/>
    <mergeCell ref="N110:N111"/>
    <mergeCell ref="O110:O111"/>
    <mergeCell ref="AA112:AA113"/>
    <mergeCell ref="AB112:AB113"/>
    <mergeCell ref="AC112:AC113"/>
    <mergeCell ref="AD112:AD113"/>
    <mergeCell ref="AF115:AG115"/>
    <mergeCell ref="B117:B118"/>
    <mergeCell ref="C117:C118"/>
    <mergeCell ref="D117:D118"/>
    <mergeCell ref="E117:E118"/>
    <mergeCell ref="F117:F118"/>
    <mergeCell ref="U112:U113"/>
    <mergeCell ref="V112:V113"/>
    <mergeCell ref="W112:W113"/>
    <mergeCell ref="X112:X113"/>
    <mergeCell ref="Y112:Y113"/>
    <mergeCell ref="Z112:Z113"/>
    <mergeCell ref="O112:O113"/>
    <mergeCell ref="P112:P113"/>
    <mergeCell ref="Q112:Q113"/>
    <mergeCell ref="R112:R113"/>
    <mergeCell ref="S112:S113"/>
    <mergeCell ref="T112:T113"/>
    <mergeCell ref="I112:I113"/>
    <mergeCell ref="J112:J113"/>
    <mergeCell ref="K112:K113"/>
    <mergeCell ref="L112:L113"/>
    <mergeCell ref="M112:M113"/>
    <mergeCell ref="N112:N113"/>
    <mergeCell ref="B112:B113"/>
    <mergeCell ref="C112:C113"/>
    <mergeCell ref="D112:D113"/>
    <mergeCell ref="E112:E113"/>
    <mergeCell ref="F112:F113"/>
    <mergeCell ref="D119:D120"/>
    <mergeCell ref="E119:E120"/>
    <mergeCell ref="F119:F120"/>
    <mergeCell ref="G119:G120"/>
    <mergeCell ref="Y117:Y118"/>
    <mergeCell ref="Z117:Z118"/>
    <mergeCell ref="AA117:AA118"/>
    <mergeCell ref="AB117:AB118"/>
    <mergeCell ref="AC117:AC118"/>
    <mergeCell ref="AD117:AD118"/>
    <mergeCell ref="S117:S118"/>
    <mergeCell ref="T117:T118"/>
    <mergeCell ref="U117:U118"/>
    <mergeCell ref="V117:V118"/>
    <mergeCell ref="W117:W118"/>
    <mergeCell ref="X117:X118"/>
    <mergeCell ref="M117:M118"/>
    <mergeCell ref="N117:N118"/>
    <mergeCell ref="O117:O118"/>
    <mergeCell ref="P117:P118"/>
    <mergeCell ref="Q117:Q118"/>
    <mergeCell ref="R117:R118"/>
    <mergeCell ref="G117:G118"/>
    <mergeCell ref="H117:H118"/>
    <mergeCell ref="I117:I118"/>
    <mergeCell ref="J117:J118"/>
    <mergeCell ref="K117:K118"/>
    <mergeCell ref="L117:L118"/>
    <mergeCell ref="K121:K122"/>
    <mergeCell ref="L121:L122"/>
    <mergeCell ref="Z119:Z120"/>
    <mergeCell ref="AA119:AA120"/>
    <mergeCell ref="AB119:AB120"/>
    <mergeCell ref="AC119:AC120"/>
    <mergeCell ref="AD119:AD120"/>
    <mergeCell ref="B121:B122"/>
    <mergeCell ref="C121:C122"/>
    <mergeCell ref="D121:D122"/>
    <mergeCell ref="E121:E122"/>
    <mergeCell ref="F121:F122"/>
    <mergeCell ref="T119:T120"/>
    <mergeCell ref="U119:U120"/>
    <mergeCell ref="V119:V120"/>
    <mergeCell ref="W119:W120"/>
    <mergeCell ref="X119:X120"/>
    <mergeCell ref="Y119:Y120"/>
    <mergeCell ref="N119:N120"/>
    <mergeCell ref="O119:O120"/>
    <mergeCell ref="P119:P120"/>
    <mergeCell ref="Q119:Q120"/>
    <mergeCell ref="R119:R120"/>
    <mergeCell ref="S119:S120"/>
    <mergeCell ref="H119:H120"/>
    <mergeCell ref="I119:I120"/>
    <mergeCell ref="J119:J120"/>
    <mergeCell ref="K119:K120"/>
    <mergeCell ref="L119:L120"/>
    <mergeCell ref="M119:M120"/>
    <mergeCell ref="B119:B120"/>
    <mergeCell ref="C119:C120"/>
    <mergeCell ref="AF124:AG124"/>
    <mergeCell ref="B126:B127"/>
    <mergeCell ref="C126:C127"/>
    <mergeCell ref="D126:D127"/>
    <mergeCell ref="E126:E127"/>
    <mergeCell ref="F126:F127"/>
    <mergeCell ref="G126:G127"/>
    <mergeCell ref="H126:H127"/>
    <mergeCell ref="I126:I127"/>
    <mergeCell ref="J126:J127"/>
    <mergeCell ref="Y121:Y122"/>
    <mergeCell ref="Z121:Z122"/>
    <mergeCell ref="AA121:AA122"/>
    <mergeCell ref="AB121:AB122"/>
    <mergeCell ref="AC121:AC122"/>
    <mergeCell ref="AD121:AD122"/>
    <mergeCell ref="S121:S122"/>
    <mergeCell ref="T121:T122"/>
    <mergeCell ref="U121:U122"/>
    <mergeCell ref="V121:V122"/>
    <mergeCell ref="W121:W122"/>
    <mergeCell ref="X121:X122"/>
    <mergeCell ref="M121:M122"/>
    <mergeCell ref="N121:N122"/>
    <mergeCell ref="O121:O122"/>
    <mergeCell ref="P121:P122"/>
    <mergeCell ref="Q121:Q122"/>
    <mergeCell ref="R121:R122"/>
    <mergeCell ref="G121:G122"/>
    <mergeCell ref="H121:H122"/>
    <mergeCell ref="I121:I122"/>
    <mergeCell ref="J121:J122"/>
    <mergeCell ref="AC126:AC127"/>
    <mergeCell ref="AD126:AD127"/>
    <mergeCell ref="B128:B129"/>
    <mergeCell ref="C128:C129"/>
    <mergeCell ref="D128:D129"/>
    <mergeCell ref="E128:E129"/>
    <mergeCell ref="F128:F129"/>
    <mergeCell ref="G128:G129"/>
    <mergeCell ref="H128:H129"/>
    <mergeCell ref="I128:I129"/>
    <mergeCell ref="W126:W127"/>
    <mergeCell ref="X126:X127"/>
    <mergeCell ref="Y126:Y127"/>
    <mergeCell ref="Z126:Z127"/>
    <mergeCell ref="AA126:AA127"/>
    <mergeCell ref="AB126:AB127"/>
    <mergeCell ref="Q126:Q127"/>
    <mergeCell ref="R126:R127"/>
    <mergeCell ref="S126:S127"/>
    <mergeCell ref="T126:T127"/>
    <mergeCell ref="U126:U127"/>
    <mergeCell ref="V126:V127"/>
    <mergeCell ref="K126:K127"/>
    <mergeCell ref="L126:L127"/>
    <mergeCell ref="M126:M127"/>
    <mergeCell ref="N126:N127"/>
    <mergeCell ref="O126:O127"/>
    <mergeCell ref="P126:P127"/>
    <mergeCell ref="AB128:AB129"/>
    <mergeCell ref="AC128:AC129"/>
    <mergeCell ref="AD128:AD129"/>
    <mergeCell ref="G130:G131"/>
    <mergeCell ref="H130:H131"/>
    <mergeCell ref="V128:V129"/>
    <mergeCell ref="W128:W129"/>
    <mergeCell ref="X128:X129"/>
    <mergeCell ref="Y128:Y129"/>
    <mergeCell ref="Z128:Z129"/>
    <mergeCell ref="AA128:AA129"/>
    <mergeCell ref="P128:P129"/>
    <mergeCell ref="Q128:Q129"/>
    <mergeCell ref="R128:R129"/>
    <mergeCell ref="S128:S129"/>
    <mergeCell ref="T128:T129"/>
    <mergeCell ref="U128:U129"/>
    <mergeCell ref="J128:J129"/>
    <mergeCell ref="K128:K129"/>
    <mergeCell ref="L128:L129"/>
    <mergeCell ref="M128:M129"/>
    <mergeCell ref="N128:N129"/>
    <mergeCell ref="O128:O129"/>
    <mergeCell ref="AA130:AA131"/>
    <mergeCell ref="AB130:AB131"/>
    <mergeCell ref="AC130:AC131"/>
    <mergeCell ref="AD130:AD131"/>
    <mergeCell ref="AF133:AG133"/>
    <mergeCell ref="B135:B136"/>
    <mergeCell ref="C135:C136"/>
    <mergeCell ref="D135:D136"/>
    <mergeCell ref="E135:E136"/>
    <mergeCell ref="F135:F136"/>
    <mergeCell ref="U130:U131"/>
    <mergeCell ref="V130:V131"/>
    <mergeCell ref="W130:W131"/>
    <mergeCell ref="X130:X131"/>
    <mergeCell ref="Y130:Y131"/>
    <mergeCell ref="Z130:Z131"/>
    <mergeCell ref="O130:O131"/>
    <mergeCell ref="P130:P131"/>
    <mergeCell ref="Q130:Q131"/>
    <mergeCell ref="R130:R131"/>
    <mergeCell ref="S130:S131"/>
    <mergeCell ref="T130:T131"/>
    <mergeCell ref="I130:I131"/>
    <mergeCell ref="J130:J131"/>
    <mergeCell ref="K130:K131"/>
    <mergeCell ref="L130:L131"/>
    <mergeCell ref="M130:M131"/>
    <mergeCell ref="N130:N131"/>
    <mergeCell ref="B130:B131"/>
    <mergeCell ref="C130:C131"/>
    <mergeCell ref="D130:D131"/>
    <mergeCell ref="E130:E131"/>
    <mergeCell ref="F130:F131"/>
    <mergeCell ref="D137:D138"/>
    <mergeCell ref="E137:E138"/>
    <mergeCell ref="F137:F138"/>
    <mergeCell ref="G137:G138"/>
    <mergeCell ref="Y135:Y136"/>
    <mergeCell ref="Z135:Z136"/>
    <mergeCell ref="AA135:AA136"/>
    <mergeCell ref="AB135:AB136"/>
    <mergeCell ref="AC135:AC136"/>
    <mergeCell ref="AD135:AD136"/>
    <mergeCell ref="S135:S136"/>
    <mergeCell ref="T135:T136"/>
    <mergeCell ref="U135:U136"/>
    <mergeCell ref="V135:V136"/>
    <mergeCell ref="W135:W136"/>
    <mergeCell ref="X135:X136"/>
    <mergeCell ref="M135:M136"/>
    <mergeCell ref="N135:N136"/>
    <mergeCell ref="O135:O136"/>
    <mergeCell ref="P135:P136"/>
    <mergeCell ref="Q135:Q136"/>
    <mergeCell ref="R135:R136"/>
    <mergeCell ref="G135:G136"/>
    <mergeCell ref="H135:H136"/>
    <mergeCell ref="I135:I136"/>
    <mergeCell ref="J135:J136"/>
    <mergeCell ref="K135:K136"/>
    <mergeCell ref="L135:L136"/>
    <mergeCell ref="K139:K140"/>
    <mergeCell ref="L139:L140"/>
    <mergeCell ref="Z137:Z138"/>
    <mergeCell ref="AA137:AA138"/>
    <mergeCell ref="AB137:AB138"/>
    <mergeCell ref="AC137:AC138"/>
    <mergeCell ref="AD137:AD138"/>
    <mergeCell ref="B139:B140"/>
    <mergeCell ref="C139:C140"/>
    <mergeCell ref="D139:D140"/>
    <mergeCell ref="E139:E140"/>
    <mergeCell ref="F139:F140"/>
    <mergeCell ref="T137:T138"/>
    <mergeCell ref="U137:U138"/>
    <mergeCell ref="V137:V138"/>
    <mergeCell ref="W137:W138"/>
    <mergeCell ref="X137:X138"/>
    <mergeCell ref="Y137:Y138"/>
    <mergeCell ref="N137:N138"/>
    <mergeCell ref="O137:O138"/>
    <mergeCell ref="P137:P138"/>
    <mergeCell ref="Q137:Q138"/>
    <mergeCell ref="R137:R138"/>
    <mergeCell ref="S137:S138"/>
    <mergeCell ref="H137:H138"/>
    <mergeCell ref="I137:I138"/>
    <mergeCell ref="J137:J138"/>
    <mergeCell ref="K137:K138"/>
    <mergeCell ref="L137:L138"/>
    <mergeCell ref="M137:M138"/>
    <mergeCell ref="B137:B138"/>
    <mergeCell ref="C137:C138"/>
    <mergeCell ref="AF142:AG142"/>
    <mergeCell ref="B144:B145"/>
    <mergeCell ref="C144:C145"/>
    <mergeCell ref="D144:D145"/>
    <mergeCell ref="E144:E145"/>
    <mergeCell ref="F144:F145"/>
    <mergeCell ref="G144:G145"/>
    <mergeCell ref="H144:H145"/>
    <mergeCell ref="I144:I145"/>
    <mergeCell ref="J144:J145"/>
    <mergeCell ref="Y139:Y140"/>
    <mergeCell ref="Z139:Z140"/>
    <mergeCell ref="AA139:AA140"/>
    <mergeCell ref="AB139:AB140"/>
    <mergeCell ref="AC139:AC140"/>
    <mergeCell ref="AD139:AD140"/>
    <mergeCell ref="S139:S140"/>
    <mergeCell ref="T139:T140"/>
    <mergeCell ref="U139:U140"/>
    <mergeCell ref="V139:V140"/>
    <mergeCell ref="W139:W140"/>
    <mergeCell ref="X139:X140"/>
    <mergeCell ref="M139:M140"/>
    <mergeCell ref="N139:N140"/>
    <mergeCell ref="O139:O140"/>
    <mergeCell ref="P139:P140"/>
    <mergeCell ref="Q139:Q140"/>
    <mergeCell ref="R139:R140"/>
    <mergeCell ref="G139:G140"/>
    <mergeCell ref="H139:H140"/>
    <mergeCell ref="I139:I140"/>
    <mergeCell ref="J139:J140"/>
    <mergeCell ref="AC144:AC145"/>
    <mergeCell ref="AD144:AD145"/>
    <mergeCell ref="B146:B147"/>
    <mergeCell ref="C146:C147"/>
    <mergeCell ref="D146:D147"/>
    <mergeCell ref="E146:E147"/>
    <mergeCell ref="F146:F147"/>
    <mergeCell ref="G146:G147"/>
    <mergeCell ref="H146:H147"/>
    <mergeCell ref="I146:I147"/>
    <mergeCell ref="W144:W145"/>
    <mergeCell ref="X144:X145"/>
    <mergeCell ref="Y144:Y145"/>
    <mergeCell ref="Z144:Z145"/>
    <mergeCell ref="AA144:AA145"/>
    <mergeCell ref="AB144:AB145"/>
    <mergeCell ref="Q144:Q145"/>
    <mergeCell ref="R144:R145"/>
    <mergeCell ref="S144:S145"/>
    <mergeCell ref="T144:T145"/>
    <mergeCell ref="U144:U145"/>
    <mergeCell ref="V144:V145"/>
    <mergeCell ref="K144:K145"/>
    <mergeCell ref="L144:L145"/>
    <mergeCell ref="M144:M145"/>
    <mergeCell ref="N144:N145"/>
    <mergeCell ref="O144:O145"/>
    <mergeCell ref="P144:P145"/>
    <mergeCell ref="AB146:AB147"/>
    <mergeCell ref="AC146:AC147"/>
    <mergeCell ref="AD146:AD147"/>
    <mergeCell ref="G148:G149"/>
    <mergeCell ref="H148:H149"/>
    <mergeCell ref="V146:V147"/>
    <mergeCell ref="W146:W147"/>
    <mergeCell ref="X146:X147"/>
    <mergeCell ref="Y146:Y147"/>
    <mergeCell ref="Z146:Z147"/>
    <mergeCell ref="AA146:AA147"/>
    <mergeCell ref="P146:P147"/>
    <mergeCell ref="Q146:Q147"/>
    <mergeCell ref="R146:R147"/>
    <mergeCell ref="S146:S147"/>
    <mergeCell ref="T146:T147"/>
    <mergeCell ref="U146:U147"/>
    <mergeCell ref="J146:J147"/>
    <mergeCell ref="K146:K147"/>
    <mergeCell ref="L146:L147"/>
    <mergeCell ref="M146:M147"/>
    <mergeCell ref="N146:N147"/>
    <mergeCell ref="O146:O147"/>
    <mergeCell ref="AA148:AA149"/>
    <mergeCell ref="AB148:AB149"/>
    <mergeCell ref="AC148:AC149"/>
    <mergeCell ref="AD148:AD149"/>
    <mergeCell ref="AF151:AG151"/>
    <mergeCell ref="B153:B154"/>
    <mergeCell ref="C153:C154"/>
    <mergeCell ref="D153:D154"/>
    <mergeCell ref="E153:E154"/>
    <mergeCell ref="F153:F154"/>
    <mergeCell ref="U148:U149"/>
    <mergeCell ref="V148:V149"/>
    <mergeCell ref="W148:W149"/>
    <mergeCell ref="X148:X149"/>
    <mergeCell ref="Y148:Y149"/>
    <mergeCell ref="Z148:Z149"/>
    <mergeCell ref="O148:O149"/>
    <mergeCell ref="P148:P149"/>
    <mergeCell ref="Q148:Q149"/>
    <mergeCell ref="R148:R149"/>
    <mergeCell ref="S148:S149"/>
    <mergeCell ref="T148:T149"/>
    <mergeCell ref="I148:I149"/>
    <mergeCell ref="J148:J149"/>
    <mergeCell ref="K148:K149"/>
    <mergeCell ref="L148:L149"/>
    <mergeCell ref="M148:M149"/>
    <mergeCell ref="N148:N149"/>
    <mergeCell ref="B148:B149"/>
    <mergeCell ref="C148:C149"/>
    <mergeCell ref="D148:D149"/>
    <mergeCell ref="E148:E149"/>
    <mergeCell ref="F148:F149"/>
    <mergeCell ref="D155:D156"/>
    <mergeCell ref="E155:E156"/>
    <mergeCell ref="F155:F156"/>
    <mergeCell ref="G155:G156"/>
    <mergeCell ref="Y153:Y154"/>
    <mergeCell ref="Z153:Z154"/>
    <mergeCell ref="AA153:AA154"/>
    <mergeCell ref="AB153:AB154"/>
    <mergeCell ref="AC153:AC154"/>
    <mergeCell ref="AD153:AD154"/>
    <mergeCell ref="S153:S154"/>
    <mergeCell ref="T153:T154"/>
    <mergeCell ref="U153:U154"/>
    <mergeCell ref="V153:V154"/>
    <mergeCell ref="W153:W154"/>
    <mergeCell ref="X153:X154"/>
    <mergeCell ref="M153:M154"/>
    <mergeCell ref="N153:N154"/>
    <mergeCell ref="O153:O154"/>
    <mergeCell ref="P153:P154"/>
    <mergeCell ref="Q153:Q154"/>
    <mergeCell ref="R153:R154"/>
    <mergeCell ref="G153:G154"/>
    <mergeCell ref="H153:H154"/>
    <mergeCell ref="I153:I154"/>
    <mergeCell ref="J153:J154"/>
    <mergeCell ref="K153:K154"/>
    <mergeCell ref="L153:L154"/>
    <mergeCell ref="K157:K158"/>
    <mergeCell ref="L157:L158"/>
    <mergeCell ref="Z155:Z156"/>
    <mergeCell ref="AA155:AA156"/>
    <mergeCell ref="AB155:AB156"/>
    <mergeCell ref="AC155:AC156"/>
    <mergeCell ref="AD155:AD156"/>
    <mergeCell ref="B157:B158"/>
    <mergeCell ref="C157:C158"/>
    <mergeCell ref="D157:D158"/>
    <mergeCell ref="E157:E158"/>
    <mergeCell ref="F157:F158"/>
    <mergeCell ref="T155:T156"/>
    <mergeCell ref="U155:U156"/>
    <mergeCell ref="V155:V156"/>
    <mergeCell ref="W155:W156"/>
    <mergeCell ref="X155:X156"/>
    <mergeCell ref="Y155:Y156"/>
    <mergeCell ref="N155:N156"/>
    <mergeCell ref="O155:O156"/>
    <mergeCell ref="P155:P156"/>
    <mergeCell ref="Q155:Q156"/>
    <mergeCell ref="R155:R156"/>
    <mergeCell ref="S155:S156"/>
    <mergeCell ref="H155:H156"/>
    <mergeCell ref="I155:I156"/>
    <mergeCell ref="J155:J156"/>
    <mergeCell ref="K155:K156"/>
    <mergeCell ref="L155:L156"/>
    <mergeCell ref="M155:M156"/>
    <mergeCell ref="B155:B156"/>
    <mergeCell ref="C155:C156"/>
    <mergeCell ref="AF160:AG160"/>
    <mergeCell ref="B162:B163"/>
    <mergeCell ref="C162:C163"/>
    <mergeCell ref="D162:D163"/>
    <mergeCell ref="E162:E163"/>
    <mergeCell ref="F162:F163"/>
    <mergeCell ref="G162:G163"/>
    <mergeCell ref="H162:H163"/>
    <mergeCell ref="I162:I163"/>
    <mergeCell ref="J162:J163"/>
    <mergeCell ref="Y157:Y158"/>
    <mergeCell ref="Z157:Z158"/>
    <mergeCell ref="AA157:AA158"/>
    <mergeCell ref="AB157:AB158"/>
    <mergeCell ref="AC157:AC158"/>
    <mergeCell ref="AD157:AD158"/>
    <mergeCell ref="S157:S158"/>
    <mergeCell ref="T157:T158"/>
    <mergeCell ref="U157:U158"/>
    <mergeCell ref="V157:V158"/>
    <mergeCell ref="W157:W158"/>
    <mergeCell ref="X157:X158"/>
    <mergeCell ref="M157:M158"/>
    <mergeCell ref="N157:N158"/>
    <mergeCell ref="O157:O158"/>
    <mergeCell ref="P157:P158"/>
    <mergeCell ref="Q157:Q158"/>
    <mergeCell ref="R157:R158"/>
    <mergeCell ref="G157:G158"/>
    <mergeCell ref="H157:H158"/>
    <mergeCell ref="I157:I158"/>
    <mergeCell ref="J157:J158"/>
    <mergeCell ref="AC162:AC163"/>
    <mergeCell ref="AD162:AD163"/>
    <mergeCell ref="B164:B165"/>
    <mergeCell ref="C164:C165"/>
    <mergeCell ref="D164:D165"/>
    <mergeCell ref="E164:E165"/>
    <mergeCell ref="F164:F165"/>
    <mergeCell ref="G164:G165"/>
    <mergeCell ref="H164:H165"/>
    <mergeCell ref="I164:I165"/>
    <mergeCell ref="W162:W163"/>
    <mergeCell ref="X162:X163"/>
    <mergeCell ref="Y162:Y163"/>
    <mergeCell ref="Z162:Z163"/>
    <mergeCell ref="AA162:AA163"/>
    <mergeCell ref="AB162:AB163"/>
    <mergeCell ref="Q162:Q163"/>
    <mergeCell ref="R162:R163"/>
    <mergeCell ref="S162:S163"/>
    <mergeCell ref="T162:T163"/>
    <mergeCell ref="U162:U163"/>
    <mergeCell ref="V162:V163"/>
    <mergeCell ref="K162:K163"/>
    <mergeCell ref="L162:L163"/>
    <mergeCell ref="M162:M163"/>
    <mergeCell ref="N162:N163"/>
    <mergeCell ref="O162:O163"/>
    <mergeCell ref="P162:P163"/>
    <mergeCell ref="AB164:AB165"/>
    <mergeCell ref="AC164:AC165"/>
    <mergeCell ref="AD164:AD165"/>
    <mergeCell ref="G166:G167"/>
    <mergeCell ref="H166:H167"/>
    <mergeCell ref="V164:V165"/>
    <mergeCell ref="W164:W165"/>
    <mergeCell ref="X164:X165"/>
    <mergeCell ref="Y164:Y165"/>
    <mergeCell ref="Z164:Z165"/>
    <mergeCell ref="AA164:AA165"/>
    <mergeCell ref="P164:P165"/>
    <mergeCell ref="Q164:Q165"/>
    <mergeCell ref="R164:R165"/>
    <mergeCell ref="S164:S165"/>
    <mergeCell ref="T164:T165"/>
    <mergeCell ref="U164:U165"/>
    <mergeCell ref="J164:J165"/>
    <mergeCell ref="K164:K165"/>
    <mergeCell ref="L164:L165"/>
    <mergeCell ref="M164:M165"/>
    <mergeCell ref="N164:N165"/>
    <mergeCell ref="O164:O165"/>
    <mergeCell ref="AA166:AA167"/>
    <mergeCell ref="AB166:AB167"/>
    <mergeCell ref="AC166:AC167"/>
    <mergeCell ref="AD166:AD167"/>
    <mergeCell ref="AF169:AG169"/>
    <mergeCell ref="B171:B172"/>
    <mergeCell ref="C171:C172"/>
    <mergeCell ref="D171:D172"/>
    <mergeCell ref="E171:E172"/>
    <mergeCell ref="F171:F172"/>
    <mergeCell ref="U166:U167"/>
    <mergeCell ref="V166:V167"/>
    <mergeCell ref="W166:W167"/>
    <mergeCell ref="X166:X167"/>
    <mergeCell ref="Y166:Y167"/>
    <mergeCell ref="Z166:Z167"/>
    <mergeCell ref="O166:O167"/>
    <mergeCell ref="P166:P167"/>
    <mergeCell ref="Q166:Q167"/>
    <mergeCell ref="R166:R167"/>
    <mergeCell ref="S166:S167"/>
    <mergeCell ref="T166:T167"/>
    <mergeCell ref="I166:I167"/>
    <mergeCell ref="J166:J167"/>
    <mergeCell ref="K166:K167"/>
    <mergeCell ref="L166:L167"/>
    <mergeCell ref="M166:M167"/>
    <mergeCell ref="N166:N167"/>
    <mergeCell ref="B166:B167"/>
    <mergeCell ref="C166:C167"/>
    <mergeCell ref="D166:D167"/>
    <mergeCell ref="E166:E167"/>
    <mergeCell ref="F166:F167"/>
    <mergeCell ref="D173:D174"/>
    <mergeCell ref="E173:E174"/>
    <mergeCell ref="F173:F174"/>
    <mergeCell ref="G173:G174"/>
    <mergeCell ref="Y171:Y172"/>
    <mergeCell ref="Z171:Z172"/>
    <mergeCell ref="AA171:AA172"/>
    <mergeCell ref="AB171:AB172"/>
    <mergeCell ref="AC171:AC172"/>
    <mergeCell ref="AD171:AD172"/>
    <mergeCell ref="S171:S172"/>
    <mergeCell ref="T171:T172"/>
    <mergeCell ref="U171:U172"/>
    <mergeCell ref="V171:V172"/>
    <mergeCell ref="W171:W172"/>
    <mergeCell ref="X171:X172"/>
    <mergeCell ref="M171:M172"/>
    <mergeCell ref="N171:N172"/>
    <mergeCell ref="O171:O172"/>
    <mergeCell ref="P171:P172"/>
    <mergeCell ref="Q171:Q172"/>
    <mergeCell ref="R171:R172"/>
    <mergeCell ref="G171:G172"/>
    <mergeCell ref="H171:H172"/>
    <mergeCell ref="I171:I172"/>
    <mergeCell ref="J171:J172"/>
    <mergeCell ref="K171:K172"/>
    <mergeCell ref="L171:L172"/>
    <mergeCell ref="K175:K176"/>
    <mergeCell ref="L175:L176"/>
    <mergeCell ref="Z173:Z174"/>
    <mergeCell ref="AA173:AA174"/>
    <mergeCell ref="AB173:AB174"/>
    <mergeCell ref="AC173:AC174"/>
    <mergeCell ref="AD173:AD174"/>
    <mergeCell ref="B175:B176"/>
    <mergeCell ref="C175:C176"/>
    <mergeCell ref="D175:D176"/>
    <mergeCell ref="E175:E176"/>
    <mergeCell ref="F175:F176"/>
    <mergeCell ref="T173:T174"/>
    <mergeCell ref="U173:U174"/>
    <mergeCell ref="V173:V174"/>
    <mergeCell ref="W173:W174"/>
    <mergeCell ref="X173:X174"/>
    <mergeCell ref="Y173:Y174"/>
    <mergeCell ref="N173:N174"/>
    <mergeCell ref="O173:O174"/>
    <mergeCell ref="P173:P174"/>
    <mergeCell ref="Q173:Q174"/>
    <mergeCell ref="R173:R174"/>
    <mergeCell ref="S173:S174"/>
    <mergeCell ref="H173:H174"/>
    <mergeCell ref="I173:I174"/>
    <mergeCell ref="J173:J174"/>
    <mergeCell ref="K173:K174"/>
    <mergeCell ref="L173:L174"/>
    <mergeCell ref="M173:M174"/>
    <mergeCell ref="B173:B174"/>
    <mergeCell ref="C173:C174"/>
    <mergeCell ref="AF178:AG178"/>
    <mergeCell ref="B180:B181"/>
    <mergeCell ref="C180:C181"/>
    <mergeCell ref="D180:D181"/>
    <mergeCell ref="E180:E181"/>
    <mergeCell ref="F180:F181"/>
    <mergeCell ref="G180:G181"/>
    <mergeCell ref="H180:H181"/>
    <mergeCell ref="I180:I181"/>
    <mergeCell ref="J180:J181"/>
    <mergeCell ref="Y175:Y176"/>
    <mergeCell ref="Z175:Z176"/>
    <mergeCell ref="AA175:AA176"/>
    <mergeCell ref="AB175:AB176"/>
    <mergeCell ref="AC175:AC176"/>
    <mergeCell ref="AD175:AD176"/>
    <mergeCell ref="S175:S176"/>
    <mergeCell ref="T175:T176"/>
    <mergeCell ref="U175:U176"/>
    <mergeCell ref="V175:V176"/>
    <mergeCell ref="W175:W176"/>
    <mergeCell ref="X175:X176"/>
    <mergeCell ref="M175:M176"/>
    <mergeCell ref="N175:N176"/>
    <mergeCell ref="O175:O176"/>
    <mergeCell ref="P175:P176"/>
    <mergeCell ref="Q175:Q176"/>
    <mergeCell ref="R175:R176"/>
    <mergeCell ref="G175:G176"/>
    <mergeCell ref="H175:H176"/>
    <mergeCell ref="I175:I176"/>
    <mergeCell ref="J175:J176"/>
    <mergeCell ref="AC180:AC181"/>
    <mergeCell ref="AD180:AD181"/>
    <mergeCell ref="B182:B183"/>
    <mergeCell ref="C182:C183"/>
    <mergeCell ref="D182:D183"/>
    <mergeCell ref="E182:E183"/>
    <mergeCell ref="F182:F183"/>
    <mergeCell ref="G182:G183"/>
    <mergeCell ref="H182:H183"/>
    <mergeCell ref="I182:I183"/>
    <mergeCell ref="W180:W181"/>
    <mergeCell ref="X180:X181"/>
    <mergeCell ref="Y180:Y181"/>
    <mergeCell ref="Z180:Z181"/>
    <mergeCell ref="AA180:AA181"/>
    <mergeCell ref="AB180:AB181"/>
    <mergeCell ref="Q180:Q181"/>
    <mergeCell ref="R180:R181"/>
    <mergeCell ref="S180:S181"/>
    <mergeCell ref="T180:T181"/>
    <mergeCell ref="U180:U181"/>
    <mergeCell ref="V180:V181"/>
    <mergeCell ref="K180:K181"/>
    <mergeCell ref="L180:L181"/>
    <mergeCell ref="M180:M181"/>
    <mergeCell ref="N180:N181"/>
    <mergeCell ref="O180:O181"/>
    <mergeCell ref="P180:P181"/>
    <mergeCell ref="AB182:AB183"/>
    <mergeCell ref="AC182:AC183"/>
    <mergeCell ref="AD182:AD183"/>
    <mergeCell ref="G184:G185"/>
    <mergeCell ref="H184:H185"/>
    <mergeCell ref="V182:V183"/>
    <mergeCell ref="W182:W183"/>
    <mergeCell ref="X182:X183"/>
    <mergeCell ref="Y182:Y183"/>
    <mergeCell ref="Z182:Z183"/>
    <mergeCell ref="AA182:AA183"/>
    <mergeCell ref="P182:P183"/>
    <mergeCell ref="Q182:Q183"/>
    <mergeCell ref="R182:R183"/>
    <mergeCell ref="S182:S183"/>
    <mergeCell ref="T182:T183"/>
    <mergeCell ref="U182:U183"/>
    <mergeCell ref="J182:J183"/>
    <mergeCell ref="K182:K183"/>
    <mergeCell ref="L182:L183"/>
    <mergeCell ref="M182:M183"/>
    <mergeCell ref="N182:N183"/>
    <mergeCell ref="O182:O183"/>
    <mergeCell ref="AA184:AA185"/>
    <mergeCell ref="AB184:AB185"/>
    <mergeCell ref="AC184:AC185"/>
    <mergeCell ref="AD184:AD185"/>
    <mergeCell ref="AF187:AG187"/>
    <mergeCell ref="B189:B190"/>
    <mergeCell ref="C189:C190"/>
    <mergeCell ref="D189:D190"/>
    <mergeCell ref="E189:E190"/>
    <mergeCell ref="F189:F190"/>
    <mergeCell ref="U184:U185"/>
    <mergeCell ref="V184:V185"/>
    <mergeCell ref="W184:W185"/>
    <mergeCell ref="X184:X185"/>
    <mergeCell ref="Y184:Y185"/>
    <mergeCell ref="Z184:Z185"/>
    <mergeCell ref="O184:O185"/>
    <mergeCell ref="P184:P185"/>
    <mergeCell ref="Q184:Q185"/>
    <mergeCell ref="R184:R185"/>
    <mergeCell ref="S184:S185"/>
    <mergeCell ref="T184:T185"/>
    <mergeCell ref="I184:I185"/>
    <mergeCell ref="J184:J185"/>
    <mergeCell ref="K184:K185"/>
    <mergeCell ref="L184:L185"/>
    <mergeCell ref="M184:M185"/>
    <mergeCell ref="N184:N185"/>
    <mergeCell ref="B184:B185"/>
    <mergeCell ref="C184:C185"/>
    <mergeCell ref="D184:D185"/>
    <mergeCell ref="E184:E185"/>
    <mergeCell ref="F184:F185"/>
    <mergeCell ref="D191:D192"/>
    <mergeCell ref="E191:E192"/>
    <mergeCell ref="F191:F192"/>
    <mergeCell ref="G191:G192"/>
    <mergeCell ref="Y189:Y190"/>
    <mergeCell ref="Z189:Z190"/>
    <mergeCell ref="AA189:AA190"/>
    <mergeCell ref="AB189:AB190"/>
    <mergeCell ref="AC189:AC190"/>
    <mergeCell ref="AD189:AD190"/>
    <mergeCell ref="S189:S190"/>
    <mergeCell ref="T189:T190"/>
    <mergeCell ref="U189:U190"/>
    <mergeCell ref="V189:V190"/>
    <mergeCell ref="W189:W190"/>
    <mergeCell ref="X189:X190"/>
    <mergeCell ref="M189:M190"/>
    <mergeCell ref="N189:N190"/>
    <mergeCell ref="O189:O190"/>
    <mergeCell ref="P189:P190"/>
    <mergeCell ref="Q189:Q190"/>
    <mergeCell ref="R189:R190"/>
    <mergeCell ref="G189:G190"/>
    <mergeCell ref="H189:H190"/>
    <mergeCell ref="I189:I190"/>
    <mergeCell ref="J189:J190"/>
    <mergeCell ref="K189:K190"/>
    <mergeCell ref="L189:L190"/>
    <mergeCell ref="K193:K194"/>
    <mergeCell ref="L193:L194"/>
    <mergeCell ref="Z191:Z192"/>
    <mergeCell ref="AA191:AA192"/>
    <mergeCell ref="AB191:AB192"/>
    <mergeCell ref="AC191:AC192"/>
    <mergeCell ref="AD191:AD192"/>
    <mergeCell ref="B193:B194"/>
    <mergeCell ref="C193:C194"/>
    <mergeCell ref="D193:D194"/>
    <mergeCell ref="E193:E194"/>
    <mergeCell ref="F193:F194"/>
    <mergeCell ref="T191:T192"/>
    <mergeCell ref="U191:U192"/>
    <mergeCell ref="V191:V192"/>
    <mergeCell ref="W191:W192"/>
    <mergeCell ref="X191:X192"/>
    <mergeCell ref="Y191:Y192"/>
    <mergeCell ref="N191:N192"/>
    <mergeCell ref="O191:O192"/>
    <mergeCell ref="P191:P192"/>
    <mergeCell ref="Q191:Q192"/>
    <mergeCell ref="R191:R192"/>
    <mergeCell ref="S191:S192"/>
    <mergeCell ref="H191:H192"/>
    <mergeCell ref="I191:I192"/>
    <mergeCell ref="J191:J192"/>
    <mergeCell ref="K191:K192"/>
    <mergeCell ref="L191:L192"/>
    <mergeCell ref="M191:M192"/>
    <mergeCell ref="B191:B192"/>
    <mergeCell ref="C191:C192"/>
    <mergeCell ref="AF196:AG196"/>
    <mergeCell ref="B198:B199"/>
    <mergeCell ref="C198:C199"/>
    <mergeCell ref="D198:D199"/>
    <mergeCell ref="E198:E199"/>
    <mergeCell ref="F198:F199"/>
    <mergeCell ref="G198:G199"/>
    <mergeCell ref="H198:H199"/>
    <mergeCell ref="I198:I199"/>
    <mergeCell ref="J198:J199"/>
    <mergeCell ref="Y193:Y194"/>
    <mergeCell ref="Z193:Z194"/>
    <mergeCell ref="AA193:AA194"/>
    <mergeCell ref="AB193:AB194"/>
    <mergeCell ref="AC193:AC194"/>
    <mergeCell ref="AD193:AD194"/>
    <mergeCell ref="S193:S194"/>
    <mergeCell ref="T193:T194"/>
    <mergeCell ref="U193:U194"/>
    <mergeCell ref="V193:V194"/>
    <mergeCell ref="W193:W194"/>
    <mergeCell ref="X193:X194"/>
    <mergeCell ref="M193:M194"/>
    <mergeCell ref="N193:N194"/>
    <mergeCell ref="O193:O194"/>
    <mergeCell ref="P193:P194"/>
    <mergeCell ref="Q193:Q194"/>
    <mergeCell ref="R193:R194"/>
    <mergeCell ref="G193:G194"/>
    <mergeCell ref="H193:H194"/>
    <mergeCell ref="I193:I194"/>
    <mergeCell ref="J193:J194"/>
    <mergeCell ref="AC198:AC199"/>
    <mergeCell ref="AD198:AD199"/>
    <mergeCell ref="B200:B201"/>
    <mergeCell ref="C200:C201"/>
    <mergeCell ref="D200:D201"/>
    <mergeCell ref="E200:E201"/>
    <mergeCell ref="F200:F201"/>
    <mergeCell ref="G200:G201"/>
    <mergeCell ref="H200:H201"/>
    <mergeCell ref="I200:I201"/>
    <mergeCell ref="W198:W199"/>
    <mergeCell ref="X198:X199"/>
    <mergeCell ref="Y198:Y199"/>
    <mergeCell ref="Z198:Z199"/>
    <mergeCell ref="AA198:AA199"/>
    <mergeCell ref="AB198:AB199"/>
    <mergeCell ref="Q198:Q199"/>
    <mergeCell ref="R198:R199"/>
    <mergeCell ref="S198:S199"/>
    <mergeCell ref="T198:T199"/>
    <mergeCell ref="U198:U199"/>
    <mergeCell ref="V198:V199"/>
    <mergeCell ref="K198:K199"/>
    <mergeCell ref="L198:L199"/>
    <mergeCell ref="M198:M199"/>
    <mergeCell ref="N198:N199"/>
    <mergeCell ref="O198:O199"/>
    <mergeCell ref="P198:P199"/>
    <mergeCell ref="AB200:AB201"/>
    <mergeCell ref="AC200:AC201"/>
    <mergeCell ref="AD200:AD201"/>
    <mergeCell ref="G202:G203"/>
    <mergeCell ref="H202:H203"/>
    <mergeCell ref="V200:V201"/>
    <mergeCell ref="W200:W201"/>
    <mergeCell ref="X200:X201"/>
    <mergeCell ref="Y200:Y201"/>
    <mergeCell ref="Z200:Z201"/>
    <mergeCell ref="AA200:AA201"/>
    <mergeCell ref="P200:P201"/>
    <mergeCell ref="Q200:Q201"/>
    <mergeCell ref="R200:R201"/>
    <mergeCell ref="S200:S201"/>
    <mergeCell ref="T200:T201"/>
    <mergeCell ref="U200:U201"/>
    <mergeCell ref="J200:J201"/>
    <mergeCell ref="K200:K201"/>
    <mergeCell ref="L200:L201"/>
    <mergeCell ref="M200:M201"/>
    <mergeCell ref="N200:N201"/>
    <mergeCell ref="O200:O201"/>
    <mergeCell ref="AA202:AA203"/>
    <mergeCell ref="AB202:AB203"/>
    <mergeCell ref="AC202:AC203"/>
    <mergeCell ref="AD202:AD203"/>
    <mergeCell ref="AF205:AG205"/>
    <mergeCell ref="B207:B208"/>
    <mergeCell ref="C207:C208"/>
    <mergeCell ref="D207:D208"/>
    <mergeCell ref="E207:E208"/>
    <mergeCell ref="F207:F208"/>
    <mergeCell ref="U202:U203"/>
    <mergeCell ref="V202:V203"/>
    <mergeCell ref="W202:W203"/>
    <mergeCell ref="X202:X203"/>
    <mergeCell ref="Y202:Y203"/>
    <mergeCell ref="Z202:Z203"/>
    <mergeCell ref="O202:O203"/>
    <mergeCell ref="P202:P203"/>
    <mergeCell ref="Q202:Q203"/>
    <mergeCell ref="R202:R203"/>
    <mergeCell ref="S202:S203"/>
    <mergeCell ref="T202:T203"/>
    <mergeCell ref="I202:I203"/>
    <mergeCell ref="J202:J203"/>
    <mergeCell ref="K202:K203"/>
    <mergeCell ref="L202:L203"/>
    <mergeCell ref="M202:M203"/>
    <mergeCell ref="N202:N203"/>
    <mergeCell ref="B202:B203"/>
    <mergeCell ref="C202:C203"/>
    <mergeCell ref="D202:D203"/>
    <mergeCell ref="E202:E203"/>
    <mergeCell ref="F202:F203"/>
    <mergeCell ref="D209:D210"/>
    <mergeCell ref="E209:E210"/>
    <mergeCell ref="F209:F210"/>
    <mergeCell ref="G209:G210"/>
    <mergeCell ref="Y207:Y208"/>
    <mergeCell ref="Z207:Z208"/>
    <mergeCell ref="AA207:AA208"/>
    <mergeCell ref="AB207:AB208"/>
    <mergeCell ref="AC207:AC208"/>
    <mergeCell ref="AD207:AD208"/>
    <mergeCell ref="S207:S208"/>
    <mergeCell ref="T207:T208"/>
    <mergeCell ref="U207:U208"/>
    <mergeCell ref="V207:V208"/>
    <mergeCell ref="W207:W208"/>
    <mergeCell ref="X207:X208"/>
    <mergeCell ref="M207:M208"/>
    <mergeCell ref="N207:N208"/>
    <mergeCell ref="O207:O208"/>
    <mergeCell ref="P207:P208"/>
    <mergeCell ref="Q207:Q208"/>
    <mergeCell ref="R207:R208"/>
    <mergeCell ref="G207:G208"/>
    <mergeCell ref="H207:H208"/>
    <mergeCell ref="I207:I208"/>
    <mergeCell ref="J207:J208"/>
    <mergeCell ref="K207:K208"/>
    <mergeCell ref="L207:L208"/>
    <mergeCell ref="K211:K212"/>
    <mergeCell ref="L211:L212"/>
    <mergeCell ref="Z209:Z210"/>
    <mergeCell ref="AA209:AA210"/>
    <mergeCell ref="AB209:AB210"/>
    <mergeCell ref="AC209:AC210"/>
    <mergeCell ref="AD209:AD210"/>
    <mergeCell ref="B211:B212"/>
    <mergeCell ref="C211:C212"/>
    <mergeCell ref="D211:D212"/>
    <mergeCell ref="E211:E212"/>
    <mergeCell ref="F211:F212"/>
    <mergeCell ref="T209:T210"/>
    <mergeCell ref="U209:U210"/>
    <mergeCell ref="V209:V210"/>
    <mergeCell ref="W209:W210"/>
    <mergeCell ref="X209:X210"/>
    <mergeCell ref="Y209:Y210"/>
    <mergeCell ref="N209:N210"/>
    <mergeCell ref="O209:O210"/>
    <mergeCell ref="P209:P210"/>
    <mergeCell ref="Q209:Q210"/>
    <mergeCell ref="R209:R210"/>
    <mergeCell ref="S209:S210"/>
    <mergeCell ref="H209:H210"/>
    <mergeCell ref="I209:I210"/>
    <mergeCell ref="J209:J210"/>
    <mergeCell ref="K209:K210"/>
    <mergeCell ref="L209:L210"/>
    <mergeCell ref="M209:M210"/>
    <mergeCell ref="B209:B210"/>
    <mergeCell ref="C209:C210"/>
    <mergeCell ref="AF214:AG214"/>
    <mergeCell ref="B216:B217"/>
    <mergeCell ref="C216:C217"/>
    <mergeCell ref="D216:D217"/>
    <mergeCell ref="E216:E217"/>
    <mergeCell ref="F216:F217"/>
    <mergeCell ref="G216:G217"/>
    <mergeCell ref="H216:H217"/>
    <mergeCell ref="I216:I217"/>
    <mergeCell ref="J216:J217"/>
    <mergeCell ref="Y211:Y212"/>
    <mergeCell ref="Z211:Z212"/>
    <mergeCell ref="AA211:AA212"/>
    <mergeCell ref="AB211:AB212"/>
    <mergeCell ref="AC211:AC212"/>
    <mergeCell ref="AD211:AD212"/>
    <mergeCell ref="S211:S212"/>
    <mergeCell ref="T211:T212"/>
    <mergeCell ref="U211:U212"/>
    <mergeCell ref="V211:V212"/>
    <mergeCell ref="W211:W212"/>
    <mergeCell ref="X211:X212"/>
    <mergeCell ref="M211:M212"/>
    <mergeCell ref="N211:N212"/>
    <mergeCell ref="O211:O212"/>
    <mergeCell ref="P211:P212"/>
    <mergeCell ref="Q211:Q212"/>
    <mergeCell ref="R211:R212"/>
    <mergeCell ref="G211:G212"/>
    <mergeCell ref="H211:H212"/>
    <mergeCell ref="I211:I212"/>
    <mergeCell ref="J211:J212"/>
    <mergeCell ref="AC216:AC217"/>
    <mergeCell ref="AD216:AD217"/>
    <mergeCell ref="B218:B219"/>
    <mergeCell ref="C218:C219"/>
    <mergeCell ref="D218:D219"/>
    <mergeCell ref="E218:E219"/>
    <mergeCell ref="F218:F219"/>
    <mergeCell ref="G218:G219"/>
    <mergeCell ref="H218:H219"/>
    <mergeCell ref="I218:I219"/>
    <mergeCell ref="W216:W217"/>
    <mergeCell ref="X216:X217"/>
    <mergeCell ref="Y216:Y217"/>
    <mergeCell ref="Z216:Z217"/>
    <mergeCell ref="AA216:AA217"/>
    <mergeCell ref="AB216:AB217"/>
    <mergeCell ref="Q216:Q217"/>
    <mergeCell ref="R216:R217"/>
    <mergeCell ref="S216:S217"/>
    <mergeCell ref="T216:T217"/>
    <mergeCell ref="U216:U217"/>
    <mergeCell ref="V216:V217"/>
    <mergeCell ref="K216:K217"/>
    <mergeCell ref="L216:L217"/>
    <mergeCell ref="M216:M217"/>
    <mergeCell ref="N216:N217"/>
    <mergeCell ref="O216:O217"/>
    <mergeCell ref="P216:P217"/>
    <mergeCell ref="AB218:AB219"/>
    <mergeCell ref="AC218:AC219"/>
    <mergeCell ref="AD218:AD219"/>
    <mergeCell ref="G220:G221"/>
    <mergeCell ref="H220:H221"/>
    <mergeCell ref="V218:V219"/>
    <mergeCell ref="W218:W219"/>
    <mergeCell ref="X218:X219"/>
    <mergeCell ref="Y218:Y219"/>
    <mergeCell ref="Z218:Z219"/>
    <mergeCell ref="AA218:AA219"/>
    <mergeCell ref="P218:P219"/>
    <mergeCell ref="Q218:Q219"/>
    <mergeCell ref="R218:R219"/>
    <mergeCell ref="S218:S219"/>
    <mergeCell ref="T218:T219"/>
    <mergeCell ref="U218:U219"/>
    <mergeCell ref="J218:J219"/>
    <mergeCell ref="K218:K219"/>
    <mergeCell ref="L218:L219"/>
    <mergeCell ref="M218:M219"/>
    <mergeCell ref="N218:N219"/>
    <mergeCell ref="O218:O219"/>
    <mergeCell ref="AA220:AA221"/>
    <mergeCell ref="AB220:AB221"/>
    <mergeCell ref="AC220:AC221"/>
    <mergeCell ref="AD220:AD221"/>
    <mergeCell ref="AF223:AG223"/>
    <mergeCell ref="B225:B226"/>
    <mergeCell ref="C225:C226"/>
    <mergeCell ref="D225:D226"/>
    <mergeCell ref="E225:E226"/>
    <mergeCell ref="F225:F226"/>
    <mergeCell ref="U220:U221"/>
    <mergeCell ref="V220:V221"/>
    <mergeCell ref="W220:W221"/>
    <mergeCell ref="X220:X221"/>
    <mergeCell ref="Y220:Y221"/>
    <mergeCell ref="Z220:Z221"/>
    <mergeCell ref="O220:O221"/>
    <mergeCell ref="P220:P221"/>
    <mergeCell ref="Q220:Q221"/>
    <mergeCell ref="R220:R221"/>
    <mergeCell ref="S220:S221"/>
    <mergeCell ref="T220:T221"/>
    <mergeCell ref="I220:I221"/>
    <mergeCell ref="J220:J221"/>
    <mergeCell ref="K220:K221"/>
    <mergeCell ref="L220:L221"/>
    <mergeCell ref="M220:M221"/>
    <mergeCell ref="N220:N221"/>
    <mergeCell ref="B220:B221"/>
    <mergeCell ref="C220:C221"/>
    <mergeCell ref="D220:D221"/>
    <mergeCell ref="E220:E221"/>
    <mergeCell ref="F220:F221"/>
    <mergeCell ref="D227:D228"/>
    <mergeCell ref="E227:E228"/>
    <mergeCell ref="F227:F228"/>
    <mergeCell ref="G227:G228"/>
    <mergeCell ref="Y225:Y226"/>
    <mergeCell ref="Z225:Z226"/>
    <mergeCell ref="AA225:AA226"/>
    <mergeCell ref="AB225:AB226"/>
    <mergeCell ref="AC225:AC226"/>
    <mergeCell ref="AD225:AD226"/>
    <mergeCell ref="S225:S226"/>
    <mergeCell ref="T225:T226"/>
    <mergeCell ref="U225:U226"/>
    <mergeCell ref="V225:V226"/>
    <mergeCell ref="W225:W226"/>
    <mergeCell ref="X225:X226"/>
    <mergeCell ref="M225:M226"/>
    <mergeCell ref="N225:N226"/>
    <mergeCell ref="O225:O226"/>
    <mergeCell ref="P225:P226"/>
    <mergeCell ref="Q225:Q226"/>
    <mergeCell ref="R225:R226"/>
    <mergeCell ref="G225:G226"/>
    <mergeCell ref="H225:H226"/>
    <mergeCell ref="I225:I226"/>
    <mergeCell ref="J225:J226"/>
    <mergeCell ref="K225:K226"/>
    <mergeCell ref="L225:L226"/>
    <mergeCell ref="K229:K230"/>
    <mergeCell ref="L229:L230"/>
    <mergeCell ref="Z227:Z228"/>
    <mergeCell ref="AA227:AA228"/>
    <mergeCell ref="AB227:AB228"/>
    <mergeCell ref="AC227:AC228"/>
    <mergeCell ref="AD227:AD228"/>
    <mergeCell ref="B229:B230"/>
    <mergeCell ref="C229:C230"/>
    <mergeCell ref="D229:D230"/>
    <mergeCell ref="E229:E230"/>
    <mergeCell ref="F229:F230"/>
    <mergeCell ref="T227:T228"/>
    <mergeCell ref="U227:U228"/>
    <mergeCell ref="V227:V228"/>
    <mergeCell ref="W227:W228"/>
    <mergeCell ref="X227:X228"/>
    <mergeCell ref="Y227:Y228"/>
    <mergeCell ref="N227:N228"/>
    <mergeCell ref="O227:O228"/>
    <mergeCell ref="P227:P228"/>
    <mergeCell ref="Q227:Q228"/>
    <mergeCell ref="R227:R228"/>
    <mergeCell ref="S227:S228"/>
    <mergeCell ref="H227:H228"/>
    <mergeCell ref="I227:I228"/>
    <mergeCell ref="J227:J228"/>
    <mergeCell ref="K227:K228"/>
    <mergeCell ref="L227:L228"/>
    <mergeCell ref="M227:M228"/>
    <mergeCell ref="B227:B228"/>
    <mergeCell ref="C227:C228"/>
    <mergeCell ref="AF232:AG232"/>
    <mergeCell ref="B234:B235"/>
    <mergeCell ref="C234:C235"/>
    <mergeCell ref="D234:D235"/>
    <mergeCell ref="E234:E235"/>
    <mergeCell ref="F234:F235"/>
    <mergeCell ref="G234:G235"/>
    <mergeCell ref="H234:H235"/>
    <mergeCell ref="I234:I235"/>
    <mergeCell ref="J234:J235"/>
    <mergeCell ref="Y229:Y230"/>
    <mergeCell ref="Z229:Z230"/>
    <mergeCell ref="AA229:AA230"/>
    <mergeCell ref="AB229:AB230"/>
    <mergeCell ref="AC229:AC230"/>
    <mergeCell ref="AD229:AD230"/>
    <mergeCell ref="S229:S230"/>
    <mergeCell ref="T229:T230"/>
    <mergeCell ref="U229:U230"/>
    <mergeCell ref="V229:V230"/>
    <mergeCell ref="W229:W230"/>
    <mergeCell ref="X229:X230"/>
    <mergeCell ref="M229:M230"/>
    <mergeCell ref="N229:N230"/>
    <mergeCell ref="O229:O230"/>
    <mergeCell ref="P229:P230"/>
    <mergeCell ref="Q229:Q230"/>
    <mergeCell ref="R229:R230"/>
    <mergeCell ref="G229:G230"/>
    <mergeCell ref="H229:H230"/>
    <mergeCell ref="I229:I230"/>
    <mergeCell ref="J229:J230"/>
    <mergeCell ref="AC234:AC235"/>
    <mergeCell ref="AD234:AD235"/>
    <mergeCell ref="B236:B237"/>
    <mergeCell ref="C236:C237"/>
    <mergeCell ref="D236:D237"/>
    <mergeCell ref="E236:E237"/>
    <mergeCell ref="F236:F237"/>
    <mergeCell ref="G236:G237"/>
    <mergeCell ref="H236:H237"/>
    <mergeCell ref="I236:I237"/>
    <mergeCell ref="W234:W235"/>
    <mergeCell ref="X234:X235"/>
    <mergeCell ref="Y234:Y235"/>
    <mergeCell ref="Z234:Z235"/>
    <mergeCell ref="AA234:AA235"/>
    <mergeCell ref="AB234:AB235"/>
    <mergeCell ref="Q234:Q235"/>
    <mergeCell ref="R234:R235"/>
    <mergeCell ref="S234:S235"/>
    <mergeCell ref="T234:T235"/>
    <mergeCell ref="U234:U235"/>
    <mergeCell ref="V234:V235"/>
    <mergeCell ref="K234:K235"/>
    <mergeCell ref="L234:L235"/>
    <mergeCell ref="M234:M235"/>
    <mergeCell ref="N234:N235"/>
    <mergeCell ref="O234:O235"/>
    <mergeCell ref="P234:P235"/>
    <mergeCell ref="AB236:AB237"/>
    <mergeCell ref="AC236:AC237"/>
    <mergeCell ref="AD236:AD237"/>
    <mergeCell ref="G238:G239"/>
    <mergeCell ref="H238:H239"/>
    <mergeCell ref="V236:V237"/>
    <mergeCell ref="W236:W237"/>
    <mergeCell ref="X236:X237"/>
    <mergeCell ref="Y236:Y237"/>
    <mergeCell ref="Z236:Z237"/>
    <mergeCell ref="AA236:AA237"/>
    <mergeCell ref="P236:P237"/>
    <mergeCell ref="Q236:Q237"/>
    <mergeCell ref="R236:R237"/>
    <mergeCell ref="S236:S237"/>
    <mergeCell ref="T236:T237"/>
    <mergeCell ref="U236:U237"/>
    <mergeCell ref="J236:J237"/>
    <mergeCell ref="K236:K237"/>
    <mergeCell ref="L236:L237"/>
    <mergeCell ref="M236:M237"/>
    <mergeCell ref="N236:N237"/>
    <mergeCell ref="O236:O237"/>
    <mergeCell ref="AA238:AA239"/>
    <mergeCell ref="AB238:AB239"/>
    <mergeCell ref="AC238:AC239"/>
    <mergeCell ref="AD238:AD239"/>
    <mergeCell ref="AF241:AG241"/>
    <mergeCell ref="B243:B244"/>
    <mergeCell ref="C243:C244"/>
    <mergeCell ref="D243:D244"/>
    <mergeCell ref="E243:E244"/>
    <mergeCell ref="F243:F244"/>
    <mergeCell ref="U238:U239"/>
    <mergeCell ref="V238:V239"/>
    <mergeCell ref="W238:W239"/>
    <mergeCell ref="X238:X239"/>
    <mergeCell ref="Y238:Y239"/>
    <mergeCell ref="Z238:Z239"/>
    <mergeCell ref="O238:O239"/>
    <mergeCell ref="P238:P239"/>
    <mergeCell ref="Q238:Q239"/>
    <mergeCell ref="R238:R239"/>
    <mergeCell ref="S238:S239"/>
    <mergeCell ref="T238:T239"/>
    <mergeCell ref="I238:I239"/>
    <mergeCell ref="J238:J239"/>
    <mergeCell ref="K238:K239"/>
    <mergeCell ref="L238:L239"/>
    <mergeCell ref="M238:M239"/>
    <mergeCell ref="N238:N239"/>
    <mergeCell ref="B238:B239"/>
    <mergeCell ref="C238:C239"/>
    <mergeCell ref="D238:D239"/>
    <mergeCell ref="E238:E239"/>
    <mergeCell ref="F238:F239"/>
    <mergeCell ref="D245:D246"/>
    <mergeCell ref="E245:E246"/>
    <mergeCell ref="F245:F246"/>
    <mergeCell ref="G245:G246"/>
    <mergeCell ref="Y243:Y244"/>
    <mergeCell ref="Z243:Z244"/>
    <mergeCell ref="AA243:AA244"/>
    <mergeCell ref="AB243:AB244"/>
    <mergeCell ref="AC243:AC244"/>
    <mergeCell ref="AD243:AD244"/>
    <mergeCell ref="S243:S244"/>
    <mergeCell ref="T243:T244"/>
    <mergeCell ref="U243:U244"/>
    <mergeCell ref="V243:V244"/>
    <mergeCell ref="W243:W244"/>
    <mergeCell ref="X243:X244"/>
    <mergeCell ref="M243:M244"/>
    <mergeCell ref="N243:N244"/>
    <mergeCell ref="O243:O244"/>
    <mergeCell ref="P243:P244"/>
    <mergeCell ref="Q243:Q244"/>
    <mergeCell ref="R243:R244"/>
    <mergeCell ref="G243:G244"/>
    <mergeCell ref="H243:H244"/>
    <mergeCell ref="I243:I244"/>
    <mergeCell ref="J243:J244"/>
    <mergeCell ref="K243:K244"/>
    <mergeCell ref="L243:L244"/>
    <mergeCell ref="K247:K248"/>
    <mergeCell ref="L247:L248"/>
    <mergeCell ref="Z245:Z246"/>
    <mergeCell ref="AA245:AA246"/>
    <mergeCell ref="AB245:AB246"/>
    <mergeCell ref="AC245:AC246"/>
    <mergeCell ref="AD245:AD246"/>
    <mergeCell ref="B247:B248"/>
    <mergeCell ref="C247:C248"/>
    <mergeCell ref="D247:D248"/>
    <mergeCell ref="E247:E248"/>
    <mergeCell ref="F247:F248"/>
    <mergeCell ref="T245:T246"/>
    <mergeCell ref="U245:U246"/>
    <mergeCell ref="V245:V246"/>
    <mergeCell ref="W245:W246"/>
    <mergeCell ref="X245:X246"/>
    <mergeCell ref="Y245:Y246"/>
    <mergeCell ref="N245:N246"/>
    <mergeCell ref="O245:O246"/>
    <mergeCell ref="P245:P246"/>
    <mergeCell ref="Q245:Q246"/>
    <mergeCell ref="R245:R246"/>
    <mergeCell ref="S245:S246"/>
    <mergeCell ref="H245:H246"/>
    <mergeCell ref="I245:I246"/>
    <mergeCell ref="J245:J246"/>
    <mergeCell ref="K245:K246"/>
    <mergeCell ref="L245:L246"/>
    <mergeCell ref="M245:M246"/>
    <mergeCell ref="B245:B246"/>
    <mergeCell ref="C245:C246"/>
    <mergeCell ref="AF250:AG250"/>
    <mergeCell ref="B252:B253"/>
    <mergeCell ref="C252:C253"/>
    <mergeCell ref="D252:D253"/>
    <mergeCell ref="E252:E253"/>
    <mergeCell ref="F252:F253"/>
    <mergeCell ref="G252:G253"/>
    <mergeCell ref="H252:H253"/>
    <mergeCell ref="I252:I253"/>
    <mergeCell ref="J252:J253"/>
    <mergeCell ref="Y247:Y248"/>
    <mergeCell ref="Z247:Z248"/>
    <mergeCell ref="AA247:AA248"/>
    <mergeCell ref="AB247:AB248"/>
    <mergeCell ref="AC247:AC248"/>
    <mergeCell ref="AD247:AD248"/>
    <mergeCell ref="S247:S248"/>
    <mergeCell ref="T247:T248"/>
    <mergeCell ref="U247:U248"/>
    <mergeCell ref="V247:V248"/>
    <mergeCell ref="W247:W248"/>
    <mergeCell ref="X247:X248"/>
    <mergeCell ref="M247:M248"/>
    <mergeCell ref="N247:N248"/>
    <mergeCell ref="O247:O248"/>
    <mergeCell ref="P247:P248"/>
    <mergeCell ref="Q247:Q248"/>
    <mergeCell ref="R247:R248"/>
    <mergeCell ref="G247:G248"/>
    <mergeCell ref="H247:H248"/>
    <mergeCell ref="I247:I248"/>
    <mergeCell ref="J247:J248"/>
    <mergeCell ref="AC252:AC253"/>
    <mergeCell ref="AD252:AD253"/>
    <mergeCell ref="B254:B255"/>
    <mergeCell ref="C254:C255"/>
    <mergeCell ref="D254:D255"/>
    <mergeCell ref="E254:E255"/>
    <mergeCell ref="F254:F255"/>
    <mergeCell ref="G254:G255"/>
    <mergeCell ref="H254:H255"/>
    <mergeCell ref="I254:I255"/>
    <mergeCell ref="W252:W253"/>
    <mergeCell ref="X252:X253"/>
    <mergeCell ref="Y252:Y253"/>
    <mergeCell ref="Z252:Z253"/>
    <mergeCell ref="AA252:AA253"/>
    <mergeCell ref="AB252:AB253"/>
    <mergeCell ref="Q252:Q253"/>
    <mergeCell ref="R252:R253"/>
    <mergeCell ref="S252:S253"/>
    <mergeCell ref="T252:T253"/>
    <mergeCell ref="U252:U253"/>
    <mergeCell ref="V252:V253"/>
    <mergeCell ref="K252:K253"/>
    <mergeCell ref="L252:L253"/>
    <mergeCell ref="M252:M253"/>
    <mergeCell ref="N252:N253"/>
    <mergeCell ref="O252:O253"/>
    <mergeCell ref="P252:P253"/>
    <mergeCell ref="AB254:AB255"/>
    <mergeCell ref="AC254:AC255"/>
    <mergeCell ref="AD254:AD255"/>
    <mergeCell ref="G256:G257"/>
    <mergeCell ref="H256:H257"/>
    <mergeCell ref="V254:V255"/>
    <mergeCell ref="W254:W255"/>
    <mergeCell ref="X254:X255"/>
    <mergeCell ref="Y254:Y255"/>
    <mergeCell ref="Z254:Z255"/>
    <mergeCell ref="AA254:AA255"/>
    <mergeCell ref="P254:P255"/>
    <mergeCell ref="Q254:Q255"/>
    <mergeCell ref="R254:R255"/>
    <mergeCell ref="S254:S255"/>
    <mergeCell ref="T254:T255"/>
    <mergeCell ref="U254:U255"/>
    <mergeCell ref="J254:J255"/>
    <mergeCell ref="K254:K255"/>
    <mergeCell ref="L254:L255"/>
    <mergeCell ref="M254:M255"/>
    <mergeCell ref="N254:N255"/>
    <mergeCell ref="O254:O255"/>
    <mergeCell ref="AA256:AA257"/>
    <mergeCell ref="AB256:AB257"/>
    <mergeCell ref="AC256:AC257"/>
    <mergeCell ref="AD256:AD257"/>
    <mergeCell ref="AF259:AG259"/>
    <mergeCell ref="B261:B262"/>
    <mergeCell ref="C261:C262"/>
    <mergeCell ref="D261:D262"/>
    <mergeCell ref="E261:E262"/>
    <mergeCell ref="F261:F262"/>
    <mergeCell ref="U256:U257"/>
    <mergeCell ref="V256:V257"/>
    <mergeCell ref="W256:W257"/>
    <mergeCell ref="X256:X257"/>
    <mergeCell ref="Y256:Y257"/>
    <mergeCell ref="Z256:Z257"/>
    <mergeCell ref="O256:O257"/>
    <mergeCell ref="P256:P257"/>
    <mergeCell ref="Q256:Q257"/>
    <mergeCell ref="R256:R257"/>
    <mergeCell ref="S256:S257"/>
    <mergeCell ref="T256:T257"/>
    <mergeCell ref="I256:I257"/>
    <mergeCell ref="J256:J257"/>
    <mergeCell ref="K256:K257"/>
    <mergeCell ref="L256:L257"/>
    <mergeCell ref="M256:M257"/>
    <mergeCell ref="N256:N257"/>
    <mergeCell ref="B256:B257"/>
    <mergeCell ref="C256:C257"/>
    <mergeCell ref="D256:D257"/>
    <mergeCell ref="E256:E257"/>
    <mergeCell ref="F256:F257"/>
    <mergeCell ref="D263:D264"/>
    <mergeCell ref="E263:E264"/>
    <mergeCell ref="F263:F264"/>
    <mergeCell ref="G263:G264"/>
    <mergeCell ref="Y261:Y262"/>
    <mergeCell ref="Z261:Z262"/>
    <mergeCell ref="AA261:AA262"/>
    <mergeCell ref="AB261:AB262"/>
    <mergeCell ref="AC261:AC262"/>
    <mergeCell ref="AD261:AD262"/>
    <mergeCell ref="S261:S262"/>
    <mergeCell ref="T261:T262"/>
    <mergeCell ref="U261:U262"/>
    <mergeCell ref="V261:V262"/>
    <mergeCell ref="W261:W262"/>
    <mergeCell ref="X261:X262"/>
    <mergeCell ref="M261:M262"/>
    <mergeCell ref="N261:N262"/>
    <mergeCell ref="O261:O262"/>
    <mergeCell ref="P261:P262"/>
    <mergeCell ref="Q261:Q262"/>
    <mergeCell ref="R261:R262"/>
    <mergeCell ref="G261:G262"/>
    <mergeCell ref="H261:H262"/>
    <mergeCell ref="I261:I262"/>
    <mergeCell ref="J261:J262"/>
    <mergeCell ref="K261:K262"/>
    <mergeCell ref="L261:L262"/>
    <mergeCell ref="K265:K266"/>
    <mergeCell ref="L265:L266"/>
    <mergeCell ref="Z263:Z264"/>
    <mergeCell ref="AA263:AA264"/>
    <mergeCell ref="AB263:AB264"/>
    <mergeCell ref="AC263:AC264"/>
    <mergeCell ref="AD263:AD264"/>
    <mergeCell ref="B265:B266"/>
    <mergeCell ref="C265:C266"/>
    <mergeCell ref="D265:D266"/>
    <mergeCell ref="E265:E266"/>
    <mergeCell ref="F265:F266"/>
    <mergeCell ref="T263:T264"/>
    <mergeCell ref="U263:U264"/>
    <mergeCell ref="V263:V264"/>
    <mergeCell ref="W263:W264"/>
    <mergeCell ref="X263:X264"/>
    <mergeCell ref="Y263:Y264"/>
    <mergeCell ref="N263:N264"/>
    <mergeCell ref="O263:O264"/>
    <mergeCell ref="P263:P264"/>
    <mergeCell ref="Q263:Q264"/>
    <mergeCell ref="R263:R264"/>
    <mergeCell ref="S263:S264"/>
    <mergeCell ref="H263:H264"/>
    <mergeCell ref="I263:I264"/>
    <mergeCell ref="J263:J264"/>
    <mergeCell ref="K263:K264"/>
    <mergeCell ref="L263:L264"/>
    <mergeCell ref="M263:M264"/>
    <mergeCell ref="B263:B264"/>
    <mergeCell ref="C263:C264"/>
    <mergeCell ref="AF268:AG268"/>
    <mergeCell ref="B270:B271"/>
    <mergeCell ref="C270:C271"/>
    <mergeCell ref="D270:D271"/>
    <mergeCell ref="E270:E271"/>
    <mergeCell ref="F270:F271"/>
    <mergeCell ref="G270:G271"/>
    <mergeCell ref="H270:H271"/>
    <mergeCell ref="I270:I271"/>
    <mergeCell ref="J270:J271"/>
    <mergeCell ref="Y265:Y266"/>
    <mergeCell ref="Z265:Z266"/>
    <mergeCell ref="AA265:AA266"/>
    <mergeCell ref="AB265:AB266"/>
    <mergeCell ref="AC265:AC266"/>
    <mergeCell ref="AD265:AD266"/>
    <mergeCell ref="S265:S266"/>
    <mergeCell ref="T265:T266"/>
    <mergeCell ref="U265:U266"/>
    <mergeCell ref="V265:V266"/>
    <mergeCell ref="W265:W266"/>
    <mergeCell ref="X265:X266"/>
    <mergeCell ref="M265:M266"/>
    <mergeCell ref="N265:N266"/>
    <mergeCell ref="O265:O266"/>
    <mergeCell ref="P265:P266"/>
    <mergeCell ref="Q265:Q266"/>
    <mergeCell ref="R265:R266"/>
    <mergeCell ref="G265:G266"/>
    <mergeCell ref="H265:H266"/>
    <mergeCell ref="I265:I266"/>
    <mergeCell ref="J265:J266"/>
    <mergeCell ref="AC270:AC271"/>
    <mergeCell ref="AD270:AD271"/>
    <mergeCell ref="B272:B273"/>
    <mergeCell ref="C272:C273"/>
    <mergeCell ref="D272:D273"/>
    <mergeCell ref="E272:E273"/>
    <mergeCell ref="F272:F273"/>
    <mergeCell ref="G272:G273"/>
    <mergeCell ref="H272:H273"/>
    <mergeCell ref="I272:I273"/>
    <mergeCell ref="W270:W271"/>
    <mergeCell ref="X270:X271"/>
    <mergeCell ref="Y270:Y271"/>
    <mergeCell ref="Z270:Z271"/>
    <mergeCell ref="AA270:AA271"/>
    <mergeCell ref="AB270:AB271"/>
    <mergeCell ref="Q270:Q271"/>
    <mergeCell ref="R270:R271"/>
    <mergeCell ref="S270:S271"/>
    <mergeCell ref="T270:T271"/>
    <mergeCell ref="U270:U271"/>
    <mergeCell ref="V270:V271"/>
    <mergeCell ref="K270:K271"/>
    <mergeCell ref="L270:L271"/>
    <mergeCell ref="M270:M271"/>
    <mergeCell ref="N270:N271"/>
    <mergeCell ref="O270:O271"/>
    <mergeCell ref="P270:P271"/>
    <mergeCell ref="AB272:AB273"/>
    <mergeCell ref="AC272:AC273"/>
    <mergeCell ref="AD272:AD273"/>
    <mergeCell ref="G274:G275"/>
    <mergeCell ref="H274:H275"/>
    <mergeCell ref="V272:V273"/>
    <mergeCell ref="W272:W273"/>
    <mergeCell ref="X272:X273"/>
    <mergeCell ref="Y272:Y273"/>
    <mergeCell ref="Z272:Z273"/>
    <mergeCell ref="AA272:AA273"/>
    <mergeCell ref="P272:P273"/>
    <mergeCell ref="Q272:Q273"/>
    <mergeCell ref="R272:R273"/>
    <mergeCell ref="S272:S273"/>
    <mergeCell ref="T272:T273"/>
    <mergeCell ref="U272:U273"/>
    <mergeCell ref="J272:J273"/>
    <mergeCell ref="K272:K273"/>
    <mergeCell ref="L272:L273"/>
    <mergeCell ref="M272:M273"/>
    <mergeCell ref="N272:N273"/>
    <mergeCell ref="O272:O273"/>
    <mergeCell ref="AA274:AA275"/>
    <mergeCell ref="AB274:AB275"/>
    <mergeCell ref="AC274:AC275"/>
    <mergeCell ref="AD274:AD275"/>
    <mergeCell ref="AF277:AG277"/>
    <mergeCell ref="B279:B280"/>
    <mergeCell ref="C279:C280"/>
    <mergeCell ref="D279:D280"/>
    <mergeCell ref="E279:E280"/>
    <mergeCell ref="F279:F280"/>
    <mergeCell ref="U274:U275"/>
    <mergeCell ref="V274:V275"/>
    <mergeCell ref="W274:W275"/>
    <mergeCell ref="X274:X275"/>
    <mergeCell ref="Y274:Y275"/>
    <mergeCell ref="Z274:Z275"/>
    <mergeCell ref="O274:O275"/>
    <mergeCell ref="P274:P275"/>
    <mergeCell ref="Q274:Q275"/>
    <mergeCell ref="R274:R275"/>
    <mergeCell ref="S274:S275"/>
    <mergeCell ref="T274:T275"/>
    <mergeCell ref="I274:I275"/>
    <mergeCell ref="J274:J275"/>
    <mergeCell ref="K274:K275"/>
    <mergeCell ref="L274:L275"/>
    <mergeCell ref="M274:M275"/>
    <mergeCell ref="N274:N275"/>
    <mergeCell ref="B274:B275"/>
    <mergeCell ref="C274:C275"/>
    <mergeCell ref="D274:D275"/>
    <mergeCell ref="E274:E275"/>
    <mergeCell ref="F274:F275"/>
    <mergeCell ref="D281:D282"/>
    <mergeCell ref="E281:E282"/>
    <mergeCell ref="F281:F282"/>
    <mergeCell ref="G281:G282"/>
    <mergeCell ref="Y279:Y280"/>
    <mergeCell ref="Z279:Z280"/>
    <mergeCell ref="AA279:AA280"/>
    <mergeCell ref="AB279:AB280"/>
    <mergeCell ref="AC279:AC280"/>
    <mergeCell ref="AD279:AD280"/>
    <mergeCell ref="S279:S280"/>
    <mergeCell ref="T279:T280"/>
    <mergeCell ref="U279:U280"/>
    <mergeCell ref="V279:V280"/>
    <mergeCell ref="W279:W280"/>
    <mergeCell ref="X279:X280"/>
    <mergeCell ref="M279:M280"/>
    <mergeCell ref="N279:N280"/>
    <mergeCell ref="O279:O280"/>
    <mergeCell ref="P279:P280"/>
    <mergeCell ref="Q279:Q280"/>
    <mergeCell ref="R279:R280"/>
    <mergeCell ref="G279:G280"/>
    <mergeCell ref="H279:H280"/>
    <mergeCell ref="I279:I280"/>
    <mergeCell ref="J279:J280"/>
    <mergeCell ref="K279:K280"/>
    <mergeCell ref="L279:L280"/>
    <mergeCell ref="K283:K284"/>
    <mergeCell ref="L283:L284"/>
    <mergeCell ref="Z281:Z282"/>
    <mergeCell ref="AA281:AA282"/>
    <mergeCell ref="AB281:AB282"/>
    <mergeCell ref="AC281:AC282"/>
    <mergeCell ref="AD281:AD282"/>
    <mergeCell ref="B283:B284"/>
    <mergeCell ref="C283:C284"/>
    <mergeCell ref="D283:D284"/>
    <mergeCell ref="E283:E284"/>
    <mergeCell ref="F283:F284"/>
    <mergeCell ref="T281:T282"/>
    <mergeCell ref="U281:U282"/>
    <mergeCell ref="V281:V282"/>
    <mergeCell ref="W281:W282"/>
    <mergeCell ref="X281:X282"/>
    <mergeCell ref="Y281:Y282"/>
    <mergeCell ref="N281:N282"/>
    <mergeCell ref="O281:O282"/>
    <mergeCell ref="P281:P282"/>
    <mergeCell ref="Q281:Q282"/>
    <mergeCell ref="R281:R282"/>
    <mergeCell ref="S281:S282"/>
    <mergeCell ref="H281:H282"/>
    <mergeCell ref="I281:I282"/>
    <mergeCell ref="J281:J282"/>
    <mergeCell ref="K281:K282"/>
    <mergeCell ref="L281:L282"/>
    <mergeCell ref="M281:M282"/>
    <mergeCell ref="B281:B282"/>
    <mergeCell ref="C281:C282"/>
    <mergeCell ref="AF286:AG286"/>
    <mergeCell ref="B288:B289"/>
    <mergeCell ref="C288:C289"/>
    <mergeCell ref="D288:D289"/>
    <mergeCell ref="E288:E289"/>
    <mergeCell ref="F288:F289"/>
    <mergeCell ref="G288:G289"/>
    <mergeCell ref="H288:H289"/>
    <mergeCell ref="I288:I289"/>
    <mergeCell ref="J288:J289"/>
    <mergeCell ref="Y283:Y284"/>
    <mergeCell ref="Z283:Z284"/>
    <mergeCell ref="AA283:AA284"/>
    <mergeCell ref="AB283:AB284"/>
    <mergeCell ref="AC283:AC284"/>
    <mergeCell ref="AD283:AD284"/>
    <mergeCell ref="S283:S284"/>
    <mergeCell ref="T283:T284"/>
    <mergeCell ref="U283:U284"/>
    <mergeCell ref="V283:V284"/>
    <mergeCell ref="W283:W284"/>
    <mergeCell ref="X283:X284"/>
    <mergeCell ref="M283:M284"/>
    <mergeCell ref="N283:N284"/>
    <mergeCell ref="O283:O284"/>
    <mergeCell ref="P283:P284"/>
    <mergeCell ref="Q283:Q284"/>
    <mergeCell ref="R283:R284"/>
    <mergeCell ref="G283:G284"/>
    <mergeCell ref="H283:H284"/>
    <mergeCell ref="I283:I284"/>
    <mergeCell ref="J283:J284"/>
    <mergeCell ref="AC288:AC289"/>
    <mergeCell ref="AD288:AD289"/>
    <mergeCell ref="B290:B291"/>
    <mergeCell ref="C290:C291"/>
    <mergeCell ref="D290:D291"/>
    <mergeCell ref="E290:E291"/>
    <mergeCell ref="F290:F291"/>
    <mergeCell ref="G290:G291"/>
    <mergeCell ref="H290:H291"/>
    <mergeCell ref="I290:I291"/>
    <mergeCell ref="W288:W289"/>
    <mergeCell ref="X288:X289"/>
    <mergeCell ref="Y288:Y289"/>
    <mergeCell ref="Z288:Z289"/>
    <mergeCell ref="AA288:AA289"/>
    <mergeCell ref="AB288:AB289"/>
    <mergeCell ref="Q288:Q289"/>
    <mergeCell ref="R288:R289"/>
    <mergeCell ref="S288:S289"/>
    <mergeCell ref="T288:T289"/>
    <mergeCell ref="U288:U289"/>
    <mergeCell ref="V288:V289"/>
    <mergeCell ref="K288:K289"/>
    <mergeCell ref="L288:L289"/>
    <mergeCell ref="M288:M289"/>
    <mergeCell ref="N288:N289"/>
    <mergeCell ref="O288:O289"/>
    <mergeCell ref="P288:P289"/>
    <mergeCell ref="AB290:AB291"/>
    <mergeCell ref="AC290:AC291"/>
    <mergeCell ref="AD290:AD291"/>
    <mergeCell ref="G292:G293"/>
    <mergeCell ref="H292:H293"/>
    <mergeCell ref="V290:V291"/>
    <mergeCell ref="W290:W291"/>
    <mergeCell ref="X290:X291"/>
    <mergeCell ref="Y290:Y291"/>
    <mergeCell ref="Z290:Z291"/>
    <mergeCell ref="AA290:AA291"/>
    <mergeCell ref="P290:P291"/>
    <mergeCell ref="Q290:Q291"/>
    <mergeCell ref="R290:R291"/>
    <mergeCell ref="S290:S291"/>
    <mergeCell ref="T290:T291"/>
    <mergeCell ref="U290:U291"/>
    <mergeCell ref="J290:J291"/>
    <mergeCell ref="K290:K291"/>
    <mergeCell ref="L290:L291"/>
    <mergeCell ref="M290:M291"/>
    <mergeCell ref="N290:N291"/>
    <mergeCell ref="O290:O291"/>
    <mergeCell ref="AA292:AA293"/>
    <mergeCell ref="AB292:AB293"/>
    <mergeCell ref="AC292:AC293"/>
    <mergeCell ref="AD292:AD293"/>
    <mergeCell ref="AF295:AG295"/>
    <mergeCell ref="B297:B298"/>
    <mergeCell ref="C297:C298"/>
    <mergeCell ref="D297:D298"/>
    <mergeCell ref="E297:E298"/>
    <mergeCell ref="F297:F298"/>
    <mergeCell ref="U292:U293"/>
    <mergeCell ref="V292:V293"/>
    <mergeCell ref="W292:W293"/>
    <mergeCell ref="X292:X293"/>
    <mergeCell ref="Y292:Y293"/>
    <mergeCell ref="Z292:Z293"/>
    <mergeCell ref="O292:O293"/>
    <mergeCell ref="P292:P293"/>
    <mergeCell ref="Q292:Q293"/>
    <mergeCell ref="R292:R293"/>
    <mergeCell ref="S292:S293"/>
    <mergeCell ref="T292:T293"/>
    <mergeCell ref="I292:I293"/>
    <mergeCell ref="J292:J293"/>
    <mergeCell ref="K292:K293"/>
    <mergeCell ref="L292:L293"/>
    <mergeCell ref="M292:M293"/>
    <mergeCell ref="N292:N293"/>
    <mergeCell ref="B292:B293"/>
    <mergeCell ref="C292:C293"/>
    <mergeCell ref="D292:D293"/>
    <mergeCell ref="E292:E293"/>
    <mergeCell ref="F292:F293"/>
    <mergeCell ref="D299:D300"/>
    <mergeCell ref="E299:E300"/>
    <mergeCell ref="F299:F300"/>
    <mergeCell ref="G299:G300"/>
    <mergeCell ref="Y297:Y298"/>
    <mergeCell ref="Z297:Z298"/>
    <mergeCell ref="AA297:AA298"/>
    <mergeCell ref="AB297:AB298"/>
    <mergeCell ref="AC297:AC298"/>
    <mergeCell ref="AD297:AD298"/>
    <mergeCell ref="S297:S298"/>
    <mergeCell ref="T297:T298"/>
    <mergeCell ref="U297:U298"/>
    <mergeCell ref="V297:V298"/>
    <mergeCell ref="W297:W298"/>
    <mergeCell ref="X297:X298"/>
    <mergeCell ref="M297:M298"/>
    <mergeCell ref="N297:N298"/>
    <mergeCell ref="O297:O298"/>
    <mergeCell ref="P297:P298"/>
    <mergeCell ref="Q297:Q298"/>
    <mergeCell ref="R297:R298"/>
    <mergeCell ref="G297:G298"/>
    <mergeCell ref="H297:H298"/>
    <mergeCell ref="I297:I298"/>
    <mergeCell ref="J297:J298"/>
    <mergeCell ref="K297:K298"/>
    <mergeCell ref="L297:L298"/>
    <mergeCell ref="K301:K302"/>
    <mergeCell ref="L301:L302"/>
    <mergeCell ref="Z299:Z300"/>
    <mergeCell ref="AA299:AA300"/>
    <mergeCell ref="AB299:AB300"/>
    <mergeCell ref="AC299:AC300"/>
    <mergeCell ref="AD299:AD300"/>
    <mergeCell ref="B301:B302"/>
    <mergeCell ref="C301:C302"/>
    <mergeCell ref="D301:D302"/>
    <mergeCell ref="E301:E302"/>
    <mergeCell ref="F301:F302"/>
    <mergeCell ref="T299:T300"/>
    <mergeCell ref="U299:U300"/>
    <mergeCell ref="V299:V300"/>
    <mergeCell ref="W299:W300"/>
    <mergeCell ref="X299:X300"/>
    <mergeCell ref="Y299:Y300"/>
    <mergeCell ref="N299:N300"/>
    <mergeCell ref="O299:O300"/>
    <mergeCell ref="P299:P300"/>
    <mergeCell ref="Q299:Q300"/>
    <mergeCell ref="R299:R300"/>
    <mergeCell ref="S299:S300"/>
    <mergeCell ref="H299:H300"/>
    <mergeCell ref="I299:I300"/>
    <mergeCell ref="J299:J300"/>
    <mergeCell ref="K299:K300"/>
    <mergeCell ref="L299:L300"/>
    <mergeCell ref="M299:M300"/>
    <mergeCell ref="B299:B300"/>
    <mergeCell ref="C299:C300"/>
    <mergeCell ref="AF304:AG304"/>
    <mergeCell ref="B306:B307"/>
    <mergeCell ref="C306:C307"/>
    <mergeCell ref="D306:D307"/>
    <mergeCell ref="E306:E307"/>
    <mergeCell ref="F306:F307"/>
    <mergeCell ref="G306:G307"/>
    <mergeCell ref="H306:H307"/>
    <mergeCell ref="I306:I307"/>
    <mergeCell ref="J306:J307"/>
    <mergeCell ref="Y301:Y302"/>
    <mergeCell ref="Z301:Z302"/>
    <mergeCell ref="AA301:AA302"/>
    <mergeCell ref="AB301:AB302"/>
    <mergeCell ref="AC301:AC302"/>
    <mergeCell ref="AD301:AD302"/>
    <mergeCell ref="S301:S302"/>
    <mergeCell ref="T301:T302"/>
    <mergeCell ref="U301:U302"/>
    <mergeCell ref="V301:V302"/>
    <mergeCell ref="W301:W302"/>
    <mergeCell ref="X301:X302"/>
    <mergeCell ref="M301:M302"/>
    <mergeCell ref="N301:N302"/>
    <mergeCell ref="O301:O302"/>
    <mergeCell ref="P301:P302"/>
    <mergeCell ref="Q301:Q302"/>
    <mergeCell ref="R301:R302"/>
    <mergeCell ref="G301:G302"/>
    <mergeCell ref="H301:H302"/>
    <mergeCell ref="I301:I302"/>
    <mergeCell ref="J301:J302"/>
    <mergeCell ref="AC306:AC307"/>
    <mergeCell ref="AD306:AD307"/>
    <mergeCell ref="B308:B309"/>
    <mergeCell ref="C308:C309"/>
    <mergeCell ref="D308:D309"/>
    <mergeCell ref="E308:E309"/>
    <mergeCell ref="F308:F309"/>
    <mergeCell ref="G308:G309"/>
    <mergeCell ref="H308:H309"/>
    <mergeCell ref="I308:I309"/>
    <mergeCell ref="W306:W307"/>
    <mergeCell ref="X306:X307"/>
    <mergeCell ref="Y306:Y307"/>
    <mergeCell ref="Z306:Z307"/>
    <mergeCell ref="AA306:AA307"/>
    <mergeCell ref="AB306:AB307"/>
    <mergeCell ref="Q306:Q307"/>
    <mergeCell ref="R306:R307"/>
    <mergeCell ref="S306:S307"/>
    <mergeCell ref="T306:T307"/>
    <mergeCell ref="U306:U307"/>
    <mergeCell ref="V306:V307"/>
    <mergeCell ref="K306:K307"/>
    <mergeCell ref="L306:L307"/>
    <mergeCell ref="M306:M307"/>
    <mergeCell ref="N306:N307"/>
    <mergeCell ref="O306:O307"/>
    <mergeCell ref="P306:P307"/>
    <mergeCell ref="AB308:AB309"/>
    <mergeCell ref="AC308:AC309"/>
    <mergeCell ref="AD308:AD309"/>
    <mergeCell ref="G310:G311"/>
    <mergeCell ref="H310:H311"/>
    <mergeCell ref="V308:V309"/>
    <mergeCell ref="W308:W309"/>
    <mergeCell ref="X308:X309"/>
    <mergeCell ref="Y308:Y309"/>
    <mergeCell ref="Z308:Z309"/>
    <mergeCell ref="AA308:AA309"/>
    <mergeCell ref="P308:P309"/>
    <mergeCell ref="Q308:Q309"/>
    <mergeCell ref="R308:R309"/>
    <mergeCell ref="S308:S309"/>
    <mergeCell ref="T308:T309"/>
    <mergeCell ref="U308:U309"/>
    <mergeCell ref="J308:J309"/>
    <mergeCell ref="K308:K309"/>
    <mergeCell ref="L308:L309"/>
    <mergeCell ref="M308:M309"/>
    <mergeCell ref="N308:N309"/>
    <mergeCell ref="O308:O309"/>
    <mergeCell ref="AA310:AA311"/>
    <mergeCell ref="AB310:AB311"/>
    <mergeCell ref="AC310:AC311"/>
    <mergeCell ref="AD310:AD311"/>
    <mergeCell ref="AF313:AG313"/>
    <mergeCell ref="B315:B316"/>
    <mergeCell ref="C315:C316"/>
    <mergeCell ref="D315:D316"/>
    <mergeCell ref="E315:E316"/>
    <mergeCell ref="F315:F316"/>
    <mergeCell ref="U310:U311"/>
    <mergeCell ref="V310:V311"/>
    <mergeCell ref="W310:W311"/>
    <mergeCell ref="X310:X311"/>
    <mergeCell ref="Y310:Y311"/>
    <mergeCell ref="Z310:Z311"/>
    <mergeCell ref="O310:O311"/>
    <mergeCell ref="P310:P311"/>
    <mergeCell ref="Q310:Q311"/>
    <mergeCell ref="R310:R311"/>
    <mergeCell ref="S310:S311"/>
    <mergeCell ref="T310:T311"/>
    <mergeCell ref="I310:I311"/>
    <mergeCell ref="J310:J311"/>
    <mergeCell ref="K310:K311"/>
    <mergeCell ref="L310:L311"/>
    <mergeCell ref="M310:M311"/>
    <mergeCell ref="N310:N311"/>
    <mergeCell ref="B310:B311"/>
    <mergeCell ref="C310:C311"/>
    <mergeCell ref="D310:D311"/>
    <mergeCell ref="E310:E311"/>
    <mergeCell ref="F310:F311"/>
    <mergeCell ref="D317:D318"/>
    <mergeCell ref="E317:E318"/>
    <mergeCell ref="F317:F318"/>
    <mergeCell ref="G317:G318"/>
    <mergeCell ref="Y315:Y316"/>
    <mergeCell ref="Z315:Z316"/>
    <mergeCell ref="AA315:AA316"/>
    <mergeCell ref="AB315:AB316"/>
    <mergeCell ref="AC315:AC316"/>
    <mergeCell ref="AD315:AD316"/>
    <mergeCell ref="S315:S316"/>
    <mergeCell ref="T315:T316"/>
    <mergeCell ref="U315:U316"/>
    <mergeCell ref="V315:V316"/>
    <mergeCell ref="W315:W316"/>
    <mergeCell ref="X315:X316"/>
    <mergeCell ref="M315:M316"/>
    <mergeCell ref="N315:N316"/>
    <mergeCell ref="O315:O316"/>
    <mergeCell ref="P315:P316"/>
    <mergeCell ref="Q315:Q316"/>
    <mergeCell ref="R315:R316"/>
    <mergeCell ref="G315:G316"/>
    <mergeCell ref="H315:H316"/>
    <mergeCell ref="I315:I316"/>
    <mergeCell ref="J315:J316"/>
    <mergeCell ref="K315:K316"/>
    <mergeCell ref="L315:L316"/>
    <mergeCell ref="K319:K320"/>
    <mergeCell ref="L319:L320"/>
    <mergeCell ref="Z317:Z318"/>
    <mergeCell ref="AA317:AA318"/>
    <mergeCell ref="AB317:AB318"/>
    <mergeCell ref="AC317:AC318"/>
    <mergeCell ref="AD317:AD318"/>
    <mergeCell ref="B319:B320"/>
    <mergeCell ref="C319:C320"/>
    <mergeCell ref="D319:D320"/>
    <mergeCell ref="E319:E320"/>
    <mergeCell ref="F319:F320"/>
    <mergeCell ref="T317:T318"/>
    <mergeCell ref="U317:U318"/>
    <mergeCell ref="V317:V318"/>
    <mergeCell ref="W317:W318"/>
    <mergeCell ref="X317:X318"/>
    <mergeCell ref="Y317:Y318"/>
    <mergeCell ref="N317:N318"/>
    <mergeCell ref="O317:O318"/>
    <mergeCell ref="P317:P318"/>
    <mergeCell ref="Q317:Q318"/>
    <mergeCell ref="R317:R318"/>
    <mergeCell ref="S317:S318"/>
    <mergeCell ref="H317:H318"/>
    <mergeCell ref="I317:I318"/>
    <mergeCell ref="J317:J318"/>
    <mergeCell ref="K317:K318"/>
    <mergeCell ref="L317:L318"/>
    <mergeCell ref="M317:M318"/>
    <mergeCell ref="B317:B318"/>
    <mergeCell ref="C317:C318"/>
    <mergeCell ref="AF322:AG322"/>
    <mergeCell ref="B324:B325"/>
    <mergeCell ref="C324:C325"/>
    <mergeCell ref="D324:D325"/>
    <mergeCell ref="E324:E325"/>
    <mergeCell ref="F324:F325"/>
    <mergeCell ref="G324:G325"/>
    <mergeCell ref="H324:H325"/>
    <mergeCell ref="I324:I325"/>
    <mergeCell ref="J324:J325"/>
    <mergeCell ref="Y319:Y320"/>
    <mergeCell ref="Z319:Z320"/>
    <mergeCell ref="AA319:AA320"/>
    <mergeCell ref="AB319:AB320"/>
    <mergeCell ref="AC319:AC320"/>
    <mergeCell ref="AD319:AD320"/>
    <mergeCell ref="S319:S320"/>
    <mergeCell ref="T319:T320"/>
    <mergeCell ref="U319:U320"/>
    <mergeCell ref="V319:V320"/>
    <mergeCell ref="W319:W320"/>
    <mergeCell ref="X319:X320"/>
    <mergeCell ref="M319:M320"/>
    <mergeCell ref="N319:N320"/>
    <mergeCell ref="O319:O320"/>
    <mergeCell ref="P319:P320"/>
    <mergeCell ref="Q319:Q320"/>
    <mergeCell ref="R319:R320"/>
    <mergeCell ref="G319:G320"/>
    <mergeCell ref="H319:H320"/>
    <mergeCell ref="I319:I320"/>
    <mergeCell ref="J319:J320"/>
    <mergeCell ref="AC324:AC325"/>
    <mergeCell ref="AD324:AD325"/>
    <mergeCell ref="B326:B327"/>
    <mergeCell ref="C326:C327"/>
    <mergeCell ref="D326:D327"/>
    <mergeCell ref="E326:E327"/>
    <mergeCell ref="F326:F327"/>
    <mergeCell ref="G326:G327"/>
    <mergeCell ref="H326:H327"/>
    <mergeCell ref="I326:I327"/>
    <mergeCell ref="W324:W325"/>
    <mergeCell ref="X324:X325"/>
    <mergeCell ref="Y324:Y325"/>
    <mergeCell ref="Z324:Z325"/>
    <mergeCell ref="AA324:AA325"/>
    <mergeCell ref="AB324:AB325"/>
    <mergeCell ref="Q324:Q325"/>
    <mergeCell ref="R324:R325"/>
    <mergeCell ref="S324:S325"/>
    <mergeCell ref="T324:T325"/>
    <mergeCell ref="U324:U325"/>
    <mergeCell ref="V324:V325"/>
    <mergeCell ref="K324:K325"/>
    <mergeCell ref="L324:L325"/>
    <mergeCell ref="M324:M325"/>
    <mergeCell ref="N324:N325"/>
    <mergeCell ref="O324:O325"/>
    <mergeCell ref="P324:P325"/>
    <mergeCell ref="AB326:AB327"/>
    <mergeCell ref="AC326:AC327"/>
    <mergeCell ref="AD326:AD327"/>
    <mergeCell ref="G328:G329"/>
    <mergeCell ref="H328:H329"/>
    <mergeCell ref="V326:V327"/>
    <mergeCell ref="W326:W327"/>
    <mergeCell ref="X326:X327"/>
    <mergeCell ref="Y326:Y327"/>
    <mergeCell ref="Z326:Z327"/>
    <mergeCell ref="AA326:AA327"/>
    <mergeCell ref="P326:P327"/>
    <mergeCell ref="Q326:Q327"/>
    <mergeCell ref="R326:R327"/>
    <mergeCell ref="S326:S327"/>
    <mergeCell ref="T326:T327"/>
    <mergeCell ref="U326:U327"/>
    <mergeCell ref="J326:J327"/>
    <mergeCell ref="K326:K327"/>
    <mergeCell ref="L326:L327"/>
    <mergeCell ref="M326:M327"/>
    <mergeCell ref="N326:N327"/>
    <mergeCell ref="O326:O327"/>
    <mergeCell ref="AA328:AA329"/>
    <mergeCell ref="AB328:AB329"/>
    <mergeCell ref="AC328:AC329"/>
    <mergeCell ref="AD328:AD329"/>
    <mergeCell ref="AF331:AG331"/>
    <mergeCell ref="B333:B334"/>
    <mergeCell ref="C333:C334"/>
    <mergeCell ref="D333:D334"/>
    <mergeCell ref="E333:E334"/>
    <mergeCell ref="F333:F334"/>
    <mergeCell ref="U328:U329"/>
    <mergeCell ref="V328:V329"/>
    <mergeCell ref="W328:W329"/>
    <mergeCell ref="X328:X329"/>
    <mergeCell ref="Y328:Y329"/>
    <mergeCell ref="Z328:Z329"/>
    <mergeCell ref="O328:O329"/>
    <mergeCell ref="P328:P329"/>
    <mergeCell ref="Q328:Q329"/>
    <mergeCell ref="R328:R329"/>
    <mergeCell ref="S328:S329"/>
    <mergeCell ref="T328:T329"/>
    <mergeCell ref="I328:I329"/>
    <mergeCell ref="J328:J329"/>
    <mergeCell ref="K328:K329"/>
    <mergeCell ref="L328:L329"/>
    <mergeCell ref="M328:M329"/>
    <mergeCell ref="N328:N329"/>
    <mergeCell ref="B328:B329"/>
    <mergeCell ref="C328:C329"/>
    <mergeCell ref="D328:D329"/>
    <mergeCell ref="E328:E329"/>
    <mergeCell ref="F328:F329"/>
    <mergeCell ref="L335:L336"/>
    <mergeCell ref="M335:M336"/>
    <mergeCell ref="B335:B336"/>
    <mergeCell ref="C335:C336"/>
    <mergeCell ref="D335:D336"/>
    <mergeCell ref="E335:E336"/>
    <mergeCell ref="F335:F336"/>
    <mergeCell ref="G335:G336"/>
    <mergeCell ref="Y333:Y334"/>
    <mergeCell ref="Z333:Z334"/>
    <mergeCell ref="AA333:AA334"/>
    <mergeCell ref="AB333:AB334"/>
    <mergeCell ref="AC333:AC334"/>
    <mergeCell ref="AD333:AD334"/>
    <mergeCell ref="S333:S334"/>
    <mergeCell ref="T333:T334"/>
    <mergeCell ref="U333:U334"/>
    <mergeCell ref="V333:V334"/>
    <mergeCell ref="W333:W334"/>
    <mergeCell ref="X333:X334"/>
    <mergeCell ref="M333:M334"/>
    <mergeCell ref="N333:N334"/>
    <mergeCell ref="O333:O334"/>
    <mergeCell ref="P333:P334"/>
    <mergeCell ref="Q333:Q334"/>
    <mergeCell ref="R333:R334"/>
    <mergeCell ref="G333:G334"/>
    <mergeCell ref="H333:H334"/>
    <mergeCell ref="I333:I334"/>
    <mergeCell ref="J333:J334"/>
    <mergeCell ref="K333:K334"/>
    <mergeCell ref="L333:L334"/>
    <mergeCell ref="G337:G338"/>
    <mergeCell ref="H337:H338"/>
    <mergeCell ref="I337:I338"/>
    <mergeCell ref="J337:J338"/>
    <mergeCell ref="K337:K338"/>
    <mergeCell ref="L337:L338"/>
    <mergeCell ref="Z335:Z336"/>
    <mergeCell ref="AA335:AA336"/>
    <mergeCell ref="AB335:AB336"/>
    <mergeCell ref="AC335:AC336"/>
    <mergeCell ref="AD335:AD336"/>
    <mergeCell ref="B337:B338"/>
    <mergeCell ref="C337:C338"/>
    <mergeCell ref="D337:D338"/>
    <mergeCell ref="E337:E338"/>
    <mergeCell ref="F337:F338"/>
    <mergeCell ref="T335:T336"/>
    <mergeCell ref="U335:U336"/>
    <mergeCell ref="V335:V336"/>
    <mergeCell ref="W335:W336"/>
    <mergeCell ref="X335:X336"/>
    <mergeCell ref="Y335:Y336"/>
    <mergeCell ref="N335:N336"/>
    <mergeCell ref="O335:O336"/>
    <mergeCell ref="P335:P336"/>
    <mergeCell ref="Q335:Q336"/>
    <mergeCell ref="R335:R336"/>
    <mergeCell ref="S335:S336"/>
    <mergeCell ref="H335:H336"/>
    <mergeCell ref="I335:I336"/>
    <mergeCell ref="J335:J336"/>
    <mergeCell ref="K335:K336"/>
    <mergeCell ref="Y337:Y338"/>
    <mergeCell ref="Z337:Z338"/>
    <mergeCell ref="AA337:AA338"/>
    <mergeCell ref="AB337:AB338"/>
    <mergeCell ref="AC337:AC338"/>
    <mergeCell ref="AD337:AD338"/>
    <mergeCell ref="S337:S338"/>
    <mergeCell ref="T337:T338"/>
    <mergeCell ref="U337:U338"/>
    <mergeCell ref="V337:V338"/>
    <mergeCell ref="W337:W338"/>
    <mergeCell ref="X337:X338"/>
    <mergeCell ref="M337:M338"/>
    <mergeCell ref="N337:N338"/>
    <mergeCell ref="O337:O338"/>
    <mergeCell ref="P337:P338"/>
    <mergeCell ref="Q337:Q338"/>
    <mergeCell ref="R337:R338"/>
  </mergeCells>
  <phoneticPr fontId="6"/>
  <conditionalFormatting sqref="C16:AD16">
    <cfRule type="cellIs" dxfId="1452" priority="246" operator="greaterThanOrEqual">
      <formula>$G$7</formula>
    </cfRule>
  </conditionalFormatting>
  <conditionalFormatting sqref="C25:AD25">
    <cfRule type="cellIs" dxfId="1451" priority="245" operator="greaterThan">
      <formula>$G$7</formula>
    </cfRule>
  </conditionalFormatting>
  <conditionalFormatting sqref="C34:AD34">
    <cfRule type="cellIs" dxfId="1450" priority="244" operator="greaterThan">
      <formula>$G$7</formula>
    </cfRule>
  </conditionalFormatting>
  <conditionalFormatting sqref="C43:AD43">
    <cfRule type="cellIs" dxfId="1449" priority="243" operator="greaterThan">
      <formula>$G$7</formula>
    </cfRule>
  </conditionalFormatting>
  <conditionalFormatting sqref="C52:AD52">
    <cfRule type="cellIs" dxfId="1448" priority="242" operator="greaterThan">
      <formula>$G$7</formula>
    </cfRule>
  </conditionalFormatting>
  <conditionalFormatting sqref="C61:AD61">
    <cfRule type="cellIs" dxfId="1447" priority="241" operator="greaterThan">
      <formula>$G$7</formula>
    </cfRule>
  </conditionalFormatting>
  <conditionalFormatting sqref="C70:AD70">
    <cfRule type="cellIs" dxfId="1446" priority="240" operator="greaterThan">
      <formula>$G$7</formula>
    </cfRule>
  </conditionalFormatting>
  <conditionalFormatting sqref="C79:AD79">
    <cfRule type="cellIs" dxfId="1445" priority="239" operator="greaterThan">
      <formula>$G$7</formula>
    </cfRule>
  </conditionalFormatting>
  <conditionalFormatting sqref="C88:AD88">
    <cfRule type="cellIs" dxfId="1444" priority="238" operator="greaterThan">
      <formula>$G$7</formula>
    </cfRule>
  </conditionalFormatting>
  <conditionalFormatting sqref="C97:AD97">
    <cfRule type="cellIs" dxfId="1443" priority="237" operator="greaterThan">
      <formula>$G$7</formula>
    </cfRule>
  </conditionalFormatting>
  <conditionalFormatting sqref="C106:AD106">
    <cfRule type="cellIs" dxfId="1442" priority="236" operator="greaterThan">
      <formula>$G$7</formula>
    </cfRule>
  </conditionalFormatting>
  <conditionalFormatting sqref="C115:AD115">
    <cfRule type="cellIs" dxfId="1441" priority="235" operator="greaterThan">
      <formula>$G$7</formula>
    </cfRule>
  </conditionalFormatting>
  <conditionalFormatting sqref="C124:AD124">
    <cfRule type="cellIs" dxfId="1440" priority="234" operator="greaterThan">
      <formula>$G$7</formula>
    </cfRule>
  </conditionalFormatting>
  <conditionalFormatting sqref="C133:AD133">
    <cfRule type="cellIs" dxfId="1439" priority="233" operator="greaterThan">
      <formula>$G$7</formula>
    </cfRule>
  </conditionalFormatting>
  <conditionalFormatting sqref="C142:AD142">
    <cfRule type="cellIs" dxfId="1438" priority="232" operator="greaterThan">
      <formula>$G$7</formula>
    </cfRule>
  </conditionalFormatting>
  <conditionalFormatting sqref="C151:AD151">
    <cfRule type="cellIs" dxfId="1437" priority="231" operator="greaterThan">
      <formula>$G$7</formula>
    </cfRule>
  </conditionalFormatting>
  <conditionalFormatting sqref="C160:AD160">
    <cfRule type="cellIs" dxfId="1436" priority="230" operator="greaterThan">
      <formula>$G$7</formula>
    </cfRule>
  </conditionalFormatting>
  <conditionalFormatting sqref="C169:AD169">
    <cfRule type="cellIs" dxfId="1435" priority="229" operator="greaterThan">
      <formula>$G$7</formula>
    </cfRule>
  </conditionalFormatting>
  <conditionalFormatting sqref="C178:AD178">
    <cfRule type="cellIs" dxfId="1434" priority="228" operator="greaterThan">
      <formula>$G$7</formula>
    </cfRule>
  </conditionalFormatting>
  <conditionalFormatting sqref="C187:AD187">
    <cfRule type="cellIs" dxfId="1433" priority="227" operator="greaterThan">
      <formula>$G$7</formula>
    </cfRule>
  </conditionalFormatting>
  <conditionalFormatting sqref="C196:AD196">
    <cfRule type="cellIs" dxfId="1432" priority="226" operator="greaterThan">
      <formula>$G$7</formula>
    </cfRule>
  </conditionalFormatting>
  <conditionalFormatting sqref="C205:AD205">
    <cfRule type="cellIs" dxfId="1431" priority="225" operator="greaterThan">
      <formula>$G$7</formula>
    </cfRule>
  </conditionalFormatting>
  <conditionalFormatting sqref="C214:AD214">
    <cfRule type="cellIs" dxfId="1430" priority="224" operator="greaterThan">
      <formula>$G$7</formula>
    </cfRule>
  </conditionalFormatting>
  <conditionalFormatting sqref="C223:AD223">
    <cfRule type="cellIs" dxfId="1429" priority="223" operator="greaterThan">
      <formula>$G$7</formula>
    </cfRule>
  </conditionalFormatting>
  <conditionalFormatting sqref="C232:AD232">
    <cfRule type="cellIs" dxfId="1428" priority="222" operator="greaterThan">
      <formula>$G$7</formula>
    </cfRule>
  </conditionalFormatting>
  <conditionalFormatting sqref="C241:AD241">
    <cfRule type="cellIs" dxfId="1427" priority="221" operator="greaterThan">
      <formula>$G$7</formula>
    </cfRule>
  </conditionalFormatting>
  <conditionalFormatting sqref="C250:AD250">
    <cfRule type="cellIs" dxfId="1426" priority="220" operator="greaterThan">
      <formula>$G$7</formula>
    </cfRule>
  </conditionalFormatting>
  <conditionalFormatting sqref="C259:AD259">
    <cfRule type="cellIs" dxfId="1425" priority="219" operator="greaterThan">
      <formula>$G$7</formula>
    </cfRule>
  </conditionalFormatting>
  <conditionalFormatting sqref="C268:AD268">
    <cfRule type="cellIs" dxfId="1424" priority="218" operator="greaterThan">
      <formula>$G$7</formula>
    </cfRule>
  </conditionalFormatting>
  <conditionalFormatting sqref="C277:AD277">
    <cfRule type="cellIs" dxfId="1423" priority="217" operator="greaterThan">
      <formula>$G$7</formula>
    </cfRule>
  </conditionalFormatting>
  <conditionalFormatting sqref="C286:AD286">
    <cfRule type="cellIs" dxfId="1422" priority="216" operator="greaterThan">
      <formula>$G$7</formula>
    </cfRule>
  </conditionalFormatting>
  <conditionalFormatting sqref="C295:AD295">
    <cfRule type="cellIs" dxfId="1421" priority="215" operator="greaterThan">
      <formula>$G$7</formula>
    </cfRule>
  </conditionalFormatting>
  <conditionalFormatting sqref="C304:AD304">
    <cfRule type="cellIs" dxfId="1420" priority="214" operator="greaterThan">
      <formula>$G$7</formula>
    </cfRule>
  </conditionalFormatting>
  <conditionalFormatting sqref="C313:AD313">
    <cfRule type="cellIs" dxfId="1419" priority="213" operator="greaterThan">
      <formula>$G$7</formula>
    </cfRule>
  </conditionalFormatting>
  <conditionalFormatting sqref="C322:AD322">
    <cfRule type="cellIs" dxfId="1418" priority="212" operator="greaterThan">
      <formula>$G$7</formula>
    </cfRule>
  </conditionalFormatting>
  <conditionalFormatting sqref="C331:AD331">
    <cfRule type="cellIs" dxfId="1417" priority="211" operator="greaterThan">
      <formula>$G$7</formula>
    </cfRule>
  </conditionalFormatting>
  <conditionalFormatting sqref="C17:AE18">
    <cfRule type="containsText" dxfId="1416" priority="247" operator="containsText" text="日">
      <formula>NOT(ISERROR(SEARCH("日",C17)))</formula>
    </cfRule>
    <cfRule type="containsText" dxfId="1415" priority="248" operator="containsText" text="土">
      <formula>NOT(ISERROR(SEARCH("土",C17)))</formula>
    </cfRule>
  </conditionalFormatting>
  <conditionalFormatting sqref="C26:AE27">
    <cfRule type="containsText" dxfId="1414" priority="205" operator="containsText" text="日">
      <formula>NOT(ISERROR(SEARCH("日",C26)))</formula>
    </cfRule>
    <cfRule type="containsText" dxfId="1413" priority="206" operator="containsText" text="土">
      <formula>NOT(ISERROR(SEARCH("土",C26)))</formula>
    </cfRule>
  </conditionalFormatting>
  <conditionalFormatting sqref="C35:AE36">
    <cfRule type="containsText" dxfId="1412" priority="199" operator="containsText" text="日">
      <formula>NOT(ISERROR(SEARCH("日",C35)))</formula>
    </cfRule>
    <cfRule type="containsText" dxfId="1411" priority="200" operator="containsText" text="土">
      <formula>NOT(ISERROR(SEARCH("土",C35)))</formula>
    </cfRule>
  </conditionalFormatting>
  <conditionalFormatting sqref="C44:AE45">
    <cfRule type="containsText" dxfId="1410" priority="193" operator="containsText" text="日">
      <formula>NOT(ISERROR(SEARCH("日",C44)))</formula>
    </cfRule>
    <cfRule type="containsText" dxfId="1409" priority="194" operator="containsText" text="土">
      <formula>NOT(ISERROR(SEARCH("土",C44)))</formula>
    </cfRule>
  </conditionalFormatting>
  <conditionalFormatting sqref="C53:AE54">
    <cfRule type="containsText" dxfId="1408" priority="187" operator="containsText" text="日">
      <formula>NOT(ISERROR(SEARCH("日",C53)))</formula>
    </cfRule>
    <cfRule type="containsText" dxfId="1407" priority="188" operator="containsText" text="土">
      <formula>NOT(ISERROR(SEARCH("土",C53)))</formula>
    </cfRule>
  </conditionalFormatting>
  <conditionalFormatting sqref="C62:AE63">
    <cfRule type="containsText" dxfId="1406" priority="181" operator="containsText" text="日">
      <formula>NOT(ISERROR(SEARCH("日",C62)))</formula>
    </cfRule>
    <cfRule type="containsText" dxfId="1405" priority="182" operator="containsText" text="土">
      <formula>NOT(ISERROR(SEARCH("土",C62)))</formula>
    </cfRule>
  </conditionalFormatting>
  <conditionalFormatting sqref="C71:AE72">
    <cfRule type="containsText" dxfId="1404" priority="175" operator="containsText" text="日">
      <formula>NOT(ISERROR(SEARCH("日",C71)))</formula>
    </cfRule>
    <cfRule type="containsText" dxfId="1403" priority="176" operator="containsText" text="土">
      <formula>NOT(ISERROR(SEARCH("土",C71)))</formula>
    </cfRule>
  </conditionalFormatting>
  <conditionalFormatting sqref="C80:AE81">
    <cfRule type="containsText" dxfId="1402" priority="169" operator="containsText" text="日">
      <formula>NOT(ISERROR(SEARCH("日",C80)))</formula>
    </cfRule>
    <cfRule type="containsText" dxfId="1401" priority="170" operator="containsText" text="土">
      <formula>NOT(ISERROR(SEARCH("土",C80)))</formula>
    </cfRule>
  </conditionalFormatting>
  <conditionalFormatting sqref="C89:AE90">
    <cfRule type="containsText" dxfId="1400" priority="163" operator="containsText" text="日">
      <formula>NOT(ISERROR(SEARCH("日",C89)))</formula>
    </cfRule>
    <cfRule type="containsText" dxfId="1399" priority="164" operator="containsText" text="土">
      <formula>NOT(ISERROR(SEARCH("土",C89)))</formula>
    </cfRule>
  </conditionalFormatting>
  <conditionalFormatting sqref="C98:AE99">
    <cfRule type="containsText" dxfId="1398" priority="157" operator="containsText" text="日">
      <formula>NOT(ISERROR(SEARCH("日",C98)))</formula>
    </cfRule>
    <cfRule type="containsText" dxfId="1397" priority="158" operator="containsText" text="土">
      <formula>NOT(ISERROR(SEARCH("土",C98)))</formula>
    </cfRule>
  </conditionalFormatting>
  <conditionalFormatting sqref="C107:AE108">
    <cfRule type="containsText" dxfId="1396" priority="151" operator="containsText" text="日">
      <formula>NOT(ISERROR(SEARCH("日",C107)))</formula>
    </cfRule>
    <cfRule type="containsText" dxfId="1395" priority="152" operator="containsText" text="土">
      <formula>NOT(ISERROR(SEARCH("土",C107)))</formula>
    </cfRule>
  </conditionalFormatting>
  <conditionalFormatting sqref="C116:AE117">
    <cfRule type="containsText" dxfId="1394" priority="145" operator="containsText" text="日">
      <formula>NOT(ISERROR(SEARCH("日",C116)))</formula>
    </cfRule>
    <cfRule type="containsText" dxfId="1393" priority="146" operator="containsText" text="土">
      <formula>NOT(ISERROR(SEARCH("土",C116)))</formula>
    </cfRule>
  </conditionalFormatting>
  <conditionalFormatting sqref="C125:AE126">
    <cfRule type="containsText" dxfId="1392" priority="139" operator="containsText" text="日">
      <formula>NOT(ISERROR(SEARCH("日",C125)))</formula>
    </cfRule>
    <cfRule type="containsText" dxfId="1391" priority="140" operator="containsText" text="土">
      <formula>NOT(ISERROR(SEARCH("土",C125)))</formula>
    </cfRule>
  </conditionalFormatting>
  <conditionalFormatting sqref="C134:AE135">
    <cfRule type="containsText" dxfId="1390" priority="133" operator="containsText" text="日">
      <formula>NOT(ISERROR(SEARCH("日",C134)))</formula>
    </cfRule>
    <cfRule type="containsText" dxfId="1389" priority="134" operator="containsText" text="土">
      <formula>NOT(ISERROR(SEARCH("土",C134)))</formula>
    </cfRule>
  </conditionalFormatting>
  <conditionalFormatting sqref="C143:AE144">
    <cfRule type="containsText" dxfId="1388" priority="127" operator="containsText" text="日">
      <formula>NOT(ISERROR(SEARCH("日",C143)))</formula>
    </cfRule>
    <cfRule type="containsText" dxfId="1387" priority="128" operator="containsText" text="土">
      <formula>NOT(ISERROR(SEARCH("土",C143)))</formula>
    </cfRule>
  </conditionalFormatting>
  <conditionalFormatting sqref="C152:AE153">
    <cfRule type="containsText" dxfId="1386" priority="121" operator="containsText" text="日">
      <formula>NOT(ISERROR(SEARCH("日",C152)))</formula>
    </cfRule>
    <cfRule type="containsText" dxfId="1385" priority="122" operator="containsText" text="土">
      <formula>NOT(ISERROR(SEARCH("土",C152)))</formula>
    </cfRule>
  </conditionalFormatting>
  <conditionalFormatting sqref="C161:AE162">
    <cfRule type="containsText" dxfId="1384" priority="115" operator="containsText" text="日">
      <formula>NOT(ISERROR(SEARCH("日",C161)))</formula>
    </cfRule>
    <cfRule type="containsText" dxfId="1383" priority="116" operator="containsText" text="土">
      <formula>NOT(ISERROR(SEARCH("土",C161)))</formula>
    </cfRule>
  </conditionalFormatting>
  <conditionalFormatting sqref="C170:AE171">
    <cfRule type="containsText" dxfId="1382" priority="109" operator="containsText" text="日">
      <formula>NOT(ISERROR(SEARCH("日",C170)))</formula>
    </cfRule>
    <cfRule type="containsText" dxfId="1381" priority="110" operator="containsText" text="土">
      <formula>NOT(ISERROR(SEARCH("土",C170)))</formula>
    </cfRule>
  </conditionalFormatting>
  <conditionalFormatting sqref="C179:AE180">
    <cfRule type="containsText" dxfId="1380" priority="103" operator="containsText" text="日">
      <formula>NOT(ISERROR(SEARCH("日",C179)))</formula>
    </cfRule>
    <cfRule type="containsText" dxfId="1379" priority="104" operator="containsText" text="土">
      <formula>NOT(ISERROR(SEARCH("土",C179)))</formula>
    </cfRule>
  </conditionalFormatting>
  <conditionalFormatting sqref="C188:AE189">
    <cfRule type="containsText" dxfId="1378" priority="97" operator="containsText" text="日">
      <formula>NOT(ISERROR(SEARCH("日",C188)))</formula>
    </cfRule>
    <cfRule type="containsText" dxfId="1377" priority="98" operator="containsText" text="土">
      <formula>NOT(ISERROR(SEARCH("土",C188)))</formula>
    </cfRule>
  </conditionalFormatting>
  <conditionalFormatting sqref="C197:AE198">
    <cfRule type="containsText" dxfId="1376" priority="91" operator="containsText" text="日">
      <formula>NOT(ISERROR(SEARCH("日",C197)))</formula>
    </cfRule>
    <cfRule type="containsText" dxfId="1375" priority="92" operator="containsText" text="土">
      <formula>NOT(ISERROR(SEARCH("土",C197)))</formula>
    </cfRule>
  </conditionalFormatting>
  <conditionalFormatting sqref="C206:AE207">
    <cfRule type="containsText" dxfId="1374" priority="85" operator="containsText" text="日">
      <formula>NOT(ISERROR(SEARCH("日",C206)))</formula>
    </cfRule>
    <cfRule type="containsText" dxfId="1373" priority="86" operator="containsText" text="土">
      <formula>NOT(ISERROR(SEARCH("土",C206)))</formula>
    </cfRule>
  </conditionalFormatting>
  <conditionalFormatting sqref="C215:AE216">
    <cfRule type="containsText" dxfId="1372" priority="79" operator="containsText" text="日">
      <formula>NOT(ISERROR(SEARCH("日",C215)))</formula>
    </cfRule>
    <cfRule type="containsText" dxfId="1371" priority="80" operator="containsText" text="土">
      <formula>NOT(ISERROR(SEARCH("土",C215)))</formula>
    </cfRule>
  </conditionalFormatting>
  <conditionalFormatting sqref="C224:AE225">
    <cfRule type="containsText" dxfId="1370" priority="73" operator="containsText" text="日">
      <formula>NOT(ISERROR(SEARCH("日",C224)))</formula>
    </cfRule>
    <cfRule type="containsText" dxfId="1369" priority="74" operator="containsText" text="土">
      <formula>NOT(ISERROR(SEARCH("土",C224)))</formula>
    </cfRule>
  </conditionalFormatting>
  <conditionalFormatting sqref="C233:AE234">
    <cfRule type="containsText" dxfId="1368" priority="67" operator="containsText" text="日">
      <formula>NOT(ISERROR(SEARCH("日",C233)))</formula>
    </cfRule>
    <cfRule type="containsText" dxfId="1367" priority="68" operator="containsText" text="土">
      <formula>NOT(ISERROR(SEARCH("土",C233)))</formula>
    </cfRule>
  </conditionalFormatting>
  <conditionalFormatting sqref="C242:AE243">
    <cfRule type="containsText" dxfId="1366" priority="61" operator="containsText" text="日">
      <formula>NOT(ISERROR(SEARCH("日",C242)))</formula>
    </cfRule>
    <cfRule type="containsText" dxfId="1365" priority="62" operator="containsText" text="土">
      <formula>NOT(ISERROR(SEARCH("土",C242)))</formula>
    </cfRule>
  </conditionalFormatting>
  <conditionalFormatting sqref="C251:AE252">
    <cfRule type="containsText" dxfId="1364" priority="55" operator="containsText" text="日">
      <formula>NOT(ISERROR(SEARCH("日",C251)))</formula>
    </cfRule>
    <cfRule type="containsText" dxfId="1363" priority="56" operator="containsText" text="土">
      <formula>NOT(ISERROR(SEARCH("土",C251)))</formula>
    </cfRule>
  </conditionalFormatting>
  <conditionalFormatting sqref="C260:AE261">
    <cfRule type="containsText" dxfId="1362" priority="49" operator="containsText" text="日">
      <formula>NOT(ISERROR(SEARCH("日",C260)))</formula>
    </cfRule>
    <cfRule type="containsText" dxfId="1361" priority="50" operator="containsText" text="土">
      <formula>NOT(ISERROR(SEARCH("土",C260)))</formula>
    </cfRule>
  </conditionalFormatting>
  <conditionalFormatting sqref="C269:AE270">
    <cfRule type="containsText" dxfId="1360" priority="43" operator="containsText" text="日">
      <formula>NOT(ISERROR(SEARCH("日",C269)))</formula>
    </cfRule>
    <cfRule type="containsText" dxfId="1359" priority="44" operator="containsText" text="土">
      <formula>NOT(ISERROR(SEARCH("土",C269)))</formula>
    </cfRule>
  </conditionalFormatting>
  <conditionalFormatting sqref="C278:AE279">
    <cfRule type="containsText" dxfId="1358" priority="37" operator="containsText" text="日">
      <formula>NOT(ISERROR(SEARCH("日",C278)))</formula>
    </cfRule>
    <cfRule type="containsText" dxfId="1357" priority="38" operator="containsText" text="土">
      <formula>NOT(ISERROR(SEARCH("土",C278)))</formula>
    </cfRule>
  </conditionalFormatting>
  <conditionalFormatting sqref="C287:AE288">
    <cfRule type="containsText" dxfId="1356" priority="31" operator="containsText" text="日">
      <formula>NOT(ISERROR(SEARCH("日",C287)))</formula>
    </cfRule>
    <cfRule type="containsText" dxfId="1355" priority="32" operator="containsText" text="土">
      <formula>NOT(ISERROR(SEARCH("土",C287)))</formula>
    </cfRule>
  </conditionalFormatting>
  <conditionalFormatting sqref="C296:AE297">
    <cfRule type="containsText" dxfId="1354" priority="25" operator="containsText" text="日">
      <formula>NOT(ISERROR(SEARCH("日",C296)))</formula>
    </cfRule>
    <cfRule type="containsText" dxfId="1353" priority="26" operator="containsText" text="土">
      <formula>NOT(ISERROR(SEARCH("土",C296)))</formula>
    </cfRule>
  </conditionalFormatting>
  <conditionalFormatting sqref="C305:AE306">
    <cfRule type="containsText" dxfId="1352" priority="19" operator="containsText" text="日">
      <formula>NOT(ISERROR(SEARCH("日",C305)))</formula>
    </cfRule>
    <cfRule type="containsText" dxfId="1351" priority="20" operator="containsText" text="土">
      <formula>NOT(ISERROR(SEARCH("土",C305)))</formula>
    </cfRule>
  </conditionalFormatting>
  <conditionalFormatting sqref="C314:AE315">
    <cfRule type="containsText" dxfId="1350" priority="13" operator="containsText" text="日">
      <formula>NOT(ISERROR(SEARCH("日",C314)))</formula>
    </cfRule>
    <cfRule type="containsText" dxfId="1349" priority="14" operator="containsText" text="土">
      <formula>NOT(ISERROR(SEARCH("土",C314)))</formula>
    </cfRule>
  </conditionalFormatting>
  <conditionalFormatting sqref="C323:AE324">
    <cfRule type="containsText" dxfId="1348" priority="7" operator="containsText" text="日">
      <formula>NOT(ISERROR(SEARCH("日",C323)))</formula>
    </cfRule>
    <cfRule type="containsText" dxfId="1347" priority="8" operator="containsText" text="土">
      <formula>NOT(ISERROR(SEARCH("土",C323)))</formula>
    </cfRule>
  </conditionalFormatting>
  <conditionalFormatting sqref="C332:AE333">
    <cfRule type="containsText" dxfId="1346" priority="1" operator="containsText" text="日">
      <formula>NOT(ISERROR(SEARCH("日",C332)))</formula>
    </cfRule>
    <cfRule type="containsText" dxfId="1345" priority="2" operator="containsText" text="土">
      <formula>NOT(ISERROR(SEARCH("土",C332)))</formula>
    </cfRule>
  </conditionalFormatting>
  <conditionalFormatting sqref="Y5:Z6">
    <cfRule type="cellIs" dxfId="1344" priority="361" operator="greaterThanOrEqual">
      <formula>0.285</formula>
    </cfRule>
    <cfRule type="cellIs" dxfId="1343" priority="362" operator="greaterThanOrEqual">
      <formula>0.25</formula>
    </cfRule>
    <cfRule type="cellIs" dxfId="1342" priority="363" operator="greaterThanOrEqual">
      <formula>0.214</formula>
    </cfRule>
  </conditionalFormatting>
  <dataValidations count="5">
    <dataValidation type="list" showInputMessage="1" showErrorMessage="1" sqref="C22:AD23 C31:AD32 C40:AD41 C49:AD50 C58:AD59 C67:AD68 C76:AD77 C85:AD86 C94:AD95 C103:AD104 C112:AD113 C121:AD122 C130:AD131 C139:AD140 C148:AD149 C157:AD158 C166:AD167 C175:AD176 C184:AD185 C193:AD194 C202:AD203 C211:AD212 C220:AD221 C229:AD230 C238:AD239 C247:AD248 C256:AD257 C265:AD266 C274:AD275 C283:AD284 C292:AD293 C301:AD302 C310:AD311 C319:AD320 C328:AD329 C337:AD338" xr:uid="{00000000-0002-0000-1000-000000000000}">
      <formula1>$AI$11:$AI$13</formula1>
    </dataValidation>
    <dataValidation type="list" allowBlank="1" showInputMessage="1" showErrorMessage="1" sqref="C20:AD21 C29:AD30 C38:AD39 C47:AD48 C56:AD57 C65:AD66 C74:AD75 C83:AD84 C92:AD93 C101:AD102 C110:AD111 C119:AD120 C128:AD129 C137:AD138 C146:AD147 C155:AD156 C164:AD165 C173:AD174 C182:AD183 C191:AD192 C200:AD201 C209:AD210 C218:AD219 C227:AD228 C236:AD237 C245:AD246 C254:AD255 C263:AD264 C272:AD273 C281:AD282 C290:AD291 C299:AD300 C308:AD309 C317:AD318 C326:AD327 C335:AD336" xr:uid="{00000000-0002-0000-1000-000001000000}">
      <formula1>$AI$11:$AI$12</formula1>
    </dataValidation>
    <dataValidation type="list" allowBlank="1" showInputMessage="1" showErrorMessage="1" sqref="C18:AD19 C324:AD325 C27:AD28 C36:AD37 C45:AD46 C54:AD55 C63:AD64 C72:AD73 C81:AD82 C90:AD91 C99:AD100 C108:AD109 C117:AD118 C126:AD127 C135:AD136 C144:AD145 C153:AD154 C162:AD163 C171:AD172 C180:AD181 C189:AD190 C198:AD199 C207:AD208 C216:AD217 C225:AD226 C234:AD235 C243:AD244 C252:AD253 C261:AD262 C270:AD271 C279:AD280 C288:AD289 C297:AD298 C306:AD307 C315:AD316 C333:AD334" xr:uid="{00000000-0002-0000-1000-000002000000}">
      <formula1>$AI$5:$AI$10</formula1>
    </dataValidation>
    <dataValidation type="list" showInputMessage="1" showErrorMessage="1" sqref="AE76:AE77 AE22:AE23 AE67:AE68 AE85:AE86 AE58:AE59 AE49:AE50 AE40:AE41 AE31:AE32 AE94:AE95 AE103:AE104 AE112:AE113 AE121:AE122 AE130:AE131 AE139:AE140 AE148:AE149 AE157:AE158 AE166:AE167 AE175:AE176 AE184:AE185 AE193:AE194 AE202:AE203 AE211:AE212 AE220:AE221 AE229:AE230 AE238:AE239 AE247:AE248 AE256:AE257 AE265:AE266 AE274:AE275 AE283:AE284 AE292:AE293 AE301:AE302 AE310:AE311 AE319:AE320 AE328:AE329 AE337:AE338" xr:uid="{00000000-0002-0000-1000-000003000000}">
      <formula1>"　,休"</formula1>
    </dataValidation>
    <dataValidation type="list" showInputMessage="1" showErrorMessage="1" sqref="AE84 AE21 AE30 AE39 AE48 AE57 AE66 AE75 AE93 AE102 AE111 AE120 AE129 AE138 AE147 AE156 AE165 AE174 AE183 AE192 AE201 AE210 AE219 AE228 AE237 AE246 AE255 AE264 AE273 AE282 AE291 AE300 AE309 AE318 AE327 AE336" xr:uid="{00000000-0002-0000-1000-000004000000}">
      <formula1>"　,祝,中止"</formula1>
    </dataValidation>
  </dataValidations>
  <pageMargins left="0.51181102362204722" right="0.11811023622047245" top="0.55118110236220474" bottom="0.35433070866141736" header="0.31496062992125984" footer="0.31496062992125984"/>
  <pageSetup paperSize="9" scale="72" fitToHeight="0" orientation="portrait" r:id="rId1"/>
  <rowBreaks count="2" manualBreakCount="2">
    <brk id="87" max="32" man="1"/>
    <brk id="95" max="3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BW338"/>
  <sheetViews>
    <sheetView view="pageBreakPreview" zoomScale="70" zoomScaleNormal="100" zoomScaleSheetLayoutView="70" workbookViewId="0"/>
  </sheetViews>
  <sheetFormatPr defaultColWidth="9" defaultRowHeight="13.5"/>
  <cols>
    <col min="1" max="1" width="3.625" style="366" customWidth="1"/>
    <col min="2" max="2" width="7.75" style="364" customWidth="1"/>
    <col min="3" max="30" width="3.75" style="364" customWidth="1"/>
    <col min="31" max="31" width="2" style="364" customWidth="1"/>
    <col min="32" max="32" width="11.125" style="366" customWidth="1"/>
    <col min="33" max="33" width="6.5" style="364" bestFit="1" customWidth="1"/>
    <col min="34" max="34" width="2.875" style="366" customWidth="1"/>
    <col min="35" max="35" width="9" style="366"/>
    <col min="36" max="36" width="3.375" style="366" customWidth="1"/>
    <col min="37" max="37" width="4.75" style="366" hidden="1" customWidth="1"/>
    <col min="38" max="38" width="6.5" style="366" hidden="1" customWidth="1"/>
    <col min="39" max="39" width="7.375" style="366" hidden="1" customWidth="1"/>
    <col min="40" max="75" width="6.375" style="366" hidden="1" customWidth="1"/>
    <col min="76" max="76" width="0" style="366" hidden="1" customWidth="1"/>
    <col min="77" max="16384" width="9" style="366"/>
  </cols>
  <sheetData>
    <row r="1" spans="1:75">
      <c r="A1" s="35" t="s">
        <v>605</v>
      </c>
    </row>
    <row r="3" spans="1:75" ht="18.75">
      <c r="A3" s="363" t="s">
        <v>525</v>
      </c>
      <c r="B3" s="363"/>
      <c r="M3" s="365"/>
      <c r="AG3" s="367"/>
      <c r="AI3" s="366" t="s">
        <v>526</v>
      </c>
    </row>
    <row r="4" spans="1:75" ht="13.5" customHeight="1">
      <c r="Q4" s="366"/>
      <c r="S4" s="368"/>
      <c r="T4" s="369"/>
      <c r="U4" s="763" t="s">
        <v>527</v>
      </c>
      <c r="V4" s="764"/>
      <c r="W4" s="763" t="s">
        <v>528</v>
      </c>
      <c r="X4" s="764"/>
      <c r="Y4" s="765" t="s">
        <v>529</v>
      </c>
      <c r="Z4" s="766"/>
      <c r="AB4" s="767" t="s">
        <v>530</v>
      </c>
      <c r="AC4" s="765"/>
      <c r="AD4" s="765"/>
      <c r="AE4" s="765"/>
      <c r="AF4" s="765"/>
      <c r="AG4" s="370" t="s">
        <v>531</v>
      </c>
      <c r="AI4" s="366" t="s">
        <v>532</v>
      </c>
    </row>
    <row r="5" spans="1:75" ht="13.5" customHeight="1">
      <c r="B5" s="753" t="s">
        <v>533</v>
      </c>
      <c r="C5" s="753"/>
      <c r="D5" s="753"/>
      <c r="E5" s="753"/>
      <c r="F5" s="364" t="s">
        <v>534</v>
      </c>
      <c r="G5" s="768" t="s">
        <v>578</v>
      </c>
      <c r="H5" s="768"/>
      <c r="I5" s="768"/>
      <c r="J5" s="768"/>
      <c r="K5" s="768"/>
      <c r="L5" s="768"/>
      <c r="M5" s="768"/>
      <c r="N5" s="768"/>
      <c r="O5" s="768"/>
      <c r="P5" s="768"/>
      <c r="Q5" s="768"/>
      <c r="R5" s="366"/>
      <c r="S5" s="769" t="s">
        <v>535</v>
      </c>
      <c r="T5" s="770"/>
      <c r="U5" s="771">
        <f ca="1">SUM(INDIRECT(AL17&amp;":"&amp;AL16))</f>
        <v>0</v>
      </c>
      <c r="V5" s="772"/>
      <c r="W5" s="773">
        <f ca="1">SUM(INDIRECT(AL19&amp;":"&amp;AL18))</f>
        <v>0</v>
      </c>
      <c r="X5" s="770"/>
      <c r="Y5" s="774" t="e">
        <f ca="1">+W5/U5</f>
        <v>#DIV/0!</v>
      </c>
      <c r="Z5" s="775"/>
      <c r="AB5" s="751" t="s">
        <v>536</v>
      </c>
      <c r="AC5" s="752"/>
      <c r="AD5" s="752"/>
      <c r="AE5" s="752"/>
      <c r="AF5" s="752"/>
      <c r="AG5" s="371">
        <f ca="1">ROUNDUP($U$5*0.285,0)-$W$5</f>
        <v>0</v>
      </c>
    </row>
    <row r="6" spans="1:75" ht="13.5" customHeight="1">
      <c r="B6" s="753" t="s">
        <v>537</v>
      </c>
      <c r="C6" s="753"/>
      <c r="D6" s="753"/>
      <c r="E6" s="753"/>
      <c r="F6" s="364" t="s">
        <v>534</v>
      </c>
      <c r="G6" s="792">
        <v>44764</v>
      </c>
      <c r="H6" s="792"/>
      <c r="I6" s="792"/>
      <c r="J6" s="792"/>
      <c r="K6" s="792"/>
      <c r="R6" s="366"/>
      <c r="S6" s="754" t="s">
        <v>538</v>
      </c>
      <c r="T6" s="755"/>
      <c r="U6" s="756">
        <f ca="1">+U5</f>
        <v>0</v>
      </c>
      <c r="V6" s="757"/>
      <c r="W6" s="758">
        <f ca="1">SUM(INDIRECT(AL20&amp;":"&amp;AL21))</f>
        <v>9</v>
      </c>
      <c r="X6" s="755"/>
      <c r="Y6" s="759" t="e">
        <f ca="1">+W6/U6</f>
        <v>#DIV/0!</v>
      </c>
      <c r="Z6" s="760"/>
      <c r="AB6" s="761" t="s">
        <v>539</v>
      </c>
      <c r="AC6" s="762"/>
      <c r="AD6" s="762"/>
      <c r="AE6" s="762"/>
      <c r="AF6" s="762"/>
      <c r="AG6" s="371">
        <f ca="1">ROUNDUP($U$5*0.25,0)-$W$5</f>
        <v>0</v>
      </c>
      <c r="AI6" s="372" t="s">
        <v>540</v>
      </c>
      <c r="AJ6" s="366" t="s">
        <v>541</v>
      </c>
    </row>
    <row r="7" spans="1:75" ht="13.5" customHeight="1">
      <c r="B7" s="744" t="s">
        <v>542</v>
      </c>
      <c r="C7" s="744"/>
      <c r="D7" s="744"/>
      <c r="E7" s="744"/>
      <c r="F7" s="364" t="s">
        <v>534</v>
      </c>
      <c r="G7" s="750">
        <v>44953</v>
      </c>
      <c r="H7" s="750"/>
      <c r="I7" s="750"/>
      <c r="J7" s="750"/>
      <c r="K7" s="750"/>
      <c r="L7" s="746" t="s">
        <v>543</v>
      </c>
      <c r="M7" s="746"/>
      <c r="N7" s="746"/>
      <c r="O7" s="364" t="s">
        <v>534</v>
      </c>
      <c r="P7" s="747">
        <f>+G7-G6+1</f>
        <v>190</v>
      </c>
      <c r="Q7" s="747"/>
      <c r="R7" s="747"/>
      <c r="AA7" s="373"/>
      <c r="AB7" s="748" t="s">
        <v>544</v>
      </c>
      <c r="AC7" s="749"/>
      <c r="AD7" s="749"/>
      <c r="AE7" s="749"/>
      <c r="AF7" s="749"/>
      <c r="AG7" s="374">
        <f ca="1">ROUNDUP($U$5*0.214,0)-$W$5</f>
        <v>0</v>
      </c>
      <c r="AI7" s="372" t="s">
        <v>545</v>
      </c>
      <c r="AJ7" s="366" t="s">
        <v>546</v>
      </c>
    </row>
    <row r="8" spans="1:75" ht="13.5" customHeight="1">
      <c r="B8" s="744" t="s">
        <v>547</v>
      </c>
      <c r="C8" s="744"/>
      <c r="D8" s="744"/>
      <c r="E8" s="744"/>
      <c r="F8" s="364" t="s">
        <v>534</v>
      </c>
      <c r="G8" s="750">
        <v>44752</v>
      </c>
      <c r="H8" s="750"/>
      <c r="I8" s="750"/>
      <c r="J8" s="750"/>
      <c r="K8" s="750"/>
      <c r="L8" s="364" t="s">
        <v>548</v>
      </c>
      <c r="M8" s="750">
        <v>44957</v>
      </c>
      <c r="N8" s="750"/>
      <c r="O8" s="750"/>
      <c r="P8" s="750"/>
      <c r="Q8" s="750"/>
      <c r="R8" s="375"/>
      <c r="AI8" s="372" t="s">
        <v>549</v>
      </c>
      <c r="AJ8" s="366" t="s">
        <v>550</v>
      </c>
    </row>
    <row r="9" spans="1:75" ht="6.75" customHeight="1">
      <c r="B9" s="376"/>
      <c r="C9" s="376"/>
      <c r="D9" s="376"/>
      <c r="E9" s="376"/>
      <c r="G9" s="377"/>
      <c r="H9" s="377"/>
      <c r="I9" s="377"/>
      <c r="J9" s="377"/>
      <c r="K9" s="377"/>
      <c r="M9" s="378"/>
      <c r="N9" s="378"/>
      <c r="O9" s="378"/>
      <c r="P9" s="378"/>
      <c r="Q9" s="378"/>
      <c r="R9" s="375"/>
      <c r="AI9" s="372" t="s">
        <v>551</v>
      </c>
      <c r="AJ9" s="366" t="s">
        <v>552</v>
      </c>
    </row>
    <row r="10" spans="1:75">
      <c r="C10" s="379" t="s">
        <v>553</v>
      </c>
      <c r="D10" s="380"/>
      <c r="E10" s="380"/>
      <c r="F10" s="381"/>
      <c r="G10" s="382"/>
      <c r="H10" s="383"/>
      <c r="I10" s="383"/>
      <c r="J10" s="383"/>
      <c r="K10" s="383"/>
      <c r="L10" s="383"/>
      <c r="M10" s="382"/>
      <c r="N10" s="384"/>
      <c r="O10" s="384"/>
      <c r="P10" s="384"/>
      <c r="Q10" s="384"/>
      <c r="R10" s="384"/>
      <c r="S10" s="385"/>
      <c r="T10" s="382"/>
      <c r="U10" s="382"/>
      <c r="V10" s="382"/>
      <c r="W10" s="382"/>
      <c r="X10" s="382"/>
      <c r="Y10" s="382"/>
      <c r="Z10" s="382"/>
      <c r="AA10" s="382"/>
      <c r="AB10" s="382"/>
      <c r="AC10" s="382"/>
      <c r="AD10" s="382"/>
      <c r="AI10" s="372" t="s">
        <v>554</v>
      </c>
      <c r="AJ10" s="366" t="s">
        <v>555</v>
      </c>
    </row>
    <row r="11" spans="1:75">
      <c r="C11" s="379" t="s">
        <v>556</v>
      </c>
      <c r="D11" s="380"/>
      <c r="E11" s="380"/>
      <c r="F11" s="381"/>
      <c r="G11" s="382"/>
      <c r="H11" s="383"/>
      <c r="I11" s="383"/>
      <c r="J11" s="383"/>
      <c r="K11" s="383"/>
      <c r="L11" s="383"/>
      <c r="M11" s="382"/>
      <c r="N11" s="384"/>
      <c r="O11" s="384"/>
      <c r="P11" s="384"/>
      <c r="Q11" s="384"/>
      <c r="R11" s="384"/>
      <c r="S11" s="385"/>
      <c r="T11" s="382"/>
      <c r="U11" s="382"/>
      <c r="V11" s="382"/>
      <c r="W11" s="382"/>
      <c r="X11" s="382"/>
      <c r="Y11" s="382"/>
      <c r="Z11" s="382"/>
      <c r="AA11" s="382"/>
      <c r="AB11" s="382"/>
      <c r="AC11" s="382"/>
      <c r="AD11" s="382"/>
    </row>
    <row r="12" spans="1:75" ht="13.5" customHeight="1">
      <c r="C12" s="379" t="s">
        <v>557</v>
      </c>
      <c r="D12" s="380"/>
      <c r="E12" s="380"/>
      <c r="F12" s="381"/>
      <c r="G12" s="382"/>
      <c r="H12" s="383"/>
      <c r="I12" s="383"/>
      <c r="J12" s="383"/>
      <c r="K12" s="383"/>
      <c r="L12" s="383"/>
      <c r="M12" s="382"/>
      <c r="N12" s="384"/>
      <c r="O12" s="384"/>
      <c r="P12" s="384"/>
      <c r="Q12" s="384"/>
      <c r="R12" s="384"/>
      <c r="S12" s="385"/>
      <c r="T12" s="382"/>
      <c r="U12" s="382"/>
      <c r="V12" s="382"/>
      <c r="W12" s="382"/>
      <c r="X12" s="382"/>
      <c r="Y12" s="382"/>
      <c r="Z12" s="382"/>
      <c r="AA12" s="382"/>
      <c r="AB12" s="382"/>
      <c r="AC12" s="382"/>
      <c r="AD12" s="382"/>
      <c r="AI12" s="372" t="s">
        <v>558</v>
      </c>
      <c r="AK12" s="372" t="s">
        <v>559</v>
      </c>
      <c r="AL12" s="366">
        <f>MAX(AN12:BO12)</f>
        <v>68</v>
      </c>
      <c r="AM12" s="366" t="s">
        <v>560</v>
      </c>
      <c r="AN12" s="366">
        <f>IFERROR(MATCH($G$7,C16:C1008,0)+13,0)</f>
        <v>0</v>
      </c>
      <c r="AO12" s="366">
        <f t="shared" ref="AO12:BO12" si="0">IFERROR(MATCH($G$7,D16:D1008,0)+13,0)</f>
        <v>0</v>
      </c>
      <c r="AP12" s="366">
        <f t="shared" si="0"/>
        <v>0</v>
      </c>
      <c r="AQ12" s="366">
        <f t="shared" si="0"/>
        <v>0</v>
      </c>
      <c r="AR12" s="366">
        <f t="shared" si="0"/>
        <v>0</v>
      </c>
      <c r="AS12" s="366">
        <f t="shared" si="0"/>
        <v>0</v>
      </c>
      <c r="AT12" s="366">
        <f t="shared" si="0"/>
        <v>0</v>
      </c>
      <c r="AU12" s="366">
        <f t="shared" si="0"/>
        <v>0</v>
      </c>
      <c r="AV12" s="366">
        <f t="shared" si="0"/>
        <v>0</v>
      </c>
      <c r="AW12" s="366">
        <f t="shared" si="0"/>
        <v>0</v>
      </c>
      <c r="AX12" s="366">
        <f t="shared" si="0"/>
        <v>0</v>
      </c>
      <c r="AY12" s="366">
        <f t="shared" si="0"/>
        <v>0</v>
      </c>
      <c r="AZ12" s="366">
        <f t="shared" si="0"/>
        <v>0</v>
      </c>
      <c r="BA12" s="366">
        <f t="shared" si="0"/>
        <v>0</v>
      </c>
      <c r="BB12" s="366">
        <f t="shared" si="0"/>
        <v>0</v>
      </c>
      <c r="BC12" s="366">
        <f t="shared" si="0"/>
        <v>0</v>
      </c>
      <c r="BD12" s="366">
        <f t="shared" si="0"/>
        <v>0</v>
      </c>
      <c r="BE12" s="366">
        <f t="shared" si="0"/>
        <v>0</v>
      </c>
      <c r="BF12" s="366">
        <f t="shared" si="0"/>
        <v>0</v>
      </c>
      <c r="BG12" s="366">
        <f t="shared" si="0"/>
        <v>0</v>
      </c>
      <c r="BH12" s="366">
        <f t="shared" si="0"/>
        <v>0</v>
      </c>
      <c r="BI12" s="366">
        <f t="shared" si="0"/>
        <v>68</v>
      </c>
      <c r="BJ12" s="366">
        <f t="shared" si="0"/>
        <v>0</v>
      </c>
      <c r="BK12" s="366">
        <f t="shared" si="0"/>
        <v>0</v>
      </c>
      <c r="BL12" s="366">
        <f t="shared" si="0"/>
        <v>0</v>
      </c>
      <c r="BM12" s="366">
        <f t="shared" si="0"/>
        <v>0</v>
      </c>
      <c r="BN12" s="366">
        <f t="shared" si="0"/>
        <v>0</v>
      </c>
      <c r="BO12" s="366">
        <f t="shared" si="0"/>
        <v>0</v>
      </c>
    </row>
    <row r="13" spans="1:75" ht="13.5" customHeight="1">
      <c r="C13" s="379" t="s">
        <v>561</v>
      </c>
      <c r="D13" s="380"/>
      <c r="E13" s="380"/>
      <c r="F13" s="381"/>
      <c r="G13" s="382"/>
      <c r="H13" s="383"/>
      <c r="I13" s="383"/>
      <c r="J13" s="383"/>
      <c r="K13" s="383"/>
      <c r="L13" s="383"/>
      <c r="M13" s="382"/>
      <c r="N13" s="384"/>
      <c r="O13" s="384"/>
      <c r="P13" s="384"/>
      <c r="Q13" s="384"/>
      <c r="R13" s="384"/>
      <c r="S13" s="385"/>
      <c r="T13" s="382"/>
      <c r="U13" s="382"/>
      <c r="V13" s="382"/>
      <c r="W13" s="382"/>
      <c r="X13" s="382"/>
      <c r="Y13" s="382"/>
      <c r="Z13" s="382"/>
      <c r="AA13" s="382"/>
      <c r="AB13" s="382"/>
      <c r="AC13" s="382"/>
      <c r="AD13" s="382"/>
      <c r="AI13" s="372" t="s">
        <v>562</v>
      </c>
      <c r="AM13" s="386" t="s">
        <v>563</v>
      </c>
      <c r="AN13" s="386">
        <v>14</v>
      </c>
      <c r="AO13" s="386">
        <f>AN13+9</f>
        <v>23</v>
      </c>
      <c r="AP13" s="386">
        <f t="shared" ref="AP13:BW13" si="1">AO13+9</f>
        <v>32</v>
      </c>
      <c r="AQ13" s="386">
        <f t="shared" si="1"/>
        <v>41</v>
      </c>
      <c r="AR13" s="386">
        <f t="shared" si="1"/>
        <v>50</v>
      </c>
      <c r="AS13" s="386">
        <f t="shared" si="1"/>
        <v>59</v>
      </c>
      <c r="AT13" s="386">
        <f t="shared" si="1"/>
        <v>68</v>
      </c>
      <c r="AU13" s="386">
        <f t="shared" si="1"/>
        <v>77</v>
      </c>
      <c r="AV13" s="386">
        <f t="shared" si="1"/>
        <v>86</v>
      </c>
      <c r="AW13" s="386">
        <f t="shared" si="1"/>
        <v>95</v>
      </c>
      <c r="AX13" s="386">
        <f t="shared" si="1"/>
        <v>104</v>
      </c>
      <c r="AY13" s="386">
        <f t="shared" si="1"/>
        <v>113</v>
      </c>
      <c r="AZ13" s="386">
        <f t="shared" si="1"/>
        <v>122</v>
      </c>
      <c r="BA13" s="386">
        <f t="shared" si="1"/>
        <v>131</v>
      </c>
      <c r="BB13" s="386">
        <f t="shared" si="1"/>
        <v>140</v>
      </c>
      <c r="BC13" s="386">
        <f t="shared" si="1"/>
        <v>149</v>
      </c>
      <c r="BD13" s="386">
        <f t="shared" si="1"/>
        <v>158</v>
      </c>
      <c r="BE13" s="386">
        <f t="shared" si="1"/>
        <v>167</v>
      </c>
      <c r="BF13" s="386">
        <f t="shared" si="1"/>
        <v>176</v>
      </c>
      <c r="BG13" s="386">
        <f t="shared" si="1"/>
        <v>185</v>
      </c>
      <c r="BH13" s="386">
        <f t="shared" si="1"/>
        <v>194</v>
      </c>
      <c r="BI13" s="386">
        <f t="shared" si="1"/>
        <v>203</v>
      </c>
      <c r="BJ13" s="386">
        <f t="shared" si="1"/>
        <v>212</v>
      </c>
      <c r="BK13" s="386">
        <f t="shared" si="1"/>
        <v>221</v>
      </c>
      <c r="BL13" s="386">
        <f t="shared" si="1"/>
        <v>230</v>
      </c>
      <c r="BM13" s="386">
        <f t="shared" si="1"/>
        <v>239</v>
      </c>
      <c r="BN13" s="386">
        <f t="shared" si="1"/>
        <v>248</v>
      </c>
      <c r="BO13" s="386">
        <f t="shared" si="1"/>
        <v>257</v>
      </c>
      <c r="BP13" s="386">
        <f t="shared" si="1"/>
        <v>266</v>
      </c>
      <c r="BQ13" s="386">
        <f t="shared" si="1"/>
        <v>275</v>
      </c>
      <c r="BR13" s="386">
        <f t="shared" si="1"/>
        <v>284</v>
      </c>
      <c r="BS13" s="386">
        <f t="shared" si="1"/>
        <v>293</v>
      </c>
      <c r="BT13" s="386">
        <f t="shared" si="1"/>
        <v>302</v>
      </c>
      <c r="BU13" s="386">
        <f t="shared" si="1"/>
        <v>311</v>
      </c>
      <c r="BV13" s="386">
        <f t="shared" si="1"/>
        <v>320</v>
      </c>
      <c r="BW13" s="386">
        <f t="shared" si="1"/>
        <v>329</v>
      </c>
    </row>
    <row r="14" spans="1:75" ht="4.5" customHeight="1">
      <c r="C14" s="379"/>
      <c r="D14" s="380"/>
      <c r="E14" s="380"/>
      <c r="F14" s="381"/>
      <c r="G14" s="382"/>
      <c r="H14" s="383"/>
      <c r="I14" s="383"/>
      <c r="J14" s="383"/>
      <c r="K14" s="383"/>
      <c r="L14" s="383"/>
      <c r="M14" s="382"/>
      <c r="N14" s="384"/>
      <c r="O14" s="384"/>
      <c r="P14" s="384"/>
      <c r="Q14" s="384"/>
      <c r="R14" s="384"/>
      <c r="S14" s="385"/>
      <c r="T14" s="382"/>
      <c r="U14" s="382"/>
      <c r="V14" s="382"/>
      <c r="W14" s="382"/>
      <c r="X14" s="382"/>
      <c r="Y14" s="382"/>
      <c r="Z14" s="382"/>
      <c r="AA14" s="382"/>
      <c r="AB14" s="382"/>
      <c r="AC14" s="382"/>
      <c r="AD14" s="382"/>
      <c r="AL14" s="372" t="str">
        <f>ADDRESS(13,MATCH($AL$12,$AM$13:$BW$13,0)+38)</f>
        <v>$AT$13</v>
      </c>
      <c r="AM14" s="386" t="s">
        <v>564</v>
      </c>
      <c r="AN14" s="386" t="str">
        <f>"AG"&amp;15</f>
        <v>AG15</v>
      </c>
      <c r="AO14" s="386" t="str">
        <f>"AG"&amp;(AN13+10)</f>
        <v>AG24</v>
      </c>
      <c r="AP14" s="386" t="str">
        <f>"AG"&amp;(AO13+10)</f>
        <v>AG33</v>
      </c>
      <c r="AQ14" s="386" t="str">
        <f t="shared" ref="AQ14:BW14" si="2">"AG"&amp;(AP13+9+1)</f>
        <v>AG42</v>
      </c>
      <c r="AR14" s="386" t="str">
        <f t="shared" si="2"/>
        <v>AG51</v>
      </c>
      <c r="AS14" s="386" t="str">
        <f t="shared" si="2"/>
        <v>AG60</v>
      </c>
      <c r="AT14" s="386" t="str">
        <f t="shared" si="2"/>
        <v>AG69</v>
      </c>
      <c r="AU14" s="386" t="str">
        <f t="shared" si="2"/>
        <v>AG78</v>
      </c>
      <c r="AV14" s="386" t="str">
        <f t="shared" si="2"/>
        <v>AG87</v>
      </c>
      <c r="AW14" s="386" t="str">
        <f t="shared" si="2"/>
        <v>AG96</v>
      </c>
      <c r="AX14" s="386" t="str">
        <f t="shared" si="2"/>
        <v>AG105</v>
      </c>
      <c r="AY14" s="386" t="str">
        <f t="shared" si="2"/>
        <v>AG114</v>
      </c>
      <c r="AZ14" s="386" t="str">
        <f t="shared" si="2"/>
        <v>AG123</v>
      </c>
      <c r="BA14" s="386" t="str">
        <f t="shared" si="2"/>
        <v>AG132</v>
      </c>
      <c r="BB14" s="386" t="str">
        <f t="shared" si="2"/>
        <v>AG141</v>
      </c>
      <c r="BC14" s="386" t="str">
        <f t="shared" si="2"/>
        <v>AG150</v>
      </c>
      <c r="BD14" s="386" t="str">
        <f t="shared" si="2"/>
        <v>AG159</v>
      </c>
      <c r="BE14" s="386" t="str">
        <f t="shared" si="2"/>
        <v>AG168</v>
      </c>
      <c r="BF14" s="386" t="str">
        <f t="shared" si="2"/>
        <v>AG177</v>
      </c>
      <c r="BG14" s="386" t="str">
        <f t="shared" si="2"/>
        <v>AG186</v>
      </c>
      <c r="BH14" s="386" t="str">
        <f t="shared" si="2"/>
        <v>AG195</v>
      </c>
      <c r="BI14" s="386" t="str">
        <f t="shared" si="2"/>
        <v>AG204</v>
      </c>
      <c r="BJ14" s="386" t="str">
        <f t="shared" si="2"/>
        <v>AG213</v>
      </c>
      <c r="BK14" s="386" t="str">
        <f t="shared" si="2"/>
        <v>AG222</v>
      </c>
      <c r="BL14" s="386" t="str">
        <f t="shared" si="2"/>
        <v>AG231</v>
      </c>
      <c r="BM14" s="386" t="str">
        <f t="shared" si="2"/>
        <v>AG240</v>
      </c>
      <c r="BN14" s="386" t="str">
        <f t="shared" si="2"/>
        <v>AG249</v>
      </c>
      <c r="BO14" s="386" t="str">
        <f t="shared" si="2"/>
        <v>AG258</v>
      </c>
      <c r="BP14" s="386" t="str">
        <f t="shared" si="2"/>
        <v>AG267</v>
      </c>
      <c r="BQ14" s="386" t="str">
        <f t="shared" si="2"/>
        <v>AG276</v>
      </c>
      <c r="BR14" s="386" t="str">
        <f t="shared" si="2"/>
        <v>AG285</v>
      </c>
      <c r="BS14" s="386" t="str">
        <f t="shared" si="2"/>
        <v>AG294</v>
      </c>
      <c r="BT14" s="386" t="str">
        <f t="shared" si="2"/>
        <v>AG303</v>
      </c>
      <c r="BU14" s="386" t="str">
        <f t="shared" si="2"/>
        <v>AG312</v>
      </c>
      <c r="BV14" s="386" t="str">
        <f t="shared" si="2"/>
        <v>AG321</v>
      </c>
      <c r="BW14" s="386" t="str">
        <f t="shared" si="2"/>
        <v>AG330</v>
      </c>
    </row>
    <row r="15" spans="1:75" ht="4.5" customHeight="1">
      <c r="AL15" s="387" t="s">
        <v>579</v>
      </c>
      <c r="AM15" s="386" t="s">
        <v>566</v>
      </c>
      <c r="AN15" s="386">
        <f ca="1">INDIRECT(AN14)</f>
        <v>0</v>
      </c>
      <c r="AO15" s="386">
        <f t="shared" ref="AO15:BW15" ca="1" si="3">INDIRECT(AO14)</f>
        <v>0</v>
      </c>
      <c r="AP15" s="386">
        <f t="shared" ca="1" si="3"/>
        <v>0</v>
      </c>
      <c r="AQ15" s="386">
        <f t="shared" ca="1" si="3"/>
        <v>0</v>
      </c>
      <c r="AR15" s="386">
        <f t="shared" ca="1" si="3"/>
        <v>0</v>
      </c>
      <c r="AS15" s="386">
        <f t="shared" ca="1" si="3"/>
        <v>0</v>
      </c>
      <c r="AT15" s="386">
        <f t="shared" ca="1" si="3"/>
        <v>0</v>
      </c>
      <c r="AU15" s="386">
        <f t="shared" ca="1" si="3"/>
        <v>0</v>
      </c>
      <c r="AV15" s="386">
        <f t="shared" ca="1" si="3"/>
        <v>0</v>
      </c>
      <c r="AW15" s="386">
        <f t="shared" ca="1" si="3"/>
        <v>0</v>
      </c>
      <c r="AX15" s="386">
        <f t="shared" ca="1" si="3"/>
        <v>0</v>
      </c>
      <c r="AY15" s="386">
        <f t="shared" ca="1" si="3"/>
        <v>0</v>
      </c>
      <c r="AZ15" s="386">
        <f t="shared" ca="1" si="3"/>
        <v>0</v>
      </c>
      <c r="BA15" s="386">
        <f t="shared" ca="1" si="3"/>
        <v>0</v>
      </c>
      <c r="BB15" s="386">
        <f t="shared" ca="1" si="3"/>
        <v>0</v>
      </c>
      <c r="BC15" s="386">
        <f t="shared" ca="1" si="3"/>
        <v>0</v>
      </c>
      <c r="BD15" s="386">
        <f t="shared" ca="1" si="3"/>
        <v>0</v>
      </c>
      <c r="BE15" s="386">
        <f t="shared" ca="1" si="3"/>
        <v>0</v>
      </c>
      <c r="BF15" s="386">
        <f t="shared" ca="1" si="3"/>
        <v>0</v>
      </c>
      <c r="BG15" s="386">
        <f t="shared" ca="1" si="3"/>
        <v>0</v>
      </c>
      <c r="BH15" s="386">
        <f t="shared" ca="1" si="3"/>
        <v>0</v>
      </c>
      <c r="BI15" s="386">
        <f t="shared" ca="1" si="3"/>
        <v>0</v>
      </c>
      <c r="BJ15" s="386">
        <f t="shared" ca="1" si="3"/>
        <v>0</v>
      </c>
      <c r="BK15" s="386">
        <f t="shared" ca="1" si="3"/>
        <v>0</v>
      </c>
      <c r="BL15" s="386">
        <f t="shared" ca="1" si="3"/>
        <v>0</v>
      </c>
      <c r="BM15" s="386">
        <f t="shared" ca="1" si="3"/>
        <v>0</v>
      </c>
      <c r="BN15" s="386">
        <f t="shared" ca="1" si="3"/>
        <v>0</v>
      </c>
      <c r="BO15" s="386">
        <f t="shared" ca="1" si="3"/>
        <v>0</v>
      </c>
      <c r="BP15" s="386">
        <f t="shared" ca="1" si="3"/>
        <v>0</v>
      </c>
      <c r="BQ15" s="386">
        <f t="shared" ca="1" si="3"/>
        <v>0</v>
      </c>
      <c r="BR15" s="386">
        <f t="shared" ca="1" si="3"/>
        <v>0</v>
      </c>
      <c r="BS15" s="386">
        <f t="shared" ca="1" si="3"/>
        <v>0</v>
      </c>
      <c r="BT15" s="386">
        <f t="shared" ca="1" si="3"/>
        <v>0</v>
      </c>
      <c r="BU15" s="386">
        <f t="shared" ca="1" si="3"/>
        <v>0</v>
      </c>
      <c r="BV15" s="386">
        <f t="shared" ca="1" si="3"/>
        <v>0</v>
      </c>
      <c r="BW15" s="386">
        <f t="shared" ca="1" si="3"/>
        <v>0</v>
      </c>
    </row>
    <row r="16" spans="1:75">
      <c r="B16" s="388" t="s">
        <v>567</v>
      </c>
      <c r="C16" s="389">
        <f>+G6</f>
        <v>44764</v>
      </c>
      <c r="D16" s="390">
        <f>+C16+1</f>
        <v>44765</v>
      </c>
      <c r="E16" s="390">
        <f t="shared" ref="E16:AD16" si="4">+D16+1</f>
        <v>44766</v>
      </c>
      <c r="F16" s="390">
        <f t="shared" si="4"/>
        <v>44767</v>
      </c>
      <c r="G16" s="390">
        <f t="shared" si="4"/>
        <v>44768</v>
      </c>
      <c r="H16" s="390">
        <f t="shared" si="4"/>
        <v>44769</v>
      </c>
      <c r="I16" s="390">
        <f t="shared" si="4"/>
        <v>44770</v>
      </c>
      <c r="J16" s="390">
        <f t="shared" si="4"/>
        <v>44771</v>
      </c>
      <c r="K16" s="390">
        <f t="shared" si="4"/>
        <v>44772</v>
      </c>
      <c r="L16" s="390">
        <f t="shared" si="4"/>
        <v>44773</v>
      </c>
      <c r="M16" s="390">
        <f t="shared" si="4"/>
        <v>44774</v>
      </c>
      <c r="N16" s="390">
        <f t="shared" si="4"/>
        <v>44775</v>
      </c>
      <c r="O16" s="390">
        <f t="shared" si="4"/>
        <v>44776</v>
      </c>
      <c r="P16" s="390">
        <f t="shared" si="4"/>
        <v>44777</v>
      </c>
      <c r="Q16" s="390">
        <f t="shared" si="4"/>
        <v>44778</v>
      </c>
      <c r="R16" s="390">
        <f t="shared" si="4"/>
        <v>44779</v>
      </c>
      <c r="S16" s="390">
        <f t="shared" si="4"/>
        <v>44780</v>
      </c>
      <c r="T16" s="390">
        <f t="shared" si="4"/>
        <v>44781</v>
      </c>
      <c r="U16" s="390">
        <f t="shared" si="4"/>
        <v>44782</v>
      </c>
      <c r="V16" s="390">
        <f t="shared" si="4"/>
        <v>44783</v>
      </c>
      <c r="W16" s="390">
        <f>+V16+1</f>
        <v>44784</v>
      </c>
      <c r="X16" s="390">
        <f t="shared" si="4"/>
        <v>44785</v>
      </c>
      <c r="Y16" s="390">
        <f t="shared" si="4"/>
        <v>44786</v>
      </c>
      <c r="Z16" s="390">
        <f t="shared" si="4"/>
        <v>44787</v>
      </c>
      <c r="AA16" s="390">
        <f>+Z16+1</f>
        <v>44788</v>
      </c>
      <c r="AB16" s="390">
        <f t="shared" si="4"/>
        <v>44789</v>
      </c>
      <c r="AC16" s="390">
        <f>+AB16+1</f>
        <v>44790</v>
      </c>
      <c r="AD16" s="391">
        <f t="shared" si="4"/>
        <v>44791</v>
      </c>
      <c r="AE16" s="392"/>
      <c r="AF16" s="732">
        <v>1</v>
      </c>
      <c r="AG16" s="733"/>
      <c r="AI16" s="372"/>
      <c r="AL16" s="372" t="str">
        <f>ADDRESS(15,MATCH($AL$12,$AM$13:$BW$13,0)+38)</f>
        <v>$AT$15</v>
      </c>
      <c r="AM16" s="386" t="s">
        <v>568</v>
      </c>
      <c r="AN16" s="386" t="str">
        <f>"AG"&amp;16</f>
        <v>AG16</v>
      </c>
      <c r="AO16" s="386" t="str">
        <f>"AG"&amp;(AN13+11)</f>
        <v>AG25</v>
      </c>
      <c r="AP16" s="386" t="str">
        <f t="shared" ref="AP16:BW16" si="5">"AG"&amp;(AO13+11)</f>
        <v>AG34</v>
      </c>
      <c r="AQ16" s="386" t="str">
        <f t="shared" si="5"/>
        <v>AG43</v>
      </c>
      <c r="AR16" s="386" t="str">
        <f t="shared" si="5"/>
        <v>AG52</v>
      </c>
      <c r="AS16" s="386" t="str">
        <f t="shared" si="5"/>
        <v>AG61</v>
      </c>
      <c r="AT16" s="386" t="str">
        <f t="shared" si="5"/>
        <v>AG70</v>
      </c>
      <c r="AU16" s="386" t="str">
        <f t="shared" si="5"/>
        <v>AG79</v>
      </c>
      <c r="AV16" s="386" t="str">
        <f t="shared" si="5"/>
        <v>AG88</v>
      </c>
      <c r="AW16" s="386" t="str">
        <f t="shared" si="5"/>
        <v>AG97</v>
      </c>
      <c r="AX16" s="386" t="str">
        <f t="shared" si="5"/>
        <v>AG106</v>
      </c>
      <c r="AY16" s="386" t="str">
        <f t="shared" si="5"/>
        <v>AG115</v>
      </c>
      <c r="AZ16" s="386" t="str">
        <f t="shared" si="5"/>
        <v>AG124</v>
      </c>
      <c r="BA16" s="386" t="str">
        <f t="shared" si="5"/>
        <v>AG133</v>
      </c>
      <c r="BB16" s="386" t="str">
        <f t="shared" si="5"/>
        <v>AG142</v>
      </c>
      <c r="BC16" s="386" t="str">
        <f t="shared" si="5"/>
        <v>AG151</v>
      </c>
      <c r="BD16" s="386" t="str">
        <f t="shared" si="5"/>
        <v>AG160</v>
      </c>
      <c r="BE16" s="386" t="str">
        <f t="shared" si="5"/>
        <v>AG169</v>
      </c>
      <c r="BF16" s="386" t="str">
        <f t="shared" si="5"/>
        <v>AG178</v>
      </c>
      <c r="BG16" s="386" t="str">
        <f t="shared" si="5"/>
        <v>AG187</v>
      </c>
      <c r="BH16" s="386" t="str">
        <f t="shared" si="5"/>
        <v>AG196</v>
      </c>
      <c r="BI16" s="386" t="str">
        <f t="shared" si="5"/>
        <v>AG205</v>
      </c>
      <c r="BJ16" s="386" t="str">
        <f t="shared" si="5"/>
        <v>AG214</v>
      </c>
      <c r="BK16" s="386" t="str">
        <f t="shared" si="5"/>
        <v>AG223</v>
      </c>
      <c r="BL16" s="386" t="str">
        <f t="shared" si="5"/>
        <v>AG232</v>
      </c>
      <c r="BM16" s="386" t="str">
        <f t="shared" si="5"/>
        <v>AG241</v>
      </c>
      <c r="BN16" s="386" t="str">
        <f t="shared" si="5"/>
        <v>AG250</v>
      </c>
      <c r="BO16" s="386" t="str">
        <f t="shared" si="5"/>
        <v>AG259</v>
      </c>
      <c r="BP16" s="386" t="str">
        <f t="shared" si="5"/>
        <v>AG268</v>
      </c>
      <c r="BQ16" s="386" t="str">
        <f t="shared" si="5"/>
        <v>AG277</v>
      </c>
      <c r="BR16" s="386" t="str">
        <f t="shared" si="5"/>
        <v>AG286</v>
      </c>
      <c r="BS16" s="386" t="str">
        <f t="shared" si="5"/>
        <v>AG295</v>
      </c>
      <c r="BT16" s="386" t="str">
        <f t="shared" si="5"/>
        <v>AG304</v>
      </c>
      <c r="BU16" s="386" t="str">
        <f t="shared" si="5"/>
        <v>AG313</v>
      </c>
      <c r="BV16" s="386" t="str">
        <f t="shared" si="5"/>
        <v>AG322</v>
      </c>
      <c r="BW16" s="386" t="str">
        <f t="shared" si="5"/>
        <v>AG331</v>
      </c>
    </row>
    <row r="17" spans="2:75">
      <c r="B17" s="393" t="s">
        <v>569</v>
      </c>
      <c r="C17" s="394" t="str">
        <f>TEXT(WEEKDAY(+C16),"aaa")</f>
        <v>金</v>
      </c>
      <c r="D17" s="395" t="str">
        <f t="shared" ref="D17:AD17" si="6">TEXT(WEEKDAY(+D16),"aaa")</f>
        <v>土</v>
      </c>
      <c r="E17" s="395" t="str">
        <f t="shared" si="6"/>
        <v>日</v>
      </c>
      <c r="F17" s="395" t="str">
        <f t="shared" si="6"/>
        <v>月</v>
      </c>
      <c r="G17" s="395" t="str">
        <f t="shared" si="6"/>
        <v>火</v>
      </c>
      <c r="H17" s="395" t="str">
        <f t="shared" si="6"/>
        <v>水</v>
      </c>
      <c r="I17" s="395" t="str">
        <f t="shared" si="6"/>
        <v>木</v>
      </c>
      <c r="J17" s="395" t="str">
        <f t="shared" si="6"/>
        <v>金</v>
      </c>
      <c r="K17" s="395" t="str">
        <f t="shared" si="6"/>
        <v>土</v>
      </c>
      <c r="L17" s="395" t="str">
        <f t="shared" si="6"/>
        <v>日</v>
      </c>
      <c r="M17" s="395" t="str">
        <f t="shared" si="6"/>
        <v>月</v>
      </c>
      <c r="N17" s="395" t="str">
        <f t="shared" si="6"/>
        <v>火</v>
      </c>
      <c r="O17" s="395" t="str">
        <f t="shared" si="6"/>
        <v>水</v>
      </c>
      <c r="P17" s="395" t="str">
        <f t="shared" si="6"/>
        <v>木</v>
      </c>
      <c r="Q17" s="395" t="str">
        <f t="shared" si="6"/>
        <v>金</v>
      </c>
      <c r="R17" s="395" t="str">
        <f t="shared" si="6"/>
        <v>土</v>
      </c>
      <c r="S17" s="395" t="str">
        <f t="shared" si="6"/>
        <v>日</v>
      </c>
      <c r="T17" s="395" t="str">
        <f t="shared" si="6"/>
        <v>月</v>
      </c>
      <c r="U17" s="395" t="str">
        <f t="shared" si="6"/>
        <v>火</v>
      </c>
      <c r="V17" s="395" t="str">
        <f t="shared" si="6"/>
        <v>水</v>
      </c>
      <c r="W17" s="395" t="str">
        <f t="shared" si="6"/>
        <v>木</v>
      </c>
      <c r="X17" s="395" t="str">
        <f t="shared" si="6"/>
        <v>金</v>
      </c>
      <c r="Y17" s="395" t="str">
        <f t="shared" si="6"/>
        <v>土</v>
      </c>
      <c r="Z17" s="395" t="str">
        <f t="shared" si="6"/>
        <v>日</v>
      </c>
      <c r="AA17" s="395" t="str">
        <f t="shared" si="6"/>
        <v>月</v>
      </c>
      <c r="AB17" s="395" t="str">
        <f t="shared" si="6"/>
        <v>火</v>
      </c>
      <c r="AC17" s="395" t="str">
        <f t="shared" si="6"/>
        <v>水</v>
      </c>
      <c r="AD17" s="396" t="str">
        <f t="shared" si="6"/>
        <v>木</v>
      </c>
      <c r="AF17" s="397" t="s">
        <v>570</v>
      </c>
      <c r="AG17" s="370">
        <f>COUNTA(C18:AD19)</f>
        <v>3</v>
      </c>
      <c r="AL17" s="387" t="s">
        <v>565</v>
      </c>
      <c r="AM17" s="386" t="s">
        <v>566</v>
      </c>
      <c r="AN17" s="386">
        <f ca="1">INDIRECT(AN16)</f>
        <v>0</v>
      </c>
      <c r="AO17" s="386">
        <f t="shared" ref="AO17:BW17" ca="1" si="7">INDIRECT(AO16)</f>
        <v>0</v>
      </c>
      <c r="AP17" s="386">
        <f t="shared" ca="1" si="7"/>
        <v>0</v>
      </c>
      <c r="AQ17" s="386">
        <f t="shared" ca="1" si="7"/>
        <v>0</v>
      </c>
      <c r="AR17" s="386">
        <f t="shared" ca="1" si="7"/>
        <v>0</v>
      </c>
      <c r="AS17" s="386">
        <f t="shared" ca="1" si="7"/>
        <v>0</v>
      </c>
      <c r="AT17" s="386">
        <f t="shared" ca="1" si="7"/>
        <v>0</v>
      </c>
      <c r="AU17" s="386">
        <f t="shared" ca="1" si="7"/>
        <v>0</v>
      </c>
      <c r="AV17" s="386">
        <f t="shared" ca="1" si="7"/>
        <v>0</v>
      </c>
      <c r="AW17" s="386">
        <f t="shared" ca="1" si="7"/>
        <v>0</v>
      </c>
      <c r="AX17" s="386">
        <f t="shared" ca="1" si="7"/>
        <v>0</v>
      </c>
      <c r="AY17" s="386">
        <f t="shared" ca="1" si="7"/>
        <v>0</v>
      </c>
      <c r="AZ17" s="386">
        <f t="shared" ca="1" si="7"/>
        <v>0</v>
      </c>
      <c r="BA17" s="386">
        <f t="shared" ca="1" si="7"/>
        <v>0</v>
      </c>
      <c r="BB17" s="386">
        <f t="shared" ca="1" si="7"/>
        <v>0</v>
      </c>
      <c r="BC17" s="386">
        <f t="shared" ca="1" si="7"/>
        <v>0</v>
      </c>
      <c r="BD17" s="386">
        <f t="shared" ca="1" si="7"/>
        <v>0</v>
      </c>
      <c r="BE17" s="386">
        <f t="shared" ca="1" si="7"/>
        <v>0</v>
      </c>
      <c r="BF17" s="386">
        <f t="shared" ca="1" si="7"/>
        <v>0</v>
      </c>
      <c r="BG17" s="386">
        <f t="shared" ca="1" si="7"/>
        <v>0</v>
      </c>
      <c r="BH17" s="386">
        <f t="shared" ca="1" si="7"/>
        <v>0</v>
      </c>
      <c r="BI17" s="386">
        <f t="shared" ca="1" si="7"/>
        <v>0</v>
      </c>
      <c r="BJ17" s="386">
        <f t="shared" ca="1" si="7"/>
        <v>0</v>
      </c>
      <c r="BK17" s="386">
        <f t="shared" ca="1" si="7"/>
        <v>0</v>
      </c>
      <c r="BL17" s="386">
        <f t="shared" ca="1" si="7"/>
        <v>0</v>
      </c>
      <c r="BM17" s="386">
        <f t="shared" ca="1" si="7"/>
        <v>0</v>
      </c>
      <c r="BN17" s="386">
        <f t="shared" ca="1" si="7"/>
        <v>0</v>
      </c>
      <c r="BO17" s="386">
        <f t="shared" ca="1" si="7"/>
        <v>0</v>
      </c>
      <c r="BP17" s="386">
        <f t="shared" ca="1" si="7"/>
        <v>0</v>
      </c>
      <c r="BQ17" s="386">
        <f t="shared" ca="1" si="7"/>
        <v>0</v>
      </c>
      <c r="BR17" s="386">
        <f t="shared" ca="1" si="7"/>
        <v>0</v>
      </c>
      <c r="BS17" s="386">
        <f t="shared" ca="1" si="7"/>
        <v>0</v>
      </c>
      <c r="BT17" s="386">
        <f t="shared" ca="1" si="7"/>
        <v>0</v>
      </c>
      <c r="BU17" s="386">
        <f t="shared" ca="1" si="7"/>
        <v>0</v>
      </c>
      <c r="BV17" s="386">
        <f t="shared" ca="1" si="7"/>
        <v>0</v>
      </c>
      <c r="BW17" s="386">
        <f t="shared" ca="1" si="7"/>
        <v>0</v>
      </c>
    </row>
    <row r="18" spans="2:75">
      <c r="B18" s="734" t="s">
        <v>572</v>
      </c>
      <c r="C18" s="736"/>
      <c r="D18" s="778"/>
      <c r="E18" s="778"/>
      <c r="F18" s="778"/>
      <c r="G18" s="778"/>
      <c r="H18" s="778"/>
      <c r="I18" s="778"/>
      <c r="J18" s="778"/>
      <c r="K18" s="778"/>
      <c r="L18" s="778"/>
      <c r="M18" s="778"/>
      <c r="N18" s="778"/>
      <c r="O18" s="778"/>
      <c r="P18" s="778"/>
      <c r="Q18" s="778"/>
      <c r="R18" s="778"/>
      <c r="S18" s="778"/>
      <c r="T18" s="778"/>
      <c r="U18" s="778"/>
      <c r="V18" s="778"/>
      <c r="W18" s="778"/>
      <c r="X18" s="778"/>
      <c r="Y18" s="778" t="s">
        <v>580</v>
      </c>
      <c r="Z18" s="778" t="s">
        <v>580</v>
      </c>
      <c r="AA18" s="778" t="s">
        <v>580</v>
      </c>
      <c r="AB18" s="778"/>
      <c r="AC18" s="778"/>
      <c r="AD18" s="791"/>
      <c r="AF18" s="398" t="s">
        <v>527</v>
      </c>
      <c r="AG18" s="396">
        <f>IF(AND($G$7&gt;C16,$G$7&lt;=AD16),$G$7-C16+1-AG17,COUNTA(C16:AD16)-AG17)</f>
        <v>25</v>
      </c>
      <c r="AL18" s="372" t="str">
        <f>ADDRESS(17,MATCH($AL$12,$AM$13:$BW$13,0)+38)</f>
        <v>$AT$17</v>
      </c>
      <c r="AM18" s="386" t="s">
        <v>535</v>
      </c>
      <c r="AN18" s="386" t="str">
        <f>"AG"&amp;17</f>
        <v>AG17</v>
      </c>
      <c r="AO18" s="386" t="str">
        <f>"AG"&amp;(AN13+12)</f>
        <v>AG26</v>
      </c>
      <c r="AP18" s="386" t="str">
        <f t="shared" ref="AP18:BW18" si="8">"AG"&amp;(AO13+12)</f>
        <v>AG35</v>
      </c>
      <c r="AQ18" s="386" t="str">
        <f t="shared" si="8"/>
        <v>AG44</v>
      </c>
      <c r="AR18" s="386" t="str">
        <f t="shared" si="8"/>
        <v>AG53</v>
      </c>
      <c r="AS18" s="386" t="str">
        <f t="shared" si="8"/>
        <v>AG62</v>
      </c>
      <c r="AT18" s="386" t="str">
        <f t="shared" si="8"/>
        <v>AG71</v>
      </c>
      <c r="AU18" s="386" t="str">
        <f t="shared" si="8"/>
        <v>AG80</v>
      </c>
      <c r="AV18" s="386" t="str">
        <f t="shared" si="8"/>
        <v>AG89</v>
      </c>
      <c r="AW18" s="386" t="str">
        <f t="shared" si="8"/>
        <v>AG98</v>
      </c>
      <c r="AX18" s="386" t="str">
        <f t="shared" si="8"/>
        <v>AG107</v>
      </c>
      <c r="AY18" s="386" t="str">
        <f t="shared" si="8"/>
        <v>AG116</v>
      </c>
      <c r="AZ18" s="386" t="str">
        <f t="shared" si="8"/>
        <v>AG125</v>
      </c>
      <c r="BA18" s="386" t="str">
        <f t="shared" si="8"/>
        <v>AG134</v>
      </c>
      <c r="BB18" s="386" t="str">
        <f t="shared" si="8"/>
        <v>AG143</v>
      </c>
      <c r="BC18" s="386" t="str">
        <f t="shared" si="8"/>
        <v>AG152</v>
      </c>
      <c r="BD18" s="386" t="str">
        <f t="shared" si="8"/>
        <v>AG161</v>
      </c>
      <c r="BE18" s="386" t="str">
        <f t="shared" si="8"/>
        <v>AG170</v>
      </c>
      <c r="BF18" s="386" t="str">
        <f t="shared" si="8"/>
        <v>AG179</v>
      </c>
      <c r="BG18" s="386" t="str">
        <f t="shared" si="8"/>
        <v>AG188</v>
      </c>
      <c r="BH18" s="386" t="str">
        <f t="shared" si="8"/>
        <v>AG197</v>
      </c>
      <c r="BI18" s="386" t="str">
        <f t="shared" si="8"/>
        <v>AG206</v>
      </c>
      <c r="BJ18" s="386" t="str">
        <f t="shared" si="8"/>
        <v>AG215</v>
      </c>
      <c r="BK18" s="386" t="str">
        <f t="shared" si="8"/>
        <v>AG224</v>
      </c>
      <c r="BL18" s="386" t="str">
        <f t="shared" si="8"/>
        <v>AG233</v>
      </c>
      <c r="BM18" s="386" t="str">
        <f t="shared" si="8"/>
        <v>AG242</v>
      </c>
      <c r="BN18" s="386" t="str">
        <f t="shared" si="8"/>
        <v>AG251</v>
      </c>
      <c r="BO18" s="386" t="str">
        <f t="shared" si="8"/>
        <v>AG260</v>
      </c>
      <c r="BP18" s="386" t="str">
        <f t="shared" si="8"/>
        <v>AG269</v>
      </c>
      <c r="BQ18" s="386" t="str">
        <f t="shared" si="8"/>
        <v>AG278</v>
      </c>
      <c r="BR18" s="386" t="str">
        <f t="shared" si="8"/>
        <v>AG287</v>
      </c>
      <c r="BS18" s="386" t="str">
        <f t="shared" si="8"/>
        <v>AG296</v>
      </c>
      <c r="BT18" s="386" t="str">
        <f t="shared" si="8"/>
        <v>AG305</v>
      </c>
      <c r="BU18" s="386" t="str">
        <f t="shared" si="8"/>
        <v>AG314</v>
      </c>
      <c r="BV18" s="386" t="str">
        <f t="shared" si="8"/>
        <v>AG323</v>
      </c>
      <c r="BW18" s="386" t="str">
        <f t="shared" si="8"/>
        <v>AG332</v>
      </c>
    </row>
    <row r="19" spans="2:75">
      <c r="B19" s="737"/>
      <c r="C19" s="736"/>
      <c r="D19" s="778"/>
      <c r="E19" s="778"/>
      <c r="F19" s="778"/>
      <c r="G19" s="778"/>
      <c r="H19" s="778"/>
      <c r="I19" s="778"/>
      <c r="J19" s="778"/>
      <c r="K19" s="778"/>
      <c r="L19" s="778"/>
      <c r="M19" s="778"/>
      <c r="N19" s="778"/>
      <c r="O19" s="778"/>
      <c r="P19" s="778"/>
      <c r="Q19" s="778"/>
      <c r="R19" s="778"/>
      <c r="S19" s="778"/>
      <c r="T19" s="778"/>
      <c r="U19" s="778"/>
      <c r="V19" s="778"/>
      <c r="W19" s="778"/>
      <c r="X19" s="778"/>
      <c r="Y19" s="778"/>
      <c r="Z19" s="778"/>
      <c r="AA19" s="778"/>
      <c r="AB19" s="778"/>
      <c r="AC19" s="778"/>
      <c r="AD19" s="791"/>
      <c r="AF19" s="398" t="s">
        <v>573</v>
      </c>
      <c r="AG19" s="396">
        <f>+COUNTA(C20:AD21)</f>
        <v>9</v>
      </c>
      <c r="AL19" s="372" t="s">
        <v>571</v>
      </c>
      <c r="AM19" s="386" t="s">
        <v>566</v>
      </c>
      <c r="AN19" s="386">
        <f ca="1">INDIRECT(AN18)</f>
        <v>3</v>
      </c>
      <c r="AO19" s="386">
        <f t="shared" ref="AO19:BW19" ca="1" si="9">INDIRECT(AO18)</f>
        <v>0</v>
      </c>
      <c r="AP19" s="386">
        <f t="shared" ca="1" si="9"/>
        <v>0</v>
      </c>
      <c r="AQ19" s="386">
        <f t="shared" ca="1" si="9"/>
        <v>0</v>
      </c>
      <c r="AR19" s="386">
        <f t="shared" ca="1" si="9"/>
        <v>0</v>
      </c>
      <c r="AS19" s="386">
        <f t="shared" ca="1" si="9"/>
        <v>6</v>
      </c>
      <c r="AT19" s="386">
        <f t="shared" ca="1" si="9"/>
        <v>0</v>
      </c>
      <c r="AU19" s="386">
        <f t="shared" ca="1" si="9"/>
        <v>0</v>
      </c>
      <c r="AV19" s="386">
        <f t="shared" ca="1" si="9"/>
        <v>0</v>
      </c>
      <c r="AW19" s="386">
        <f t="shared" ca="1" si="9"/>
        <v>0</v>
      </c>
      <c r="AX19" s="386">
        <f t="shared" ca="1" si="9"/>
        <v>0</v>
      </c>
      <c r="AY19" s="386">
        <f t="shared" ca="1" si="9"/>
        <v>0</v>
      </c>
      <c r="AZ19" s="386">
        <f t="shared" ca="1" si="9"/>
        <v>0</v>
      </c>
      <c r="BA19" s="386">
        <f t="shared" ca="1" si="9"/>
        <v>0</v>
      </c>
      <c r="BB19" s="386">
        <f t="shared" ca="1" si="9"/>
        <v>0</v>
      </c>
      <c r="BC19" s="386">
        <f t="shared" ca="1" si="9"/>
        <v>0</v>
      </c>
      <c r="BD19" s="386">
        <f t="shared" ca="1" si="9"/>
        <v>0</v>
      </c>
      <c r="BE19" s="386">
        <f t="shared" ca="1" si="9"/>
        <v>0</v>
      </c>
      <c r="BF19" s="386">
        <f t="shared" ca="1" si="9"/>
        <v>0</v>
      </c>
      <c r="BG19" s="386">
        <f t="shared" ca="1" si="9"/>
        <v>0</v>
      </c>
      <c r="BH19" s="386">
        <f t="shared" ca="1" si="9"/>
        <v>0</v>
      </c>
      <c r="BI19" s="386">
        <f t="shared" ca="1" si="9"/>
        <v>0</v>
      </c>
      <c r="BJ19" s="386">
        <f t="shared" ca="1" si="9"/>
        <v>0</v>
      </c>
      <c r="BK19" s="386">
        <f t="shared" ca="1" si="9"/>
        <v>0</v>
      </c>
      <c r="BL19" s="386">
        <f t="shared" ca="1" si="9"/>
        <v>0</v>
      </c>
      <c r="BM19" s="386">
        <f t="shared" ca="1" si="9"/>
        <v>0</v>
      </c>
      <c r="BN19" s="386">
        <f t="shared" ca="1" si="9"/>
        <v>0</v>
      </c>
      <c r="BO19" s="386">
        <f t="shared" ca="1" si="9"/>
        <v>0</v>
      </c>
      <c r="BP19" s="386">
        <f t="shared" ca="1" si="9"/>
        <v>0</v>
      </c>
      <c r="BQ19" s="386">
        <f t="shared" ca="1" si="9"/>
        <v>0</v>
      </c>
      <c r="BR19" s="386">
        <f t="shared" ca="1" si="9"/>
        <v>0</v>
      </c>
      <c r="BS19" s="386">
        <f t="shared" ca="1" si="9"/>
        <v>0</v>
      </c>
      <c r="BT19" s="386">
        <f t="shared" ca="1" si="9"/>
        <v>0</v>
      </c>
      <c r="BU19" s="386">
        <f t="shared" ca="1" si="9"/>
        <v>0</v>
      </c>
      <c r="BV19" s="386">
        <f t="shared" ca="1" si="9"/>
        <v>0</v>
      </c>
      <c r="BW19" s="386">
        <f t="shared" ca="1" si="9"/>
        <v>0</v>
      </c>
    </row>
    <row r="20" spans="2:75">
      <c r="B20" s="729" t="s">
        <v>535</v>
      </c>
      <c r="C20" s="731"/>
      <c r="D20" s="778"/>
      <c r="E20" s="778"/>
      <c r="F20" s="778"/>
      <c r="G20" s="778"/>
      <c r="H20" s="778" t="s">
        <v>581</v>
      </c>
      <c r="I20" s="778" t="s">
        <v>581</v>
      </c>
      <c r="J20" s="778"/>
      <c r="K20" s="778"/>
      <c r="L20" s="778"/>
      <c r="M20" s="778"/>
      <c r="N20" s="778"/>
      <c r="O20" s="778" t="s">
        <v>581</v>
      </c>
      <c r="P20" s="778" t="s">
        <v>581</v>
      </c>
      <c r="Q20" s="778"/>
      <c r="R20" s="778"/>
      <c r="S20" s="778"/>
      <c r="T20" s="778"/>
      <c r="U20" s="778"/>
      <c r="V20" s="778" t="s">
        <v>581</v>
      </c>
      <c r="W20" s="778" t="s">
        <v>581</v>
      </c>
      <c r="X20" s="778" t="s">
        <v>581</v>
      </c>
      <c r="Y20" s="778"/>
      <c r="Z20" s="778"/>
      <c r="AA20" s="778"/>
      <c r="AB20" s="778"/>
      <c r="AC20" s="778" t="s">
        <v>581</v>
      </c>
      <c r="AD20" s="791" t="s">
        <v>581</v>
      </c>
      <c r="AF20" s="398" t="s">
        <v>575</v>
      </c>
      <c r="AG20" s="399">
        <f>ROUNDDOWN(AG19/AG18,3)</f>
        <v>0.36</v>
      </c>
      <c r="AL20" s="372" t="str">
        <f>ADDRESS(19,MATCH($AL$12,$AM$13:$BW$13,0)+38)</f>
        <v>$AT$19</v>
      </c>
      <c r="AM20" s="386" t="s">
        <v>535</v>
      </c>
      <c r="AN20" s="386" t="str">
        <f>"AG"&amp;19</f>
        <v>AG19</v>
      </c>
      <c r="AO20" s="386" t="str">
        <f>"AG"&amp;(AO13+5)</f>
        <v>AG28</v>
      </c>
      <c r="AP20" s="386" t="str">
        <f t="shared" ref="AP20:BW20" si="10">"AG"&amp;(AP13+5)</f>
        <v>AG37</v>
      </c>
      <c r="AQ20" s="386" t="str">
        <f t="shared" si="10"/>
        <v>AG46</v>
      </c>
      <c r="AR20" s="386" t="str">
        <f t="shared" si="10"/>
        <v>AG55</v>
      </c>
      <c r="AS20" s="386" t="str">
        <f t="shared" si="10"/>
        <v>AG64</v>
      </c>
      <c r="AT20" s="386" t="str">
        <f t="shared" si="10"/>
        <v>AG73</v>
      </c>
      <c r="AU20" s="386" t="str">
        <f t="shared" si="10"/>
        <v>AG82</v>
      </c>
      <c r="AV20" s="386" t="str">
        <f t="shared" si="10"/>
        <v>AG91</v>
      </c>
      <c r="AW20" s="386" t="str">
        <f t="shared" si="10"/>
        <v>AG100</v>
      </c>
      <c r="AX20" s="386" t="str">
        <f t="shared" si="10"/>
        <v>AG109</v>
      </c>
      <c r="AY20" s="386" t="str">
        <f t="shared" si="10"/>
        <v>AG118</v>
      </c>
      <c r="AZ20" s="386" t="str">
        <f t="shared" si="10"/>
        <v>AG127</v>
      </c>
      <c r="BA20" s="386" t="str">
        <f t="shared" si="10"/>
        <v>AG136</v>
      </c>
      <c r="BB20" s="386" t="str">
        <f t="shared" si="10"/>
        <v>AG145</v>
      </c>
      <c r="BC20" s="386" t="str">
        <f t="shared" si="10"/>
        <v>AG154</v>
      </c>
      <c r="BD20" s="386" t="str">
        <f t="shared" si="10"/>
        <v>AG163</v>
      </c>
      <c r="BE20" s="386" t="str">
        <f t="shared" si="10"/>
        <v>AG172</v>
      </c>
      <c r="BF20" s="386" t="str">
        <f t="shared" si="10"/>
        <v>AG181</v>
      </c>
      <c r="BG20" s="386" t="str">
        <f t="shared" si="10"/>
        <v>AG190</v>
      </c>
      <c r="BH20" s="386" t="str">
        <f t="shared" si="10"/>
        <v>AG199</v>
      </c>
      <c r="BI20" s="386" t="str">
        <f t="shared" si="10"/>
        <v>AG208</v>
      </c>
      <c r="BJ20" s="386" t="str">
        <f t="shared" si="10"/>
        <v>AG217</v>
      </c>
      <c r="BK20" s="386" t="str">
        <f t="shared" si="10"/>
        <v>AG226</v>
      </c>
      <c r="BL20" s="386" t="str">
        <f t="shared" si="10"/>
        <v>AG235</v>
      </c>
      <c r="BM20" s="386" t="str">
        <f t="shared" si="10"/>
        <v>AG244</v>
      </c>
      <c r="BN20" s="386" t="str">
        <f t="shared" si="10"/>
        <v>AG253</v>
      </c>
      <c r="BO20" s="386" t="str">
        <f t="shared" si="10"/>
        <v>AG262</v>
      </c>
      <c r="BP20" s="386" t="str">
        <f t="shared" si="10"/>
        <v>AG271</v>
      </c>
      <c r="BQ20" s="386" t="str">
        <f t="shared" si="10"/>
        <v>AG280</v>
      </c>
      <c r="BR20" s="386" t="str">
        <f t="shared" si="10"/>
        <v>AG289</v>
      </c>
      <c r="BS20" s="386" t="str">
        <f t="shared" si="10"/>
        <v>AG298</v>
      </c>
      <c r="BT20" s="386" t="str">
        <f t="shared" si="10"/>
        <v>AG307</v>
      </c>
      <c r="BU20" s="386" t="str">
        <f t="shared" si="10"/>
        <v>AG316</v>
      </c>
      <c r="BV20" s="386" t="str">
        <f t="shared" si="10"/>
        <v>AG325</v>
      </c>
      <c r="BW20" s="386" t="str">
        <f t="shared" si="10"/>
        <v>AG334</v>
      </c>
    </row>
    <row r="21" spans="2:75" ht="13.5" customHeight="1" thickBot="1">
      <c r="B21" s="730"/>
      <c r="C21" s="731"/>
      <c r="D21" s="778"/>
      <c r="E21" s="778"/>
      <c r="F21" s="778"/>
      <c r="G21" s="778"/>
      <c r="H21" s="778"/>
      <c r="I21" s="778"/>
      <c r="J21" s="778"/>
      <c r="K21" s="778"/>
      <c r="L21" s="778"/>
      <c r="M21" s="778"/>
      <c r="N21" s="778"/>
      <c r="O21" s="778"/>
      <c r="P21" s="778"/>
      <c r="Q21" s="778"/>
      <c r="R21" s="778"/>
      <c r="S21" s="778"/>
      <c r="T21" s="778"/>
      <c r="U21" s="778"/>
      <c r="V21" s="778"/>
      <c r="W21" s="778"/>
      <c r="X21" s="778"/>
      <c r="Y21" s="721"/>
      <c r="Z21" s="721"/>
      <c r="AA21" s="721"/>
      <c r="AB21" s="778"/>
      <c r="AC21" s="778"/>
      <c r="AD21" s="791"/>
      <c r="AF21" s="398" t="s">
        <v>528</v>
      </c>
      <c r="AG21" s="396">
        <f>+COUNTA(C22:AD23)</f>
        <v>9</v>
      </c>
      <c r="AL21" s="372" t="s">
        <v>574</v>
      </c>
      <c r="AM21" s="386" t="s">
        <v>566</v>
      </c>
      <c r="AN21" s="386">
        <f ca="1">INDIRECT(AN20)</f>
        <v>9</v>
      </c>
      <c r="AO21" s="386">
        <f t="shared" ref="AO21:BW21" ca="1" si="11">INDIRECT(AO20)</f>
        <v>8</v>
      </c>
      <c r="AP21" s="386">
        <f t="shared" ca="1" si="11"/>
        <v>8</v>
      </c>
      <c r="AQ21" s="386">
        <f t="shared" ca="1" si="11"/>
        <v>8</v>
      </c>
      <c r="AR21" s="386">
        <f t="shared" ca="1" si="11"/>
        <v>8</v>
      </c>
      <c r="AS21" s="386">
        <f t="shared" ca="1" si="11"/>
        <v>7</v>
      </c>
      <c r="AT21" s="386">
        <f t="shared" ca="1" si="11"/>
        <v>6</v>
      </c>
      <c r="AU21" s="386">
        <f t="shared" ca="1" si="11"/>
        <v>1</v>
      </c>
      <c r="AV21" s="386">
        <f t="shared" ca="1" si="11"/>
        <v>0</v>
      </c>
      <c r="AW21" s="386">
        <f t="shared" ca="1" si="11"/>
        <v>0</v>
      </c>
      <c r="AX21" s="386">
        <f t="shared" ca="1" si="11"/>
        <v>0</v>
      </c>
      <c r="AY21" s="386">
        <f t="shared" ca="1" si="11"/>
        <v>0</v>
      </c>
      <c r="AZ21" s="386">
        <f t="shared" ca="1" si="11"/>
        <v>0</v>
      </c>
      <c r="BA21" s="386">
        <f t="shared" ca="1" si="11"/>
        <v>0</v>
      </c>
      <c r="BB21" s="386">
        <f t="shared" ca="1" si="11"/>
        <v>0</v>
      </c>
      <c r="BC21" s="386">
        <f t="shared" ca="1" si="11"/>
        <v>0</v>
      </c>
      <c r="BD21" s="386">
        <f t="shared" ca="1" si="11"/>
        <v>0</v>
      </c>
      <c r="BE21" s="386">
        <f t="shared" ca="1" si="11"/>
        <v>0</v>
      </c>
      <c r="BF21" s="386">
        <f t="shared" ca="1" si="11"/>
        <v>0</v>
      </c>
      <c r="BG21" s="386">
        <f t="shared" ca="1" si="11"/>
        <v>0</v>
      </c>
      <c r="BH21" s="386">
        <f t="shared" ca="1" si="11"/>
        <v>0</v>
      </c>
      <c r="BI21" s="386">
        <f t="shared" ca="1" si="11"/>
        <v>0</v>
      </c>
      <c r="BJ21" s="386">
        <f t="shared" ca="1" si="11"/>
        <v>0</v>
      </c>
      <c r="BK21" s="386">
        <f t="shared" ca="1" si="11"/>
        <v>0</v>
      </c>
      <c r="BL21" s="386">
        <f t="shared" ca="1" si="11"/>
        <v>0</v>
      </c>
      <c r="BM21" s="386">
        <f t="shared" ca="1" si="11"/>
        <v>0</v>
      </c>
      <c r="BN21" s="386">
        <f t="shared" ca="1" si="11"/>
        <v>0</v>
      </c>
      <c r="BO21" s="386">
        <f t="shared" ca="1" si="11"/>
        <v>0</v>
      </c>
      <c r="BP21" s="386">
        <f t="shared" ca="1" si="11"/>
        <v>0</v>
      </c>
      <c r="BQ21" s="386">
        <f t="shared" ca="1" si="11"/>
        <v>0</v>
      </c>
      <c r="BR21" s="386">
        <f t="shared" ca="1" si="11"/>
        <v>0</v>
      </c>
      <c r="BS21" s="386">
        <f t="shared" ca="1" si="11"/>
        <v>0</v>
      </c>
      <c r="BT21" s="386">
        <f t="shared" ca="1" si="11"/>
        <v>0</v>
      </c>
      <c r="BU21" s="386">
        <f t="shared" ca="1" si="11"/>
        <v>0</v>
      </c>
      <c r="BV21" s="386">
        <f t="shared" ca="1" si="11"/>
        <v>0</v>
      </c>
      <c r="BW21" s="386">
        <f t="shared" ca="1" si="11"/>
        <v>0</v>
      </c>
    </row>
    <row r="22" spans="2:75" ht="13.5" customHeight="1">
      <c r="B22" s="725" t="s">
        <v>538</v>
      </c>
      <c r="C22" s="727"/>
      <c r="D22" s="776"/>
      <c r="E22" s="776"/>
      <c r="F22" s="776"/>
      <c r="G22" s="776" t="s">
        <v>581</v>
      </c>
      <c r="H22" s="776"/>
      <c r="I22" s="776" t="s">
        <v>581</v>
      </c>
      <c r="J22" s="776"/>
      <c r="K22" s="776"/>
      <c r="L22" s="776"/>
      <c r="M22" s="776"/>
      <c r="N22" s="776"/>
      <c r="O22" s="776" t="s">
        <v>581</v>
      </c>
      <c r="P22" s="776" t="s">
        <v>581</v>
      </c>
      <c r="Q22" s="776"/>
      <c r="R22" s="776"/>
      <c r="S22" s="776"/>
      <c r="T22" s="776"/>
      <c r="U22" s="776"/>
      <c r="V22" s="776" t="s">
        <v>581</v>
      </c>
      <c r="W22" s="776" t="s">
        <v>581</v>
      </c>
      <c r="X22" s="787" t="s">
        <v>581</v>
      </c>
      <c r="Y22" s="789"/>
      <c r="Z22" s="779"/>
      <c r="AA22" s="781"/>
      <c r="AB22" s="783" t="s">
        <v>581</v>
      </c>
      <c r="AC22" s="776" t="s">
        <v>581</v>
      </c>
      <c r="AD22" s="785"/>
      <c r="AF22" s="400" t="s">
        <v>577</v>
      </c>
      <c r="AG22" s="401">
        <f>ROUNDDOWN(AG21/AG18,3)</f>
        <v>0.36</v>
      </c>
    </row>
    <row r="23" spans="2:75" ht="13.5" customHeight="1" thickBot="1">
      <c r="B23" s="726"/>
      <c r="C23" s="728"/>
      <c r="D23" s="777"/>
      <c r="E23" s="777"/>
      <c r="F23" s="777"/>
      <c r="G23" s="777"/>
      <c r="H23" s="777"/>
      <c r="I23" s="777"/>
      <c r="J23" s="777"/>
      <c r="K23" s="777"/>
      <c r="L23" s="777"/>
      <c r="M23" s="777"/>
      <c r="N23" s="777"/>
      <c r="O23" s="777"/>
      <c r="P23" s="777"/>
      <c r="Q23" s="777"/>
      <c r="R23" s="777"/>
      <c r="S23" s="777"/>
      <c r="T23" s="777"/>
      <c r="U23" s="777"/>
      <c r="V23" s="777"/>
      <c r="W23" s="777"/>
      <c r="X23" s="788"/>
      <c r="Y23" s="790"/>
      <c r="Z23" s="780"/>
      <c r="AA23" s="782"/>
      <c r="AB23" s="784"/>
      <c r="AC23" s="777"/>
      <c r="AD23" s="786"/>
      <c r="AG23" s="402"/>
    </row>
    <row r="25" spans="2:75">
      <c r="B25" s="388" t="s">
        <v>567</v>
      </c>
      <c r="C25" s="389">
        <f>+AD16+1</f>
        <v>44792</v>
      </c>
      <c r="D25" s="390">
        <f>+C25+1</f>
        <v>44793</v>
      </c>
      <c r="E25" s="390">
        <f t="shared" ref="E25:AD25" si="12">+D25+1</f>
        <v>44794</v>
      </c>
      <c r="F25" s="390">
        <f t="shared" si="12"/>
        <v>44795</v>
      </c>
      <c r="G25" s="390">
        <f t="shared" si="12"/>
        <v>44796</v>
      </c>
      <c r="H25" s="390">
        <f t="shared" si="12"/>
        <v>44797</v>
      </c>
      <c r="I25" s="390">
        <f t="shared" si="12"/>
        <v>44798</v>
      </c>
      <c r="J25" s="390">
        <f t="shared" si="12"/>
        <v>44799</v>
      </c>
      <c r="K25" s="390">
        <f t="shared" si="12"/>
        <v>44800</v>
      </c>
      <c r="L25" s="390">
        <f t="shared" si="12"/>
        <v>44801</v>
      </c>
      <c r="M25" s="390">
        <f t="shared" si="12"/>
        <v>44802</v>
      </c>
      <c r="N25" s="390">
        <f t="shared" si="12"/>
        <v>44803</v>
      </c>
      <c r="O25" s="390">
        <f t="shared" si="12"/>
        <v>44804</v>
      </c>
      <c r="P25" s="390">
        <f t="shared" si="12"/>
        <v>44805</v>
      </c>
      <c r="Q25" s="390">
        <f t="shared" si="12"/>
        <v>44806</v>
      </c>
      <c r="R25" s="390">
        <f t="shared" si="12"/>
        <v>44807</v>
      </c>
      <c r="S25" s="390">
        <f t="shared" si="12"/>
        <v>44808</v>
      </c>
      <c r="T25" s="390">
        <f t="shared" si="12"/>
        <v>44809</v>
      </c>
      <c r="U25" s="390">
        <f t="shared" si="12"/>
        <v>44810</v>
      </c>
      <c r="V25" s="390">
        <f t="shared" si="12"/>
        <v>44811</v>
      </c>
      <c r="W25" s="390">
        <f>+V25+1</f>
        <v>44812</v>
      </c>
      <c r="X25" s="390">
        <f t="shared" si="12"/>
        <v>44813</v>
      </c>
      <c r="Y25" s="390">
        <f t="shared" si="12"/>
        <v>44814</v>
      </c>
      <c r="Z25" s="390">
        <f t="shared" si="12"/>
        <v>44815</v>
      </c>
      <c r="AA25" s="390">
        <f>+Z25+1</f>
        <v>44816</v>
      </c>
      <c r="AB25" s="390">
        <f t="shared" si="12"/>
        <v>44817</v>
      </c>
      <c r="AC25" s="390">
        <f>+AB25+1</f>
        <v>44818</v>
      </c>
      <c r="AD25" s="391">
        <f t="shared" si="12"/>
        <v>44819</v>
      </c>
      <c r="AE25" s="392"/>
      <c r="AF25" s="732">
        <f>+AF16+1</f>
        <v>2</v>
      </c>
      <c r="AG25" s="733"/>
    </row>
    <row r="26" spans="2:75">
      <c r="B26" s="393" t="s">
        <v>569</v>
      </c>
      <c r="C26" s="394" t="str">
        <f>TEXT(WEEKDAY(+C25),"aaa")</f>
        <v>金</v>
      </c>
      <c r="D26" s="395" t="str">
        <f t="shared" ref="D26:AD26" si="13">TEXT(WEEKDAY(+D25),"aaa")</f>
        <v>土</v>
      </c>
      <c r="E26" s="395" t="str">
        <f t="shared" si="13"/>
        <v>日</v>
      </c>
      <c r="F26" s="395" t="str">
        <f t="shared" si="13"/>
        <v>月</v>
      </c>
      <c r="G26" s="395" t="str">
        <f t="shared" si="13"/>
        <v>火</v>
      </c>
      <c r="H26" s="395" t="str">
        <f t="shared" si="13"/>
        <v>水</v>
      </c>
      <c r="I26" s="395" t="str">
        <f t="shared" si="13"/>
        <v>木</v>
      </c>
      <c r="J26" s="395" t="str">
        <f t="shared" si="13"/>
        <v>金</v>
      </c>
      <c r="K26" s="395" t="str">
        <f t="shared" si="13"/>
        <v>土</v>
      </c>
      <c r="L26" s="395" t="str">
        <f t="shared" si="13"/>
        <v>日</v>
      </c>
      <c r="M26" s="395" t="str">
        <f t="shared" si="13"/>
        <v>月</v>
      </c>
      <c r="N26" s="395" t="str">
        <f t="shared" si="13"/>
        <v>火</v>
      </c>
      <c r="O26" s="395" t="str">
        <f t="shared" si="13"/>
        <v>水</v>
      </c>
      <c r="P26" s="395" t="str">
        <f t="shared" si="13"/>
        <v>木</v>
      </c>
      <c r="Q26" s="395" t="str">
        <f t="shared" si="13"/>
        <v>金</v>
      </c>
      <c r="R26" s="395" t="str">
        <f t="shared" si="13"/>
        <v>土</v>
      </c>
      <c r="S26" s="395" t="str">
        <f t="shared" si="13"/>
        <v>日</v>
      </c>
      <c r="T26" s="395" t="str">
        <f t="shared" si="13"/>
        <v>月</v>
      </c>
      <c r="U26" s="395" t="str">
        <f t="shared" si="13"/>
        <v>火</v>
      </c>
      <c r="V26" s="395" t="str">
        <f t="shared" si="13"/>
        <v>水</v>
      </c>
      <c r="W26" s="395" t="str">
        <f t="shared" si="13"/>
        <v>木</v>
      </c>
      <c r="X26" s="395" t="str">
        <f t="shared" si="13"/>
        <v>金</v>
      </c>
      <c r="Y26" s="395" t="str">
        <f t="shared" si="13"/>
        <v>土</v>
      </c>
      <c r="Z26" s="395" t="str">
        <f t="shared" si="13"/>
        <v>日</v>
      </c>
      <c r="AA26" s="395" t="str">
        <f t="shared" si="13"/>
        <v>月</v>
      </c>
      <c r="AB26" s="395" t="str">
        <f t="shared" si="13"/>
        <v>火</v>
      </c>
      <c r="AC26" s="395" t="str">
        <f t="shared" si="13"/>
        <v>水</v>
      </c>
      <c r="AD26" s="396" t="str">
        <f t="shared" si="13"/>
        <v>木</v>
      </c>
      <c r="AF26" s="397" t="s">
        <v>570</v>
      </c>
      <c r="AG26" s="370">
        <f>COUNTA(C27:AD28)</f>
        <v>0</v>
      </c>
    </row>
    <row r="27" spans="2:75">
      <c r="B27" s="734" t="s">
        <v>572</v>
      </c>
      <c r="C27" s="736"/>
      <c r="D27" s="778"/>
      <c r="E27" s="778"/>
      <c r="F27" s="778"/>
      <c r="G27" s="778"/>
      <c r="H27" s="778"/>
      <c r="I27" s="778"/>
      <c r="J27" s="778"/>
      <c r="K27" s="778"/>
      <c r="L27" s="778"/>
      <c r="M27" s="778"/>
      <c r="N27" s="778"/>
      <c r="O27" s="778"/>
      <c r="P27" s="778"/>
      <c r="Q27" s="778"/>
      <c r="R27" s="778"/>
      <c r="S27" s="778"/>
      <c r="T27" s="778"/>
      <c r="U27" s="778"/>
      <c r="V27" s="778"/>
      <c r="W27" s="778"/>
      <c r="X27" s="778"/>
      <c r="Y27" s="778"/>
      <c r="Z27" s="778"/>
      <c r="AA27" s="778"/>
      <c r="AB27" s="778"/>
      <c r="AC27" s="778"/>
      <c r="AD27" s="791"/>
      <c r="AF27" s="398" t="s">
        <v>527</v>
      </c>
      <c r="AG27" s="396">
        <f>IF(AND($G$7&gt;C25,$G$7&lt;=AD25),$G$7-C25+1-AG26,COUNTA(C25:AD25)-AG26)</f>
        <v>28</v>
      </c>
    </row>
    <row r="28" spans="2:75">
      <c r="B28" s="737"/>
      <c r="C28" s="736"/>
      <c r="D28" s="778"/>
      <c r="E28" s="778"/>
      <c r="F28" s="778"/>
      <c r="G28" s="778"/>
      <c r="H28" s="778"/>
      <c r="I28" s="778"/>
      <c r="J28" s="778"/>
      <c r="K28" s="778"/>
      <c r="L28" s="778"/>
      <c r="M28" s="778"/>
      <c r="N28" s="778"/>
      <c r="O28" s="778"/>
      <c r="P28" s="778"/>
      <c r="Q28" s="778"/>
      <c r="R28" s="778"/>
      <c r="S28" s="778"/>
      <c r="T28" s="778"/>
      <c r="U28" s="778"/>
      <c r="V28" s="778"/>
      <c r="W28" s="778"/>
      <c r="X28" s="778"/>
      <c r="Y28" s="778"/>
      <c r="Z28" s="778"/>
      <c r="AA28" s="778"/>
      <c r="AB28" s="778"/>
      <c r="AC28" s="778"/>
      <c r="AD28" s="791"/>
      <c r="AF28" s="398" t="s">
        <v>573</v>
      </c>
      <c r="AG28" s="396">
        <f>+COUNTA(C29:AD30)</f>
        <v>8</v>
      </c>
    </row>
    <row r="29" spans="2:75">
      <c r="B29" s="729" t="s">
        <v>535</v>
      </c>
      <c r="C29" s="731"/>
      <c r="D29" s="778"/>
      <c r="E29" s="778"/>
      <c r="F29" s="778"/>
      <c r="G29" s="778"/>
      <c r="H29" s="778" t="s">
        <v>581</v>
      </c>
      <c r="I29" s="778" t="s">
        <v>581</v>
      </c>
      <c r="J29" s="778"/>
      <c r="K29" s="778"/>
      <c r="L29" s="778"/>
      <c r="M29" s="778"/>
      <c r="N29" s="778"/>
      <c r="O29" s="778" t="s">
        <v>581</v>
      </c>
      <c r="P29" s="778" t="s">
        <v>581</v>
      </c>
      <c r="Q29" s="778"/>
      <c r="R29" s="778"/>
      <c r="S29" s="778"/>
      <c r="T29" s="778"/>
      <c r="U29" s="778"/>
      <c r="V29" s="778" t="s">
        <v>581</v>
      </c>
      <c r="W29" s="778" t="s">
        <v>581</v>
      </c>
      <c r="X29" s="778"/>
      <c r="Y29" s="778"/>
      <c r="Z29" s="778"/>
      <c r="AA29" s="778"/>
      <c r="AB29" s="778"/>
      <c r="AC29" s="778" t="s">
        <v>581</v>
      </c>
      <c r="AD29" s="791" t="s">
        <v>581</v>
      </c>
      <c r="AF29" s="398" t="s">
        <v>575</v>
      </c>
      <c r="AG29" s="399">
        <f>ROUNDDOWN(AG28/AG27,3)</f>
        <v>0.28499999999999998</v>
      </c>
    </row>
    <row r="30" spans="2:75" ht="13.5" customHeight="1">
      <c r="B30" s="730"/>
      <c r="C30" s="731"/>
      <c r="D30" s="778"/>
      <c r="E30" s="778"/>
      <c r="F30" s="778"/>
      <c r="G30" s="778"/>
      <c r="H30" s="778"/>
      <c r="I30" s="778"/>
      <c r="J30" s="778"/>
      <c r="K30" s="778"/>
      <c r="L30" s="778"/>
      <c r="M30" s="778"/>
      <c r="N30" s="778"/>
      <c r="O30" s="778"/>
      <c r="P30" s="778"/>
      <c r="Q30" s="778"/>
      <c r="R30" s="778"/>
      <c r="S30" s="778"/>
      <c r="T30" s="778"/>
      <c r="U30" s="778"/>
      <c r="V30" s="778"/>
      <c r="W30" s="778"/>
      <c r="X30" s="778"/>
      <c r="Y30" s="778"/>
      <c r="Z30" s="778"/>
      <c r="AA30" s="778"/>
      <c r="AB30" s="778"/>
      <c r="AC30" s="778"/>
      <c r="AD30" s="791"/>
      <c r="AF30" s="398" t="s">
        <v>528</v>
      </c>
      <c r="AG30" s="396">
        <f>+COUNTA(C31:AD32)</f>
        <v>8</v>
      </c>
    </row>
    <row r="31" spans="2:75" ht="13.5" customHeight="1">
      <c r="B31" s="725" t="s">
        <v>538</v>
      </c>
      <c r="C31" s="727"/>
      <c r="D31" s="776"/>
      <c r="E31" s="776"/>
      <c r="F31" s="776"/>
      <c r="G31" s="776"/>
      <c r="H31" s="776" t="s">
        <v>581</v>
      </c>
      <c r="I31" s="776" t="s">
        <v>581</v>
      </c>
      <c r="J31" s="776"/>
      <c r="K31" s="776"/>
      <c r="L31" s="776"/>
      <c r="M31" s="776"/>
      <c r="N31" s="776"/>
      <c r="O31" s="776" t="s">
        <v>581</v>
      </c>
      <c r="P31" s="776" t="s">
        <v>581</v>
      </c>
      <c r="Q31" s="776"/>
      <c r="R31" s="776"/>
      <c r="S31" s="776"/>
      <c r="T31" s="776"/>
      <c r="U31" s="776"/>
      <c r="V31" s="776" t="s">
        <v>581</v>
      </c>
      <c r="W31" s="776" t="s">
        <v>581</v>
      </c>
      <c r="X31" s="776"/>
      <c r="Y31" s="776"/>
      <c r="Z31" s="776"/>
      <c r="AA31" s="776"/>
      <c r="AB31" s="776"/>
      <c r="AC31" s="776" t="s">
        <v>581</v>
      </c>
      <c r="AD31" s="785" t="s">
        <v>581</v>
      </c>
      <c r="AF31" s="400" t="s">
        <v>577</v>
      </c>
      <c r="AG31" s="401">
        <f>ROUNDDOWN(AG30/AG27,3)</f>
        <v>0.28499999999999998</v>
      </c>
    </row>
    <row r="32" spans="2:75" ht="13.5" customHeight="1">
      <c r="B32" s="726"/>
      <c r="C32" s="728"/>
      <c r="D32" s="777"/>
      <c r="E32" s="777"/>
      <c r="F32" s="777"/>
      <c r="G32" s="777"/>
      <c r="H32" s="777"/>
      <c r="I32" s="777"/>
      <c r="J32" s="777"/>
      <c r="K32" s="777"/>
      <c r="L32" s="777"/>
      <c r="M32" s="777"/>
      <c r="N32" s="777"/>
      <c r="O32" s="777"/>
      <c r="P32" s="777"/>
      <c r="Q32" s="777"/>
      <c r="R32" s="777"/>
      <c r="S32" s="777"/>
      <c r="T32" s="777"/>
      <c r="U32" s="777"/>
      <c r="V32" s="777"/>
      <c r="W32" s="777"/>
      <c r="X32" s="777"/>
      <c r="Y32" s="777"/>
      <c r="Z32" s="777"/>
      <c r="AA32" s="777"/>
      <c r="AB32" s="777"/>
      <c r="AC32" s="777"/>
      <c r="AD32" s="786"/>
      <c r="AG32" s="402"/>
    </row>
    <row r="34" spans="2:33">
      <c r="B34" s="388" t="s">
        <v>567</v>
      </c>
      <c r="C34" s="389">
        <f>+AD25+1</f>
        <v>44820</v>
      </c>
      <c r="D34" s="390">
        <f>+C34+1</f>
        <v>44821</v>
      </c>
      <c r="E34" s="390">
        <f t="shared" ref="E34:AD34" si="14">+D34+1</f>
        <v>44822</v>
      </c>
      <c r="F34" s="390">
        <f t="shared" si="14"/>
        <v>44823</v>
      </c>
      <c r="G34" s="390">
        <f t="shared" si="14"/>
        <v>44824</v>
      </c>
      <c r="H34" s="390">
        <f t="shared" si="14"/>
        <v>44825</v>
      </c>
      <c r="I34" s="390">
        <f t="shared" si="14"/>
        <v>44826</v>
      </c>
      <c r="J34" s="390">
        <f t="shared" si="14"/>
        <v>44827</v>
      </c>
      <c r="K34" s="390">
        <f t="shared" si="14"/>
        <v>44828</v>
      </c>
      <c r="L34" s="390">
        <f t="shared" si="14"/>
        <v>44829</v>
      </c>
      <c r="M34" s="390">
        <f t="shared" si="14"/>
        <v>44830</v>
      </c>
      <c r="N34" s="390">
        <f t="shared" si="14"/>
        <v>44831</v>
      </c>
      <c r="O34" s="390">
        <f t="shared" si="14"/>
        <v>44832</v>
      </c>
      <c r="P34" s="390">
        <f t="shared" si="14"/>
        <v>44833</v>
      </c>
      <c r="Q34" s="390">
        <f t="shared" si="14"/>
        <v>44834</v>
      </c>
      <c r="R34" s="390">
        <f t="shared" si="14"/>
        <v>44835</v>
      </c>
      <c r="S34" s="390">
        <f t="shared" si="14"/>
        <v>44836</v>
      </c>
      <c r="T34" s="390">
        <f t="shared" si="14"/>
        <v>44837</v>
      </c>
      <c r="U34" s="390">
        <f t="shared" si="14"/>
        <v>44838</v>
      </c>
      <c r="V34" s="390">
        <f t="shared" si="14"/>
        <v>44839</v>
      </c>
      <c r="W34" s="390">
        <f>+V34+1</f>
        <v>44840</v>
      </c>
      <c r="X34" s="390">
        <f t="shared" si="14"/>
        <v>44841</v>
      </c>
      <c r="Y34" s="390">
        <f t="shared" si="14"/>
        <v>44842</v>
      </c>
      <c r="Z34" s="390">
        <f t="shared" si="14"/>
        <v>44843</v>
      </c>
      <c r="AA34" s="390">
        <f>+Z34+1</f>
        <v>44844</v>
      </c>
      <c r="AB34" s="390">
        <f t="shared" si="14"/>
        <v>44845</v>
      </c>
      <c r="AC34" s="390">
        <f>+AB34+1</f>
        <v>44846</v>
      </c>
      <c r="AD34" s="391">
        <f t="shared" si="14"/>
        <v>44847</v>
      </c>
      <c r="AE34" s="392"/>
      <c r="AF34" s="732">
        <f>+AF25+1</f>
        <v>3</v>
      </c>
      <c r="AG34" s="733"/>
    </row>
    <row r="35" spans="2:33">
      <c r="B35" s="393" t="s">
        <v>569</v>
      </c>
      <c r="C35" s="394" t="str">
        <f>TEXT(WEEKDAY(+C34),"aaa")</f>
        <v>金</v>
      </c>
      <c r="D35" s="395" t="str">
        <f t="shared" ref="D35:AD35" si="15">TEXT(WEEKDAY(+D34),"aaa")</f>
        <v>土</v>
      </c>
      <c r="E35" s="395" t="str">
        <f t="shared" si="15"/>
        <v>日</v>
      </c>
      <c r="F35" s="395" t="str">
        <f t="shared" si="15"/>
        <v>月</v>
      </c>
      <c r="G35" s="395" t="str">
        <f t="shared" si="15"/>
        <v>火</v>
      </c>
      <c r="H35" s="395" t="str">
        <f t="shared" si="15"/>
        <v>水</v>
      </c>
      <c r="I35" s="395" t="str">
        <f t="shared" si="15"/>
        <v>木</v>
      </c>
      <c r="J35" s="395" t="str">
        <f t="shared" si="15"/>
        <v>金</v>
      </c>
      <c r="K35" s="395" t="str">
        <f t="shared" si="15"/>
        <v>土</v>
      </c>
      <c r="L35" s="395" t="str">
        <f t="shared" si="15"/>
        <v>日</v>
      </c>
      <c r="M35" s="395" t="str">
        <f t="shared" si="15"/>
        <v>月</v>
      </c>
      <c r="N35" s="395" t="str">
        <f t="shared" si="15"/>
        <v>火</v>
      </c>
      <c r="O35" s="395" t="str">
        <f t="shared" si="15"/>
        <v>水</v>
      </c>
      <c r="P35" s="395" t="str">
        <f t="shared" si="15"/>
        <v>木</v>
      </c>
      <c r="Q35" s="395" t="str">
        <f t="shared" si="15"/>
        <v>金</v>
      </c>
      <c r="R35" s="395" t="str">
        <f t="shared" si="15"/>
        <v>土</v>
      </c>
      <c r="S35" s="395" t="str">
        <f t="shared" si="15"/>
        <v>日</v>
      </c>
      <c r="T35" s="395" t="str">
        <f t="shared" si="15"/>
        <v>月</v>
      </c>
      <c r="U35" s="395" t="str">
        <f t="shared" si="15"/>
        <v>火</v>
      </c>
      <c r="V35" s="395" t="str">
        <f t="shared" si="15"/>
        <v>水</v>
      </c>
      <c r="W35" s="395" t="str">
        <f t="shared" si="15"/>
        <v>木</v>
      </c>
      <c r="X35" s="395" t="str">
        <f t="shared" si="15"/>
        <v>金</v>
      </c>
      <c r="Y35" s="395" t="str">
        <f t="shared" si="15"/>
        <v>土</v>
      </c>
      <c r="Z35" s="395" t="str">
        <f t="shared" si="15"/>
        <v>日</v>
      </c>
      <c r="AA35" s="395" t="str">
        <f t="shared" si="15"/>
        <v>月</v>
      </c>
      <c r="AB35" s="395" t="str">
        <f t="shared" si="15"/>
        <v>火</v>
      </c>
      <c r="AC35" s="395" t="str">
        <f t="shared" si="15"/>
        <v>水</v>
      </c>
      <c r="AD35" s="396" t="str">
        <f t="shared" si="15"/>
        <v>木</v>
      </c>
      <c r="AF35" s="397" t="s">
        <v>570</v>
      </c>
      <c r="AG35" s="370">
        <f>COUNTA(C36:AD37)</f>
        <v>0</v>
      </c>
    </row>
    <row r="36" spans="2:33">
      <c r="B36" s="734" t="s">
        <v>572</v>
      </c>
      <c r="C36" s="736"/>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778"/>
      <c r="AB36" s="778"/>
      <c r="AC36" s="778"/>
      <c r="AD36" s="791"/>
      <c r="AF36" s="398" t="s">
        <v>527</v>
      </c>
      <c r="AG36" s="396">
        <f>IF(AND($G$7&gt;C34,$G$7&lt;=AD34),$G$7-C34+1-AG35,COUNTA(C34:AD34)-AG35)</f>
        <v>28</v>
      </c>
    </row>
    <row r="37" spans="2:33">
      <c r="B37" s="737"/>
      <c r="C37" s="736"/>
      <c r="D37" s="778"/>
      <c r="E37" s="778"/>
      <c r="F37" s="778"/>
      <c r="G37" s="778"/>
      <c r="H37" s="778"/>
      <c r="I37" s="778"/>
      <c r="J37" s="778"/>
      <c r="K37" s="778"/>
      <c r="L37" s="778"/>
      <c r="M37" s="778"/>
      <c r="N37" s="778"/>
      <c r="O37" s="778"/>
      <c r="P37" s="778"/>
      <c r="Q37" s="778"/>
      <c r="R37" s="778"/>
      <c r="S37" s="778"/>
      <c r="T37" s="778"/>
      <c r="U37" s="778"/>
      <c r="V37" s="778"/>
      <c r="W37" s="778"/>
      <c r="X37" s="778"/>
      <c r="Y37" s="778"/>
      <c r="Z37" s="778"/>
      <c r="AA37" s="778"/>
      <c r="AB37" s="778"/>
      <c r="AC37" s="778"/>
      <c r="AD37" s="791"/>
      <c r="AF37" s="398" t="s">
        <v>573</v>
      </c>
      <c r="AG37" s="396">
        <f>+COUNTA(C38:AD39)</f>
        <v>8</v>
      </c>
    </row>
    <row r="38" spans="2:33">
      <c r="B38" s="729" t="s">
        <v>535</v>
      </c>
      <c r="C38" s="731"/>
      <c r="D38" s="778"/>
      <c r="E38" s="778"/>
      <c r="F38" s="778"/>
      <c r="G38" s="778"/>
      <c r="H38" s="778" t="s">
        <v>581</v>
      </c>
      <c r="I38" s="778" t="s">
        <v>581</v>
      </c>
      <c r="J38" s="778"/>
      <c r="K38" s="778"/>
      <c r="L38" s="778"/>
      <c r="M38" s="778"/>
      <c r="N38" s="778"/>
      <c r="O38" s="778" t="s">
        <v>581</v>
      </c>
      <c r="P38" s="778" t="s">
        <v>581</v>
      </c>
      <c r="Q38" s="778"/>
      <c r="R38" s="778"/>
      <c r="S38" s="778"/>
      <c r="T38" s="778"/>
      <c r="U38" s="778"/>
      <c r="V38" s="778" t="s">
        <v>581</v>
      </c>
      <c r="W38" s="778" t="s">
        <v>581</v>
      </c>
      <c r="X38" s="778"/>
      <c r="Y38" s="778"/>
      <c r="Z38" s="778"/>
      <c r="AA38" s="778"/>
      <c r="AB38" s="778"/>
      <c r="AC38" s="778" t="s">
        <v>581</v>
      </c>
      <c r="AD38" s="791" t="s">
        <v>581</v>
      </c>
      <c r="AF38" s="398" t="s">
        <v>575</v>
      </c>
      <c r="AG38" s="399">
        <f>ROUNDDOWN(AG37/AG36,3)</f>
        <v>0.28499999999999998</v>
      </c>
    </row>
    <row r="39" spans="2:33" ht="13.5" customHeight="1">
      <c r="B39" s="730"/>
      <c r="C39" s="731"/>
      <c r="D39" s="778"/>
      <c r="E39" s="778"/>
      <c r="F39" s="778"/>
      <c r="G39" s="778"/>
      <c r="H39" s="778"/>
      <c r="I39" s="778"/>
      <c r="J39" s="778"/>
      <c r="K39" s="778"/>
      <c r="L39" s="778"/>
      <c r="M39" s="778"/>
      <c r="N39" s="778"/>
      <c r="O39" s="778"/>
      <c r="P39" s="778"/>
      <c r="Q39" s="778"/>
      <c r="R39" s="778"/>
      <c r="S39" s="778"/>
      <c r="T39" s="778"/>
      <c r="U39" s="778"/>
      <c r="V39" s="778"/>
      <c r="W39" s="778"/>
      <c r="X39" s="778"/>
      <c r="Y39" s="778"/>
      <c r="Z39" s="778"/>
      <c r="AA39" s="778"/>
      <c r="AB39" s="778"/>
      <c r="AC39" s="778"/>
      <c r="AD39" s="791"/>
      <c r="AF39" s="398" t="s">
        <v>528</v>
      </c>
      <c r="AG39" s="396">
        <f>+COUNTA(C40:AD41)</f>
        <v>7</v>
      </c>
    </row>
    <row r="40" spans="2:33" ht="13.5" customHeight="1">
      <c r="B40" s="725" t="s">
        <v>538</v>
      </c>
      <c r="C40" s="727"/>
      <c r="D40" s="776"/>
      <c r="E40" s="776"/>
      <c r="F40" s="776"/>
      <c r="G40" s="776"/>
      <c r="H40" s="776"/>
      <c r="I40" s="776" t="s">
        <v>581</v>
      </c>
      <c r="J40" s="776"/>
      <c r="K40" s="776"/>
      <c r="L40" s="776"/>
      <c r="M40" s="776"/>
      <c r="N40" s="776"/>
      <c r="O40" s="776"/>
      <c r="P40" s="776" t="s">
        <v>581</v>
      </c>
      <c r="Q40" s="776" t="s">
        <v>582</v>
      </c>
      <c r="R40" s="776"/>
      <c r="S40" s="776"/>
      <c r="T40" s="776"/>
      <c r="U40" s="776"/>
      <c r="V40" s="776" t="s">
        <v>581</v>
      </c>
      <c r="W40" s="776" t="s">
        <v>581</v>
      </c>
      <c r="X40" s="776"/>
      <c r="Y40" s="776"/>
      <c r="Z40" s="776"/>
      <c r="AA40" s="776"/>
      <c r="AB40" s="776"/>
      <c r="AC40" s="776" t="s">
        <v>581</v>
      </c>
      <c r="AD40" s="785" t="s">
        <v>581</v>
      </c>
      <c r="AF40" s="400" t="s">
        <v>577</v>
      </c>
      <c r="AG40" s="401">
        <f>ROUNDDOWN(AG39/AG36,3)</f>
        <v>0.25</v>
      </c>
    </row>
    <row r="41" spans="2:33" ht="13.5" customHeight="1">
      <c r="B41" s="726"/>
      <c r="C41" s="728"/>
      <c r="D41" s="777"/>
      <c r="E41" s="777"/>
      <c r="F41" s="777"/>
      <c r="G41" s="777"/>
      <c r="H41" s="777"/>
      <c r="I41" s="777"/>
      <c r="J41" s="777"/>
      <c r="K41" s="777"/>
      <c r="L41" s="777"/>
      <c r="M41" s="777"/>
      <c r="N41" s="777"/>
      <c r="O41" s="777"/>
      <c r="P41" s="777"/>
      <c r="Q41" s="777"/>
      <c r="R41" s="777"/>
      <c r="S41" s="777"/>
      <c r="T41" s="777"/>
      <c r="U41" s="777"/>
      <c r="V41" s="777"/>
      <c r="W41" s="777"/>
      <c r="X41" s="777"/>
      <c r="Y41" s="777"/>
      <c r="Z41" s="777"/>
      <c r="AA41" s="777"/>
      <c r="AB41" s="777"/>
      <c r="AC41" s="777"/>
      <c r="AD41" s="786"/>
      <c r="AG41" s="402"/>
    </row>
    <row r="43" spans="2:33">
      <c r="B43" s="388" t="s">
        <v>567</v>
      </c>
      <c r="C43" s="389">
        <f>+AD34+1</f>
        <v>44848</v>
      </c>
      <c r="D43" s="390">
        <f>+C43+1</f>
        <v>44849</v>
      </c>
      <c r="E43" s="390">
        <f t="shared" ref="E43:AD43" si="16">+D43+1</f>
        <v>44850</v>
      </c>
      <c r="F43" s="390">
        <f t="shared" si="16"/>
        <v>44851</v>
      </c>
      <c r="G43" s="390">
        <f t="shared" si="16"/>
        <v>44852</v>
      </c>
      <c r="H43" s="390">
        <f t="shared" si="16"/>
        <v>44853</v>
      </c>
      <c r="I43" s="390">
        <f t="shared" si="16"/>
        <v>44854</v>
      </c>
      <c r="J43" s="390">
        <f t="shared" si="16"/>
        <v>44855</v>
      </c>
      <c r="K43" s="390">
        <f t="shared" si="16"/>
        <v>44856</v>
      </c>
      <c r="L43" s="390">
        <f t="shared" si="16"/>
        <v>44857</v>
      </c>
      <c r="M43" s="390">
        <f t="shared" si="16"/>
        <v>44858</v>
      </c>
      <c r="N43" s="390">
        <f t="shared" si="16"/>
        <v>44859</v>
      </c>
      <c r="O43" s="390">
        <f t="shared" si="16"/>
        <v>44860</v>
      </c>
      <c r="P43" s="390">
        <f t="shared" si="16"/>
        <v>44861</v>
      </c>
      <c r="Q43" s="390">
        <f t="shared" si="16"/>
        <v>44862</v>
      </c>
      <c r="R43" s="390">
        <f t="shared" si="16"/>
        <v>44863</v>
      </c>
      <c r="S43" s="390">
        <f t="shared" si="16"/>
        <v>44864</v>
      </c>
      <c r="T43" s="390">
        <f t="shared" si="16"/>
        <v>44865</v>
      </c>
      <c r="U43" s="390">
        <f t="shared" si="16"/>
        <v>44866</v>
      </c>
      <c r="V43" s="390">
        <f t="shared" si="16"/>
        <v>44867</v>
      </c>
      <c r="W43" s="390">
        <f>+V43+1</f>
        <v>44868</v>
      </c>
      <c r="X43" s="390">
        <f t="shared" si="16"/>
        <v>44869</v>
      </c>
      <c r="Y43" s="390">
        <f t="shared" si="16"/>
        <v>44870</v>
      </c>
      <c r="Z43" s="390">
        <f t="shared" si="16"/>
        <v>44871</v>
      </c>
      <c r="AA43" s="390">
        <f>+Z43+1</f>
        <v>44872</v>
      </c>
      <c r="AB43" s="390">
        <f t="shared" si="16"/>
        <v>44873</v>
      </c>
      <c r="AC43" s="390">
        <f>+AB43+1</f>
        <v>44874</v>
      </c>
      <c r="AD43" s="391">
        <f t="shared" si="16"/>
        <v>44875</v>
      </c>
      <c r="AE43" s="392"/>
      <c r="AF43" s="732">
        <f>+AF34+1</f>
        <v>4</v>
      </c>
      <c r="AG43" s="733"/>
    </row>
    <row r="44" spans="2:33">
      <c r="B44" s="393" t="s">
        <v>569</v>
      </c>
      <c r="C44" s="394" t="str">
        <f>TEXT(WEEKDAY(+C43),"aaa")</f>
        <v>金</v>
      </c>
      <c r="D44" s="395" t="str">
        <f t="shared" ref="D44:AD44" si="17">TEXT(WEEKDAY(+D43),"aaa")</f>
        <v>土</v>
      </c>
      <c r="E44" s="395" t="str">
        <f t="shared" si="17"/>
        <v>日</v>
      </c>
      <c r="F44" s="395" t="str">
        <f t="shared" si="17"/>
        <v>月</v>
      </c>
      <c r="G44" s="395" t="str">
        <f t="shared" si="17"/>
        <v>火</v>
      </c>
      <c r="H44" s="395" t="str">
        <f t="shared" si="17"/>
        <v>水</v>
      </c>
      <c r="I44" s="395" t="str">
        <f t="shared" si="17"/>
        <v>木</v>
      </c>
      <c r="J44" s="395" t="str">
        <f t="shared" si="17"/>
        <v>金</v>
      </c>
      <c r="K44" s="395" t="str">
        <f t="shared" si="17"/>
        <v>土</v>
      </c>
      <c r="L44" s="395" t="str">
        <f t="shared" si="17"/>
        <v>日</v>
      </c>
      <c r="M44" s="395" t="str">
        <f t="shared" si="17"/>
        <v>月</v>
      </c>
      <c r="N44" s="395" t="str">
        <f t="shared" si="17"/>
        <v>火</v>
      </c>
      <c r="O44" s="395" t="str">
        <f t="shared" si="17"/>
        <v>水</v>
      </c>
      <c r="P44" s="395" t="str">
        <f t="shared" si="17"/>
        <v>木</v>
      </c>
      <c r="Q44" s="395" t="str">
        <f t="shared" si="17"/>
        <v>金</v>
      </c>
      <c r="R44" s="395" t="str">
        <f t="shared" si="17"/>
        <v>土</v>
      </c>
      <c r="S44" s="395" t="str">
        <f t="shared" si="17"/>
        <v>日</v>
      </c>
      <c r="T44" s="395" t="str">
        <f t="shared" si="17"/>
        <v>月</v>
      </c>
      <c r="U44" s="395" t="str">
        <f t="shared" si="17"/>
        <v>火</v>
      </c>
      <c r="V44" s="395" t="str">
        <f t="shared" si="17"/>
        <v>水</v>
      </c>
      <c r="W44" s="395" t="str">
        <f t="shared" si="17"/>
        <v>木</v>
      </c>
      <c r="X44" s="395" t="str">
        <f t="shared" si="17"/>
        <v>金</v>
      </c>
      <c r="Y44" s="395" t="str">
        <f t="shared" si="17"/>
        <v>土</v>
      </c>
      <c r="Z44" s="395" t="str">
        <f t="shared" si="17"/>
        <v>日</v>
      </c>
      <c r="AA44" s="395" t="str">
        <f t="shared" si="17"/>
        <v>月</v>
      </c>
      <c r="AB44" s="395" t="str">
        <f t="shared" si="17"/>
        <v>火</v>
      </c>
      <c r="AC44" s="395" t="str">
        <f t="shared" si="17"/>
        <v>水</v>
      </c>
      <c r="AD44" s="396" t="str">
        <f t="shared" si="17"/>
        <v>木</v>
      </c>
      <c r="AF44" s="397" t="s">
        <v>570</v>
      </c>
      <c r="AG44" s="370">
        <f>COUNTA(C45:AD46)</f>
        <v>0</v>
      </c>
    </row>
    <row r="45" spans="2:33">
      <c r="B45" s="734" t="s">
        <v>572</v>
      </c>
      <c r="C45" s="736"/>
      <c r="D45" s="778"/>
      <c r="E45" s="778"/>
      <c r="F45" s="778"/>
      <c r="G45" s="778"/>
      <c r="H45" s="778"/>
      <c r="I45" s="778"/>
      <c r="J45" s="778"/>
      <c r="K45" s="778"/>
      <c r="L45" s="778"/>
      <c r="M45" s="778"/>
      <c r="N45" s="778"/>
      <c r="O45" s="778"/>
      <c r="P45" s="778"/>
      <c r="Q45" s="778"/>
      <c r="R45" s="778"/>
      <c r="S45" s="778"/>
      <c r="T45" s="778"/>
      <c r="U45" s="778"/>
      <c r="V45" s="778"/>
      <c r="W45" s="778"/>
      <c r="X45" s="778"/>
      <c r="Y45" s="778"/>
      <c r="Z45" s="778"/>
      <c r="AA45" s="778"/>
      <c r="AB45" s="778"/>
      <c r="AC45" s="778"/>
      <c r="AD45" s="791"/>
      <c r="AF45" s="398" t="s">
        <v>527</v>
      </c>
      <c r="AG45" s="396">
        <f>IF(AND($G$7&gt;C43,$G$7&lt;=AD43),$G$7-C43+1-AG44,COUNTA(C43:AD43)-AG44)</f>
        <v>28</v>
      </c>
    </row>
    <row r="46" spans="2:33">
      <c r="B46" s="737"/>
      <c r="C46" s="736"/>
      <c r="D46" s="778"/>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91"/>
      <c r="AF46" s="398" t="s">
        <v>573</v>
      </c>
      <c r="AG46" s="396">
        <f>+COUNTA(C47:AD48)</f>
        <v>8</v>
      </c>
    </row>
    <row r="47" spans="2:33">
      <c r="B47" s="729" t="s">
        <v>535</v>
      </c>
      <c r="C47" s="731"/>
      <c r="D47" s="778"/>
      <c r="E47" s="778"/>
      <c r="F47" s="778"/>
      <c r="G47" s="778"/>
      <c r="H47" s="778" t="s">
        <v>581</v>
      </c>
      <c r="I47" s="778" t="s">
        <v>581</v>
      </c>
      <c r="J47" s="778"/>
      <c r="K47" s="778"/>
      <c r="L47" s="778"/>
      <c r="M47" s="778"/>
      <c r="N47" s="778"/>
      <c r="O47" s="778" t="s">
        <v>581</v>
      </c>
      <c r="P47" s="778" t="s">
        <v>581</v>
      </c>
      <c r="Q47" s="778"/>
      <c r="R47" s="778"/>
      <c r="S47" s="778"/>
      <c r="T47" s="778"/>
      <c r="U47" s="778"/>
      <c r="V47" s="778" t="s">
        <v>581</v>
      </c>
      <c r="W47" s="778" t="s">
        <v>581</v>
      </c>
      <c r="X47" s="778"/>
      <c r="Y47" s="778"/>
      <c r="Z47" s="778"/>
      <c r="AA47" s="778"/>
      <c r="AB47" s="778"/>
      <c r="AC47" s="778" t="s">
        <v>581</v>
      </c>
      <c r="AD47" s="791" t="s">
        <v>581</v>
      </c>
      <c r="AF47" s="398" t="s">
        <v>575</v>
      </c>
      <c r="AG47" s="399">
        <f>ROUNDDOWN(AG46/AG45,3)</f>
        <v>0.28499999999999998</v>
      </c>
    </row>
    <row r="48" spans="2:33" ht="13.5" customHeight="1">
      <c r="B48" s="730"/>
      <c r="C48" s="731"/>
      <c r="D48" s="778"/>
      <c r="E48" s="778"/>
      <c r="F48" s="778"/>
      <c r="G48" s="778"/>
      <c r="H48" s="778"/>
      <c r="I48" s="778"/>
      <c r="J48" s="778"/>
      <c r="K48" s="778"/>
      <c r="L48" s="778"/>
      <c r="M48" s="778"/>
      <c r="N48" s="778"/>
      <c r="O48" s="778"/>
      <c r="P48" s="778"/>
      <c r="Q48" s="778"/>
      <c r="R48" s="778"/>
      <c r="S48" s="778"/>
      <c r="T48" s="778"/>
      <c r="U48" s="778"/>
      <c r="V48" s="778"/>
      <c r="W48" s="778"/>
      <c r="X48" s="778"/>
      <c r="Y48" s="778"/>
      <c r="Z48" s="778"/>
      <c r="AA48" s="778"/>
      <c r="AB48" s="778"/>
      <c r="AC48" s="778"/>
      <c r="AD48" s="791"/>
      <c r="AF48" s="398" t="s">
        <v>528</v>
      </c>
      <c r="AG48" s="396">
        <f>+COUNTA(C49:AD50)</f>
        <v>5</v>
      </c>
    </row>
    <row r="49" spans="2:33" ht="13.5" customHeight="1">
      <c r="B49" s="725" t="s">
        <v>538</v>
      </c>
      <c r="C49" s="727"/>
      <c r="D49" s="776"/>
      <c r="E49" s="776"/>
      <c r="F49" s="776"/>
      <c r="G49" s="776"/>
      <c r="H49" s="776"/>
      <c r="I49" s="776" t="s">
        <v>581</v>
      </c>
      <c r="J49" s="776"/>
      <c r="K49" s="776"/>
      <c r="L49" s="776"/>
      <c r="M49" s="776"/>
      <c r="N49" s="776"/>
      <c r="O49" s="776"/>
      <c r="P49" s="776" t="s">
        <v>581</v>
      </c>
      <c r="Q49" s="776"/>
      <c r="R49" s="776"/>
      <c r="S49" s="776"/>
      <c r="T49" s="776"/>
      <c r="U49" s="776"/>
      <c r="V49" s="776"/>
      <c r="W49" s="776" t="s">
        <v>581</v>
      </c>
      <c r="X49" s="776"/>
      <c r="Y49" s="776"/>
      <c r="Z49" s="776"/>
      <c r="AA49" s="776"/>
      <c r="AB49" s="776"/>
      <c r="AC49" s="776" t="s">
        <v>581</v>
      </c>
      <c r="AD49" s="785" t="s">
        <v>581</v>
      </c>
      <c r="AF49" s="400" t="s">
        <v>577</v>
      </c>
      <c r="AG49" s="401">
        <f>ROUNDDOWN(AG48/AG45,3)</f>
        <v>0.17799999999999999</v>
      </c>
    </row>
    <row r="50" spans="2:33" ht="13.5" customHeight="1">
      <c r="B50" s="726"/>
      <c r="C50" s="728"/>
      <c r="D50" s="777"/>
      <c r="E50" s="777"/>
      <c r="F50" s="777"/>
      <c r="G50" s="777"/>
      <c r="H50" s="777"/>
      <c r="I50" s="777"/>
      <c r="J50" s="777"/>
      <c r="K50" s="777"/>
      <c r="L50" s="777"/>
      <c r="M50" s="777"/>
      <c r="N50" s="777"/>
      <c r="O50" s="777"/>
      <c r="P50" s="777"/>
      <c r="Q50" s="777"/>
      <c r="R50" s="777"/>
      <c r="S50" s="777"/>
      <c r="T50" s="777"/>
      <c r="U50" s="777"/>
      <c r="V50" s="777"/>
      <c r="W50" s="777"/>
      <c r="X50" s="777"/>
      <c r="Y50" s="777"/>
      <c r="Z50" s="777"/>
      <c r="AA50" s="777"/>
      <c r="AB50" s="777"/>
      <c r="AC50" s="777"/>
      <c r="AD50" s="786"/>
      <c r="AG50" s="402"/>
    </row>
    <row r="52" spans="2:33">
      <c r="B52" s="388" t="s">
        <v>567</v>
      </c>
      <c r="C52" s="389">
        <f>+AD43+1</f>
        <v>44876</v>
      </c>
      <c r="D52" s="390">
        <f>+C52+1</f>
        <v>44877</v>
      </c>
      <c r="E52" s="390">
        <f t="shared" ref="E52:AD52" si="18">+D52+1</f>
        <v>44878</v>
      </c>
      <c r="F52" s="390">
        <f t="shared" si="18"/>
        <v>44879</v>
      </c>
      <c r="G52" s="390">
        <f t="shared" si="18"/>
        <v>44880</v>
      </c>
      <c r="H52" s="390">
        <f t="shared" si="18"/>
        <v>44881</v>
      </c>
      <c r="I52" s="390">
        <f t="shared" si="18"/>
        <v>44882</v>
      </c>
      <c r="J52" s="390">
        <f t="shared" si="18"/>
        <v>44883</v>
      </c>
      <c r="K52" s="390">
        <f t="shared" si="18"/>
        <v>44884</v>
      </c>
      <c r="L52" s="390">
        <f t="shared" si="18"/>
        <v>44885</v>
      </c>
      <c r="M52" s="390">
        <f t="shared" si="18"/>
        <v>44886</v>
      </c>
      <c r="N52" s="390">
        <f t="shared" si="18"/>
        <v>44887</v>
      </c>
      <c r="O52" s="390">
        <f t="shared" si="18"/>
        <v>44888</v>
      </c>
      <c r="P52" s="390">
        <f t="shared" si="18"/>
        <v>44889</v>
      </c>
      <c r="Q52" s="390">
        <f t="shared" si="18"/>
        <v>44890</v>
      </c>
      <c r="R52" s="390">
        <f t="shared" si="18"/>
        <v>44891</v>
      </c>
      <c r="S52" s="390">
        <f t="shared" si="18"/>
        <v>44892</v>
      </c>
      <c r="T52" s="390">
        <f t="shared" si="18"/>
        <v>44893</v>
      </c>
      <c r="U52" s="390">
        <f t="shared" si="18"/>
        <v>44894</v>
      </c>
      <c r="V52" s="390">
        <f t="shared" si="18"/>
        <v>44895</v>
      </c>
      <c r="W52" s="390">
        <f>+V52+1</f>
        <v>44896</v>
      </c>
      <c r="X52" s="390">
        <f t="shared" si="18"/>
        <v>44897</v>
      </c>
      <c r="Y52" s="390">
        <f t="shared" si="18"/>
        <v>44898</v>
      </c>
      <c r="Z52" s="390">
        <f t="shared" si="18"/>
        <v>44899</v>
      </c>
      <c r="AA52" s="390">
        <f>+Z52+1</f>
        <v>44900</v>
      </c>
      <c r="AB52" s="390">
        <f t="shared" si="18"/>
        <v>44901</v>
      </c>
      <c r="AC52" s="390">
        <f>+AB52+1</f>
        <v>44902</v>
      </c>
      <c r="AD52" s="391">
        <f t="shared" si="18"/>
        <v>44903</v>
      </c>
      <c r="AE52" s="392"/>
      <c r="AF52" s="732">
        <f>+AF43+1</f>
        <v>5</v>
      </c>
      <c r="AG52" s="733"/>
    </row>
    <row r="53" spans="2:33">
      <c r="B53" s="393" t="s">
        <v>569</v>
      </c>
      <c r="C53" s="394" t="str">
        <f>TEXT(WEEKDAY(+C52),"aaa")</f>
        <v>金</v>
      </c>
      <c r="D53" s="395" t="str">
        <f t="shared" ref="D53:AD53" si="19">TEXT(WEEKDAY(+D52),"aaa")</f>
        <v>土</v>
      </c>
      <c r="E53" s="395" t="str">
        <f t="shared" si="19"/>
        <v>日</v>
      </c>
      <c r="F53" s="395" t="str">
        <f t="shared" si="19"/>
        <v>月</v>
      </c>
      <c r="G53" s="395" t="str">
        <f t="shared" si="19"/>
        <v>火</v>
      </c>
      <c r="H53" s="395" t="str">
        <f t="shared" si="19"/>
        <v>水</v>
      </c>
      <c r="I53" s="395" t="str">
        <f t="shared" si="19"/>
        <v>木</v>
      </c>
      <c r="J53" s="395" t="str">
        <f t="shared" si="19"/>
        <v>金</v>
      </c>
      <c r="K53" s="395" t="str">
        <f t="shared" si="19"/>
        <v>土</v>
      </c>
      <c r="L53" s="395" t="str">
        <f t="shared" si="19"/>
        <v>日</v>
      </c>
      <c r="M53" s="395" t="str">
        <f t="shared" si="19"/>
        <v>月</v>
      </c>
      <c r="N53" s="395" t="str">
        <f t="shared" si="19"/>
        <v>火</v>
      </c>
      <c r="O53" s="395" t="str">
        <f t="shared" si="19"/>
        <v>水</v>
      </c>
      <c r="P53" s="395" t="str">
        <f t="shared" si="19"/>
        <v>木</v>
      </c>
      <c r="Q53" s="395" t="str">
        <f t="shared" si="19"/>
        <v>金</v>
      </c>
      <c r="R53" s="395" t="str">
        <f t="shared" si="19"/>
        <v>土</v>
      </c>
      <c r="S53" s="395" t="str">
        <f t="shared" si="19"/>
        <v>日</v>
      </c>
      <c r="T53" s="395" t="str">
        <f t="shared" si="19"/>
        <v>月</v>
      </c>
      <c r="U53" s="395" t="str">
        <f t="shared" si="19"/>
        <v>火</v>
      </c>
      <c r="V53" s="395" t="str">
        <f t="shared" si="19"/>
        <v>水</v>
      </c>
      <c r="W53" s="395" t="str">
        <f t="shared" si="19"/>
        <v>木</v>
      </c>
      <c r="X53" s="395" t="str">
        <f t="shared" si="19"/>
        <v>金</v>
      </c>
      <c r="Y53" s="395" t="str">
        <f t="shared" si="19"/>
        <v>土</v>
      </c>
      <c r="Z53" s="395" t="str">
        <f t="shared" si="19"/>
        <v>日</v>
      </c>
      <c r="AA53" s="395" t="str">
        <f t="shared" si="19"/>
        <v>月</v>
      </c>
      <c r="AB53" s="395" t="str">
        <f t="shared" si="19"/>
        <v>火</v>
      </c>
      <c r="AC53" s="395" t="str">
        <f t="shared" si="19"/>
        <v>水</v>
      </c>
      <c r="AD53" s="396" t="str">
        <f t="shared" si="19"/>
        <v>木</v>
      </c>
      <c r="AF53" s="397" t="s">
        <v>570</v>
      </c>
      <c r="AG53" s="370">
        <f>COUNTA(C54:AD55)</f>
        <v>0</v>
      </c>
    </row>
    <row r="54" spans="2:33">
      <c r="B54" s="734" t="s">
        <v>572</v>
      </c>
      <c r="C54" s="736"/>
      <c r="D54" s="778"/>
      <c r="E54" s="778"/>
      <c r="F54" s="778"/>
      <c r="G54" s="778"/>
      <c r="H54" s="778"/>
      <c r="I54" s="778"/>
      <c r="J54" s="778"/>
      <c r="K54" s="778"/>
      <c r="L54" s="778"/>
      <c r="M54" s="778"/>
      <c r="N54" s="778"/>
      <c r="O54" s="778"/>
      <c r="P54" s="778"/>
      <c r="Q54" s="778"/>
      <c r="R54" s="778"/>
      <c r="S54" s="778"/>
      <c r="T54" s="778"/>
      <c r="U54" s="778"/>
      <c r="V54" s="778"/>
      <c r="W54" s="778"/>
      <c r="X54" s="778"/>
      <c r="Y54" s="778"/>
      <c r="Z54" s="778"/>
      <c r="AA54" s="778"/>
      <c r="AB54" s="778"/>
      <c r="AC54" s="778"/>
      <c r="AD54" s="791"/>
      <c r="AF54" s="398" t="s">
        <v>527</v>
      </c>
      <c r="AG54" s="396">
        <f>IF(AND($G$7&gt;C52,$G$7&lt;=AD52),$G$7-C52+1-AG53,COUNTA(C52:AD52)-AG53)</f>
        <v>28</v>
      </c>
    </row>
    <row r="55" spans="2:33">
      <c r="B55" s="737"/>
      <c r="C55" s="736"/>
      <c r="D55" s="778"/>
      <c r="E55" s="778"/>
      <c r="F55" s="778"/>
      <c r="G55" s="778"/>
      <c r="H55" s="778"/>
      <c r="I55" s="778"/>
      <c r="J55" s="778"/>
      <c r="K55" s="778"/>
      <c r="L55" s="778"/>
      <c r="M55" s="778"/>
      <c r="N55" s="778"/>
      <c r="O55" s="778"/>
      <c r="P55" s="778"/>
      <c r="Q55" s="778"/>
      <c r="R55" s="778"/>
      <c r="S55" s="778"/>
      <c r="T55" s="778"/>
      <c r="U55" s="778"/>
      <c r="V55" s="778"/>
      <c r="W55" s="778"/>
      <c r="X55" s="778"/>
      <c r="Y55" s="778"/>
      <c r="Z55" s="778"/>
      <c r="AA55" s="778"/>
      <c r="AB55" s="778"/>
      <c r="AC55" s="778"/>
      <c r="AD55" s="791"/>
      <c r="AF55" s="398" t="s">
        <v>573</v>
      </c>
      <c r="AG55" s="396">
        <f>+COUNTA(C56:AD57)</f>
        <v>8</v>
      </c>
    </row>
    <row r="56" spans="2:33">
      <c r="B56" s="729" t="s">
        <v>535</v>
      </c>
      <c r="C56" s="731"/>
      <c r="D56" s="778"/>
      <c r="E56" s="778"/>
      <c r="F56" s="778"/>
      <c r="G56" s="778"/>
      <c r="H56" s="778" t="s">
        <v>581</v>
      </c>
      <c r="I56" s="778" t="s">
        <v>581</v>
      </c>
      <c r="J56" s="778"/>
      <c r="K56" s="778"/>
      <c r="L56" s="778"/>
      <c r="M56" s="778"/>
      <c r="N56" s="778"/>
      <c r="O56" s="778" t="s">
        <v>581</v>
      </c>
      <c r="P56" s="778" t="s">
        <v>581</v>
      </c>
      <c r="Q56" s="778"/>
      <c r="R56" s="778"/>
      <c r="S56" s="778"/>
      <c r="T56" s="778"/>
      <c r="U56" s="778"/>
      <c r="V56" s="778" t="s">
        <v>581</v>
      </c>
      <c r="W56" s="778" t="s">
        <v>581</v>
      </c>
      <c r="X56" s="778"/>
      <c r="Y56" s="778"/>
      <c r="Z56" s="778"/>
      <c r="AA56" s="778"/>
      <c r="AB56" s="778"/>
      <c r="AC56" s="778" t="s">
        <v>581</v>
      </c>
      <c r="AD56" s="791" t="s">
        <v>581</v>
      </c>
      <c r="AF56" s="398" t="s">
        <v>575</v>
      </c>
      <c r="AG56" s="399">
        <f>ROUNDDOWN(AG55/AG54,3)</f>
        <v>0.28499999999999998</v>
      </c>
    </row>
    <row r="57" spans="2:33" ht="13.5" customHeight="1">
      <c r="B57" s="730"/>
      <c r="C57" s="731"/>
      <c r="D57" s="778"/>
      <c r="E57" s="778"/>
      <c r="F57" s="778"/>
      <c r="G57" s="778"/>
      <c r="H57" s="778"/>
      <c r="I57" s="778"/>
      <c r="J57" s="778"/>
      <c r="K57" s="778"/>
      <c r="L57" s="778"/>
      <c r="M57" s="778"/>
      <c r="N57" s="778"/>
      <c r="O57" s="778"/>
      <c r="P57" s="778"/>
      <c r="Q57" s="778"/>
      <c r="R57" s="778"/>
      <c r="S57" s="778"/>
      <c r="T57" s="778"/>
      <c r="U57" s="778"/>
      <c r="V57" s="778"/>
      <c r="W57" s="778"/>
      <c r="X57" s="778"/>
      <c r="Y57" s="778"/>
      <c r="Z57" s="778"/>
      <c r="AA57" s="778"/>
      <c r="AB57" s="778"/>
      <c r="AC57" s="778"/>
      <c r="AD57" s="791"/>
      <c r="AF57" s="398" t="s">
        <v>528</v>
      </c>
      <c r="AG57" s="396">
        <f>+COUNTA(C58:AD59)</f>
        <v>6</v>
      </c>
    </row>
    <row r="58" spans="2:33" ht="13.5" customHeight="1">
      <c r="B58" s="725" t="s">
        <v>538</v>
      </c>
      <c r="C58" s="727"/>
      <c r="D58" s="776"/>
      <c r="E58" s="776"/>
      <c r="F58" s="776"/>
      <c r="G58" s="776"/>
      <c r="H58" s="776"/>
      <c r="I58" s="776" t="s">
        <v>581</v>
      </c>
      <c r="J58" s="776"/>
      <c r="K58" s="776"/>
      <c r="L58" s="776"/>
      <c r="M58" s="776"/>
      <c r="N58" s="776"/>
      <c r="O58" s="776"/>
      <c r="P58" s="776" t="s">
        <v>581</v>
      </c>
      <c r="Q58" s="776"/>
      <c r="R58" s="776"/>
      <c r="S58" s="776" t="s">
        <v>582</v>
      </c>
      <c r="T58" s="776"/>
      <c r="U58" s="776"/>
      <c r="V58" s="776"/>
      <c r="W58" s="776" t="s">
        <v>581</v>
      </c>
      <c r="X58" s="776"/>
      <c r="Y58" s="776"/>
      <c r="Z58" s="776"/>
      <c r="AA58" s="776"/>
      <c r="AB58" s="776"/>
      <c r="AC58" s="776" t="s">
        <v>581</v>
      </c>
      <c r="AD58" s="785" t="s">
        <v>581</v>
      </c>
      <c r="AF58" s="400" t="s">
        <v>577</v>
      </c>
      <c r="AG58" s="401">
        <f>ROUNDDOWN(AG57/AG54,3)</f>
        <v>0.214</v>
      </c>
    </row>
    <row r="59" spans="2:33" ht="13.5" customHeight="1">
      <c r="B59" s="726"/>
      <c r="C59" s="728"/>
      <c r="D59" s="777"/>
      <c r="E59" s="777"/>
      <c r="F59" s="777"/>
      <c r="G59" s="777"/>
      <c r="H59" s="777"/>
      <c r="I59" s="777"/>
      <c r="J59" s="777"/>
      <c r="K59" s="777"/>
      <c r="L59" s="777"/>
      <c r="M59" s="777"/>
      <c r="N59" s="777"/>
      <c r="O59" s="777"/>
      <c r="P59" s="777"/>
      <c r="Q59" s="777"/>
      <c r="R59" s="777"/>
      <c r="S59" s="777"/>
      <c r="T59" s="777"/>
      <c r="U59" s="777"/>
      <c r="V59" s="777"/>
      <c r="W59" s="777"/>
      <c r="X59" s="777"/>
      <c r="Y59" s="777"/>
      <c r="Z59" s="777"/>
      <c r="AA59" s="777"/>
      <c r="AB59" s="777"/>
      <c r="AC59" s="777"/>
      <c r="AD59" s="786"/>
      <c r="AG59" s="402"/>
    </row>
    <row r="61" spans="2:33">
      <c r="B61" s="388" t="s">
        <v>567</v>
      </c>
      <c r="C61" s="389">
        <f>+AD52+1</f>
        <v>44904</v>
      </c>
      <c r="D61" s="390">
        <f>+C61+1</f>
        <v>44905</v>
      </c>
      <c r="E61" s="390">
        <f t="shared" ref="E61:V61" si="20">+D61+1</f>
        <v>44906</v>
      </c>
      <c r="F61" s="390">
        <f t="shared" si="20"/>
        <v>44907</v>
      </c>
      <c r="G61" s="390">
        <f t="shared" si="20"/>
        <v>44908</v>
      </c>
      <c r="H61" s="390">
        <f t="shared" si="20"/>
        <v>44909</v>
      </c>
      <c r="I61" s="390">
        <f t="shared" si="20"/>
        <v>44910</v>
      </c>
      <c r="J61" s="390">
        <f t="shared" si="20"/>
        <v>44911</v>
      </c>
      <c r="K61" s="390">
        <f t="shared" si="20"/>
        <v>44912</v>
      </c>
      <c r="L61" s="390">
        <f t="shared" si="20"/>
        <v>44913</v>
      </c>
      <c r="M61" s="390">
        <f t="shared" si="20"/>
        <v>44914</v>
      </c>
      <c r="N61" s="390">
        <f t="shared" si="20"/>
        <v>44915</v>
      </c>
      <c r="O61" s="390">
        <f t="shared" si="20"/>
        <v>44916</v>
      </c>
      <c r="P61" s="390">
        <f t="shared" si="20"/>
        <v>44917</v>
      </c>
      <c r="Q61" s="390">
        <f t="shared" si="20"/>
        <v>44918</v>
      </c>
      <c r="R61" s="390">
        <f t="shared" si="20"/>
        <v>44919</v>
      </c>
      <c r="S61" s="390">
        <f t="shared" si="20"/>
        <v>44920</v>
      </c>
      <c r="T61" s="390">
        <f t="shared" si="20"/>
        <v>44921</v>
      </c>
      <c r="U61" s="390">
        <f t="shared" si="20"/>
        <v>44922</v>
      </c>
      <c r="V61" s="390">
        <f t="shared" si="20"/>
        <v>44923</v>
      </c>
      <c r="W61" s="390">
        <f>+V61+1</f>
        <v>44924</v>
      </c>
      <c r="X61" s="390">
        <f t="shared" ref="X61:Z61" si="21">+W61+1</f>
        <v>44925</v>
      </c>
      <c r="Y61" s="390">
        <f t="shared" si="21"/>
        <v>44926</v>
      </c>
      <c r="Z61" s="390">
        <f t="shared" si="21"/>
        <v>44927</v>
      </c>
      <c r="AA61" s="390">
        <f>+Z61+1</f>
        <v>44928</v>
      </c>
      <c r="AB61" s="390">
        <f t="shared" ref="AB61" si="22">+AA61+1</f>
        <v>44929</v>
      </c>
      <c r="AC61" s="390">
        <f>+AB61+1</f>
        <v>44930</v>
      </c>
      <c r="AD61" s="391">
        <f t="shared" ref="AD61" si="23">+AC61+1</f>
        <v>44931</v>
      </c>
      <c r="AE61" s="392"/>
      <c r="AF61" s="732">
        <f>+AF52+1</f>
        <v>6</v>
      </c>
      <c r="AG61" s="733"/>
    </row>
    <row r="62" spans="2:33">
      <c r="B62" s="393" t="s">
        <v>569</v>
      </c>
      <c r="C62" s="394" t="str">
        <f>TEXT(WEEKDAY(+C61),"aaa")</f>
        <v>金</v>
      </c>
      <c r="D62" s="395" t="str">
        <f t="shared" ref="D62:AD62" si="24">TEXT(WEEKDAY(+D61),"aaa")</f>
        <v>土</v>
      </c>
      <c r="E62" s="395" t="str">
        <f t="shared" si="24"/>
        <v>日</v>
      </c>
      <c r="F62" s="395" t="str">
        <f t="shared" si="24"/>
        <v>月</v>
      </c>
      <c r="G62" s="395" t="str">
        <f t="shared" si="24"/>
        <v>火</v>
      </c>
      <c r="H62" s="395" t="str">
        <f t="shared" si="24"/>
        <v>水</v>
      </c>
      <c r="I62" s="395" t="str">
        <f t="shared" si="24"/>
        <v>木</v>
      </c>
      <c r="J62" s="395" t="str">
        <f t="shared" si="24"/>
        <v>金</v>
      </c>
      <c r="K62" s="395" t="str">
        <f t="shared" si="24"/>
        <v>土</v>
      </c>
      <c r="L62" s="395" t="str">
        <f t="shared" si="24"/>
        <v>日</v>
      </c>
      <c r="M62" s="395" t="str">
        <f t="shared" si="24"/>
        <v>月</v>
      </c>
      <c r="N62" s="395" t="str">
        <f t="shared" si="24"/>
        <v>火</v>
      </c>
      <c r="O62" s="395" t="str">
        <f t="shared" si="24"/>
        <v>水</v>
      </c>
      <c r="P62" s="395" t="str">
        <f t="shared" si="24"/>
        <v>木</v>
      </c>
      <c r="Q62" s="395" t="str">
        <f t="shared" si="24"/>
        <v>金</v>
      </c>
      <c r="R62" s="395" t="str">
        <f t="shared" si="24"/>
        <v>土</v>
      </c>
      <c r="S62" s="395" t="str">
        <f t="shared" si="24"/>
        <v>日</v>
      </c>
      <c r="T62" s="395" t="str">
        <f t="shared" si="24"/>
        <v>月</v>
      </c>
      <c r="U62" s="395" t="str">
        <f t="shared" si="24"/>
        <v>火</v>
      </c>
      <c r="V62" s="395" t="str">
        <f t="shared" si="24"/>
        <v>水</v>
      </c>
      <c r="W62" s="395" t="str">
        <f t="shared" si="24"/>
        <v>木</v>
      </c>
      <c r="X62" s="395" t="str">
        <f t="shared" si="24"/>
        <v>金</v>
      </c>
      <c r="Y62" s="395" t="str">
        <f t="shared" si="24"/>
        <v>土</v>
      </c>
      <c r="Z62" s="395" t="str">
        <f t="shared" si="24"/>
        <v>日</v>
      </c>
      <c r="AA62" s="395" t="str">
        <f t="shared" si="24"/>
        <v>月</v>
      </c>
      <c r="AB62" s="395" t="str">
        <f t="shared" si="24"/>
        <v>火</v>
      </c>
      <c r="AC62" s="395" t="str">
        <f t="shared" si="24"/>
        <v>水</v>
      </c>
      <c r="AD62" s="396" t="str">
        <f t="shared" si="24"/>
        <v>木</v>
      </c>
      <c r="AF62" s="397" t="s">
        <v>570</v>
      </c>
      <c r="AG62" s="370">
        <f>COUNTA(C63:AD64)</f>
        <v>6</v>
      </c>
    </row>
    <row r="63" spans="2:33">
      <c r="B63" s="734" t="s">
        <v>572</v>
      </c>
      <c r="C63" s="736"/>
      <c r="D63" s="778"/>
      <c r="E63" s="778"/>
      <c r="F63" s="778"/>
      <c r="G63" s="778"/>
      <c r="H63" s="778"/>
      <c r="I63" s="778"/>
      <c r="J63" s="778"/>
      <c r="K63" s="778"/>
      <c r="L63" s="778"/>
      <c r="M63" s="778"/>
      <c r="N63" s="778"/>
      <c r="O63" s="778"/>
      <c r="P63" s="778"/>
      <c r="Q63" s="778"/>
      <c r="R63" s="778"/>
      <c r="S63" s="778"/>
      <c r="T63" s="778"/>
      <c r="U63" s="778"/>
      <c r="V63" s="778"/>
      <c r="W63" s="778" t="s">
        <v>583</v>
      </c>
      <c r="X63" s="778" t="s">
        <v>583</v>
      </c>
      <c r="Y63" s="778" t="s">
        <v>583</v>
      </c>
      <c r="Z63" s="778" t="s">
        <v>583</v>
      </c>
      <c r="AA63" s="778" t="s">
        <v>583</v>
      </c>
      <c r="AB63" s="778" t="s">
        <v>583</v>
      </c>
      <c r="AC63" s="778"/>
      <c r="AD63" s="791"/>
      <c r="AF63" s="398" t="s">
        <v>527</v>
      </c>
      <c r="AG63" s="396">
        <f>IF(AND($G$7&gt;C61,$G$7&lt;=AD61),$G$7-C61+1-AG62,COUNTA(C61:AD61)-AG62)</f>
        <v>22</v>
      </c>
    </row>
    <row r="64" spans="2:33">
      <c r="B64" s="737"/>
      <c r="C64" s="736"/>
      <c r="D64" s="778"/>
      <c r="E64" s="778"/>
      <c r="F64" s="778"/>
      <c r="G64" s="778"/>
      <c r="H64" s="778"/>
      <c r="I64" s="778"/>
      <c r="J64" s="778"/>
      <c r="K64" s="778"/>
      <c r="L64" s="778"/>
      <c r="M64" s="778"/>
      <c r="N64" s="778"/>
      <c r="O64" s="778"/>
      <c r="P64" s="778"/>
      <c r="Q64" s="778"/>
      <c r="R64" s="778"/>
      <c r="S64" s="778"/>
      <c r="T64" s="778"/>
      <c r="U64" s="778"/>
      <c r="V64" s="778"/>
      <c r="W64" s="778"/>
      <c r="X64" s="778"/>
      <c r="Y64" s="778"/>
      <c r="Z64" s="778"/>
      <c r="AA64" s="778"/>
      <c r="AB64" s="778"/>
      <c r="AC64" s="778"/>
      <c r="AD64" s="791"/>
      <c r="AF64" s="398" t="s">
        <v>573</v>
      </c>
      <c r="AG64" s="396">
        <f>+COUNTA(C65:AD66)</f>
        <v>7</v>
      </c>
    </row>
    <row r="65" spans="2:33">
      <c r="B65" s="729" t="s">
        <v>535</v>
      </c>
      <c r="C65" s="731"/>
      <c r="D65" s="778"/>
      <c r="E65" s="778"/>
      <c r="F65" s="778"/>
      <c r="G65" s="778"/>
      <c r="H65" s="778" t="s">
        <v>581</v>
      </c>
      <c r="I65" s="778" t="s">
        <v>581</v>
      </c>
      <c r="J65" s="778"/>
      <c r="K65" s="778"/>
      <c r="L65" s="778"/>
      <c r="M65" s="778"/>
      <c r="N65" s="778"/>
      <c r="O65" s="778" t="s">
        <v>581</v>
      </c>
      <c r="P65" s="778" t="s">
        <v>581</v>
      </c>
      <c r="Q65" s="778"/>
      <c r="R65" s="778"/>
      <c r="S65" s="778"/>
      <c r="T65" s="778"/>
      <c r="U65" s="778"/>
      <c r="V65" s="778" t="s">
        <v>581</v>
      </c>
      <c r="W65" s="778"/>
      <c r="X65" s="778"/>
      <c r="Y65" s="778"/>
      <c r="Z65" s="778"/>
      <c r="AA65" s="778"/>
      <c r="AB65" s="778"/>
      <c r="AC65" s="778" t="s">
        <v>581</v>
      </c>
      <c r="AD65" s="791" t="s">
        <v>581</v>
      </c>
      <c r="AF65" s="398" t="s">
        <v>575</v>
      </c>
      <c r="AG65" s="399">
        <f>ROUNDDOWN(AG64/AG63,3)</f>
        <v>0.318</v>
      </c>
    </row>
    <row r="66" spans="2:33" ht="13.5" customHeight="1" thickBot="1">
      <c r="B66" s="730"/>
      <c r="C66" s="731"/>
      <c r="D66" s="778"/>
      <c r="E66" s="778"/>
      <c r="F66" s="778"/>
      <c r="G66" s="778"/>
      <c r="H66" s="778"/>
      <c r="I66" s="778"/>
      <c r="J66" s="778"/>
      <c r="K66" s="778"/>
      <c r="L66" s="778"/>
      <c r="M66" s="778"/>
      <c r="N66" s="778"/>
      <c r="O66" s="778"/>
      <c r="P66" s="778"/>
      <c r="Q66" s="778"/>
      <c r="R66" s="778"/>
      <c r="S66" s="778"/>
      <c r="T66" s="778"/>
      <c r="U66" s="778"/>
      <c r="V66" s="778"/>
      <c r="W66" s="721"/>
      <c r="X66" s="721"/>
      <c r="Y66" s="721"/>
      <c r="Z66" s="721"/>
      <c r="AA66" s="721"/>
      <c r="AB66" s="721"/>
      <c r="AC66" s="778"/>
      <c r="AD66" s="791"/>
      <c r="AF66" s="398" t="s">
        <v>528</v>
      </c>
      <c r="AG66" s="396">
        <f>+COUNTA(C67:AD68)</f>
        <v>4</v>
      </c>
    </row>
    <row r="67" spans="2:33" ht="13.5" customHeight="1">
      <c r="B67" s="725" t="s">
        <v>538</v>
      </c>
      <c r="C67" s="727"/>
      <c r="D67" s="776"/>
      <c r="E67" s="776"/>
      <c r="F67" s="776"/>
      <c r="G67" s="776"/>
      <c r="H67" s="776"/>
      <c r="I67" s="776" t="s">
        <v>581</v>
      </c>
      <c r="J67" s="776"/>
      <c r="K67" s="776"/>
      <c r="L67" s="776"/>
      <c r="M67" s="776"/>
      <c r="N67" s="776"/>
      <c r="O67" s="776"/>
      <c r="P67" s="776" t="s">
        <v>581</v>
      </c>
      <c r="Q67" s="776"/>
      <c r="R67" s="776"/>
      <c r="S67" s="776"/>
      <c r="T67" s="776"/>
      <c r="U67" s="776"/>
      <c r="V67" s="787"/>
      <c r="W67" s="789"/>
      <c r="X67" s="779"/>
      <c r="Y67" s="779"/>
      <c r="Z67" s="779"/>
      <c r="AA67" s="779"/>
      <c r="AB67" s="781"/>
      <c r="AC67" s="783" t="s">
        <v>581</v>
      </c>
      <c r="AD67" s="785" t="s">
        <v>581</v>
      </c>
      <c r="AF67" s="400" t="s">
        <v>577</v>
      </c>
      <c r="AG67" s="401">
        <f>ROUNDDOWN(AG66/AG63,3)</f>
        <v>0.18099999999999999</v>
      </c>
    </row>
    <row r="68" spans="2:33" ht="13.5" customHeight="1" thickBot="1">
      <c r="B68" s="726"/>
      <c r="C68" s="728"/>
      <c r="D68" s="777"/>
      <c r="E68" s="777"/>
      <c r="F68" s="777"/>
      <c r="G68" s="777"/>
      <c r="H68" s="777"/>
      <c r="I68" s="777"/>
      <c r="J68" s="777"/>
      <c r="K68" s="777"/>
      <c r="L68" s="777"/>
      <c r="M68" s="777"/>
      <c r="N68" s="777"/>
      <c r="O68" s="777"/>
      <c r="P68" s="777"/>
      <c r="Q68" s="777"/>
      <c r="R68" s="777"/>
      <c r="S68" s="777"/>
      <c r="T68" s="777"/>
      <c r="U68" s="777"/>
      <c r="V68" s="788"/>
      <c r="W68" s="790"/>
      <c r="X68" s="780"/>
      <c r="Y68" s="780"/>
      <c r="Z68" s="780"/>
      <c r="AA68" s="780"/>
      <c r="AB68" s="782"/>
      <c r="AC68" s="784"/>
      <c r="AD68" s="786"/>
      <c r="AG68" s="402"/>
    </row>
    <row r="70" spans="2:33">
      <c r="B70" s="388" t="s">
        <v>567</v>
      </c>
      <c r="C70" s="389">
        <f>+AD61+1</f>
        <v>44932</v>
      </c>
      <c r="D70" s="390">
        <f>+C70+1</f>
        <v>44933</v>
      </c>
      <c r="E70" s="390">
        <f t="shared" ref="E70:V70" si="25">+D70+1</f>
        <v>44934</v>
      </c>
      <c r="F70" s="390">
        <f t="shared" si="25"/>
        <v>44935</v>
      </c>
      <c r="G70" s="390">
        <f t="shared" si="25"/>
        <v>44936</v>
      </c>
      <c r="H70" s="390">
        <f t="shared" si="25"/>
        <v>44937</v>
      </c>
      <c r="I70" s="390">
        <f t="shared" si="25"/>
        <v>44938</v>
      </c>
      <c r="J70" s="390">
        <f t="shared" si="25"/>
        <v>44939</v>
      </c>
      <c r="K70" s="390">
        <f t="shared" si="25"/>
        <v>44940</v>
      </c>
      <c r="L70" s="390">
        <f t="shared" si="25"/>
        <v>44941</v>
      </c>
      <c r="M70" s="390">
        <f t="shared" si="25"/>
        <v>44942</v>
      </c>
      <c r="N70" s="390">
        <f t="shared" si="25"/>
        <v>44943</v>
      </c>
      <c r="O70" s="390">
        <f t="shared" si="25"/>
        <v>44944</v>
      </c>
      <c r="P70" s="390">
        <f t="shared" si="25"/>
        <v>44945</v>
      </c>
      <c r="Q70" s="390">
        <f t="shared" si="25"/>
        <v>44946</v>
      </c>
      <c r="R70" s="390">
        <f t="shared" si="25"/>
        <v>44947</v>
      </c>
      <c r="S70" s="390">
        <f t="shared" si="25"/>
        <v>44948</v>
      </c>
      <c r="T70" s="390">
        <f t="shared" si="25"/>
        <v>44949</v>
      </c>
      <c r="U70" s="390">
        <f t="shared" si="25"/>
        <v>44950</v>
      </c>
      <c r="V70" s="390">
        <f t="shared" si="25"/>
        <v>44951</v>
      </c>
      <c r="W70" s="390">
        <f>+V70+1</f>
        <v>44952</v>
      </c>
      <c r="X70" s="390">
        <f t="shared" ref="X70:Z70" si="26">+W70+1</f>
        <v>44953</v>
      </c>
      <c r="Y70" s="390">
        <f t="shared" si="26"/>
        <v>44954</v>
      </c>
      <c r="Z70" s="390">
        <f t="shared" si="26"/>
        <v>44955</v>
      </c>
      <c r="AA70" s="390">
        <f>+Z70+1</f>
        <v>44956</v>
      </c>
      <c r="AB70" s="390">
        <f t="shared" ref="AB70" si="27">+AA70+1</f>
        <v>44957</v>
      </c>
      <c r="AC70" s="390">
        <f>+AB70+1</f>
        <v>44958</v>
      </c>
      <c r="AD70" s="391">
        <f t="shared" ref="AD70" si="28">+AC70+1</f>
        <v>44959</v>
      </c>
      <c r="AE70" s="392"/>
      <c r="AF70" s="732">
        <f>+AF61+1</f>
        <v>7</v>
      </c>
      <c r="AG70" s="733"/>
    </row>
    <row r="71" spans="2:33">
      <c r="B71" s="393" t="s">
        <v>569</v>
      </c>
      <c r="C71" s="394" t="str">
        <f>TEXT(WEEKDAY(+C70),"aaa")</f>
        <v>金</v>
      </c>
      <c r="D71" s="395" t="str">
        <f t="shared" ref="D71:AD71" si="29">TEXT(WEEKDAY(+D70),"aaa")</f>
        <v>土</v>
      </c>
      <c r="E71" s="395" t="str">
        <f t="shared" si="29"/>
        <v>日</v>
      </c>
      <c r="F71" s="395" t="str">
        <f t="shared" si="29"/>
        <v>月</v>
      </c>
      <c r="G71" s="395" t="str">
        <f t="shared" si="29"/>
        <v>火</v>
      </c>
      <c r="H71" s="395" t="str">
        <f t="shared" si="29"/>
        <v>水</v>
      </c>
      <c r="I71" s="395" t="str">
        <f t="shared" si="29"/>
        <v>木</v>
      </c>
      <c r="J71" s="395" t="str">
        <f t="shared" si="29"/>
        <v>金</v>
      </c>
      <c r="K71" s="395" t="str">
        <f t="shared" si="29"/>
        <v>土</v>
      </c>
      <c r="L71" s="395" t="str">
        <f t="shared" si="29"/>
        <v>日</v>
      </c>
      <c r="M71" s="395" t="str">
        <f t="shared" si="29"/>
        <v>月</v>
      </c>
      <c r="N71" s="395" t="str">
        <f t="shared" si="29"/>
        <v>火</v>
      </c>
      <c r="O71" s="395" t="str">
        <f t="shared" si="29"/>
        <v>水</v>
      </c>
      <c r="P71" s="395" t="str">
        <f t="shared" si="29"/>
        <v>木</v>
      </c>
      <c r="Q71" s="395" t="str">
        <f t="shared" si="29"/>
        <v>金</v>
      </c>
      <c r="R71" s="395" t="str">
        <f t="shared" si="29"/>
        <v>土</v>
      </c>
      <c r="S71" s="395" t="str">
        <f t="shared" si="29"/>
        <v>日</v>
      </c>
      <c r="T71" s="395" t="str">
        <f t="shared" si="29"/>
        <v>月</v>
      </c>
      <c r="U71" s="395" t="str">
        <f t="shared" si="29"/>
        <v>火</v>
      </c>
      <c r="V71" s="395" t="str">
        <f t="shared" si="29"/>
        <v>水</v>
      </c>
      <c r="W71" s="395" t="str">
        <f t="shared" si="29"/>
        <v>木</v>
      </c>
      <c r="X71" s="395" t="str">
        <f t="shared" si="29"/>
        <v>金</v>
      </c>
      <c r="Y71" s="395" t="str">
        <f t="shared" si="29"/>
        <v>土</v>
      </c>
      <c r="Z71" s="395" t="str">
        <f t="shared" si="29"/>
        <v>日</v>
      </c>
      <c r="AA71" s="395" t="str">
        <f t="shared" si="29"/>
        <v>月</v>
      </c>
      <c r="AB71" s="395" t="str">
        <f t="shared" si="29"/>
        <v>火</v>
      </c>
      <c r="AC71" s="395" t="str">
        <f t="shared" si="29"/>
        <v>水</v>
      </c>
      <c r="AD71" s="396" t="str">
        <f t="shared" si="29"/>
        <v>木</v>
      </c>
      <c r="AF71" s="397" t="s">
        <v>570</v>
      </c>
      <c r="AG71" s="370">
        <f>COUNTA(C72:AD73)</f>
        <v>0</v>
      </c>
    </row>
    <row r="72" spans="2:33">
      <c r="B72" s="734" t="s">
        <v>572</v>
      </c>
      <c r="C72" s="736"/>
      <c r="D72" s="778"/>
      <c r="E72" s="778"/>
      <c r="F72" s="778"/>
      <c r="G72" s="778"/>
      <c r="H72" s="778"/>
      <c r="I72" s="778"/>
      <c r="J72" s="778"/>
      <c r="K72" s="778"/>
      <c r="L72" s="778"/>
      <c r="M72" s="778"/>
      <c r="N72" s="778"/>
      <c r="O72" s="778"/>
      <c r="P72" s="778"/>
      <c r="Q72" s="778"/>
      <c r="R72" s="778"/>
      <c r="S72" s="778"/>
      <c r="T72" s="778"/>
      <c r="U72" s="778"/>
      <c r="V72" s="778"/>
      <c r="W72" s="778"/>
      <c r="X72" s="778"/>
      <c r="Y72" s="721"/>
      <c r="Z72" s="721"/>
      <c r="AA72" s="721"/>
      <c r="AB72" s="721"/>
      <c r="AC72" s="721"/>
      <c r="AD72" s="723"/>
      <c r="AF72" s="398" t="s">
        <v>527</v>
      </c>
      <c r="AG72" s="396">
        <f>IF(AND($G$7&gt;C70,$G$7&lt;=AD70),$G$7-C70+1-AG71,COUNTA(C70:AD70)-AG71)</f>
        <v>22</v>
      </c>
    </row>
    <row r="73" spans="2:33">
      <c r="B73" s="735"/>
      <c r="C73" s="736"/>
      <c r="D73" s="778"/>
      <c r="E73" s="778"/>
      <c r="F73" s="778"/>
      <c r="G73" s="778"/>
      <c r="H73" s="778"/>
      <c r="I73" s="778"/>
      <c r="J73" s="778"/>
      <c r="K73" s="778"/>
      <c r="L73" s="778"/>
      <c r="M73" s="778"/>
      <c r="N73" s="778"/>
      <c r="O73" s="778"/>
      <c r="P73" s="778"/>
      <c r="Q73" s="778"/>
      <c r="R73" s="778"/>
      <c r="S73" s="778"/>
      <c r="T73" s="778"/>
      <c r="U73" s="778"/>
      <c r="V73" s="778"/>
      <c r="W73" s="778"/>
      <c r="X73" s="778"/>
      <c r="Y73" s="722"/>
      <c r="Z73" s="722"/>
      <c r="AA73" s="722"/>
      <c r="AB73" s="722"/>
      <c r="AC73" s="722"/>
      <c r="AD73" s="724"/>
      <c r="AF73" s="398" t="s">
        <v>573</v>
      </c>
      <c r="AG73" s="396">
        <f>+COUNTA(C74:AD75)</f>
        <v>6</v>
      </c>
    </row>
    <row r="74" spans="2:33">
      <c r="B74" s="729" t="s">
        <v>535</v>
      </c>
      <c r="C74" s="731"/>
      <c r="D74" s="778"/>
      <c r="E74" s="778"/>
      <c r="F74" s="778"/>
      <c r="G74" s="778"/>
      <c r="H74" s="778" t="s">
        <v>581</v>
      </c>
      <c r="I74" s="778" t="s">
        <v>581</v>
      </c>
      <c r="J74" s="778"/>
      <c r="K74" s="778"/>
      <c r="L74" s="778"/>
      <c r="M74" s="778"/>
      <c r="N74" s="778"/>
      <c r="O74" s="778" t="s">
        <v>581</v>
      </c>
      <c r="P74" s="778" t="s">
        <v>581</v>
      </c>
      <c r="Q74" s="778"/>
      <c r="R74" s="778"/>
      <c r="S74" s="778"/>
      <c r="T74" s="778"/>
      <c r="U74" s="778"/>
      <c r="V74" s="778" t="s">
        <v>581</v>
      </c>
      <c r="W74" s="778" t="s">
        <v>581</v>
      </c>
      <c r="X74" s="778"/>
      <c r="Y74" s="721"/>
      <c r="Z74" s="721"/>
      <c r="AA74" s="721"/>
      <c r="AB74" s="721"/>
      <c r="AC74" s="721"/>
      <c r="AD74" s="723"/>
      <c r="AF74" s="398" t="s">
        <v>575</v>
      </c>
      <c r="AG74" s="399">
        <f>ROUNDDOWN(AG73/AG72,3)</f>
        <v>0.27200000000000002</v>
      </c>
    </row>
    <row r="75" spans="2:33" ht="13.5" customHeight="1">
      <c r="B75" s="730"/>
      <c r="C75" s="731"/>
      <c r="D75" s="778"/>
      <c r="E75" s="778"/>
      <c r="F75" s="778"/>
      <c r="G75" s="778"/>
      <c r="H75" s="778"/>
      <c r="I75" s="778"/>
      <c r="J75" s="778"/>
      <c r="K75" s="778"/>
      <c r="L75" s="778"/>
      <c r="M75" s="778"/>
      <c r="N75" s="778"/>
      <c r="O75" s="778"/>
      <c r="P75" s="778"/>
      <c r="Q75" s="778"/>
      <c r="R75" s="778"/>
      <c r="S75" s="778"/>
      <c r="T75" s="778"/>
      <c r="U75" s="778"/>
      <c r="V75" s="778"/>
      <c r="W75" s="778"/>
      <c r="X75" s="778"/>
      <c r="Y75" s="722"/>
      <c r="Z75" s="722"/>
      <c r="AA75" s="722"/>
      <c r="AB75" s="722"/>
      <c r="AC75" s="722"/>
      <c r="AD75" s="724"/>
      <c r="AF75" s="398" t="s">
        <v>528</v>
      </c>
      <c r="AG75" s="396">
        <f>+COUNTA(C76:AD77)</f>
        <v>8</v>
      </c>
    </row>
    <row r="76" spans="2:33" ht="13.5" customHeight="1">
      <c r="B76" s="725" t="s">
        <v>538</v>
      </c>
      <c r="C76" s="727" t="s">
        <v>582</v>
      </c>
      <c r="D76" s="776" t="s">
        <v>582</v>
      </c>
      <c r="E76" s="776" t="s">
        <v>582</v>
      </c>
      <c r="F76" s="776" t="s">
        <v>582</v>
      </c>
      <c r="G76" s="776" t="s">
        <v>582</v>
      </c>
      <c r="H76" s="776"/>
      <c r="I76" s="776"/>
      <c r="J76" s="776"/>
      <c r="K76" s="776"/>
      <c r="L76" s="776"/>
      <c r="M76" s="776"/>
      <c r="N76" s="776"/>
      <c r="O76" s="776"/>
      <c r="P76" s="776" t="s">
        <v>581</v>
      </c>
      <c r="Q76" s="776"/>
      <c r="R76" s="776"/>
      <c r="S76" s="776"/>
      <c r="T76" s="776"/>
      <c r="U76" s="776"/>
      <c r="V76" s="776" t="s">
        <v>581</v>
      </c>
      <c r="W76" s="776" t="s">
        <v>581</v>
      </c>
      <c r="X76" s="776"/>
      <c r="Y76" s="717"/>
      <c r="Z76" s="717"/>
      <c r="AA76" s="717"/>
      <c r="AB76" s="717"/>
      <c r="AC76" s="717"/>
      <c r="AD76" s="719"/>
      <c r="AF76" s="400" t="s">
        <v>577</v>
      </c>
      <c r="AG76" s="401">
        <f>ROUNDDOWN(AG75/AG72,3)</f>
        <v>0.36299999999999999</v>
      </c>
    </row>
    <row r="77" spans="2:33" ht="13.5" customHeight="1">
      <c r="B77" s="726"/>
      <c r="C77" s="728"/>
      <c r="D77" s="777"/>
      <c r="E77" s="777"/>
      <c r="F77" s="777"/>
      <c r="G77" s="777"/>
      <c r="H77" s="777"/>
      <c r="I77" s="777"/>
      <c r="J77" s="777"/>
      <c r="K77" s="777"/>
      <c r="L77" s="777"/>
      <c r="M77" s="777"/>
      <c r="N77" s="777"/>
      <c r="O77" s="777"/>
      <c r="P77" s="777"/>
      <c r="Q77" s="777"/>
      <c r="R77" s="777"/>
      <c r="S77" s="777"/>
      <c r="T77" s="777"/>
      <c r="U77" s="777"/>
      <c r="V77" s="777"/>
      <c r="W77" s="777"/>
      <c r="X77" s="777"/>
      <c r="Y77" s="718"/>
      <c r="Z77" s="718"/>
      <c r="AA77" s="718"/>
      <c r="AB77" s="718"/>
      <c r="AC77" s="718"/>
      <c r="AD77" s="720"/>
      <c r="AG77" s="402"/>
    </row>
    <row r="79" spans="2:33">
      <c r="B79" s="388" t="s">
        <v>567</v>
      </c>
      <c r="C79" s="389">
        <f>+AD70+1</f>
        <v>44960</v>
      </c>
      <c r="D79" s="390">
        <f>+C79+1</f>
        <v>44961</v>
      </c>
      <c r="E79" s="390">
        <f t="shared" ref="E79:V79" si="30">+D79+1</f>
        <v>44962</v>
      </c>
      <c r="F79" s="390">
        <f t="shared" si="30"/>
        <v>44963</v>
      </c>
      <c r="G79" s="390">
        <f t="shared" si="30"/>
        <v>44964</v>
      </c>
      <c r="H79" s="390">
        <f t="shared" si="30"/>
        <v>44965</v>
      </c>
      <c r="I79" s="390">
        <f t="shared" si="30"/>
        <v>44966</v>
      </c>
      <c r="J79" s="390">
        <f t="shared" si="30"/>
        <v>44967</v>
      </c>
      <c r="K79" s="390">
        <f t="shared" si="30"/>
        <v>44968</v>
      </c>
      <c r="L79" s="390">
        <f t="shared" si="30"/>
        <v>44969</v>
      </c>
      <c r="M79" s="390">
        <f t="shared" si="30"/>
        <v>44970</v>
      </c>
      <c r="N79" s="390">
        <f t="shared" si="30"/>
        <v>44971</v>
      </c>
      <c r="O79" s="390">
        <f t="shared" si="30"/>
        <v>44972</v>
      </c>
      <c r="P79" s="390">
        <f t="shared" si="30"/>
        <v>44973</v>
      </c>
      <c r="Q79" s="390">
        <f t="shared" si="30"/>
        <v>44974</v>
      </c>
      <c r="R79" s="390">
        <f t="shared" si="30"/>
        <v>44975</v>
      </c>
      <c r="S79" s="390">
        <f t="shared" si="30"/>
        <v>44976</v>
      </c>
      <c r="T79" s="390">
        <f t="shared" si="30"/>
        <v>44977</v>
      </c>
      <c r="U79" s="390">
        <f t="shared" si="30"/>
        <v>44978</v>
      </c>
      <c r="V79" s="390">
        <f t="shared" si="30"/>
        <v>44979</v>
      </c>
      <c r="W79" s="390">
        <f>+V79+1</f>
        <v>44980</v>
      </c>
      <c r="X79" s="390">
        <f t="shared" ref="X79:Z79" si="31">+W79+1</f>
        <v>44981</v>
      </c>
      <c r="Y79" s="390">
        <f t="shared" si="31"/>
        <v>44982</v>
      </c>
      <c r="Z79" s="390">
        <f t="shared" si="31"/>
        <v>44983</v>
      </c>
      <c r="AA79" s="390">
        <f>+Z79+1</f>
        <v>44984</v>
      </c>
      <c r="AB79" s="390">
        <f t="shared" ref="AB79" si="32">+AA79+1</f>
        <v>44985</v>
      </c>
      <c r="AC79" s="390">
        <f>+AB79+1</f>
        <v>44986</v>
      </c>
      <c r="AD79" s="391">
        <f t="shared" ref="AD79" si="33">+AC79+1</f>
        <v>44987</v>
      </c>
      <c r="AE79" s="392"/>
      <c r="AF79" s="732">
        <f>+AF70+1</f>
        <v>8</v>
      </c>
      <c r="AG79" s="733"/>
    </row>
    <row r="80" spans="2:33">
      <c r="B80" s="393" t="s">
        <v>569</v>
      </c>
      <c r="C80" s="394" t="str">
        <f>TEXT(WEEKDAY(+C79),"aaa")</f>
        <v>金</v>
      </c>
      <c r="D80" s="395" t="str">
        <f t="shared" ref="D80:AD80" si="34">TEXT(WEEKDAY(+D79),"aaa")</f>
        <v>土</v>
      </c>
      <c r="E80" s="395" t="str">
        <f t="shared" si="34"/>
        <v>日</v>
      </c>
      <c r="F80" s="395" t="str">
        <f t="shared" si="34"/>
        <v>月</v>
      </c>
      <c r="G80" s="395" t="str">
        <f t="shared" si="34"/>
        <v>火</v>
      </c>
      <c r="H80" s="395" t="str">
        <f t="shared" si="34"/>
        <v>水</v>
      </c>
      <c r="I80" s="395" t="str">
        <f t="shared" si="34"/>
        <v>木</v>
      </c>
      <c r="J80" s="395" t="str">
        <f t="shared" si="34"/>
        <v>金</v>
      </c>
      <c r="K80" s="395" t="str">
        <f t="shared" si="34"/>
        <v>土</v>
      </c>
      <c r="L80" s="395" t="str">
        <f t="shared" si="34"/>
        <v>日</v>
      </c>
      <c r="M80" s="395" t="str">
        <f t="shared" si="34"/>
        <v>月</v>
      </c>
      <c r="N80" s="395" t="str">
        <f t="shared" si="34"/>
        <v>火</v>
      </c>
      <c r="O80" s="395" t="str">
        <f t="shared" si="34"/>
        <v>水</v>
      </c>
      <c r="P80" s="395" t="str">
        <f t="shared" si="34"/>
        <v>木</v>
      </c>
      <c r="Q80" s="395" t="str">
        <f t="shared" si="34"/>
        <v>金</v>
      </c>
      <c r="R80" s="395" t="str">
        <f t="shared" si="34"/>
        <v>土</v>
      </c>
      <c r="S80" s="395" t="str">
        <f t="shared" si="34"/>
        <v>日</v>
      </c>
      <c r="T80" s="395" t="str">
        <f t="shared" si="34"/>
        <v>月</v>
      </c>
      <c r="U80" s="395" t="str">
        <f t="shared" si="34"/>
        <v>火</v>
      </c>
      <c r="V80" s="395" t="str">
        <f t="shared" si="34"/>
        <v>水</v>
      </c>
      <c r="W80" s="395" t="str">
        <f t="shared" si="34"/>
        <v>木</v>
      </c>
      <c r="X80" s="395" t="str">
        <f t="shared" si="34"/>
        <v>金</v>
      </c>
      <c r="Y80" s="395" t="str">
        <f t="shared" si="34"/>
        <v>土</v>
      </c>
      <c r="Z80" s="395" t="str">
        <f t="shared" si="34"/>
        <v>日</v>
      </c>
      <c r="AA80" s="395" t="str">
        <f t="shared" si="34"/>
        <v>月</v>
      </c>
      <c r="AB80" s="395" t="str">
        <f t="shared" si="34"/>
        <v>火</v>
      </c>
      <c r="AC80" s="395" t="str">
        <f t="shared" si="34"/>
        <v>水</v>
      </c>
      <c r="AD80" s="396" t="str">
        <f t="shared" si="34"/>
        <v>木</v>
      </c>
      <c r="AF80" s="397" t="s">
        <v>570</v>
      </c>
      <c r="AG80" s="370">
        <f>COUNTA(C81:AD82)</f>
        <v>0</v>
      </c>
    </row>
    <row r="81" spans="2:33">
      <c r="B81" s="734" t="s">
        <v>572</v>
      </c>
      <c r="C81" s="736"/>
      <c r="D81" s="721"/>
      <c r="E81" s="721"/>
      <c r="F81" s="721"/>
      <c r="G81" s="721"/>
      <c r="H81" s="721"/>
      <c r="I81" s="721"/>
      <c r="J81" s="721"/>
      <c r="K81" s="721"/>
      <c r="L81" s="721"/>
      <c r="M81" s="721"/>
      <c r="N81" s="721"/>
      <c r="O81" s="721"/>
      <c r="P81" s="721"/>
      <c r="Q81" s="721"/>
      <c r="R81" s="721"/>
      <c r="S81" s="721"/>
      <c r="T81" s="721"/>
      <c r="U81" s="721"/>
      <c r="V81" s="721"/>
      <c r="W81" s="721"/>
      <c r="X81" s="721"/>
      <c r="Y81" s="721"/>
      <c r="Z81" s="721"/>
      <c r="AA81" s="721"/>
      <c r="AB81" s="721"/>
      <c r="AC81" s="721"/>
      <c r="AD81" s="723"/>
      <c r="AF81" s="398" t="s">
        <v>527</v>
      </c>
      <c r="AG81" s="396">
        <f>IF(AND($G$7&gt;C79,$G$7&lt;=AD79),$G$7-C79+1-AG80,COUNTA(C79:AD79)-AG80)</f>
        <v>28</v>
      </c>
    </row>
    <row r="82" spans="2:33">
      <c r="B82" s="735"/>
      <c r="C82" s="736"/>
      <c r="D82" s="722"/>
      <c r="E82" s="722"/>
      <c r="F82" s="722"/>
      <c r="G82" s="722"/>
      <c r="H82" s="722"/>
      <c r="I82" s="722"/>
      <c r="J82" s="722"/>
      <c r="K82" s="722"/>
      <c r="L82" s="722"/>
      <c r="M82" s="722"/>
      <c r="N82" s="722"/>
      <c r="O82" s="722"/>
      <c r="P82" s="722"/>
      <c r="Q82" s="722"/>
      <c r="R82" s="722"/>
      <c r="S82" s="722"/>
      <c r="T82" s="722"/>
      <c r="U82" s="722"/>
      <c r="V82" s="722"/>
      <c r="W82" s="722"/>
      <c r="X82" s="722"/>
      <c r="Y82" s="722"/>
      <c r="Z82" s="722"/>
      <c r="AA82" s="722"/>
      <c r="AB82" s="722"/>
      <c r="AC82" s="722"/>
      <c r="AD82" s="724"/>
      <c r="AF82" s="398" t="s">
        <v>573</v>
      </c>
      <c r="AG82" s="396">
        <f>+COUNTA(C83:AD84)</f>
        <v>1</v>
      </c>
    </row>
    <row r="83" spans="2:33">
      <c r="B83" s="729" t="s">
        <v>535</v>
      </c>
      <c r="C83" s="731"/>
      <c r="D83" s="721"/>
      <c r="E83" s="721"/>
      <c r="F83" s="721"/>
      <c r="G83" s="721"/>
      <c r="H83" s="721"/>
      <c r="I83" s="721"/>
      <c r="J83" s="721"/>
      <c r="K83" s="721"/>
      <c r="L83" s="721"/>
      <c r="M83" s="721"/>
      <c r="N83" s="721"/>
      <c r="O83" s="721"/>
      <c r="P83" s="721"/>
      <c r="Q83" s="721"/>
      <c r="R83" s="721"/>
      <c r="S83" s="721"/>
      <c r="T83" s="721"/>
      <c r="U83" s="721"/>
      <c r="V83" s="721" t="s">
        <v>558</v>
      </c>
      <c r="W83" s="721"/>
      <c r="X83" s="721"/>
      <c r="Y83" s="721"/>
      <c r="Z83" s="721"/>
      <c r="AA83" s="721"/>
      <c r="AB83" s="721"/>
      <c r="AC83" s="721"/>
      <c r="AD83" s="723"/>
      <c r="AF83" s="398" t="s">
        <v>575</v>
      </c>
      <c r="AG83" s="399">
        <f>ROUNDDOWN(AG82/AG81,3)</f>
        <v>3.5000000000000003E-2</v>
      </c>
    </row>
    <row r="84" spans="2:33" ht="13.5" customHeight="1">
      <c r="B84" s="730"/>
      <c r="C84" s="731"/>
      <c r="D84" s="722"/>
      <c r="E84" s="722"/>
      <c r="F84" s="722"/>
      <c r="G84" s="722"/>
      <c r="H84" s="722"/>
      <c r="I84" s="722"/>
      <c r="J84" s="722"/>
      <c r="K84" s="722"/>
      <c r="L84" s="722"/>
      <c r="M84" s="722"/>
      <c r="N84" s="722"/>
      <c r="O84" s="722"/>
      <c r="P84" s="722"/>
      <c r="Q84" s="722"/>
      <c r="R84" s="722"/>
      <c r="S84" s="722"/>
      <c r="T84" s="722"/>
      <c r="U84" s="722"/>
      <c r="V84" s="722"/>
      <c r="W84" s="722"/>
      <c r="X84" s="722"/>
      <c r="Y84" s="722"/>
      <c r="Z84" s="722"/>
      <c r="AA84" s="722"/>
      <c r="AB84" s="722"/>
      <c r="AC84" s="722"/>
      <c r="AD84" s="724"/>
      <c r="AF84" s="398" t="s">
        <v>528</v>
      </c>
      <c r="AG84" s="396">
        <f>+COUNTA(C85:AD86)</f>
        <v>0</v>
      </c>
    </row>
    <row r="85" spans="2:33" ht="13.5" customHeight="1">
      <c r="B85" s="725" t="s">
        <v>538</v>
      </c>
      <c r="C85" s="727"/>
      <c r="D85" s="717"/>
      <c r="E85" s="717"/>
      <c r="F85" s="717"/>
      <c r="G85" s="717"/>
      <c r="H85" s="717"/>
      <c r="I85" s="717"/>
      <c r="J85" s="717"/>
      <c r="K85" s="717"/>
      <c r="L85" s="717"/>
      <c r="M85" s="717"/>
      <c r="N85" s="717"/>
      <c r="O85" s="717"/>
      <c r="P85" s="717"/>
      <c r="Q85" s="717"/>
      <c r="R85" s="717"/>
      <c r="S85" s="717"/>
      <c r="T85" s="717"/>
      <c r="U85" s="717"/>
      <c r="V85" s="717"/>
      <c r="W85" s="717"/>
      <c r="X85" s="717"/>
      <c r="Y85" s="717"/>
      <c r="Z85" s="717"/>
      <c r="AA85" s="717"/>
      <c r="AB85" s="717"/>
      <c r="AC85" s="717"/>
      <c r="AD85" s="719"/>
      <c r="AF85" s="400" t="s">
        <v>577</v>
      </c>
      <c r="AG85" s="401">
        <f>ROUNDDOWN(AG84/AG81,3)</f>
        <v>0</v>
      </c>
    </row>
    <row r="86" spans="2:33" ht="13.5" customHeight="1">
      <c r="B86" s="726"/>
      <c r="C86" s="728"/>
      <c r="D86" s="718"/>
      <c r="E86" s="718"/>
      <c r="F86" s="718"/>
      <c r="G86" s="718"/>
      <c r="H86" s="718"/>
      <c r="I86" s="718"/>
      <c r="J86" s="718"/>
      <c r="K86" s="718"/>
      <c r="L86" s="718"/>
      <c r="M86" s="718"/>
      <c r="N86" s="718"/>
      <c r="O86" s="718"/>
      <c r="P86" s="718"/>
      <c r="Q86" s="718"/>
      <c r="R86" s="718"/>
      <c r="S86" s="718"/>
      <c r="T86" s="718"/>
      <c r="U86" s="718"/>
      <c r="V86" s="718"/>
      <c r="W86" s="718"/>
      <c r="X86" s="718"/>
      <c r="Y86" s="718"/>
      <c r="Z86" s="718"/>
      <c r="AA86" s="718"/>
      <c r="AB86" s="718"/>
      <c r="AC86" s="718"/>
      <c r="AD86" s="720"/>
      <c r="AG86" s="402"/>
    </row>
    <row r="88" spans="2:33">
      <c r="B88" s="388" t="s">
        <v>567</v>
      </c>
      <c r="C88" s="389">
        <f>+AD79+1</f>
        <v>44988</v>
      </c>
      <c r="D88" s="390">
        <f>+C88+1</f>
        <v>44989</v>
      </c>
      <c r="E88" s="390">
        <f t="shared" ref="E88:V88" si="35">+D88+1</f>
        <v>44990</v>
      </c>
      <c r="F88" s="390">
        <f t="shared" si="35"/>
        <v>44991</v>
      </c>
      <c r="G88" s="390">
        <f t="shared" si="35"/>
        <v>44992</v>
      </c>
      <c r="H88" s="390">
        <f t="shared" si="35"/>
        <v>44993</v>
      </c>
      <c r="I88" s="390">
        <f t="shared" si="35"/>
        <v>44994</v>
      </c>
      <c r="J88" s="390">
        <f t="shared" si="35"/>
        <v>44995</v>
      </c>
      <c r="K88" s="390">
        <f t="shared" si="35"/>
        <v>44996</v>
      </c>
      <c r="L88" s="390">
        <f t="shared" si="35"/>
        <v>44997</v>
      </c>
      <c r="M88" s="390">
        <f t="shared" si="35"/>
        <v>44998</v>
      </c>
      <c r="N88" s="390">
        <f t="shared" si="35"/>
        <v>44999</v>
      </c>
      <c r="O88" s="390">
        <f t="shared" si="35"/>
        <v>45000</v>
      </c>
      <c r="P88" s="390">
        <f t="shared" si="35"/>
        <v>45001</v>
      </c>
      <c r="Q88" s="390">
        <f t="shared" si="35"/>
        <v>45002</v>
      </c>
      <c r="R88" s="390">
        <f t="shared" si="35"/>
        <v>45003</v>
      </c>
      <c r="S88" s="390">
        <f t="shared" si="35"/>
        <v>45004</v>
      </c>
      <c r="T88" s="390">
        <f t="shared" si="35"/>
        <v>45005</v>
      </c>
      <c r="U88" s="390">
        <f t="shared" si="35"/>
        <v>45006</v>
      </c>
      <c r="V88" s="390">
        <f t="shared" si="35"/>
        <v>45007</v>
      </c>
      <c r="W88" s="390">
        <f>+V88+1</f>
        <v>45008</v>
      </c>
      <c r="X88" s="390">
        <f t="shared" ref="X88:Z88" si="36">+W88+1</f>
        <v>45009</v>
      </c>
      <c r="Y88" s="390">
        <f t="shared" si="36"/>
        <v>45010</v>
      </c>
      <c r="Z88" s="390">
        <f t="shared" si="36"/>
        <v>45011</v>
      </c>
      <c r="AA88" s="390">
        <f>+Z88+1</f>
        <v>45012</v>
      </c>
      <c r="AB88" s="390">
        <f t="shared" ref="AB88" si="37">+AA88+1</f>
        <v>45013</v>
      </c>
      <c r="AC88" s="390">
        <f>+AB88+1</f>
        <v>45014</v>
      </c>
      <c r="AD88" s="391">
        <f t="shared" ref="AD88" si="38">+AC88+1</f>
        <v>45015</v>
      </c>
      <c r="AE88" s="392"/>
      <c r="AF88" s="732">
        <f>+AF79+1</f>
        <v>9</v>
      </c>
      <c r="AG88" s="733"/>
    </row>
    <row r="89" spans="2:33">
      <c r="B89" s="393" t="s">
        <v>569</v>
      </c>
      <c r="C89" s="403" t="str">
        <f>TEXT(WEEKDAY(+C88),"aaa")</f>
        <v>金</v>
      </c>
      <c r="D89" s="395" t="str">
        <f t="shared" ref="D89:AD89" si="39">TEXT(WEEKDAY(+D88),"aaa")</f>
        <v>土</v>
      </c>
      <c r="E89" s="395" t="str">
        <f t="shared" si="39"/>
        <v>日</v>
      </c>
      <c r="F89" s="395" t="str">
        <f t="shared" si="39"/>
        <v>月</v>
      </c>
      <c r="G89" s="395" t="str">
        <f t="shared" si="39"/>
        <v>火</v>
      </c>
      <c r="H89" s="395" t="str">
        <f t="shared" si="39"/>
        <v>水</v>
      </c>
      <c r="I89" s="395" t="str">
        <f t="shared" si="39"/>
        <v>木</v>
      </c>
      <c r="J89" s="395" t="str">
        <f t="shared" si="39"/>
        <v>金</v>
      </c>
      <c r="K89" s="395" t="str">
        <f t="shared" si="39"/>
        <v>土</v>
      </c>
      <c r="L89" s="395" t="str">
        <f t="shared" si="39"/>
        <v>日</v>
      </c>
      <c r="M89" s="395" t="str">
        <f t="shared" si="39"/>
        <v>月</v>
      </c>
      <c r="N89" s="395" t="str">
        <f t="shared" si="39"/>
        <v>火</v>
      </c>
      <c r="O89" s="395" t="str">
        <f t="shared" si="39"/>
        <v>水</v>
      </c>
      <c r="P89" s="395" t="str">
        <f t="shared" si="39"/>
        <v>木</v>
      </c>
      <c r="Q89" s="395" t="str">
        <f t="shared" si="39"/>
        <v>金</v>
      </c>
      <c r="R89" s="395" t="str">
        <f t="shared" si="39"/>
        <v>土</v>
      </c>
      <c r="S89" s="395" t="str">
        <f t="shared" si="39"/>
        <v>日</v>
      </c>
      <c r="T89" s="395" t="str">
        <f t="shared" si="39"/>
        <v>月</v>
      </c>
      <c r="U89" s="395" t="str">
        <f t="shared" si="39"/>
        <v>火</v>
      </c>
      <c r="V89" s="395" t="str">
        <f t="shared" si="39"/>
        <v>水</v>
      </c>
      <c r="W89" s="395" t="str">
        <f t="shared" si="39"/>
        <v>木</v>
      </c>
      <c r="X89" s="395" t="str">
        <f t="shared" si="39"/>
        <v>金</v>
      </c>
      <c r="Y89" s="395" t="str">
        <f t="shared" si="39"/>
        <v>土</v>
      </c>
      <c r="Z89" s="395" t="str">
        <f t="shared" si="39"/>
        <v>日</v>
      </c>
      <c r="AA89" s="395" t="str">
        <f t="shared" si="39"/>
        <v>月</v>
      </c>
      <c r="AB89" s="395" t="str">
        <f t="shared" si="39"/>
        <v>火</v>
      </c>
      <c r="AC89" s="395" t="str">
        <f t="shared" si="39"/>
        <v>水</v>
      </c>
      <c r="AD89" s="396" t="str">
        <f t="shared" si="39"/>
        <v>木</v>
      </c>
      <c r="AF89" s="397" t="s">
        <v>570</v>
      </c>
      <c r="AG89" s="370">
        <f>COUNTA(C90:AD91)</f>
        <v>0</v>
      </c>
    </row>
    <row r="90" spans="2:33">
      <c r="B90" s="734" t="s">
        <v>572</v>
      </c>
      <c r="C90" s="736"/>
      <c r="D90" s="721"/>
      <c r="E90" s="721"/>
      <c r="F90" s="721"/>
      <c r="G90" s="721"/>
      <c r="H90" s="721"/>
      <c r="I90" s="721"/>
      <c r="J90" s="721"/>
      <c r="K90" s="721"/>
      <c r="L90" s="721"/>
      <c r="M90" s="721"/>
      <c r="N90" s="721"/>
      <c r="O90" s="721"/>
      <c r="P90" s="721"/>
      <c r="Q90" s="721"/>
      <c r="R90" s="721"/>
      <c r="S90" s="721"/>
      <c r="T90" s="721"/>
      <c r="U90" s="721"/>
      <c r="V90" s="721"/>
      <c r="W90" s="721"/>
      <c r="X90" s="721"/>
      <c r="Y90" s="721"/>
      <c r="Z90" s="721"/>
      <c r="AA90" s="721"/>
      <c r="AB90" s="721"/>
      <c r="AC90" s="721"/>
      <c r="AD90" s="723"/>
      <c r="AF90" s="398" t="s">
        <v>527</v>
      </c>
      <c r="AG90" s="396">
        <f>IF(AND($G$7&gt;C88,$G$7&lt;=AD88),$G$7-C88+1-AG89,COUNTA(C88:AD88)-AG89)</f>
        <v>28</v>
      </c>
    </row>
    <row r="91" spans="2:33">
      <c r="B91" s="735"/>
      <c r="C91" s="736"/>
      <c r="D91" s="722"/>
      <c r="E91" s="722"/>
      <c r="F91" s="722"/>
      <c r="G91" s="722"/>
      <c r="H91" s="722"/>
      <c r="I91" s="722"/>
      <c r="J91" s="722"/>
      <c r="K91" s="722"/>
      <c r="L91" s="722"/>
      <c r="M91" s="722"/>
      <c r="N91" s="722"/>
      <c r="O91" s="722"/>
      <c r="P91" s="722"/>
      <c r="Q91" s="722"/>
      <c r="R91" s="722"/>
      <c r="S91" s="722"/>
      <c r="T91" s="722"/>
      <c r="U91" s="722"/>
      <c r="V91" s="722"/>
      <c r="W91" s="722"/>
      <c r="X91" s="722"/>
      <c r="Y91" s="722"/>
      <c r="Z91" s="722"/>
      <c r="AA91" s="722"/>
      <c r="AB91" s="722"/>
      <c r="AC91" s="722"/>
      <c r="AD91" s="724"/>
      <c r="AF91" s="398" t="s">
        <v>573</v>
      </c>
      <c r="AG91" s="396">
        <f>+COUNTA(C92:AD93)</f>
        <v>0</v>
      </c>
    </row>
    <row r="92" spans="2:33">
      <c r="B92" s="729" t="s">
        <v>535</v>
      </c>
      <c r="C92" s="731"/>
      <c r="D92" s="721"/>
      <c r="E92" s="721"/>
      <c r="F92" s="721"/>
      <c r="G92" s="721"/>
      <c r="H92" s="721"/>
      <c r="I92" s="721"/>
      <c r="J92" s="721"/>
      <c r="K92" s="721"/>
      <c r="L92" s="721"/>
      <c r="M92" s="721"/>
      <c r="N92" s="721"/>
      <c r="O92" s="721"/>
      <c r="P92" s="721"/>
      <c r="Q92" s="721"/>
      <c r="R92" s="721"/>
      <c r="S92" s="721"/>
      <c r="T92" s="721"/>
      <c r="U92" s="721"/>
      <c r="V92" s="721"/>
      <c r="W92" s="721"/>
      <c r="X92" s="721"/>
      <c r="Y92" s="721"/>
      <c r="Z92" s="721"/>
      <c r="AA92" s="721"/>
      <c r="AB92" s="721"/>
      <c r="AC92" s="721"/>
      <c r="AD92" s="723"/>
      <c r="AF92" s="398" t="s">
        <v>575</v>
      </c>
      <c r="AG92" s="399">
        <f>ROUNDDOWN(AG91/AG90,3)</f>
        <v>0</v>
      </c>
    </row>
    <row r="93" spans="2:33" ht="13.5" customHeight="1">
      <c r="B93" s="730"/>
      <c r="C93" s="731"/>
      <c r="D93" s="722"/>
      <c r="E93" s="722"/>
      <c r="F93" s="722"/>
      <c r="G93" s="722"/>
      <c r="H93" s="722"/>
      <c r="I93" s="722"/>
      <c r="J93" s="722"/>
      <c r="K93" s="722"/>
      <c r="L93" s="722"/>
      <c r="M93" s="722"/>
      <c r="N93" s="722"/>
      <c r="O93" s="722"/>
      <c r="P93" s="722"/>
      <c r="Q93" s="722"/>
      <c r="R93" s="722"/>
      <c r="S93" s="722"/>
      <c r="T93" s="722"/>
      <c r="U93" s="722"/>
      <c r="V93" s="722"/>
      <c r="W93" s="722"/>
      <c r="X93" s="722"/>
      <c r="Y93" s="722"/>
      <c r="Z93" s="722"/>
      <c r="AA93" s="722"/>
      <c r="AB93" s="722"/>
      <c r="AC93" s="722"/>
      <c r="AD93" s="724"/>
      <c r="AF93" s="398" t="s">
        <v>528</v>
      </c>
      <c r="AG93" s="396">
        <f>+COUNTA(C94:AD95)</f>
        <v>0</v>
      </c>
    </row>
    <row r="94" spans="2:33" ht="13.5" customHeight="1">
      <c r="B94" s="725" t="s">
        <v>538</v>
      </c>
      <c r="C94" s="727"/>
      <c r="D94" s="717"/>
      <c r="E94" s="717"/>
      <c r="F94" s="717"/>
      <c r="G94" s="717"/>
      <c r="H94" s="717"/>
      <c r="I94" s="717"/>
      <c r="J94" s="717"/>
      <c r="K94" s="717"/>
      <c r="L94" s="717"/>
      <c r="M94" s="717"/>
      <c r="N94" s="717"/>
      <c r="O94" s="717"/>
      <c r="P94" s="717"/>
      <c r="Q94" s="717"/>
      <c r="R94" s="717"/>
      <c r="S94" s="717"/>
      <c r="T94" s="717"/>
      <c r="U94" s="717"/>
      <c r="V94" s="717"/>
      <c r="W94" s="717"/>
      <c r="X94" s="717"/>
      <c r="Y94" s="717"/>
      <c r="Z94" s="717"/>
      <c r="AA94" s="717"/>
      <c r="AB94" s="717"/>
      <c r="AC94" s="717"/>
      <c r="AD94" s="719"/>
      <c r="AF94" s="400" t="s">
        <v>577</v>
      </c>
      <c r="AG94" s="401">
        <f>ROUNDDOWN(AG93/AG90,3)</f>
        <v>0</v>
      </c>
    </row>
    <row r="95" spans="2:33" ht="13.5" customHeight="1">
      <c r="B95" s="726"/>
      <c r="C95" s="728"/>
      <c r="D95" s="718"/>
      <c r="E95" s="718"/>
      <c r="F95" s="718"/>
      <c r="G95" s="718"/>
      <c r="H95" s="718"/>
      <c r="I95" s="718"/>
      <c r="J95" s="718"/>
      <c r="K95" s="718"/>
      <c r="L95" s="718"/>
      <c r="M95" s="718"/>
      <c r="N95" s="718"/>
      <c r="O95" s="718"/>
      <c r="P95" s="718"/>
      <c r="Q95" s="718"/>
      <c r="R95" s="718"/>
      <c r="S95" s="718"/>
      <c r="T95" s="718"/>
      <c r="U95" s="718"/>
      <c r="V95" s="718"/>
      <c r="W95" s="718"/>
      <c r="X95" s="718"/>
      <c r="Y95" s="718"/>
      <c r="Z95" s="718"/>
      <c r="AA95" s="718"/>
      <c r="AB95" s="718"/>
      <c r="AC95" s="718"/>
      <c r="AD95" s="720"/>
      <c r="AG95" s="402"/>
    </row>
    <row r="97" spans="2:33">
      <c r="B97" s="388" t="s">
        <v>567</v>
      </c>
      <c r="C97" s="389">
        <f>+AD88+1</f>
        <v>45016</v>
      </c>
      <c r="D97" s="390">
        <f>+C97+1</f>
        <v>45017</v>
      </c>
      <c r="E97" s="390">
        <f t="shared" ref="E97:V97" si="40">+D97+1</f>
        <v>45018</v>
      </c>
      <c r="F97" s="390">
        <f t="shared" si="40"/>
        <v>45019</v>
      </c>
      <c r="G97" s="390">
        <f t="shared" si="40"/>
        <v>45020</v>
      </c>
      <c r="H97" s="390">
        <f t="shared" si="40"/>
        <v>45021</v>
      </c>
      <c r="I97" s="390">
        <f t="shared" si="40"/>
        <v>45022</v>
      </c>
      <c r="J97" s="390">
        <f t="shared" si="40"/>
        <v>45023</v>
      </c>
      <c r="K97" s="390">
        <f t="shared" si="40"/>
        <v>45024</v>
      </c>
      <c r="L97" s="390">
        <f t="shared" si="40"/>
        <v>45025</v>
      </c>
      <c r="M97" s="390">
        <f t="shared" si="40"/>
        <v>45026</v>
      </c>
      <c r="N97" s="390">
        <f t="shared" si="40"/>
        <v>45027</v>
      </c>
      <c r="O97" s="390">
        <f t="shared" si="40"/>
        <v>45028</v>
      </c>
      <c r="P97" s="390">
        <f t="shared" si="40"/>
        <v>45029</v>
      </c>
      <c r="Q97" s="390">
        <f t="shared" si="40"/>
        <v>45030</v>
      </c>
      <c r="R97" s="390">
        <f t="shared" si="40"/>
        <v>45031</v>
      </c>
      <c r="S97" s="390">
        <f t="shared" si="40"/>
        <v>45032</v>
      </c>
      <c r="T97" s="390">
        <f t="shared" si="40"/>
        <v>45033</v>
      </c>
      <c r="U97" s="390">
        <f t="shared" si="40"/>
        <v>45034</v>
      </c>
      <c r="V97" s="390">
        <f t="shared" si="40"/>
        <v>45035</v>
      </c>
      <c r="W97" s="390">
        <f>+V97+1</f>
        <v>45036</v>
      </c>
      <c r="X97" s="390">
        <f t="shared" ref="X97:Z97" si="41">+W97+1</f>
        <v>45037</v>
      </c>
      <c r="Y97" s="390">
        <f t="shared" si="41"/>
        <v>45038</v>
      </c>
      <c r="Z97" s="390">
        <f t="shared" si="41"/>
        <v>45039</v>
      </c>
      <c r="AA97" s="390">
        <f>+Z97+1</f>
        <v>45040</v>
      </c>
      <c r="AB97" s="390">
        <f t="shared" ref="AB97" si="42">+AA97+1</f>
        <v>45041</v>
      </c>
      <c r="AC97" s="390">
        <f>+AB97+1</f>
        <v>45042</v>
      </c>
      <c r="AD97" s="391">
        <f t="shared" ref="AD97" si="43">+AC97+1</f>
        <v>45043</v>
      </c>
      <c r="AE97" s="392"/>
      <c r="AF97" s="732">
        <f>+AF88+1</f>
        <v>10</v>
      </c>
      <c r="AG97" s="733"/>
    </row>
    <row r="98" spans="2:33">
      <c r="B98" s="393" t="s">
        <v>569</v>
      </c>
      <c r="C98" s="403" t="str">
        <f>TEXT(WEEKDAY(+C97),"aaa")</f>
        <v>金</v>
      </c>
      <c r="D98" s="395" t="str">
        <f t="shared" ref="D98:AD98" si="44">TEXT(WEEKDAY(+D97),"aaa")</f>
        <v>土</v>
      </c>
      <c r="E98" s="395" t="str">
        <f t="shared" si="44"/>
        <v>日</v>
      </c>
      <c r="F98" s="395" t="str">
        <f t="shared" si="44"/>
        <v>月</v>
      </c>
      <c r="G98" s="395" t="str">
        <f t="shared" si="44"/>
        <v>火</v>
      </c>
      <c r="H98" s="395" t="str">
        <f t="shared" si="44"/>
        <v>水</v>
      </c>
      <c r="I98" s="395" t="str">
        <f t="shared" si="44"/>
        <v>木</v>
      </c>
      <c r="J98" s="395" t="str">
        <f t="shared" si="44"/>
        <v>金</v>
      </c>
      <c r="K98" s="395" t="str">
        <f t="shared" si="44"/>
        <v>土</v>
      </c>
      <c r="L98" s="395" t="str">
        <f t="shared" si="44"/>
        <v>日</v>
      </c>
      <c r="M98" s="395" t="str">
        <f t="shared" si="44"/>
        <v>月</v>
      </c>
      <c r="N98" s="395" t="str">
        <f t="shared" si="44"/>
        <v>火</v>
      </c>
      <c r="O98" s="395" t="str">
        <f t="shared" si="44"/>
        <v>水</v>
      </c>
      <c r="P98" s="395" t="str">
        <f t="shared" si="44"/>
        <v>木</v>
      </c>
      <c r="Q98" s="395" t="str">
        <f t="shared" si="44"/>
        <v>金</v>
      </c>
      <c r="R98" s="395" t="str">
        <f t="shared" si="44"/>
        <v>土</v>
      </c>
      <c r="S98" s="395" t="str">
        <f t="shared" si="44"/>
        <v>日</v>
      </c>
      <c r="T98" s="395" t="str">
        <f t="shared" si="44"/>
        <v>月</v>
      </c>
      <c r="U98" s="395" t="str">
        <f t="shared" si="44"/>
        <v>火</v>
      </c>
      <c r="V98" s="395" t="str">
        <f t="shared" si="44"/>
        <v>水</v>
      </c>
      <c r="W98" s="395" t="str">
        <f t="shared" si="44"/>
        <v>木</v>
      </c>
      <c r="X98" s="395" t="str">
        <f t="shared" si="44"/>
        <v>金</v>
      </c>
      <c r="Y98" s="395" t="str">
        <f t="shared" si="44"/>
        <v>土</v>
      </c>
      <c r="Z98" s="395" t="str">
        <f t="shared" si="44"/>
        <v>日</v>
      </c>
      <c r="AA98" s="395" t="str">
        <f t="shared" si="44"/>
        <v>月</v>
      </c>
      <c r="AB98" s="395" t="str">
        <f t="shared" si="44"/>
        <v>火</v>
      </c>
      <c r="AC98" s="395" t="str">
        <f t="shared" si="44"/>
        <v>水</v>
      </c>
      <c r="AD98" s="396" t="str">
        <f t="shared" si="44"/>
        <v>木</v>
      </c>
      <c r="AF98" s="397" t="s">
        <v>570</v>
      </c>
      <c r="AG98" s="370">
        <f>COUNTA(C99:AD100)</f>
        <v>0</v>
      </c>
    </row>
    <row r="99" spans="2:33">
      <c r="B99" s="734" t="s">
        <v>572</v>
      </c>
      <c r="C99" s="736"/>
      <c r="D99" s="721"/>
      <c r="E99" s="721"/>
      <c r="F99" s="721"/>
      <c r="G99" s="721"/>
      <c r="H99" s="721"/>
      <c r="I99" s="721"/>
      <c r="J99" s="721"/>
      <c r="K99" s="721"/>
      <c r="L99" s="721"/>
      <c r="M99" s="721"/>
      <c r="N99" s="721"/>
      <c r="O99" s="721"/>
      <c r="P99" s="721"/>
      <c r="Q99" s="721"/>
      <c r="R99" s="721"/>
      <c r="S99" s="721"/>
      <c r="T99" s="721"/>
      <c r="U99" s="721"/>
      <c r="V99" s="721"/>
      <c r="W99" s="721"/>
      <c r="X99" s="721"/>
      <c r="Y99" s="721"/>
      <c r="Z99" s="721"/>
      <c r="AA99" s="721"/>
      <c r="AB99" s="721"/>
      <c r="AC99" s="721"/>
      <c r="AD99" s="723"/>
      <c r="AF99" s="398" t="s">
        <v>527</v>
      </c>
      <c r="AG99" s="396">
        <f>IF(AND($G$7&gt;C97,$G$7&lt;=AD97),$G$7-C97+1-AG98,COUNTA(C97:AD97)-AG98)</f>
        <v>28</v>
      </c>
    </row>
    <row r="100" spans="2:33">
      <c r="B100" s="735"/>
      <c r="C100" s="736"/>
      <c r="D100" s="722"/>
      <c r="E100" s="722"/>
      <c r="F100" s="722"/>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4"/>
      <c r="AF100" s="398" t="s">
        <v>573</v>
      </c>
      <c r="AG100" s="396">
        <f>+COUNTA(C101:AD102)</f>
        <v>0</v>
      </c>
    </row>
    <row r="101" spans="2:33">
      <c r="B101" s="729" t="s">
        <v>535</v>
      </c>
      <c r="C101" s="731"/>
      <c r="D101" s="721"/>
      <c r="E101" s="721"/>
      <c r="F101" s="721"/>
      <c r="G101" s="721"/>
      <c r="H101" s="721"/>
      <c r="I101" s="721"/>
      <c r="J101" s="721"/>
      <c r="K101" s="721"/>
      <c r="L101" s="721"/>
      <c r="M101" s="721"/>
      <c r="N101" s="721"/>
      <c r="O101" s="721"/>
      <c r="P101" s="721"/>
      <c r="Q101" s="721"/>
      <c r="R101" s="721"/>
      <c r="S101" s="721"/>
      <c r="T101" s="721"/>
      <c r="U101" s="721"/>
      <c r="V101" s="721"/>
      <c r="W101" s="721"/>
      <c r="X101" s="721"/>
      <c r="Y101" s="721"/>
      <c r="Z101" s="721"/>
      <c r="AA101" s="721"/>
      <c r="AB101" s="721"/>
      <c r="AC101" s="721"/>
      <c r="AD101" s="723"/>
      <c r="AF101" s="398" t="s">
        <v>575</v>
      </c>
      <c r="AG101" s="399">
        <f>ROUNDDOWN(AG100/AG99,3)</f>
        <v>0</v>
      </c>
    </row>
    <row r="102" spans="2:33" ht="13.5" customHeight="1">
      <c r="B102" s="730"/>
      <c r="C102" s="731"/>
      <c r="D102" s="722"/>
      <c r="E102" s="722"/>
      <c r="F102" s="722"/>
      <c r="G102" s="722"/>
      <c r="H102" s="722"/>
      <c r="I102" s="722"/>
      <c r="J102" s="722"/>
      <c r="K102" s="722"/>
      <c r="L102" s="722"/>
      <c r="M102" s="722"/>
      <c r="N102" s="722"/>
      <c r="O102" s="722"/>
      <c r="P102" s="722"/>
      <c r="Q102" s="722"/>
      <c r="R102" s="722"/>
      <c r="S102" s="722"/>
      <c r="T102" s="722"/>
      <c r="U102" s="722"/>
      <c r="V102" s="722"/>
      <c r="W102" s="722"/>
      <c r="X102" s="722"/>
      <c r="Y102" s="722"/>
      <c r="Z102" s="722"/>
      <c r="AA102" s="722"/>
      <c r="AB102" s="722"/>
      <c r="AC102" s="722"/>
      <c r="AD102" s="724"/>
      <c r="AF102" s="398" t="s">
        <v>528</v>
      </c>
      <c r="AG102" s="396">
        <f>+COUNTA(C103:AD104)</f>
        <v>0</v>
      </c>
    </row>
    <row r="103" spans="2:33" ht="13.5" customHeight="1">
      <c r="B103" s="725" t="s">
        <v>538</v>
      </c>
      <c r="C103" s="727"/>
      <c r="D103" s="717"/>
      <c r="E103" s="717"/>
      <c r="F103" s="717"/>
      <c r="G103" s="717"/>
      <c r="H103" s="717"/>
      <c r="I103" s="717"/>
      <c r="J103" s="717"/>
      <c r="K103" s="717"/>
      <c r="L103" s="717"/>
      <c r="M103" s="717"/>
      <c r="N103" s="717"/>
      <c r="O103" s="717"/>
      <c r="P103" s="717"/>
      <c r="Q103" s="717"/>
      <c r="R103" s="717"/>
      <c r="S103" s="717"/>
      <c r="T103" s="717"/>
      <c r="U103" s="717"/>
      <c r="V103" s="717"/>
      <c r="W103" s="717"/>
      <c r="X103" s="717"/>
      <c r="Y103" s="717"/>
      <c r="Z103" s="717"/>
      <c r="AA103" s="717"/>
      <c r="AB103" s="717"/>
      <c r="AC103" s="717"/>
      <c r="AD103" s="719"/>
      <c r="AF103" s="400" t="s">
        <v>577</v>
      </c>
      <c r="AG103" s="401">
        <f>ROUNDDOWN(AG102/AG99,3)</f>
        <v>0</v>
      </c>
    </row>
    <row r="104" spans="2:33" ht="13.5" customHeight="1">
      <c r="B104" s="726"/>
      <c r="C104" s="728"/>
      <c r="D104" s="718"/>
      <c r="E104" s="718"/>
      <c r="F104" s="718"/>
      <c r="G104" s="718"/>
      <c r="H104" s="718"/>
      <c r="I104" s="718"/>
      <c r="J104" s="718"/>
      <c r="K104" s="718"/>
      <c r="L104" s="718"/>
      <c r="M104" s="718"/>
      <c r="N104" s="718"/>
      <c r="O104" s="718"/>
      <c r="P104" s="718"/>
      <c r="Q104" s="718"/>
      <c r="R104" s="718"/>
      <c r="S104" s="718"/>
      <c r="T104" s="718"/>
      <c r="U104" s="718"/>
      <c r="V104" s="718"/>
      <c r="W104" s="718"/>
      <c r="X104" s="718"/>
      <c r="Y104" s="718"/>
      <c r="Z104" s="718"/>
      <c r="AA104" s="718"/>
      <c r="AB104" s="718"/>
      <c r="AC104" s="718"/>
      <c r="AD104" s="720"/>
      <c r="AG104" s="402"/>
    </row>
    <row r="106" spans="2:33">
      <c r="B106" s="388" t="s">
        <v>567</v>
      </c>
      <c r="C106" s="389">
        <f>+AD97+1</f>
        <v>45044</v>
      </c>
      <c r="D106" s="390">
        <f>+C106+1</f>
        <v>45045</v>
      </c>
      <c r="E106" s="390">
        <f t="shared" ref="E106:V106" si="45">+D106+1</f>
        <v>45046</v>
      </c>
      <c r="F106" s="390">
        <f t="shared" si="45"/>
        <v>45047</v>
      </c>
      <c r="G106" s="390">
        <f t="shared" si="45"/>
        <v>45048</v>
      </c>
      <c r="H106" s="390">
        <f t="shared" si="45"/>
        <v>45049</v>
      </c>
      <c r="I106" s="390">
        <f t="shared" si="45"/>
        <v>45050</v>
      </c>
      <c r="J106" s="390">
        <f t="shared" si="45"/>
        <v>45051</v>
      </c>
      <c r="K106" s="390">
        <f t="shared" si="45"/>
        <v>45052</v>
      </c>
      <c r="L106" s="390">
        <f t="shared" si="45"/>
        <v>45053</v>
      </c>
      <c r="M106" s="390">
        <f t="shared" si="45"/>
        <v>45054</v>
      </c>
      <c r="N106" s="390">
        <f t="shared" si="45"/>
        <v>45055</v>
      </c>
      <c r="O106" s="390">
        <f t="shared" si="45"/>
        <v>45056</v>
      </c>
      <c r="P106" s="390">
        <f t="shared" si="45"/>
        <v>45057</v>
      </c>
      <c r="Q106" s="390">
        <f t="shared" si="45"/>
        <v>45058</v>
      </c>
      <c r="R106" s="390">
        <f t="shared" si="45"/>
        <v>45059</v>
      </c>
      <c r="S106" s="390">
        <f t="shared" si="45"/>
        <v>45060</v>
      </c>
      <c r="T106" s="390">
        <f t="shared" si="45"/>
        <v>45061</v>
      </c>
      <c r="U106" s="390">
        <f t="shared" si="45"/>
        <v>45062</v>
      </c>
      <c r="V106" s="390">
        <f t="shared" si="45"/>
        <v>45063</v>
      </c>
      <c r="W106" s="390">
        <f>+V106+1</f>
        <v>45064</v>
      </c>
      <c r="X106" s="390">
        <f t="shared" ref="X106:Z106" si="46">+W106+1</f>
        <v>45065</v>
      </c>
      <c r="Y106" s="390">
        <f t="shared" si="46"/>
        <v>45066</v>
      </c>
      <c r="Z106" s="390">
        <f t="shared" si="46"/>
        <v>45067</v>
      </c>
      <c r="AA106" s="390">
        <f>+Z106+1</f>
        <v>45068</v>
      </c>
      <c r="AB106" s="390">
        <f t="shared" ref="AB106" si="47">+AA106+1</f>
        <v>45069</v>
      </c>
      <c r="AC106" s="390">
        <f>+AB106+1</f>
        <v>45070</v>
      </c>
      <c r="AD106" s="391">
        <f t="shared" ref="AD106" si="48">+AC106+1</f>
        <v>45071</v>
      </c>
      <c r="AE106" s="392"/>
      <c r="AF106" s="732">
        <f>+AF97+1</f>
        <v>11</v>
      </c>
      <c r="AG106" s="733"/>
    </row>
    <row r="107" spans="2:33">
      <c r="B107" s="393" t="s">
        <v>569</v>
      </c>
      <c r="C107" s="394" t="str">
        <f>TEXT(WEEKDAY(+C106),"aaa")</f>
        <v>金</v>
      </c>
      <c r="D107" s="395" t="str">
        <f t="shared" ref="D107:AD107" si="49">TEXT(WEEKDAY(+D106),"aaa")</f>
        <v>土</v>
      </c>
      <c r="E107" s="395" t="str">
        <f t="shared" si="49"/>
        <v>日</v>
      </c>
      <c r="F107" s="395" t="str">
        <f t="shared" si="49"/>
        <v>月</v>
      </c>
      <c r="G107" s="395" t="str">
        <f t="shared" si="49"/>
        <v>火</v>
      </c>
      <c r="H107" s="395" t="str">
        <f t="shared" si="49"/>
        <v>水</v>
      </c>
      <c r="I107" s="395" t="str">
        <f t="shared" si="49"/>
        <v>木</v>
      </c>
      <c r="J107" s="395" t="str">
        <f t="shared" si="49"/>
        <v>金</v>
      </c>
      <c r="K107" s="395" t="str">
        <f t="shared" si="49"/>
        <v>土</v>
      </c>
      <c r="L107" s="395" t="str">
        <f t="shared" si="49"/>
        <v>日</v>
      </c>
      <c r="M107" s="395" t="str">
        <f t="shared" si="49"/>
        <v>月</v>
      </c>
      <c r="N107" s="395" t="str">
        <f t="shared" si="49"/>
        <v>火</v>
      </c>
      <c r="O107" s="395" t="str">
        <f t="shared" si="49"/>
        <v>水</v>
      </c>
      <c r="P107" s="395" t="str">
        <f t="shared" si="49"/>
        <v>木</v>
      </c>
      <c r="Q107" s="395" t="str">
        <f t="shared" si="49"/>
        <v>金</v>
      </c>
      <c r="R107" s="395" t="str">
        <f t="shared" si="49"/>
        <v>土</v>
      </c>
      <c r="S107" s="395" t="str">
        <f t="shared" si="49"/>
        <v>日</v>
      </c>
      <c r="T107" s="395" t="str">
        <f t="shared" si="49"/>
        <v>月</v>
      </c>
      <c r="U107" s="395" t="str">
        <f t="shared" si="49"/>
        <v>火</v>
      </c>
      <c r="V107" s="395" t="str">
        <f t="shared" si="49"/>
        <v>水</v>
      </c>
      <c r="W107" s="395" t="str">
        <f t="shared" si="49"/>
        <v>木</v>
      </c>
      <c r="X107" s="395" t="str">
        <f t="shared" si="49"/>
        <v>金</v>
      </c>
      <c r="Y107" s="395" t="str">
        <f t="shared" si="49"/>
        <v>土</v>
      </c>
      <c r="Z107" s="395" t="str">
        <f t="shared" si="49"/>
        <v>日</v>
      </c>
      <c r="AA107" s="395" t="str">
        <f t="shared" si="49"/>
        <v>月</v>
      </c>
      <c r="AB107" s="395" t="str">
        <f t="shared" si="49"/>
        <v>火</v>
      </c>
      <c r="AC107" s="395" t="str">
        <f t="shared" si="49"/>
        <v>水</v>
      </c>
      <c r="AD107" s="396" t="str">
        <f t="shared" si="49"/>
        <v>木</v>
      </c>
      <c r="AF107" s="397" t="s">
        <v>570</v>
      </c>
      <c r="AG107" s="370">
        <f>COUNTA(C108:AD109)</f>
        <v>0</v>
      </c>
    </row>
    <row r="108" spans="2:33">
      <c r="B108" s="734" t="s">
        <v>572</v>
      </c>
      <c r="C108" s="736"/>
      <c r="D108" s="721"/>
      <c r="E108" s="721"/>
      <c r="F108" s="721"/>
      <c r="G108" s="721"/>
      <c r="H108" s="721"/>
      <c r="I108" s="721"/>
      <c r="J108" s="721"/>
      <c r="K108" s="721"/>
      <c r="L108" s="721"/>
      <c r="M108" s="721"/>
      <c r="N108" s="721"/>
      <c r="O108" s="721"/>
      <c r="P108" s="721"/>
      <c r="Q108" s="721"/>
      <c r="R108" s="721"/>
      <c r="S108" s="721"/>
      <c r="T108" s="721"/>
      <c r="U108" s="721"/>
      <c r="V108" s="721"/>
      <c r="W108" s="721"/>
      <c r="X108" s="721"/>
      <c r="Y108" s="721"/>
      <c r="Z108" s="721"/>
      <c r="AA108" s="721"/>
      <c r="AB108" s="721"/>
      <c r="AC108" s="721"/>
      <c r="AD108" s="723"/>
      <c r="AF108" s="398" t="s">
        <v>527</v>
      </c>
      <c r="AG108" s="396">
        <f>IF(AND($G$7&gt;C106,$G$7&lt;=AD106),$G$7-C106+1-AG107,COUNTA(C106:AD106)-AG107)</f>
        <v>28</v>
      </c>
    </row>
    <row r="109" spans="2:33">
      <c r="B109" s="735"/>
      <c r="C109" s="736"/>
      <c r="D109" s="722"/>
      <c r="E109" s="722"/>
      <c r="F109" s="722"/>
      <c r="G109" s="722"/>
      <c r="H109" s="722"/>
      <c r="I109" s="722"/>
      <c r="J109" s="722"/>
      <c r="K109" s="722"/>
      <c r="L109" s="722"/>
      <c r="M109" s="722"/>
      <c r="N109" s="722"/>
      <c r="O109" s="722"/>
      <c r="P109" s="722"/>
      <c r="Q109" s="722"/>
      <c r="R109" s="722"/>
      <c r="S109" s="722"/>
      <c r="T109" s="722"/>
      <c r="U109" s="722"/>
      <c r="V109" s="722"/>
      <c r="W109" s="722"/>
      <c r="X109" s="722"/>
      <c r="Y109" s="722"/>
      <c r="Z109" s="722"/>
      <c r="AA109" s="722"/>
      <c r="AB109" s="722"/>
      <c r="AC109" s="722"/>
      <c r="AD109" s="724"/>
      <c r="AF109" s="398" t="s">
        <v>573</v>
      </c>
      <c r="AG109" s="396">
        <f>+COUNTA(C110:AD111)</f>
        <v>0</v>
      </c>
    </row>
    <row r="110" spans="2:33">
      <c r="B110" s="729" t="s">
        <v>535</v>
      </c>
      <c r="C110" s="731"/>
      <c r="D110" s="721"/>
      <c r="E110" s="721"/>
      <c r="F110" s="721"/>
      <c r="G110" s="721"/>
      <c r="H110" s="721"/>
      <c r="I110" s="721"/>
      <c r="J110" s="721"/>
      <c r="K110" s="721"/>
      <c r="L110" s="721"/>
      <c r="M110" s="721"/>
      <c r="N110" s="721"/>
      <c r="O110" s="721"/>
      <c r="P110" s="721"/>
      <c r="Q110" s="721"/>
      <c r="R110" s="721"/>
      <c r="S110" s="721"/>
      <c r="T110" s="721"/>
      <c r="U110" s="721"/>
      <c r="V110" s="721"/>
      <c r="W110" s="721"/>
      <c r="X110" s="721"/>
      <c r="Y110" s="721"/>
      <c r="Z110" s="721"/>
      <c r="AA110" s="721"/>
      <c r="AB110" s="721"/>
      <c r="AC110" s="721"/>
      <c r="AD110" s="723"/>
      <c r="AF110" s="398" t="s">
        <v>575</v>
      </c>
      <c r="AG110" s="399">
        <f>ROUNDDOWN(AG109/AG108,3)</f>
        <v>0</v>
      </c>
    </row>
    <row r="111" spans="2:33" ht="13.5" customHeight="1">
      <c r="B111" s="730"/>
      <c r="C111" s="731"/>
      <c r="D111" s="722"/>
      <c r="E111" s="722"/>
      <c r="F111" s="722"/>
      <c r="G111" s="722"/>
      <c r="H111" s="722"/>
      <c r="I111" s="722"/>
      <c r="J111" s="722"/>
      <c r="K111" s="722"/>
      <c r="L111" s="722"/>
      <c r="M111" s="722"/>
      <c r="N111" s="722"/>
      <c r="O111" s="722"/>
      <c r="P111" s="722"/>
      <c r="Q111" s="722"/>
      <c r="R111" s="722"/>
      <c r="S111" s="722"/>
      <c r="T111" s="722"/>
      <c r="U111" s="722"/>
      <c r="V111" s="722"/>
      <c r="W111" s="722"/>
      <c r="X111" s="722"/>
      <c r="Y111" s="722"/>
      <c r="Z111" s="722"/>
      <c r="AA111" s="722"/>
      <c r="AB111" s="722"/>
      <c r="AC111" s="722"/>
      <c r="AD111" s="724"/>
      <c r="AF111" s="398" t="s">
        <v>528</v>
      </c>
      <c r="AG111" s="396">
        <f>+COUNTA(C112:AD113)</f>
        <v>0</v>
      </c>
    </row>
    <row r="112" spans="2:33" ht="13.5" customHeight="1">
      <c r="B112" s="725" t="s">
        <v>538</v>
      </c>
      <c r="C112" s="727"/>
      <c r="D112" s="717"/>
      <c r="E112" s="717"/>
      <c r="F112" s="717"/>
      <c r="G112" s="717"/>
      <c r="H112" s="717"/>
      <c r="I112" s="717"/>
      <c r="J112" s="717"/>
      <c r="K112" s="717"/>
      <c r="L112" s="717"/>
      <c r="M112" s="717"/>
      <c r="N112" s="717"/>
      <c r="O112" s="717"/>
      <c r="P112" s="717"/>
      <c r="Q112" s="717"/>
      <c r="R112" s="717"/>
      <c r="S112" s="717"/>
      <c r="T112" s="717"/>
      <c r="U112" s="717"/>
      <c r="V112" s="717"/>
      <c r="W112" s="717"/>
      <c r="X112" s="717"/>
      <c r="Y112" s="717"/>
      <c r="Z112" s="717"/>
      <c r="AA112" s="717"/>
      <c r="AB112" s="717"/>
      <c r="AC112" s="717"/>
      <c r="AD112" s="719"/>
      <c r="AF112" s="400" t="s">
        <v>577</v>
      </c>
      <c r="AG112" s="401">
        <f>ROUNDDOWN(AG111/AG108,3)</f>
        <v>0</v>
      </c>
    </row>
    <row r="113" spans="2:33" ht="13.5" customHeight="1">
      <c r="B113" s="726"/>
      <c r="C113" s="728"/>
      <c r="D113" s="718"/>
      <c r="E113" s="718"/>
      <c r="F113" s="718"/>
      <c r="G113" s="718"/>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20"/>
      <c r="AG113" s="402"/>
    </row>
    <row r="115" spans="2:33">
      <c r="B115" s="388" t="s">
        <v>567</v>
      </c>
      <c r="C115" s="389">
        <f>+AD106+1</f>
        <v>45072</v>
      </c>
      <c r="D115" s="390">
        <f>+C115+1</f>
        <v>45073</v>
      </c>
      <c r="E115" s="390">
        <f t="shared" ref="E115:V115" si="50">+D115+1</f>
        <v>45074</v>
      </c>
      <c r="F115" s="390">
        <f t="shared" si="50"/>
        <v>45075</v>
      </c>
      <c r="G115" s="390">
        <f t="shared" si="50"/>
        <v>45076</v>
      </c>
      <c r="H115" s="390">
        <f t="shared" si="50"/>
        <v>45077</v>
      </c>
      <c r="I115" s="390">
        <f t="shared" si="50"/>
        <v>45078</v>
      </c>
      <c r="J115" s="390">
        <f t="shared" si="50"/>
        <v>45079</v>
      </c>
      <c r="K115" s="390">
        <f t="shared" si="50"/>
        <v>45080</v>
      </c>
      <c r="L115" s="390">
        <f t="shared" si="50"/>
        <v>45081</v>
      </c>
      <c r="M115" s="390">
        <f t="shared" si="50"/>
        <v>45082</v>
      </c>
      <c r="N115" s="390">
        <f t="shared" si="50"/>
        <v>45083</v>
      </c>
      <c r="O115" s="390">
        <f t="shared" si="50"/>
        <v>45084</v>
      </c>
      <c r="P115" s="390">
        <f t="shared" si="50"/>
        <v>45085</v>
      </c>
      <c r="Q115" s="390">
        <f t="shared" si="50"/>
        <v>45086</v>
      </c>
      <c r="R115" s="390">
        <f t="shared" si="50"/>
        <v>45087</v>
      </c>
      <c r="S115" s="390">
        <f t="shared" si="50"/>
        <v>45088</v>
      </c>
      <c r="T115" s="390">
        <f t="shared" si="50"/>
        <v>45089</v>
      </c>
      <c r="U115" s="390">
        <f t="shared" si="50"/>
        <v>45090</v>
      </c>
      <c r="V115" s="390">
        <f t="shared" si="50"/>
        <v>45091</v>
      </c>
      <c r="W115" s="390">
        <f>+V115+1</f>
        <v>45092</v>
      </c>
      <c r="X115" s="390">
        <f t="shared" ref="X115:Z115" si="51">+W115+1</f>
        <v>45093</v>
      </c>
      <c r="Y115" s="390">
        <f t="shared" si="51"/>
        <v>45094</v>
      </c>
      <c r="Z115" s="390">
        <f t="shared" si="51"/>
        <v>45095</v>
      </c>
      <c r="AA115" s="390">
        <f>+Z115+1</f>
        <v>45096</v>
      </c>
      <c r="AB115" s="390">
        <f t="shared" ref="AB115" si="52">+AA115+1</f>
        <v>45097</v>
      </c>
      <c r="AC115" s="390">
        <f>+AB115+1</f>
        <v>45098</v>
      </c>
      <c r="AD115" s="391">
        <f t="shared" ref="AD115" si="53">+AC115+1</f>
        <v>45099</v>
      </c>
      <c r="AE115" s="392"/>
      <c r="AF115" s="732">
        <f>+AF106+1</f>
        <v>12</v>
      </c>
      <c r="AG115" s="733"/>
    </row>
    <row r="116" spans="2:33">
      <c r="B116" s="393" t="s">
        <v>569</v>
      </c>
      <c r="C116" s="394" t="str">
        <f>TEXT(WEEKDAY(+C115),"aaa")</f>
        <v>金</v>
      </c>
      <c r="D116" s="395" t="str">
        <f t="shared" ref="D116:AD116" si="54">TEXT(WEEKDAY(+D115),"aaa")</f>
        <v>土</v>
      </c>
      <c r="E116" s="395" t="str">
        <f t="shared" si="54"/>
        <v>日</v>
      </c>
      <c r="F116" s="395" t="str">
        <f t="shared" si="54"/>
        <v>月</v>
      </c>
      <c r="G116" s="395" t="str">
        <f t="shared" si="54"/>
        <v>火</v>
      </c>
      <c r="H116" s="395" t="str">
        <f t="shared" si="54"/>
        <v>水</v>
      </c>
      <c r="I116" s="395" t="str">
        <f t="shared" si="54"/>
        <v>木</v>
      </c>
      <c r="J116" s="395" t="str">
        <f t="shared" si="54"/>
        <v>金</v>
      </c>
      <c r="K116" s="395" t="str">
        <f t="shared" si="54"/>
        <v>土</v>
      </c>
      <c r="L116" s="395" t="str">
        <f t="shared" si="54"/>
        <v>日</v>
      </c>
      <c r="M116" s="395" t="str">
        <f t="shared" si="54"/>
        <v>月</v>
      </c>
      <c r="N116" s="395" t="str">
        <f t="shared" si="54"/>
        <v>火</v>
      </c>
      <c r="O116" s="395" t="str">
        <f t="shared" si="54"/>
        <v>水</v>
      </c>
      <c r="P116" s="395" t="str">
        <f t="shared" si="54"/>
        <v>木</v>
      </c>
      <c r="Q116" s="395" t="str">
        <f t="shared" si="54"/>
        <v>金</v>
      </c>
      <c r="R116" s="395" t="str">
        <f t="shared" si="54"/>
        <v>土</v>
      </c>
      <c r="S116" s="395" t="str">
        <f t="shared" si="54"/>
        <v>日</v>
      </c>
      <c r="T116" s="395" t="str">
        <f t="shared" si="54"/>
        <v>月</v>
      </c>
      <c r="U116" s="395" t="str">
        <f t="shared" si="54"/>
        <v>火</v>
      </c>
      <c r="V116" s="395" t="str">
        <f t="shared" si="54"/>
        <v>水</v>
      </c>
      <c r="W116" s="395" t="str">
        <f t="shared" si="54"/>
        <v>木</v>
      </c>
      <c r="X116" s="395" t="str">
        <f t="shared" si="54"/>
        <v>金</v>
      </c>
      <c r="Y116" s="395" t="str">
        <f t="shared" si="54"/>
        <v>土</v>
      </c>
      <c r="Z116" s="395" t="str">
        <f t="shared" si="54"/>
        <v>日</v>
      </c>
      <c r="AA116" s="395" t="str">
        <f t="shared" si="54"/>
        <v>月</v>
      </c>
      <c r="AB116" s="395" t="str">
        <f t="shared" si="54"/>
        <v>火</v>
      </c>
      <c r="AC116" s="395" t="str">
        <f t="shared" si="54"/>
        <v>水</v>
      </c>
      <c r="AD116" s="396" t="str">
        <f t="shared" si="54"/>
        <v>木</v>
      </c>
      <c r="AF116" s="397" t="s">
        <v>570</v>
      </c>
      <c r="AG116" s="370">
        <f>COUNTA(C117:AD118)</f>
        <v>0</v>
      </c>
    </row>
    <row r="117" spans="2:33">
      <c r="B117" s="734" t="s">
        <v>572</v>
      </c>
      <c r="C117" s="736"/>
      <c r="D117" s="721"/>
      <c r="E117" s="721"/>
      <c r="F117" s="721"/>
      <c r="G117" s="721"/>
      <c r="H117" s="721"/>
      <c r="I117" s="721"/>
      <c r="J117" s="721"/>
      <c r="K117" s="721"/>
      <c r="L117" s="721"/>
      <c r="M117" s="721"/>
      <c r="N117" s="721"/>
      <c r="O117" s="721"/>
      <c r="P117" s="721"/>
      <c r="Q117" s="721"/>
      <c r="R117" s="721"/>
      <c r="S117" s="721"/>
      <c r="T117" s="721"/>
      <c r="U117" s="721"/>
      <c r="V117" s="721"/>
      <c r="W117" s="721"/>
      <c r="X117" s="721"/>
      <c r="Y117" s="721"/>
      <c r="Z117" s="721"/>
      <c r="AA117" s="721"/>
      <c r="AB117" s="721"/>
      <c r="AC117" s="721"/>
      <c r="AD117" s="723"/>
      <c r="AF117" s="398" t="s">
        <v>527</v>
      </c>
      <c r="AG117" s="396">
        <f>IF(AND($G$7&gt;C115,$G$7&lt;=AD115),$G$7-C115+1-AG116,COUNTA(C115:AD115)-AG116)</f>
        <v>28</v>
      </c>
    </row>
    <row r="118" spans="2:33">
      <c r="B118" s="735"/>
      <c r="C118" s="736"/>
      <c r="D118" s="722"/>
      <c r="E118" s="722"/>
      <c r="F118" s="722"/>
      <c r="G118" s="722"/>
      <c r="H118" s="722"/>
      <c r="I118" s="722"/>
      <c r="J118" s="722"/>
      <c r="K118" s="722"/>
      <c r="L118" s="722"/>
      <c r="M118" s="722"/>
      <c r="N118" s="722"/>
      <c r="O118" s="722"/>
      <c r="P118" s="722"/>
      <c r="Q118" s="722"/>
      <c r="R118" s="722"/>
      <c r="S118" s="722"/>
      <c r="T118" s="722"/>
      <c r="U118" s="722"/>
      <c r="V118" s="722"/>
      <c r="W118" s="722"/>
      <c r="X118" s="722"/>
      <c r="Y118" s="722"/>
      <c r="Z118" s="722"/>
      <c r="AA118" s="722"/>
      <c r="AB118" s="722"/>
      <c r="AC118" s="722"/>
      <c r="AD118" s="724"/>
      <c r="AF118" s="398" t="s">
        <v>573</v>
      </c>
      <c r="AG118" s="396">
        <f>+COUNTA(C119:AD120)</f>
        <v>0</v>
      </c>
    </row>
    <row r="119" spans="2:33">
      <c r="B119" s="729" t="s">
        <v>535</v>
      </c>
      <c r="C119" s="731"/>
      <c r="D119" s="721"/>
      <c r="E119" s="721"/>
      <c r="F119" s="721"/>
      <c r="G119" s="721"/>
      <c r="H119" s="721"/>
      <c r="I119" s="721"/>
      <c r="J119" s="721"/>
      <c r="K119" s="721"/>
      <c r="L119" s="721"/>
      <c r="M119" s="721"/>
      <c r="N119" s="721"/>
      <c r="O119" s="721"/>
      <c r="P119" s="721"/>
      <c r="Q119" s="721"/>
      <c r="R119" s="721"/>
      <c r="S119" s="721"/>
      <c r="T119" s="721"/>
      <c r="U119" s="721"/>
      <c r="V119" s="721"/>
      <c r="W119" s="721"/>
      <c r="X119" s="721"/>
      <c r="Y119" s="721"/>
      <c r="Z119" s="721"/>
      <c r="AA119" s="721"/>
      <c r="AB119" s="721"/>
      <c r="AC119" s="721"/>
      <c r="AD119" s="723"/>
      <c r="AF119" s="398" t="s">
        <v>575</v>
      </c>
      <c r="AG119" s="399">
        <f>ROUNDDOWN(AG118/AG117,3)</f>
        <v>0</v>
      </c>
    </row>
    <row r="120" spans="2:33" ht="13.5" customHeight="1">
      <c r="B120" s="730"/>
      <c r="C120" s="731"/>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2"/>
      <c r="AA120" s="722"/>
      <c r="AB120" s="722"/>
      <c r="AC120" s="722"/>
      <c r="AD120" s="724"/>
      <c r="AF120" s="398" t="s">
        <v>528</v>
      </c>
      <c r="AG120" s="396">
        <f>+COUNTA(C121:AD122)</f>
        <v>0</v>
      </c>
    </row>
    <row r="121" spans="2:33" ht="13.5" customHeight="1">
      <c r="B121" s="725" t="s">
        <v>538</v>
      </c>
      <c r="C121" s="727"/>
      <c r="D121" s="717"/>
      <c r="E121" s="717"/>
      <c r="F121" s="717"/>
      <c r="G121" s="717"/>
      <c r="H121" s="717"/>
      <c r="I121" s="717"/>
      <c r="J121" s="717"/>
      <c r="K121" s="717"/>
      <c r="L121" s="717"/>
      <c r="M121" s="717"/>
      <c r="N121" s="717"/>
      <c r="O121" s="717"/>
      <c r="P121" s="717"/>
      <c r="Q121" s="717"/>
      <c r="R121" s="717"/>
      <c r="S121" s="717"/>
      <c r="T121" s="717"/>
      <c r="U121" s="717"/>
      <c r="V121" s="717"/>
      <c r="W121" s="717"/>
      <c r="X121" s="717"/>
      <c r="Y121" s="717"/>
      <c r="Z121" s="717"/>
      <c r="AA121" s="717"/>
      <c r="AB121" s="717"/>
      <c r="AC121" s="717"/>
      <c r="AD121" s="719"/>
      <c r="AF121" s="400" t="s">
        <v>577</v>
      </c>
      <c r="AG121" s="401">
        <f>ROUNDDOWN(AG120/AG117,3)</f>
        <v>0</v>
      </c>
    </row>
    <row r="122" spans="2:33" ht="13.5" customHeight="1">
      <c r="B122" s="726"/>
      <c r="C122" s="728"/>
      <c r="D122" s="718"/>
      <c r="E122" s="718"/>
      <c r="F122" s="718"/>
      <c r="G122" s="718"/>
      <c r="H122" s="718"/>
      <c r="I122" s="718"/>
      <c r="J122" s="718"/>
      <c r="K122" s="718"/>
      <c r="L122" s="718"/>
      <c r="M122" s="718"/>
      <c r="N122" s="718"/>
      <c r="O122" s="718"/>
      <c r="P122" s="718"/>
      <c r="Q122" s="718"/>
      <c r="R122" s="718"/>
      <c r="S122" s="718"/>
      <c r="T122" s="718"/>
      <c r="U122" s="718"/>
      <c r="V122" s="718"/>
      <c r="W122" s="718"/>
      <c r="X122" s="718"/>
      <c r="Y122" s="718"/>
      <c r="Z122" s="718"/>
      <c r="AA122" s="718"/>
      <c r="AB122" s="718"/>
      <c r="AC122" s="718"/>
      <c r="AD122" s="720"/>
      <c r="AG122" s="402"/>
    </row>
    <row r="124" spans="2:33">
      <c r="B124" s="388" t="s">
        <v>567</v>
      </c>
      <c r="C124" s="389">
        <f>+AD115+1</f>
        <v>45100</v>
      </c>
      <c r="D124" s="390">
        <f>+C124+1</f>
        <v>45101</v>
      </c>
      <c r="E124" s="390">
        <f t="shared" ref="E124:V124" si="55">+D124+1</f>
        <v>45102</v>
      </c>
      <c r="F124" s="390">
        <f t="shared" si="55"/>
        <v>45103</v>
      </c>
      <c r="G124" s="390">
        <f t="shared" si="55"/>
        <v>45104</v>
      </c>
      <c r="H124" s="390">
        <f t="shared" si="55"/>
        <v>45105</v>
      </c>
      <c r="I124" s="390">
        <f t="shared" si="55"/>
        <v>45106</v>
      </c>
      <c r="J124" s="390">
        <f t="shared" si="55"/>
        <v>45107</v>
      </c>
      <c r="K124" s="390">
        <f t="shared" si="55"/>
        <v>45108</v>
      </c>
      <c r="L124" s="390">
        <f t="shared" si="55"/>
        <v>45109</v>
      </c>
      <c r="M124" s="390">
        <f t="shared" si="55"/>
        <v>45110</v>
      </c>
      <c r="N124" s="390">
        <f t="shared" si="55"/>
        <v>45111</v>
      </c>
      <c r="O124" s="390">
        <f t="shared" si="55"/>
        <v>45112</v>
      </c>
      <c r="P124" s="390">
        <f t="shared" si="55"/>
        <v>45113</v>
      </c>
      <c r="Q124" s="390">
        <f t="shared" si="55"/>
        <v>45114</v>
      </c>
      <c r="R124" s="390">
        <f t="shared" si="55"/>
        <v>45115</v>
      </c>
      <c r="S124" s="390">
        <f t="shared" si="55"/>
        <v>45116</v>
      </c>
      <c r="T124" s="390">
        <f t="shared" si="55"/>
        <v>45117</v>
      </c>
      <c r="U124" s="390">
        <f t="shared" si="55"/>
        <v>45118</v>
      </c>
      <c r="V124" s="390">
        <f t="shared" si="55"/>
        <v>45119</v>
      </c>
      <c r="W124" s="390">
        <f>+V124+1</f>
        <v>45120</v>
      </c>
      <c r="X124" s="390">
        <f t="shared" ref="X124:Z124" si="56">+W124+1</f>
        <v>45121</v>
      </c>
      <c r="Y124" s="390">
        <f t="shared" si="56"/>
        <v>45122</v>
      </c>
      <c r="Z124" s="390">
        <f t="shared" si="56"/>
        <v>45123</v>
      </c>
      <c r="AA124" s="390">
        <f>+Z124+1</f>
        <v>45124</v>
      </c>
      <c r="AB124" s="390">
        <f t="shared" ref="AB124" si="57">+AA124+1</f>
        <v>45125</v>
      </c>
      <c r="AC124" s="390">
        <f>+AB124+1</f>
        <v>45126</v>
      </c>
      <c r="AD124" s="391">
        <f t="shared" ref="AD124" si="58">+AC124+1</f>
        <v>45127</v>
      </c>
      <c r="AE124" s="392"/>
      <c r="AF124" s="732">
        <f>+AF115+1</f>
        <v>13</v>
      </c>
      <c r="AG124" s="733"/>
    </row>
    <row r="125" spans="2:33">
      <c r="B125" s="393" t="s">
        <v>569</v>
      </c>
      <c r="C125" s="394" t="str">
        <f>TEXT(WEEKDAY(+C124),"aaa")</f>
        <v>金</v>
      </c>
      <c r="D125" s="395" t="str">
        <f t="shared" ref="D125:AD125" si="59">TEXT(WEEKDAY(+D124),"aaa")</f>
        <v>土</v>
      </c>
      <c r="E125" s="395" t="str">
        <f t="shared" si="59"/>
        <v>日</v>
      </c>
      <c r="F125" s="395" t="str">
        <f t="shared" si="59"/>
        <v>月</v>
      </c>
      <c r="G125" s="395" t="str">
        <f t="shared" si="59"/>
        <v>火</v>
      </c>
      <c r="H125" s="395" t="str">
        <f t="shared" si="59"/>
        <v>水</v>
      </c>
      <c r="I125" s="395" t="str">
        <f t="shared" si="59"/>
        <v>木</v>
      </c>
      <c r="J125" s="395" t="str">
        <f t="shared" si="59"/>
        <v>金</v>
      </c>
      <c r="K125" s="395" t="str">
        <f t="shared" si="59"/>
        <v>土</v>
      </c>
      <c r="L125" s="395" t="str">
        <f t="shared" si="59"/>
        <v>日</v>
      </c>
      <c r="M125" s="395" t="str">
        <f t="shared" si="59"/>
        <v>月</v>
      </c>
      <c r="N125" s="395" t="str">
        <f t="shared" si="59"/>
        <v>火</v>
      </c>
      <c r="O125" s="395" t="str">
        <f t="shared" si="59"/>
        <v>水</v>
      </c>
      <c r="P125" s="395" t="str">
        <f t="shared" si="59"/>
        <v>木</v>
      </c>
      <c r="Q125" s="395" t="str">
        <f t="shared" si="59"/>
        <v>金</v>
      </c>
      <c r="R125" s="395" t="str">
        <f t="shared" si="59"/>
        <v>土</v>
      </c>
      <c r="S125" s="395" t="str">
        <f t="shared" si="59"/>
        <v>日</v>
      </c>
      <c r="T125" s="395" t="str">
        <f t="shared" si="59"/>
        <v>月</v>
      </c>
      <c r="U125" s="395" t="str">
        <f t="shared" si="59"/>
        <v>火</v>
      </c>
      <c r="V125" s="395" t="str">
        <f t="shared" si="59"/>
        <v>水</v>
      </c>
      <c r="W125" s="395" t="str">
        <f t="shared" si="59"/>
        <v>木</v>
      </c>
      <c r="X125" s="395" t="str">
        <f t="shared" si="59"/>
        <v>金</v>
      </c>
      <c r="Y125" s="395" t="str">
        <f t="shared" si="59"/>
        <v>土</v>
      </c>
      <c r="Z125" s="395" t="str">
        <f t="shared" si="59"/>
        <v>日</v>
      </c>
      <c r="AA125" s="395" t="str">
        <f t="shared" si="59"/>
        <v>月</v>
      </c>
      <c r="AB125" s="395" t="str">
        <f t="shared" si="59"/>
        <v>火</v>
      </c>
      <c r="AC125" s="395" t="str">
        <f t="shared" si="59"/>
        <v>水</v>
      </c>
      <c r="AD125" s="396" t="str">
        <f t="shared" si="59"/>
        <v>木</v>
      </c>
      <c r="AF125" s="397" t="s">
        <v>570</v>
      </c>
      <c r="AG125" s="370">
        <f>COUNTA(C126:AD127)</f>
        <v>0</v>
      </c>
    </row>
    <row r="126" spans="2:33">
      <c r="B126" s="734" t="s">
        <v>572</v>
      </c>
      <c r="C126" s="736"/>
      <c r="D126" s="721"/>
      <c r="E126" s="721"/>
      <c r="F126" s="721"/>
      <c r="G126" s="721"/>
      <c r="H126" s="721"/>
      <c r="I126" s="721"/>
      <c r="J126" s="721"/>
      <c r="K126" s="721"/>
      <c r="L126" s="721"/>
      <c r="M126" s="721"/>
      <c r="N126" s="721"/>
      <c r="O126" s="721"/>
      <c r="P126" s="721"/>
      <c r="Q126" s="721"/>
      <c r="R126" s="721"/>
      <c r="S126" s="721"/>
      <c r="T126" s="721"/>
      <c r="U126" s="721"/>
      <c r="V126" s="721"/>
      <c r="W126" s="721"/>
      <c r="X126" s="721"/>
      <c r="Y126" s="721"/>
      <c r="Z126" s="721"/>
      <c r="AA126" s="721"/>
      <c r="AB126" s="721"/>
      <c r="AC126" s="721"/>
      <c r="AD126" s="723"/>
      <c r="AF126" s="398" t="s">
        <v>527</v>
      </c>
      <c r="AG126" s="396">
        <f>IF(AND($G$7&gt;C124,$G$7&lt;=AD124),$G$7-C124+1-AG125,COUNTA(C124:AD124)-AG125)</f>
        <v>28</v>
      </c>
    </row>
    <row r="127" spans="2:33">
      <c r="B127" s="735"/>
      <c r="C127" s="736"/>
      <c r="D127" s="722"/>
      <c r="E127" s="722"/>
      <c r="F127" s="722"/>
      <c r="G127" s="722"/>
      <c r="H127" s="722"/>
      <c r="I127" s="722"/>
      <c r="J127" s="722"/>
      <c r="K127" s="722"/>
      <c r="L127" s="722"/>
      <c r="M127" s="722"/>
      <c r="N127" s="722"/>
      <c r="O127" s="722"/>
      <c r="P127" s="722"/>
      <c r="Q127" s="722"/>
      <c r="R127" s="722"/>
      <c r="S127" s="722"/>
      <c r="T127" s="722"/>
      <c r="U127" s="722"/>
      <c r="V127" s="722"/>
      <c r="W127" s="722"/>
      <c r="X127" s="722"/>
      <c r="Y127" s="722"/>
      <c r="Z127" s="722"/>
      <c r="AA127" s="722"/>
      <c r="AB127" s="722"/>
      <c r="AC127" s="722"/>
      <c r="AD127" s="724"/>
      <c r="AF127" s="398" t="s">
        <v>573</v>
      </c>
      <c r="AG127" s="396">
        <f>+COUNTA(C128:AD129)</f>
        <v>0</v>
      </c>
    </row>
    <row r="128" spans="2:33">
      <c r="B128" s="729" t="s">
        <v>535</v>
      </c>
      <c r="C128" s="731"/>
      <c r="D128" s="721"/>
      <c r="E128" s="721"/>
      <c r="F128" s="721"/>
      <c r="G128" s="721"/>
      <c r="H128" s="721"/>
      <c r="I128" s="721"/>
      <c r="J128" s="721"/>
      <c r="K128" s="721"/>
      <c r="L128" s="721"/>
      <c r="M128" s="721"/>
      <c r="N128" s="721"/>
      <c r="O128" s="721"/>
      <c r="P128" s="721"/>
      <c r="Q128" s="721"/>
      <c r="R128" s="721"/>
      <c r="S128" s="721"/>
      <c r="T128" s="721"/>
      <c r="U128" s="721"/>
      <c r="V128" s="721"/>
      <c r="W128" s="721"/>
      <c r="X128" s="721"/>
      <c r="Y128" s="721"/>
      <c r="Z128" s="721"/>
      <c r="AA128" s="721"/>
      <c r="AB128" s="721"/>
      <c r="AC128" s="721"/>
      <c r="AD128" s="723"/>
      <c r="AF128" s="398" t="s">
        <v>575</v>
      </c>
      <c r="AG128" s="399">
        <f>ROUNDDOWN(AG127/AG126,3)</f>
        <v>0</v>
      </c>
    </row>
    <row r="129" spans="2:33" ht="13.5" customHeight="1">
      <c r="B129" s="730"/>
      <c r="C129" s="731"/>
      <c r="D129" s="722"/>
      <c r="E129" s="722"/>
      <c r="F129" s="722"/>
      <c r="G129" s="722"/>
      <c r="H129" s="722"/>
      <c r="I129" s="722"/>
      <c r="J129" s="722"/>
      <c r="K129" s="722"/>
      <c r="L129" s="722"/>
      <c r="M129" s="722"/>
      <c r="N129" s="722"/>
      <c r="O129" s="722"/>
      <c r="P129" s="722"/>
      <c r="Q129" s="722"/>
      <c r="R129" s="722"/>
      <c r="S129" s="722"/>
      <c r="T129" s="722"/>
      <c r="U129" s="722"/>
      <c r="V129" s="722"/>
      <c r="W129" s="722"/>
      <c r="X129" s="722"/>
      <c r="Y129" s="722"/>
      <c r="Z129" s="722"/>
      <c r="AA129" s="722"/>
      <c r="AB129" s="722"/>
      <c r="AC129" s="722"/>
      <c r="AD129" s="724"/>
      <c r="AF129" s="398" t="s">
        <v>528</v>
      </c>
      <c r="AG129" s="396">
        <f>+COUNTA(C130:AD131)</f>
        <v>0</v>
      </c>
    </row>
    <row r="130" spans="2:33" ht="13.5" customHeight="1">
      <c r="B130" s="725" t="s">
        <v>538</v>
      </c>
      <c r="C130" s="727"/>
      <c r="D130" s="717"/>
      <c r="E130" s="717"/>
      <c r="F130" s="717"/>
      <c r="G130" s="717"/>
      <c r="H130" s="717"/>
      <c r="I130" s="717"/>
      <c r="J130" s="717"/>
      <c r="K130" s="717"/>
      <c r="L130" s="717"/>
      <c r="M130" s="717"/>
      <c r="N130" s="717"/>
      <c r="O130" s="717"/>
      <c r="P130" s="717"/>
      <c r="Q130" s="717"/>
      <c r="R130" s="717"/>
      <c r="S130" s="717"/>
      <c r="T130" s="717"/>
      <c r="U130" s="717"/>
      <c r="V130" s="717"/>
      <c r="W130" s="717"/>
      <c r="X130" s="717"/>
      <c r="Y130" s="717"/>
      <c r="Z130" s="717"/>
      <c r="AA130" s="717"/>
      <c r="AB130" s="717"/>
      <c r="AC130" s="717"/>
      <c r="AD130" s="719"/>
      <c r="AF130" s="400" t="s">
        <v>577</v>
      </c>
      <c r="AG130" s="401">
        <f>ROUNDDOWN(AG129/AG126,3)</f>
        <v>0</v>
      </c>
    </row>
    <row r="131" spans="2:33" ht="13.5" customHeight="1">
      <c r="B131" s="726"/>
      <c r="C131" s="728"/>
      <c r="D131" s="718"/>
      <c r="E131" s="718"/>
      <c r="F131" s="718"/>
      <c r="G131" s="718"/>
      <c r="H131" s="718"/>
      <c r="I131" s="718"/>
      <c r="J131" s="718"/>
      <c r="K131" s="718"/>
      <c r="L131" s="718"/>
      <c r="M131" s="718"/>
      <c r="N131" s="718"/>
      <c r="O131" s="718"/>
      <c r="P131" s="718"/>
      <c r="Q131" s="718"/>
      <c r="R131" s="718"/>
      <c r="S131" s="718"/>
      <c r="T131" s="718"/>
      <c r="U131" s="718"/>
      <c r="V131" s="718"/>
      <c r="W131" s="718"/>
      <c r="X131" s="718"/>
      <c r="Y131" s="718"/>
      <c r="Z131" s="718"/>
      <c r="AA131" s="718"/>
      <c r="AB131" s="718"/>
      <c r="AC131" s="718"/>
      <c r="AD131" s="720"/>
      <c r="AG131" s="402"/>
    </row>
    <row r="133" spans="2:33">
      <c r="B133" s="388" t="s">
        <v>567</v>
      </c>
      <c r="C133" s="389">
        <f>+AD124+1</f>
        <v>45128</v>
      </c>
      <c r="D133" s="390">
        <f>+C133+1</f>
        <v>45129</v>
      </c>
      <c r="E133" s="390">
        <f t="shared" ref="E133:V133" si="60">+D133+1</f>
        <v>45130</v>
      </c>
      <c r="F133" s="390">
        <f t="shared" si="60"/>
        <v>45131</v>
      </c>
      <c r="G133" s="390">
        <f t="shared" si="60"/>
        <v>45132</v>
      </c>
      <c r="H133" s="390">
        <f t="shared" si="60"/>
        <v>45133</v>
      </c>
      <c r="I133" s="390">
        <f t="shared" si="60"/>
        <v>45134</v>
      </c>
      <c r="J133" s="390">
        <f t="shared" si="60"/>
        <v>45135</v>
      </c>
      <c r="K133" s="390">
        <f t="shared" si="60"/>
        <v>45136</v>
      </c>
      <c r="L133" s="390">
        <f t="shared" si="60"/>
        <v>45137</v>
      </c>
      <c r="M133" s="390">
        <f t="shared" si="60"/>
        <v>45138</v>
      </c>
      <c r="N133" s="390">
        <f t="shared" si="60"/>
        <v>45139</v>
      </c>
      <c r="O133" s="390">
        <f t="shared" si="60"/>
        <v>45140</v>
      </c>
      <c r="P133" s="390">
        <f t="shared" si="60"/>
        <v>45141</v>
      </c>
      <c r="Q133" s="390">
        <f t="shared" si="60"/>
        <v>45142</v>
      </c>
      <c r="R133" s="390">
        <f t="shared" si="60"/>
        <v>45143</v>
      </c>
      <c r="S133" s="390">
        <f t="shared" si="60"/>
        <v>45144</v>
      </c>
      <c r="T133" s="390">
        <f t="shared" si="60"/>
        <v>45145</v>
      </c>
      <c r="U133" s="390">
        <f t="shared" si="60"/>
        <v>45146</v>
      </c>
      <c r="V133" s="390">
        <f t="shared" si="60"/>
        <v>45147</v>
      </c>
      <c r="W133" s="390">
        <f>+V133+1</f>
        <v>45148</v>
      </c>
      <c r="X133" s="390">
        <f t="shared" ref="X133:Z133" si="61">+W133+1</f>
        <v>45149</v>
      </c>
      <c r="Y133" s="390">
        <f t="shared" si="61"/>
        <v>45150</v>
      </c>
      <c r="Z133" s="390">
        <f t="shared" si="61"/>
        <v>45151</v>
      </c>
      <c r="AA133" s="390">
        <f>+Z133+1</f>
        <v>45152</v>
      </c>
      <c r="AB133" s="390">
        <f t="shared" ref="AB133" si="62">+AA133+1</f>
        <v>45153</v>
      </c>
      <c r="AC133" s="390">
        <f>+AB133+1</f>
        <v>45154</v>
      </c>
      <c r="AD133" s="391">
        <f t="shared" ref="AD133" si="63">+AC133+1</f>
        <v>45155</v>
      </c>
      <c r="AE133" s="392"/>
      <c r="AF133" s="732">
        <f>+AF124+1</f>
        <v>14</v>
      </c>
      <c r="AG133" s="733"/>
    </row>
    <row r="134" spans="2:33">
      <c r="B134" s="393" t="s">
        <v>569</v>
      </c>
      <c r="C134" s="394" t="str">
        <f>TEXT(WEEKDAY(+C133),"aaa")</f>
        <v>金</v>
      </c>
      <c r="D134" s="395" t="str">
        <f t="shared" ref="D134:AD134" si="64">TEXT(WEEKDAY(+D133),"aaa")</f>
        <v>土</v>
      </c>
      <c r="E134" s="395" t="str">
        <f t="shared" si="64"/>
        <v>日</v>
      </c>
      <c r="F134" s="395" t="str">
        <f t="shared" si="64"/>
        <v>月</v>
      </c>
      <c r="G134" s="395" t="str">
        <f t="shared" si="64"/>
        <v>火</v>
      </c>
      <c r="H134" s="395" t="str">
        <f t="shared" si="64"/>
        <v>水</v>
      </c>
      <c r="I134" s="395" t="str">
        <f t="shared" si="64"/>
        <v>木</v>
      </c>
      <c r="J134" s="395" t="str">
        <f t="shared" si="64"/>
        <v>金</v>
      </c>
      <c r="K134" s="395" t="str">
        <f t="shared" si="64"/>
        <v>土</v>
      </c>
      <c r="L134" s="395" t="str">
        <f t="shared" si="64"/>
        <v>日</v>
      </c>
      <c r="M134" s="395" t="str">
        <f t="shared" si="64"/>
        <v>月</v>
      </c>
      <c r="N134" s="395" t="str">
        <f t="shared" si="64"/>
        <v>火</v>
      </c>
      <c r="O134" s="395" t="str">
        <f t="shared" si="64"/>
        <v>水</v>
      </c>
      <c r="P134" s="395" t="str">
        <f t="shared" si="64"/>
        <v>木</v>
      </c>
      <c r="Q134" s="395" t="str">
        <f t="shared" si="64"/>
        <v>金</v>
      </c>
      <c r="R134" s="395" t="str">
        <f t="shared" si="64"/>
        <v>土</v>
      </c>
      <c r="S134" s="395" t="str">
        <f t="shared" si="64"/>
        <v>日</v>
      </c>
      <c r="T134" s="395" t="str">
        <f t="shared" si="64"/>
        <v>月</v>
      </c>
      <c r="U134" s="395" t="str">
        <f t="shared" si="64"/>
        <v>火</v>
      </c>
      <c r="V134" s="395" t="str">
        <f t="shared" si="64"/>
        <v>水</v>
      </c>
      <c r="W134" s="395" t="str">
        <f t="shared" si="64"/>
        <v>木</v>
      </c>
      <c r="X134" s="395" t="str">
        <f t="shared" si="64"/>
        <v>金</v>
      </c>
      <c r="Y134" s="395" t="str">
        <f t="shared" si="64"/>
        <v>土</v>
      </c>
      <c r="Z134" s="395" t="str">
        <f t="shared" si="64"/>
        <v>日</v>
      </c>
      <c r="AA134" s="395" t="str">
        <f t="shared" si="64"/>
        <v>月</v>
      </c>
      <c r="AB134" s="395" t="str">
        <f t="shared" si="64"/>
        <v>火</v>
      </c>
      <c r="AC134" s="395" t="str">
        <f t="shared" si="64"/>
        <v>水</v>
      </c>
      <c r="AD134" s="396" t="str">
        <f t="shared" si="64"/>
        <v>木</v>
      </c>
      <c r="AF134" s="397" t="s">
        <v>570</v>
      </c>
      <c r="AG134" s="370">
        <f>COUNTA(C135:AD136)</f>
        <v>0</v>
      </c>
    </row>
    <row r="135" spans="2:33">
      <c r="B135" s="734" t="s">
        <v>572</v>
      </c>
      <c r="C135" s="736"/>
      <c r="D135" s="721"/>
      <c r="E135" s="721"/>
      <c r="F135" s="721"/>
      <c r="G135" s="721"/>
      <c r="H135" s="721"/>
      <c r="I135" s="721"/>
      <c r="J135" s="721"/>
      <c r="K135" s="721"/>
      <c r="L135" s="721"/>
      <c r="M135" s="721"/>
      <c r="N135" s="721"/>
      <c r="O135" s="721"/>
      <c r="P135" s="721"/>
      <c r="Q135" s="721"/>
      <c r="R135" s="721"/>
      <c r="S135" s="721"/>
      <c r="T135" s="721"/>
      <c r="U135" s="721"/>
      <c r="V135" s="721"/>
      <c r="W135" s="721"/>
      <c r="X135" s="721"/>
      <c r="Y135" s="721"/>
      <c r="Z135" s="721"/>
      <c r="AA135" s="721"/>
      <c r="AB135" s="721"/>
      <c r="AC135" s="721"/>
      <c r="AD135" s="723"/>
      <c r="AF135" s="398" t="s">
        <v>527</v>
      </c>
      <c r="AG135" s="396">
        <f>IF(AND($G$7&gt;C133,$G$7&lt;=AD133),$G$7-C133+1-AG134,COUNTA(C133:AD133)-AG134)</f>
        <v>28</v>
      </c>
    </row>
    <row r="136" spans="2:33">
      <c r="B136" s="735"/>
      <c r="C136" s="736"/>
      <c r="D136" s="722"/>
      <c r="E136" s="722"/>
      <c r="F136" s="722"/>
      <c r="G136" s="722"/>
      <c r="H136" s="722"/>
      <c r="I136" s="722"/>
      <c r="J136" s="722"/>
      <c r="K136" s="722"/>
      <c r="L136" s="722"/>
      <c r="M136" s="722"/>
      <c r="N136" s="722"/>
      <c r="O136" s="722"/>
      <c r="P136" s="722"/>
      <c r="Q136" s="722"/>
      <c r="R136" s="722"/>
      <c r="S136" s="722"/>
      <c r="T136" s="722"/>
      <c r="U136" s="722"/>
      <c r="V136" s="722"/>
      <c r="W136" s="722"/>
      <c r="X136" s="722"/>
      <c r="Y136" s="722"/>
      <c r="Z136" s="722"/>
      <c r="AA136" s="722"/>
      <c r="AB136" s="722"/>
      <c r="AC136" s="722"/>
      <c r="AD136" s="724"/>
      <c r="AF136" s="398" t="s">
        <v>573</v>
      </c>
      <c r="AG136" s="396">
        <f>+COUNTA(C137:AD138)</f>
        <v>0</v>
      </c>
    </row>
    <row r="137" spans="2:33">
      <c r="B137" s="729" t="s">
        <v>535</v>
      </c>
      <c r="C137" s="731"/>
      <c r="D137" s="721"/>
      <c r="E137" s="721"/>
      <c r="F137" s="721"/>
      <c r="G137" s="721"/>
      <c r="H137" s="721"/>
      <c r="I137" s="721"/>
      <c r="J137" s="721"/>
      <c r="K137" s="721"/>
      <c r="L137" s="721"/>
      <c r="M137" s="721"/>
      <c r="N137" s="721"/>
      <c r="O137" s="721"/>
      <c r="P137" s="721"/>
      <c r="Q137" s="721"/>
      <c r="R137" s="721"/>
      <c r="S137" s="721"/>
      <c r="T137" s="721"/>
      <c r="U137" s="721"/>
      <c r="V137" s="721"/>
      <c r="W137" s="721"/>
      <c r="X137" s="721"/>
      <c r="Y137" s="721"/>
      <c r="Z137" s="721"/>
      <c r="AA137" s="721"/>
      <c r="AB137" s="721"/>
      <c r="AC137" s="721"/>
      <c r="AD137" s="723"/>
      <c r="AF137" s="398" t="s">
        <v>575</v>
      </c>
      <c r="AG137" s="399">
        <f>ROUNDDOWN(AG136/AG135,3)</f>
        <v>0</v>
      </c>
    </row>
    <row r="138" spans="2:33" ht="13.5" customHeight="1">
      <c r="B138" s="730"/>
      <c r="C138" s="731"/>
      <c r="D138" s="722"/>
      <c r="E138" s="722"/>
      <c r="F138" s="722"/>
      <c r="G138" s="722"/>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4"/>
      <c r="AF138" s="398" t="s">
        <v>528</v>
      </c>
      <c r="AG138" s="396">
        <f>+COUNTA(C139:AD140)</f>
        <v>0</v>
      </c>
    </row>
    <row r="139" spans="2:33" ht="13.5" customHeight="1">
      <c r="B139" s="725" t="s">
        <v>538</v>
      </c>
      <c r="C139" s="727"/>
      <c r="D139" s="717"/>
      <c r="E139" s="717"/>
      <c r="F139" s="717"/>
      <c r="G139" s="717"/>
      <c r="H139" s="717"/>
      <c r="I139" s="717"/>
      <c r="J139" s="717"/>
      <c r="K139" s="717"/>
      <c r="L139" s="717"/>
      <c r="M139" s="717"/>
      <c r="N139" s="717"/>
      <c r="O139" s="717"/>
      <c r="P139" s="717"/>
      <c r="Q139" s="717"/>
      <c r="R139" s="717"/>
      <c r="S139" s="717"/>
      <c r="T139" s="717"/>
      <c r="U139" s="717"/>
      <c r="V139" s="717"/>
      <c r="W139" s="717"/>
      <c r="X139" s="717"/>
      <c r="Y139" s="717"/>
      <c r="Z139" s="717"/>
      <c r="AA139" s="717"/>
      <c r="AB139" s="717"/>
      <c r="AC139" s="717"/>
      <c r="AD139" s="719"/>
      <c r="AF139" s="400" t="s">
        <v>577</v>
      </c>
      <c r="AG139" s="401">
        <f>ROUNDDOWN(AG138/AG135,3)</f>
        <v>0</v>
      </c>
    </row>
    <row r="140" spans="2:33" ht="13.5" customHeight="1">
      <c r="B140" s="726"/>
      <c r="C140" s="728"/>
      <c r="D140" s="718"/>
      <c r="E140" s="718"/>
      <c r="F140" s="718"/>
      <c r="G140" s="718"/>
      <c r="H140" s="718"/>
      <c r="I140" s="718"/>
      <c r="J140" s="718"/>
      <c r="K140" s="718"/>
      <c r="L140" s="718"/>
      <c r="M140" s="718"/>
      <c r="N140" s="718"/>
      <c r="O140" s="718"/>
      <c r="P140" s="718"/>
      <c r="Q140" s="718"/>
      <c r="R140" s="718"/>
      <c r="S140" s="718"/>
      <c r="T140" s="718"/>
      <c r="U140" s="718"/>
      <c r="V140" s="718"/>
      <c r="W140" s="718"/>
      <c r="X140" s="718"/>
      <c r="Y140" s="718"/>
      <c r="Z140" s="718"/>
      <c r="AA140" s="718"/>
      <c r="AB140" s="718"/>
      <c r="AC140" s="718"/>
      <c r="AD140" s="720"/>
      <c r="AG140" s="402"/>
    </row>
    <row r="142" spans="2:33">
      <c r="B142" s="388" t="s">
        <v>567</v>
      </c>
      <c r="C142" s="389">
        <f>+AD133+1</f>
        <v>45156</v>
      </c>
      <c r="D142" s="390">
        <f>+C142+1</f>
        <v>45157</v>
      </c>
      <c r="E142" s="390">
        <f t="shared" ref="E142:V142" si="65">+D142+1</f>
        <v>45158</v>
      </c>
      <c r="F142" s="390">
        <f t="shared" si="65"/>
        <v>45159</v>
      </c>
      <c r="G142" s="390">
        <f t="shared" si="65"/>
        <v>45160</v>
      </c>
      <c r="H142" s="390">
        <f t="shared" si="65"/>
        <v>45161</v>
      </c>
      <c r="I142" s="390">
        <f t="shared" si="65"/>
        <v>45162</v>
      </c>
      <c r="J142" s="390">
        <f t="shared" si="65"/>
        <v>45163</v>
      </c>
      <c r="K142" s="390">
        <f t="shared" si="65"/>
        <v>45164</v>
      </c>
      <c r="L142" s="390">
        <f t="shared" si="65"/>
        <v>45165</v>
      </c>
      <c r="M142" s="390">
        <f t="shared" si="65"/>
        <v>45166</v>
      </c>
      <c r="N142" s="390">
        <f t="shared" si="65"/>
        <v>45167</v>
      </c>
      <c r="O142" s="390">
        <f t="shared" si="65"/>
        <v>45168</v>
      </c>
      <c r="P142" s="390">
        <f t="shared" si="65"/>
        <v>45169</v>
      </c>
      <c r="Q142" s="390">
        <f t="shared" si="65"/>
        <v>45170</v>
      </c>
      <c r="R142" s="390">
        <f t="shared" si="65"/>
        <v>45171</v>
      </c>
      <c r="S142" s="390">
        <f t="shared" si="65"/>
        <v>45172</v>
      </c>
      <c r="T142" s="390">
        <f t="shared" si="65"/>
        <v>45173</v>
      </c>
      <c r="U142" s="390">
        <f t="shared" si="65"/>
        <v>45174</v>
      </c>
      <c r="V142" s="390">
        <f t="shared" si="65"/>
        <v>45175</v>
      </c>
      <c r="W142" s="390">
        <f>+V142+1</f>
        <v>45176</v>
      </c>
      <c r="X142" s="390">
        <f t="shared" ref="X142:Z142" si="66">+W142+1</f>
        <v>45177</v>
      </c>
      <c r="Y142" s="390">
        <f t="shared" si="66"/>
        <v>45178</v>
      </c>
      <c r="Z142" s="390">
        <f t="shared" si="66"/>
        <v>45179</v>
      </c>
      <c r="AA142" s="390">
        <f>+Z142+1</f>
        <v>45180</v>
      </c>
      <c r="AB142" s="390">
        <f t="shared" ref="AB142" si="67">+AA142+1</f>
        <v>45181</v>
      </c>
      <c r="AC142" s="390">
        <f>+AB142+1</f>
        <v>45182</v>
      </c>
      <c r="AD142" s="391">
        <f t="shared" ref="AD142" si="68">+AC142+1</f>
        <v>45183</v>
      </c>
      <c r="AE142" s="392"/>
      <c r="AF142" s="732">
        <f>+AF133+1</f>
        <v>15</v>
      </c>
      <c r="AG142" s="733"/>
    </row>
    <row r="143" spans="2:33">
      <c r="B143" s="393" t="s">
        <v>569</v>
      </c>
      <c r="C143" s="394" t="str">
        <f>TEXT(WEEKDAY(+C142),"aaa")</f>
        <v>金</v>
      </c>
      <c r="D143" s="395" t="str">
        <f t="shared" ref="D143:AD143" si="69">TEXT(WEEKDAY(+D142),"aaa")</f>
        <v>土</v>
      </c>
      <c r="E143" s="395" t="str">
        <f t="shared" si="69"/>
        <v>日</v>
      </c>
      <c r="F143" s="395" t="str">
        <f t="shared" si="69"/>
        <v>月</v>
      </c>
      <c r="G143" s="395" t="str">
        <f t="shared" si="69"/>
        <v>火</v>
      </c>
      <c r="H143" s="395" t="str">
        <f t="shared" si="69"/>
        <v>水</v>
      </c>
      <c r="I143" s="395" t="str">
        <f t="shared" si="69"/>
        <v>木</v>
      </c>
      <c r="J143" s="395" t="str">
        <f t="shared" si="69"/>
        <v>金</v>
      </c>
      <c r="K143" s="395" t="str">
        <f t="shared" si="69"/>
        <v>土</v>
      </c>
      <c r="L143" s="395" t="str">
        <f t="shared" si="69"/>
        <v>日</v>
      </c>
      <c r="M143" s="395" t="str">
        <f t="shared" si="69"/>
        <v>月</v>
      </c>
      <c r="N143" s="395" t="str">
        <f t="shared" si="69"/>
        <v>火</v>
      </c>
      <c r="O143" s="395" t="str">
        <f t="shared" si="69"/>
        <v>水</v>
      </c>
      <c r="P143" s="395" t="str">
        <f t="shared" si="69"/>
        <v>木</v>
      </c>
      <c r="Q143" s="395" t="str">
        <f t="shared" si="69"/>
        <v>金</v>
      </c>
      <c r="R143" s="395" t="str">
        <f t="shared" si="69"/>
        <v>土</v>
      </c>
      <c r="S143" s="395" t="str">
        <f t="shared" si="69"/>
        <v>日</v>
      </c>
      <c r="T143" s="395" t="str">
        <f t="shared" si="69"/>
        <v>月</v>
      </c>
      <c r="U143" s="395" t="str">
        <f t="shared" si="69"/>
        <v>火</v>
      </c>
      <c r="V143" s="395" t="str">
        <f t="shared" si="69"/>
        <v>水</v>
      </c>
      <c r="W143" s="395" t="str">
        <f t="shared" si="69"/>
        <v>木</v>
      </c>
      <c r="X143" s="395" t="str">
        <f t="shared" si="69"/>
        <v>金</v>
      </c>
      <c r="Y143" s="395" t="str">
        <f t="shared" si="69"/>
        <v>土</v>
      </c>
      <c r="Z143" s="395" t="str">
        <f t="shared" si="69"/>
        <v>日</v>
      </c>
      <c r="AA143" s="395" t="str">
        <f t="shared" si="69"/>
        <v>月</v>
      </c>
      <c r="AB143" s="395" t="str">
        <f t="shared" si="69"/>
        <v>火</v>
      </c>
      <c r="AC143" s="395" t="str">
        <f t="shared" si="69"/>
        <v>水</v>
      </c>
      <c r="AD143" s="396" t="str">
        <f t="shared" si="69"/>
        <v>木</v>
      </c>
      <c r="AF143" s="397" t="s">
        <v>570</v>
      </c>
      <c r="AG143" s="370">
        <f>COUNTA(C144:AD145)</f>
        <v>0</v>
      </c>
    </row>
    <row r="144" spans="2:33">
      <c r="B144" s="734" t="s">
        <v>572</v>
      </c>
      <c r="C144" s="736"/>
      <c r="D144" s="721"/>
      <c r="E144" s="721"/>
      <c r="F144" s="721"/>
      <c r="G144" s="721"/>
      <c r="H144" s="721"/>
      <c r="I144" s="721"/>
      <c r="J144" s="721"/>
      <c r="K144" s="721"/>
      <c r="L144" s="721"/>
      <c r="M144" s="721"/>
      <c r="N144" s="721"/>
      <c r="O144" s="721"/>
      <c r="P144" s="721"/>
      <c r="Q144" s="721"/>
      <c r="R144" s="721"/>
      <c r="S144" s="721"/>
      <c r="T144" s="721"/>
      <c r="U144" s="721"/>
      <c r="V144" s="721"/>
      <c r="W144" s="721"/>
      <c r="X144" s="721"/>
      <c r="Y144" s="721"/>
      <c r="Z144" s="721"/>
      <c r="AA144" s="721"/>
      <c r="AB144" s="721"/>
      <c r="AC144" s="721"/>
      <c r="AD144" s="723"/>
      <c r="AF144" s="398" t="s">
        <v>527</v>
      </c>
      <c r="AG144" s="396">
        <f>IF(AND($G$7&gt;C142,$G$7&lt;=AD142),$G$7-C142+1-AG143,COUNTA(C142:AD142)-AG143)</f>
        <v>28</v>
      </c>
    </row>
    <row r="145" spans="2:33">
      <c r="B145" s="735"/>
      <c r="C145" s="736"/>
      <c r="D145" s="722"/>
      <c r="E145" s="722"/>
      <c r="F145" s="722"/>
      <c r="G145" s="722"/>
      <c r="H145" s="722"/>
      <c r="I145" s="722"/>
      <c r="J145" s="722"/>
      <c r="K145" s="722"/>
      <c r="L145" s="722"/>
      <c r="M145" s="722"/>
      <c r="N145" s="722"/>
      <c r="O145" s="722"/>
      <c r="P145" s="722"/>
      <c r="Q145" s="722"/>
      <c r="R145" s="722"/>
      <c r="S145" s="722"/>
      <c r="T145" s="722"/>
      <c r="U145" s="722"/>
      <c r="V145" s="722"/>
      <c r="W145" s="722"/>
      <c r="X145" s="722"/>
      <c r="Y145" s="722"/>
      <c r="Z145" s="722"/>
      <c r="AA145" s="722"/>
      <c r="AB145" s="722"/>
      <c r="AC145" s="722"/>
      <c r="AD145" s="724"/>
      <c r="AF145" s="398" t="s">
        <v>573</v>
      </c>
      <c r="AG145" s="396">
        <f>+COUNTA(C146:AD147)</f>
        <v>0</v>
      </c>
    </row>
    <row r="146" spans="2:33">
      <c r="B146" s="729" t="s">
        <v>535</v>
      </c>
      <c r="C146" s="731"/>
      <c r="D146" s="721"/>
      <c r="E146" s="721"/>
      <c r="F146" s="721"/>
      <c r="G146" s="721"/>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3"/>
      <c r="AF146" s="398" t="s">
        <v>575</v>
      </c>
      <c r="AG146" s="399">
        <f>ROUNDDOWN(AG145/AG144,3)</f>
        <v>0</v>
      </c>
    </row>
    <row r="147" spans="2:33" ht="13.5" customHeight="1">
      <c r="B147" s="730"/>
      <c r="C147" s="731"/>
      <c r="D147" s="722"/>
      <c r="E147" s="722"/>
      <c r="F147" s="722"/>
      <c r="G147" s="722"/>
      <c r="H147" s="722"/>
      <c r="I147" s="722"/>
      <c r="J147" s="722"/>
      <c r="K147" s="722"/>
      <c r="L147" s="722"/>
      <c r="M147" s="722"/>
      <c r="N147" s="722"/>
      <c r="O147" s="722"/>
      <c r="P147" s="722"/>
      <c r="Q147" s="722"/>
      <c r="R147" s="722"/>
      <c r="S147" s="722"/>
      <c r="T147" s="722"/>
      <c r="U147" s="722"/>
      <c r="V147" s="722"/>
      <c r="W147" s="722"/>
      <c r="X147" s="722"/>
      <c r="Y147" s="722"/>
      <c r="Z147" s="722"/>
      <c r="AA147" s="722"/>
      <c r="AB147" s="722"/>
      <c r="AC147" s="722"/>
      <c r="AD147" s="724"/>
      <c r="AF147" s="398" t="s">
        <v>528</v>
      </c>
      <c r="AG147" s="396">
        <f>+COUNTA(C148:AD149)</f>
        <v>0</v>
      </c>
    </row>
    <row r="148" spans="2:33" ht="13.5" customHeight="1">
      <c r="B148" s="725" t="s">
        <v>538</v>
      </c>
      <c r="C148" s="727"/>
      <c r="D148" s="717"/>
      <c r="E148" s="717"/>
      <c r="F148" s="717"/>
      <c r="G148" s="717"/>
      <c r="H148" s="717"/>
      <c r="I148" s="717"/>
      <c r="J148" s="717"/>
      <c r="K148" s="717"/>
      <c r="L148" s="717"/>
      <c r="M148" s="717"/>
      <c r="N148" s="717"/>
      <c r="O148" s="717"/>
      <c r="P148" s="717"/>
      <c r="Q148" s="717"/>
      <c r="R148" s="717"/>
      <c r="S148" s="717"/>
      <c r="T148" s="717"/>
      <c r="U148" s="717"/>
      <c r="V148" s="717"/>
      <c r="W148" s="717"/>
      <c r="X148" s="717"/>
      <c r="Y148" s="717"/>
      <c r="Z148" s="717"/>
      <c r="AA148" s="717"/>
      <c r="AB148" s="717"/>
      <c r="AC148" s="717"/>
      <c r="AD148" s="719"/>
      <c r="AF148" s="400" t="s">
        <v>577</v>
      </c>
      <c r="AG148" s="401">
        <f>ROUNDDOWN(AG147/AG144,3)</f>
        <v>0</v>
      </c>
    </row>
    <row r="149" spans="2:33" ht="13.5" customHeight="1">
      <c r="B149" s="726"/>
      <c r="C149" s="728"/>
      <c r="D149" s="718"/>
      <c r="E149" s="718"/>
      <c r="F149" s="718"/>
      <c r="G149" s="718"/>
      <c r="H149" s="718"/>
      <c r="I149" s="718"/>
      <c r="J149" s="718"/>
      <c r="K149" s="718"/>
      <c r="L149" s="718"/>
      <c r="M149" s="718"/>
      <c r="N149" s="718"/>
      <c r="O149" s="718"/>
      <c r="P149" s="718"/>
      <c r="Q149" s="718"/>
      <c r="R149" s="718"/>
      <c r="S149" s="718"/>
      <c r="T149" s="718"/>
      <c r="U149" s="718"/>
      <c r="V149" s="718"/>
      <c r="W149" s="718"/>
      <c r="X149" s="718"/>
      <c r="Y149" s="718"/>
      <c r="Z149" s="718"/>
      <c r="AA149" s="718"/>
      <c r="AB149" s="718"/>
      <c r="AC149" s="718"/>
      <c r="AD149" s="720"/>
      <c r="AG149" s="402"/>
    </row>
    <row r="151" spans="2:33">
      <c r="B151" s="388" t="s">
        <v>567</v>
      </c>
      <c r="C151" s="389">
        <f>+AD142+1</f>
        <v>45184</v>
      </c>
      <c r="D151" s="390">
        <f>+C151+1</f>
        <v>45185</v>
      </c>
      <c r="E151" s="390">
        <f t="shared" ref="E151:V151" si="70">+D151+1</f>
        <v>45186</v>
      </c>
      <c r="F151" s="390">
        <f t="shared" si="70"/>
        <v>45187</v>
      </c>
      <c r="G151" s="390">
        <f t="shared" si="70"/>
        <v>45188</v>
      </c>
      <c r="H151" s="390">
        <f t="shared" si="70"/>
        <v>45189</v>
      </c>
      <c r="I151" s="390">
        <f t="shared" si="70"/>
        <v>45190</v>
      </c>
      <c r="J151" s="390">
        <f t="shared" si="70"/>
        <v>45191</v>
      </c>
      <c r="K151" s="390">
        <f t="shared" si="70"/>
        <v>45192</v>
      </c>
      <c r="L151" s="390">
        <f t="shared" si="70"/>
        <v>45193</v>
      </c>
      <c r="M151" s="390">
        <f t="shared" si="70"/>
        <v>45194</v>
      </c>
      <c r="N151" s="390">
        <f t="shared" si="70"/>
        <v>45195</v>
      </c>
      <c r="O151" s="390">
        <f t="shared" si="70"/>
        <v>45196</v>
      </c>
      <c r="P151" s="390">
        <f t="shared" si="70"/>
        <v>45197</v>
      </c>
      <c r="Q151" s="390">
        <f t="shared" si="70"/>
        <v>45198</v>
      </c>
      <c r="R151" s="390">
        <f t="shared" si="70"/>
        <v>45199</v>
      </c>
      <c r="S151" s="390">
        <f t="shared" si="70"/>
        <v>45200</v>
      </c>
      <c r="T151" s="390">
        <f t="shared" si="70"/>
        <v>45201</v>
      </c>
      <c r="U151" s="390">
        <f t="shared" si="70"/>
        <v>45202</v>
      </c>
      <c r="V151" s="390">
        <f t="shared" si="70"/>
        <v>45203</v>
      </c>
      <c r="W151" s="390">
        <f>+V151+1</f>
        <v>45204</v>
      </c>
      <c r="X151" s="390">
        <f t="shared" ref="X151:Z151" si="71">+W151+1</f>
        <v>45205</v>
      </c>
      <c r="Y151" s="390">
        <f t="shared" si="71"/>
        <v>45206</v>
      </c>
      <c r="Z151" s="390">
        <f t="shared" si="71"/>
        <v>45207</v>
      </c>
      <c r="AA151" s="390">
        <f>+Z151+1</f>
        <v>45208</v>
      </c>
      <c r="AB151" s="390">
        <f t="shared" ref="AB151" si="72">+AA151+1</f>
        <v>45209</v>
      </c>
      <c r="AC151" s="390">
        <f>+AB151+1</f>
        <v>45210</v>
      </c>
      <c r="AD151" s="391">
        <f t="shared" ref="AD151" si="73">+AC151+1</f>
        <v>45211</v>
      </c>
      <c r="AE151" s="392"/>
      <c r="AF151" s="732">
        <f>+AF142+1</f>
        <v>16</v>
      </c>
      <c r="AG151" s="733"/>
    </row>
    <row r="152" spans="2:33">
      <c r="B152" s="393" t="s">
        <v>569</v>
      </c>
      <c r="C152" s="394" t="str">
        <f>TEXT(WEEKDAY(+C151),"aaa")</f>
        <v>金</v>
      </c>
      <c r="D152" s="395" t="str">
        <f t="shared" ref="D152:AD152" si="74">TEXT(WEEKDAY(+D151),"aaa")</f>
        <v>土</v>
      </c>
      <c r="E152" s="395" t="str">
        <f t="shared" si="74"/>
        <v>日</v>
      </c>
      <c r="F152" s="395" t="str">
        <f t="shared" si="74"/>
        <v>月</v>
      </c>
      <c r="G152" s="395" t="str">
        <f t="shared" si="74"/>
        <v>火</v>
      </c>
      <c r="H152" s="395" t="str">
        <f t="shared" si="74"/>
        <v>水</v>
      </c>
      <c r="I152" s="395" t="str">
        <f t="shared" si="74"/>
        <v>木</v>
      </c>
      <c r="J152" s="395" t="str">
        <f t="shared" si="74"/>
        <v>金</v>
      </c>
      <c r="K152" s="395" t="str">
        <f t="shared" si="74"/>
        <v>土</v>
      </c>
      <c r="L152" s="395" t="str">
        <f t="shared" si="74"/>
        <v>日</v>
      </c>
      <c r="M152" s="395" t="str">
        <f t="shared" si="74"/>
        <v>月</v>
      </c>
      <c r="N152" s="395" t="str">
        <f t="shared" si="74"/>
        <v>火</v>
      </c>
      <c r="O152" s="395" t="str">
        <f t="shared" si="74"/>
        <v>水</v>
      </c>
      <c r="P152" s="395" t="str">
        <f t="shared" si="74"/>
        <v>木</v>
      </c>
      <c r="Q152" s="395" t="str">
        <f t="shared" si="74"/>
        <v>金</v>
      </c>
      <c r="R152" s="395" t="str">
        <f t="shared" si="74"/>
        <v>土</v>
      </c>
      <c r="S152" s="395" t="str">
        <f t="shared" si="74"/>
        <v>日</v>
      </c>
      <c r="T152" s="395" t="str">
        <f t="shared" si="74"/>
        <v>月</v>
      </c>
      <c r="U152" s="395" t="str">
        <f t="shared" si="74"/>
        <v>火</v>
      </c>
      <c r="V152" s="395" t="str">
        <f t="shared" si="74"/>
        <v>水</v>
      </c>
      <c r="W152" s="395" t="str">
        <f t="shared" si="74"/>
        <v>木</v>
      </c>
      <c r="X152" s="395" t="str">
        <f t="shared" si="74"/>
        <v>金</v>
      </c>
      <c r="Y152" s="395" t="str">
        <f t="shared" si="74"/>
        <v>土</v>
      </c>
      <c r="Z152" s="395" t="str">
        <f t="shared" si="74"/>
        <v>日</v>
      </c>
      <c r="AA152" s="395" t="str">
        <f t="shared" si="74"/>
        <v>月</v>
      </c>
      <c r="AB152" s="395" t="str">
        <f t="shared" si="74"/>
        <v>火</v>
      </c>
      <c r="AC152" s="395" t="str">
        <f t="shared" si="74"/>
        <v>水</v>
      </c>
      <c r="AD152" s="396" t="str">
        <f t="shared" si="74"/>
        <v>木</v>
      </c>
      <c r="AF152" s="397" t="s">
        <v>570</v>
      </c>
      <c r="AG152" s="370">
        <f>COUNTA(C153:AD154)</f>
        <v>0</v>
      </c>
    </row>
    <row r="153" spans="2:33">
      <c r="B153" s="734" t="s">
        <v>572</v>
      </c>
      <c r="C153" s="736"/>
      <c r="D153" s="721"/>
      <c r="E153" s="721"/>
      <c r="F153" s="721"/>
      <c r="G153" s="721"/>
      <c r="H153" s="721"/>
      <c r="I153" s="721"/>
      <c r="J153" s="721"/>
      <c r="K153" s="721"/>
      <c r="L153" s="721"/>
      <c r="M153" s="721"/>
      <c r="N153" s="721"/>
      <c r="O153" s="721"/>
      <c r="P153" s="721"/>
      <c r="Q153" s="721"/>
      <c r="R153" s="721"/>
      <c r="S153" s="721"/>
      <c r="T153" s="721"/>
      <c r="U153" s="721"/>
      <c r="V153" s="721"/>
      <c r="W153" s="721"/>
      <c r="X153" s="721"/>
      <c r="Y153" s="721"/>
      <c r="Z153" s="721"/>
      <c r="AA153" s="721"/>
      <c r="AB153" s="721"/>
      <c r="AC153" s="721"/>
      <c r="AD153" s="723"/>
      <c r="AF153" s="398" t="s">
        <v>527</v>
      </c>
      <c r="AG153" s="396">
        <f>IF(AND($G$7&gt;C151,$G$7&lt;=AD151),$G$7-C151+1-AG152,COUNTA(C151:AD151)-AG152)</f>
        <v>28</v>
      </c>
    </row>
    <row r="154" spans="2:33">
      <c r="B154" s="735"/>
      <c r="C154" s="736"/>
      <c r="D154" s="722"/>
      <c r="E154" s="722"/>
      <c r="F154" s="722"/>
      <c r="G154" s="722"/>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4"/>
      <c r="AF154" s="398" t="s">
        <v>573</v>
      </c>
      <c r="AG154" s="396">
        <f>+COUNTA(C155:AD156)</f>
        <v>0</v>
      </c>
    </row>
    <row r="155" spans="2:33">
      <c r="B155" s="729" t="s">
        <v>535</v>
      </c>
      <c r="C155" s="731"/>
      <c r="D155" s="721"/>
      <c r="E155" s="721"/>
      <c r="F155" s="721"/>
      <c r="G155" s="721"/>
      <c r="H155" s="721"/>
      <c r="I155" s="721"/>
      <c r="J155" s="721"/>
      <c r="K155" s="721"/>
      <c r="L155" s="721"/>
      <c r="M155" s="721"/>
      <c r="N155" s="721"/>
      <c r="O155" s="721"/>
      <c r="P155" s="721"/>
      <c r="Q155" s="721"/>
      <c r="R155" s="721"/>
      <c r="S155" s="721"/>
      <c r="T155" s="721"/>
      <c r="U155" s="721"/>
      <c r="V155" s="721"/>
      <c r="W155" s="721"/>
      <c r="X155" s="721"/>
      <c r="Y155" s="721"/>
      <c r="Z155" s="721"/>
      <c r="AA155" s="721"/>
      <c r="AB155" s="721"/>
      <c r="AC155" s="721"/>
      <c r="AD155" s="723"/>
      <c r="AF155" s="398" t="s">
        <v>575</v>
      </c>
      <c r="AG155" s="399">
        <f>ROUNDDOWN(AG154/AG153,3)</f>
        <v>0</v>
      </c>
    </row>
    <row r="156" spans="2:33" ht="13.5" customHeight="1">
      <c r="B156" s="730"/>
      <c r="C156" s="731"/>
      <c r="D156" s="722"/>
      <c r="E156" s="722"/>
      <c r="F156" s="722"/>
      <c r="G156" s="722"/>
      <c r="H156" s="722"/>
      <c r="I156" s="722"/>
      <c r="J156" s="722"/>
      <c r="K156" s="722"/>
      <c r="L156" s="722"/>
      <c r="M156" s="722"/>
      <c r="N156" s="722"/>
      <c r="O156" s="722"/>
      <c r="P156" s="722"/>
      <c r="Q156" s="722"/>
      <c r="R156" s="722"/>
      <c r="S156" s="722"/>
      <c r="T156" s="722"/>
      <c r="U156" s="722"/>
      <c r="V156" s="722"/>
      <c r="W156" s="722"/>
      <c r="X156" s="722"/>
      <c r="Y156" s="722"/>
      <c r="Z156" s="722"/>
      <c r="AA156" s="722"/>
      <c r="AB156" s="722"/>
      <c r="AC156" s="722"/>
      <c r="AD156" s="724"/>
      <c r="AF156" s="398" t="s">
        <v>528</v>
      </c>
      <c r="AG156" s="396">
        <f>+COUNTA(C157:AD158)</f>
        <v>0</v>
      </c>
    </row>
    <row r="157" spans="2:33" ht="13.5" customHeight="1">
      <c r="B157" s="725" t="s">
        <v>538</v>
      </c>
      <c r="C157" s="727"/>
      <c r="D157" s="717"/>
      <c r="E157" s="717"/>
      <c r="F157" s="717"/>
      <c r="G157" s="717"/>
      <c r="H157" s="717"/>
      <c r="I157" s="717"/>
      <c r="J157" s="717"/>
      <c r="K157" s="717"/>
      <c r="L157" s="717"/>
      <c r="M157" s="717"/>
      <c r="N157" s="717"/>
      <c r="O157" s="717"/>
      <c r="P157" s="717"/>
      <c r="Q157" s="717"/>
      <c r="R157" s="717"/>
      <c r="S157" s="717"/>
      <c r="T157" s="717"/>
      <c r="U157" s="717"/>
      <c r="V157" s="717"/>
      <c r="W157" s="717"/>
      <c r="X157" s="717"/>
      <c r="Y157" s="717"/>
      <c r="Z157" s="717"/>
      <c r="AA157" s="717"/>
      <c r="AB157" s="717"/>
      <c r="AC157" s="717"/>
      <c r="AD157" s="719"/>
      <c r="AF157" s="400" t="s">
        <v>577</v>
      </c>
      <c r="AG157" s="401">
        <f>ROUNDDOWN(AG156/AG153,3)</f>
        <v>0</v>
      </c>
    </row>
    <row r="158" spans="2:33" ht="13.5" customHeight="1">
      <c r="B158" s="726"/>
      <c r="C158" s="728"/>
      <c r="D158" s="718"/>
      <c r="E158" s="718"/>
      <c r="F158" s="718"/>
      <c r="G158" s="718"/>
      <c r="H158" s="718"/>
      <c r="I158" s="718"/>
      <c r="J158" s="718"/>
      <c r="K158" s="718"/>
      <c r="L158" s="718"/>
      <c r="M158" s="718"/>
      <c r="N158" s="718"/>
      <c r="O158" s="718"/>
      <c r="P158" s="718"/>
      <c r="Q158" s="718"/>
      <c r="R158" s="718"/>
      <c r="S158" s="718"/>
      <c r="T158" s="718"/>
      <c r="U158" s="718"/>
      <c r="V158" s="718"/>
      <c r="W158" s="718"/>
      <c r="X158" s="718"/>
      <c r="Y158" s="718"/>
      <c r="Z158" s="718"/>
      <c r="AA158" s="718"/>
      <c r="AB158" s="718"/>
      <c r="AC158" s="718"/>
      <c r="AD158" s="720"/>
      <c r="AG158" s="402"/>
    </row>
    <row r="160" spans="2:33">
      <c r="B160" s="388" t="s">
        <v>567</v>
      </c>
      <c r="C160" s="389">
        <f>+AD151+1</f>
        <v>45212</v>
      </c>
      <c r="D160" s="390">
        <f>+C160+1</f>
        <v>45213</v>
      </c>
      <c r="E160" s="390">
        <f t="shared" ref="E160:V160" si="75">+D160+1</f>
        <v>45214</v>
      </c>
      <c r="F160" s="390">
        <f t="shared" si="75"/>
        <v>45215</v>
      </c>
      <c r="G160" s="390">
        <f t="shared" si="75"/>
        <v>45216</v>
      </c>
      <c r="H160" s="390">
        <f t="shared" si="75"/>
        <v>45217</v>
      </c>
      <c r="I160" s="390">
        <f t="shared" si="75"/>
        <v>45218</v>
      </c>
      <c r="J160" s="390">
        <f t="shared" si="75"/>
        <v>45219</v>
      </c>
      <c r="K160" s="390">
        <f t="shared" si="75"/>
        <v>45220</v>
      </c>
      <c r="L160" s="390">
        <f t="shared" si="75"/>
        <v>45221</v>
      </c>
      <c r="M160" s="390">
        <f t="shared" si="75"/>
        <v>45222</v>
      </c>
      <c r="N160" s="390">
        <f t="shared" si="75"/>
        <v>45223</v>
      </c>
      <c r="O160" s="390">
        <f t="shared" si="75"/>
        <v>45224</v>
      </c>
      <c r="P160" s="390">
        <f t="shared" si="75"/>
        <v>45225</v>
      </c>
      <c r="Q160" s="390">
        <f t="shared" si="75"/>
        <v>45226</v>
      </c>
      <c r="R160" s="390">
        <f t="shared" si="75"/>
        <v>45227</v>
      </c>
      <c r="S160" s="390">
        <f t="shared" si="75"/>
        <v>45228</v>
      </c>
      <c r="T160" s="390">
        <f t="shared" si="75"/>
        <v>45229</v>
      </c>
      <c r="U160" s="390">
        <f t="shared" si="75"/>
        <v>45230</v>
      </c>
      <c r="V160" s="390">
        <f t="shared" si="75"/>
        <v>45231</v>
      </c>
      <c r="W160" s="390">
        <f>+V160+1</f>
        <v>45232</v>
      </c>
      <c r="X160" s="390">
        <f t="shared" ref="X160:Z160" si="76">+W160+1</f>
        <v>45233</v>
      </c>
      <c r="Y160" s="390">
        <f t="shared" si="76"/>
        <v>45234</v>
      </c>
      <c r="Z160" s="390">
        <f t="shared" si="76"/>
        <v>45235</v>
      </c>
      <c r="AA160" s="390">
        <f>+Z160+1</f>
        <v>45236</v>
      </c>
      <c r="AB160" s="390">
        <f t="shared" ref="AB160" si="77">+AA160+1</f>
        <v>45237</v>
      </c>
      <c r="AC160" s="390">
        <f>+AB160+1</f>
        <v>45238</v>
      </c>
      <c r="AD160" s="391">
        <f t="shared" ref="AD160" si="78">+AC160+1</f>
        <v>45239</v>
      </c>
      <c r="AE160" s="392"/>
      <c r="AF160" s="732">
        <f>+AF151+1</f>
        <v>17</v>
      </c>
      <c r="AG160" s="733"/>
    </row>
    <row r="161" spans="2:33">
      <c r="B161" s="393" t="s">
        <v>569</v>
      </c>
      <c r="C161" s="394" t="str">
        <f>TEXT(WEEKDAY(+C160),"aaa")</f>
        <v>金</v>
      </c>
      <c r="D161" s="395" t="str">
        <f t="shared" ref="D161:AD161" si="79">TEXT(WEEKDAY(+D160),"aaa")</f>
        <v>土</v>
      </c>
      <c r="E161" s="395" t="str">
        <f t="shared" si="79"/>
        <v>日</v>
      </c>
      <c r="F161" s="395" t="str">
        <f t="shared" si="79"/>
        <v>月</v>
      </c>
      <c r="G161" s="395" t="str">
        <f t="shared" si="79"/>
        <v>火</v>
      </c>
      <c r="H161" s="395" t="str">
        <f t="shared" si="79"/>
        <v>水</v>
      </c>
      <c r="I161" s="395" t="str">
        <f t="shared" si="79"/>
        <v>木</v>
      </c>
      <c r="J161" s="395" t="str">
        <f t="shared" si="79"/>
        <v>金</v>
      </c>
      <c r="K161" s="395" t="str">
        <f t="shared" si="79"/>
        <v>土</v>
      </c>
      <c r="L161" s="395" t="str">
        <f t="shared" si="79"/>
        <v>日</v>
      </c>
      <c r="M161" s="395" t="str">
        <f t="shared" si="79"/>
        <v>月</v>
      </c>
      <c r="N161" s="395" t="str">
        <f t="shared" si="79"/>
        <v>火</v>
      </c>
      <c r="O161" s="395" t="str">
        <f t="shared" si="79"/>
        <v>水</v>
      </c>
      <c r="P161" s="395" t="str">
        <f t="shared" si="79"/>
        <v>木</v>
      </c>
      <c r="Q161" s="395" t="str">
        <f t="shared" si="79"/>
        <v>金</v>
      </c>
      <c r="R161" s="395" t="str">
        <f t="shared" si="79"/>
        <v>土</v>
      </c>
      <c r="S161" s="395" t="str">
        <f t="shared" si="79"/>
        <v>日</v>
      </c>
      <c r="T161" s="395" t="str">
        <f t="shared" si="79"/>
        <v>月</v>
      </c>
      <c r="U161" s="395" t="str">
        <f t="shared" si="79"/>
        <v>火</v>
      </c>
      <c r="V161" s="395" t="str">
        <f t="shared" si="79"/>
        <v>水</v>
      </c>
      <c r="W161" s="395" t="str">
        <f t="shared" si="79"/>
        <v>木</v>
      </c>
      <c r="X161" s="395" t="str">
        <f t="shared" si="79"/>
        <v>金</v>
      </c>
      <c r="Y161" s="395" t="str">
        <f t="shared" si="79"/>
        <v>土</v>
      </c>
      <c r="Z161" s="395" t="str">
        <f t="shared" si="79"/>
        <v>日</v>
      </c>
      <c r="AA161" s="395" t="str">
        <f t="shared" si="79"/>
        <v>月</v>
      </c>
      <c r="AB161" s="395" t="str">
        <f t="shared" si="79"/>
        <v>火</v>
      </c>
      <c r="AC161" s="395" t="str">
        <f t="shared" si="79"/>
        <v>水</v>
      </c>
      <c r="AD161" s="396" t="str">
        <f t="shared" si="79"/>
        <v>木</v>
      </c>
      <c r="AF161" s="397" t="s">
        <v>570</v>
      </c>
      <c r="AG161" s="370">
        <f>COUNTA(C162:AD163)</f>
        <v>0</v>
      </c>
    </row>
    <row r="162" spans="2:33">
      <c r="B162" s="734" t="s">
        <v>572</v>
      </c>
      <c r="C162" s="736"/>
      <c r="D162" s="721"/>
      <c r="E162" s="721"/>
      <c r="F162" s="721"/>
      <c r="G162" s="721"/>
      <c r="H162" s="721"/>
      <c r="I162" s="721"/>
      <c r="J162" s="721"/>
      <c r="K162" s="721"/>
      <c r="L162" s="721"/>
      <c r="M162" s="721"/>
      <c r="N162" s="721"/>
      <c r="O162" s="721"/>
      <c r="P162" s="721"/>
      <c r="Q162" s="721"/>
      <c r="R162" s="721"/>
      <c r="S162" s="721"/>
      <c r="T162" s="721"/>
      <c r="U162" s="721"/>
      <c r="V162" s="721"/>
      <c r="W162" s="721"/>
      <c r="X162" s="721"/>
      <c r="Y162" s="721"/>
      <c r="Z162" s="721"/>
      <c r="AA162" s="721"/>
      <c r="AB162" s="721"/>
      <c r="AC162" s="721"/>
      <c r="AD162" s="723"/>
      <c r="AF162" s="398" t="s">
        <v>527</v>
      </c>
      <c r="AG162" s="396">
        <f>IF(AND($G$7&gt;C160,$G$7&lt;=AD160),$G$7-C160+1-AG161,COUNTA(C160:AD160)-AG161)</f>
        <v>28</v>
      </c>
    </row>
    <row r="163" spans="2:33">
      <c r="B163" s="735"/>
      <c r="C163" s="736"/>
      <c r="D163" s="722"/>
      <c r="E163" s="722"/>
      <c r="F163" s="722"/>
      <c r="G163" s="722"/>
      <c r="H163" s="722"/>
      <c r="I163" s="722"/>
      <c r="J163" s="722"/>
      <c r="K163" s="722"/>
      <c r="L163" s="722"/>
      <c r="M163" s="722"/>
      <c r="N163" s="722"/>
      <c r="O163" s="722"/>
      <c r="P163" s="722"/>
      <c r="Q163" s="722"/>
      <c r="R163" s="722"/>
      <c r="S163" s="722"/>
      <c r="T163" s="722"/>
      <c r="U163" s="722"/>
      <c r="V163" s="722"/>
      <c r="W163" s="722"/>
      <c r="X163" s="722"/>
      <c r="Y163" s="722"/>
      <c r="Z163" s="722"/>
      <c r="AA163" s="722"/>
      <c r="AB163" s="722"/>
      <c r="AC163" s="722"/>
      <c r="AD163" s="724"/>
      <c r="AF163" s="398" t="s">
        <v>573</v>
      </c>
      <c r="AG163" s="396">
        <f>+COUNTA(C164:AD165)</f>
        <v>0</v>
      </c>
    </row>
    <row r="164" spans="2:33">
      <c r="B164" s="729" t="s">
        <v>535</v>
      </c>
      <c r="C164" s="731"/>
      <c r="D164" s="721"/>
      <c r="E164" s="721"/>
      <c r="F164" s="721"/>
      <c r="G164" s="721"/>
      <c r="H164" s="721"/>
      <c r="I164" s="721"/>
      <c r="J164" s="721"/>
      <c r="K164" s="721"/>
      <c r="L164" s="721"/>
      <c r="M164" s="721"/>
      <c r="N164" s="721"/>
      <c r="O164" s="721"/>
      <c r="P164" s="721"/>
      <c r="Q164" s="721"/>
      <c r="R164" s="721"/>
      <c r="S164" s="721"/>
      <c r="T164" s="721"/>
      <c r="U164" s="721"/>
      <c r="V164" s="721"/>
      <c r="W164" s="721"/>
      <c r="X164" s="721"/>
      <c r="Y164" s="721"/>
      <c r="Z164" s="721"/>
      <c r="AA164" s="721"/>
      <c r="AB164" s="721"/>
      <c r="AC164" s="721"/>
      <c r="AD164" s="723"/>
      <c r="AF164" s="398" t="s">
        <v>575</v>
      </c>
      <c r="AG164" s="399">
        <f>ROUNDDOWN(AG163/AG162,3)</f>
        <v>0</v>
      </c>
    </row>
    <row r="165" spans="2:33" ht="13.5" customHeight="1">
      <c r="B165" s="730"/>
      <c r="C165" s="731"/>
      <c r="D165" s="722"/>
      <c r="E165" s="722"/>
      <c r="F165" s="722"/>
      <c r="G165" s="722"/>
      <c r="H165" s="722"/>
      <c r="I165" s="722"/>
      <c r="J165" s="722"/>
      <c r="K165" s="722"/>
      <c r="L165" s="722"/>
      <c r="M165" s="722"/>
      <c r="N165" s="722"/>
      <c r="O165" s="722"/>
      <c r="P165" s="722"/>
      <c r="Q165" s="722"/>
      <c r="R165" s="722"/>
      <c r="S165" s="722"/>
      <c r="T165" s="722"/>
      <c r="U165" s="722"/>
      <c r="V165" s="722"/>
      <c r="W165" s="722"/>
      <c r="X165" s="722"/>
      <c r="Y165" s="722"/>
      <c r="Z165" s="722"/>
      <c r="AA165" s="722"/>
      <c r="AB165" s="722"/>
      <c r="AC165" s="722"/>
      <c r="AD165" s="724"/>
      <c r="AF165" s="398" t="s">
        <v>528</v>
      </c>
      <c r="AG165" s="396">
        <f>+COUNTA(C166:AD167)</f>
        <v>0</v>
      </c>
    </row>
    <row r="166" spans="2:33" ht="13.5" customHeight="1">
      <c r="B166" s="725" t="s">
        <v>538</v>
      </c>
      <c r="C166" s="727"/>
      <c r="D166" s="717"/>
      <c r="E166" s="717"/>
      <c r="F166" s="717"/>
      <c r="G166" s="717"/>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9"/>
      <c r="AF166" s="400" t="s">
        <v>577</v>
      </c>
      <c r="AG166" s="401">
        <f>ROUNDDOWN(AG165/AG162,3)</f>
        <v>0</v>
      </c>
    </row>
    <row r="167" spans="2:33" ht="13.5" customHeight="1">
      <c r="B167" s="726"/>
      <c r="C167" s="728"/>
      <c r="D167" s="718"/>
      <c r="E167" s="718"/>
      <c r="F167" s="718"/>
      <c r="G167" s="718"/>
      <c r="H167" s="718"/>
      <c r="I167" s="718"/>
      <c r="J167" s="718"/>
      <c r="K167" s="718"/>
      <c r="L167" s="718"/>
      <c r="M167" s="718"/>
      <c r="N167" s="718"/>
      <c r="O167" s="718"/>
      <c r="P167" s="718"/>
      <c r="Q167" s="718"/>
      <c r="R167" s="718"/>
      <c r="S167" s="718"/>
      <c r="T167" s="718"/>
      <c r="U167" s="718"/>
      <c r="V167" s="718"/>
      <c r="W167" s="718"/>
      <c r="X167" s="718"/>
      <c r="Y167" s="718"/>
      <c r="Z167" s="718"/>
      <c r="AA167" s="718"/>
      <c r="AB167" s="718"/>
      <c r="AC167" s="718"/>
      <c r="AD167" s="720"/>
      <c r="AG167" s="402"/>
    </row>
    <row r="169" spans="2:33">
      <c r="B169" s="388" t="s">
        <v>567</v>
      </c>
      <c r="C169" s="389">
        <f>+AD160+1</f>
        <v>45240</v>
      </c>
      <c r="D169" s="390">
        <f>+C169+1</f>
        <v>45241</v>
      </c>
      <c r="E169" s="390">
        <f t="shared" ref="E169:V169" si="80">+D169+1</f>
        <v>45242</v>
      </c>
      <c r="F169" s="390">
        <f t="shared" si="80"/>
        <v>45243</v>
      </c>
      <c r="G169" s="390">
        <f t="shared" si="80"/>
        <v>45244</v>
      </c>
      <c r="H169" s="390">
        <f t="shared" si="80"/>
        <v>45245</v>
      </c>
      <c r="I169" s="390">
        <f t="shared" si="80"/>
        <v>45246</v>
      </c>
      <c r="J169" s="390">
        <f t="shared" si="80"/>
        <v>45247</v>
      </c>
      <c r="K169" s="390">
        <f t="shared" si="80"/>
        <v>45248</v>
      </c>
      <c r="L169" s="390">
        <f t="shared" si="80"/>
        <v>45249</v>
      </c>
      <c r="M169" s="390">
        <f t="shared" si="80"/>
        <v>45250</v>
      </c>
      <c r="N169" s="390">
        <f t="shared" si="80"/>
        <v>45251</v>
      </c>
      <c r="O169" s="390">
        <f t="shared" si="80"/>
        <v>45252</v>
      </c>
      <c r="P169" s="390">
        <f t="shared" si="80"/>
        <v>45253</v>
      </c>
      <c r="Q169" s="390">
        <f t="shared" si="80"/>
        <v>45254</v>
      </c>
      <c r="R169" s="390">
        <f t="shared" si="80"/>
        <v>45255</v>
      </c>
      <c r="S169" s="390">
        <f t="shared" si="80"/>
        <v>45256</v>
      </c>
      <c r="T169" s="390">
        <f t="shared" si="80"/>
        <v>45257</v>
      </c>
      <c r="U169" s="390">
        <f t="shared" si="80"/>
        <v>45258</v>
      </c>
      <c r="V169" s="390">
        <f t="shared" si="80"/>
        <v>45259</v>
      </c>
      <c r="W169" s="390">
        <f>+V169+1</f>
        <v>45260</v>
      </c>
      <c r="X169" s="390">
        <f t="shared" ref="X169:Z169" si="81">+W169+1</f>
        <v>45261</v>
      </c>
      <c r="Y169" s="390">
        <f t="shared" si="81"/>
        <v>45262</v>
      </c>
      <c r="Z169" s="390">
        <f t="shared" si="81"/>
        <v>45263</v>
      </c>
      <c r="AA169" s="390">
        <f>+Z169+1</f>
        <v>45264</v>
      </c>
      <c r="AB169" s="390">
        <f t="shared" ref="AB169" si="82">+AA169+1</f>
        <v>45265</v>
      </c>
      <c r="AC169" s="390">
        <f>+AB169+1</f>
        <v>45266</v>
      </c>
      <c r="AD169" s="391">
        <f t="shared" ref="AD169" si="83">+AC169+1</f>
        <v>45267</v>
      </c>
      <c r="AE169" s="392"/>
      <c r="AF169" s="732">
        <f>+AF160+1</f>
        <v>18</v>
      </c>
      <c r="AG169" s="733"/>
    </row>
    <row r="170" spans="2:33">
      <c r="B170" s="393" t="s">
        <v>569</v>
      </c>
      <c r="C170" s="394" t="str">
        <f>TEXT(WEEKDAY(+C169),"aaa")</f>
        <v>金</v>
      </c>
      <c r="D170" s="395" t="str">
        <f t="shared" ref="D170:AD170" si="84">TEXT(WEEKDAY(+D169),"aaa")</f>
        <v>土</v>
      </c>
      <c r="E170" s="395" t="str">
        <f t="shared" si="84"/>
        <v>日</v>
      </c>
      <c r="F170" s="395" t="str">
        <f t="shared" si="84"/>
        <v>月</v>
      </c>
      <c r="G170" s="395" t="str">
        <f t="shared" si="84"/>
        <v>火</v>
      </c>
      <c r="H170" s="395" t="str">
        <f t="shared" si="84"/>
        <v>水</v>
      </c>
      <c r="I170" s="395" t="str">
        <f t="shared" si="84"/>
        <v>木</v>
      </c>
      <c r="J170" s="395" t="str">
        <f t="shared" si="84"/>
        <v>金</v>
      </c>
      <c r="K170" s="395" t="str">
        <f t="shared" si="84"/>
        <v>土</v>
      </c>
      <c r="L170" s="395" t="str">
        <f t="shared" si="84"/>
        <v>日</v>
      </c>
      <c r="M170" s="395" t="str">
        <f t="shared" si="84"/>
        <v>月</v>
      </c>
      <c r="N170" s="395" t="str">
        <f t="shared" si="84"/>
        <v>火</v>
      </c>
      <c r="O170" s="395" t="str">
        <f t="shared" si="84"/>
        <v>水</v>
      </c>
      <c r="P170" s="395" t="str">
        <f t="shared" si="84"/>
        <v>木</v>
      </c>
      <c r="Q170" s="395" t="str">
        <f t="shared" si="84"/>
        <v>金</v>
      </c>
      <c r="R170" s="395" t="str">
        <f t="shared" si="84"/>
        <v>土</v>
      </c>
      <c r="S170" s="395" t="str">
        <f t="shared" si="84"/>
        <v>日</v>
      </c>
      <c r="T170" s="395" t="str">
        <f t="shared" si="84"/>
        <v>月</v>
      </c>
      <c r="U170" s="395" t="str">
        <f t="shared" si="84"/>
        <v>火</v>
      </c>
      <c r="V170" s="395" t="str">
        <f t="shared" si="84"/>
        <v>水</v>
      </c>
      <c r="W170" s="395" t="str">
        <f t="shared" si="84"/>
        <v>木</v>
      </c>
      <c r="X170" s="395" t="str">
        <f t="shared" si="84"/>
        <v>金</v>
      </c>
      <c r="Y170" s="395" t="str">
        <f t="shared" si="84"/>
        <v>土</v>
      </c>
      <c r="Z170" s="395" t="str">
        <f t="shared" si="84"/>
        <v>日</v>
      </c>
      <c r="AA170" s="395" t="str">
        <f t="shared" si="84"/>
        <v>月</v>
      </c>
      <c r="AB170" s="395" t="str">
        <f t="shared" si="84"/>
        <v>火</v>
      </c>
      <c r="AC170" s="395" t="str">
        <f t="shared" si="84"/>
        <v>水</v>
      </c>
      <c r="AD170" s="396" t="str">
        <f t="shared" si="84"/>
        <v>木</v>
      </c>
      <c r="AF170" s="397" t="s">
        <v>570</v>
      </c>
      <c r="AG170" s="370">
        <f>COUNTA(C171:AD172)</f>
        <v>0</v>
      </c>
    </row>
    <row r="171" spans="2:33">
      <c r="B171" s="734" t="s">
        <v>572</v>
      </c>
      <c r="C171" s="736"/>
      <c r="D171" s="721"/>
      <c r="E171" s="721"/>
      <c r="F171" s="721"/>
      <c r="G171" s="721"/>
      <c r="H171" s="721"/>
      <c r="I171" s="721"/>
      <c r="J171" s="721"/>
      <c r="K171" s="721"/>
      <c r="L171" s="721"/>
      <c r="M171" s="721"/>
      <c r="N171" s="721"/>
      <c r="O171" s="721"/>
      <c r="P171" s="721"/>
      <c r="Q171" s="721"/>
      <c r="R171" s="721"/>
      <c r="S171" s="721"/>
      <c r="T171" s="721"/>
      <c r="U171" s="721"/>
      <c r="V171" s="721"/>
      <c r="W171" s="721"/>
      <c r="X171" s="721"/>
      <c r="Y171" s="721"/>
      <c r="Z171" s="721"/>
      <c r="AA171" s="721"/>
      <c r="AB171" s="721"/>
      <c r="AC171" s="721"/>
      <c r="AD171" s="723"/>
      <c r="AF171" s="398" t="s">
        <v>527</v>
      </c>
      <c r="AG171" s="396">
        <f>IF(AND($G$7&gt;C169,$G$7&lt;=AD169),$G$7-C169+1-AG170,COUNTA(C169:AD169)-AG170)</f>
        <v>28</v>
      </c>
    </row>
    <row r="172" spans="2:33">
      <c r="B172" s="735"/>
      <c r="C172" s="736"/>
      <c r="D172" s="722"/>
      <c r="E172" s="722"/>
      <c r="F172" s="722"/>
      <c r="G172" s="722"/>
      <c r="H172" s="722"/>
      <c r="I172" s="722"/>
      <c r="J172" s="722"/>
      <c r="K172" s="722"/>
      <c r="L172" s="722"/>
      <c r="M172" s="722"/>
      <c r="N172" s="722"/>
      <c r="O172" s="722"/>
      <c r="P172" s="722"/>
      <c r="Q172" s="722"/>
      <c r="R172" s="722"/>
      <c r="S172" s="722"/>
      <c r="T172" s="722"/>
      <c r="U172" s="722"/>
      <c r="V172" s="722"/>
      <c r="W172" s="722"/>
      <c r="X172" s="722"/>
      <c r="Y172" s="722"/>
      <c r="Z172" s="722"/>
      <c r="AA172" s="722"/>
      <c r="AB172" s="722"/>
      <c r="AC172" s="722"/>
      <c r="AD172" s="724"/>
      <c r="AF172" s="398" t="s">
        <v>573</v>
      </c>
      <c r="AG172" s="396">
        <f>+COUNTA(C173:AD174)</f>
        <v>0</v>
      </c>
    </row>
    <row r="173" spans="2:33">
      <c r="B173" s="729" t="s">
        <v>535</v>
      </c>
      <c r="C173" s="731"/>
      <c r="D173" s="721"/>
      <c r="E173" s="721"/>
      <c r="F173" s="721"/>
      <c r="G173" s="721"/>
      <c r="H173" s="721"/>
      <c r="I173" s="721"/>
      <c r="J173" s="721"/>
      <c r="K173" s="721"/>
      <c r="L173" s="721"/>
      <c r="M173" s="721"/>
      <c r="N173" s="721"/>
      <c r="O173" s="721"/>
      <c r="P173" s="721"/>
      <c r="Q173" s="721"/>
      <c r="R173" s="721"/>
      <c r="S173" s="721"/>
      <c r="T173" s="721"/>
      <c r="U173" s="721"/>
      <c r="V173" s="721"/>
      <c r="W173" s="721"/>
      <c r="X173" s="721"/>
      <c r="Y173" s="721"/>
      <c r="Z173" s="721"/>
      <c r="AA173" s="721"/>
      <c r="AB173" s="721"/>
      <c r="AC173" s="721"/>
      <c r="AD173" s="723"/>
      <c r="AF173" s="398" t="s">
        <v>575</v>
      </c>
      <c r="AG173" s="399">
        <f>ROUNDDOWN(AG172/AG171,3)</f>
        <v>0</v>
      </c>
    </row>
    <row r="174" spans="2:33" ht="13.5" customHeight="1">
      <c r="B174" s="730"/>
      <c r="C174" s="731"/>
      <c r="D174" s="722"/>
      <c r="E174" s="722"/>
      <c r="F174" s="722"/>
      <c r="G174" s="722"/>
      <c r="H174" s="722"/>
      <c r="I174" s="722"/>
      <c r="J174" s="722"/>
      <c r="K174" s="722"/>
      <c r="L174" s="722"/>
      <c r="M174" s="722"/>
      <c r="N174" s="722"/>
      <c r="O174" s="722"/>
      <c r="P174" s="722"/>
      <c r="Q174" s="722"/>
      <c r="R174" s="722"/>
      <c r="S174" s="722"/>
      <c r="T174" s="722"/>
      <c r="U174" s="722"/>
      <c r="V174" s="722"/>
      <c r="W174" s="722"/>
      <c r="X174" s="722"/>
      <c r="Y174" s="722"/>
      <c r="Z174" s="722"/>
      <c r="AA174" s="722"/>
      <c r="AB174" s="722"/>
      <c r="AC174" s="722"/>
      <c r="AD174" s="724"/>
      <c r="AF174" s="398" t="s">
        <v>528</v>
      </c>
      <c r="AG174" s="396">
        <f>+COUNTA(C175:AD176)</f>
        <v>0</v>
      </c>
    </row>
    <row r="175" spans="2:33" ht="13.5" customHeight="1">
      <c r="B175" s="725" t="s">
        <v>538</v>
      </c>
      <c r="C175" s="727"/>
      <c r="D175" s="717"/>
      <c r="E175" s="717"/>
      <c r="F175" s="717"/>
      <c r="G175" s="717"/>
      <c r="H175" s="717"/>
      <c r="I175" s="717"/>
      <c r="J175" s="717"/>
      <c r="K175" s="717"/>
      <c r="L175" s="717"/>
      <c r="M175" s="717"/>
      <c r="N175" s="717"/>
      <c r="O175" s="717"/>
      <c r="P175" s="717"/>
      <c r="Q175" s="717"/>
      <c r="R175" s="717"/>
      <c r="S175" s="717"/>
      <c r="T175" s="717"/>
      <c r="U175" s="717"/>
      <c r="V175" s="717"/>
      <c r="W175" s="717"/>
      <c r="X175" s="717"/>
      <c r="Y175" s="717"/>
      <c r="Z175" s="717"/>
      <c r="AA175" s="717"/>
      <c r="AB175" s="717"/>
      <c r="AC175" s="717"/>
      <c r="AD175" s="719"/>
      <c r="AF175" s="400" t="s">
        <v>577</v>
      </c>
      <c r="AG175" s="401">
        <f>ROUNDDOWN(AG174/AG171,3)</f>
        <v>0</v>
      </c>
    </row>
    <row r="176" spans="2:33" ht="13.5" customHeight="1">
      <c r="B176" s="726"/>
      <c r="C176" s="728"/>
      <c r="D176" s="718"/>
      <c r="E176" s="718"/>
      <c r="F176" s="718"/>
      <c r="G176" s="718"/>
      <c r="H176" s="718"/>
      <c r="I176" s="718"/>
      <c r="J176" s="718"/>
      <c r="K176" s="718"/>
      <c r="L176" s="718"/>
      <c r="M176" s="718"/>
      <c r="N176" s="718"/>
      <c r="O176" s="718"/>
      <c r="P176" s="718"/>
      <c r="Q176" s="718"/>
      <c r="R176" s="718"/>
      <c r="S176" s="718"/>
      <c r="T176" s="718"/>
      <c r="U176" s="718"/>
      <c r="V176" s="718"/>
      <c r="W176" s="718"/>
      <c r="X176" s="718"/>
      <c r="Y176" s="718"/>
      <c r="Z176" s="718"/>
      <c r="AA176" s="718"/>
      <c r="AB176" s="718"/>
      <c r="AC176" s="718"/>
      <c r="AD176" s="720"/>
      <c r="AG176" s="402"/>
    </row>
    <row r="178" spans="2:33">
      <c r="B178" s="388" t="s">
        <v>567</v>
      </c>
      <c r="C178" s="389">
        <f>+AD169+1</f>
        <v>45268</v>
      </c>
      <c r="D178" s="390">
        <f>+C178+1</f>
        <v>45269</v>
      </c>
      <c r="E178" s="390">
        <f t="shared" ref="E178:V178" si="85">+D178+1</f>
        <v>45270</v>
      </c>
      <c r="F178" s="390">
        <f t="shared" si="85"/>
        <v>45271</v>
      </c>
      <c r="G178" s="390">
        <f t="shared" si="85"/>
        <v>45272</v>
      </c>
      <c r="H178" s="390">
        <f t="shared" si="85"/>
        <v>45273</v>
      </c>
      <c r="I178" s="390">
        <f t="shared" si="85"/>
        <v>45274</v>
      </c>
      <c r="J178" s="390">
        <f t="shared" si="85"/>
        <v>45275</v>
      </c>
      <c r="K178" s="390">
        <f t="shared" si="85"/>
        <v>45276</v>
      </c>
      <c r="L178" s="390">
        <f t="shared" si="85"/>
        <v>45277</v>
      </c>
      <c r="M178" s="390">
        <f t="shared" si="85"/>
        <v>45278</v>
      </c>
      <c r="N178" s="390">
        <f t="shared" si="85"/>
        <v>45279</v>
      </c>
      <c r="O178" s="390">
        <f t="shared" si="85"/>
        <v>45280</v>
      </c>
      <c r="P178" s="390">
        <f t="shared" si="85"/>
        <v>45281</v>
      </c>
      <c r="Q178" s="390">
        <f t="shared" si="85"/>
        <v>45282</v>
      </c>
      <c r="R178" s="390">
        <f t="shared" si="85"/>
        <v>45283</v>
      </c>
      <c r="S178" s="390">
        <f t="shared" si="85"/>
        <v>45284</v>
      </c>
      <c r="T178" s="390">
        <f t="shared" si="85"/>
        <v>45285</v>
      </c>
      <c r="U178" s="390">
        <f t="shared" si="85"/>
        <v>45286</v>
      </c>
      <c r="V178" s="390">
        <f t="shared" si="85"/>
        <v>45287</v>
      </c>
      <c r="W178" s="390">
        <f>+V178+1</f>
        <v>45288</v>
      </c>
      <c r="X178" s="390">
        <f t="shared" ref="X178:Z178" si="86">+W178+1</f>
        <v>45289</v>
      </c>
      <c r="Y178" s="390">
        <f t="shared" si="86"/>
        <v>45290</v>
      </c>
      <c r="Z178" s="390">
        <f t="shared" si="86"/>
        <v>45291</v>
      </c>
      <c r="AA178" s="390">
        <f>+Z178+1</f>
        <v>45292</v>
      </c>
      <c r="AB178" s="390">
        <f t="shared" ref="AB178" si="87">+AA178+1</f>
        <v>45293</v>
      </c>
      <c r="AC178" s="390">
        <f>+AB178+1</f>
        <v>45294</v>
      </c>
      <c r="AD178" s="391">
        <f t="shared" ref="AD178" si="88">+AC178+1</f>
        <v>45295</v>
      </c>
      <c r="AE178" s="392"/>
      <c r="AF178" s="732">
        <f>+AF169+1</f>
        <v>19</v>
      </c>
      <c r="AG178" s="733"/>
    </row>
    <row r="179" spans="2:33">
      <c r="B179" s="393" t="s">
        <v>569</v>
      </c>
      <c r="C179" s="394" t="str">
        <f>TEXT(WEEKDAY(+C178),"aaa")</f>
        <v>金</v>
      </c>
      <c r="D179" s="395" t="str">
        <f t="shared" ref="D179:AD179" si="89">TEXT(WEEKDAY(+D178),"aaa")</f>
        <v>土</v>
      </c>
      <c r="E179" s="395" t="str">
        <f t="shared" si="89"/>
        <v>日</v>
      </c>
      <c r="F179" s="395" t="str">
        <f t="shared" si="89"/>
        <v>月</v>
      </c>
      <c r="G179" s="395" t="str">
        <f t="shared" si="89"/>
        <v>火</v>
      </c>
      <c r="H179" s="395" t="str">
        <f t="shared" si="89"/>
        <v>水</v>
      </c>
      <c r="I179" s="395" t="str">
        <f t="shared" si="89"/>
        <v>木</v>
      </c>
      <c r="J179" s="395" t="str">
        <f t="shared" si="89"/>
        <v>金</v>
      </c>
      <c r="K179" s="395" t="str">
        <f t="shared" si="89"/>
        <v>土</v>
      </c>
      <c r="L179" s="395" t="str">
        <f t="shared" si="89"/>
        <v>日</v>
      </c>
      <c r="M179" s="395" t="str">
        <f t="shared" si="89"/>
        <v>月</v>
      </c>
      <c r="N179" s="395" t="str">
        <f t="shared" si="89"/>
        <v>火</v>
      </c>
      <c r="O179" s="395" t="str">
        <f t="shared" si="89"/>
        <v>水</v>
      </c>
      <c r="P179" s="395" t="str">
        <f t="shared" si="89"/>
        <v>木</v>
      </c>
      <c r="Q179" s="395" t="str">
        <f t="shared" si="89"/>
        <v>金</v>
      </c>
      <c r="R179" s="395" t="str">
        <f t="shared" si="89"/>
        <v>土</v>
      </c>
      <c r="S179" s="395" t="str">
        <f t="shared" si="89"/>
        <v>日</v>
      </c>
      <c r="T179" s="395" t="str">
        <f t="shared" si="89"/>
        <v>月</v>
      </c>
      <c r="U179" s="395" t="str">
        <f t="shared" si="89"/>
        <v>火</v>
      </c>
      <c r="V179" s="395" t="str">
        <f t="shared" si="89"/>
        <v>水</v>
      </c>
      <c r="W179" s="395" t="str">
        <f t="shared" si="89"/>
        <v>木</v>
      </c>
      <c r="X179" s="395" t="str">
        <f t="shared" si="89"/>
        <v>金</v>
      </c>
      <c r="Y179" s="395" t="str">
        <f t="shared" si="89"/>
        <v>土</v>
      </c>
      <c r="Z179" s="395" t="str">
        <f t="shared" si="89"/>
        <v>日</v>
      </c>
      <c r="AA179" s="395" t="str">
        <f t="shared" si="89"/>
        <v>月</v>
      </c>
      <c r="AB179" s="395" t="str">
        <f t="shared" si="89"/>
        <v>火</v>
      </c>
      <c r="AC179" s="395" t="str">
        <f t="shared" si="89"/>
        <v>水</v>
      </c>
      <c r="AD179" s="396" t="str">
        <f t="shared" si="89"/>
        <v>木</v>
      </c>
      <c r="AF179" s="397" t="s">
        <v>570</v>
      </c>
      <c r="AG179" s="370">
        <f>COUNTA(C180:AD181)</f>
        <v>0</v>
      </c>
    </row>
    <row r="180" spans="2:33">
      <c r="B180" s="734" t="s">
        <v>572</v>
      </c>
      <c r="C180" s="736"/>
      <c r="D180" s="721"/>
      <c r="E180" s="721"/>
      <c r="F180" s="721"/>
      <c r="G180" s="721"/>
      <c r="H180" s="721"/>
      <c r="I180" s="721"/>
      <c r="J180" s="721"/>
      <c r="K180" s="721"/>
      <c r="L180" s="721"/>
      <c r="M180" s="721"/>
      <c r="N180" s="721"/>
      <c r="O180" s="721"/>
      <c r="P180" s="721"/>
      <c r="Q180" s="721"/>
      <c r="R180" s="721"/>
      <c r="S180" s="721"/>
      <c r="T180" s="721"/>
      <c r="U180" s="721"/>
      <c r="V180" s="721"/>
      <c r="W180" s="721"/>
      <c r="X180" s="721"/>
      <c r="Y180" s="721"/>
      <c r="Z180" s="721"/>
      <c r="AA180" s="721"/>
      <c r="AB180" s="721"/>
      <c r="AC180" s="721"/>
      <c r="AD180" s="723"/>
      <c r="AF180" s="398" t="s">
        <v>527</v>
      </c>
      <c r="AG180" s="396">
        <f>IF(AND($G$7&gt;C178,$G$7&lt;=AD178),$G$7-C178+1-AG179,COUNTA(C178:AD178)-AG179)</f>
        <v>28</v>
      </c>
    </row>
    <row r="181" spans="2:33">
      <c r="B181" s="735"/>
      <c r="C181" s="736"/>
      <c r="D181" s="722"/>
      <c r="E181" s="722"/>
      <c r="F181" s="722"/>
      <c r="G181" s="722"/>
      <c r="H181" s="722"/>
      <c r="I181" s="722"/>
      <c r="J181" s="722"/>
      <c r="K181" s="722"/>
      <c r="L181" s="722"/>
      <c r="M181" s="722"/>
      <c r="N181" s="722"/>
      <c r="O181" s="722"/>
      <c r="P181" s="722"/>
      <c r="Q181" s="722"/>
      <c r="R181" s="722"/>
      <c r="S181" s="722"/>
      <c r="T181" s="722"/>
      <c r="U181" s="722"/>
      <c r="V181" s="722"/>
      <c r="W181" s="722"/>
      <c r="X181" s="722"/>
      <c r="Y181" s="722"/>
      <c r="Z181" s="722"/>
      <c r="AA181" s="722"/>
      <c r="AB181" s="722"/>
      <c r="AC181" s="722"/>
      <c r="AD181" s="724"/>
      <c r="AF181" s="398" t="s">
        <v>573</v>
      </c>
      <c r="AG181" s="396">
        <f>+COUNTA(C182:AD183)</f>
        <v>0</v>
      </c>
    </row>
    <row r="182" spans="2:33">
      <c r="B182" s="729" t="s">
        <v>535</v>
      </c>
      <c r="C182" s="731"/>
      <c r="D182" s="721"/>
      <c r="E182" s="721"/>
      <c r="F182" s="721"/>
      <c r="G182" s="721"/>
      <c r="H182" s="721"/>
      <c r="I182" s="721"/>
      <c r="J182" s="721"/>
      <c r="K182" s="721"/>
      <c r="L182" s="721"/>
      <c r="M182" s="721"/>
      <c r="N182" s="721"/>
      <c r="O182" s="721"/>
      <c r="P182" s="721"/>
      <c r="Q182" s="721"/>
      <c r="R182" s="721"/>
      <c r="S182" s="721"/>
      <c r="T182" s="721"/>
      <c r="U182" s="721"/>
      <c r="V182" s="721"/>
      <c r="W182" s="721"/>
      <c r="X182" s="721"/>
      <c r="Y182" s="721"/>
      <c r="Z182" s="721"/>
      <c r="AA182" s="721"/>
      <c r="AB182" s="721"/>
      <c r="AC182" s="721"/>
      <c r="AD182" s="723"/>
      <c r="AF182" s="398" t="s">
        <v>575</v>
      </c>
      <c r="AG182" s="399">
        <f>ROUNDDOWN(AG181/AG180,3)</f>
        <v>0</v>
      </c>
    </row>
    <row r="183" spans="2:33" ht="13.5" customHeight="1">
      <c r="B183" s="730"/>
      <c r="C183" s="731"/>
      <c r="D183" s="722"/>
      <c r="E183" s="722"/>
      <c r="F183" s="722"/>
      <c r="G183" s="722"/>
      <c r="H183" s="722"/>
      <c r="I183" s="722"/>
      <c r="J183" s="722"/>
      <c r="K183" s="722"/>
      <c r="L183" s="722"/>
      <c r="M183" s="722"/>
      <c r="N183" s="722"/>
      <c r="O183" s="722"/>
      <c r="P183" s="722"/>
      <c r="Q183" s="722"/>
      <c r="R183" s="722"/>
      <c r="S183" s="722"/>
      <c r="T183" s="722"/>
      <c r="U183" s="722"/>
      <c r="V183" s="722"/>
      <c r="W183" s="722"/>
      <c r="X183" s="722"/>
      <c r="Y183" s="722"/>
      <c r="Z183" s="722"/>
      <c r="AA183" s="722"/>
      <c r="AB183" s="722"/>
      <c r="AC183" s="722"/>
      <c r="AD183" s="724"/>
      <c r="AF183" s="398" t="s">
        <v>528</v>
      </c>
      <c r="AG183" s="396">
        <f>+COUNTA(C184:AD185)</f>
        <v>0</v>
      </c>
    </row>
    <row r="184" spans="2:33" ht="13.5" customHeight="1">
      <c r="B184" s="725" t="s">
        <v>538</v>
      </c>
      <c r="C184" s="727"/>
      <c r="D184" s="717"/>
      <c r="E184" s="717"/>
      <c r="F184" s="717"/>
      <c r="G184" s="717"/>
      <c r="H184" s="717"/>
      <c r="I184" s="717"/>
      <c r="J184" s="717"/>
      <c r="K184" s="717"/>
      <c r="L184" s="717"/>
      <c r="M184" s="717"/>
      <c r="N184" s="717"/>
      <c r="O184" s="717"/>
      <c r="P184" s="717"/>
      <c r="Q184" s="717"/>
      <c r="R184" s="717"/>
      <c r="S184" s="717"/>
      <c r="T184" s="717"/>
      <c r="U184" s="717"/>
      <c r="V184" s="717"/>
      <c r="W184" s="717"/>
      <c r="X184" s="717"/>
      <c r="Y184" s="717"/>
      <c r="Z184" s="717"/>
      <c r="AA184" s="717"/>
      <c r="AB184" s="717"/>
      <c r="AC184" s="717"/>
      <c r="AD184" s="719"/>
      <c r="AF184" s="400" t="s">
        <v>577</v>
      </c>
      <c r="AG184" s="401">
        <f>ROUNDDOWN(AG183/AG180,3)</f>
        <v>0</v>
      </c>
    </row>
    <row r="185" spans="2:33" ht="13.5" customHeight="1">
      <c r="B185" s="726"/>
      <c r="C185" s="728"/>
      <c r="D185" s="718"/>
      <c r="E185" s="718"/>
      <c r="F185" s="718"/>
      <c r="G185" s="718"/>
      <c r="H185" s="718"/>
      <c r="I185" s="718"/>
      <c r="J185" s="718"/>
      <c r="K185" s="718"/>
      <c r="L185" s="718"/>
      <c r="M185" s="718"/>
      <c r="N185" s="718"/>
      <c r="O185" s="718"/>
      <c r="P185" s="718"/>
      <c r="Q185" s="718"/>
      <c r="R185" s="718"/>
      <c r="S185" s="718"/>
      <c r="T185" s="718"/>
      <c r="U185" s="718"/>
      <c r="V185" s="718"/>
      <c r="W185" s="718"/>
      <c r="X185" s="718"/>
      <c r="Y185" s="718"/>
      <c r="Z185" s="718"/>
      <c r="AA185" s="718"/>
      <c r="AB185" s="718"/>
      <c r="AC185" s="718"/>
      <c r="AD185" s="720"/>
      <c r="AG185" s="402"/>
    </row>
    <row r="187" spans="2:33">
      <c r="B187" s="388" t="s">
        <v>567</v>
      </c>
      <c r="C187" s="389">
        <f>+AD178+1</f>
        <v>45296</v>
      </c>
      <c r="D187" s="390">
        <f>+C187+1</f>
        <v>45297</v>
      </c>
      <c r="E187" s="390">
        <f t="shared" ref="E187:V187" si="90">+D187+1</f>
        <v>45298</v>
      </c>
      <c r="F187" s="390">
        <f t="shared" si="90"/>
        <v>45299</v>
      </c>
      <c r="G187" s="390">
        <f t="shared" si="90"/>
        <v>45300</v>
      </c>
      <c r="H187" s="390">
        <f t="shared" si="90"/>
        <v>45301</v>
      </c>
      <c r="I187" s="390">
        <f t="shared" si="90"/>
        <v>45302</v>
      </c>
      <c r="J187" s="390">
        <f t="shared" si="90"/>
        <v>45303</v>
      </c>
      <c r="K187" s="390">
        <f t="shared" si="90"/>
        <v>45304</v>
      </c>
      <c r="L187" s="390">
        <f t="shared" si="90"/>
        <v>45305</v>
      </c>
      <c r="M187" s="390">
        <f t="shared" si="90"/>
        <v>45306</v>
      </c>
      <c r="N187" s="390">
        <f t="shared" si="90"/>
        <v>45307</v>
      </c>
      <c r="O187" s="390">
        <f t="shared" si="90"/>
        <v>45308</v>
      </c>
      <c r="P187" s="390">
        <f t="shared" si="90"/>
        <v>45309</v>
      </c>
      <c r="Q187" s="390">
        <f t="shared" si="90"/>
        <v>45310</v>
      </c>
      <c r="R187" s="390">
        <f t="shared" si="90"/>
        <v>45311</v>
      </c>
      <c r="S187" s="390">
        <f t="shared" si="90"/>
        <v>45312</v>
      </c>
      <c r="T187" s="390">
        <f t="shared" si="90"/>
        <v>45313</v>
      </c>
      <c r="U187" s="390">
        <f t="shared" si="90"/>
        <v>45314</v>
      </c>
      <c r="V187" s="390">
        <f t="shared" si="90"/>
        <v>45315</v>
      </c>
      <c r="W187" s="390">
        <f>+V187+1</f>
        <v>45316</v>
      </c>
      <c r="X187" s="390">
        <f t="shared" ref="X187:Z187" si="91">+W187+1</f>
        <v>45317</v>
      </c>
      <c r="Y187" s="390">
        <f t="shared" si="91"/>
        <v>45318</v>
      </c>
      <c r="Z187" s="390">
        <f t="shared" si="91"/>
        <v>45319</v>
      </c>
      <c r="AA187" s="390">
        <f>+Z187+1</f>
        <v>45320</v>
      </c>
      <c r="AB187" s="390">
        <f t="shared" ref="AB187" si="92">+AA187+1</f>
        <v>45321</v>
      </c>
      <c r="AC187" s="390">
        <f>+AB187+1</f>
        <v>45322</v>
      </c>
      <c r="AD187" s="391">
        <f t="shared" ref="AD187" si="93">+AC187+1</f>
        <v>45323</v>
      </c>
      <c r="AE187" s="392"/>
      <c r="AF187" s="732">
        <f>+AF178+1</f>
        <v>20</v>
      </c>
      <c r="AG187" s="733"/>
    </row>
    <row r="188" spans="2:33">
      <c r="B188" s="393" t="s">
        <v>569</v>
      </c>
      <c r="C188" s="394" t="str">
        <f>TEXT(WEEKDAY(+C187),"aaa")</f>
        <v>金</v>
      </c>
      <c r="D188" s="395" t="str">
        <f t="shared" ref="D188:AD188" si="94">TEXT(WEEKDAY(+D187),"aaa")</f>
        <v>土</v>
      </c>
      <c r="E188" s="395" t="str">
        <f t="shared" si="94"/>
        <v>日</v>
      </c>
      <c r="F188" s="395" t="str">
        <f t="shared" si="94"/>
        <v>月</v>
      </c>
      <c r="G188" s="395" t="str">
        <f t="shared" si="94"/>
        <v>火</v>
      </c>
      <c r="H188" s="395" t="str">
        <f t="shared" si="94"/>
        <v>水</v>
      </c>
      <c r="I188" s="395" t="str">
        <f t="shared" si="94"/>
        <v>木</v>
      </c>
      <c r="J188" s="395" t="str">
        <f t="shared" si="94"/>
        <v>金</v>
      </c>
      <c r="K188" s="395" t="str">
        <f t="shared" si="94"/>
        <v>土</v>
      </c>
      <c r="L188" s="395" t="str">
        <f t="shared" si="94"/>
        <v>日</v>
      </c>
      <c r="M188" s="395" t="str">
        <f t="shared" si="94"/>
        <v>月</v>
      </c>
      <c r="N188" s="395" t="str">
        <f t="shared" si="94"/>
        <v>火</v>
      </c>
      <c r="O188" s="395" t="str">
        <f t="shared" si="94"/>
        <v>水</v>
      </c>
      <c r="P188" s="395" t="str">
        <f t="shared" si="94"/>
        <v>木</v>
      </c>
      <c r="Q188" s="395" t="str">
        <f t="shared" si="94"/>
        <v>金</v>
      </c>
      <c r="R188" s="395" t="str">
        <f t="shared" si="94"/>
        <v>土</v>
      </c>
      <c r="S188" s="395" t="str">
        <f t="shared" si="94"/>
        <v>日</v>
      </c>
      <c r="T188" s="395" t="str">
        <f t="shared" si="94"/>
        <v>月</v>
      </c>
      <c r="U188" s="395" t="str">
        <f t="shared" si="94"/>
        <v>火</v>
      </c>
      <c r="V188" s="395" t="str">
        <f t="shared" si="94"/>
        <v>水</v>
      </c>
      <c r="W188" s="395" t="str">
        <f t="shared" si="94"/>
        <v>木</v>
      </c>
      <c r="X188" s="395" t="str">
        <f t="shared" si="94"/>
        <v>金</v>
      </c>
      <c r="Y188" s="395" t="str">
        <f t="shared" si="94"/>
        <v>土</v>
      </c>
      <c r="Z188" s="395" t="str">
        <f t="shared" si="94"/>
        <v>日</v>
      </c>
      <c r="AA188" s="395" t="str">
        <f t="shared" si="94"/>
        <v>月</v>
      </c>
      <c r="AB188" s="395" t="str">
        <f t="shared" si="94"/>
        <v>火</v>
      </c>
      <c r="AC188" s="395" t="str">
        <f t="shared" si="94"/>
        <v>水</v>
      </c>
      <c r="AD188" s="396" t="str">
        <f t="shared" si="94"/>
        <v>木</v>
      </c>
      <c r="AF188" s="397" t="s">
        <v>570</v>
      </c>
      <c r="AG188" s="370">
        <f>COUNTA(C189:AD190)</f>
        <v>0</v>
      </c>
    </row>
    <row r="189" spans="2:33">
      <c r="B189" s="734" t="s">
        <v>572</v>
      </c>
      <c r="C189" s="736"/>
      <c r="D189" s="721"/>
      <c r="E189" s="721"/>
      <c r="F189" s="721"/>
      <c r="G189" s="721"/>
      <c r="H189" s="721"/>
      <c r="I189" s="721"/>
      <c r="J189" s="721"/>
      <c r="K189" s="721"/>
      <c r="L189" s="721"/>
      <c r="M189" s="721"/>
      <c r="N189" s="721"/>
      <c r="O189" s="721"/>
      <c r="P189" s="721"/>
      <c r="Q189" s="721"/>
      <c r="R189" s="721"/>
      <c r="S189" s="721"/>
      <c r="T189" s="721"/>
      <c r="U189" s="721"/>
      <c r="V189" s="721"/>
      <c r="W189" s="721"/>
      <c r="X189" s="721"/>
      <c r="Y189" s="721"/>
      <c r="Z189" s="721"/>
      <c r="AA189" s="721"/>
      <c r="AB189" s="721"/>
      <c r="AC189" s="721"/>
      <c r="AD189" s="723"/>
      <c r="AF189" s="398" t="s">
        <v>527</v>
      </c>
      <c r="AG189" s="396">
        <f>IF(AND($G$7&gt;C187,$G$7&lt;=AD187),$G$7-C187+1-AG188,COUNTA(C187:AD187)-AG188)</f>
        <v>28</v>
      </c>
    </row>
    <row r="190" spans="2:33">
      <c r="B190" s="735"/>
      <c r="C190" s="736"/>
      <c r="D190" s="722"/>
      <c r="E190" s="722"/>
      <c r="F190" s="722"/>
      <c r="G190" s="722"/>
      <c r="H190" s="722"/>
      <c r="I190" s="722"/>
      <c r="J190" s="722"/>
      <c r="K190" s="722"/>
      <c r="L190" s="722"/>
      <c r="M190" s="722"/>
      <c r="N190" s="722"/>
      <c r="O190" s="722"/>
      <c r="P190" s="722"/>
      <c r="Q190" s="722"/>
      <c r="R190" s="722"/>
      <c r="S190" s="722"/>
      <c r="T190" s="722"/>
      <c r="U190" s="722"/>
      <c r="V190" s="722"/>
      <c r="W190" s="722"/>
      <c r="X190" s="722"/>
      <c r="Y190" s="722"/>
      <c r="Z190" s="722"/>
      <c r="AA190" s="722"/>
      <c r="AB190" s="722"/>
      <c r="AC190" s="722"/>
      <c r="AD190" s="724"/>
      <c r="AF190" s="398" t="s">
        <v>573</v>
      </c>
      <c r="AG190" s="396">
        <f>+COUNTA(C191:AD192)</f>
        <v>0</v>
      </c>
    </row>
    <row r="191" spans="2:33">
      <c r="B191" s="729" t="s">
        <v>535</v>
      </c>
      <c r="C191" s="731"/>
      <c r="D191" s="721"/>
      <c r="E191" s="721"/>
      <c r="F191" s="721"/>
      <c r="G191" s="721"/>
      <c r="H191" s="721"/>
      <c r="I191" s="721"/>
      <c r="J191" s="721"/>
      <c r="K191" s="721"/>
      <c r="L191" s="721"/>
      <c r="M191" s="721"/>
      <c r="N191" s="721"/>
      <c r="O191" s="721"/>
      <c r="P191" s="721"/>
      <c r="Q191" s="721"/>
      <c r="R191" s="721"/>
      <c r="S191" s="721"/>
      <c r="T191" s="721"/>
      <c r="U191" s="721"/>
      <c r="V191" s="721"/>
      <c r="W191" s="721"/>
      <c r="X191" s="721"/>
      <c r="Y191" s="721"/>
      <c r="Z191" s="721"/>
      <c r="AA191" s="721"/>
      <c r="AB191" s="721"/>
      <c r="AC191" s="721"/>
      <c r="AD191" s="723"/>
      <c r="AF191" s="398" t="s">
        <v>575</v>
      </c>
      <c r="AG191" s="399">
        <f>ROUNDDOWN(AG190/AG189,3)</f>
        <v>0</v>
      </c>
    </row>
    <row r="192" spans="2:33" ht="13.5" customHeight="1">
      <c r="B192" s="730"/>
      <c r="C192" s="731"/>
      <c r="D192" s="722"/>
      <c r="E192" s="722"/>
      <c r="F192" s="722"/>
      <c r="G192" s="722"/>
      <c r="H192" s="722"/>
      <c r="I192" s="722"/>
      <c r="J192" s="722"/>
      <c r="K192" s="722"/>
      <c r="L192" s="722"/>
      <c r="M192" s="722"/>
      <c r="N192" s="722"/>
      <c r="O192" s="722"/>
      <c r="P192" s="722"/>
      <c r="Q192" s="722"/>
      <c r="R192" s="722"/>
      <c r="S192" s="722"/>
      <c r="T192" s="722"/>
      <c r="U192" s="722"/>
      <c r="V192" s="722"/>
      <c r="W192" s="722"/>
      <c r="X192" s="722"/>
      <c r="Y192" s="722"/>
      <c r="Z192" s="722"/>
      <c r="AA192" s="722"/>
      <c r="AB192" s="722"/>
      <c r="AC192" s="722"/>
      <c r="AD192" s="724"/>
      <c r="AF192" s="398" t="s">
        <v>528</v>
      </c>
      <c r="AG192" s="396">
        <f>+COUNTA(C193:AD194)</f>
        <v>0</v>
      </c>
    </row>
    <row r="193" spans="2:33" ht="13.5" customHeight="1">
      <c r="B193" s="725" t="s">
        <v>538</v>
      </c>
      <c r="C193" s="727"/>
      <c r="D193" s="717"/>
      <c r="E193" s="717"/>
      <c r="F193" s="717"/>
      <c r="G193" s="717"/>
      <c r="H193" s="717"/>
      <c r="I193" s="717"/>
      <c r="J193" s="717"/>
      <c r="K193" s="717"/>
      <c r="L193" s="717"/>
      <c r="M193" s="717"/>
      <c r="N193" s="717"/>
      <c r="O193" s="717"/>
      <c r="P193" s="717"/>
      <c r="Q193" s="717"/>
      <c r="R193" s="717"/>
      <c r="S193" s="717"/>
      <c r="T193" s="717"/>
      <c r="U193" s="717"/>
      <c r="V193" s="717"/>
      <c r="W193" s="717"/>
      <c r="X193" s="717"/>
      <c r="Y193" s="717"/>
      <c r="Z193" s="717"/>
      <c r="AA193" s="717"/>
      <c r="AB193" s="717"/>
      <c r="AC193" s="717"/>
      <c r="AD193" s="719"/>
      <c r="AF193" s="400" t="s">
        <v>577</v>
      </c>
      <c r="AG193" s="401">
        <f>ROUNDDOWN(AG192/AG189,3)</f>
        <v>0</v>
      </c>
    </row>
    <row r="194" spans="2:33" ht="13.5" customHeight="1">
      <c r="B194" s="726"/>
      <c r="C194" s="728"/>
      <c r="D194" s="718"/>
      <c r="E194" s="718"/>
      <c r="F194" s="718"/>
      <c r="G194" s="718"/>
      <c r="H194" s="718"/>
      <c r="I194" s="718"/>
      <c r="J194" s="718"/>
      <c r="K194" s="718"/>
      <c r="L194" s="718"/>
      <c r="M194" s="718"/>
      <c r="N194" s="718"/>
      <c r="O194" s="718"/>
      <c r="P194" s="718"/>
      <c r="Q194" s="718"/>
      <c r="R194" s="718"/>
      <c r="S194" s="718"/>
      <c r="T194" s="718"/>
      <c r="U194" s="718"/>
      <c r="V194" s="718"/>
      <c r="W194" s="718"/>
      <c r="X194" s="718"/>
      <c r="Y194" s="718"/>
      <c r="Z194" s="718"/>
      <c r="AA194" s="718"/>
      <c r="AB194" s="718"/>
      <c r="AC194" s="718"/>
      <c r="AD194" s="720"/>
      <c r="AG194" s="402"/>
    </row>
    <row r="196" spans="2:33">
      <c r="B196" s="388" t="s">
        <v>567</v>
      </c>
      <c r="C196" s="389">
        <f>+AD187+1</f>
        <v>45324</v>
      </c>
      <c r="D196" s="390">
        <f>+C196+1</f>
        <v>45325</v>
      </c>
      <c r="E196" s="390">
        <f t="shared" ref="E196:V196" si="95">+D196+1</f>
        <v>45326</v>
      </c>
      <c r="F196" s="390">
        <f t="shared" si="95"/>
        <v>45327</v>
      </c>
      <c r="G196" s="390">
        <f t="shared" si="95"/>
        <v>45328</v>
      </c>
      <c r="H196" s="390">
        <f t="shared" si="95"/>
        <v>45329</v>
      </c>
      <c r="I196" s="390">
        <f t="shared" si="95"/>
        <v>45330</v>
      </c>
      <c r="J196" s="390">
        <f t="shared" si="95"/>
        <v>45331</v>
      </c>
      <c r="K196" s="390">
        <f t="shared" si="95"/>
        <v>45332</v>
      </c>
      <c r="L196" s="390">
        <f t="shared" si="95"/>
        <v>45333</v>
      </c>
      <c r="M196" s="390">
        <f t="shared" si="95"/>
        <v>45334</v>
      </c>
      <c r="N196" s="390">
        <f t="shared" si="95"/>
        <v>45335</v>
      </c>
      <c r="O196" s="390">
        <f t="shared" si="95"/>
        <v>45336</v>
      </c>
      <c r="P196" s="390">
        <f t="shared" si="95"/>
        <v>45337</v>
      </c>
      <c r="Q196" s="390">
        <f t="shared" si="95"/>
        <v>45338</v>
      </c>
      <c r="R196" s="390">
        <f t="shared" si="95"/>
        <v>45339</v>
      </c>
      <c r="S196" s="390">
        <f t="shared" si="95"/>
        <v>45340</v>
      </c>
      <c r="T196" s="390">
        <f t="shared" si="95"/>
        <v>45341</v>
      </c>
      <c r="U196" s="390">
        <f t="shared" si="95"/>
        <v>45342</v>
      </c>
      <c r="V196" s="390">
        <f t="shared" si="95"/>
        <v>45343</v>
      </c>
      <c r="W196" s="390">
        <f>+V196+1</f>
        <v>45344</v>
      </c>
      <c r="X196" s="390">
        <f t="shared" ref="X196:Z196" si="96">+W196+1</f>
        <v>45345</v>
      </c>
      <c r="Y196" s="390">
        <f t="shared" si="96"/>
        <v>45346</v>
      </c>
      <c r="Z196" s="390">
        <f t="shared" si="96"/>
        <v>45347</v>
      </c>
      <c r="AA196" s="390">
        <f>+Z196+1</f>
        <v>45348</v>
      </c>
      <c r="AB196" s="390">
        <f t="shared" ref="AB196" si="97">+AA196+1</f>
        <v>45349</v>
      </c>
      <c r="AC196" s="390">
        <f>+AB196+1</f>
        <v>45350</v>
      </c>
      <c r="AD196" s="391">
        <f t="shared" ref="AD196" si="98">+AC196+1</f>
        <v>45351</v>
      </c>
      <c r="AE196" s="392"/>
      <c r="AF196" s="732">
        <f>+AF187+1</f>
        <v>21</v>
      </c>
      <c r="AG196" s="733"/>
    </row>
    <row r="197" spans="2:33">
      <c r="B197" s="393" t="s">
        <v>569</v>
      </c>
      <c r="C197" s="394" t="str">
        <f>TEXT(WEEKDAY(+C196),"aaa")</f>
        <v>金</v>
      </c>
      <c r="D197" s="395" t="str">
        <f t="shared" ref="D197:AD197" si="99">TEXT(WEEKDAY(+D196),"aaa")</f>
        <v>土</v>
      </c>
      <c r="E197" s="395" t="str">
        <f t="shared" si="99"/>
        <v>日</v>
      </c>
      <c r="F197" s="395" t="str">
        <f t="shared" si="99"/>
        <v>月</v>
      </c>
      <c r="G197" s="395" t="str">
        <f t="shared" si="99"/>
        <v>火</v>
      </c>
      <c r="H197" s="395" t="str">
        <f t="shared" si="99"/>
        <v>水</v>
      </c>
      <c r="I197" s="395" t="str">
        <f t="shared" si="99"/>
        <v>木</v>
      </c>
      <c r="J197" s="395" t="str">
        <f t="shared" si="99"/>
        <v>金</v>
      </c>
      <c r="K197" s="395" t="str">
        <f t="shared" si="99"/>
        <v>土</v>
      </c>
      <c r="L197" s="395" t="str">
        <f t="shared" si="99"/>
        <v>日</v>
      </c>
      <c r="M197" s="395" t="str">
        <f t="shared" si="99"/>
        <v>月</v>
      </c>
      <c r="N197" s="395" t="str">
        <f t="shared" si="99"/>
        <v>火</v>
      </c>
      <c r="O197" s="395" t="str">
        <f t="shared" si="99"/>
        <v>水</v>
      </c>
      <c r="P197" s="395" t="str">
        <f t="shared" si="99"/>
        <v>木</v>
      </c>
      <c r="Q197" s="395" t="str">
        <f t="shared" si="99"/>
        <v>金</v>
      </c>
      <c r="R197" s="395" t="str">
        <f t="shared" si="99"/>
        <v>土</v>
      </c>
      <c r="S197" s="395" t="str">
        <f t="shared" si="99"/>
        <v>日</v>
      </c>
      <c r="T197" s="395" t="str">
        <f t="shared" si="99"/>
        <v>月</v>
      </c>
      <c r="U197" s="395" t="str">
        <f t="shared" si="99"/>
        <v>火</v>
      </c>
      <c r="V197" s="395" t="str">
        <f t="shared" si="99"/>
        <v>水</v>
      </c>
      <c r="W197" s="395" t="str">
        <f t="shared" si="99"/>
        <v>木</v>
      </c>
      <c r="X197" s="395" t="str">
        <f t="shared" si="99"/>
        <v>金</v>
      </c>
      <c r="Y197" s="395" t="str">
        <f t="shared" si="99"/>
        <v>土</v>
      </c>
      <c r="Z197" s="395" t="str">
        <f t="shared" si="99"/>
        <v>日</v>
      </c>
      <c r="AA197" s="395" t="str">
        <f t="shared" si="99"/>
        <v>月</v>
      </c>
      <c r="AB197" s="395" t="str">
        <f t="shared" si="99"/>
        <v>火</v>
      </c>
      <c r="AC197" s="395" t="str">
        <f t="shared" si="99"/>
        <v>水</v>
      </c>
      <c r="AD197" s="396" t="str">
        <f t="shared" si="99"/>
        <v>木</v>
      </c>
      <c r="AF197" s="397" t="s">
        <v>570</v>
      </c>
      <c r="AG197" s="370">
        <f>COUNTA(C198:AD199)</f>
        <v>0</v>
      </c>
    </row>
    <row r="198" spans="2:33">
      <c r="B198" s="734" t="s">
        <v>572</v>
      </c>
      <c r="C198" s="736"/>
      <c r="D198" s="721"/>
      <c r="E198" s="721"/>
      <c r="F198" s="721"/>
      <c r="G198" s="721"/>
      <c r="H198" s="721"/>
      <c r="I198" s="721"/>
      <c r="J198" s="721"/>
      <c r="K198" s="721"/>
      <c r="L198" s="721"/>
      <c r="M198" s="721"/>
      <c r="N198" s="721"/>
      <c r="O198" s="721"/>
      <c r="P198" s="721"/>
      <c r="Q198" s="721"/>
      <c r="R198" s="721"/>
      <c r="S198" s="721"/>
      <c r="T198" s="721"/>
      <c r="U198" s="721"/>
      <c r="V198" s="721"/>
      <c r="W198" s="721"/>
      <c r="X198" s="721"/>
      <c r="Y198" s="721"/>
      <c r="Z198" s="721"/>
      <c r="AA198" s="721"/>
      <c r="AB198" s="721"/>
      <c r="AC198" s="721"/>
      <c r="AD198" s="723"/>
      <c r="AF198" s="398" t="s">
        <v>527</v>
      </c>
      <c r="AG198" s="396">
        <f>IF(AND($G$7&gt;C196,$G$7&lt;=AD196),$G$7-C196+1-AG197,COUNTA(C196:AD196)-AG197)</f>
        <v>28</v>
      </c>
    </row>
    <row r="199" spans="2:33">
      <c r="B199" s="735"/>
      <c r="C199" s="736"/>
      <c r="D199" s="722"/>
      <c r="E199" s="722"/>
      <c r="F199" s="722"/>
      <c r="G199" s="722"/>
      <c r="H199" s="722"/>
      <c r="I199" s="722"/>
      <c r="J199" s="722"/>
      <c r="K199" s="722"/>
      <c r="L199" s="722"/>
      <c r="M199" s="722"/>
      <c r="N199" s="722"/>
      <c r="O199" s="722"/>
      <c r="P199" s="722"/>
      <c r="Q199" s="722"/>
      <c r="R199" s="722"/>
      <c r="S199" s="722"/>
      <c r="T199" s="722"/>
      <c r="U199" s="722"/>
      <c r="V199" s="722"/>
      <c r="W199" s="722"/>
      <c r="X199" s="722"/>
      <c r="Y199" s="722"/>
      <c r="Z199" s="722"/>
      <c r="AA199" s="722"/>
      <c r="AB199" s="722"/>
      <c r="AC199" s="722"/>
      <c r="AD199" s="724"/>
      <c r="AF199" s="398" t="s">
        <v>573</v>
      </c>
      <c r="AG199" s="396">
        <f>+COUNTA(C200:AD201)</f>
        <v>0</v>
      </c>
    </row>
    <row r="200" spans="2:33">
      <c r="B200" s="729" t="s">
        <v>535</v>
      </c>
      <c r="C200" s="731"/>
      <c r="D200" s="721"/>
      <c r="E200" s="721"/>
      <c r="F200" s="721"/>
      <c r="G200" s="721"/>
      <c r="H200" s="721"/>
      <c r="I200" s="721"/>
      <c r="J200" s="721"/>
      <c r="K200" s="721"/>
      <c r="L200" s="721"/>
      <c r="M200" s="721"/>
      <c r="N200" s="721"/>
      <c r="O200" s="721"/>
      <c r="P200" s="721"/>
      <c r="Q200" s="721"/>
      <c r="R200" s="721"/>
      <c r="S200" s="721"/>
      <c r="T200" s="721"/>
      <c r="U200" s="721"/>
      <c r="V200" s="721"/>
      <c r="W200" s="721"/>
      <c r="X200" s="721"/>
      <c r="Y200" s="721"/>
      <c r="Z200" s="721"/>
      <c r="AA200" s="721"/>
      <c r="AB200" s="721"/>
      <c r="AC200" s="721"/>
      <c r="AD200" s="723"/>
      <c r="AF200" s="398" t="s">
        <v>575</v>
      </c>
      <c r="AG200" s="399">
        <f>ROUNDDOWN(AG199/AG198,3)</f>
        <v>0</v>
      </c>
    </row>
    <row r="201" spans="2:33" ht="13.5" customHeight="1">
      <c r="B201" s="730"/>
      <c r="C201" s="731"/>
      <c r="D201" s="722"/>
      <c r="E201" s="722"/>
      <c r="F201" s="722"/>
      <c r="G201" s="722"/>
      <c r="H201" s="722"/>
      <c r="I201" s="722"/>
      <c r="J201" s="722"/>
      <c r="K201" s="722"/>
      <c r="L201" s="722"/>
      <c r="M201" s="722"/>
      <c r="N201" s="722"/>
      <c r="O201" s="722"/>
      <c r="P201" s="722"/>
      <c r="Q201" s="722"/>
      <c r="R201" s="722"/>
      <c r="S201" s="722"/>
      <c r="T201" s="722"/>
      <c r="U201" s="722"/>
      <c r="V201" s="722"/>
      <c r="W201" s="722"/>
      <c r="X201" s="722"/>
      <c r="Y201" s="722"/>
      <c r="Z201" s="722"/>
      <c r="AA201" s="722"/>
      <c r="AB201" s="722"/>
      <c r="AC201" s="722"/>
      <c r="AD201" s="724"/>
      <c r="AF201" s="398" t="s">
        <v>528</v>
      </c>
      <c r="AG201" s="396">
        <f>+COUNTA(C202:AD203)</f>
        <v>0</v>
      </c>
    </row>
    <row r="202" spans="2:33" ht="13.5" customHeight="1">
      <c r="B202" s="725" t="s">
        <v>538</v>
      </c>
      <c r="C202" s="727"/>
      <c r="D202" s="717"/>
      <c r="E202" s="717"/>
      <c r="F202" s="717"/>
      <c r="G202" s="717"/>
      <c r="H202" s="717"/>
      <c r="I202" s="717"/>
      <c r="J202" s="717"/>
      <c r="K202" s="717"/>
      <c r="L202" s="717"/>
      <c r="M202" s="717"/>
      <c r="N202" s="717"/>
      <c r="O202" s="717"/>
      <c r="P202" s="717"/>
      <c r="Q202" s="717"/>
      <c r="R202" s="717"/>
      <c r="S202" s="717"/>
      <c r="T202" s="717"/>
      <c r="U202" s="717"/>
      <c r="V202" s="717"/>
      <c r="W202" s="717"/>
      <c r="X202" s="717"/>
      <c r="Y202" s="717"/>
      <c r="Z202" s="717"/>
      <c r="AA202" s="717"/>
      <c r="AB202" s="717"/>
      <c r="AC202" s="717"/>
      <c r="AD202" s="719"/>
      <c r="AF202" s="400" t="s">
        <v>577</v>
      </c>
      <c r="AG202" s="401">
        <f>ROUNDDOWN(AG201/AG198,3)</f>
        <v>0</v>
      </c>
    </row>
    <row r="203" spans="2:33" ht="13.5" customHeight="1">
      <c r="B203" s="726"/>
      <c r="C203" s="728"/>
      <c r="D203" s="718"/>
      <c r="E203" s="718"/>
      <c r="F203" s="718"/>
      <c r="G203" s="718"/>
      <c r="H203" s="718"/>
      <c r="I203" s="718"/>
      <c r="J203" s="718"/>
      <c r="K203" s="718"/>
      <c r="L203" s="718"/>
      <c r="M203" s="718"/>
      <c r="N203" s="718"/>
      <c r="O203" s="718"/>
      <c r="P203" s="718"/>
      <c r="Q203" s="718"/>
      <c r="R203" s="718"/>
      <c r="S203" s="718"/>
      <c r="T203" s="718"/>
      <c r="U203" s="718"/>
      <c r="V203" s="718"/>
      <c r="W203" s="718"/>
      <c r="X203" s="718"/>
      <c r="Y203" s="718"/>
      <c r="Z203" s="718"/>
      <c r="AA203" s="718"/>
      <c r="AB203" s="718"/>
      <c r="AC203" s="718"/>
      <c r="AD203" s="720"/>
      <c r="AG203" s="402"/>
    </row>
    <row r="205" spans="2:33">
      <c r="B205" s="388" t="s">
        <v>567</v>
      </c>
      <c r="C205" s="389">
        <f>+AD196+1</f>
        <v>45352</v>
      </c>
      <c r="D205" s="390">
        <f>+C205+1</f>
        <v>45353</v>
      </c>
      <c r="E205" s="390">
        <f t="shared" ref="E205:V205" si="100">+D205+1</f>
        <v>45354</v>
      </c>
      <c r="F205" s="390">
        <f t="shared" si="100"/>
        <v>45355</v>
      </c>
      <c r="G205" s="390">
        <f t="shared" si="100"/>
        <v>45356</v>
      </c>
      <c r="H205" s="390">
        <f t="shared" si="100"/>
        <v>45357</v>
      </c>
      <c r="I205" s="390">
        <f t="shared" si="100"/>
        <v>45358</v>
      </c>
      <c r="J205" s="390">
        <f t="shared" si="100"/>
        <v>45359</v>
      </c>
      <c r="K205" s="390">
        <f t="shared" si="100"/>
        <v>45360</v>
      </c>
      <c r="L205" s="390">
        <f t="shared" si="100"/>
        <v>45361</v>
      </c>
      <c r="M205" s="390">
        <f t="shared" si="100"/>
        <v>45362</v>
      </c>
      <c r="N205" s="390">
        <f t="shared" si="100"/>
        <v>45363</v>
      </c>
      <c r="O205" s="390">
        <f t="shared" si="100"/>
        <v>45364</v>
      </c>
      <c r="P205" s="390">
        <f t="shared" si="100"/>
        <v>45365</v>
      </c>
      <c r="Q205" s="390">
        <f t="shared" si="100"/>
        <v>45366</v>
      </c>
      <c r="R205" s="390">
        <f t="shared" si="100"/>
        <v>45367</v>
      </c>
      <c r="S205" s="390">
        <f t="shared" si="100"/>
        <v>45368</v>
      </c>
      <c r="T205" s="390">
        <f t="shared" si="100"/>
        <v>45369</v>
      </c>
      <c r="U205" s="390">
        <f t="shared" si="100"/>
        <v>45370</v>
      </c>
      <c r="V205" s="390">
        <f t="shared" si="100"/>
        <v>45371</v>
      </c>
      <c r="W205" s="390">
        <f>+V205+1</f>
        <v>45372</v>
      </c>
      <c r="X205" s="390">
        <f t="shared" ref="X205:Z205" si="101">+W205+1</f>
        <v>45373</v>
      </c>
      <c r="Y205" s="390">
        <f t="shared" si="101"/>
        <v>45374</v>
      </c>
      <c r="Z205" s="390">
        <f t="shared" si="101"/>
        <v>45375</v>
      </c>
      <c r="AA205" s="390">
        <f>+Z205+1</f>
        <v>45376</v>
      </c>
      <c r="AB205" s="390">
        <f t="shared" ref="AB205" si="102">+AA205+1</f>
        <v>45377</v>
      </c>
      <c r="AC205" s="390">
        <f>+AB205+1</f>
        <v>45378</v>
      </c>
      <c r="AD205" s="391">
        <f t="shared" ref="AD205" si="103">+AC205+1</f>
        <v>45379</v>
      </c>
      <c r="AE205" s="392"/>
      <c r="AF205" s="732">
        <f>+AF196+1</f>
        <v>22</v>
      </c>
      <c r="AG205" s="733"/>
    </row>
    <row r="206" spans="2:33">
      <c r="B206" s="393" t="s">
        <v>569</v>
      </c>
      <c r="C206" s="394" t="str">
        <f>TEXT(WEEKDAY(+C205),"aaa")</f>
        <v>金</v>
      </c>
      <c r="D206" s="395" t="str">
        <f t="shared" ref="D206:AD206" si="104">TEXT(WEEKDAY(+D205),"aaa")</f>
        <v>土</v>
      </c>
      <c r="E206" s="395" t="str">
        <f t="shared" si="104"/>
        <v>日</v>
      </c>
      <c r="F206" s="395" t="str">
        <f t="shared" si="104"/>
        <v>月</v>
      </c>
      <c r="G206" s="395" t="str">
        <f t="shared" si="104"/>
        <v>火</v>
      </c>
      <c r="H206" s="395" t="str">
        <f t="shared" si="104"/>
        <v>水</v>
      </c>
      <c r="I206" s="395" t="str">
        <f t="shared" si="104"/>
        <v>木</v>
      </c>
      <c r="J206" s="395" t="str">
        <f t="shared" si="104"/>
        <v>金</v>
      </c>
      <c r="K206" s="395" t="str">
        <f t="shared" si="104"/>
        <v>土</v>
      </c>
      <c r="L206" s="395" t="str">
        <f t="shared" si="104"/>
        <v>日</v>
      </c>
      <c r="M206" s="395" t="str">
        <f t="shared" si="104"/>
        <v>月</v>
      </c>
      <c r="N206" s="395" t="str">
        <f t="shared" si="104"/>
        <v>火</v>
      </c>
      <c r="O206" s="395" t="str">
        <f t="shared" si="104"/>
        <v>水</v>
      </c>
      <c r="P206" s="395" t="str">
        <f t="shared" si="104"/>
        <v>木</v>
      </c>
      <c r="Q206" s="395" t="str">
        <f t="shared" si="104"/>
        <v>金</v>
      </c>
      <c r="R206" s="395" t="str">
        <f t="shared" si="104"/>
        <v>土</v>
      </c>
      <c r="S206" s="395" t="str">
        <f t="shared" si="104"/>
        <v>日</v>
      </c>
      <c r="T206" s="395" t="str">
        <f t="shared" si="104"/>
        <v>月</v>
      </c>
      <c r="U206" s="395" t="str">
        <f t="shared" si="104"/>
        <v>火</v>
      </c>
      <c r="V206" s="395" t="str">
        <f t="shared" si="104"/>
        <v>水</v>
      </c>
      <c r="W206" s="395" t="str">
        <f t="shared" si="104"/>
        <v>木</v>
      </c>
      <c r="X206" s="395" t="str">
        <f t="shared" si="104"/>
        <v>金</v>
      </c>
      <c r="Y206" s="395" t="str">
        <f t="shared" si="104"/>
        <v>土</v>
      </c>
      <c r="Z206" s="395" t="str">
        <f t="shared" si="104"/>
        <v>日</v>
      </c>
      <c r="AA206" s="395" t="str">
        <f t="shared" si="104"/>
        <v>月</v>
      </c>
      <c r="AB206" s="395" t="str">
        <f t="shared" si="104"/>
        <v>火</v>
      </c>
      <c r="AC206" s="395" t="str">
        <f t="shared" si="104"/>
        <v>水</v>
      </c>
      <c r="AD206" s="396" t="str">
        <f t="shared" si="104"/>
        <v>木</v>
      </c>
      <c r="AF206" s="397" t="s">
        <v>570</v>
      </c>
      <c r="AG206" s="370">
        <f>COUNTA(C207:AD208)</f>
        <v>0</v>
      </c>
    </row>
    <row r="207" spans="2:33">
      <c r="B207" s="734" t="s">
        <v>572</v>
      </c>
      <c r="C207" s="736"/>
      <c r="D207" s="721"/>
      <c r="E207" s="721"/>
      <c r="F207" s="721"/>
      <c r="G207" s="721"/>
      <c r="H207" s="721"/>
      <c r="I207" s="721"/>
      <c r="J207" s="721"/>
      <c r="K207" s="721"/>
      <c r="L207" s="721"/>
      <c r="M207" s="721"/>
      <c r="N207" s="721"/>
      <c r="O207" s="721"/>
      <c r="P207" s="721"/>
      <c r="Q207" s="721"/>
      <c r="R207" s="721"/>
      <c r="S207" s="721"/>
      <c r="T207" s="721"/>
      <c r="U207" s="721"/>
      <c r="V207" s="721"/>
      <c r="W207" s="721"/>
      <c r="X207" s="721"/>
      <c r="Y207" s="721"/>
      <c r="Z207" s="721"/>
      <c r="AA207" s="721"/>
      <c r="AB207" s="721"/>
      <c r="AC207" s="721"/>
      <c r="AD207" s="723"/>
      <c r="AF207" s="398" t="s">
        <v>527</v>
      </c>
      <c r="AG207" s="396">
        <f>IF(AND($G$7&gt;C205,$G$7&lt;=AD205),$G$7-C205+1-AG206,COUNTA(C205:AD205)-AG206)</f>
        <v>28</v>
      </c>
    </row>
    <row r="208" spans="2:33">
      <c r="B208" s="735"/>
      <c r="C208" s="736"/>
      <c r="D208" s="722"/>
      <c r="E208" s="722"/>
      <c r="F208" s="722"/>
      <c r="G208" s="722"/>
      <c r="H208" s="722"/>
      <c r="I208" s="722"/>
      <c r="J208" s="722"/>
      <c r="K208" s="722"/>
      <c r="L208" s="722"/>
      <c r="M208" s="722"/>
      <c r="N208" s="722"/>
      <c r="O208" s="722"/>
      <c r="P208" s="722"/>
      <c r="Q208" s="722"/>
      <c r="R208" s="722"/>
      <c r="S208" s="722"/>
      <c r="T208" s="722"/>
      <c r="U208" s="722"/>
      <c r="V208" s="722"/>
      <c r="W208" s="722"/>
      <c r="X208" s="722"/>
      <c r="Y208" s="722"/>
      <c r="Z208" s="722"/>
      <c r="AA208" s="722"/>
      <c r="AB208" s="722"/>
      <c r="AC208" s="722"/>
      <c r="AD208" s="724"/>
      <c r="AF208" s="398" t="s">
        <v>573</v>
      </c>
      <c r="AG208" s="396">
        <f>+COUNTA(C209:AD210)</f>
        <v>0</v>
      </c>
    </row>
    <row r="209" spans="2:33">
      <c r="B209" s="729" t="s">
        <v>535</v>
      </c>
      <c r="C209" s="731"/>
      <c r="D209" s="721"/>
      <c r="E209" s="721"/>
      <c r="F209" s="721"/>
      <c r="G209" s="721"/>
      <c r="H209" s="721"/>
      <c r="I209" s="721"/>
      <c r="J209" s="721"/>
      <c r="K209" s="721"/>
      <c r="L209" s="721"/>
      <c r="M209" s="721"/>
      <c r="N209" s="721"/>
      <c r="O209" s="721"/>
      <c r="P209" s="721"/>
      <c r="Q209" s="721"/>
      <c r="R209" s="721"/>
      <c r="S209" s="721"/>
      <c r="T209" s="721"/>
      <c r="U209" s="721"/>
      <c r="V209" s="721"/>
      <c r="W209" s="721"/>
      <c r="X209" s="721"/>
      <c r="Y209" s="721"/>
      <c r="Z209" s="721"/>
      <c r="AA209" s="721"/>
      <c r="AB209" s="721"/>
      <c r="AC209" s="721"/>
      <c r="AD209" s="723"/>
      <c r="AF209" s="398" t="s">
        <v>575</v>
      </c>
      <c r="AG209" s="399">
        <f>ROUNDDOWN(AG208/AG207,3)</f>
        <v>0</v>
      </c>
    </row>
    <row r="210" spans="2:33" ht="13.5" customHeight="1">
      <c r="B210" s="730"/>
      <c r="C210" s="731"/>
      <c r="D210" s="722"/>
      <c r="E210" s="722"/>
      <c r="F210" s="722"/>
      <c r="G210" s="722"/>
      <c r="H210" s="722"/>
      <c r="I210" s="722"/>
      <c r="J210" s="722"/>
      <c r="K210" s="722"/>
      <c r="L210" s="722"/>
      <c r="M210" s="722"/>
      <c r="N210" s="722"/>
      <c r="O210" s="722"/>
      <c r="P210" s="722"/>
      <c r="Q210" s="722"/>
      <c r="R210" s="722"/>
      <c r="S210" s="722"/>
      <c r="T210" s="722"/>
      <c r="U210" s="722"/>
      <c r="V210" s="722"/>
      <c r="W210" s="722"/>
      <c r="X210" s="722"/>
      <c r="Y210" s="722"/>
      <c r="Z210" s="722"/>
      <c r="AA210" s="722"/>
      <c r="AB210" s="722"/>
      <c r="AC210" s="722"/>
      <c r="AD210" s="724"/>
      <c r="AF210" s="398" t="s">
        <v>528</v>
      </c>
      <c r="AG210" s="396">
        <f>+COUNTA(C211:AD212)</f>
        <v>0</v>
      </c>
    </row>
    <row r="211" spans="2:33" ht="13.5" customHeight="1">
      <c r="B211" s="725" t="s">
        <v>538</v>
      </c>
      <c r="C211" s="727"/>
      <c r="D211" s="717"/>
      <c r="E211" s="717"/>
      <c r="F211" s="717"/>
      <c r="G211" s="717"/>
      <c r="H211" s="717"/>
      <c r="I211" s="717"/>
      <c r="J211" s="717"/>
      <c r="K211" s="717"/>
      <c r="L211" s="717"/>
      <c r="M211" s="717"/>
      <c r="N211" s="717"/>
      <c r="O211" s="717"/>
      <c r="P211" s="717"/>
      <c r="Q211" s="717"/>
      <c r="R211" s="717"/>
      <c r="S211" s="717"/>
      <c r="T211" s="717"/>
      <c r="U211" s="717"/>
      <c r="V211" s="717"/>
      <c r="W211" s="717"/>
      <c r="X211" s="717"/>
      <c r="Y211" s="717"/>
      <c r="Z211" s="717"/>
      <c r="AA211" s="717"/>
      <c r="AB211" s="717"/>
      <c r="AC211" s="717"/>
      <c r="AD211" s="719"/>
      <c r="AF211" s="400" t="s">
        <v>577</v>
      </c>
      <c r="AG211" s="401">
        <f>ROUNDDOWN(AG210/AG207,3)</f>
        <v>0</v>
      </c>
    </row>
    <row r="212" spans="2:33" ht="13.5" customHeight="1">
      <c r="B212" s="726"/>
      <c r="C212" s="728"/>
      <c r="D212" s="718"/>
      <c r="E212" s="718"/>
      <c r="F212" s="718"/>
      <c r="G212" s="718"/>
      <c r="H212" s="718"/>
      <c r="I212" s="718"/>
      <c r="J212" s="718"/>
      <c r="K212" s="718"/>
      <c r="L212" s="718"/>
      <c r="M212" s="718"/>
      <c r="N212" s="718"/>
      <c r="O212" s="718"/>
      <c r="P212" s="718"/>
      <c r="Q212" s="718"/>
      <c r="R212" s="718"/>
      <c r="S212" s="718"/>
      <c r="T212" s="718"/>
      <c r="U212" s="718"/>
      <c r="V212" s="718"/>
      <c r="W212" s="718"/>
      <c r="X212" s="718"/>
      <c r="Y212" s="718"/>
      <c r="Z212" s="718"/>
      <c r="AA212" s="718"/>
      <c r="AB212" s="718"/>
      <c r="AC212" s="718"/>
      <c r="AD212" s="720"/>
      <c r="AG212" s="402"/>
    </row>
    <row r="214" spans="2:33">
      <c r="B214" s="388" t="s">
        <v>567</v>
      </c>
      <c r="C214" s="389">
        <f>+AD205+1</f>
        <v>45380</v>
      </c>
      <c r="D214" s="390">
        <f>+C214+1</f>
        <v>45381</v>
      </c>
      <c r="E214" s="390">
        <f t="shared" ref="E214:V214" si="105">+D214+1</f>
        <v>45382</v>
      </c>
      <c r="F214" s="390">
        <f t="shared" si="105"/>
        <v>45383</v>
      </c>
      <c r="G214" s="390">
        <f t="shared" si="105"/>
        <v>45384</v>
      </c>
      <c r="H214" s="390">
        <f t="shared" si="105"/>
        <v>45385</v>
      </c>
      <c r="I214" s="390">
        <f t="shared" si="105"/>
        <v>45386</v>
      </c>
      <c r="J214" s="390">
        <f t="shared" si="105"/>
        <v>45387</v>
      </c>
      <c r="K214" s="390">
        <f t="shared" si="105"/>
        <v>45388</v>
      </c>
      <c r="L214" s="390">
        <f t="shared" si="105"/>
        <v>45389</v>
      </c>
      <c r="M214" s="390">
        <f t="shared" si="105"/>
        <v>45390</v>
      </c>
      <c r="N214" s="390">
        <f t="shared" si="105"/>
        <v>45391</v>
      </c>
      <c r="O214" s="390">
        <f t="shared" si="105"/>
        <v>45392</v>
      </c>
      <c r="P214" s="390">
        <f t="shared" si="105"/>
        <v>45393</v>
      </c>
      <c r="Q214" s="390">
        <f t="shared" si="105"/>
        <v>45394</v>
      </c>
      <c r="R214" s="390">
        <f t="shared" si="105"/>
        <v>45395</v>
      </c>
      <c r="S214" s="390">
        <f t="shared" si="105"/>
        <v>45396</v>
      </c>
      <c r="T214" s="390">
        <f t="shared" si="105"/>
        <v>45397</v>
      </c>
      <c r="U214" s="390">
        <f t="shared" si="105"/>
        <v>45398</v>
      </c>
      <c r="V214" s="390">
        <f t="shared" si="105"/>
        <v>45399</v>
      </c>
      <c r="W214" s="390">
        <f>+V214+1</f>
        <v>45400</v>
      </c>
      <c r="X214" s="390">
        <f t="shared" ref="X214:Z214" si="106">+W214+1</f>
        <v>45401</v>
      </c>
      <c r="Y214" s="390">
        <f t="shared" si="106"/>
        <v>45402</v>
      </c>
      <c r="Z214" s="390">
        <f t="shared" si="106"/>
        <v>45403</v>
      </c>
      <c r="AA214" s="390">
        <f>+Z214+1</f>
        <v>45404</v>
      </c>
      <c r="AB214" s="390">
        <f t="shared" ref="AB214" si="107">+AA214+1</f>
        <v>45405</v>
      </c>
      <c r="AC214" s="390">
        <f>+AB214+1</f>
        <v>45406</v>
      </c>
      <c r="AD214" s="391">
        <f t="shared" ref="AD214" si="108">+AC214+1</f>
        <v>45407</v>
      </c>
      <c r="AE214" s="392"/>
      <c r="AF214" s="732">
        <f>+AF205+1</f>
        <v>23</v>
      </c>
      <c r="AG214" s="733"/>
    </row>
    <row r="215" spans="2:33">
      <c r="B215" s="393" t="s">
        <v>569</v>
      </c>
      <c r="C215" s="394" t="str">
        <f>TEXT(WEEKDAY(+C214),"aaa")</f>
        <v>金</v>
      </c>
      <c r="D215" s="395" t="str">
        <f t="shared" ref="D215:AD215" si="109">TEXT(WEEKDAY(+D214),"aaa")</f>
        <v>土</v>
      </c>
      <c r="E215" s="395" t="str">
        <f t="shared" si="109"/>
        <v>日</v>
      </c>
      <c r="F215" s="395" t="str">
        <f t="shared" si="109"/>
        <v>月</v>
      </c>
      <c r="G215" s="395" t="str">
        <f t="shared" si="109"/>
        <v>火</v>
      </c>
      <c r="H215" s="395" t="str">
        <f t="shared" si="109"/>
        <v>水</v>
      </c>
      <c r="I215" s="395" t="str">
        <f t="shared" si="109"/>
        <v>木</v>
      </c>
      <c r="J215" s="395" t="str">
        <f t="shared" si="109"/>
        <v>金</v>
      </c>
      <c r="K215" s="395" t="str">
        <f t="shared" si="109"/>
        <v>土</v>
      </c>
      <c r="L215" s="395" t="str">
        <f t="shared" si="109"/>
        <v>日</v>
      </c>
      <c r="M215" s="395" t="str">
        <f t="shared" si="109"/>
        <v>月</v>
      </c>
      <c r="N215" s="395" t="str">
        <f t="shared" si="109"/>
        <v>火</v>
      </c>
      <c r="O215" s="395" t="str">
        <f t="shared" si="109"/>
        <v>水</v>
      </c>
      <c r="P215" s="395" t="str">
        <f t="shared" si="109"/>
        <v>木</v>
      </c>
      <c r="Q215" s="395" t="str">
        <f t="shared" si="109"/>
        <v>金</v>
      </c>
      <c r="R215" s="395" t="str">
        <f t="shared" si="109"/>
        <v>土</v>
      </c>
      <c r="S215" s="395" t="str">
        <f t="shared" si="109"/>
        <v>日</v>
      </c>
      <c r="T215" s="395" t="str">
        <f t="shared" si="109"/>
        <v>月</v>
      </c>
      <c r="U215" s="395" t="str">
        <f t="shared" si="109"/>
        <v>火</v>
      </c>
      <c r="V215" s="395" t="str">
        <f t="shared" si="109"/>
        <v>水</v>
      </c>
      <c r="W215" s="395" t="str">
        <f t="shared" si="109"/>
        <v>木</v>
      </c>
      <c r="X215" s="395" t="str">
        <f t="shared" si="109"/>
        <v>金</v>
      </c>
      <c r="Y215" s="395" t="str">
        <f t="shared" si="109"/>
        <v>土</v>
      </c>
      <c r="Z215" s="395" t="str">
        <f t="shared" si="109"/>
        <v>日</v>
      </c>
      <c r="AA215" s="395" t="str">
        <f t="shared" si="109"/>
        <v>月</v>
      </c>
      <c r="AB215" s="395" t="str">
        <f t="shared" si="109"/>
        <v>火</v>
      </c>
      <c r="AC215" s="395" t="str">
        <f t="shared" si="109"/>
        <v>水</v>
      </c>
      <c r="AD215" s="396" t="str">
        <f t="shared" si="109"/>
        <v>木</v>
      </c>
      <c r="AF215" s="397" t="s">
        <v>570</v>
      </c>
      <c r="AG215" s="370">
        <f>COUNTA(C216:AD217)</f>
        <v>0</v>
      </c>
    </row>
    <row r="216" spans="2:33">
      <c r="B216" s="734" t="s">
        <v>572</v>
      </c>
      <c r="C216" s="736"/>
      <c r="D216" s="721"/>
      <c r="E216" s="721"/>
      <c r="F216" s="721"/>
      <c r="G216" s="721"/>
      <c r="H216" s="721"/>
      <c r="I216" s="721"/>
      <c r="J216" s="721"/>
      <c r="K216" s="721"/>
      <c r="L216" s="721"/>
      <c r="M216" s="721"/>
      <c r="N216" s="721"/>
      <c r="O216" s="721"/>
      <c r="P216" s="721"/>
      <c r="Q216" s="721"/>
      <c r="R216" s="721"/>
      <c r="S216" s="721"/>
      <c r="T216" s="721"/>
      <c r="U216" s="721"/>
      <c r="V216" s="721"/>
      <c r="W216" s="721"/>
      <c r="X216" s="721"/>
      <c r="Y216" s="721"/>
      <c r="Z216" s="721"/>
      <c r="AA216" s="721"/>
      <c r="AB216" s="721"/>
      <c r="AC216" s="721"/>
      <c r="AD216" s="723"/>
      <c r="AF216" s="398" t="s">
        <v>527</v>
      </c>
      <c r="AG216" s="396">
        <f>IF(AND($G$7&gt;C214,$G$7&lt;=AD214),$G$7-C214+1-AG215,COUNTA(C214:AD214)-AG215)</f>
        <v>28</v>
      </c>
    </row>
    <row r="217" spans="2:33">
      <c r="B217" s="735"/>
      <c r="C217" s="736"/>
      <c r="D217" s="722"/>
      <c r="E217" s="722"/>
      <c r="F217" s="722"/>
      <c r="G217" s="722"/>
      <c r="H217" s="722"/>
      <c r="I217" s="722"/>
      <c r="J217" s="722"/>
      <c r="K217" s="722"/>
      <c r="L217" s="722"/>
      <c r="M217" s="722"/>
      <c r="N217" s="722"/>
      <c r="O217" s="722"/>
      <c r="P217" s="722"/>
      <c r="Q217" s="722"/>
      <c r="R217" s="722"/>
      <c r="S217" s="722"/>
      <c r="T217" s="722"/>
      <c r="U217" s="722"/>
      <c r="V217" s="722"/>
      <c r="W217" s="722"/>
      <c r="X217" s="722"/>
      <c r="Y217" s="722"/>
      <c r="Z217" s="722"/>
      <c r="AA217" s="722"/>
      <c r="AB217" s="722"/>
      <c r="AC217" s="722"/>
      <c r="AD217" s="724"/>
      <c r="AF217" s="398" t="s">
        <v>573</v>
      </c>
      <c r="AG217" s="396">
        <f>+COUNTA(C218:AD219)</f>
        <v>0</v>
      </c>
    </row>
    <row r="218" spans="2:33">
      <c r="B218" s="729" t="s">
        <v>535</v>
      </c>
      <c r="C218" s="731"/>
      <c r="D218" s="721"/>
      <c r="E218" s="721"/>
      <c r="F218" s="721"/>
      <c r="G218" s="721"/>
      <c r="H218" s="721"/>
      <c r="I218" s="721"/>
      <c r="J218" s="721"/>
      <c r="K218" s="721"/>
      <c r="L218" s="721"/>
      <c r="M218" s="721"/>
      <c r="N218" s="721"/>
      <c r="O218" s="721"/>
      <c r="P218" s="721"/>
      <c r="Q218" s="721"/>
      <c r="R218" s="721"/>
      <c r="S218" s="721"/>
      <c r="T218" s="721"/>
      <c r="U218" s="721"/>
      <c r="V218" s="721"/>
      <c r="W218" s="721"/>
      <c r="X218" s="721"/>
      <c r="Y218" s="721"/>
      <c r="Z218" s="721"/>
      <c r="AA218" s="721"/>
      <c r="AB218" s="721"/>
      <c r="AC218" s="721"/>
      <c r="AD218" s="723"/>
      <c r="AF218" s="398" t="s">
        <v>575</v>
      </c>
      <c r="AG218" s="399">
        <f>ROUNDDOWN(AG217/AG216,3)</f>
        <v>0</v>
      </c>
    </row>
    <row r="219" spans="2:33" ht="13.5" customHeight="1">
      <c r="B219" s="730"/>
      <c r="C219" s="731"/>
      <c r="D219" s="722"/>
      <c r="E219" s="722"/>
      <c r="F219" s="722"/>
      <c r="G219" s="722"/>
      <c r="H219" s="722"/>
      <c r="I219" s="722"/>
      <c r="J219" s="722"/>
      <c r="K219" s="722"/>
      <c r="L219" s="722"/>
      <c r="M219" s="722"/>
      <c r="N219" s="722"/>
      <c r="O219" s="722"/>
      <c r="P219" s="722"/>
      <c r="Q219" s="722"/>
      <c r="R219" s="722"/>
      <c r="S219" s="722"/>
      <c r="T219" s="722"/>
      <c r="U219" s="722"/>
      <c r="V219" s="722"/>
      <c r="W219" s="722"/>
      <c r="X219" s="722"/>
      <c r="Y219" s="722"/>
      <c r="Z219" s="722"/>
      <c r="AA219" s="722"/>
      <c r="AB219" s="722"/>
      <c r="AC219" s="722"/>
      <c r="AD219" s="724"/>
      <c r="AF219" s="398" t="s">
        <v>528</v>
      </c>
      <c r="AG219" s="396">
        <f>+COUNTA(C220:AD221)</f>
        <v>0</v>
      </c>
    </row>
    <row r="220" spans="2:33" ht="13.5" customHeight="1">
      <c r="B220" s="725" t="s">
        <v>538</v>
      </c>
      <c r="C220" s="727"/>
      <c r="D220" s="717"/>
      <c r="E220" s="717"/>
      <c r="F220" s="717"/>
      <c r="G220" s="717"/>
      <c r="H220" s="717"/>
      <c r="I220" s="717"/>
      <c r="J220" s="717"/>
      <c r="K220" s="717"/>
      <c r="L220" s="717"/>
      <c r="M220" s="717"/>
      <c r="N220" s="717"/>
      <c r="O220" s="717"/>
      <c r="P220" s="717"/>
      <c r="Q220" s="717"/>
      <c r="R220" s="717"/>
      <c r="S220" s="717"/>
      <c r="T220" s="717"/>
      <c r="U220" s="717"/>
      <c r="V220" s="717"/>
      <c r="W220" s="717"/>
      <c r="X220" s="717"/>
      <c r="Y220" s="717"/>
      <c r="Z220" s="717"/>
      <c r="AA220" s="717"/>
      <c r="AB220" s="717"/>
      <c r="AC220" s="717"/>
      <c r="AD220" s="719"/>
      <c r="AF220" s="400" t="s">
        <v>577</v>
      </c>
      <c r="AG220" s="401">
        <f>ROUNDDOWN(AG219/AG216,3)</f>
        <v>0</v>
      </c>
    </row>
    <row r="221" spans="2:33" ht="13.5" customHeight="1">
      <c r="B221" s="726"/>
      <c r="C221" s="728"/>
      <c r="D221" s="718"/>
      <c r="E221" s="718"/>
      <c r="F221" s="718"/>
      <c r="G221" s="718"/>
      <c r="H221" s="718"/>
      <c r="I221" s="718"/>
      <c r="J221" s="718"/>
      <c r="K221" s="718"/>
      <c r="L221" s="718"/>
      <c r="M221" s="718"/>
      <c r="N221" s="718"/>
      <c r="O221" s="718"/>
      <c r="P221" s="718"/>
      <c r="Q221" s="718"/>
      <c r="R221" s="718"/>
      <c r="S221" s="718"/>
      <c r="T221" s="718"/>
      <c r="U221" s="718"/>
      <c r="V221" s="718"/>
      <c r="W221" s="718"/>
      <c r="X221" s="718"/>
      <c r="Y221" s="718"/>
      <c r="Z221" s="718"/>
      <c r="AA221" s="718"/>
      <c r="AB221" s="718"/>
      <c r="AC221" s="718"/>
      <c r="AD221" s="720"/>
      <c r="AG221" s="402"/>
    </row>
    <row r="223" spans="2:33">
      <c r="B223" s="388" t="s">
        <v>567</v>
      </c>
      <c r="C223" s="389">
        <f>+AD214+1</f>
        <v>45408</v>
      </c>
      <c r="D223" s="390">
        <f>+C223+1</f>
        <v>45409</v>
      </c>
      <c r="E223" s="390">
        <f t="shared" ref="E223:V223" si="110">+D223+1</f>
        <v>45410</v>
      </c>
      <c r="F223" s="390">
        <f t="shared" si="110"/>
        <v>45411</v>
      </c>
      <c r="G223" s="390">
        <f t="shared" si="110"/>
        <v>45412</v>
      </c>
      <c r="H223" s="390">
        <f t="shared" si="110"/>
        <v>45413</v>
      </c>
      <c r="I223" s="390">
        <f t="shared" si="110"/>
        <v>45414</v>
      </c>
      <c r="J223" s="390">
        <f t="shared" si="110"/>
        <v>45415</v>
      </c>
      <c r="K223" s="390">
        <f t="shared" si="110"/>
        <v>45416</v>
      </c>
      <c r="L223" s="390">
        <f t="shared" si="110"/>
        <v>45417</v>
      </c>
      <c r="M223" s="390">
        <f t="shared" si="110"/>
        <v>45418</v>
      </c>
      <c r="N223" s="390">
        <f t="shared" si="110"/>
        <v>45419</v>
      </c>
      <c r="O223" s="390">
        <f t="shared" si="110"/>
        <v>45420</v>
      </c>
      <c r="P223" s="390">
        <f t="shared" si="110"/>
        <v>45421</v>
      </c>
      <c r="Q223" s="390">
        <f t="shared" si="110"/>
        <v>45422</v>
      </c>
      <c r="R223" s="390">
        <f t="shared" si="110"/>
        <v>45423</v>
      </c>
      <c r="S223" s="390">
        <f t="shared" si="110"/>
        <v>45424</v>
      </c>
      <c r="T223" s="390">
        <f t="shared" si="110"/>
        <v>45425</v>
      </c>
      <c r="U223" s="390">
        <f t="shared" si="110"/>
        <v>45426</v>
      </c>
      <c r="V223" s="390">
        <f t="shared" si="110"/>
        <v>45427</v>
      </c>
      <c r="W223" s="390">
        <f>+V223+1</f>
        <v>45428</v>
      </c>
      <c r="X223" s="390">
        <f t="shared" ref="X223:Z223" si="111">+W223+1</f>
        <v>45429</v>
      </c>
      <c r="Y223" s="390">
        <f t="shared" si="111"/>
        <v>45430</v>
      </c>
      <c r="Z223" s="390">
        <f t="shared" si="111"/>
        <v>45431</v>
      </c>
      <c r="AA223" s="390">
        <f>+Z223+1</f>
        <v>45432</v>
      </c>
      <c r="AB223" s="390">
        <f t="shared" ref="AB223" si="112">+AA223+1</f>
        <v>45433</v>
      </c>
      <c r="AC223" s="390">
        <f>+AB223+1</f>
        <v>45434</v>
      </c>
      <c r="AD223" s="391">
        <f t="shared" ref="AD223" si="113">+AC223+1</f>
        <v>45435</v>
      </c>
      <c r="AE223" s="392"/>
      <c r="AF223" s="732">
        <f>+AF214+1</f>
        <v>24</v>
      </c>
      <c r="AG223" s="733"/>
    </row>
    <row r="224" spans="2:33">
      <c r="B224" s="393" t="s">
        <v>569</v>
      </c>
      <c r="C224" s="394" t="str">
        <f>TEXT(WEEKDAY(+C223),"aaa")</f>
        <v>金</v>
      </c>
      <c r="D224" s="395" t="str">
        <f t="shared" ref="D224:AD224" si="114">TEXT(WEEKDAY(+D223),"aaa")</f>
        <v>土</v>
      </c>
      <c r="E224" s="395" t="str">
        <f t="shared" si="114"/>
        <v>日</v>
      </c>
      <c r="F224" s="395" t="str">
        <f t="shared" si="114"/>
        <v>月</v>
      </c>
      <c r="G224" s="395" t="str">
        <f t="shared" si="114"/>
        <v>火</v>
      </c>
      <c r="H224" s="395" t="str">
        <f t="shared" si="114"/>
        <v>水</v>
      </c>
      <c r="I224" s="395" t="str">
        <f t="shared" si="114"/>
        <v>木</v>
      </c>
      <c r="J224" s="395" t="str">
        <f t="shared" si="114"/>
        <v>金</v>
      </c>
      <c r="K224" s="395" t="str">
        <f t="shared" si="114"/>
        <v>土</v>
      </c>
      <c r="L224" s="395" t="str">
        <f t="shared" si="114"/>
        <v>日</v>
      </c>
      <c r="M224" s="395" t="str">
        <f t="shared" si="114"/>
        <v>月</v>
      </c>
      <c r="N224" s="395" t="str">
        <f t="shared" si="114"/>
        <v>火</v>
      </c>
      <c r="O224" s="395" t="str">
        <f t="shared" si="114"/>
        <v>水</v>
      </c>
      <c r="P224" s="395" t="str">
        <f t="shared" si="114"/>
        <v>木</v>
      </c>
      <c r="Q224" s="395" t="str">
        <f t="shared" si="114"/>
        <v>金</v>
      </c>
      <c r="R224" s="395" t="str">
        <f t="shared" si="114"/>
        <v>土</v>
      </c>
      <c r="S224" s="395" t="str">
        <f t="shared" si="114"/>
        <v>日</v>
      </c>
      <c r="T224" s="395" t="str">
        <f t="shared" si="114"/>
        <v>月</v>
      </c>
      <c r="U224" s="395" t="str">
        <f t="shared" si="114"/>
        <v>火</v>
      </c>
      <c r="V224" s="395" t="str">
        <f t="shared" si="114"/>
        <v>水</v>
      </c>
      <c r="W224" s="395" t="str">
        <f t="shared" si="114"/>
        <v>木</v>
      </c>
      <c r="X224" s="395" t="str">
        <f t="shared" si="114"/>
        <v>金</v>
      </c>
      <c r="Y224" s="395" t="str">
        <f t="shared" si="114"/>
        <v>土</v>
      </c>
      <c r="Z224" s="395" t="str">
        <f t="shared" si="114"/>
        <v>日</v>
      </c>
      <c r="AA224" s="395" t="str">
        <f t="shared" si="114"/>
        <v>月</v>
      </c>
      <c r="AB224" s="395" t="str">
        <f t="shared" si="114"/>
        <v>火</v>
      </c>
      <c r="AC224" s="395" t="str">
        <f t="shared" si="114"/>
        <v>水</v>
      </c>
      <c r="AD224" s="396" t="str">
        <f t="shared" si="114"/>
        <v>木</v>
      </c>
      <c r="AF224" s="397" t="s">
        <v>570</v>
      </c>
      <c r="AG224" s="370">
        <f>COUNTA(C225:AD226)</f>
        <v>0</v>
      </c>
    </row>
    <row r="225" spans="2:33">
      <c r="B225" s="734" t="s">
        <v>572</v>
      </c>
      <c r="C225" s="736"/>
      <c r="D225" s="721"/>
      <c r="E225" s="721"/>
      <c r="F225" s="721"/>
      <c r="G225" s="721"/>
      <c r="H225" s="721"/>
      <c r="I225" s="721"/>
      <c r="J225" s="721"/>
      <c r="K225" s="721"/>
      <c r="L225" s="721"/>
      <c r="M225" s="721"/>
      <c r="N225" s="721"/>
      <c r="O225" s="721"/>
      <c r="P225" s="721"/>
      <c r="Q225" s="721"/>
      <c r="R225" s="721"/>
      <c r="S225" s="721"/>
      <c r="T225" s="721"/>
      <c r="U225" s="721"/>
      <c r="V225" s="721"/>
      <c r="W225" s="721"/>
      <c r="X225" s="721"/>
      <c r="Y225" s="721"/>
      <c r="Z225" s="721"/>
      <c r="AA225" s="721"/>
      <c r="AB225" s="721"/>
      <c r="AC225" s="721"/>
      <c r="AD225" s="723"/>
      <c r="AF225" s="398" t="s">
        <v>527</v>
      </c>
      <c r="AG225" s="396">
        <f>IF(AND($G$7&gt;C223,$G$7&lt;=AD223),$G$7-C223+1-AG224,COUNTA(C223:AD223)-AG224)</f>
        <v>28</v>
      </c>
    </row>
    <row r="226" spans="2:33">
      <c r="B226" s="735"/>
      <c r="C226" s="736"/>
      <c r="D226" s="722"/>
      <c r="E226" s="722"/>
      <c r="F226" s="722"/>
      <c r="G226" s="722"/>
      <c r="H226" s="722"/>
      <c r="I226" s="722"/>
      <c r="J226" s="722"/>
      <c r="K226" s="722"/>
      <c r="L226" s="722"/>
      <c r="M226" s="722"/>
      <c r="N226" s="722"/>
      <c r="O226" s="722"/>
      <c r="P226" s="722"/>
      <c r="Q226" s="722"/>
      <c r="R226" s="722"/>
      <c r="S226" s="722"/>
      <c r="T226" s="722"/>
      <c r="U226" s="722"/>
      <c r="V226" s="722"/>
      <c r="W226" s="722"/>
      <c r="X226" s="722"/>
      <c r="Y226" s="722"/>
      <c r="Z226" s="722"/>
      <c r="AA226" s="722"/>
      <c r="AB226" s="722"/>
      <c r="AC226" s="722"/>
      <c r="AD226" s="724"/>
      <c r="AF226" s="398" t="s">
        <v>573</v>
      </c>
      <c r="AG226" s="396">
        <f>+COUNTA(C227:AD228)</f>
        <v>0</v>
      </c>
    </row>
    <row r="227" spans="2:33">
      <c r="B227" s="729" t="s">
        <v>535</v>
      </c>
      <c r="C227" s="731"/>
      <c r="D227" s="721"/>
      <c r="E227" s="721"/>
      <c r="F227" s="721"/>
      <c r="G227" s="721"/>
      <c r="H227" s="721"/>
      <c r="I227" s="721"/>
      <c r="J227" s="721"/>
      <c r="K227" s="721"/>
      <c r="L227" s="721"/>
      <c r="M227" s="721"/>
      <c r="N227" s="721"/>
      <c r="O227" s="721"/>
      <c r="P227" s="721"/>
      <c r="Q227" s="721"/>
      <c r="R227" s="721"/>
      <c r="S227" s="721"/>
      <c r="T227" s="721"/>
      <c r="U227" s="721"/>
      <c r="V227" s="721"/>
      <c r="W227" s="721"/>
      <c r="X227" s="721"/>
      <c r="Y227" s="721"/>
      <c r="Z227" s="721"/>
      <c r="AA227" s="721"/>
      <c r="AB227" s="721"/>
      <c r="AC227" s="721"/>
      <c r="AD227" s="723"/>
      <c r="AF227" s="398" t="s">
        <v>575</v>
      </c>
      <c r="AG227" s="399">
        <f>ROUNDDOWN(AG226/AG225,3)</f>
        <v>0</v>
      </c>
    </row>
    <row r="228" spans="2:33" ht="13.5" customHeight="1">
      <c r="B228" s="730"/>
      <c r="C228" s="731"/>
      <c r="D228" s="722"/>
      <c r="E228" s="722"/>
      <c r="F228" s="722"/>
      <c r="G228" s="722"/>
      <c r="H228" s="722"/>
      <c r="I228" s="722"/>
      <c r="J228" s="722"/>
      <c r="K228" s="722"/>
      <c r="L228" s="722"/>
      <c r="M228" s="722"/>
      <c r="N228" s="722"/>
      <c r="O228" s="722"/>
      <c r="P228" s="722"/>
      <c r="Q228" s="722"/>
      <c r="R228" s="722"/>
      <c r="S228" s="722"/>
      <c r="T228" s="722"/>
      <c r="U228" s="722"/>
      <c r="V228" s="722"/>
      <c r="W228" s="722"/>
      <c r="X228" s="722"/>
      <c r="Y228" s="722"/>
      <c r="Z228" s="722"/>
      <c r="AA228" s="722"/>
      <c r="AB228" s="722"/>
      <c r="AC228" s="722"/>
      <c r="AD228" s="724"/>
      <c r="AF228" s="398" t="s">
        <v>528</v>
      </c>
      <c r="AG228" s="396">
        <f>+COUNTA(C229:AD230)</f>
        <v>0</v>
      </c>
    </row>
    <row r="229" spans="2:33" ht="13.5" customHeight="1">
      <c r="B229" s="725" t="s">
        <v>538</v>
      </c>
      <c r="C229" s="727"/>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19"/>
      <c r="AF229" s="400" t="s">
        <v>577</v>
      </c>
      <c r="AG229" s="401">
        <f>ROUNDDOWN(AG228/AG225,3)</f>
        <v>0</v>
      </c>
    </row>
    <row r="230" spans="2:33" ht="13.5" customHeight="1">
      <c r="B230" s="726"/>
      <c r="C230" s="728"/>
      <c r="D230" s="718"/>
      <c r="E230" s="718"/>
      <c r="F230" s="718"/>
      <c r="G230" s="718"/>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720"/>
      <c r="AG230" s="402"/>
    </row>
    <row r="232" spans="2:33">
      <c r="B232" s="388" t="s">
        <v>567</v>
      </c>
      <c r="C232" s="389">
        <f>+AD223+1</f>
        <v>45436</v>
      </c>
      <c r="D232" s="390">
        <f>+C232+1</f>
        <v>45437</v>
      </c>
      <c r="E232" s="390">
        <f t="shared" ref="E232:V232" si="115">+D232+1</f>
        <v>45438</v>
      </c>
      <c r="F232" s="390">
        <f t="shared" si="115"/>
        <v>45439</v>
      </c>
      <c r="G232" s="390">
        <f t="shared" si="115"/>
        <v>45440</v>
      </c>
      <c r="H232" s="390">
        <f t="shared" si="115"/>
        <v>45441</v>
      </c>
      <c r="I232" s="390">
        <f t="shared" si="115"/>
        <v>45442</v>
      </c>
      <c r="J232" s="390">
        <f t="shared" si="115"/>
        <v>45443</v>
      </c>
      <c r="K232" s="390">
        <f t="shared" si="115"/>
        <v>45444</v>
      </c>
      <c r="L232" s="390">
        <f t="shared" si="115"/>
        <v>45445</v>
      </c>
      <c r="M232" s="390">
        <f t="shared" si="115"/>
        <v>45446</v>
      </c>
      <c r="N232" s="390">
        <f t="shared" si="115"/>
        <v>45447</v>
      </c>
      <c r="O232" s="390">
        <f t="shared" si="115"/>
        <v>45448</v>
      </c>
      <c r="P232" s="390">
        <f t="shared" si="115"/>
        <v>45449</v>
      </c>
      <c r="Q232" s="390">
        <f t="shared" si="115"/>
        <v>45450</v>
      </c>
      <c r="R232" s="390">
        <f t="shared" si="115"/>
        <v>45451</v>
      </c>
      <c r="S232" s="390">
        <f t="shared" si="115"/>
        <v>45452</v>
      </c>
      <c r="T232" s="390">
        <f t="shared" si="115"/>
        <v>45453</v>
      </c>
      <c r="U232" s="390">
        <f t="shared" si="115"/>
        <v>45454</v>
      </c>
      <c r="V232" s="390">
        <f t="shared" si="115"/>
        <v>45455</v>
      </c>
      <c r="W232" s="390">
        <f>+V232+1</f>
        <v>45456</v>
      </c>
      <c r="X232" s="390">
        <f t="shared" ref="X232:Z232" si="116">+W232+1</f>
        <v>45457</v>
      </c>
      <c r="Y232" s="390">
        <f t="shared" si="116"/>
        <v>45458</v>
      </c>
      <c r="Z232" s="390">
        <f t="shared" si="116"/>
        <v>45459</v>
      </c>
      <c r="AA232" s="390">
        <f>+Z232+1</f>
        <v>45460</v>
      </c>
      <c r="AB232" s="390">
        <f t="shared" ref="AB232" si="117">+AA232+1</f>
        <v>45461</v>
      </c>
      <c r="AC232" s="390">
        <f>+AB232+1</f>
        <v>45462</v>
      </c>
      <c r="AD232" s="391">
        <f t="shared" ref="AD232" si="118">+AC232+1</f>
        <v>45463</v>
      </c>
      <c r="AE232" s="392"/>
      <c r="AF232" s="732">
        <f>+AF223+1</f>
        <v>25</v>
      </c>
      <c r="AG232" s="733"/>
    </row>
    <row r="233" spans="2:33">
      <c r="B233" s="393" t="s">
        <v>569</v>
      </c>
      <c r="C233" s="394" t="str">
        <f>TEXT(WEEKDAY(+C232),"aaa")</f>
        <v>金</v>
      </c>
      <c r="D233" s="395" t="str">
        <f t="shared" ref="D233:AD233" si="119">TEXT(WEEKDAY(+D232),"aaa")</f>
        <v>土</v>
      </c>
      <c r="E233" s="395" t="str">
        <f t="shared" si="119"/>
        <v>日</v>
      </c>
      <c r="F233" s="395" t="str">
        <f t="shared" si="119"/>
        <v>月</v>
      </c>
      <c r="G233" s="395" t="str">
        <f t="shared" si="119"/>
        <v>火</v>
      </c>
      <c r="H233" s="395" t="str">
        <f t="shared" si="119"/>
        <v>水</v>
      </c>
      <c r="I233" s="395" t="str">
        <f t="shared" si="119"/>
        <v>木</v>
      </c>
      <c r="J233" s="395" t="str">
        <f t="shared" si="119"/>
        <v>金</v>
      </c>
      <c r="K233" s="395" t="str">
        <f t="shared" si="119"/>
        <v>土</v>
      </c>
      <c r="L233" s="395" t="str">
        <f t="shared" si="119"/>
        <v>日</v>
      </c>
      <c r="M233" s="395" t="str">
        <f t="shared" si="119"/>
        <v>月</v>
      </c>
      <c r="N233" s="395" t="str">
        <f t="shared" si="119"/>
        <v>火</v>
      </c>
      <c r="O233" s="395" t="str">
        <f t="shared" si="119"/>
        <v>水</v>
      </c>
      <c r="P233" s="395" t="str">
        <f t="shared" si="119"/>
        <v>木</v>
      </c>
      <c r="Q233" s="395" t="str">
        <f t="shared" si="119"/>
        <v>金</v>
      </c>
      <c r="R233" s="395" t="str">
        <f t="shared" si="119"/>
        <v>土</v>
      </c>
      <c r="S233" s="395" t="str">
        <f t="shared" si="119"/>
        <v>日</v>
      </c>
      <c r="T233" s="395" t="str">
        <f t="shared" si="119"/>
        <v>月</v>
      </c>
      <c r="U233" s="395" t="str">
        <f t="shared" si="119"/>
        <v>火</v>
      </c>
      <c r="V233" s="395" t="str">
        <f t="shared" si="119"/>
        <v>水</v>
      </c>
      <c r="W233" s="395" t="str">
        <f t="shared" si="119"/>
        <v>木</v>
      </c>
      <c r="X233" s="395" t="str">
        <f t="shared" si="119"/>
        <v>金</v>
      </c>
      <c r="Y233" s="395" t="str">
        <f t="shared" si="119"/>
        <v>土</v>
      </c>
      <c r="Z233" s="395" t="str">
        <f t="shared" si="119"/>
        <v>日</v>
      </c>
      <c r="AA233" s="395" t="str">
        <f t="shared" si="119"/>
        <v>月</v>
      </c>
      <c r="AB233" s="395" t="str">
        <f t="shared" si="119"/>
        <v>火</v>
      </c>
      <c r="AC233" s="395" t="str">
        <f t="shared" si="119"/>
        <v>水</v>
      </c>
      <c r="AD233" s="396" t="str">
        <f t="shared" si="119"/>
        <v>木</v>
      </c>
      <c r="AF233" s="397" t="s">
        <v>570</v>
      </c>
      <c r="AG233" s="370">
        <f>COUNTA(C234:AD235)</f>
        <v>0</v>
      </c>
    </row>
    <row r="234" spans="2:33">
      <c r="B234" s="734" t="s">
        <v>572</v>
      </c>
      <c r="C234" s="736"/>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1"/>
      <c r="AD234" s="723"/>
      <c r="AF234" s="398" t="s">
        <v>527</v>
      </c>
      <c r="AG234" s="396">
        <f>IF(AND($G$7&gt;C232,$G$7&lt;=AD232),$G$7-C232+1-AG233,COUNTA(C232:AD232)-AG233)</f>
        <v>28</v>
      </c>
    </row>
    <row r="235" spans="2:33">
      <c r="B235" s="735"/>
      <c r="C235" s="736"/>
      <c r="D235" s="722"/>
      <c r="E235" s="722"/>
      <c r="F235" s="722"/>
      <c r="G235" s="722"/>
      <c r="H235" s="722"/>
      <c r="I235" s="722"/>
      <c r="J235" s="722"/>
      <c r="K235" s="722"/>
      <c r="L235" s="722"/>
      <c r="M235" s="722"/>
      <c r="N235" s="722"/>
      <c r="O235" s="722"/>
      <c r="P235" s="722"/>
      <c r="Q235" s="722"/>
      <c r="R235" s="722"/>
      <c r="S235" s="722"/>
      <c r="T235" s="722"/>
      <c r="U235" s="722"/>
      <c r="V235" s="722"/>
      <c r="W235" s="722"/>
      <c r="X235" s="722"/>
      <c r="Y235" s="722"/>
      <c r="Z235" s="722"/>
      <c r="AA235" s="722"/>
      <c r="AB235" s="722"/>
      <c r="AC235" s="722"/>
      <c r="AD235" s="724"/>
      <c r="AF235" s="398" t="s">
        <v>573</v>
      </c>
      <c r="AG235" s="396">
        <f>+COUNTA(C236:AD237)</f>
        <v>0</v>
      </c>
    </row>
    <row r="236" spans="2:33">
      <c r="B236" s="729" t="s">
        <v>535</v>
      </c>
      <c r="C236" s="731"/>
      <c r="D236" s="721"/>
      <c r="E236" s="721"/>
      <c r="F236" s="721"/>
      <c r="G236" s="721"/>
      <c r="H236" s="721"/>
      <c r="I236" s="721"/>
      <c r="J236" s="721"/>
      <c r="K236" s="721"/>
      <c r="L236" s="721"/>
      <c r="M236" s="721"/>
      <c r="N236" s="721"/>
      <c r="O236" s="721"/>
      <c r="P236" s="721"/>
      <c r="Q236" s="721"/>
      <c r="R236" s="721"/>
      <c r="S236" s="721"/>
      <c r="T236" s="721"/>
      <c r="U236" s="721"/>
      <c r="V236" s="721"/>
      <c r="W236" s="721"/>
      <c r="X236" s="721"/>
      <c r="Y236" s="721"/>
      <c r="Z236" s="721"/>
      <c r="AA236" s="721"/>
      <c r="AB236" s="721"/>
      <c r="AC236" s="721"/>
      <c r="AD236" s="723"/>
      <c r="AF236" s="398" t="s">
        <v>575</v>
      </c>
      <c r="AG236" s="399">
        <f>ROUNDDOWN(AG235/AG234,3)</f>
        <v>0</v>
      </c>
    </row>
    <row r="237" spans="2:33" ht="13.5" customHeight="1">
      <c r="B237" s="730"/>
      <c r="C237" s="731"/>
      <c r="D237" s="722"/>
      <c r="E237" s="722"/>
      <c r="F237" s="722"/>
      <c r="G237" s="722"/>
      <c r="H237" s="722"/>
      <c r="I237" s="722"/>
      <c r="J237" s="722"/>
      <c r="K237" s="722"/>
      <c r="L237" s="722"/>
      <c r="M237" s="722"/>
      <c r="N237" s="722"/>
      <c r="O237" s="722"/>
      <c r="P237" s="722"/>
      <c r="Q237" s="722"/>
      <c r="R237" s="722"/>
      <c r="S237" s="722"/>
      <c r="T237" s="722"/>
      <c r="U237" s="722"/>
      <c r="V237" s="722"/>
      <c r="W237" s="722"/>
      <c r="X237" s="722"/>
      <c r="Y237" s="722"/>
      <c r="Z237" s="722"/>
      <c r="AA237" s="722"/>
      <c r="AB237" s="722"/>
      <c r="AC237" s="722"/>
      <c r="AD237" s="724"/>
      <c r="AF237" s="398" t="s">
        <v>528</v>
      </c>
      <c r="AG237" s="396">
        <f>+COUNTA(C238:AD239)</f>
        <v>0</v>
      </c>
    </row>
    <row r="238" spans="2:33" ht="13.5" customHeight="1">
      <c r="B238" s="725" t="s">
        <v>538</v>
      </c>
      <c r="C238" s="727"/>
      <c r="D238" s="717"/>
      <c r="E238" s="717"/>
      <c r="F238" s="717"/>
      <c r="G238" s="717"/>
      <c r="H238" s="717"/>
      <c r="I238" s="717"/>
      <c r="J238" s="717"/>
      <c r="K238" s="717"/>
      <c r="L238" s="717"/>
      <c r="M238" s="717"/>
      <c r="N238" s="717"/>
      <c r="O238" s="717"/>
      <c r="P238" s="717"/>
      <c r="Q238" s="717"/>
      <c r="R238" s="717"/>
      <c r="S238" s="717"/>
      <c r="T238" s="717"/>
      <c r="U238" s="717"/>
      <c r="V238" s="717"/>
      <c r="W238" s="717"/>
      <c r="X238" s="717"/>
      <c r="Y238" s="717"/>
      <c r="Z238" s="717"/>
      <c r="AA238" s="717"/>
      <c r="AB238" s="717"/>
      <c r="AC238" s="717"/>
      <c r="AD238" s="719"/>
      <c r="AF238" s="400" t="s">
        <v>577</v>
      </c>
      <c r="AG238" s="401">
        <f>ROUNDDOWN(AG237/AG234,3)</f>
        <v>0</v>
      </c>
    </row>
    <row r="239" spans="2:33" ht="13.5" customHeight="1">
      <c r="B239" s="726"/>
      <c r="C239" s="728"/>
      <c r="D239" s="718"/>
      <c r="E239" s="718"/>
      <c r="F239" s="718"/>
      <c r="G239" s="718"/>
      <c r="H239" s="718"/>
      <c r="I239" s="718"/>
      <c r="J239" s="718"/>
      <c r="K239" s="718"/>
      <c r="L239" s="718"/>
      <c r="M239" s="718"/>
      <c r="N239" s="718"/>
      <c r="O239" s="718"/>
      <c r="P239" s="718"/>
      <c r="Q239" s="718"/>
      <c r="R239" s="718"/>
      <c r="S239" s="718"/>
      <c r="T239" s="718"/>
      <c r="U239" s="718"/>
      <c r="V239" s="718"/>
      <c r="W239" s="718"/>
      <c r="X239" s="718"/>
      <c r="Y239" s="718"/>
      <c r="Z239" s="718"/>
      <c r="AA239" s="718"/>
      <c r="AB239" s="718"/>
      <c r="AC239" s="718"/>
      <c r="AD239" s="720"/>
      <c r="AG239" s="402"/>
    </row>
    <row r="241" spans="2:33">
      <c r="B241" s="388" t="s">
        <v>567</v>
      </c>
      <c r="C241" s="389">
        <f>+AD232+1</f>
        <v>45464</v>
      </c>
      <c r="D241" s="390">
        <f>+C241+1</f>
        <v>45465</v>
      </c>
      <c r="E241" s="390">
        <f t="shared" ref="E241:V241" si="120">+D241+1</f>
        <v>45466</v>
      </c>
      <c r="F241" s="390">
        <f t="shared" si="120"/>
        <v>45467</v>
      </c>
      <c r="G241" s="390">
        <f t="shared" si="120"/>
        <v>45468</v>
      </c>
      <c r="H241" s="390">
        <f t="shared" si="120"/>
        <v>45469</v>
      </c>
      <c r="I241" s="390">
        <f t="shared" si="120"/>
        <v>45470</v>
      </c>
      <c r="J241" s="390">
        <f t="shared" si="120"/>
        <v>45471</v>
      </c>
      <c r="K241" s="390">
        <f t="shared" si="120"/>
        <v>45472</v>
      </c>
      <c r="L241" s="390">
        <f t="shared" si="120"/>
        <v>45473</v>
      </c>
      <c r="M241" s="390">
        <f t="shared" si="120"/>
        <v>45474</v>
      </c>
      <c r="N241" s="390">
        <f t="shared" si="120"/>
        <v>45475</v>
      </c>
      <c r="O241" s="390">
        <f t="shared" si="120"/>
        <v>45476</v>
      </c>
      <c r="P241" s="390">
        <f t="shared" si="120"/>
        <v>45477</v>
      </c>
      <c r="Q241" s="390">
        <f t="shared" si="120"/>
        <v>45478</v>
      </c>
      <c r="R241" s="390">
        <f t="shared" si="120"/>
        <v>45479</v>
      </c>
      <c r="S241" s="390">
        <f t="shared" si="120"/>
        <v>45480</v>
      </c>
      <c r="T241" s="390">
        <f t="shared" si="120"/>
        <v>45481</v>
      </c>
      <c r="U241" s="390">
        <f t="shared" si="120"/>
        <v>45482</v>
      </c>
      <c r="V241" s="390">
        <f t="shared" si="120"/>
        <v>45483</v>
      </c>
      <c r="W241" s="390">
        <f>+V241+1</f>
        <v>45484</v>
      </c>
      <c r="X241" s="390">
        <f t="shared" ref="X241:Z241" si="121">+W241+1</f>
        <v>45485</v>
      </c>
      <c r="Y241" s="390">
        <f t="shared" si="121"/>
        <v>45486</v>
      </c>
      <c r="Z241" s="390">
        <f t="shared" si="121"/>
        <v>45487</v>
      </c>
      <c r="AA241" s="390">
        <f>+Z241+1</f>
        <v>45488</v>
      </c>
      <c r="AB241" s="390">
        <f t="shared" ref="AB241" si="122">+AA241+1</f>
        <v>45489</v>
      </c>
      <c r="AC241" s="390">
        <f>+AB241+1</f>
        <v>45490</v>
      </c>
      <c r="AD241" s="391">
        <f t="shared" ref="AD241" si="123">+AC241+1</f>
        <v>45491</v>
      </c>
      <c r="AE241" s="392"/>
      <c r="AF241" s="732">
        <f>+AF232+1</f>
        <v>26</v>
      </c>
      <c r="AG241" s="733"/>
    </row>
    <row r="242" spans="2:33">
      <c r="B242" s="393" t="s">
        <v>569</v>
      </c>
      <c r="C242" s="394" t="str">
        <f>TEXT(WEEKDAY(+C241),"aaa")</f>
        <v>金</v>
      </c>
      <c r="D242" s="395" t="str">
        <f t="shared" ref="D242:AD242" si="124">TEXT(WEEKDAY(+D241),"aaa")</f>
        <v>土</v>
      </c>
      <c r="E242" s="395" t="str">
        <f t="shared" si="124"/>
        <v>日</v>
      </c>
      <c r="F242" s="395" t="str">
        <f t="shared" si="124"/>
        <v>月</v>
      </c>
      <c r="G242" s="395" t="str">
        <f t="shared" si="124"/>
        <v>火</v>
      </c>
      <c r="H242" s="395" t="str">
        <f t="shared" si="124"/>
        <v>水</v>
      </c>
      <c r="I242" s="395" t="str">
        <f t="shared" si="124"/>
        <v>木</v>
      </c>
      <c r="J242" s="395" t="str">
        <f t="shared" si="124"/>
        <v>金</v>
      </c>
      <c r="K242" s="395" t="str">
        <f t="shared" si="124"/>
        <v>土</v>
      </c>
      <c r="L242" s="395" t="str">
        <f t="shared" si="124"/>
        <v>日</v>
      </c>
      <c r="M242" s="395" t="str">
        <f t="shared" si="124"/>
        <v>月</v>
      </c>
      <c r="N242" s="395" t="str">
        <f t="shared" si="124"/>
        <v>火</v>
      </c>
      <c r="O242" s="395" t="str">
        <f t="shared" si="124"/>
        <v>水</v>
      </c>
      <c r="P242" s="395" t="str">
        <f t="shared" si="124"/>
        <v>木</v>
      </c>
      <c r="Q242" s="395" t="str">
        <f t="shared" si="124"/>
        <v>金</v>
      </c>
      <c r="R242" s="395" t="str">
        <f t="shared" si="124"/>
        <v>土</v>
      </c>
      <c r="S242" s="395" t="str">
        <f t="shared" si="124"/>
        <v>日</v>
      </c>
      <c r="T242" s="395" t="str">
        <f t="shared" si="124"/>
        <v>月</v>
      </c>
      <c r="U242" s="395" t="str">
        <f t="shared" si="124"/>
        <v>火</v>
      </c>
      <c r="V242" s="395" t="str">
        <f t="shared" si="124"/>
        <v>水</v>
      </c>
      <c r="W242" s="395" t="str">
        <f t="shared" si="124"/>
        <v>木</v>
      </c>
      <c r="X242" s="395" t="str">
        <f t="shared" si="124"/>
        <v>金</v>
      </c>
      <c r="Y242" s="395" t="str">
        <f t="shared" si="124"/>
        <v>土</v>
      </c>
      <c r="Z242" s="395" t="str">
        <f t="shared" si="124"/>
        <v>日</v>
      </c>
      <c r="AA242" s="395" t="str">
        <f t="shared" si="124"/>
        <v>月</v>
      </c>
      <c r="AB242" s="395" t="str">
        <f t="shared" si="124"/>
        <v>火</v>
      </c>
      <c r="AC242" s="395" t="str">
        <f t="shared" si="124"/>
        <v>水</v>
      </c>
      <c r="AD242" s="396" t="str">
        <f t="shared" si="124"/>
        <v>木</v>
      </c>
      <c r="AF242" s="397" t="s">
        <v>570</v>
      </c>
      <c r="AG242" s="370">
        <f>COUNTA(C243:AD244)</f>
        <v>0</v>
      </c>
    </row>
    <row r="243" spans="2:33">
      <c r="B243" s="734" t="s">
        <v>572</v>
      </c>
      <c r="C243" s="736"/>
      <c r="D243" s="721"/>
      <c r="E243" s="721"/>
      <c r="F243" s="721"/>
      <c r="G243" s="721"/>
      <c r="H243" s="721"/>
      <c r="I243" s="721"/>
      <c r="J243" s="721"/>
      <c r="K243" s="721"/>
      <c r="L243" s="721"/>
      <c r="M243" s="721"/>
      <c r="N243" s="721"/>
      <c r="O243" s="721"/>
      <c r="P243" s="721"/>
      <c r="Q243" s="721"/>
      <c r="R243" s="721"/>
      <c r="S243" s="721"/>
      <c r="T243" s="721"/>
      <c r="U243" s="721"/>
      <c r="V243" s="721"/>
      <c r="W243" s="721"/>
      <c r="X243" s="721"/>
      <c r="Y243" s="721"/>
      <c r="Z243" s="721"/>
      <c r="AA243" s="721"/>
      <c r="AB243" s="721"/>
      <c r="AC243" s="721"/>
      <c r="AD243" s="723"/>
      <c r="AF243" s="398" t="s">
        <v>527</v>
      </c>
      <c r="AG243" s="396">
        <f>IF(AND($G$7&gt;C241,$G$7&lt;=AD241),$G$7-C241+1-AG242,COUNTA(C241:AD241)-AG242)</f>
        <v>28</v>
      </c>
    </row>
    <row r="244" spans="2:33">
      <c r="B244" s="735"/>
      <c r="C244" s="736"/>
      <c r="D244" s="722"/>
      <c r="E244" s="722"/>
      <c r="F244" s="722"/>
      <c r="G244" s="722"/>
      <c r="H244" s="722"/>
      <c r="I244" s="722"/>
      <c r="J244" s="722"/>
      <c r="K244" s="722"/>
      <c r="L244" s="722"/>
      <c r="M244" s="722"/>
      <c r="N244" s="722"/>
      <c r="O244" s="722"/>
      <c r="P244" s="722"/>
      <c r="Q244" s="722"/>
      <c r="R244" s="722"/>
      <c r="S244" s="722"/>
      <c r="T244" s="722"/>
      <c r="U244" s="722"/>
      <c r="V244" s="722"/>
      <c r="W244" s="722"/>
      <c r="X244" s="722"/>
      <c r="Y244" s="722"/>
      <c r="Z244" s="722"/>
      <c r="AA244" s="722"/>
      <c r="AB244" s="722"/>
      <c r="AC244" s="722"/>
      <c r="AD244" s="724"/>
      <c r="AF244" s="398" t="s">
        <v>573</v>
      </c>
      <c r="AG244" s="396">
        <f>+COUNTA(C245:AD246)</f>
        <v>0</v>
      </c>
    </row>
    <row r="245" spans="2:33">
      <c r="B245" s="729" t="s">
        <v>535</v>
      </c>
      <c r="C245" s="731"/>
      <c r="D245" s="721"/>
      <c r="E245" s="721"/>
      <c r="F245" s="721"/>
      <c r="G245" s="721"/>
      <c r="H245" s="721"/>
      <c r="I245" s="721"/>
      <c r="J245" s="721"/>
      <c r="K245" s="721"/>
      <c r="L245" s="721"/>
      <c r="M245" s="721"/>
      <c r="N245" s="721"/>
      <c r="O245" s="721"/>
      <c r="P245" s="721"/>
      <c r="Q245" s="721"/>
      <c r="R245" s="721"/>
      <c r="S245" s="721"/>
      <c r="T245" s="721"/>
      <c r="U245" s="721"/>
      <c r="V245" s="721"/>
      <c r="W245" s="721"/>
      <c r="X245" s="721"/>
      <c r="Y245" s="721"/>
      <c r="Z245" s="721"/>
      <c r="AA245" s="721"/>
      <c r="AB245" s="721"/>
      <c r="AC245" s="721"/>
      <c r="AD245" s="723"/>
      <c r="AF245" s="398" t="s">
        <v>575</v>
      </c>
      <c r="AG245" s="399">
        <f>ROUNDDOWN(AG244/AG243,3)</f>
        <v>0</v>
      </c>
    </row>
    <row r="246" spans="2:33" ht="13.5" customHeight="1">
      <c r="B246" s="730"/>
      <c r="C246" s="731"/>
      <c r="D246" s="722"/>
      <c r="E246" s="722"/>
      <c r="F246" s="722"/>
      <c r="G246" s="722"/>
      <c r="H246" s="722"/>
      <c r="I246" s="722"/>
      <c r="J246" s="722"/>
      <c r="K246" s="722"/>
      <c r="L246" s="722"/>
      <c r="M246" s="722"/>
      <c r="N246" s="722"/>
      <c r="O246" s="722"/>
      <c r="P246" s="722"/>
      <c r="Q246" s="722"/>
      <c r="R246" s="722"/>
      <c r="S246" s="722"/>
      <c r="T246" s="722"/>
      <c r="U246" s="722"/>
      <c r="V246" s="722"/>
      <c r="W246" s="722"/>
      <c r="X246" s="722"/>
      <c r="Y246" s="722"/>
      <c r="Z246" s="722"/>
      <c r="AA246" s="722"/>
      <c r="AB246" s="722"/>
      <c r="AC246" s="722"/>
      <c r="AD246" s="724"/>
      <c r="AF246" s="398" t="s">
        <v>528</v>
      </c>
      <c r="AG246" s="396">
        <f>+COUNTA(C247:AD248)</f>
        <v>0</v>
      </c>
    </row>
    <row r="247" spans="2:33" ht="13.5" customHeight="1">
      <c r="B247" s="725" t="s">
        <v>538</v>
      </c>
      <c r="C247" s="727"/>
      <c r="D247" s="717"/>
      <c r="E247" s="717"/>
      <c r="F247" s="717"/>
      <c r="G247" s="717"/>
      <c r="H247" s="717"/>
      <c r="I247" s="717"/>
      <c r="J247" s="717"/>
      <c r="K247" s="717"/>
      <c r="L247" s="717"/>
      <c r="M247" s="717"/>
      <c r="N247" s="717"/>
      <c r="O247" s="717"/>
      <c r="P247" s="717"/>
      <c r="Q247" s="717"/>
      <c r="R247" s="717"/>
      <c r="S247" s="717"/>
      <c r="T247" s="717"/>
      <c r="U247" s="717"/>
      <c r="V247" s="717"/>
      <c r="W247" s="717"/>
      <c r="X247" s="717"/>
      <c r="Y247" s="717"/>
      <c r="Z247" s="717"/>
      <c r="AA247" s="717"/>
      <c r="AB247" s="717"/>
      <c r="AC247" s="717"/>
      <c r="AD247" s="719"/>
      <c r="AF247" s="400" t="s">
        <v>577</v>
      </c>
      <c r="AG247" s="401">
        <f>ROUNDDOWN(AG246/AG243,3)</f>
        <v>0</v>
      </c>
    </row>
    <row r="248" spans="2:33" ht="13.5" customHeight="1">
      <c r="B248" s="726"/>
      <c r="C248" s="728"/>
      <c r="D248" s="718"/>
      <c r="E248" s="718"/>
      <c r="F248" s="718"/>
      <c r="G248" s="718"/>
      <c r="H248" s="718"/>
      <c r="I248" s="718"/>
      <c r="J248" s="718"/>
      <c r="K248" s="718"/>
      <c r="L248" s="718"/>
      <c r="M248" s="718"/>
      <c r="N248" s="718"/>
      <c r="O248" s="718"/>
      <c r="P248" s="718"/>
      <c r="Q248" s="718"/>
      <c r="R248" s="718"/>
      <c r="S248" s="718"/>
      <c r="T248" s="718"/>
      <c r="U248" s="718"/>
      <c r="V248" s="718"/>
      <c r="W248" s="718"/>
      <c r="X248" s="718"/>
      <c r="Y248" s="718"/>
      <c r="Z248" s="718"/>
      <c r="AA248" s="718"/>
      <c r="AB248" s="718"/>
      <c r="AC248" s="718"/>
      <c r="AD248" s="720"/>
      <c r="AG248" s="402"/>
    </row>
    <row r="250" spans="2:33">
      <c r="B250" s="388" t="s">
        <v>567</v>
      </c>
      <c r="C250" s="389">
        <f>+AD241+1</f>
        <v>45492</v>
      </c>
      <c r="D250" s="390">
        <f>+C250+1</f>
        <v>45493</v>
      </c>
      <c r="E250" s="390">
        <f t="shared" ref="E250:V250" si="125">+D250+1</f>
        <v>45494</v>
      </c>
      <c r="F250" s="390">
        <f t="shared" si="125"/>
        <v>45495</v>
      </c>
      <c r="G250" s="390">
        <f t="shared" si="125"/>
        <v>45496</v>
      </c>
      <c r="H250" s="390">
        <f t="shared" si="125"/>
        <v>45497</v>
      </c>
      <c r="I250" s="390">
        <f t="shared" si="125"/>
        <v>45498</v>
      </c>
      <c r="J250" s="390">
        <f t="shared" si="125"/>
        <v>45499</v>
      </c>
      <c r="K250" s="390">
        <f t="shared" si="125"/>
        <v>45500</v>
      </c>
      <c r="L250" s="390">
        <f t="shared" si="125"/>
        <v>45501</v>
      </c>
      <c r="M250" s="390">
        <f t="shared" si="125"/>
        <v>45502</v>
      </c>
      <c r="N250" s="390">
        <f t="shared" si="125"/>
        <v>45503</v>
      </c>
      <c r="O250" s="390">
        <f t="shared" si="125"/>
        <v>45504</v>
      </c>
      <c r="P250" s="390">
        <f t="shared" si="125"/>
        <v>45505</v>
      </c>
      <c r="Q250" s="390">
        <f t="shared" si="125"/>
        <v>45506</v>
      </c>
      <c r="R250" s="390">
        <f t="shared" si="125"/>
        <v>45507</v>
      </c>
      <c r="S250" s="390">
        <f t="shared" si="125"/>
        <v>45508</v>
      </c>
      <c r="T250" s="390">
        <f t="shared" si="125"/>
        <v>45509</v>
      </c>
      <c r="U250" s="390">
        <f t="shared" si="125"/>
        <v>45510</v>
      </c>
      <c r="V250" s="390">
        <f t="shared" si="125"/>
        <v>45511</v>
      </c>
      <c r="W250" s="390">
        <f>+V250+1</f>
        <v>45512</v>
      </c>
      <c r="X250" s="390">
        <f t="shared" ref="X250:Z250" si="126">+W250+1</f>
        <v>45513</v>
      </c>
      <c r="Y250" s="390">
        <f t="shared" si="126"/>
        <v>45514</v>
      </c>
      <c r="Z250" s="390">
        <f t="shared" si="126"/>
        <v>45515</v>
      </c>
      <c r="AA250" s="390">
        <f>+Z250+1</f>
        <v>45516</v>
      </c>
      <c r="AB250" s="390">
        <f t="shared" ref="AB250" si="127">+AA250+1</f>
        <v>45517</v>
      </c>
      <c r="AC250" s="390">
        <f>+AB250+1</f>
        <v>45518</v>
      </c>
      <c r="AD250" s="391">
        <f t="shared" ref="AD250" si="128">+AC250+1</f>
        <v>45519</v>
      </c>
      <c r="AE250" s="392"/>
      <c r="AF250" s="732">
        <f>+AF241+1</f>
        <v>27</v>
      </c>
      <c r="AG250" s="733"/>
    </row>
    <row r="251" spans="2:33">
      <c r="B251" s="393" t="s">
        <v>569</v>
      </c>
      <c r="C251" s="394" t="str">
        <f>TEXT(WEEKDAY(+C250),"aaa")</f>
        <v>金</v>
      </c>
      <c r="D251" s="395" t="str">
        <f t="shared" ref="D251:AD251" si="129">TEXT(WEEKDAY(+D250),"aaa")</f>
        <v>土</v>
      </c>
      <c r="E251" s="395" t="str">
        <f t="shared" si="129"/>
        <v>日</v>
      </c>
      <c r="F251" s="395" t="str">
        <f t="shared" si="129"/>
        <v>月</v>
      </c>
      <c r="G251" s="395" t="str">
        <f t="shared" si="129"/>
        <v>火</v>
      </c>
      <c r="H251" s="395" t="str">
        <f t="shared" si="129"/>
        <v>水</v>
      </c>
      <c r="I251" s="395" t="str">
        <f t="shared" si="129"/>
        <v>木</v>
      </c>
      <c r="J251" s="395" t="str">
        <f t="shared" si="129"/>
        <v>金</v>
      </c>
      <c r="K251" s="395" t="str">
        <f t="shared" si="129"/>
        <v>土</v>
      </c>
      <c r="L251" s="395" t="str">
        <f t="shared" si="129"/>
        <v>日</v>
      </c>
      <c r="M251" s="395" t="str">
        <f t="shared" si="129"/>
        <v>月</v>
      </c>
      <c r="N251" s="395" t="str">
        <f t="shared" si="129"/>
        <v>火</v>
      </c>
      <c r="O251" s="395" t="str">
        <f t="shared" si="129"/>
        <v>水</v>
      </c>
      <c r="P251" s="395" t="str">
        <f t="shared" si="129"/>
        <v>木</v>
      </c>
      <c r="Q251" s="395" t="str">
        <f t="shared" si="129"/>
        <v>金</v>
      </c>
      <c r="R251" s="395" t="str">
        <f t="shared" si="129"/>
        <v>土</v>
      </c>
      <c r="S251" s="395" t="str">
        <f t="shared" si="129"/>
        <v>日</v>
      </c>
      <c r="T251" s="395" t="str">
        <f t="shared" si="129"/>
        <v>月</v>
      </c>
      <c r="U251" s="395" t="str">
        <f t="shared" si="129"/>
        <v>火</v>
      </c>
      <c r="V251" s="395" t="str">
        <f t="shared" si="129"/>
        <v>水</v>
      </c>
      <c r="W251" s="395" t="str">
        <f t="shared" si="129"/>
        <v>木</v>
      </c>
      <c r="X251" s="395" t="str">
        <f t="shared" si="129"/>
        <v>金</v>
      </c>
      <c r="Y251" s="395" t="str">
        <f t="shared" si="129"/>
        <v>土</v>
      </c>
      <c r="Z251" s="395" t="str">
        <f t="shared" si="129"/>
        <v>日</v>
      </c>
      <c r="AA251" s="395" t="str">
        <f t="shared" si="129"/>
        <v>月</v>
      </c>
      <c r="AB251" s="395" t="str">
        <f t="shared" si="129"/>
        <v>火</v>
      </c>
      <c r="AC251" s="395" t="str">
        <f t="shared" si="129"/>
        <v>水</v>
      </c>
      <c r="AD251" s="396" t="str">
        <f t="shared" si="129"/>
        <v>木</v>
      </c>
      <c r="AF251" s="397" t="s">
        <v>570</v>
      </c>
      <c r="AG251" s="370">
        <f>COUNTA(C252:AD253)</f>
        <v>0</v>
      </c>
    </row>
    <row r="252" spans="2:33">
      <c r="B252" s="734" t="s">
        <v>572</v>
      </c>
      <c r="C252" s="736"/>
      <c r="D252" s="721"/>
      <c r="E252" s="721"/>
      <c r="F252" s="721"/>
      <c r="G252" s="721"/>
      <c r="H252" s="721"/>
      <c r="I252" s="721"/>
      <c r="J252" s="721"/>
      <c r="K252" s="721"/>
      <c r="L252" s="721"/>
      <c r="M252" s="721"/>
      <c r="N252" s="721"/>
      <c r="O252" s="721"/>
      <c r="P252" s="721"/>
      <c r="Q252" s="721"/>
      <c r="R252" s="721"/>
      <c r="S252" s="721"/>
      <c r="T252" s="721"/>
      <c r="U252" s="721"/>
      <c r="V252" s="721"/>
      <c r="W252" s="721"/>
      <c r="X252" s="721"/>
      <c r="Y252" s="721"/>
      <c r="Z252" s="721"/>
      <c r="AA252" s="721"/>
      <c r="AB252" s="721"/>
      <c r="AC252" s="721"/>
      <c r="AD252" s="723"/>
      <c r="AF252" s="398" t="s">
        <v>527</v>
      </c>
      <c r="AG252" s="396">
        <f>IF(AND($G$7&gt;C250,$G$7&lt;=AD250),$G$7-C250+1-AG251,COUNTA(C250:AD250)-AG251)</f>
        <v>28</v>
      </c>
    </row>
    <row r="253" spans="2:33">
      <c r="B253" s="735"/>
      <c r="C253" s="736"/>
      <c r="D253" s="722"/>
      <c r="E253" s="722"/>
      <c r="F253" s="722"/>
      <c r="G253" s="722"/>
      <c r="H253" s="722"/>
      <c r="I253" s="722"/>
      <c r="J253" s="722"/>
      <c r="K253" s="722"/>
      <c r="L253" s="722"/>
      <c r="M253" s="722"/>
      <c r="N253" s="722"/>
      <c r="O253" s="722"/>
      <c r="P253" s="722"/>
      <c r="Q253" s="722"/>
      <c r="R253" s="722"/>
      <c r="S253" s="722"/>
      <c r="T253" s="722"/>
      <c r="U253" s="722"/>
      <c r="V253" s="722"/>
      <c r="W253" s="722"/>
      <c r="X253" s="722"/>
      <c r="Y253" s="722"/>
      <c r="Z253" s="722"/>
      <c r="AA253" s="722"/>
      <c r="AB253" s="722"/>
      <c r="AC253" s="722"/>
      <c r="AD253" s="724"/>
      <c r="AF253" s="398" t="s">
        <v>573</v>
      </c>
      <c r="AG253" s="396">
        <f>+COUNTA(C254:AD255)</f>
        <v>0</v>
      </c>
    </row>
    <row r="254" spans="2:33">
      <c r="B254" s="729" t="s">
        <v>535</v>
      </c>
      <c r="C254" s="731"/>
      <c r="D254" s="721"/>
      <c r="E254" s="721"/>
      <c r="F254" s="721"/>
      <c r="G254" s="721"/>
      <c r="H254" s="721"/>
      <c r="I254" s="721"/>
      <c r="J254" s="721"/>
      <c r="K254" s="721"/>
      <c r="L254" s="721"/>
      <c r="M254" s="721"/>
      <c r="N254" s="721"/>
      <c r="O254" s="721"/>
      <c r="P254" s="721"/>
      <c r="Q254" s="721"/>
      <c r="R254" s="721"/>
      <c r="S254" s="721"/>
      <c r="T254" s="721"/>
      <c r="U254" s="721"/>
      <c r="V254" s="721"/>
      <c r="W254" s="721"/>
      <c r="X254" s="721"/>
      <c r="Y254" s="721"/>
      <c r="Z254" s="721"/>
      <c r="AA254" s="721"/>
      <c r="AB254" s="721"/>
      <c r="AC254" s="721"/>
      <c r="AD254" s="723"/>
      <c r="AF254" s="398" t="s">
        <v>575</v>
      </c>
      <c r="AG254" s="399">
        <f>ROUNDDOWN(AG253/AG252,3)</f>
        <v>0</v>
      </c>
    </row>
    <row r="255" spans="2:33" ht="13.5" customHeight="1">
      <c r="B255" s="730"/>
      <c r="C255" s="731"/>
      <c r="D255" s="722"/>
      <c r="E255" s="722"/>
      <c r="F255" s="722"/>
      <c r="G255" s="722"/>
      <c r="H255" s="722"/>
      <c r="I255" s="722"/>
      <c r="J255" s="722"/>
      <c r="K255" s="722"/>
      <c r="L255" s="722"/>
      <c r="M255" s="722"/>
      <c r="N255" s="722"/>
      <c r="O255" s="722"/>
      <c r="P255" s="722"/>
      <c r="Q255" s="722"/>
      <c r="R255" s="722"/>
      <c r="S255" s="722"/>
      <c r="T255" s="722"/>
      <c r="U255" s="722"/>
      <c r="V255" s="722"/>
      <c r="W255" s="722"/>
      <c r="X255" s="722"/>
      <c r="Y255" s="722"/>
      <c r="Z255" s="722"/>
      <c r="AA255" s="722"/>
      <c r="AB255" s="722"/>
      <c r="AC255" s="722"/>
      <c r="AD255" s="724"/>
      <c r="AF255" s="398" t="s">
        <v>528</v>
      </c>
      <c r="AG255" s="396">
        <f>+COUNTA(C256:AD257)</f>
        <v>0</v>
      </c>
    </row>
    <row r="256" spans="2:33" ht="13.5" customHeight="1">
      <c r="B256" s="725" t="s">
        <v>538</v>
      </c>
      <c r="C256" s="727"/>
      <c r="D256" s="717"/>
      <c r="E256" s="717"/>
      <c r="F256" s="717"/>
      <c r="G256" s="717"/>
      <c r="H256" s="717"/>
      <c r="I256" s="717"/>
      <c r="J256" s="717"/>
      <c r="K256" s="717"/>
      <c r="L256" s="717"/>
      <c r="M256" s="717"/>
      <c r="N256" s="717"/>
      <c r="O256" s="717"/>
      <c r="P256" s="717"/>
      <c r="Q256" s="717"/>
      <c r="R256" s="717"/>
      <c r="S256" s="717"/>
      <c r="T256" s="717"/>
      <c r="U256" s="717"/>
      <c r="V256" s="717"/>
      <c r="W256" s="717"/>
      <c r="X256" s="717"/>
      <c r="Y256" s="717"/>
      <c r="Z256" s="717"/>
      <c r="AA256" s="717"/>
      <c r="AB256" s="717"/>
      <c r="AC256" s="717"/>
      <c r="AD256" s="719"/>
      <c r="AF256" s="400" t="s">
        <v>577</v>
      </c>
      <c r="AG256" s="401">
        <f>ROUNDDOWN(AG255/AG252,3)</f>
        <v>0</v>
      </c>
    </row>
    <row r="257" spans="2:33" ht="13.5" customHeight="1">
      <c r="B257" s="726"/>
      <c r="C257" s="728"/>
      <c r="D257" s="718"/>
      <c r="E257" s="718"/>
      <c r="F257" s="718"/>
      <c r="G257" s="718"/>
      <c r="H257" s="718"/>
      <c r="I257" s="718"/>
      <c r="J257" s="718"/>
      <c r="K257" s="718"/>
      <c r="L257" s="718"/>
      <c r="M257" s="718"/>
      <c r="N257" s="718"/>
      <c r="O257" s="718"/>
      <c r="P257" s="718"/>
      <c r="Q257" s="718"/>
      <c r="R257" s="718"/>
      <c r="S257" s="718"/>
      <c r="T257" s="718"/>
      <c r="U257" s="718"/>
      <c r="V257" s="718"/>
      <c r="W257" s="718"/>
      <c r="X257" s="718"/>
      <c r="Y257" s="718"/>
      <c r="Z257" s="718"/>
      <c r="AA257" s="718"/>
      <c r="AB257" s="718"/>
      <c r="AC257" s="718"/>
      <c r="AD257" s="720"/>
      <c r="AG257" s="402"/>
    </row>
    <row r="259" spans="2:33">
      <c r="B259" s="388" t="s">
        <v>567</v>
      </c>
      <c r="C259" s="389">
        <f>+AD250+1</f>
        <v>45520</v>
      </c>
      <c r="D259" s="390">
        <f>+C259+1</f>
        <v>45521</v>
      </c>
      <c r="E259" s="390">
        <f t="shared" ref="E259:V259" si="130">+D259+1</f>
        <v>45522</v>
      </c>
      <c r="F259" s="390">
        <f t="shared" si="130"/>
        <v>45523</v>
      </c>
      <c r="G259" s="390">
        <f t="shared" si="130"/>
        <v>45524</v>
      </c>
      <c r="H259" s="390">
        <f t="shared" si="130"/>
        <v>45525</v>
      </c>
      <c r="I259" s="390">
        <f t="shared" si="130"/>
        <v>45526</v>
      </c>
      <c r="J259" s="390">
        <f t="shared" si="130"/>
        <v>45527</v>
      </c>
      <c r="K259" s="390">
        <f t="shared" si="130"/>
        <v>45528</v>
      </c>
      <c r="L259" s="390">
        <f t="shared" si="130"/>
        <v>45529</v>
      </c>
      <c r="M259" s="390">
        <f t="shared" si="130"/>
        <v>45530</v>
      </c>
      <c r="N259" s="390">
        <f t="shared" si="130"/>
        <v>45531</v>
      </c>
      <c r="O259" s="390">
        <f t="shared" si="130"/>
        <v>45532</v>
      </c>
      <c r="P259" s="390">
        <f t="shared" si="130"/>
        <v>45533</v>
      </c>
      <c r="Q259" s="390">
        <f t="shared" si="130"/>
        <v>45534</v>
      </c>
      <c r="R259" s="390">
        <f t="shared" si="130"/>
        <v>45535</v>
      </c>
      <c r="S259" s="390">
        <f t="shared" si="130"/>
        <v>45536</v>
      </c>
      <c r="T259" s="390">
        <f t="shared" si="130"/>
        <v>45537</v>
      </c>
      <c r="U259" s="390">
        <f t="shared" si="130"/>
        <v>45538</v>
      </c>
      <c r="V259" s="390">
        <f t="shared" si="130"/>
        <v>45539</v>
      </c>
      <c r="W259" s="390">
        <f>+V259+1</f>
        <v>45540</v>
      </c>
      <c r="X259" s="390">
        <f t="shared" ref="X259:Z259" si="131">+W259+1</f>
        <v>45541</v>
      </c>
      <c r="Y259" s="390">
        <f t="shared" si="131"/>
        <v>45542</v>
      </c>
      <c r="Z259" s="390">
        <f t="shared" si="131"/>
        <v>45543</v>
      </c>
      <c r="AA259" s="390">
        <f>+Z259+1</f>
        <v>45544</v>
      </c>
      <c r="AB259" s="390">
        <f t="shared" ref="AB259" si="132">+AA259+1</f>
        <v>45545</v>
      </c>
      <c r="AC259" s="390">
        <f>+AB259+1</f>
        <v>45546</v>
      </c>
      <c r="AD259" s="391">
        <f t="shared" ref="AD259" si="133">+AC259+1</f>
        <v>45547</v>
      </c>
      <c r="AE259" s="392"/>
      <c r="AF259" s="732">
        <f>+AF250+1</f>
        <v>28</v>
      </c>
      <c r="AG259" s="733"/>
    </row>
    <row r="260" spans="2:33">
      <c r="B260" s="393" t="s">
        <v>569</v>
      </c>
      <c r="C260" s="394" t="str">
        <f>TEXT(WEEKDAY(+C259),"aaa")</f>
        <v>金</v>
      </c>
      <c r="D260" s="395" t="str">
        <f t="shared" ref="D260:AD260" si="134">TEXT(WEEKDAY(+D259),"aaa")</f>
        <v>土</v>
      </c>
      <c r="E260" s="395" t="str">
        <f t="shared" si="134"/>
        <v>日</v>
      </c>
      <c r="F260" s="395" t="str">
        <f t="shared" si="134"/>
        <v>月</v>
      </c>
      <c r="G260" s="395" t="str">
        <f t="shared" si="134"/>
        <v>火</v>
      </c>
      <c r="H260" s="395" t="str">
        <f t="shared" si="134"/>
        <v>水</v>
      </c>
      <c r="I260" s="395" t="str">
        <f t="shared" si="134"/>
        <v>木</v>
      </c>
      <c r="J260" s="395" t="str">
        <f t="shared" si="134"/>
        <v>金</v>
      </c>
      <c r="K260" s="395" t="str">
        <f t="shared" si="134"/>
        <v>土</v>
      </c>
      <c r="L260" s="395" t="str">
        <f t="shared" si="134"/>
        <v>日</v>
      </c>
      <c r="M260" s="395" t="str">
        <f t="shared" si="134"/>
        <v>月</v>
      </c>
      <c r="N260" s="395" t="str">
        <f t="shared" si="134"/>
        <v>火</v>
      </c>
      <c r="O260" s="395" t="str">
        <f t="shared" si="134"/>
        <v>水</v>
      </c>
      <c r="P260" s="395" t="str">
        <f t="shared" si="134"/>
        <v>木</v>
      </c>
      <c r="Q260" s="395" t="str">
        <f t="shared" si="134"/>
        <v>金</v>
      </c>
      <c r="R260" s="395" t="str">
        <f t="shared" si="134"/>
        <v>土</v>
      </c>
      <c r="S260" s="395" t="str">
        <f t="shared" si="134"/>
        <v>日</v>
      </c>
      <c r="T260" s="395" t="str">
        <f t="shared" si="134"/>
        <v>月</v>
      </c>
      <c r="U260" s="395" t="str">
        <f t="shared" si="134"/>
        <v>火</v>
      </c>
      <c r="V260" s="395" t="str">
        <f t="shared" si="134"/>
        <v>水</v>
      </c>
      <c r="W260" s="395" t="str">
        <f t="shared" si="134"/>
        <v>木</v>
      </c>
      <c r="X260" s="395" t="str">
        <f t="shared" si="134"/>
        <v>金</v>
      </c>
      <c r="Y260" s="395" t="str">
        <f t="shared" si="134"/>
        <v>土</v>
      </c>
      <c r="Z260" s="395" t="str">
        <f t="shared" si="134"/>
        <v>日</v>
      </c>
      <c r="AA260" s="395" t="str">
        <f t="shared" si="134"/>
        <v>月</v>
      </c>
      <c r="AB260" s="395" t="str">
        <f t="shared" si="134"/>
        <v>火</v>
      </c>
      <c r="AC260" s="395" t="str">
        <f t="shared" si="134"/>
        <v>水</v>
      </c>
      <c r="AD260" s="396" t="str">
        <f t="shared" si="134"/>
        <v>木</v>
      </c>
      <c r="AF260" s="397" t="s">
        <v>570</v>
      </c>
      <c r="AG260" s="370">
        <f>COUNTA(C261:AD262)</f>
        <v>0</v>
      </c>
    </row>
    <row r="261" spans="2:33">
      <c r="B261" s="734" t="s">
        <v>572</v>
      </c>
      <c r="C261" s="736"/>
      <c r="D261" s="721"/>
      <c r="E261" s="721"/>
      <c r="F261" s="721"/>
      <c r="G261" s="721"/>
      <c r="H261" s="721"/>
      <c r="I261" s="721"/>
      <c r="J261" s="721"/>
      <c r="K261" s="721"/>
      <c r="L261" s="721"/>
      <c r="M261" s="721"/>
      <c r="N261" s="721"/>
      <c r="O261" s="721"/>
      <c r="P261" s="721"/>
      <c r="Q261" s="721"/>
      <c r="R261" s="721"/>
      <c r="S261" s="721"/>
      <c r="T261" s="721"/>
      <c r="U261" s="721"/>
      <c r="V261" s="721"/>
      <c r="W261" s="721"/>
      <c r="X261" s="721"/>
      <c r="Y261" s="721"/>
      <c r="Z261" s="721"/>
      <c r="AA261" s="721"/>
      <c r="AB261" s="721"/>
      <c r="AC261" s="721"/>
      <c r="AD261" s="723"/>
      <c r="AF261" s="398" t="s">
        <v>527</v>
      </c>
      <c r="AG261" s="396">
        <f>IF(AND($G$7&gt;C259,$G$7&lt;=AD259),$G$7-C259+1-AG260,COUNTA(C259:AD259)-AG260)</f>
        <v>28</v>
      </c>
    </row>
    <row r="262" spans="2:33">
      <c r="B262" s="735"/>
      <c r="C262" s="736"/>
      <c r="D262" s="722"/>
      <c r="E262" s="722"/>
      <c r="F262" s="722"/>
      <c r="G262" s="722"/>
      <c r="H262" s="722"/>
      <c r="I262" s="722"/>
      <c r="J262" s="722"/>
      <c r="K262" s="722"/>
      <c r="L262" s="722"/>
      <c r="M262" s="722"/>
      <c r="N262" s="722"/>
      <c r="O262" s="722"/>
      <c r="P262" s="722"/>
      <c r="Q262" s="722"/>
      <c r="R262" s="722"/>
      <c r="S262" s="722"/>
      <c r="T262" s="722"/>
      <c r="U262" s="722"/>
      <c r="V262" s="722"/>
      <c r="W262" s="722"/>
      <c r="X262" s="722"/>
      <c r="Y262" s="722"/>
      <c r="Z262" s="722"/>
      <c r="AA262" s="722"/>
      <c r="AB262" s="722"/>
      <c r="AC262" s="722"/>
      <c r="AD262" s="724"/>
      <c r="AF262" s="398" t="s">
        <v>573</v>
      </c>
      <c r="AG262" s="396">
        <f>+COUNTA(C263:AD264)</f>
        <v>0</v>
      </c>
    </row>
    <row r="263" spans="2:33">
      <c r="B263" s="729" t="s">
        <v>535</v>
      </c>
      <c r="C263" s="731"/>
      <c r="D263" s="721"/>
      <c r="E263" s="721"/>
      <c r="F263" s="721"/>
      <c r="G263" s="721"/>
      <c r="H263" s="721"/>
      <c r="I263" s="721"/>
      <c r="J263" s="721"/>
      <c r="K263" s="721"/>
      <c r="L263" s="721"/>
      <c r="M263" s="721"/>
      <c r="N263" s="721"/>
      <c r="O263" s="721"/>
      <c r="P263" s="721"/>
      <c r="Q263" s="721"/>
      <c r="R263" s="721"/>
      <c r="S263" s="721"/>
      <c r="T263" s="721"/>
      <c r="U263" s="721"/>
      <c r="V263" s="721"/>
      <c r="W263" s="721"/>
      <c r="X263" s="721"/>
      <c r="Y263" s="721"/>
      <c r="Z263" s="721"/>
      <c r="AA263" s="721"/>
      <c r="AB263" s="721"/>
      <c r="AC263" s="721"/>
      <c r="AD263" s="723"/>
      <c r="AF263" s="398" t="s">
        <v>575</v>
      </c>
      <c r="AG263" s="399">
        <f>ROUNDDOWN(AG262/AG261,3)</f>
        <v>0</v>
      </c>
    </row>
    <row r="264" spans="2:33" ht="13.5" customHeight="1">
      <c r="B264" s="730"/>
      <c r="C264" s="731"/>
      <c r="D264" s="722"/>
      <c r="E264" s="722"/>
      <c r="F264" s="722"/>
      <c r="G264" s="722"/>
      <c r="H264" s="722"/>
      <c r="I264" s="722"/>
      <c r="J264" s="722"/>
      <c r="K264" s="722"/>
      <c r="L264" s="722"/>
      <c r="M264" s="722"/>
      <c r="N264" s="722"/>
      <c r="O264" s="722"/>
      <c r="P264" s="722"/>
      <c r="Q264" s="722"/>
      <c r="R264" s="722"/>
      <c r="S264" s="722"/>
      <c r="T264" s="722"/>
      <c r="U264" s="722"/>
      <c r="V264" s="722"/>
      <c r="W264" s="722"/>
      <c r="X264" s="722"/>
      <c r="Y264" s="722"/>
      <c r="Z264" s="722"/>
      <c r="AA264" s="722"/>
      <c r="AB264" s="722"/>
      <c r="AC264" s="722"/>
      <c r="AD264" s="724"/>
      <c r="AF264" s="398" t="s">
        <v>528</v>
      </c>
      <c r="AG264" s="396">
        <f>+COUNTA(C265:AD266)</f>
        <v>0</v>
      </c>
    </row>
    <row r="265" spans="2:33" ht="13.5" customHeight="1">
      <c r="B265" s="725" t="s">
        <v>538</v>
      </c>
      <c r="C265" s="727"/>
      <c r="D265" s="717"/>
      <c r="E265" s="717"/>
      <c r="F265" s="717"/>
      <c r="G265" s="717"/>
      <c r="H265" s="717"/>
      <c r="I265" s="717"/>
      <c r="J265" s="717"/>
      <c r="K265" s="717"/>
      <c r="L265" s="717"/>
      <c r="M265" s="717"/>
      <c r="N265" s="717"/>
      <c r="O265" s="717"/>
      <c r="P265" s="717"/>
      <c r="Q265" s="717"/>
      <c r="R265" s="717"/>
      <c r="S265" s="717"/>
      <c r="T265" s="717"/>
      <c r="U265" s="717"/>
      <c r="V265" s="717"/>
      <c r="W265" s="717"/>
      <c r="X265" s="717"/>
      <c r="Y265" s="717"/>
      <c r="Z265" s="717"/>
      <c r="AA265" s="717"/>
      <c r="AB265" s="717"/>
      <c r="AC265" s="717"/>
      <c r="AD265" s="719"/>
      <c r="AF265" s="400" t="s">
        <v>577</v>
      </c>
      <c r="AG265" s="401">
        <f>ROUNDDOWN(AG264/AG261,3)</f>
        <v>0</v>
      </c>
    </row>
    <row r="266" spans="2:33" ht="13.5" customHeight="1">
      <c r="B266" s="726"/>
      <c r="C266" s="728"/>
      <c r="D266" s="718"/>
      <c r="E266" s="718"/>
      <c r="F266" s="718"/>
      <c r="G266" s="718"/>
      <c r="H266" s="718"/>
      <c r="I266" s="718"/>
      <c r="J266" s="718"/>
      <c r="K266" s="718"/>
      <c r="L266" s="718"/>
      <c r="M266" s="718"/>
      <c r="N266" s="718"/>
      <c r="O266" s="718"/>
      <c r="P266" s="718"/>
      <c r="Q266" s="718"/>
      <c r="R266" s="718"/>
      <c r="S266" s="718"/>
      <c r="T266" s="718"/>
      <c r="U266" s="718"/>
      <c r="V266" s="718"/>
      <c r="W266" s="718"/>
      <c r="X266" s="718"/>
      <c r="Y266" s="718"/>
      <c r="Z266" s="718"/>
      <c r="AA266" s="718"/>
      <c r="AB266" s="718"/>
      <c r="AC266" s="718"/>
      <c r="AD266" s="720"/>
      <c r="AG266" s="402"/>
    </row>
    <row r="268" spans="2:33">
      <c r="B268" s="388" t="s">
        <v>567</v>
      </c>
      <c r="C268" s="389">
        <f>+AD259+1</f>
        <v>45548</v>
      </c>
      <c r="D268" s="390">
        <f>+C268+1</f>
        <v>45549</v>
      </c>
      <c r="E268" s="390">
        <f t="shared" ref="E268:V268" si="135">+D268+1</f>
        <v>45550</v>
      </c>
      <c r="F268" s="390">
        <f t="shared" si="135"/>
        <v>45551</v>
      </c>
      <c r="G268" s="390">
        <f t="shared" si="135"/>
        <v>45552</v>
      </c>
      <c r="H268" s="390">
        <f t="shared" si="135"/>
        <v>45553</v>
      </c>
      <c r="I268" s="390">
        <f t="shared" si="135"/>
        <v>45554</v>
      </c>
      <c r="J268" s="390">
        <f t="shared" si="135"/>
        <v>45555</v>
      </c>
      <c r="K268" s="390">
        <f t="shared" si="135"/>
        <v>45556</v>
      </c>
      <c r="L268" s="390">
        <f t="shared" si="135"/>
        <v>45557</v>
      </c>
      <c r="M268" s="390">
        <f t="shared" si="135"/>
        <v>45558</v>
      </c>
      <c r="N268" s="390">
        <f t="shared" si="135"/>
        <v>45559</v>
      </c>
      <c r="O268" s="390">
        <f t="shared" si="135"/>
        <v>45560</v>
      </c>
      <c r="P268" s="390">
        <f t="shared" si="135"/>
        <v>45561</v>
      </c>
      <c r="Q268" s="390">
        <f t="shared" si="135"/>
        <v>45562</v>
      </c>
      <c r="R268" s="390">
        <f t="shared" si="135"/>
        <v>45563</v>
      </c>
      <c r="S268" s="390">
        <f t="shared" si="135"/>
        <v>45564</v>
      </c>
      <c r="T268" s="390">
        <f t="shared" si="135"/>
        <v>45565</v>
      </c>
      <c r="U268" s="390">
        <f t="shared" si="135"/>
        <v>45566</v>
      </c>
      <c r="V268" s="390">
        <f t="shared" si="135"/>
        <v>45567</v>
      </c>
      <c r="W268" s="390">
        <f>+V268+1</f>
        <v>45568</v>
      </c>
      <c r="X268" s="390">
        <f t="shared" ref="X268:Z268" si="136">+W268+1</f>
        <v>45569</v>
      </c>
      <c r="Y268" s="390">
        <f t="shared" si="136"/>
        <v>45570</v>
      </c>
      <c r="Z268" s="390">
        <f t="shared" si="136"/>
        <v>45571</v>
      </c>
      <c r="AA268" s="390">
        <f>+Z268+1</f>
        <v>45572</v>
      </c>
      <c r="AB268" s="390">
        <f t="shared" ref="AB268" si="137">+AA268+1</f>
        <v>45573</v>
      </c>
      <c r="AC268" s="390">
        <f>+AB268+1</f>
        <v>45574</v>
      </c>
      <c r="AD268" s="391">
        <f t="shared" ref="AD268" si="138">+AC268+1</f>
        <v>45575</v>
      </c>
      <c r="AE268" s="392"/>
      <c r="AF268" s="732">
        <f>+AF259+1</f>
        <v>29</v>
      </c>
      <c r="AG268" s="733"/>
    </row>
    <row r="269" spans="2:33">
      <c r="B269" s="393" t="s">
        <v>569</v>
      </c>
      <c r="C269" s="394" t="str">
        <f>TEXT(WEEKDAY(+C268),"aaa")</f>
        <v>金</v>
      </c>
      <c r="D269" s="395" t="str">
        <f t="shared" ref="D269:AD269" si="139">TEXT(WEEKDAY(+D268),"aaa")</f>
        <v>土</v>
      </c>
      <c r="E269" s="395" t="str">
        <f t="shared" si="139"/>
        <v>日</v>
      </c>
      <c r="F269" s="395" t="str">
        <f t="shared" si="139"/>
        <v>月</v>
      </c>
      <c r="G269" s="395" t="str">
        <f t="shared" si="139"/>
        <v>火</v>
      </c>
      <c r="H269" s="395" t="str">
        <f t="shared" si="139"/>
        <v>水</v>
      </c>
      <c r="I269" s="395" t="str">
        <f t="shared" si="139"/>
        <v>木</v>
      </c>
      <c r="J269" s="395" t="str">
        <f t="shared" si="139"/>
        <v>金</v>
      </c>
      <c r="K269" s="395" t="str">
        <f t="shared" si="139"/>
        <v>土</v>
      </c>
      <c r="L269" s="395" t="str">
        <f t="shared" si="139"/>
        <v>日</v>
      </c>
      <c r="M269" s="395" t="str">
        <f t="shared" si="139"/>
        <v>月</v>
      </c>
      <c r="N269" s="395" t="str">
        <f t="shared" si="139"/>
        <v>火</v>
      </c>
      <c r="O269" s="395" t="str">
        <f t="shared" si="139"/>
        <v>水</v>
      </c>
      <c r="P269" s="395" t="str">
        <f t="shared" si="139"/>
        <v>木</v>
      </c>
      <c r="Q269" s="395" t="str">
        <f t="shared" si="139"/>
        <v>金</v>
      </c>
      <c r="R269" s="395" t="str">
        <f t="shared" si="139"/>
        <v>土</v>
      </c>
      <c r="S269" s="395" t="str">
        <f t="shared" si="139"/>
        <v>日</v>
      </c>
      <c r="T269" s="395" t="str">
        <f t="shared" si="139"/>
        <v>月</v>
      </c>
      <c r="U269" s="395" t="str">
        <f t="shared" si="139"/>
        <v>火</v>
      </c>
      <c r="V269" s="395" t="str">
        <f t="shared" si="139"/>
        <v>水</v>
      </c>
      <c r="W269" s="395" t="str">
        <f t="shared" si="139"/>
        <v>木</v>
      </c>
      <c r="X269" s="395" t="str">
        <f t="shared" si="139"/>
        <v>金</v>
      </c>
      <c r="Y269" s="395" t="str">
        <f t="shared" si="139"/>
        <v>土</v>
      </c>
      <c r="Z269" s="395" t="str">
        <f t="shared" si="139"/>
        <v>日</v>
      </c>
      <c r="AA269" s="395" t="str">
        <f t="shared" si="139"/>
        <v>月</v>
      </c>
      <c r="AB269" s="395" t="str">
        <f t="shared" si="139"/>
        <v>火</v>
      </c>
      <c r="AC269" s="395" t="str">
        <f t="shared" si="139"/>
        <v>水</v>
      </c>
      <c r="AD269" s="396" t="str">
        <f t="shared" si="139"/>
        <v>木</v>
      </c>
      <c r="AF269" s="397" t="s">
        <v>570</v>
      </c>
      <c r="AG269" s="370">
        <f>COUNTA(C270:AD271)</f>
        <v>0</v>
      </c>
    </row>
    <row r="270" spans="2:33">
      <c r="B270" s="734" t="s">
        <v>572</v>
      </c>
      <c r="C270" s="736"/>
      <c r="D270" s="721"/>
      <c r="E270" s="721"/>
      <c r="F270" s="721"/>
      <c r="G270" s="721"/>
      <c r="H270" s="721"/>
      <c r="I270" s="721"/>
      <c r="J270" s="721"/>
      <c r="K270" s="721"/>
      <c r="L270" s="721"/>
      <c r="M270" s="721"/>
      <c r="N270" s="721"/>
      <c r="O270" s="721"/>
      <c r="P270" s="721"/>
      <c r="Q270" s="721"/>
      <c r="R270" s="721"/>
      <c r="S270" s="721"/>
      <c r="T270" s="721"/>
      <c r="U270" s="721"/>
      <c r="V270" s="721"/>
      <c r="W270" s="721"/>
      <c r="X270" s="721"/>
      <c r="Y270" s="721"/>
      <c r="Z270" s="721"/>
      <c r="AA270" s="721"/>
      <c r="AB270" s="721"/>
      <c r="AC270" s="721"/>
      <c r="AD270" s="723"/>
      <c r="AF270" s="398" t="s">
        <v>527</v>
      </c>
      <c r="AG270" s="396">
        <f>IF(AND($G$7&gt;C268,$G$7&lt;=AD268),$G$7-C268+1-AG269,COUNTA(C268:AD268)-AG269)</f>
        <v>28</v>
      </c>
    </row>
    <row r="271" spans="2:33">
      <c r="B271" s="735"/>
      <c r="C271" s="736"/>
      <c r="D271" s="722"/>
      <c r="E271" s="722"/>
      <c r="F271" s="722"/>
      <c r="G271" s="722"/>
      <c r="H271" s="722"/>
      <c r="I271" s="722"/>
      <c r="J271" s="722"/>
      <c r="K271" s="722"/>
      <c r="L271" s="722"/>
      <c r="M271" s="722"/>
      <c r="N271" s="722"/>
      <c r="O271" s="722"/>
      <c r="P271" s="722"/>
      <c r="Q271" s="722"/>
      <c r="R271" s="722"/>
      <c r="S271" s="722"/>
      <c r="T271" s="722"/>
      <c r="U271" s="722"/>
      <c r="V271" s="722"/>
      <c r="W271" s="722"/>
      <c r="X271" s="722"/>
      <c r="Y271" s="722"/>
      <c r="Z271" s="722"/>
      <c r="AA271" s="722"/>
      <c r="AB271" s="722"/>
      <c r="AC271" s="722"/>
      <c r="AD271" s="724"/>
      <c r="AF271" s="398" t="s">
        <v>573</v>
      </c>
      <c r="AG271" s="396">
        <f>+COUNTA(C272:AD273)</f>
        <v>0</v>
      </c>
    </row>
    <row r="272" spans="2:33">
      <c r="B272" s="729" t="s">
        <v>535</v>
      </c>
      <c r="C272" s="731"/>
      <c r="D272" s="721"/>
      <c r="E272" s="721"/>
      <c r="F272" s="721"/>
      <c r="G272" s="721"/>
      <c r="H272" s="721"/>
      <c r="I272" s="721"/>
      <c r="J272" s="721"/>
      <c r="K272" s="721"/>
      <c r="L272" s="721"/>
      <c r="M272" s="721"/>
      <c r="N272" s="721"/>
      <c r="O272" s="721"/>
      <c r="P272" s="721"/>
      <c r="Q272" s="721"/>
      <c r="R272" s="721"/>
      <c r="S272" s="721"/>
      <c r="T272" s="721"/>
      <c r="U272" s="721"/>
      <c r="V272" s="721"/>
      <c r="W272" s="721"/>
      <c r="X272" s="721"/>
      <c r="Y272" s="721"/>
      <c r="Z272" s="721"/>
      <c r="AA272" s="721"/>
      <c r="AB272" s="721"/>
      <c r="AC272" s="721"/>
      <c r="AD272" s="723"/>
      <c r="AF272" s="398" t="s">
        <v>575</v>
      </c>
      <c r="AG272" s="399">
        <f>ROUNDDOWN(AG271/AG270,3)</f>
        <v>0</v>
      </c>
    </row>
    <row r="273" spans="2:33" ht="13.5" customHeight="1">
      <c r="B273" s="730"/>
      <c r="C273" s="731"/>
      <c r="D273" s="722"/>
      <c r="E273" s="722"/>
      <c r="F273" s="722"/>
      <c r="G273" s="722"/>
      <c r="H273" s="722"/>
      <c r="I273" s="722"/>
      <c r="J273" s="722"/>
      <c r="K273" s="722"/>
      <c r="L273" s="722"/>
      <c r="M273" s="722"/>
      <c r="N273" s="722"/>
      <c r="O273" s="722"/>
      <c r="P273" s="722"/>
      <c r="Q273" s="722"/>
      <c r="R273" s="722"/>
      <c r="S273" s="722"/>
      <c r="T273" s="722"/>
      <c r="U273" s="722"/>
      <c r="V273" s="722"/>
      <c r="W273" s="722"/>
      <c r="X273" s="722"/>
      <c r="Y273" s="722"/>
      <c r="Z273" s="722"/>
      <c r="AA273" s="722"/>
      <c r="AB273" s="722"/>
      <c r="AC273" s="722"/>
      <c r="AD273" s="724"/>
      <c r="AF273" s="398" t="s">
        <v>528</v>
      </c>
      <c r="AG273" s="396">
        <f>+COUNTA(C274:AD275)</f>
        <v>0</v>
      </c>
    </row>
    <row r="274" spans="2:33" ht="13.5" customHeight="1">
      <c r="B274" s="725" t="s">
        <v>538</v>
      </c>
      <c r="C274" s="727"/>
      <c r="D274" s="717"/>
      <c r="E274" s="717"/>
      <c r="F274" s="717"/>
      <c r="G274" s="717"/>
      <c r="H274" s="717"/>
      <c r="I274" s="717"/>
      <c r="J274" s="717"/>
      <c r="K274" s="717"/>
      <c r="L274" s="717"/>
      <c r="M274" s="717"/>
      <c r="N274" s="717"/>
      <c r="O274" s="717"/>
      <c r="P274" s="717"/>
      <c r="Q274" s="717"/>
      <c r="R274" s="717"/>
      <c r="S274" s="717"/>
      <c r="T274" s="717"/>
      <c r="U274" s="717"/>
      <c r="V274" s="717"/>
      <c r="W274" s="717"/>
      <c r="X274" s="717"/>
      <c r="Y274" s="717"/>
      <c r="Z274" s="717"/>
      <c r="AA274" s="717"/>
      <c r="AB274" s="717"/>
      <c r="AC274" s="717"/>
      <c r="AD274" s="719"/>
      <c r="AF274" s="400" t="s">
        <v>577</v>
      </c>
      <c r="AG274" s="401">
        <f>ROUNDDOWN(AG273/AG270,3)</f>
        <v>0</v>
      </c>
    </row>
    <row r="275" spans="2:33" ht="13.5" customHeight="1">
      <c r="B275" s="726"/>
      <c r="C275" s="728"/>
      <c r="D275" s="718"/>
      <c r="E275" s="718"/>
      <c r="F275" s="718"/>
      <c r="G275" s="718"/>
      <c r="H275" s="718"/>
      <c r="I275" s="718"/>
      <c r="J275" s="718"/>
      <c r="K275" s="718"/>
      <c r="L275" s="718"/>
      <c r="M275" s="718"/>
      <c r="N275" s="718"/>
      <c r="O275" s="718"/>
      <c r="P275" s="718"/>
      <c r="Q275" s="718"/>
      <c r="R275" s="718"/>
      <c r="S275" s="718"/>
      <c r="T275" s="718"/>
      <c r="U275" s="718"/>
      <c r="V275" s="718"/>
      <c r="W275" s="718"/>
      <c r="X275" s="718"/>
      <c r="Y275" s="718"/>
      <c r="Z275" s="718"/>
      <c r="AA275" s="718"/>
      <c r="AB275" s="718"/>
      <c r="AC275" s="718"/>
      <c r="AD275" s="720"/>
      <c r="AG275" s="402"/>
    </row>
    <row r="277" spans="2:33">
      <c r="B277" s="388" t="s">
        <v>567</v>
      </c>
      <c r="C277" s="389">
        <f>+AD268+1</f>
        <v>45576</v>
      </c>
      <c r="D277" s="390">
        <f>+C277+1</f>
        <v>45577</v>
      </c>
      <c r="E277" s="390">
        <f t="shared" ref="E277:V277" si="140">+D277+1</f>
        <v>45578</v>
      </c>
      <c r="F277" s="390">
        <f t="shared" si="140"/>
        <v>45579</v>
      </c>
      <c r="G277" s="390">
        <f t="shared" si="140"/>
        <v>45580</v>
      </c>
      <c r="H277" s="390">
        <f t="shared" si="140"/>
        <v>45581</v>
      </c>
      <c r="I277" s="390">
        <f t="shared" si="140"/>
        <v>45582</v>
      </c>
      <c r="J277" s="390">
        <f t="shared" si="140"/>
        <v>45583</v>
      </c>
      <c r="K277" s="390">
        <f t="shared" si="140"/>
        <v>45584</v>
      </c>
      <c r="L277" s="390">
        <f t="shared" si="140"/>
        <v>45585</v>
      </c>
      <c r="M277" s="390">
        <f t="shared" si="140"/>
        <v>45586</v>
      </c>
      <c r="N277" s="390">
        <f t="shared" si="140"/>
        <v>45587</v>
      </c>
      <c r="O277" s="390">
        <f t="shared" si="140"/>
        <v>45588</v>
      </c>
      <c r="P277" s="390">
        <f t="shared" si="140"/>
        <v>45589</v>
      </c>
      <c r="Q277" s="390">
        <f t="shared" si="140"/>
        <v>45590</v>
      </c>
      <c r="R277" s="390">
        <f t="shared" si="140"/>
        <v>45591</v>
      </c>
      <c r="S277" s="390">
        <f t="shared" si="140"/>
        <v>45592</v>
      </c>
      <c r="T277" s="390">
        <f t="shared" si="140"/>
        <v>45593</v>
      </c>
      <c r="U277" s="390">
        <f t="shared" si="140"/>
        <v>45594</v>
      </c>
      <c r="V277" s="390">
        <f t="shared" si="140"/>
        <v>45595</v>
      </c>
      <c r="W277" s="390">
        <f>+V277+1</f>
        <v>45596</v>
      </c>
      <c r="X277" s="390">
        <f t="shared" ref="X277:Z277" si="141">+W277+1</f>
        <v>45597</v>
      </c>
      <c r="Y277" s="390">
        <f t="shared" si="141"/>
        <v>45598</v>
      </c>
      <c r="Z277" s="390">
        <f t="shared" si="141"/>
        <v>45599</v>
      </c>
      <c r="AA277" s="390">
        <f>+Z277+1</f>
        <v>45600</v>
      </c>
      <c r="AB277" s="390">
        <f t="shared" ref="AB277" si="142">+AA277+1</f>
        <v>45601</v>
      </c>
      <c r="AC277" s="390">
        <f>+AB277+1</f>
        <v>45602</v>
      </c>
      <c r="AD277" s="391">
        <f t="shared" ref="AD277" si="143">+AC277+1</f>
        <v>45603</v>
      </c>
      <c r="AE277" s="392"/>
      <c r="AF277" s="732">
        <f>+AF268+1</f>
        <v>30</v>
      </c>
      <c r="AG277" s="733"/>
    </row>
    <row r="278" spans="2:33">
      <c r="B278" s="393" t="s">
        <v>569</v>
      </c>
      <c r="C278" s="394" t="str">
        <f>TEXT(WEEKDAY(+C277),"aaa")</f>
        <v>金</v>
      </c>
      <c r="D278" s="395" t="str">
        <f t="shared" ref="D278:AD278" si="144">TEXT(WEEKDAY(+D277),"aaa")</f>
        <v>土</v>
      </c>
      <c r="E278" s="395" t="str">
        <f t="shared" si="144"/>
        <v>日</v>
      </c>
      <c r="F278" s="395" t="str">
        <f t="shared" si="144"/>
        <v>月</v>
      </c>
      <c r="G278" s="395" t="str">
        <f t="shared" si="144"/>
        <v>火</v>
      </c>
      <c r="H278" s="395" t="str">
        <f t="shared" si="144"/>
        <v>水</v>
      </c>
      <c r="I278" s="395" t="str">
        <f t="shared" si="144"/>
        <v>木</v>
      </c>
      <c r="J278" s="395" t="str">
        <f t="shared" si="144"/>
        <v>金</v>
      </c>
      <c r="K278" s="395" t="str">
        <f t="shared" si="144"/>
        <v>土</v>
      </c>
      <c r="L278" s="395" t="str">
        <f t="shared" si="144"/>
        <v>日</v>
      </c>
      <c r="M278" s="395" t="str">
        <f t="shared" si="144"/>
        <v>月</v>
      </c>
      <c r="N278" s="395" t="str">
        <f t="shared" si="144"/>
        <v>火</v>
      </c>
      <c r="O278" s="395" t="str">
        <f t="shared" si="144"/>
        <v>水</v>
      </c>
      <c r="P278" s="395" t="str">
        <f t="shared" si="144"/>
        <v>木</v>
      </c>
      <c r="Q278" s="395" t="str">
        <f t="shared" si="144"/>
        <v>金</v>
      </c>
      <c r="R278" s="395" t="str">
        <f t="shared" si="144"/>
        <v>土</v>
      </c>
      <c r="S278" s="395" t="str">
        <f t="shared" si="144"/>
        <v>日</v>
      </c>
      <c r="T278" s="395" t="str">
        <f t="shared" si="144"/>
        <v>月</v>
      </c>
      <c r="U278" s="395" t="str">
        <f t="shared" si="144"/>
        <v>火</v>
      </c>
      <c r="V278" s="395" t="str">
        <f t="shared" si="144"/>
        <v>水</v>
      </c>
      <c r="W278" s="395" t="str">
        <f t="shared" si="144"/>
        <v>木</v>
      </c>
      <c r="X278" s="395" t="str">
        <f t="shared" si="144"/>
        <v>金</v>
      </c>
      <c r="Y278" s="395" t="str">
        <f t="shared" si="144"/>
        <v>土</v>
      </c>
      <c r="Z278" s="395" t="str">
        <f t="shared" si="144"/>
        <v>日</v>
      </c>
      <c r="AA278" s="395" t="str">
        <f t="shared" si="144"/>
        <v>月</v>
      </c>
      <c r="AB278" s="395" t="str">
        <f t="shared" si="144"/>
        <v>火</v>
      </c>
      <c r="AC278" s="395" t="str">
        <f t="shared" si="144"/>
        <v>水</v>
      </c>
      <c r="AD278" s="396" t="str">
        <f t="shared" si="144"/>
        <v>木</v>
      </c>
      <c r="AF278" s="397" t="s">
        <v>570</v>
      </c>
      <c r="AG278" s="370">
        <f>COUNTA(C279:AD280)</f>
        <v>0</v>
      </c>
    </row>
    <row r="279" spans="2:33">
      <c r="B279" s="734" t="s">
        <v>572</v>
      </c>
      <c r="C279" s="736"/>
      <c r="D279" s="721"/>
      <c r="E279" s="721"/>
      <c r="F279" s="721"/>
      <c r="G279" s="721"/>
      <c r="H279" s="721"/>
      <c r="I279" s="721"/>
      <c r="J279" s="721"/>
      <c r="K279" s="721"/>
      <c r="L279" s="721"/>
      <c r="M279" s="721"/>
      <c r="N279" s="721"/>
      <c r="O279" s="721"/>
      <c r="P279" s="721"/>
      <c r="Q279" s="721"/>
      <c r="R279" s="721"/>
      <c r="S279" s="721"/>
      <c r="T279" s="721"/>
      <c r="U279" s="721"/>
      <c r="V279" s="721"/>
      <c r="W279" s="721"/>
      <c r="X279" s="721"/>
      <c r="Y279" s="721"/>
      <c r="Z279" s="721"/>
      <c r="AA279" s="721"/>
      <c r="AB279" s="721"/>
      <c r="AC279" s="721"/>
      <c r="AD279" s="723"/>
      <c r="AF279" s="398" t="s">
        <v>527</v>
      </c>
      <c r="AG279" s="396">
        <f>IF(AND($G$7&gt;C277,$G$7&lt;=AD277),$G$7-C277+1-AG278,COUNTA(C277:AD277)-AG278)</f>
        <v>28</v>
      </c>
    </row>
    <row r="280" spans="2:33">
      <c r="B280" s="735"/>
      <c r="C280" s="736"/>
      <c r="D280" s="722"/>
      <c r="E280" s="722"/>
      <c r="F280" s="722"/>
      <c r="G280" s="722"/>
      <c r="H280" s="722"/>
      <c r="I280" s="722"/>
      <c r="J280" s="722"/>
      <c r="K280" s="722"/>
      <c r="L280" s="722"/>
      <c r="M280" s="722"/>
      <c r="N280" s="722"/>
      <c r="O280" s="722"/>
      <c r="P280" s="722"/>
      <c r="Q280" s="722"/>
      <c r="R280" s="722"/>
      <c r="S280" s="722"/>
      <c r="T280" s="722"/>
      <c r="U280" s="722"/>
      <c r="V280" s="722"/>
      <c r="W280" s="722"/>
      <c r="X280" s="722"/>
      <c r="Y280" s="722"/>
      <c r="Z280" s="722"/>
      <c r="AA280" s="722"/>
      <c r="AB280" s="722"/>
      <c r="AC280" s="722"/>
      <c r="AD280" s="724"/>
      <c r="AF280" s="398" t="s">
        <v>573</v>
      </c>
      <c r="AG280" s="396">
        <f>+COUNTA(C281:AD282)</f>
        <v>0</v>
      </c>
    </row>
    <row r="281" spans="2:33">
      <c r="B281" s="729" t="s">
        <v>535</v>
      </c>
      <c r="C281" s="731"/>
      <c r="D281" s="721"/>
      <c r="E281" s="721"/>
      <c r="F281" s="721"/>
      <c r="G281" s="721"/>
      <c r="H281" s="721"/>
      <c r="I281" s="721"/>
      <c r="J281" s="721"/>
      <c r="K281" s="721"/>
      <c r="L281" s="721"/>
      <c r="M281" s="721"/>
      <c r="N281" s="721"/>
      <c r="O281" s="721"/>
      <c r="P281" s="721"/>
      <c r="Q281" s="721"/>
      <c r="R281" s="721"/>
      <c r="S281" s="721"/>
      <c r="T281" s="721"/>
      <c r="U281" s="721"/>
      <c r="V281" s="721"/>
      <c r="W281" s="721"/>
      <c r="X281" s="721"/>
      <c r="Y281" s="721"/>
      <c r="Z281" s="721"/>
      <c r="AA281" s="721"/>
      <c r="AB281" s="721"/>
      <c r="AC281" s="721"/>
      <c r="AD281" s="723"/>
      <c r="AF281" s="398" t="s">
        <v>575</v>
      </c>
      <c r="AG281" s="399">
        <f>ROUNDDOWN(AG280/AG279,3)</f>
        <v>0</v>
      </c>
    </row>
    <row r="282" spans="2:33" ht="13.5" customHeight="1">
      <c r="B282" s="730"/>
      <c r="C282" s="731"/>
      <c r="D282" s="722"/>
      <c r="E282" s="722"/>
      <c r="F282" s="722"/>
      <c r="G282" s="722"/>
      <c r="H282" s="722"/>
      <c r="I282" s="722"/>
      <c r="J282" s="722"/>
      <c r="K282" s="722"/>
      <c r="L282" s="722"/>
      <c r="M282" s="722"/>
      <c r="N282" s="722"/>
      <c r="O282" s="722"/>
      <c r="P282" s="722"/>
      <c r="Q282" s="722"/>
      <c r="R282" s="722"/>
      <c r="S282" s="722"/>
      <c r="T282" s="722"/>
      <c r="U282" s="722"/>
      <c r="V282" s="722"/>
      <c r="W282" s="722"/>
      <c r="X282" s="722"/>
      <c r="Y282" s="722"/>
      <c r="Z282" s="722"/>
      <c r="AA282" s="722"/>
      <c r="AB282" s="722"/>
      <c r="AC282" s="722"/>
      <c r="AD282" s="724"/>
      <c r="AF282" s="398" t="s">
        <v>528</v>
      </c>
      <c r="AG282" s="396">
        <f>+COUNTA(C283:AD284)</f>
        <v>0</v>
      </c>
    </row>
    <row r="283" spans="2:33" ht="13.5" customHeight="1">
      <c r="B283" s="725" t="s">
        <v>538</v>
      </c>
      <c r="C283" s="727"/>
      <c r="D283" s="717"/>
      <c r="E283" s="717"/>
      <c r="F283" s="717"/>
      <c r="G283" s="717"/>
      <c r="H283" s="717"/>
      <c r="I283" s="717"/>
      <c r="J283" s="717"/>
      <c r="K283" s="717"/>
      <c r="L283" s="717"/>
      <c r="M283" s="717"/>
      <c r="N283" s="717"/>
      <c r="O283" s="717"/>
      <c r="P283" s="717"/>
      <c r="Q283" s="717"/>
      <c r="R283" s="717"/>
      <c r="S283" s="717"/>
      <c r="T283" s="717"/>
      <c r="U283" s="717"/>
      <c r="V283" s="717"/>
      <c r="W283" s="717"/>
      <c r="X283" s="717"/>
      <c r="Y283" s="717"/>
      <c r="Z283" s="717"/>
      <c r="AA283" s="717"/>
      <c r="AB283" s="717"/>
      <c r="AC283" s="717"/>
      <c r="AD283" s="719"/>
      <c r="AF283" s="400" t="s">
        <v>577</v>
      </c>
      <c r="AG283" s="401">
        <f>ROUNDDOWN(AG282/AG279,3)</f>
        <v>0</v>
      </c>
    </row>
    <row r="284" spans="2:33" ht="13.5" customHeight="1">
      <c r="B284" s="726"/>
      <c r="C284" s="728"/>
      <c r="D284" s="718"/>
      <c r="E284" s="718"/>
      <c r="F284" s="718"/>
      <c r="G284" s="718"/>
      <c r="H284" s="718"/>
      <c r="I284" s="718"/>
      <c r="J284" s="718"/>
      <c r="K284" s="718"/>
      <c r="L284" s="718"/>
      <c r="M284" s="718"/>
      <c r="N284" s="718"/>
      <c r="O284" s="718"/>
      <c r="P284" s="718"/>
      <c r="Q284" s="718"/>
      <c r="R284" s="718"/>
      <c r="S284" s="718"/>
      <c r="T284" s="718"/>
      <c r="U284" s="718"/>
      <c r="V284" s="718"/>
      <c r="W284" s="718"/>
      <c r="X284" s="718"/>
      <c r="Y284" s="718"/>
      <c r="Z284" s="718"/>
      <c r="AA284" s="718"/>
      <c r="AB284" s="718"/>
      <c r="AC284" s="718"/>
      <c r="AD284" s="720"/>
      <c r="AG284" s="402"/>
    </row>
    <row r="286" spans="2:33">
      <c r="B286" s="388" t="s">
        <v>567</v>
      </c>
      <c r="C286" s="389">
        <f>+AD277+1</f>
        <v>45604</v>
      </c>
      <c r="D286" s="390">
        <f>+C286+1</f>
        <v>45605</v>
      </c>
      <c r="E286" s="390">
        <f t="shared" ref="E286:V286" si="145">+D286+1</f>
        <v>45606</v>
      </c>
      <c r="F286" s="390">
        <f t="shared" si="145"/>
        <v>45607</v>
      </c>
      <c r="G286" s="390">
        <f t="shared" si="145"/>
        <v>45608</v>
      </c>
      <c r="H286" s="390">
        <f t="shared" si="145"/>
        <v>45609</v>
      </c>
      <c r="I286" s="390">
        <f t="shared" si="145"/>
        <v>45610</v>
      </c>
      <c r="J286" s="390">
        <f t="shared" si="145"/>
        <v>45611</v>
      </c>
      <c r="K286" s="390">
        <f t="shared" si="145"/>
        <v>45612</v>
      </c>
      <c r="L286" s="390">
        <f t="shared" si="145"/>
        <v>45613</v>
      </c>
      <c r="M286" s="390">
        <f t="shared" si="145"/>
        <v>45614</v>
      </c>
      <c r="N286" s="390">
        <f t="shared" si="145"/>
        <v>45615</v>
      </c>
      <c r="O286" s="390">
        <f t="shared" si="145"/>
        <v>45616</v>
      </c>
      <c r="P286" s="390">
        <f t="shared" si="145"/>
        <v>45617</v>
      </c>
      <c r="Q286" s="390">
        <f t="shared" si="145"/>
        <v>45618</v>
      </c>
      <c r="R286" s="390">
        <f t="shared" si="145"/>
        <v>45619</v>
      </c>
      <c r="S286" s="390">
        <f t="shared" si="145"/>
        <v>45620</v>
      </c>
      <c r="T286" s="390">
        <f t="shared" si="145"/>
        <v>45621</v>
      </c>
      <c r="U286" s="390">
        <f t="shared" si="145"/>
        <v>45622</v>
      </c>
      <c r="V286" s="390">
        <f t="shared" si="145"/>
        <v>45623</v>
      </c>
      <c r="W286" s="390">
        <f>+V286+1</f>
        <v>45624</v>
      </c>
      <c r="X286" s="390">
        <f t="shared" ref="X286:Z286" si="146">+W286+1</f>
        <v>45625</v>
      </c>
      <c r="Y286" s="390">
        <f t="shared" si="146"/>
        <v>45626</v>
      </c>
      <c r="Z286" s="390">
        <f t="shared" si="146"/>
        <v>45627</v>
      </c>
      <c r="AA286" s="390">
        <f>+Z286+1</f>
        <v>45628</v>
      </c>
      <c r="AB286" s="390">
        <f t="shared" ref="AB286" si="147">+AA286+1</f>
        <v>45629</v>
      </c>
      <c r="AC286" s="390">
        <f>+AB286+1</f>
        <v>45630</v>
      </c>
      <c r="AD286" s="391">
        <f t="shared" ref="AD286" si="148">+AC286+1</f>
        <v>45631</v>
      </c>
      <c r="AE286" s="392"/>
      <c r="AF286" s="732">
        <f>+AF277+1</f>
        <v>31</v>
      </c>
      <c r="AG286" s="733"/>
    </row>
    <row r="287" spans="2:33">
      <c r="B287" s="393" t="s">
        <v>569</v>
      </c>
      <c r="C287" s="394" t="str">
        <f>TEXT(WEEKDAY(+C286),"aaa")</f>
        <v>金</v>
      </c>
      <c r="D287" s="395" t="str">
        <f t="shared" ref="D287:AD287" si="149">TEXT(WEEKDAY(+D286),"aaa")</f>
        <v>土</v>
      </c>
      <c r="E287" s="395" t="str">
        <f t="shared" si="149"/>
        <v>日</v>
      </c>
      <c r="F287" s="395" t="str">
        <f t="shared" si="149"/>
        <v>月</v>
      </c>
      <c r="G287" s="395" t="str">
        <f t="shared" si="149"/>
        <v>火</v>
      </c>
      <c r="H287" s="395" t="str">
        <f t="shared" si="149"/>
        <v>水</v>
      </c>
      <c r="I287" s="395" t="str">
        <f t="shared" si="149"/>
        <v>木</v>
      </c>
      <c r="J287" s="395" t="str">
        <f t="shared" si="149"/>
        <v>金</v>
      </c>
      <c r="K287" s="395" t="str">
        <f t="shared" si="149"/>
        <v>土</v>
      </c>
      <c r="L287" s="395" t="str">
        <f t="shared" si="149"/>
        <v>日</v>
      </c>
      <c r="M287" s="395" t="str">
        <f t="shared" si="149"/>
        <v>月</v>
      </c>
      <c r="N287" s="395" t="str">
        <f t="shared" si="149"/>
        <v>火</v>
      </c>
      <c r="O287" s="395" t="str">
        <f t="shared" si="149"/>
        <v>水</v>
      </c>
      <c r="P287" s="395" t="str">
        <f t="shared" si="149"/>
        <v>木</v>
      </c>
      <c r="Q287" s="395" t="str">
        <f t="shared" si="149"/>
        <v>金</v>
      </c>
      <c r="R287" s="395" t="str">
        <f t="shared" si="149"/>
        <v>土</v>
      </c>
      <c r="S287" s="395" t="str">
        <f t="shared" si="149"/>
        <v>日</v>
      </c>
      <c r="T287" s="395" t="str">
        <f t="shared" si="149"/>
        <v>月</v>
      </c>
      <c r="U287" s="395" t="str">
        <f t="shared" si="149"/>
        <v>火</v>
      </c>
      <c r="V287" s="395" t="str">
        <f t="shared" si="149"/>
        <v>水</v>
      </c>
      <c r="W287" s="395" t="str">
        <f t="shared" si="149"/>
        <v>木</v>
      </c>
      <c r="X287" s="395" t="str">
        <f t="shared" si="149"/>
        <v>金</v>
      </c>
      <c r="Y287" s="395" t="str">
        <f t="shared" si="149"/>
        <v>土</v>
      </c>
      <c r="Z287" s="395" t="str">
        <f t="shared" si="149"/>
        <v>日</v>
      </c>
      <c r="AA287" s="395" t="str">
        <f t="shared" si="149"/>
        <v>月</v>
      </c>
      <c r="AB287" s="395" t="str">
        <f t="shared" si="149"/>
        <v>火</v>
      </c>
      <c r="AC287" s="395" t="str">
        <f t="shared" si="149"/>
        <v>水</v>
      </c>
      <c r="AD287" s="396" t="str">
        <f t="shared" si="149"/>
        <v>木</v>
      </c>
      <c r="AF287" s="397" t="s">
        <v>570</v>
      </c>
      <c r="AG287" s="370">
        <f>COUNTA(C288:AD289)</f>
        <v>0</v>
      </c>
    </row>
    <row r="288" spans="2:33">
      <c r="B288" s="734" t="s">
        <v>572</v>
      </c>
      <c r="C288" s="736"/>
      <c r="D288" s="721"/>
      <c r="E288" s="721"/>
      <c r="F288" s="721"/>
      <c r="G288" s="721"/>
      <c r="H288" s="721"/>
      <c r="I288" s="721"/>
      <c r="J288" s="721"/>
      <c r="K288" s="721"/>
      <c r="L288" s="721"/>
      <c r="M288" s="721"/>
      <c r="N288" s="721"/>
      <c r="O288" s="721"/>
      <c r="P288" s="721"/>
      <c r="Q288" s="721"/>
      <c r="R288" s="721"/>
      <c r="S288" s="721"/>
      <c r="T288" s="721"/>
      <c r="U288" s="721"/>
      <c r="V288" s="721"/>
      <c r="W288" s="721"/>
      <c r="X288" s="721"/>
      <c r="Y288" s="721"/>
      <c r="Z288" s="721"/>
      <c r="AA288" s="721"/>
      <c r="AB288" s="721"/>
      <c r="AC288" s="721"/>
      <c r="AD288" s="723"/>
      <c r="AF288" s="398" t="s">
        <v>527</v>
      </c>
      <c r="AG288" s="396">
        <f>IF(AND($G$7&gt;C286,$G$7&lt;=AD286),$G$7-C286+1-AG287,COUNTA(C286:AD286)-AG287)</f>
        <v>28</v>
      </c>
    </row>
    <row r="289" spans="2:33">
      <c r="B289" s="735"/>
      <c r="C289" s="736"/>
      <c r="D289" s="722"/>
      <c r="E289" s="722"/>
      <c r="F289" s="722"/>
      <c r="G289" s="722"/>
      <c r="H289" s="722"/>
      <c r="I289" s="722"/>
      <c r="J289" s="722"/>
      <c r="K289" s="722"/>
      <c r="L289" s="722"/>
      <c r="M289" s="722"/>
      <c r="N289" s="722"/>
      <c r="O289" s="722"/>
      <c r="P289" s="722"/>
      <c r="Q289" s="722"/>
      <c r="R289" s="722"/>
      <c r="S289" s="722"/>
      <c r="T289" s="722"/>
      <c r="U289" s="722"/>
      <c r="V289" s="722"/>
      <c r="W289" s="722"/>
      <c r="X289" s="722"/>
      <c r="Y289" s="722"/>
      <c r="Z289" s="722"/>
      <c r="AA289" s="722"/>
      <c r="AB289" s="722"/>
      <c r="AC289" s="722"/>
      <c r="AD289" s="724"/>
      <c r="AF289" s="398" t="s">
        <v>573</v>
      </c>
      <c r="AG289" s="396">
        <f>+COUNTA(C290:AD291)</f>
        <v>0</v>
      </c>
    </row>
    <row r="290" spans="2:33">
      <c r="B290" s="729" t="s">
        <v>535</v>
      </c>
      <c r="C290" s="731"/>
      <c r="D290" s="721"/>
      <c r="E290" s="721"/>
      <c r="F290" s="721"/>
      <c r="G290" s="721"/>
      <c r="H290" s="721"/>
      <c r="I290" s="721"/>
      <c r="J290" s="721"/>
      <c r="K290" s="721"/>
      <c r="L290" s="721"/>
      <c r="M290" s="721"/>
      <c r="N290" s="721"/>
      <c r="O290" s="721"/>
      <c r="P290" s="721"/>
      <c r="Q290" s="721"/>
      <c r="R290" s="721"/>
      <c r="S290" s="721"/>
      <c r="T290" s="721"/>
      <c r="U290" s="721"/>
      <c r="V290" s="721"/>
      <c r="W290" s="721"/>
      <c r="X290" s="721"/>
      <c r="Y290" s="721"/>
      <c r="Z290" s="721"/>
      <c r="AA290" s="721"/>
      <c r="AB290" s="721"/>
      <c r="AC290" s="721"/>
      <c r="AD290" s="723"/>
      <c r="AF290" s="398" t="s">
        <v>575</v>
      </c>
      <c r="AG290" s="399">
        <f>ROUNDDOWN(AG289/AG288,3)</f>
        <v>0</v>
      </c>
    </row>
    <row r="291" spans="2:33" ht="13.5" customHeight="1">
      <c r="B291" s="730"/>
      <c r="C291" s="731"/>
      <c r="D291" s="722"/>
      <c r="E291" s="722"/>
      <c r="F291" s="722"/>
      <c r="G291" s="722"/>
      <c r="H291" s="722"/>
      <c r="I291" s="722"/>
      <c r="J291" s="722"/>
      <c r="K291" s="722"/>
      <c r="L291" s="722"/>
      <c r="M291" s="722"/>
      <c r="N291" s="722"/>
      <c r="O291" s="722"/>
      <c r="P291" s="722"/>
      <c r="Q291" s="722"/>
      <c r="R291" s="722"/>
      <c r="S291" s="722"/>
      <c r="T291" s="722"/>
      <c r="U291" s="722"/>
      <c r="V291" s="722"/>
      <c r="W291" s="722"/>
      <c r="X291" s="722"/>
      <c r="Y291" s="722"/>
      <c r="Z291" s="722"/>
      <c r="AA291" s="722"/>
      <c r="AB291" s="722"/>
      <c r="AC291" s="722"/>
      <c r="AD291" s="724"/>
      <c r="AF291" s="398" t="s">
        <v>528</v>
      </c>
      <c r="AG291" s="396">
        <f>+COUNTA(C292:AD293)</f>
        <v>0</v>
      </c>
    </row>
    <row r="292" spans="2:33" ht="13.5" customHeight="1">
      <c r="B292" s="725" t="s">
        <v>538</v>
      </c>
      <c r="C292" s="727"/>
      <c r="D292" s="717"/>
      <c r="E292" s="717"/>
      <c r="F292" s="717"/>
      <c r="G292" s="717"/>
      <c r="H292" s="717"/>
      <c r="I292" s="717"/>
      <c r="J292" s="717"/>
      <c r="K292" s="717"/>
      <c r="L292" s="717"/>
      <c r="M292" s="717"/>
      <c r="N292" s="717"/>
      <c r="O292" s="717"/>
      <c r="P292" s="717"/>
      <c r="Q292" s="717"/>
      <c r="R292" s="717"/>
      <c r="S292" s="717"/>
      <c r="T292" s="717"/>
      <c r="U292" s="717"/>
      <c r="V292" s="717"/>
      <c r="W292" s="717"/>
      <c r="X292" s="717"/>
      <c r="Y292" s="717"/>
      <c r="Z292" s="717"/>
      <c r="AA292" s="717"/>
      <c r="AB292" s="717"/>
      <c r="AC292" s="717"/>
      <c r="AD292" s="719"/>
      <c r="AF292" s="400" t="s">
        <v>577</v>
      </c>
      <c r="AG292" s="401">
        <f>ROUNDDOWN(AG291/AG288,3)</f>
        <v>0</v>
      </c>
    </row>
    <row r="293" spans="2:33" ht="13.5" customHeight="1">
      <c r="B293" s="726"/>
      <c r="C293" s="728"/>
      <c r="D293" s="718"/>
      <c r="E293" s="718"/>
      <c r="F293" s="718"/>
      <c r="G293" s="718"/>
      <c r="H293" s="718"/>
      <c r="I293" s="718"/>
      <c r="J293" s="718"/>
      <c r="K293" s="718"/>
      <c r="L293" s="718"/>
      <c r="M293" s="718"/>
      <c r="N293" s="718"/>
      <c r="O293" s="718"/>
      <c r="P293" s="718"/>
      <c r="Q293" s="718"/>
      <c r="R293" s="718"/>
      <c r="S293" s="718"/>
      <c r="T293" s="718"/>
      <c r="U293" s="718"/>
      <c r="V293" s="718"/>
      <c r="W293" s="718"/>
      <c r="X293" s="718"/>
      <c r="Y293" s="718"/>
      <c r="Z293" s="718"/>
      <c r="AA293" s="718"/>
      <c r="AB293" s="718"/>
      <c r="AC293" s="718"/>
      <c r="AD293" s="720"/>
      <c r="AG293" s="402"/>
    </row>
    <row r="295" spans="2:33">
      <c r="B295" s="388" t="s">
        <v>567</v>
      </c>
      <c r="C295" s="389">
        <f>+AD286+1</f>
        <v>45632</v>
      </c>
      <c r="D295" s="390">
        <f>+C295+1</f>
        <v>45633</v>
      </c>
      <c r="E295" s="390">
        <f t="shared" ref="E295:V295" si="150">+D295+1</f>
        <v>45634</v>
      </c>
      <c r="F295" s="390">
        <f t="shared" si="150"/>
        <v>45635</v>
      </c>
      <c r="G295" s="390">
        <f t="shared" si="150"/>
        <v>45636</v>
      </c>
      <c r="H295" s="390">
        <f t="shared" si="150"/>
        <v>45637</v>
      </c>
      <c r="I295" s="390">
        <f t="shared" si="150"/>
        <v>45638</v>
      </c>
      <c r="J295" s="390">
        <f t="shared" si="150"/>
        <v>45639</v>
      </c>
      <c r="K295" s="390">
        <f t="shared" si="150"/>
        <v>45640</v>
      </c>
      <c r="L295" s="390">
        <f t="shared" si="150"/>
        <v>45641</v>
      </c>
      <c r="M295" s="390">
        <f t="shared" si="150"/>
        <v>45642</v>
      </c>
      <c r="N295" s="390">
        <f t="shared" si="150"/>
        <v>45643</v>
      </c>
      <c r="O295" s="390">
        <f t="shared" si="150"/>
        <v>45644</v>
      </c>
      <c r="P295" s="390">
        <f t="shared" si="150"/>
        <v>45645</v>
      </c>
      <c r="Q295" s="390">
        <f t="shared" si="150"/>
        <v>45646</v>
      </c>
      <c r="R295" s="390">
        <f t="shared" si="150"/>
        <v>45647</v>
      </c>
      <c r="S295" s="390">
        <f t="shared" si="150"/>
        <v>45648</v>
      </c>
      <c r="T295" s="390">
        <f t="shared" si="150"/>
        <v>45649</v>
      </c>
      <c r="U295" s="390">
        <f t="shared" si="150"/>
        <v>45650</v>
      </c>
      <c r="V295" s="390">
        <f t="shared" si="150"/>
        <v>45651</v>
      </c>
      <c r="W295" s="390">
        <f>+V295+1</f>
        <v>45652</v>
      </c>
      <c r="X295" s="390">
        <f t="shared" ref="X295:Z295" si="151">+W295+1</f>
        <v>45653</v>
      </c>
      <c r="Y295" s="390">
        <f t="shared" si="151"/>
        <v>45654</v>
      </c>
      <c r="Z295" s="390">
        <f t="shared" si="151"/>
        <v>45655</v>
      </c>
      <c r="AA295" s="390">
        <f>+Z295+1</f>
        <v>45656</v>
      </c>
      <c r="AB295" s="390">
        <f t="shared" ref="AB295" si="152">+AA295+1</f>
        <v>45657</v>
      </c>
      <c r="AC295" s="390">
        <f>+AB295+1</f>
        <v>45658</v>
      </c>
      <c r="AD295" s="391">
        <f t="shared" ref="AD295" si="153">+AC295+1</f>
        <v>45659</v>
      </c>
      <c r="AE295" s="392"/>
      <c r="AF295" s="732">
        <f>+AF286+1</f>
        <v>32</v>
      </c>
      <c r="AG295" s="733"/>
    </row>
    <row r="296" spans="2:33">
      <c r="B296" s="393" t="s">
        <v>569</v>
      </c>
      <c r="C296" s="394" t="str">
        <f>TEXT(WEEKDAY(+C295),"aaa")</f>
        <v>金</v>
      </c>
      <c r="D296" s="395" t="str">
        <f t="shared" ref="D296:AD296" si="154">TEXT(WEEKDAY(+D295),"aaa")</f>
        <v>土</v>
      </c>
      <c r="E296" s="395" t="str">
        <f t="shared" si="154"/>
        <v>日</v>
      </c>
      <c r="F296" s="395" t="str">
        <f t="shared" si="154"/>
        <v>月</v>
      </c>
      <c r="G296" s="395" t="str">
        <f t="shared" si="154"/>
        <v>火</v>
      </c>
      <c r="H296" s="395" t="str">
        <f t="shared" si="154"/>
        <v>水</v>
      </c>
      <c r="I296" s="395" t="str">
        <f t="shared" si="154"/>
        <v>木</v>
      </c>
      <c r="J296" s="395" t="str">
        <f t="shared" si="154"/>
        <v>金</v>
      </c>
      <c r="K296" s="395" t="str">
        <f t="shared" si="154"/>
        <v>土</v>
      </c>
      <c r="L296" s="395" t="str">
        <f t="shared" si="154"/>
        <v>日</v>
      </c>
      <c r="M296" s="395" t="str">
        <f t="shared" si="154"/>
        <v>月</v>
      </c>
      <c r="N296" s="395" t="str">
        <f t="shared" si="154"/>
        <v>火</v>
      </c>
      <c r="O296" s="395" t="str">
        <f t="shared" si="154"/>
        <v>水</v>
      </c>
      <c r="P296" s="395" t="str">
        <f t="shared" si="154"/>
        <v>木</v>
      </c>
      <c r="Q296" s="395" t="str">
        <f t="shared" si="154"/>
        <v>金</v>
      </c>
      <c r="R296" s="395" t="str">
        <f t="shared" si="154"/>
        <v>土</v>
      </c>
      <c r="S296" s="395" t="str">
        <f t="shared" si="154"/>
        <v>日</v>
      </c>
      <c r="T296" s="395" t="str">
        <f t="shared" si="154"/>
        <v>月</v>
      </c>
      <c r="U296" s="395" t="str">
        <f t="shared" si="154"/>
        <v>火</v>
      </c>
      <c r="V296" s="395" t="str">
        <f t="shared" si="154"/>
        <v>水</v>
      </c>
      <c r="W296" s="395" t="str">
        <f t="shared" si="154"/>
        <v>木</v>
      </c>
      <c r="X296" s="395" t="str">
        <f t="shared" si="154"/>
        <v>金</v>
      </c>
      <c r="Y296" s="395" t="str">
        <f t="shared" si="154"/>
        <v>土</v>
      </c>
      <c r="Z296" s="395" t="str">
        <f t="shared" si="154"/>
        <v>日</v>
      </c>
      <c r="AA296" s="395" t="str">
        <f t="shared" si="154"/>
        <v>月</v>
      </c>
      <c r="AB296" s="395" t="str">
        <f t="shared" si="154"/>
        <v>火</v>
      </c>
      <c r="AC296" s="395" t="str">
        <f t="shared" si="154"/>
        <v>水</v>
      </c>
      <c r="AD296" s="396" t="str">
        <f t="shared" si="154"/>
        <v>木</v>
      </c>
      <c r="AF296" s="397" t="s">
        <v>570</v>
      </c>
      <c r="AG296" s="370">
        <f>COUNTA(C297:AD298)</f>
        <v>0</v>
      </c>
    </row>
    <row r="297" spans="2:33">
      <c r="B297" s="734" t="s">
        <v>572</v>
      </c>
      <c r="C297" s="736"/>
      <c r="D297" s="721"/>
      <c r="E297" s="721"/>
      <c r="F297" s="721"/>
      <c r="G297" s="721"/>
      <c r="H297" s="721"/>
      <c r="I297" s="721"/>
      <c r="J297" s="721"/>
      <c r="K297" s="721"/>
      <c r="L297" s="721"/>
      <c r="M297" s="721"/>
      <c r="N297" s="721"/>
      <c r="O297" s="721"/>
      <c r="P297" s="721"/>
      <c r="Q297" s="721"/>
      <c r="R297" s="721"/>
      <c r="S297" s="721"/>
      <c r="T297" s="721"/>
      <c r="U297" s="721"/>
      <c r="V297" s="721"/>
      <c r="W297" s="721"/>
      <c r="X297" s="721"/>
      <c r="Y297" s="721"/>
      <c r="Z297" s="721"/>
      <c r="AA297" s="721"/>
      <c r="AB297" s="721"/>
      <c r="AC297" s="721"/>
      <c r="AD297" s="723"/>
      <c r="AF297" s="398" t="s">
        <v>527</v>
      </c>
      <c r="AG297" s="396">
        <f>IF(AND($G$7&gt;C295,$G$7&lt;=AD295),$G$7-C295+1-AG296,COUNTA(C295:AD295)-AG296)</f>
        <v>28</v>
      </c>
    </row>
    <row r="298" spans="2:33">
      <c r="B298" s="735"/>
      <c r="C298" s="736"/>
      <c r="D298" s="722"/>
      <c r="E298" s="722"/>
      <c r="F298" s="722"/>
      <c r="G298" s="722"/>
      <c r="H298" s="722"/>
      <c r="I298" s="722"/>
      <c r="J298" s="722"/>
      <c r="K298" s="722"/>
      <c r="L298" s="722"/>
      <c r="M298" s="722"/>
      <c r="N298" s="722"/>
      <c r="O298" s="722"/>
      <c r="P298" s="722"/>
      <c r="Q298" s="722"/>
      <c r="R298" s="722"/>
      <c r="S298" s="722"/>
      <c r="T298" s="722"/>
      <c r="U298" s="722"/>
      <c r="V298" s="722"/>
      <c r="W298" s="722"/>
      <c r="X298" s="722"/>
      <c r="Y298" s="722"/>
      <c r="Z298" s="722"/>
      <c r="AA298" s="722"/>
      <c r="AB298" s="722"/>
      <c r="AC298" s="722"/>
      <c r="AD298" s="724"/>
      <c r="AF298" s="398" t="s">
        <v>573</v>
      </c>
      <c r="AG298" s="396">
        <f>+COUNTA(C299:AD300)</f>
        <v>0</v>
      </c>
    </row>
    <row r="299" spans="2:33">
      <c r="B299" s="729" t="s">
        <v>535</v>
      </c>
      <c r="C299" s="731"/>
      <c r="D299" s="721"/>
      <c r="E299" s="721"/>
      <c r="F299" s="721"/>
      <c r="G299" s="721"/>
      <c r="H299" s="721"/>
      <c r="I299" s="721"/>
      <c r="J299" s="721"/>
      <c r="K299" s="721"/>
      <c r="L299" s="721"/>
      <c r="M299" s="721"/>
      <c r="N299" s="721"/>
      <c r="O299" s="721"/>
      <c r="P299" s="721"/>
      <c r="Q299" s="721"/>
      <c r="R299" s="721"/>
      <c r="S299" s="721"/>
      <c r="T299" s="721"/>
      <c r="U299" s="721"/>
      <c r="V299" s="721"/>
      <c r="W299" s="721"/>
      <c r="X299" s="721"/>
      <c r="Y299" s="721"/>
      <c r="Z299" s="721"/>
      <c r="AA299" s="721"/>
      <c r="AB299" s="721"/>
      <c r="AC299" s="721"/>
      <c r="AD299" s="723"/>
      <c r="AF299" s="398" t="s">
        <v>575</v>
      </c>
      <c r="AG299" s="399">
        <f>ROUNDDOWN(AG298/AG297,3)</f>
        <v>0</v>
      </c>
    </row>
    <row r="300" spans="2:33" ht="13.5" customHeight="1">
      <c r="B300" s="730"/>
      <c r="C300" s="731"/>
      <c r="D300" s="722"/>
      <c r="E300" s="722"/>
      <c r="F300" s="722"/>
      <c r="G300" s="722"/>
      <c r="H300" s="722"/>
      <c r="I300" s="722"/>
      <c r="J300" s="722"/>
      <c r="K300" s="722"/>
      <c r="L300" s="722"/>
      <c r="M300" s="722"/>
      <c r="N300" s="722"/>
      <c r="O300" s="722"/>
      <c r="P300" s="722"/>
      <c r="Q300" s="722"/>
      <c r="R300" s="722"/>
      <c r="S300" s="722"/>
      <c r="T300" s="722"/>
      <c r="U300" s="722"/>
      <c r="V300" s="722"/>
      <c r="W300" s="722"/>
      <c r="X300" s="722"/>
      <c r="Y300" s="722"/>
      <c r="Z300" s="722"/>
      <c r="AA300" s="722"/>
      <c r="AB300" s="722"/>
      <c r="AC300" s="722"/>
      <c r="AD300" s="724"/>
      <c r="AF300" s="398" t="s">
        <v>528</v>
      </c>
      <c r="AG300" s="396">
        <f>+COUNTA(C301:AD302)</f>
        <v>0</v>
      </c>
    </row>
    <row r="301" spans="2:33" ht="13.5" customHeight="1">
      <c r="B301" s="725" t="s">
        <v>538</v>
      </c>
      <c r="C301" s="727"/>
      <c r="D301" s="717"/>
      <c r="E301" s="717"/>
      <c r="F301" s="717"/>
      <c r="G301" s="717"/>
      <c r="H301" s="717"/>
      <c r="I301" s="717"/>
      <c r="J301" s="717"/>
      <c r="K301" s="717"/>
      <c r="L301" s="717"/>
      <c r="M301" s="717"/>
      <c r="N301" s="717"/>
      <c r="O301" s="717"/>
      <c r="P301" s="717"/>
      <c r="Q301" s="717"/>
      <c r="R301" s="717"/>
      <c r="S301" s="717"/>
      <c r="T301" s="717"/>
      <c r="U301" s="717"/>
      <c r="V301" s="717"/>
      <c r="W301" s="717"/>
      <c r="X301" s="717"/>
      <c r="Y301" s="717"/>
      <c r="Z301" s="717"/>
      <c r="AA301" s="717"/>
      <c r="AB301" s="717"/>
      <c r="AC301" s="717"/>
      <c r="AD301" s="719"/>
      <c r="AF301" s="400" t="s">
        <v>577</v>
      </c>
      <c r="AG301" s="401">
        <f>ROUNDDOWN(AG300/AG297,3)</f>
        <v>0</v>
      </c>
    </row>
    <row r="302" spans="2:33" ht="13.5" customHeight="1">
      <c r="B302" s="726"/>
      <c r="C302" s="728"/>
      <c r="D302" s="718"/>
      <c r="E302" s="718"/>
      <c r="F302" s="718"/>
      <c r="G302" s="718"/>
      <c r="H302" s="718"/>
      <c r="I302" s="718"/>
      <c r="J302" s="718"/>
      <c r="K302" s="718"/>
      <c r="L302" s="718"/>
      <c r="M302" s="718"/>
      <c r="N302" s="718"/>
      <c r="O302" s="718"/>
      <c r="P302" s="718"/>
      <c r="Q302" s="718"/>
      <c r="R302" s="718"/>
      <c r="S302" s="718"/>
      <c r="T302" s="718"/>
      <c r="U302" s="718"/>
      <c r="V302" s="718"/>
      <c r="W302" s="718"/>
      <c r="X302" s="718"/>
      <c r="Y302" s="718"/>
      <c r="Z302" s="718"/>
      <c r="AA302" s="718"/>
      <c r="AB302" s="718"/>
      <c r="AC302" s="718"/>
      <c r="AD302" s="720"/>
      <c r="AG302" s="402"/>
    </row>
    <row r="304" spans="2:33">
      <c r="B304" s="388" t="s">
        <v>567</v>
      </c>
      <c r="C304" s="389">
        <f>+AD295+1</f>
        <v>45660</v>
      </c>
      <c r="D304" s="390">
        <f>+C304+1</f>
        <v>45661</v>
      </c>
      <c r="E304" s="390">
        <f t="shared" ref="E304:V304" si="155">+D304+1</f>
        <v>45662</v>
      </c>
      <c r="F304" s="390">
        <f t="shared" si="155"/>
        <v>45663</v>
      </c>
      <c r="G304" s="390">
        <f t="shared" si="155"/>
        <v>45664</v>
      </c>
      <c r="H304" s="390">
        <f t="shared" si="155"/>
        <v>45665</v>
      </c>
      <c r="I304" s="390">
        <f t="shared" si="155"/>
        <v>45666</v>
      </c>
      <c r="J304" s="390">
        <f t="shared" si="155"/>
        <v>45667</v>
      </c>
      <c r="K304" s="390">
        <f t="shared" si="155"/>
        <v>45668</v>
      </c>
      <c r="L304" s="390">
        <f t="shared" si="155"/>
        <v>45669</v>
      </c>
      <c r="M304" s="390">
        <f t="shared" si="155"/>
        <v>45670</v>
      </c>
      <c r="N304" s="390">
        <f t="shared" si="155"/>
        <v>45671</v>
      </c>
      <c r="O304" s="390">
        <f t="shared" si="155"/>
        <v>45672</v>
      </c>
      <c r="P304" s="390">
        <f t="shared" si="155"/>
        <v>45673</v>
      </c>
      <c r="Q304" s="390">
        <f t="shared" si="155"/>
        <v>45674</v>
      </c>
      <c r="R304" s="390">
        <f t="shared" si="155"/>
        <v>45675</v>
      </c>
      <c r="S304" s="390">
        <f t="shared" si="155"/>
        <v>45676</v>
      </c>
      <c r="T304" s="390">
        <f t="shared" si="155"/>
        <v>45677</v>
      </c>
      <c r="U304" s="390">
        <f t="shared" si="155"/>
        <v>45678</v>
      </c>
      <c r="V304" s="390">
        <f t="shared" si="155"/>
        <v>45679</v>
      </c>
      <c r="W304" s="390">
        <f>+V304+1</f>
        <v>45680</v>
      </c>
      <c r="X304" s="390">
        <f t="shared" ref="X304:Z304" si="156">+W304+1</f>
        <v>45681</v>
      </c>
      <c r="Y304" s="390">
        <f t="shared" si="156"/>
        <v>45682</v>
      </c>
      <c r="Z304" s="390">
        <f t="shared" si="156"/>
        <v>45683</v>
      </c>
      <c r="AA304" s="390">
        <f>+Z304+1</f>
        <v>45684</v>
      </c>
      <c r="AB304" s="390">
        <f t="shared" ref="AB304" si="157">+AA304+1</f>
        <v>45685</v>
      </c>
      <c r="AC304" s="390">
        <f>+AB304+1</f>
        <v>45686</v>
      </c>
      <c r="AD304" s="391">
        <f t="shared" ref="AD304" si="158">+AC304+1</f>
        <v>45687</v>
      </c>
      <c r="AE304" s="392"/>
      <c r="AF304" s="732">
        <f>+AF295+1</f>
        <v>33</v>
      </c>
      <c r="AG304" s="733"/>
    </row>
    <row r="305" spans="2:33">
      <c r="B305" s="393" t="s">
        <v>569</v>
      </c>
      <c r="C305" s="394" t="str">
        <f>TEXT(WEEKDAY(+C304),"aaa")</f>
        <v>金</v>
      </c>
      <c r="D305" s="395" t="str">
        <f t="shared" ref="D305:AD305" si="159">TEXT(WEEKDAY(+D304),"aaa")</f>
        <v>土</v>
      </c>
      <c r="E305" s="395" t="str">
        <f t="shared" si="159"/>
        <v>日</v>
      </c>
      <c r="F305" s="395" t="str">
        <f t="shared" si="159"/>
        <v>月</v>
      </c>
      <c r="G305" s="395" t="str">
        <f t="shared" si="159"/>
        <v>火</v>
      </c>
      <c r="H305" s="395" t="str">
        <f t="shared" si="159"/>
        <v>水</v>
      </c>
      <c r="I305" s="395" t="str">
        <f t="shared" si="159"/>
        <v>木</v>
      </c>
      <c r="J305" s="395" t="str">
        <f t="shared" si="159"/>
        <v>金</v>
      </c>
      <c r="K305" s="395" t="str">
        <f t="shared" si="159"/>
        <v>土</v>
      </c>
      <c r="L305" s="395" t="str">
        <f t="shared" si="159"/>
        <v>日</v>
      </c>
      <c r="M305" s="395" t="str">
        <f t="shared" si="159"/>
        <v>月</v>
      </c>
      <c r="N305" s="395" t="str">
        <f t="shared" si="159"/>
        <v>火</v>
      </c>
      <c r="O305" s="395" t="str">
        <f t="shared" si="159"/>
        <v>水</v>
      </c>
      <c r="P305" s="395" t="str">
        <f t="shared" si="159"/>
        <v>木</v>
      </c>
      <c r="Q305" s="395" t="str">
        <f t="shared" si="159"/>
        <v>金</v>
      </c>
      <c r="R305" s="395" t="str">
        <f t="shared" si="159"/>
        <v>土</v>
      </c>
      <c r="S305" s="395" t="str">
        <f t="shared" si="159"/>
        <v>日</v>
      </c>
      <c r="T305" s="395" t="str">
        <f t="shared" si="159"/>
        <v>月</v>
      </c>
      <c r="U305" s="395" t="str">
        <f t="shared" si="159"/>
        <v>火</v>
      </c>
      <c r="V305" s="395" t="str">
        <f t="shared" si="159"/>
        <v>水</v>
      </c>
      <c r="W305" s="395" t="str">
        <f t="shared" si="159"/>
        <v>木</v>
      </c>
      <c r="X305" s="395" t="str">
        <f t="shared" si="159"/>
        <v>金</v>
      </c>
      <c r="Y305" s="395" t="str">
        <f t="shared" si="159"/>
        <v>土</v>
      </c>
      <c r="Z305" s="395" t="str">
        <f t="shared" si="159"/>
        <v>日</v>
      </c>
      <c r="AA305" s="395" t="str">
        <f t="shared" si="159"/>
        <v>月</v>
      </c>
      <c r="AB305" s="395" t="str">
        <f t="shared" si="159"/>
        <v>火</v>
      </c>
      <c r="AC305" s="395" t="str">
        <f t="shared" si="159"/>
        <v>水</v>
      </c>
      <c r="AD305" s="396" t="str">
        <f t="shared" si="159"/>
        <v>木</v>
      </c>
      <c r="AF305" s="397" t="s">
        <v>570</v>
      </c>
      <c r="AG305" s="370">
        <f>COUNTA(C306:AD307)</f>
        <v>0</v>
      </c>
    </row>
    <row r="306" spans="2:33">
      <c r="B306" s="734" t="s">
        <v>572</v>
      </c>
      <c r="C306" s="736"/>
      <c r="D306" s="721"/>
      <c r="E306" s="721"/>
      <c r="F306" s="721"/>
      <c r="G306" s="721"/>
      <c r="H306" s="721"/>
      <c r="I306" s="721"/>
      <c r="J306" s="721"/>
      <c r="K306" s="721"/>
      <c r="L306" s="721"/>
      <c r="M306" s="721"/>
      <c r="N306" s="721"/>
      <c r="O306" s="721"/>
      <c r="P306" s="721"/>
      <c r="Q306" s="721"/>
      <c r="R306" s="721"/>
      <c r="S306" s="721"/>
      <c r="T306" s="721"/>
      <c r="U306" s="721"/>
      <c r="V306" s="721"/>
      <c r="W306" s="721"/>
      <c r="X306" s="721"/>
      <c r="Y306" s="721"/>
      <c r="Z306" s="721"/>
      <c r="AA306" s="721"/>
      <c r="AB306" s="721"/>
      <c r="AC306" s="721"/>
      <c r="AD306" s="723"/>
      <c r="AF306" s="398" t="s">
        <v>527</v>
      </c>
      <c r="AG306" s="396">
        <f>IF(AND($G$7&gt;C304,$G$7&lt;=AD304),$G$7-C304+1-AG305,COUNTA(C304:AD304)-AG305)</f>
        <v>28</v>
      </c>
    </row>
    <row r="307" spans="2:33">
      <c r="B307" s="735"/>
      <c r="C307" s="736"/>
      <c r="D307" s="722"/>
      <c r="E307" s="722"/>
      <c r="F307" s="722"/>
      <c r="G307" s="722"/>
      <c r="H307" s="722"/>
      <c r="I307" s="722"/>
      <c r="J307" s="722"/>
      <c r="K307" s="722"/>
      <c r="L307" s="722"/>
      <c r="M307" s="722"/>
      <c r="N307" s="722"/>
      <c r="O307" s="722"/>
      <c r="P307" s="722"/>
      <c r="Q307" s="722"/>
      <c r="R307" s="722"/>
      <c r="S307" s="722"/>
      <c r="T307" s="722"/>
      <c r="U307" s="722"/>
      <c r="V307" s="722"/>
      <c r="W307" s="722"/>
      <c r="X307" s="722"/>
      <c r="Y307" s="722"/>
      <c r="Z307" s="722"/>
      <c r="AA307" s="722"/>
      <c r="AB307" s="722"/>
      <c r="AC307" s="722"/>
      <c r="AD307" s="724"/>
      <c r="AF307" s="398" t="s">
        <v>573</v>
      </c>
      <c r="AG307" s="396">
        <f>+COUNTA(C308:AD309)</f>
        <v>0</v>
      </c>
    </row>
    <row r="308" spans="2:33">
      <c r="B308" s="729" t="s">
        <v>535</v>
      </c>
      <c r="C308" s="731"/>
      <c r="D308" s="721"/>
      <c r="E308" s="721"/>
      <c r="F308" s="721"/>
      <c r="G308" s="721"/>
      <c r="H308" s="721"/>
      <c r="I308" s="721"/>
      <c r="J308" s="721"/>
      <c r="K308" s="721"/>
      <c r="L308" s="721"/>
      <c r="M308" s="721"/>
      <c r="N308" s="721"/>
      <c r="O308" s="721"/>
      <c r="P308" s="721"/>
      <c r="Q308" s="721"/>
      <c r="R308" s="721"/>
      <c r="S308" s="721"/>
      <c r="T308" s="721"/>
      <c r="U308" s="721"/>
      <c r="V308" s="721"/>
      <c r="W308" s="721"/>
      <c r="X308" s="721"/>
      <c r="Y308" s="721"/>
      <c r="Z308" s="721"/>
      <c r="AA308" s="721"/>
      <c r="AB308" s="721"/>
      <c r="AC308" s="721"/>
      <c r="AD308" s="723"/>
      <c r="AF308" s="398" t="s">
        <v>575</v>
      </c>
      <c r="AG308" s="399">
        <f>ROUNDDOWN(AG307/AG306,3)</f>
        <v>0</v>
      </c>
    </row>
    <row r="309" spans="2:33" ht="13.5" customHeight="1">
      <c r="B309" s="730"/>
      <c r="C309" s="731"/>
      <c r="D309" s="722"/>
      <c r="E309" s="722"/>
      <c r="F309" s="722"/>
      <c r="G309" s="722"/>
      <c r="H309" s="722"/>
      <c r="I309" s="722"/>
      <c r="J309" s="722"/>
      <c r="K309" s="722"/>
      <c r="L309" s="722"/>
      <c r="M309" s="722"/>
      <c r="N309" s="722"/>
      <c r="O309" s="722"/>
      <c r="P309" s="722"/>
      <c r="Q309" s="722"/>
      <c r="R309" s="722"/>
      <c r="S309" s="722"/>
      <c r="T309" s="722"/>
      <c r="U309" s="722"/>
      <c r="V309" s="722"/>
      <c r="W309" s="722"/>
      <c r="X309" s="722"/>
      <c r="Y309" s="722"/>
      <c r="Z309" s="722"/>
      <c r="AA309" s="722"/>
      <c r="AB309" s="722"/>
      <c r="AC309" s="722"/>
      <c r="AD309" s="724"/>
      <c r="AF309" s="398" t="s">
        <v>528</v>
      </c>
      <c r="AG309" s="396">
        <f>+COUNTA(C310:AD311)</f>
        <v>0</v>
      </c>
    </row>
    <row r="310" spans="2:33" ht="13.5" customHeight="1">
      <c r="B310" s="725" t="s">
        <v>538</v>
      </c>
      <c r="C310" s="727"/>
      <c r="D310" s="717"/>
      <c r="E310" s="717"/>
      <c r="F310" s="717"/>
      <c r="G310" s="717"/>
      <c r="H310" s="717"/>
      <c r="I310" s="717"/>
      <c r="J310" s="717"/>
      <c r="K310" s="717"/>
      <c r="L310" s="717"/>
      <c r="M310" s="717"/>
      <c r="N310" s="717"/>
      <c r="O310" s="717"/>
      <c r="P310" s="717"/>
      <c r="Q310" s="717"/>
      <c r="R310" s="717"/>
      <c r="S310" s="717"/>
      <c r="T310" s="717"/>
      <c r="U310" s="717"/>
      <c r="V310" s="717"/>
      <c r="W310" s="717"/>
      <c r="X310" s="717"/>
      <c r="Y310" s="717"/>
      <c r="Z310" s="717"/>
      <c r="AA310" s="717"/>
      <c r="AB310" s="717"/>
      <c r="AC310" s="717"/>
      <c r="AD310" s="719"/>
      <c r="AF310" s="400" t="s">
        <v>577</v>
      </c>
      <c r="AG310" s="401">
        <f>ROUNDDOWN(AG309/AG306,3)</f>
        <v>0</v>
      </c>
    </row>
    <row r="311" spans="2:33" ht="13.5" customHeight="1">
      <c r="B311" s="726"/>
      <c r="C311" s="728"/>
      <c r="D311" s="718"/>
      <c r="E311" s="718"/>
      <c r="F311" s="718"/>
      <c r="G311" s="718"/>
      <c r="H311" s="718"/>
      <c r="I311" s="718"/>
      <c r="J311" s="718"/>
      <c r="K311" s="718"/>
      <c r="L311" s="718"/>
      <c r="M311" s="718"/>
      <c r="N311" s="718"/>
      <c r="O311" s="718"/>
      <c r="P311" s="718"/>
      <c r="Q311" s="718"/>
      <c r="R311" s="718"/>
      <c r="S311" s="718"/>
      <c r="T311" s="718"/>
      <c r="U311" s="718"/>
      <c r="V311" s="718"/>
      <c r="W311" s="718"/>
      <c r="X311" s="718"/>
      <c r="Y311" s="718"/>
      <c r="Z311" s="718"/>
      <c r="AA311" s="718"/>
      <c r="AB311" s="718"/>
      <c r="AC311" s="718"/>
      <c r="AD311" s="720"/>
      <c r="AG311" s="402"/>
    </row>
    <row r="313" spans="2:33">
      <c r="B313" s="388" t="s">
        <v>567</v>
      </c>
      <c r="C313" s="389">
        <f>+AD304+1</f>
        <v>45688</v>
      </c>
      <c r="D313" s="390">
        <f>+C313+1</f>
        <v>45689</v>
      </c>
      <c r="E313" s="390">
        <f t="shared" ref="E313:V313" si="160">+D313+1</f>
        <v>45690</v>
      </c>
      <c r="F313" s="390">
        <f t="shared" si="160"/>
        <v>45691</v>
      </c>
      <c r="G313" s="390">
        <f t="shared" si="160"/>
        <v>45692</v>
      </c>
      <c r="H313" s="390">
        <f t="shared" si="160"/>
        <v>45693</v>
      </c>
      <c r="I313" s="390">
        <f t="shared" si="160"/>
        <v>45694</v>
      </c>
      <c r="J313" s="390">
        <f t="shared" si="160"/>
        <v>45695</v>
      </c>
      <c r="K313" s="390">
        <f t="shared" si="160"/>
        <v>45696</v>
      </c>
      <c r="L313" s="390">
        <f t="shared" si="160"/>
        <v>45697</v>
      </c>
      <c r="M313" s="390">
        <f t="shared" si="160"/>
        <v>45698</v>
      </c>
      <c r="N313" s="390">
        <f t="shared" si="160"/>
        <v>45699</v>
      </c>
      <c r="O313" s="390">
        <f t="shared" si="160"/>
        <v>45700</v>
      </c>
      <c r="P313" s="390">
        <f t="shared" si="160"/>
        <v>45701</v>
      </c>
      <c r="Q313" s="390">
        <f t="shared" si="160"/>
        <v>45702</v>
      </c>
      <c r="R313" s="390">
        <f t="shared" si="160"/>
        <v>45703</v>
      </c>
      <c r="S313" s="390">
        <f t="shared" si="160"/>
        <v>45704</v>
      </c>
      <c r="T313" s="390">
        <f t="shared" si="160"/>
        <v>45705</v>
      </c>
      <c r="U313" s="390">
        <f t="shared" si="160"/>
        <v>45706</v>
      </c>
      <c r="V313" s="390">
        <f t="shared" si="160"/>
        <v>45707</v>
      </c>
      <c r="W313" s="390">
        <f>+V313+1</f>
        <v>45708</v>
      </c>
      <c r="X313" s="390">
        <f t="shared" ref="X313:Z313" si="161">+W313+1</f>
        <v>45709</v>
      </c>
      <c r="Y313" s="390">
        <f t="shared" si="161"/>
        <v>45710</v>
      </c>
      <c r="Z313" s="390">
        <f t="shared" si="161"/>
        <v>45711</v>
      </c>
      <c r="AA313" s="390">
        <f>+Z313+1</f>
        <v>45712</v>
      </c>
      <c r="AB313" s="390">
        <f t="shared" ref="AB313" si="162">+AA313+1</f>
        <v>45713</v>
      </c>
      <c r="AC313" s="390">
        <f>+AB313+1</f>
        <v>45714</v>
      </c>
      <c r="AD313" s="391">
        <f t="shared" ref="AD313" si="163">+AC313+1</f>
        <v>45715</v>
      </c>
      <c r="AE313" s="392"/>
      <c r="AF313" s="732">
        <f>+AF304+1</f>
        <v>34</v>
      </c>
      <c r="AG313" s="733"/>
    </row>
    <row r="314" spans="2:33">
      <c r="B314" s="393" t="s">
        <v>569</v>
      </c>
      <c r="C314" s="394" t="str">
        <f>TEXT(WEEKDAY(+C313),"aaa")</f>
        <v>金</v>
      </c>
      <c r="D314" s="395" t="str">
        <f t="shared" ref="D314:AD314" si="164">TEXT(WEEKDAY(+D313),"aaa")</f>
        <v>土</v>
      </c>
      <c r="E314" s="395" t="str">
        <f t="shared" si="164"/>
        <v>日</v>
      </c>
      <c r="F314" s="395" t="str">
        <f t="shared" si="164"/>
        <v>月</v>
      </c>
      <c r="G314" s="395" t="str">
        <f t="shared" si="164"/>
        <v>火</v>
      </c>
      <c r="H314" s="395" t="str">
        <f t="shared" si="164"/>
        <v>水</v>
      </c>
      <c r="I314" s="395" t="str">
        <f t="shared" si="164"/>
        <v>木</v>
      </c>
      <c r="J314" s="395" t="str">
        <f t="shared" si="164"/>
        <v>金</v>
      </c>
      <c r="K314" s="395" t="str">
        <f t="shared" si="164"/>
        <v>土</v>
      </c>
      <c r="L314" s="395" t="str">
        <f t="shared" si="164"/>
        <v>日</v>
      </c>
      <c r="M314" s="395" t="str">
        <f t="shared" si="164"/>
        <v>月</v>
      </c>
      <c r="N314" s="395" t="str">
        <f t="shared" si="164"/>
        <v>火</v>
      </c>
      <c r="O314" s="395" t="str">
        <f t="shared" si="164"/>
        <v>水</v>
      </c>
      <c r="P314" s="395" t="str">
        <f t="shared" si="164"/>
        <v>木</v>
      </c>
      <c r="Q314" s="395" t="str">
        <f t="shared" si="164"/>
        <v>金</v>
      </c>
      <c r="R314" s="395" t="str">
        <f t="shared" si="164"/>
        <v>土</v>
      </c>
      <c r="S314" s="395" t="str">
        <f t="shared" si="164"/>
        <v>日</v>
      </c>
      <c r="T314" s="395" t="str">
        <f t="shared" si="164"/>
        <v>月</v>
      </c>
      <c r="U314" s="395" t="str">
        <f t="shared" si="164"/>
        <v>火</v>
      </c>
      <c r="V314" s="395" t="str">
        <f t="shared" si="164"/>
        <v>水</v>
      </c>
      <c r="W314" s="395" t="str">
        <f t="shared" si="164"/>
        <v>木</v>
      </c>
      <c r="X314" s="395" t="str">
        <f t="shared" si="164"/>
        <v>金</v>
      </c>
      <c r="Y314" s="395" t="str">
        <f t="shared" si="164"/>
        <v>土</v>
      </c>
      <c r="Z314" s="395" t="str">
        <f t="shared" si="164"/>
        <v>日</v>
      </c>
      <c r="AA314" s="395" t="str">
        <f t="shared" si="164"/>
        <v>月</v>
      </c>
      <c r="AB314" s="395" t="str">
        <f t="shared" si="164"/>
        <v>火</v>
      </c>
      <c r="AC314" s="395" t="str">
        <f t="shared" si="164"/>
        <v>水</v>
      </c>
      <c r="AD314" s="396" t="str">
        <f t="shared" si="164"/>
        <v>木</v>
      </c>
      <c r="AF314" s="397" t="s">
        <v>570</v>
      </c>
      <c r="AG314" s="370">
        <f>COUNTA(C315:AD316)</f>
        <v>0</v>
      </c>
    </row>
    <row r="315" spans="2:33">
      <c r="B315" s="734" t="s">
        <v>572</v>
      </c>
      <c r="C315" s="736"/>
      <c r="D315" s="721"/>
      <c r="E315" s="721"/>
      <c r="F315" s="721"/>
      <c r="G315" s="721"/>
      <c r="H315" s="721"/>
      <c r="I315" s="721"/>
      <c r="J315" s="721"/>
      <c r="K315" s="721"/>
      <c r="L315" s="721"/>
      <c r="M315" s="721"/>
      <c r="N315" s="721"/>
      <c r="O315" s="721"/>
      <c r="P315" s="721"/>
      <c r="Q315" s="721"/>
      <c r="R315" s="721"/>
      <c r="S315" s="721"/>
      <c r="T315" s="721"/>
      <c r="U315" s="721"/>
      <c r="V315" s="721"/>
      <c r="W315" s="721"/>
      <c r="X315" s="721"/>
      <c r="Y315" s="721"/>
      <c r="Z315" s="721"/>
      <c r="AA315" s="721"/>
      <c r="AB315" s="721"/>
      <c r="AC315" s="721"/>
      <c r="AD315" s="723"/>
      <c r="AF315" s="398" t="s">
        <v>527</v>
      </c>
      <c r="AG315" s="396">
        <f>IF(AND($G$7&gt;C313,$G$7&lt;=AD313),$G$7-C313+1-AG314,COUNTA(C313:AD313)-AG314)</f>
        <v>28</v>
      </c>
    </row>
    <row r="316" spans="2:33">
      <c r="B316" s="735"/>
      <c r="C316" s="736"/>
      <c r="D316" s="722"/>
      <c r="E316" s="722"/>
      <c r="F316" s="722"/>
      <c r="G316" s="722"/>
      <c r="H316" s="722"/>
      <c r="I316" s="722"/>
      <c r="J316" s="722"/>
      <c r="K316" s="722"/>
      <c r="L316" s="722"/>
      <c r="M316" s="722"/>
      <c r="N316" s="722"/>
      <c r="O316" s="722"/>
      <c r="P316" s="722"/>
      <c r="Q316" s="722"/>
      <c r="R316" s="722"/>
      <c r="S316" s="722"/>
      <c r="T316" s="722"/>
      <c r="U316" s="722"/>
      <c r="V316" s="722"/>
      <c r="W316" s="722"/>
      <c r="X316" s="722"/>
      <c r="Y316" s="722"/>
      <c r="Z316" s="722"/>
      <c r="AA316" s="722"/>
      <c r="AB316" s="722"/>
      <c r="AC316" s="722"/>
      <c r="AD316" s="724"/>
      <c r="AF316" s="398" t="s">
        <v>573</v>
      </c>
      <c r="AG316" s="396">
        <f>+COUNTA(C317:AD318)</f>
        <v>0</v>
      </c>
    </row>
    <row r="317" spans="2:33">
      <c r="B317" s="729" t="s">
        <v>535</v>
      </c>
      <c r="C317" s="731"/>
      <c r="D317" s="721"/>
      <c r="E317" s="721"/>
      <c r="F317" s="721"/>
      <c r="G317" s="721"/>
      <c r="H317" s="721"/>
      <c r="I317" s="721"/>
      <c r="J317" s="721"/>
      <c r="K317" s="721"/>
      <c r="L317" s="721"/>
      <c r="M317" s="721"/>
      <c r="N317" s="721"/>
      <c r="O317" s="721"/>
      <c r="P317" s="721"/>
      <c r="Q317" s="721"/>
      <c r="R317" s="721"/>
      <c r="S317" s="721"/>
      <c r="T317" s="721"/>
      <c r="U317" s="721"/>
      <c r="V317" s="721"/>
      <c r="W317" s="721"/>
      <c r="X317" s="721"/>
      <c r="Y317" s="721"/>
      <c r="Z317" s="721"/>
      <c r="AA317" s="721"/>
      <c r="AB317" s="721"/>
      <c r="AC317" s="721"/>
      <c r="AD317" s="723"/>
      <c r="AF317" s="398" t="s">
        <v>575</v>
      </c>
      <c r="AG317" s="399">
        <f>ROUNDDOWN(AG316/AG315,3)</f>
        <v>0</v>
      </c>
    </row>
    <row r="318" spans="2:33" ht="13.5" customHeight="1">
      <c r="B318" s="730"/>
      <c r="C318" s="731"/>
      <c r="D318" s="722"/>
      <c r="E318" s="722"/>
      <c r="F318" s="722"/>
      <c r="G318" s="722"/>
      <c r="H318" s="722"/>
      <c r="I318" s="722"/>
      <c r="J318" s="722"/>
      <c r="K318" s="722"/>
      <c r="L318" s="722"/>
      <c r="M318" s="722"/>
      <c r="N318" s="722"/>
      <c r="O318" s="722"/>
      <c r="P318" s="722"/>
      <c r="Q318" s="722"/>
      <c r="R318" s="722"/>
      <c r="S318" s="722"/>
      <c r="T318" s="722"/>
      <c r="U318" s="722"/>
      <c r="V318" s="722"/>
      <c r="W318" s="722"/>
      <c r="X318" s="722"/>
      <c r="Y318" s="722"/>
      <c r="Z318" s="722"/>
      <c r="AA318" s="722"/>
      <c r="AB318" s="722"/>
      <c r="AC318" s="722"/>
      <c r="AD318" s="724"/>
      <c r="AF318" s="398" t="s">
        <v>528</v>
      </c>
      <c r="AG318" s="396">
        <f>+COUNTA(C319:AD320)</f>
        <v>0</v>
      </c>
    </row>
    <row r="319" spans="2:33" ht="13.5" customHeight="1">
      <c r="B319" s="725" t="s">
        <v>538</v>
      </c>
      <c r="C319" s="727"/>
      <c r="D319" s="717"/>
      <c r="E319" s="717"/>
      <c r="F319" s="717"/>
      <c r="G319" s="717"/>
      <c r="H319" s="717"/>
      <c r="I319" s="717"/>
      <c r="J319" s="717"/>
      <c r="K319" s="717"/>
      <c r="L319" s="717"/>
      <c r="M319" s="717"/>
      <c r="N319" s="717"/>
      <c r="O319" s="717"/>
      <c r="P319" s="717"/>
      <c r="Q319" s="717"/>
      <c r="R319" s="717"/>
      <c r="S319" s="717"/>
      <c r="T319" s="717"/>
      <c r="U319" s="717"/>
      <c r="V319" s="717"/>
      <c r="W319" s="717"/>
      <c r="X319" s="717"/>
      <c r="Y319" s="717"/>
      <c r="Z319" s="717"/>
      <c r="AA319" s="717"/>
      <c r="AB319" s="717"/>
      <c r="AC319" s="717"/>
      <c r="AD319" s="719"/>
      <c r="AF319" s="400" t="s">
        <v>577</v>
      </c>
      <c r="AG319" s="401">
        <f>ROUNDDOWN(AG318/AG315,3)</f>
        <v>0</v>
      </c>
    </row>
    <row r="320" spans="2:33" ht="13.5" customHeight="1">
      <c r="B320" s="726"/>
      <c r="C320" s="728"/>
      <c r="D320" s="718"/>
      <c r="E320" s="718"/>
      <c r="F320" s="718"/>
      <c r="G320" s="718"/>
      <c r="H320" s="718"/>
      <c r="I320" s="718"/>
      <c r="J320" s="718"/>
      <c r="K320" s="718"/>
      <c r="L320" s="718"/>
      <c r="M320" s="718"/>
      <c r="N320" s="718"/>
      <c r="O320" s="718"/>
      <c r="P320" s="718"/>
      <c r="Q320" s="718"/>
      <c r="R320" s="718"/>
      <c r="S320" s="718"/>
      <c r="T320" s="718"/>
      <c r="U320" s="718"/>
      <c r="V320" s="718"/>
      <c r="W320" s="718"/>
      <c r="X320" s="718"/>
      <c r="Y320" s="718"/>
      <c r="Z320" s="718"/>
      <c r="AA320" s="718"/>
      <c r="AB320" s="718"/>
      <c r="AC320" s="718"/>
      <c r="AD320" s="720"/>
      <c r="AG320" s="402"/>
    </row>
    <row r="322" spans="2:33">
      <c r="B322" s="388" t="s">
        <v>567</v>
      </c>
      <c r="C322" s="389">
        <f>+AD313+1</f>
        <v>45716</v>
      </c>
      <c r="D322" s="390">
        <f>+C322+1</f>
        <v>45717</v>
      </c>
      <c r="E322" s="390">
        <f t="shared" ref="E322:V322" si="165">+D322+1</f>
        <v>45718</v>
      </c>
      <c r="F322" s="390">
        <f t="shared" si="165"/>
        <v>45719</v>
      </c>
      <c r="G322" s="390">
        <f t="shared" si="165"/>
        <v>45720</v>
      </c>
      <c r="H322" s="390">
        <f t="shared" si="165"/>
        <v>45721</v>
      </c>
      <c r="I322" s="390">
        <f t="shared" si="165"/>
        <v>45722</v>
      </c>
      <c r="J322" s="390">
        <f t="shared" si="165"/>
        <v>45723</v>
      </c>
      <c r="K322" s="390">
        <f t="shared" si="165"/>
        <v>45724</v>
      </c>
      <c r="L322" s="390">
        <f t="shared" si="165"/>
        <v>45725</v>
      </c>
      <c r="M322" s="390">
        <f t="shared" si="165"/>
        <v>45726</v>
      </c>
      <c r="N322" s="390">
        <f t="shared" si="165"/>
        <v>45727</v>
      </c>
      <c r="O322" s="390">
        <f t="shared" si="165"/>
        <v>45728</v>
      </c>
      <c r="P322" s="390">
        <f t="shared" si="165"/>
        <v>45729</v>
      </c>
      <c r="Q322" s="390">
        <f t="shared" si="165"/>
        <v>45730</v>
      </c>
      <c r="R322" s="390">
        <f t="shared" si="165"/>
        <v>45731</v>
      </c>
      <c r="S322" s="390">
        <f t="shared" si="165"/>
        <v>45732</v>
      </c>
      <c r="T322" s="390">
        <f t="shared" si="165"/>
        <v>45733</v>
      </c>
      <c r="U322" s="390">
        <f t="shared" si="165"/>
        <v>45734</v>
      </c>
      <c r="V322" s="390">
        <f t="shared" si="165"/>
        <v>45735</v>
      </c>
      <c r="W322" s="390">
        <f>+V322+1</f>
        <v>45736</v>
      </c>
      <c r="X322" s="390">
        <f t="shared" ref="X322:Z322" si="166">+W322+1</f>
        <v>45737</v>
      </c>
      <c r="Y322" s="390">
        <f t="shared" si="166"/>
        <v>45738</v>
      </c>
      <c r="Z322" s="390">
        <f t="shared" si="166"/>
        <v>45739</v>
      </c>
      <c r="AA322" s="390">
        <f>+Z322+1</f>
        <v>45740</v>
      </c>
      <c r="AB322" s="390">
        <f t="shared" ref="AB322" si="167">+AA322+1</f>
        <v>45741</v>
      </c>
      <c r="AC322" s="390">
        <f>+AB322+1</f>
        <v>45742</v>
      </c>
      <c r="AD322" s="391">
        <f t="shared" ref="AD322" si="168">+AC322+1</f>
        <v>45743</v>
      </c>
      <c r="AE322" s="392"/>
      <c r="AF322" s="732">
        <f>+AF313+1</f>
        <v>35</v>
      </c>
      <c r="AG322" s="733"/>
    </row>
    <row r="323" spans="2:33">
      <c r="B323" s="393" t="s">
        <v>569</v>
      </c>
      <c r="C323" s="394" t="str">
        <f>TEXT(WEEKDAY(+C322),"aaa")</f>
        <v>金</v>
      </c>
      <c r="D323" s="395" t="str">
        <f t="shared" ref="D323:AD323" si="169">TEXT(WEEKDAY(+D322),"aaa")</f>
        <v>土</v>
      </c>
      <c r="E323" s="395" t="str">
        <f t="shared" si="169"/>
        <v>日</v>
      </c>
      <c r="F323" s="395" t="str">
        <f t="shared" si="169"/>
        <v>月</v>
      </c>
      <c r="G323" s="395" t="str">
        <f t="shared" si="169"/>
        <v>火</v>
      </c>
      <c r="H323" s="395" t="str">
        <f t="shared" si="169"/>
        <v>水</v>
      </c>
      <c r="I323" s="395" t="str">
        <f t="shared" si="169"/>
        <v>木</v>
      </c>
      <c r="J323" s="395" t="str">
        <f t="shared" si="169"/>
        <v>金</v>
      </c>
      <c r="K323" s="395" t="str">
        <f t="shared" si="169"/>
        <v>土</v>
      </c>
      <c r="L323" s="395" t="str">
        <f t="shared" si="169"/>
        <v>日</v>
      </c>
      <c r="M323" s="395" t="str">
        <f t="shared" si="169"/>
        <v>月</v>
      </c>
      <c r="N323" s="395" t="str">
        <f t="shared" si="169"/>
        <v>火</v>
      </c>
      <c r="O323" s="395" t="str">
        <f t="shared" si="169"/>
        <v>水</v>
      </c>
      <c r="P323" s="395" t="str">
        <f t="shared" si="169"/>
        <v>木</v>
      </c>
      <c r="Q323" s="395" t="str">
        <f t="shared" si="169"/>
        <v>金</v>
      </c>
      <c r="R323" s="395" t="str">
        <f t="shared" si="169"/>
        <v>土</v>
      </c>
      <c r="S323" s="395" t="str">
        <f t="shared" si="169"/>
        <v>日</v>
      </c>
      <c r="T323" s="395" t="str">
        <f t="shared" si="169"/>
        <v>月</v>
      </c>
      <c r="U323" s="395" t="str">
        <f t="shared" si="169"/>
        <v>火</v>
      </c>
      <c r="V323" s="395" t="str">
        <f t="shared" si="169"/>
        <v>水</v>
      </c>
      <c r="W323" s="395" t="str">
        <f t="shared" si="169"/>
        <v>木</v>
      </c>
      <c r="X323" s="395" t="str">
        <f t="shared" si="169"/>
        <v>金</v>
      </c>
      <c r="Y323" s="395" t="str">
        <f t="shared" si="169"/>
        <v>土</v>
      </c>
      <c r="Z323" s="395" t="str">
        <f t="shared" si="169"/>
        <v>日</v>
      </c>
      <c r="AA323" s="395" t="str">
        <f t="shared" si="169"/>
        <v>月</v>
      </c>
      <c r="AB323" s="395" t="str">
        <f t="shared" si="169"/>
        <v>火</v>
      </c>
      <c r="AC323" s="395" t="str">
        <f t="shared" si="169"/>
        <v>水</v>
      </c>
      <c r="AD323" s="396" t="str">
        <f t="shared" si="169"/>
        <v>木</v>
      </c>
      <c r="AF323" s="397" t="s">
        <v>570</v>
      </c>
      <c r="AG323" s="370">
        <f>COUNTA(C324:AD325)</f>
        <v>0</v>
      </c>
    </row>
    <row r="324" spans="2:33">
      <c r="B324" s="734" t="s">
        <v>572</v>
      </c>
      <c r="C324" s="736"/>
      <c r="D324" s="721"/>
      <c r="E324" s="721"/>
      <c r="F324" s="721"/>
      <c r="G324" s="721"/>
      <c r="H324" s="721"/>
      <c r="I324" s="721"/>
      <c r="J324" s="721"/>
      <c r="K324" s="721"/>
      <c r="L324" s="721"/>
      <c r="M324" s="721"/>
      <c r="N324" s="721"/>
      <c r="O324" s="721"/>
      <c r="P324" s="721"/>
      <c r="Q324" s="721"/>
      <c r="R324" s="721"/>
      <c r="S324" s="721"/>
      <c r="T324" s="721"/>
      <c r="U324" s="721"/>
      <c r="V324" s="721"/>
      <c r="W324" s="721"/>
      <c r="X324" s="721"/>
      <c r="Y324" s="721"/>
      <c r="Z324" s="721"/>
      <c r="AA324" s="721"/>
      <c r="AB324" s="721"/>
      <c r="AC324" s="721"/>
      <c r="AD324" s="723"/>
      <c r="AF324" s="398" t="s">
        <v>527</v>
      </c>
      <c r="AG324" s="396">
        <f>IF(AND($G$7&gt;C322,$G$7&lt;=AD322),$G$7-C322+1-AG323,COUNTA(C322:AD322)-AG323)</f>
        <v>28</v>
      </c>
    </row>
    <row r="325" spans="2:33">
      <c r="B325" s="735"/>
      <c r="C325" s="736"/>
      <c r="D325" s="722"/>
      <c r="E325" s="722"/>
      <c r="F325" s="722"/>
      <c r="G325" s="722"/>
      <c r="H325" s="722"/>
      <c r="I325" s="722"/>
      <c r="J325" s="722"/>
      <c r="K325" s="722"/>
      <c r="L325" s="722"/>
      <c r="M325" s="722"/>
      <c r="N325" s="722"/>
      <c r="O325" s="722"/>
      <c r="P325" s="722"/>
      <c r="Q325" s="722"/>
      <c r="R325" s="722"/>
      <c r="S325" s="722"/>
      <c r="T325" s="722"/>
      <c r="U325" s="722"/>
      <c r="V325" s="722"/>
      <c r="W325" s="722"/>
      <c r="X325" s="722"/>
      <c r="Y325" s="722"/>
      <c r="Z325" s="722"/>
      <c r="AA325" s="722"/>
      <c r="AB325" s="722"/>
      <c r="AC325" s="722"/>
      <c r="AD325" s="724"/>
      <c r="AF325" s="398" t="s">
        <v>573</v>
      </c>
      <c r="AG325" s="396">
        <f>+COUNTA(C326:AD327)</f>
        <v>0</v>
      </c>
    </row>
    <row r="326" spans="2:33">
      <c r="B326" s="729" t="s">
        <v>535</v>
      </c>
      <c r="C326" s="731"/>
      <c r="D326" s="721"/>
      <c r="E326" s="721"/>
      <c r="F326" s="721"/>
      <c r="G326" s="721"/>
      <c r="H326" s="721"/>
      <c r="I326" s="721"/>
      <c r="J326" s="721"/>
      <c r="K326" s="721"/>
      <c r="L326" s="721"/>
      <c r="M326" s="721"/>
      <c r="N326" s="721"/>
      <c r="O326" s="721"/>
      <c r="P326" s="721"/>
      <c r="Q326" s="721"/>
      <c r="R326" s="721"/>
      <c r="S326" s="721"/>
      <c r="T326" s="721"/>
      <c r="U326" s="721"/>
      <c r="V326" s="721"/>
      <c r="W326" s="721"/>
      <c r="X326" s="721"/>
      <c r="Y326" s="721"/>
      <c r="Z326" s="721"/>
      <c r="AA326" s="721"/>
      <c r="AB326" s="721"/>
      <c r="AC326" s="721"/>
      <c r="AD326" s="723"/>
      <c r="AF326" s="398" t="s">
        <v>575</v>
      </c>
      <c r="AG326" s="399">
        <f>ROUNDDOWN(AG325/AG324,3)</f>
        <v>0</v>
      </c>
    </row>
    <row r="327" spans="2:33" ht="13.5" customHeight="1">
      <c r="B327" s="730"/>
      <c r="C327" s="731"/>
      <c r="D327" s="722"/>
      <c r="E327" s="722"/>
      <c r="F327" s="722"/>
      <c r="G327" s="722"/>
      <c r="H327" s="722"/>
      <c r="I327" s="722"/>
      <c r="J327" s="722"/>
      <c r="K327" s="722"/>
      <c r="L327" s="722"/>
      <c r="M327" s="722"/>
      <c r="N327" s="722"/>
      <c r="O327" s="722"/>
      <c r="P327" s="722"/>
      <c r="Q327" s="722"/>
      <c r="R327" s="722"/>
      <c r="S327" s="722"/>
      <c r="T327" s="722"/>
      <c r="U327" s="722"/>
      <c r="V327" s="722"/>
      <c r="W327" s="722"/>
      <c r="X327" s="722"/>
      <c r="Y327" s="722"/>
      <c r="Z327" s="722"/>
      <c r="AA327" s="722"/>
      <c r="AB327" s="722"/>
      <c r="AC327" s="722"/>
      <c r="AD327" s="724"/>
      <c r="AF327" s="398" t="s">
        <v>528</v>
      </c>
      <c r="AG327" s="396">
        <f>+COUNTA(C328:AD329)</f>
        <v>0</v>
      </c>
    </row>
    <row r="328" spans="2:33" ht="13.5" customHeight="1">
      <c r="B328" s="725" t="s">
        <v>538</v>
      </c>
      <c r="C328" s="727"/>
      <c r="D328" s="717"/>
      <c r="E328" s="717"/>
      <c r="F328" s="717"/>
      <c r="G328" s="717"/>
      <c r="H328" s="717"/>
      <c r="I328" s="717"/>
      <c r="J328" s="717"/>
      <c r="K328" s="717"/>
      <c r="L328" s="717"/>
      <c r="M328" s="717"/>
      <c r="N328" s="717"/>
      <c r="O328" s="717"/>
      <c r="P328" s="717"/>
      <c r="Q328" s="717"/>
      <c r="R328" s="717"/>
      <c r="S328" s="717"/>
      <c r="T328" s="717"/>
      <c r="U328" s="717"/>
      <c r="V328" s="717"/>
      <c r="W328" s="717"/>
      <c r="X328" s="717"/>
      <c r="Y328" s="717"/>
      <c r="Z328" s="717"/>
      <c r="AA328" s="717"/>
      <c r="AB328" s="717"/>
      <c r="AC328" s="717"/>
      <c r="AD328" s="719"/>
      <c r="AF328" s="400" t="s">
        <v>577</v>
      </c>
      <c r="AG328" s="401">
        <f>ROUNDDOWN(AG327/AG324,3)</f>
        <v>0</v>
      </c>
    </row>
    <row r="329" spans="2:33" ht="13.5" customHeight="1">
      <c r="B329" s="726"/>
      <c r="C329" s="728"/>
      <c r="D329" s="718"/>
      <c r="E329" s="718"/>
      <c r="F329" s="718"/>
      <c r="G329" s="718"/>
      <c r="H329" s="718"/>
      <c r="I329" s="718"/>
      <c r="J329" s="718"/>
      <c r="K329" s="718"/>
      <c r="L329" s="718"/>
      <c r="M329" s="718"/>
      <c r="N329" s="718"/>
      <c r="O329" s="718"/>
      <c r="P329" s="718"/>
      <c r="Q329" s="718"/>
      <c r="R329" s="718"/>
      <c r="S329" s="718"/>
      <c r="T329" s="718"/>
      <c r="U329" s="718"/>
      <c r="V329" s="718"/>
      <c r="W329" s="718"/>
      <c r="X329" s="718"/>
      <c r="Y329" s="718"/>
      <c r="Z329" s="718"/>
      <c r="AA329" s="718"/>
      <c r="AB329" s="718"/>
      <c r="AC329" s="718"/>
      <c r="AD329" s="720"/>
      <c r="AG329" s="402"/>
    </row>
    <row r="331" spans="2:33">
      <c r="B331" s="388" t="s">
        <v>567</v>
      </c>
      <c r="C331" s="389">
        <f>+AD322+1</f>
        <v>45744</v>
      </c>
      <c r="D331" s="390">
        <f>+C331+1</f>
        <v>45745</v>
      </c>
      <c r="E331" s="390">
        <f t="shared" ref="E331:V331" si="170">+D331+1</f>
        <v>45746</v>
      </c>
      <c r="F331" s="390">
        <f t="shared" si="170"/>
        <v>45747</v>
      </c>
      <c r="G331" s="390">
        <f t="shared" si="170"/>
        <v>45748</v>
      </c>
      <c r="H331" s="390">
        <f t="shared" si="170"/>
        <v>45749</v>
      </c>
      <c r="I331" s="390">
        <f t="shared" si="170"/>
        <v>45750</v>
      </c>
      <c r="J331" s="390">
        <f t="shared" si="170"/>
        <v>45751</v>
      </c>
      <c r="K331" s="390">
        <f t="shared" si="170"/>
        <v>45752</v>
      </c>
      <c r="L331" s="390">
        <f t="shared" si="170"/>
        <v>45753</v>
      </c>
      <c r="M331" s="390">
        <f t="shared" si="170"/>
        <v>45754</v>
      </c>
      <c r="N331" s="390">
        <f t="shared" si="170"/>
        <v>45755</v>
      </c>
      <c r="O331" s="390">
        <f t="shared" si="170"/>
        <v>45756</v>
      </c>
      <c r="P331" s="390">
        <f t="shared" si="170"/>
        <v>45757</v>
      </c>
      <c r="Q331" s="390">
        <f t="shared" si="170"/>
        <v>45758</v>
      </c>
      <c r="R331" s="390">
        <f t="shared" si="170"/>
        <v>45759</v>
      </c>
      <c r="S331" s="390">
        <f t="shared" si="170"/>
        <v>45760</v>
      </c>
      <c r="T331" s="390">
        <f t="shared" si="170"/>
        <v>45761</v>
      </c>
      <c r="U331" s="390">
        <f t="shared" si="170"/>
        <v>45762</v>
      </c>
      <c r="V331" s="390">
        <f t="shared" si="170"/>
        <v>45763</v>
      </c>
      <c r="W331" s="390">
        <f>+V331+1</f>
        <v>45764</v>
      </c>
      <c r="X331" s="390">
        <f t="shared" ref="X331:Z331" si="171">+W331+1</f>
        <v>45765</v>
      </c>
      <c r="Y331" s="390">
        <f t="shared" si="171"/>
        <v>45766</v>
      </c>
      <c r="Z331" s="390">
        <f t="shared" si="171"/>
        <v>45767</v>
      </c>
      <c r="AA331" s="390">
        <f>+Z331+1</f>
        <v>45768</v>
      </c>
      <c r="AB331" s="390">
        <f t="shared" ref="AB331" si="172">+AA331+1</f>
        <v>45769</v>
      </c>
      <c r="AC331" s="390">
        <f>+AB331+1</f>
        <v>45770</v>
      </c>
      <c r="AD331" s="391">
        <f t="shared" ref="AD331" si="173">+AC331+1</f>
        <v>45771</v>
      </c>
      <c r="AE331" s="392"/>
      <c r="AF331" s="732">
        <f>+AF322+1</f>
        <v>36</v>
      </c>
      <c r="AG331" s="733"/>
    </row>
    <row r="332" spans="2:33">
      <c r="B332" s="393" t="s">
        <v>569</v>
      </c>
      <c r="C332" s="394" t="str">
        <f>TEXT(WEEKDAY(+C331),"aaa")</f>
        <v>金</v>
      </c>
      <c r="D332" s="395" t="str">
        <f t="shared" ref="D332:AD332" si="174">TEXT(WEEKDAY(+D331),"aaa")</f>
        <v>土</v>
      </c>
      <c r="E332" s="395" t="str">
        <f t="shared" si="174"/>
        <v>日</v>
      </c>
      <c r="F332" s="395" t="str">
        <f t="shared" si="174"/>
        <v>月</v>
      </c>
      <c r="G332" s="395" t="str">
        <f t="shared" si="174"/>
        <v>火</v>
      </c>
      <c r="H332" s="395" t="str">
        <f t="shared" si="174"/>
        <v>水</v>
      </c>
      <c r="I332" s="395" t="str">
        <f t="shared" si="174"/>
        <v>木</v>
      </c>
      <c r="J332" s="395" t="str">
        <f t="shared" si="174"/>
        <v>金</v>
      </c>
      <c r="K332" s="395" t="str">
        <f t="shared" si="174"/>
        <v>土</v>
      </c>
      <c r="L332" s="395" t="str">
        <f t="shared" si="174"/>
        <v>日</v>
      </c>
      <c r="M332" s="395" t="str">
        <f t="shared" si="174"/>
        <v>月</v>
      </c>
      <c r="N332" s="395" t="str">
        <f t="shared" si="174"/>
        <v>火</v>
      </c>
      <c r="O332" s="395" t="str">
        <f t="shared" si="174"/>
        <v>水</v>
      </c>
      <c r="P332" s="395" t="str">
        <f t="shared" si="174"/>
        <v>木</v>
      </c>
      <c r="Q332" s="395" t="str">
        <f t="shared" si="174"/>
        <v>金</v>
      </c>
      <c r="R332" s="395" t="str">
        <f t="shared" si="174"/>
        <v>土</v>
      </c>
      <c r="S332" s="395" t="str">
        <f t="shared" si="174"/>
        <v>日</v>
      </c>
      <c r="T332" s="395" t="str">
        <f t="shared" si="174"/>
        <v>月</v>
      </c>
      <c r="U332" s="395" t="str">
        <f t="shared" si="174"/>
        <v>火</v>
      </c>
      <c r="V332" s="395" t="str">
        <f t="shared" si="174"/>
        <v>水</v>
      </c>
      <c r="W332" s="395" t="str">
        <f t="shared" si="174"/>
        <v>木</v>
      </c>
      <c r="X332" s="395" t="str">
        <f t="shared" si="174"/>
        <v>金</v>
      </c>
      <c r="Y332" s="395" t="str">
        <f t="shared" si="174"/>
        <v>土</v>
      </c>
      <c r="Z332" s="395" t="str">
        <f t="shared" si="174"/>
        <v>日</v>
      </c>
      <c r="AA332" s="395" t="str">
        <f t="shared" si="174"/>
        <v>月</v>
      </c>
      <c r="AB332" s="395" t="str">
        <f t="shared" si="174"/>
        <v>火</v>
      </c>
      <c r="AC332" s="395" t="str">
        <f t="shared" si="174"/>
        <v>水</v>
      </c>
      <c r="AD332" s="396" t="str">
        <f t="shared" si="174"/>
        <v>木</v>
      </c>
      <c r="AF332" s="397" t="s">
        <v>570</v>
      </c>
      <c r="AG332" s="370">
        <f>COUNTA(C333:AD334)</f>
        <v>0</v>
      </c>
    </row>
    <row r="333" spans="2:33">
      <c r="B333" s="734" t="s">
        <v>572</v>
      </c>
      <c r="C333" s="736"/>
      <c r="D333" s="721"/>
      <c r="E333" s="721"/>
      <c r="F333" s="721"/>
      <c r="G333" s="721"/>
      <c r="H333" s="721"/>
      <c r="I333" s="721"/>
      <c r="J333" s="721"/>
      <c r="K333" s="721"/>
      <c r="L333" s="721"/>
      <c r="M333" s="721"/>
      <c r="N333" s="721"/>
      <c r="O333" s="721"/>
      <c r="P333" s="721"/>
      <c r="Q333" s="721"/>
      <c r="R333" s="721"/>
      <c r="S333" s="721"/>
      <c r="T333" s="721"/>
      <c r="U333" s="721"/>
      <c r="V333" s="721"/>
      <c r="W333" s="721"/>
      <c r="X333" s="721"/>
      <c r="Y333" s="721"/>
      <c r="Z333" s="721"/>
      <c r="AA333" s="721"/>
      <c r="AB333" s="721"/>
      <c r="AC333" s="721"/>
      <c r="AD333" s="723"/>
      <c r="AF333" s="398" t="s">
        <v>527</v>
      </c>
      <c r="AG333" s="396">
        <f>IF(AND($G$7&gt;C331,$G$7&lt;=AD331),$G$7-C331+1-AG332,COUNTA(C331:AD331)-AG332)</f>
        <v>28</v>
      </c>
    </row>
    <row r="334" spans="2:33">
      <c r="B334" s="735"/>
      <c r="C334" s="736"/>
      <c r="D334" s="722"/>
      <c r="E334" s="722"/>
      <c r="F334" s="722"/>
      <c r="G334" s="722"/>
      <c r="H334" s="722"/>
      <c r="I334" s="722"/>
      <c r="J334" s="722"/>
      <c r="K334" s="722"/>
      <c r="L334" s="722"/>
      <c r="M334" s="722"/>
      <c r="N334" s="722"/>
      <c r="O334" s="722"/>
      <c r="P334" s="722"/>
      <c r="Q334" s="722"/>
      <c r="R334" s="722"/>
      <c r="S334" s="722"/>
      <c r="T334" s="722"/>
      <c r="U334" s="722"/>
      <c r="V334" s="722"/>
      <c r="W334" s="722"/>
      <c r="X334" s="722"/>
      <c r="Y334" s="722"/>
      <c r="Z334" s="722"/>
      <c r="AA334" s="722"/>
      <c r="AB334" s="722"/>
      <c r="AC334" s="722"/>
      <c r="AD334" s="724"/>
      <c r="AF334" s="398" t="s">
        <v>573</v>
      </c>
      <c r="AG334" s="396">
        <f>+COUNTA(C335:AD336)</f>
        <v>0</v>
      </c>
    </row>
    <row r="335" spans="2:33">
      <c r="B335" s="729" t="s">
        <v>535</v>
      </c>
      <c r="C335" s="731"/>
      <c r="D335" s="721"/>
      <c r="E335" s="721"/>
      <c r="F335" s="721"/>
      <c r="G335" s="721"/>
      <c r="H335" s="721"/>
      <c r="I335" s="721"/>
      <c r="J335" s="721"/>
      <c r="K335" s="721"/>
      <c r="L335" s="721"/>
      <c r="M335" s="721"/>
      <c r="N335" s="721"/>
      <c r="O335" s="721"/>
      <c r="P335" s="721"/>
      <c r="Q335" s="721"/>
      <c r="R335" s="721"/>
      <c r="S335" s="721"/>
      <c r="T335" s="721"/>
      <c r="U335" s="721"/>
      <c r="V335" s="721"/>
      <c r="W335" s="721"/>
      <c r="X335" s="721"/>
      <c r="Y335" s="721"/>
      <c r="Z335" s="721"/>
      <c r="AA335" s="721"/>
      <c r="AB335" s="721"/>
      <c r="AC335" s="721"/>
      <c r="AD335" s="723"/>
      <c r="AF335" s="398" t="s">
        <v>575</v>
      </c>
      <c r="AG335" s="399">
        <f>ROUNDDOWN(AG334/AG333,3)</f>
        <v>0</v>
      </c>
    </row>
    <row r="336" spans="2:33">
      <c r="B336" s="730"/>
      <c r="C336" s="731"/>
      <c r="D336" s="722"/>
      <c r="E336" s="722"/>
      <c r="F336" s="722"/>
      <c r="G336" s="722"/>
      <c r="H336" s="722"/>
      <c r="I336" s="722"/>
      <c r="J336" s="722"/>
      <c r="K336" s="722"/>
      <c r="L336" s="722"/>
      <c r="M336" s="722"/>
      <c r="N336" s="722"/>
      <c r="O336" s="722"/>
      <c r="P336" s="722"/>
      <c r="Q336" s="722"/>
      <c r="R336" s="722"/>
      <c r="S336" s="722"/>
      <c r="T336" s="722"/>
      <c r="U336" s="722"/>
      <c r="V336" s="722"/>
      <c r="W336" s="722"/>
      <c r="X336" s="722"/>
      <c r="Y336" s="722"/>
      <c r="Z336" s="722"/>
      <c r="AA336" s="722"/>
      <c r="AB336" s="722"/>
      <c r="AC336" s="722"/>
      <c r="AD336" s="724"/>
      <c r="AF336" s="398" t="s">
        <v>528</v>
      </c>
      <c r="AG336" s="396">
        <f>+COUNTA(C337:AD338)</f>
        <v>0</v>
      </c>
    </row>
    <row r="337" spans="2:33">
      <c r="B337" s="725" t="s">
        <v>538</v>
      </c>
      <c r="C337" s="727"/>
      <c r="D337" s="717"/>
      <c r="E337" s="717"/>
      <c r="F337" s="717"/>
      <c r="G337" s="717"/>
      <c r="H337" s="717"/>
      <c r="I337" s="717"/>
      <c r="J337" s="717"/>
      <c r="K337" s="717"/>
      <c r="L337" s="717"/>
      <c r="M337" s="717"/>
      <c r="N337" s="717"/>
      <c r="O337" s="717"/>
      <c r="P337" s="717"/>
      <c r="Q337" s="717"/>
      <c r="R337" s="717"/>
      <c r="S337" s="717"/>
      <c r="T337" s="717"/>
      <c r="U337" s="717"/>
      <c r="V337" s="717"/>
      <c r="W337" s="717"/>
      <c r="X337" s="717"/>
      <c r="Y337" s="717"/>
      <c r="Z337" s="717"/>
      <c r="AA337" s="717"/>
      <c r="AB337" s="717"/>
      <c r="AC337" s="717"/>
      <c r="AD337" s="719"/>
      <c r="AF337" s="400" t="s">
        <v>577</v>
      </c>
      <c r="AG337" s="401">
        <f>ROUNDDOWN(AG336/AG333,3)</f>
        <v>0</v>
      </c>
    </row>
    <row r="338" spans="2:33">
      <c r="B338" s="726"/>
      <c r="C338" s="728"/>
      <c r="D338" s="718"/>
      <c r="E338" s="718"/>
      <c r="F338" s="718"/>
      <c r="G338" s="718"/>
      <c r="H338" s="718"/>
      <c r="I338" s="718"/>
      <c r="J338" s="718"/>
      <c r="K338" s="718"/>
      <c r="L338" s="718"/>
      <c r="M338" s="718"/>
      <c r="N338" s="718"/>
      <c r="O338" s="718"/>
      <c r="P338" s="718"/>
      <c r="Q338" s="718"/>
      <c r="R338" s="718"/>
      <c r="S338" s="718"/>
      <c r="T338" s="718"/>
      <c r="U338" s="718"/>
      <c r="V338" s="718"/>
      <c r="W338" s="718"/>
      <c r="X338" s="718"/>
      <c r="Y338" s="718"/>
      <c r="Z338" s="718"/>
      <c r="AA338" s="718"/>
      <c r="AB338" s="718"/>
      <c r="AC338" s="718"/>
      <c r="AD338" s="720"/>
      <c r="AG338" s="402"/>
    </row>
  </sheetData>
  <sheetProtection formatCells="0"/>
  <mergeCells count="3194">
    <mergeCell ref="AB5:AF5"/>
    <mergeCell ref="B6:E6"/>
    <mergeCell ref="G6:K6"/>
    <mergeCell ref="S6:T6"/>
    <mergeCell ref="U6:V6"/>
    <mergeCell ref="W6:X6"/>
    <mergeCell ref="Y6:Z6"/>
    <mergeCell ref="AB6:AF6"/>
    <mergeCell ref="U4:V4"/>
    <mergeCell ref="W4:X4"/>
    <mergeCell ref="Y4:Z4"/>
    <mergeCell ref="AB4:AF4"/>
    <mergeCell ref="B5:E5"/>
    <mergeCell ref="G5:Q5"/>
    <mergeCell ref="S5:T5"/>
    <mergeCell ref="U5:V5"/>
    <mergeCell ref="W5:X5"/>
    <mergeCell ref="Y5:Z5"/>
    <mergeCell ref="AF16:AG16"/>
    <mergeCell ref="B18:B19"/>
    <mergeCell ref="C18:C19"/>
    <mergeCell ref="D18:D19"/>
    <mergeCell ref="E18:E19"/>
    <mergeCell ref="F18:F19"/>
    <mergeCell ref="G18:G19"/>
    <mergeCell ref="H18:H19"/>
    <mergeCell ref="I18:I19"/>
    <mergeCell ref="J18:J19"/>
    <mergeCell ref="B7:E7"/>
    <mergeCell ref="G7:K7"/>
    <mergeCell ref="L7:N7"/>
    <mergeCell ref="P7:R7"/>
    <mergeCell ref="AB7:AF7"/>
    <mergeCell ref="B8:E8"/>
    <mergeCell ref="G8:K8"/>
    <mergeCell ref="M8:Q8"/>
    <mergeCell ref="AC18:AC19"/>
    <mergeCell ref="AD18:AD19"/>
    <mergeCell ref="C20:C21"/>
    <mergeCell ref="D20:D21"/>
    <mergeCell ref="E20:E21"/>
    <mergeCell ref="F20:F21"/>
    <mergeCell ref="G20:G21"/>
    <mergeCell ref="H20:H21"/>
    <mergeCell ref="I20:I21"/>
    <mergeCell ref="W18:W19"/>
    <mergeCell ref="X18:X19"/>
    <mergeCell ref="Y18:Y19"/>
    <mergeCell ref="Z18:Z19"/>
    <mergeCell ref="AA18:AA19"/>
    <mergeCell ref="AB18:AB19"/>
    <mergeCell ref="Q18:Q19"/>
    <mergeCell ref="R18:R19"/>
    <mergeCell ref="S18:S19"/>
    <mergeCell ref="T18:T19"/>
    <mergeCell ref="U18:U19"/>
    <mergeCell ref="V18:V19"/>
    <mergeCell ref="K18:K19"/>
    <mergeCell ref="L18:L19"/>
    <mergeCell ref="M18:M19"/>
    <mergeCell ref="N18:N19"/>
    <mergeCell ref="O18:O19"/>
    <mergeCell ref="P18:P19"/>
    <mergeCell ref="AB20:AB21"/>
    <mergeCell ref="AC20:AC21"/>
    <mergeCell ref="AD20:AD21"/>
    <mergeCell ref="B22:B23"/>
    <mergeCell ref="C22:C23"/>
    <mergeCell ref="D22:D23"/>
    <mergeCell ref="E22:E23"/>
    <mergeCell ref="F22:F23"/>
    <mergeCell ref="G22:G23"/>
    <mergeCell ref="H22:H23"/>
    <mergeCell ref="V20:V21"/>
    <mergeCell ref="W20:W21"/>
    <mergeCell ref="X20:X21"/>
    <mergeCell ref="Y20:Y21"/>
    <mergeCell ref="Z20:Z21"/>
    <mergeCell ref="AA20:AA21"/>
    <mergeCell ref="P20:P21"/>
    <mergeCell ref="Q20:Q21"/>
    <mergeCell ref="R20:R21"/>
    <mergeCell ref="S20:S21"/>
    <mergeCell ref="T20:T21"/>
    <mergeCell ref="U20:U21"/>
    <mergeCell ref="J20:J21"/>
    <mergeCell ref="K20:K21"/>
    <mergeCell ref="L20:L21"/>
    <mergeCell ref="M20:M21"/>
    <mergeCell ref="N20:N21"/>
    <mergeCell ref="O20:O21"/>
    <mergeCell ref="AA22:AA23"/>
    <mergeCell ref="AB22:AB23"/>
    <mergeCell ref="AC22:AC23"/>
    <mergeCell ref="AD22:AD23"/>
    <mergeCell ref="B20:B21"/>
    <mergeCell ref="AF25:AG25"/>
    <mergeCell ref="B27:B28"/>
    <mergeCell ref="C27:C28"/>
    <mergeCell ref="D27:D28"/>
    <mergeCell ref="E27:E28"/>
    <mergeCell ref="F27:F28"/>
    <mergeCell ref="U22:U23"/>
    <mergeCell ref="V22:V23"/>
    <mergeCell ref="W22:W23"/>
    <mergeCell ref="X22:X23"/>
    <mergeCell ref="Y22:Y23"/>
    <mergeCell ref="Z22:Z23"/>
    <mergeCell ref="O22:O23"/>
    <mergeCell ref="P22:P23"/>
    <mergeCell ref="Q22:Q23"/>
    <mergeCell ref="R22:R23"/>
    <mergeCell ref="S22:S23"/>
    <mergeCell ref="T22:T23"/>
    <mergeCell ref="I22:I23"/>
    <mergeCell ref="J22:J23"/>
    <mergeCell ref="K22:K23"/>
    <mergeCell ref="L22:L23"/>
    <mergeCell ref="M22:M23"/>
    <mergeCell ref="N22:N23"/>
    <mergeCell ref="D29:D30"/>
    <mergeCell ref="E29:E30"/>
    <mergeCell ref="F29:F30"/>
    <mergeCell ref="G29:G30"/>
    <mergeCell ref="Y27:Y28"/>
    <mergeCell ref="Z27:Z28"/>
    <mergeCell ref="AA27:AA28"/>
    <mergeCell ref="AB27:AB28"/>
    <mergeCell ref="AC27:AC28"/>
    <mergeCell ref="AD27:AD28"/>
    <mergeCell ref="S27:S28"/>
    <mergeCell ref="T27:T28"/>
    <mergeCell ref="U27:U28"/>
    <mergeCell ref="V27:V28"/>
    <mergeCell ref="W27:W28"/>
    <mergeCell ref="X27:X28"/>
    <mergeCell ref="M27:M28"/>
    <mergeCell ref="N27:N28"/>
    <mergeCell ref="O27:O28"/>
    <mergeCell ref="P27:P28"/>
    <mergeCell ref="Q27:Q28"/>
    <mergeCell ref="R27:R28"/>
    <mergeCell ref="G27:G28"/>
    <mergeCell ref="H27:H28"/>
    <mergeCell ref="I27:I28"/>
    <mergeCell ref="J27:J28"/>
    <mergeCell ref="K27:K28"/>
    <mergeCell ref="L27:L28"/>
    <mergeCell ref="K31:K32"/>
    <mergeCell ref="L31:L32"/>
    <mergeCell ref="Z29:Z30"/>
    <mergeCell ref="AA29:AA30"/>
    <mergeCell ref="AB29:AB30"/>
    <mergeCell ref="AC29:AC30"/>
    <mergeCell ref="AD29:AD30"/>
    <mergeCell ref="B31:B32"/>
    <mergeCell ref="C31:C32"/>
    <mergeCell ref="D31:D32"/>
    <mergeCell ref="E31:E32"/>
    <mergeCell ref="F31:F32"/>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AF34:AG34"/>
    <mergeCell ref="B36:B37"/>
    <mergeCell ref="C36:C37"/>
    <mergeCell ref="D36:D37"/>
    <mergeCell ref="E36:E37"/>
    <mergeCell ref="F36:F37"/>
    <mergeCell ref="G36:G37"/>
    <mergeCell ref="H36:H37"/>
    <mergeCell ref="I36:I37"/>
    <mergeCell ref="J36:J37"/>
    <mergeCell ref="Y31:Y32"/>
    <mergeCell ref="Z31:Z32"/>
    <mergeCell ref="AA31:AA32"/>
    <mergeCell ref="AB31:AB32"/>
    <mergeCell ref="AC31:AC32"/>
    <mergeCell ref="AD31:AD32"/>
    <mergeCell ref="S31:S32"/>
    <mergeCell ref="T31:T32"/>
    <mergeCell ref="U31:U32"/>
    <mergeCell ref="V31:V32"/>
    <mergeCell ref="W31:W32"/>
    <mergeCell ref="X31:X32"/>
    <mergeCell ref="M31:M32"/>
    <mergeCell ref="N31:N32"/>
    <mergeCell ref="O31:O32"/>
    <mergeCell ref="P31:P32"/>
    <mergeCell ref="Q31:Q32"/>
    <mergeCell ref="R31:R32"/>
    <mergeCell ref="G31:G32"/>
    <mergeCell ref="H31:H32"/>
    <mergeCell ref="I31:I32"/>
    <mergeCell ref="J31:J32"/>
    <mergeCell ref="AC36:AC37"/>
    <mergeCell ref="AD36:AD37"/>
    <mergeCell ref="B38:B39"/>
    <mergeCell ref="C38:C39"/>
    <mergeCell ref="D38:D39"/>
    <mergeCell ref="E38:E39"/>
    <mergeCell ref="F38:F39"/>
    <mergeCell ref="G38:G39"/>
    <mergeCell ref="H38:H39"/>
    <mergeCell ref="I38:I39"/>
    <mergeCell ref="W36:W37"/>
    <mergeCell ref="X36:X37"/>
    <mergeCell ref="Y36:Y37"/>
    <mergeCell ref="Z36:Z37"/>
    <mergeCell ref="AA36:AA37"/>
    <mergeCell ref="AB36:AB37"/>
    <mergeCell ref="Q36:Q37"/>
    <mergeCell ref="R36:R37"/>
    <mergeCell ref="S36:S37"/>
    <mergeCell ref="T36:T37"/>
    <mergeCell ref="U36:U37"/>
    <mergeCell ref="V36:V37"/>
    <mergeCell ref="K36:K37"/>
    <mergeCell ref="L36:L37"/>
    <mergeCell ref="M36:M37"/>
    <mergeCell ref="N36:N37"/>
    <mergeCell ref="O36:O37"/>
    <mergeCell ref="P36:P37"/>
    <mergeCell ref="AB38:AB39"/>
    <mergeCell ref="AC38:AC39"/>
    <mergeCell ref="AD38:AD39"/>
    <mergeCell ref="G40:G41"/>
    <mergeCell ref="H40:H41"/>
    <mergeCell ref="V38:V39"/>
    <mergeCell ref="W38:W39"/>
    <mergeCell ref="X38:X39"/>
    <mergeCell ref="Y38:Y39"/>
    <mergeCell ref="Z38:Z39"/>
    <mergeCell ref="AA38:AA39"/>
    <mergeCell ref="P38:P39"/>
    <mergeCell ref="Q38:Q39"/>
    <mergeCell ref="R38:R39"/>
    <mergeCell ref="S38:S39"/>
    <mergeCell ref="T38:T39"/>
    <mergeCell ref="U38:U39"/>
    <mergeCell ref="J38:J39"/>
    <mergeCell ref="K38:K39"/>
    <mergeCell ref="L38:L39"/>
    <mergeCell ref="M38:M39"/>
    <mergeCell ref="N38:N39"/>
    <mergeCell ref="O38:O39"/>
    <mergeCell ref="AA40:AA41"/>
    <mergeCell ref="AB40:AB41"/>
    <mergeCell ref="AC40:AC41"/>
    <mergeCell ref="AD40:AD41"/>
    <mergeCell ref="AF43:AG43"/>
    <mergeCell ref="B45:B46"/>
    <mergeCell ref="C45:C46"/>
    <mergeCell ref="D45:D46"/>
    <mergeCell ref="E45:E46"/>
    <mergeCell ref="F45:F46"/>
    <mergeCell ref="U40:U41"/>
    <mergeCell ref="V40:V41"/>
    <mergeCell ref="W40:W41"/>
    <mergeCell ref="X40:X41"/>
    <mergeCell ref="Y40:Y41"/>
    <mergeCell ref="Z40:Z41"/>
    <mergeCell ref="O40:O41"/>
    <mergeCell ref="P40:P41"/>
    <mergeCell ref="Q40:Q41"/>
    <mergeCell ref="R40:R41"/>
    <mergeCell ref="S40:S41"/>
    <mergeCell ref="T40:T41"/>
    <mergeCell ref="I40:I41"/>
    <mergeCell ref="J40:J41"/>
    <mergeCell ref="K40:K41"/>
    <mergeCell ref="L40:L41"/>
    <mergeCell ref="M40:M41"/>
    <mergeCell ref="N40:N41"/>
    <mergeCell ref="B40:B41"/>
    <mergeCell ref="C40:C41"/>
    <mergeCell ref="D40:D41"/>
    <mergeCell ref="E40:E41"/>
    <mergeCell ref="F40:F41"/>
    <mergeCell ref="D47:D48"/>
    <mergeCell ref="E47:E48"/>
    <mergeCell ref="F47:F48"/>
    <mergeCell ref="G47:G48"/>
    <mergeCell ref="Y45:Y46"/>
    <mergeCell ref="Z45:Z46"/>
    <mergeCell ref="AA45:AA46"/>
    <mergeCell ref="AB45:AB46"/>
    <mergeCell ref="AC45:AC46"/>
    <mergeCell ref="AD45:AD46"/>
    <mergeCell ref="S45:S46"/>
    <mergeCell ref="T45:T46"/>
    <mergeCell ref="U45:U46"/>
    <mergeCell ref="V45:V46"/>
    <mergeCell ref="W45:W46"/>
    <mergeCell ref="X45:X46"/>
    <mergeCell ref="M45:M46"/>
    <mergeCell ref="N45:N46"/>
    <mergeCell ref="O45:O46"/>
    <mergeCell ref="P45:P46"/>
    <mergeCell ref="Q45:Q46"/>
    <mergeCell ref="R45:R46"/>
    <mergeCell ref="G45:G46"/>
    <mergeCell ref="H45:H46"/>
    <mergeCell ref="I45:I46"/>
    <mergeCell ref="J45:J46"/>
    <mergeCell ref="K45:K46"/>
    <mergeCell ref="L45:L46"/>
    <mergeCell ref="K49:K50"/>
    <mergeCell ref="L49:L50"/>
    <mergeCell ref="Z47:Z48"/>
    <mergeCell ref="AA47:AA48"/>
    <mergeCell ref="AB47:AB48"/>
    <mergeCell ref="AC47:AC48"/>
    <mergeCell ref="AD47:AD48"/>
    <mergeCell ref="B49:B50"/>
    <mergeCell ref="C49:C50"/>
    <mergeCell ref="D49:D50"/>
    <mergeCell ref="E49:E50"/>
    <mergeCell ref="F49:F50"/>
    <mergeCell ref="T47:T48"/>
    <mergeCell ref="U47:U48"/>
    <mergeCell ref="V47:V48"/>
    <mergeCell ref="W47:W48"/>
    <mergeCell ref="X47:X48"/>
    <mergeCell ref="Y47:Y48"/>
    <mergeCell ref="N47:N48"/>
    <mergeCell ref="O47:O48"/>
    <mergeCell ref="P47:P48"/>
    <mergeCell ref="Q47:Q48"/>
    <mergeCell ref="R47:R48"/>
    <mergeCell ref="S47:S48"/>
    <mergeCell ref="H47:H48"/>
    <mergeCell ref="I47:I48"/>
    <mergeCell ref="J47:J48"/>
    <mergeCell ref="K47:K48"/>
    <mergeCell ref="L47:L48"/>
    <mergeCell ref="M47:M48"/>
    <mergeCell ref="B47:B48"/>
    <mergeCell ref="C47:C48"/>
    <mergeCell ref="AF52:AG52"/>
    <mergeCell ref="B54:B55"/>
    <mergeCell ref="C54:C55"/>
    <mergeCell ref="D54:D55"/>
    <mergeCell ref="E54:E55"/>
    <mergeCell ref="F54:F55"/>
    <mergeCell ref="G54:G55"/>
    <mergeCell ref="H54:H55"/>
    <mergeCell ref="I54:I55"/>
    <mergeCell ref="J54:J55"/>
    <mergeCell ref="Y49:Y50"/>
    <mergeCell ref="Z49:Z50"/>
    <mergeCell ref="AA49:AA50"/>
    <mergeCell ref="AB49:AB50"/>
    <mergeCell ref="AC49:AC50"/>
    <mergeCell ref="AD49:AD50"/>
    <mergeCell ref="S49:S50"/>
    <mergeCell ref="T49:T50"/>
    <mergeCell ref="U49:U50"/>
    <mergeCell ref="V49:V50"/>
    <mergeCell ref="W49:W50"/>
    <mergeCell ref="X49:X50"/>
    <mergeCell ref="M49:M50"/>
    <mergeCell ref="N49:N50"/>
    <mergeCell ref="O49:O50"/>
    <mergeCell ref="P49:P50"/>
    <mergeCell ref="Q49:Q50"/>
    <mergeCell ref="R49:R50"/>
    <mergeCell ref="G49:G50"/>
    <mergeCell ref="H49:H50"/>
    <mergeCell ref="I49:I50"/>
    <mergeCell ref="J49:J50"/>
    <mergeCell ref="AC54:AC55"/>
    <mergeCell ref="AD54:AD55"/>
    <mergeCell ref="B56:B57"/>
    <mergeCell ref="C56:C57"/>
    <mergeCell ref="D56:D57"/>
    <mergeCell ref="E56:E57"/>
    <mergeCell ref="F56:F57"/>
    <mergeCell ref="G56:G57"/>
    <mergeCell ref="H56:H57"/>
    <mergeCell ref="I56:I57"/>
    <mergeCell ref="W54:W55"/>
    <mergeCell ref="X54:X55"/>
    <mergeCell ref="Y54:Y55"/>
    <mergeCell ref="Z54:Z55"/>
    <mergeCell ref="AA54:AA55"/>
    <mergeCell ref="AB54:AB55"/>
    <mergeCell ref="Q54:Q55"/>
    <mergeCell ref="R54:R55"/>
    <mergeCell ref="S54:S55"/>
    <mergeCell ref="T54:T55"/>
    <mergeCell ref="U54:U55"/>
    <mergeCell ref="V54:V55"/>
    <mergeCell ref="K54:K55"/>
    <mergeCell ref="L54:L55"/>
    <mergeCell ref="M54:M55"/>
    <mergeCell ref="N54:N55"/>
    <mergeCell ref="O54:O55"/>
    <mergeCell ref="P54:P55"/>
    <mergeCell ref="AB56:AB57"/>
    <mergeCell ref="AC56:AC57"/>
    <mergeCell ref="AD56:AD57"/>
    <mergeCell ref="G58:G59"/>
    <mergeCell ref="H58:H59"/>
    <mergeCell ref="V56:V57"/>
    <mergeCell ref="W56:W57"/>
    <mergeCell ref="X56:X57"/>
    <mergeCell ref="Y56:Y57"/>
    <mergeCell ref="Z56:Z57"/>
    <mergeCell ref="AA56:AA57"/>
    <mergeCell ref="P56:P57"/>
    <mergeCell ref="Q56:Q57"/>
    <mergeCell ref="R56:R57"/>
    <mergeCell ref="S56:S57"/>
    <mergeCell ref="T56:T57"/>
    <mergeCell ref="U56:U57"/>
    <mergeCell ref="J56:J57"/>
    <mergeCell ref="K56:K57"/>
    <mergeCell ref="L56:L57"/>
    <mergeCell ref="M56:M57"/>
    <mergeCell ref="N56:N57"/>
    <mergeCell ref="O56:O57"/>
    <mergeCell ref="AA58:AA59"/>
    <mergeCell ref="AB58:AB59"/>
    <mergeCell ref="AC58:AC59"/>
    <mergeCell ref="AD58:AD59"/>
    <mergeCell ref="AF61:AG61"/>
    <mergeCell ref="B63:B64"/>
    <mergeCell ref="C63:C64"/>
    <mergeCell ref="D63:D64"/>
    <mergeCell ref="E63:E64"/>
    <mergeCell ref="F63:F64"/>
    <mergeCell ref="U58:U59"/>
    <mergeCell ref="V58:V59"/>
    <mergeCell ref="W58:W59"/>
    <mergeCell ref="X58:X59"/>
    <mergeCell ref="Y58:Y59"/>
    <mergeCell ref="Z58:Z59"/>
    <mergeCell ref="O58:O59"/>
    <mergeCell ref="P58:P59"/>
    <mergeCell ref="Q58:Q59"/>
    <mergeCell ref="R58:R59"/>
    <mergeCell ref="S58:S59"/>
    <mergeCell ref="T58:T59"/>
    <mergeCell ref="I58:I59"/>
    <mergeCell ref="J58:J59"/>
    <mergeCell ref="K58:K59"/>
    <mergeCell ref="L58:L59"/>
    <mergeCell ref="M58:M59"/>
    <mergeCell ref="N58:N59"/>
    <mergeCell ref="B58:B59"/>
    <mergeCell ref="C58:C59"/>
    <mergeCell ref="D58:D59"/>
    <mergeCell ref="E58:E59"/>
    <mergeCell ref="F58:F59"/>
    <mergeCell ref="D65:D66"/>
    <mergeCell ref="E65:E66"/>
    <mergeCell ref="F65:F66"/>
    <mergeCell ref="G65:G66"/>
    <mergeCell ref="Y63:Y64"/>
    <mergeCell ref="Z63:Z64"/>
    <mergeCell ref="AA63:AA64"/>
    <mergeCell ref="AB63:AB64"/>
    <mergeCell ref="AC63:AC64"/>
    <mergeCell ref="AD63:AD64"/>
    <mergeCell ref="S63:S64"/>
    <mergeCell ref="T63:T64"/>
    <mergeCell ref="U63:U64"/>
    <mergeCell ref="V63:V64"/>
    <mergeCell ref="W63:W64"/>
    <mergeCell ref="X63:X64"/>
    <mergeCell ref="M63:M64"/>
    <mergeCell ref="N63:N64"/>
    <mergeCell ref="O63:O64"/>
    <mergeCell ref="P63:P64"/>
    <mergeCell ref="Q63:Q64"/>
    <mergeCell ref="R63:R64"/>
    <mergeCell ref="G63:G64"/>
    <mergeCell ref="H63:H64"/>
    <mergeCell ref="I63:I64"/>
    <mergeCell ref="J63:J64"/>
    <mergeCell ref="K63:K64"/>
    <mergeCell ref="L63:L64"/>
    <mergeCell ref="K67:K68"/>
    <mergeCell ref="L67:L68"/>
    <mergeCell ref="Z65:Z66"/>
    <mergeCell ref="AA65:AA66"/>
    <mergeCell ref="AB65:AB66"/>
    <mergeCell ref="AC65:AC66"/>
    <mergeCell ref="AD65:AD66"/>
    <mergeCell ref="B67:B68"/>
    <mergeCell ref="C67:C68"/>
    <mergeCell ref="D67:D68"/>
    <mergeCell ref="E67:E68"/>
    <mergeCell ref="F67:F68"/>
    <mergeCell ref="T65:T66"/>
    <mergeCell ref="U65:U66"/>
    <mergeCell ref="V65:V66"/>
    <mergeCell ref="W65:W66"/>
    <mergeCell ref="X65:X66"/>
    <mergeCell ref="Y65:Y66"/>
    <mergeCell ref="N65:N66"/>
    <mergeCell ref="O65:O66"/>
    <mergeCell ref="P65:P66"/>
    <mergeCell ref="Q65:Q66"/>
    <mergeCell ref="R65:R66"/>
    <mergeCell ref="S65:S66"/>
    <mergeCell ref="H65:H66"/>
    <mergeCell ref="I65:I66"/>
    <mergeCell ref="J65:J66"/>
    <mergeCell ref="K65:K66"/>
    <mergeCell ref="L65:L66"/>
    <mergeCell ref="M65:M66"/>
    <mergeCell ref="B65:B66"/>
    <mergeCell ref="C65:C66"/>
    <mergeCell ref="AF70:AG70"/>
    <mergeCell ref="B72:B73"/>
    <mergeCell ref="C72:C73"/>
    <mergeCell ref="D72:D73"/>
    <mergeCell ref="E72:E73"/>
    <mergeCell ref="F72:F73"/>
    <mergeCell ref="G72:G73"/>
    <mergeCell ref="H72:H73"/>
    <mergeCell ref="I72:I73"/>
    <mergeCell ref="J72:J73"/>
    <mergeCell ref="Y67:Y68"/>
    <mergeCell ref="Z67:Z68"/>
    <mergeCell ref="AA67:AA68"/>
    <mergeCell ref="AB67:AB68"/>
    <mergeCell ref="AC67:AC68"/>
    <mergeCell ref="AD67:AD68"/>
    <mergeCell ref="S67:S68"/>
    <mergeCell ref="T67:T68"/>
    <mergeCell ref="U67:U68"/>
    <mergeCell ref="V67:V68"/>
    <mergeCell ref="W67:W68"/>
    <mergeCell ref="X67:X68"/>
    <mergeCell ref="M67:M68"/>
    <mergeCell ref="N67:N68"/>
    <mergeCell ref="O67:O68"/>
    <mergeCell ref="P67:P68"/>
    <mergeCell ref="Q67:Q68"/>
    <mergeCell ref="R67:R68"/>
    <mergeCell ref="G67:G68"/>
    <mergeCell ref="H67:H68"/>
    <mergeCell ref="I67:I68"/>
    <mergeCell ref="J67:J68"/>
    <mergeCell ref="AC72:AC73"/>
    <mergeCell ref="AD72:AD73"/>
    <mergeCell ref="B74:B75"/>
    <mergeCell ref="C74:C75"/>
    <mergeCell ref="D74:D75"/>
    <mergeCell ref="E74:E75"/>
    <mergeCell ref="F74:F75"/>
    <mergeCell ref="G74:G75"/>
    <mergeCell ref="H74:H75"/>
    <mergeCell ref="I74:I75"/>
    <mergeCell ref="W72:W73"/>
    <mergeCell ref="X72:X73"/>
    <mergeCell ref="Y72:Y73"/>
    <mergeCell ref="Z72:Z73"/>
    <mergeCell ref="AA72:AA73"/>
    <mergeCell ref="AB72:AB73"/>
    <mergeCell ref="Q72:Q73"/>
    <mergeCell ref="R72:R73"/>
    <mergeCell ref="S72:S73"/>
    <mergeCell ref="T72:T73"/>
    <mergeCell ref="U72:U73"/>
    <mergeCell ref="V72:V73"/>
    <mergeCell ref="K72:K73"/>
    <mergeCell ref="L72:L73"/>
    <mergeCell ref="M72:M73"/>
    <mergeCell ref="N72:N73"/>
    <mergeCell ref="O72:O73"/>
    <mergeCell ref="P72:P73"/>
    <mergeCell ref="AB74:AB75"/>
    <mergeCell ref="AC74:AC75"/>
    <mergeCell ref="AD74:AD75"/>
    <mergeCell ref="G76:G77"/>
    <mergeCell ref="H76:H77"/>
    <mergeCell ref="V74:V75"/>
    <mergeCell ref="W74:W75"/>
    <mergeCell ref="X74:X75"/>
    <mergeCell ref="Y74:Y75"/>
    <mergeCell ref="Z74:Z75"/>
    <mergeCell ref="AA74:AA75"/>
    <mergeCell ref="P74:P75"/>
    <mergeCell ref="Q74:Q75"/>
    <mergeCell ref="R74:R75"/>
    <mergeCell ref="S74:S75"/>
    <mergeCell ref="T74:T75"/>
    <mergeCell ref="U74:U75"/>
    <mergeCell ref="J74:J75"/>
    <mergeCell ref="K74:K75"/>
    <mergeCell ref="L74:L75"/>
    <mergeCell ref="M74:M75"/>
    <mergeCell ref="N74:N75"/>
    <mergeCell ref="O74:O75"/>
    <mergeCell ref="AA76:AA77"/>
    <mergeCell ref="AB76:AB77"/>
    <mergeCell ref="AC76:AC77"/>
    <mergeCell ref="AD76:AD77"/>
    <mergeCell ref="AF79:AG79"/>
    <mergeCell ref="B81:B82"/>
    <mergeCell ref="C81:C82"/>
    <mergeCell ref="D81:D82"/>
    <mergeCell ref="E81:E82"/>
    <mergeCell ref="F81:F82"/>
    <mergeCell ref="U76:U77"/>
    <mergeCell ref="V76:V77"/>
    <mergeCell ref="W76:W77"/>
    <mergeCell ref="X76:X77"/>
    <mergeCell ref="Y76:Y77"/>
    <mergeCell ref="Z76:Z77"/>
    <mergeCell ref="O76:O77"/>
    <mergeCell ref="P76:P77"/>
    <mergeCell ref="Q76:Q77"/>
    <mergeCell ref="R76:R77"/>
    <mergeCell ref="S76:S77"/>
    <mergeCell ref="T76:T77"/>
    <mergeCell ref="I76:I77"/>
    <mergeCell ref="J76:J77"/>
    <mergeCell ref="K76:K77"/>
    <mergeCell ref="L76:L77"/>
    <mergeCell ref="M76:M77"/>
    <mergeCell ref="N76:N77"/>
    <mergeCell ref="B76:B77"/>
    <mergeCell ref="C76:C77"/>
    <mergeCell ref="D76:D77"/>
    <mergeCell ref="E76:E77"/>
    <mergeCell ref="F76:F77"/>
    <mergeCell ref="D83:D84"/>
    <mergeCell ref="E83:E84"/>
    <mergeCell ref="F83:F84"/>
    <mergeCell ref="G83:G84"/>
    <mergeCell ref="Y81:Y82"/>
    <mergeCell ref="Z81:Z82"/>
    <mergeCell ref="AA81:AA82"/>
    <mergeCell ref="AB81:AB82"/>
    <mergeCell ref="AC81:AC82"/>
    <mergeCell ref="AD81:AD82"/>
    <mergeCell ref="S81:S82"/>
    <mergeCell ref="T81:T82"/>
    <mergeCell ref="U81:U82"/>
    <mergeCell ref="V81:V82"/>
    <mergeCell ref="W81:W82"/>
    <mergeCell ref="X81:X82"/>
    <mergeCell ref="M81:M82"/>
    <mergeCell ref="N81:N82"/>
    <mergeCell ref="O81:O82"/>
    <mergeCell ref="P81:P82"/>
    <mergeCell ref="Q81:Q82"/>
    <mergeCell ref="R81:R82"/>
    <mergeCell ref="G81:G82"/>
    <mergeCell ref="H81:H82"/>
    <mergeCell ref="I81:I82"/>
    <mergeCell ref="J81:J82"/>
    <mergeCell ref="K81:K82"/>
    <mergeCell ref="L81:L82"/>
    <mergeCell ref="K85:K86"/>
    <mergeCell ref="L85:L86"/>
    <mergeCell ref="Z83:Z84"/>
    <mergeCell ref="AA83:AA84"/>
    <mergeCell ref="AB83:AB84"/>
    <mergeCell ref="AC83:AC84"/>
    <mergeCell ref="AD83:AD84"/>
    <mergeCell ref="B85:B86"/>
    <mergeCell ref="C85:C86"/>
    <mergeCell ref="D85:D86"/>
    <mergeCell ref="E85:E86"/>
    <mergeCell ref="F85:F86"/>
    <mergeCell ref="T83:T84"/>
    <mergeCell ref="U83:U84"/>
    <mergeCell ref="V83:V84"/>
    <mergeCell ref="W83:W84"/>
    <mergeCell ref="X83:X84"/>
    <mergeCell ref="Y83:Y84"/>
    <mergeCell ref="N83:N84"/>
    <mergeCell ref="O83:O84"/>
    <mergeCell ref="P83:P84"/>
    <mergeCell ref="Q83:Q84"/>
    <mergeCell ref="R83:R84"/>
    <mergeCell ref="S83:S84"/>
    <mergeCell ref="H83:H84"/>
    <mergeCell ref="I83:I84"/>
    <mergeCell ref="J83:J84"/>
    <mergeCell ref="K83:K84"/>
    <mergeCell ref="L83:L84"/>
    <mergeCell ref="M83:M84"/>
    <mergeCell ref="B83:B84"/>
    <mergeCell ref="C83:C84"/>
    <mergeCell ref="AF88:AG88"/>
    <mergeCell ref="B90:B91"/>
    <mergeCell ref="C90:C91"/>
    <mergeCell ref="D90:D91"/>
    <mergeCell ref="E90:E91"/>
    <mergeCell ref="F90:F91"/>
    <mergeCell ref="G90:G91"/>
    <mergeCell ref="H90:H91"/>
    <mergeCell ref="I90:I91"/>
    <mergeCell ref="J90:J91"/>
    <mergeCell ref="Y85:Y86"/>
    <mergeCell ref="Z85:Z86"/>
    <mergeCell ref="AA85:AA86"/>
    <mergeCell ref="AB85:AB86"/>
    <mergeCell ref="AC85:AC86"/>
    <mergeCell ref="AD85:AD86"/>
    <mergeCell ref="S85:S86"/>
    <mergeCell ref="T85:T86"/>
    <mergeCell ref="U85:U86"/>
    <mergeCell ref="V85:V86"/>
    <mergeCell ref="W85:W86"/>
    <mergeCell ref="X85:X86"/>
    <mergeCell ref="M85:M86"/>
    <mergeCell ref="N85:N86"/>
    <mergeCell ref="O85:O86"/>
    <mergeCell ref="P85:P86"/>
    <mergeCell ref="Q85:Q86"/>
    <mergeCell ref="R85:R86"/>
    <mergeCell ref="G85:G86"/>
    <mergeCell ref="H85:H86"/>
    <mergeCell ref="I85:I86"/>
    <mergeCell ref="J85:J86"/>
    <mergeCell ref="AC90:AC91"/>
    <mergeCell ref="AD90:AD91"/>
    <mergeCell ref="B92:B93"/>
    <mergeCell ref="C92:C93"/>
    <mergeCell ref="D92:D93"/>
    <mergeCell ref="E92:E93"/>
    <mergeCell ref="F92:F93"/>
    <mergeCell ref="G92:G93"/>
    <mergeCell ref="H92:H93"/>
    <mergeCell ref="I92:I93"/>
    <mergeCell ref="W90:W91"/>
    <mergeCell ref="X90:X91"/>
    <mergeCell ref="Y90:Y91"/>
    <mergeCell ref="Z90:Z91"/>
    <mergeCell ref="AA90:AA91"/>
    <mergeCell ref="AB90:AB91"/>
    <mergeCell ref="Q90:Q91"/>
    <mergeCell ref="R90:R91"/>
    <mergeCell ref="S90:S91"/>
    <mergeCell ref="T90:T91"/>
    <mergeCell ref="U90:U91"/>
    <mergeCell ref="V90:V91"/>
    <mergeCell ref="K90:K91"/>
    <mergeCell ref="L90:L91"/>
    <mergeCell ref="M90:M91"/>
    <mergeCell ref="N90:N91"/>
    <mergeCell ref="O90:O91"/>
    <mergeCell ref="P90:P91"/>
    <mergeCell ref="AB92:AB93"/>
    <mergeCell ref="AC92:AC93"/>
    <mergeCell ref="AD92:AD93"/>
    <mergeCell ref="G94:G95"/>
    <mergeCell ref="H94:H95"/>
    <mergeCell ref="V92:V93"/>
    <mergeCell ref="W92:W93"/>
    <mergeCell ref="X92:X93"/>
    <mergeCell ref="Y92:Y93"/>
    <mergeCell ref="Z92:Z93"/>
    <mergeCell ref="AA92:AA93"/>
    <mergeCell ref="P92:P93"/>
    <mergeCell ref="Q92:Q93"/>
    <mergeCell ref="R92:R93"/>
    <mergeCell ref="S92:S93"/>
    <mergeCell ref="T92:T93"/>
    <mergeCell ref="U92:U93"/>
    <mergeCell ref="J92:J93"/>
    <mergeCell ref="K92:K93"/>
    <mergeCell ref="L92:L93"/>
    <mergeCell ref="M92:M93"/>
    <mergeCell ref="N92:N93"/>
    <mergeCell ref="O92:O93"/>
    <mergeCell ref="AA94:AA95"/>
    <mergeCell ref="AB94:AB95"/>
    <mergeCell ref="AC94:AC95"/>
    <mergeCell ref="AD94:AD95"/>
    <mergeCell ref="AF97:AG97"/>
    <mergeCell ref="B99:B100"/>
    <mergeCell ref="C99:C100"/>
    <mergeCell ref="D99:D100"/>
    <mergeCell ref="E99:E100"/>
    <mergeCell ref="F99:F100"/>
    <mergeCell ref="U94:U95"/>
    <mergeCell ref="V94:V95"/>
    <mergeCell ref="W94:W95"/>
    <mergeCell ref="X94:X95"/>
    <mergeCell ref="Y94:Y95"/>
    <mergeCell ref="Z94:Z95"/>
    <mergeCell ref="O94:O95"/>
    <mergeCell ref="P94:P95"/>
    <mergeCell ref="Q94:Q95"/>
    <mergeCell ref="R94:R95"/>
    <mergeCell ref="S94:S95"/>
    <mergeCell ref="T94:T95"/>
    <mergeCell ref="I94:I95"/>
    <mergeCell ref="J94:J95"/>
    <mergeCell ref="K94:K95"/>
    <mergeCell ref="L94:L95"/>
    <mergeCell ref="M94:M95"/>
    <mergeCell ref="N94:N95"/>
    <mergeCell ref="B94:B95"/>
    <mergeCell ref="C94:C95"/>
    <mergeCell ref="D94:D95"/>
    <mergeCell ref="E94:E95"/>
    <mergeCell ref="F94:F95"/>
    <mergeCell ref="D101:D102"/>
    <mergeCell ref="E101:E102"/>
    <mergeCell ref="F101:F102"/>
    <mergeCell ref="G101:G102"/>
    <mergeCell ref="Y99:Y100"/>
    <mergeCell ref="Z99:Z100"/>
    <mergeCell ref="AA99:AA100"/>
    <mergeCell ref="AB99:AB100"/>
    <mergeCell ref="AC99:AC100"/>
    <mergeCell ref="AD99:AD100"/>
    <mergeCell ref="S99:S100"/>
    <mergeCell ref="T99:T100"/>
    <mergeCell ref="U99:U100"/>
    <mergeCell ref="V99:V100"/>
    <mergeCell ref="W99:W100"/>
    <mergeCell ref="X99:X100"/>
    <mergeCell ref="M99:M100"/>
    <mergeCell ref="N99:N100"/>
    <mergeCell ref="O99:O100"/>
    <mergeCell ref="P99:P100"/>
    <mergeCell ref="Q99:Q100"/>
    <mergeCell ref="R99:R100"/>
    <mergeCell ref="G99:G100"/>
    <mergeCell ref="H99:H100"/>
    <mergeCell ref="I99:I100"/>
    <mergeCell ref="J99:J100"/>
    <mergeCell ref="K99:K100"/>
    <mergeCell ref="L99:L100"/>
    <mergeCell ref="K103:K104"/>
    <mergeCell ref="L103:L104"/>
    <mergeCell ref="Z101:Z102"/>
    <mergeCell ref="AA101:AA102"/>
    <mergeCell ref="AB101:AB102"/>
    <mergeCell ref="AC101:AC102"/>
    <mergeCell ref="AD101:AD102"/>
    <mergeCell ref="B103:B104"/>
    <mergeCell ref="C103:C104"/>
    <mergeCell ref="D103:D104"/>
    <mergeCell ref="E103:E104"/>
    <mergeCell ref="F103:F104"/>
    <mergeCell ref="T101:T102"/>
    <mergeCell ref="U101:U102"/>
    <mergeCell ref="V101:V102"/>
    <mergeCell ref="W101:W102"/>
    <mergeCell ref="X101:X102"/>
    <mergeCell ref="Y101:Y102"/>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AF106:AG106"/>
    <mergeCell ref="B108:B109"/>
    <mergeCell ref="C108:C109"/>
    <mergeCell ref="D108:D109"/>
    <mergeCell ref="E108:E109"/>
    <mergeCell ref="F108:F109"/>
    <mergeCell ref="G108:G109"/>
    <mergeCell ref="H108:H109"/>
    <mergeCell ref="I108:I109"/>
    <mergeCell ref="J108:J109"/>
    <mergeCell ref="Y103:Y104"/>
    <mergeCell ref="Z103:Z104"/>
    <mergeCell ref="AA103:AA104"/>
    <mergeCell ref="AB103:AB104"/>
    <mergeCell ref="AC103:AC104"/>
    <mergeCell ref="AD103:AD104"/>
    <mergeCell ref="S103:S104"/>
    <mergeCell ref="T103:T104"/>
    <mergeCell ref="U103:U104"/>
    <mergeCell ref="V103:V104"/>
    <mergeCell ref="W103:W104"/>
    <mergeCell ref="X103:X104"/>
    <mergeCell ref="M103:M104"/>
    <mergeCell ref="N103:N104"/>
    <mergeCell ref="O103:O104"/>
    <mergeCell ref="P103:P104"/>
    <mergeCell ref="Q103:Q104"/>
    <mergeCell ref="R103:R104"/>
    <mergeCell ref="G103:G104"/>
    <mergeCell ref="H103:H104"/>
    <mergeCell ref="I103:I104"/>
    <mergeCell ref="J103:J104"/>
    <mergeCell ref="AC108:AC109"/>
    <mergeCell ref="AD108:AD109"/>
    <mergeCell ref="B110:B111"/>
    <mergeCell ref="C110:C111"/>
    <mergeCell ref="D110:D111"/>
    <mergeCell ref="E110:E111"/>
    <mergeCell ref="F110:F111"/>
    <mergeCell ref="G110:G111"/>
    <mergeCell ref="H110:H111"/>
    <mergeCell ref="I110:I111"/>
    <mergeCell ref="W108:W109"/>
    <mergeCell ref="X108:X109"/>
    <mergeCell ref="Y108:Y109"/>
    <mergeCell ref="Z108:Z109"/>
    <mergeCell ref="AA108:AA109"/>
    <mergeCell ref="AB108:AB109"/>
    <mergeCell ref="Q108:Q109"/>
    <mergeCell ref="R108:R109"/>
    <mergeCell ref="S108:S109"/>
    <mergeCell ref="T108:T109"/>
    <mergeCell ref="U108:U109"/>
    <mergeCell ref="V108:V109"/>
    <mergeCell ref="K108:K109"/>
    <mergeCell ref="L108:L109"/>
    <mergeCell ref="M108:M109"/>
    <mergeCell ref="N108:N109"/>
    <mergeCell ref="O108:O109"/>
    <mergeCell ref="P108:P109"/>
    <mergeCell ref="AB110:AB111"/>
    <mergeCell ref="AC110:AC111"/>
    <mergeCell ref="AD110:AD111"/>
    <mergeCell ref="G112:G113"/>
    <mergeCell ref="H112:H113"/>
    <mergeCell ref="V110:V111"/>
    <mergeCell ref="W110:W111"/>
    <mergeCell ref="X110:X111"/>
    <mergeCell ref="Y110:Y111"/>
    <mergeCell ref="Z110:Z111"/>
    <mergeCell ref="AA110:AA111"/>
    <mergeCell ref="P110:P111"/>
    <mergeCell ref="Q110:Q111"/>
    <mergeCell ref="R110:R111"/>
    <mergeCell ref="S110:S111"/>
    <mergeCell ref="T110:T111"/>
    <mergeCell ref="U110:U111"/>
    <mergeCell ref="J110:J111"/>
    <mergeCell ref="K110:K111"/>
    <mergeCell ref="L110:L111"/>
    <mergeCell ref="M110:M111"/>
    <mergeCell ref="N110:N111"/>
    <mergeCell ref="O110:O111"/>
    <mergeCell ref="AA112:AA113"/>
    <mergeCell ref="AB112:AB113"/>
    <mergeCell ref="AC112:AC113"/>
    <mergeCell ref="AD112:AD113"/>
    <mergeCell ref="AF115:AG115"/>
    <mergeCell ref="B117:B118"/>
    <mergeCell ref="C117:C118"/>
    <mergeCell ref="D117:D118"/>
    <mergeCell ref="E117:E118"/>
    <mergeCell ref="F117:F118"/>
    <mergeCell ref="U112:U113"/>
    <mergeCell ref="V112:V113"/>
    <mergeCell ref="W112:W113"/>
    <mergeCell ref="X112:X113"/>
    <mergeCell ref="Y112:Y113"/>
    <mergeCell ref="Z112:Z113"/>
    <mergeCell ref="O112:O113"/>
    <mergeCell ref="P112:P113"/>
    <mergeCell ref="Q112:Q113"/>
    <mergeCell ref="R112:R113"/>
    <mergeCell ref="S112:S113"/>
    <mergeCell ref="T112:T113"/>
    <mergeCell ref="I112:I113"/>
    <mergeCell ref="J112:J113"/>
    <mergeCell ref="K112:K113"/>
    <mergeCell ref="L112:L113"/>
    <mergeCell ref="M112:M113"/>
    <mergeCell ref="N112:N113"/>
    <mergeCell ref="B112:B113"/>
    <mergeCell ref="C112:C113"/>
    <mergeCell ref="D112:D113"/>
    <mergeCell ref="E112:E113"/>
    <mergeCell ref="F112:F113"/>
    <mergeCell ref="D119:D120"/>
    <mergeCell ref="E119:E120"/>
    <mergeCell ref="F119:F120"/>
    <mergeCell ref="G119:G120"/>
    <mergeCell ref="Y117:Y118"/>
    <mergeCell ref="Z117:Z118"/>
    <mergeCell ref="AA117:AA118"/>
    <mergeCell ref="AB117:AB118"/>
    <mergeCell ref="AC117:AC118"/>
    <mergeCell ref="AD117:AD118"/>
    <mergeCell ref="S117:S118"/>
    <mergeCell ref="T117:T118"/>
    <mergeCell ref="U117:U118"/>
    <mergeCell ref="V117:V118"/>
    <mergeCell ref="W117:W118"/>
    <mergeCell ref="X117:X118"/>
    <mergeCell ref="M117:M118"/>
    <mergeCell ref="N117:N118"/>
    <mergeCell ref="O117:O118"/>
    <mergeCell ref="P117:P118"/>
    <mergeCell ref="Q117:Q118"/>
    <mergeCell ref="R117:R118"/>
    <mergeCell ref="G117:G118"/>
    <mergeCell ref="H117:H118"/>
    <mergeCell ref="I117:I118"/>
    <mergeCell ref="J117:J118"/>
    <mergeCell ref="K117:K118"/>
    <mergeCell ref="L117:L118"/>
    <mergeCell ref="K121:K122"/>
    <mergeCell ref="L121:L122"/>
    <mergeCell ref="Z119:Z120"/>
    <mergeCell ref="AA119:AA120"/>
    <mergeCell ref="AB119:AB120"/>
    <mergeCell ref="AC119:AC120"/>
    <mergeCell ref="AD119:AD120"/>
    <mergeCell ref="B121:B122"/>
    <mergeCell ref="C121:C122"/>
    <mergeCell ref="D121:D122"/>
    <mergeCell ref="E121:E122"/>
    <mergeCell ref="F121:F122"/>
    <mergeCell ref="T119:T120"/>
    <mergeCell ref="U119:U120"/>
    <mergeCell ref="V119:V120"/>
    <mergeCell ref="W119:W120"/>
    <mergeCell ref="X119:X120"/>
    <mergeCell ref="Y119:Y120"/>
    <mergeCell ref="N119:N120"/>
    <mergeCell ref="O119:O120"/>
    <mergeCell ref="P119:P120"/>
    <mergeCell ref="Q119:Q120"/>
    <mergeCell ref="R119:R120"/>
    <mergeCell ref="S119:S120"/>
    <mergeCell ref="H119:H120"/>
    <mergeCell ref="I119:I120"/>
    <mergeCell ref="J119:J120"/>
    <mergeCell ref="K119:K120"/>
    <mergeCell ref="L119:L120"/>
    <mergeCell ref="M119:M120"/>
    <mergeCell ref="B119:B120"/>
    <mergeCell ref="C119:C120"/>
    <mergeCell ref="AF124:AG124"/>
    <mergeCell ref="B126:B127"/>
    <mergeCell ref="C126:C127"/>
    <mergeCell ref="D126:D127"/>
    <mergeCell ref="E126:E127"/>
    <mergeCell ref="F126:F127"/>
    <mergeCell ref="G126:G127"/>
    <mergeCell ref="H126:H127"/>
    <mergeCell ref="I126:I127"/>
    <mergeCell ref="J126:J127"/>
    <mergeCell ref="Y121:Y122"/>
    <mergeCell ref="Z121:Z122"/>
    <mergeCell ref="AA121:AA122"/>
    <mergeCell ref="AB121:AB122"/>
    <mergeCell ref="AC121:AC122"/>
    <mergeCell ref="AD121:AD122"/>
    <mergeCell ref="S121:S122"/>
    <mergeCell ref="T121:T122"/>
    <mergeCell ref="U121:U122"/>
    <mergeCell ref="V121:V122"/>
    <mergeCell ref="W121:W122"/>
    <mergeCell ref="X121:X122"/>
    <mergeCell ref="M121:M122"/>
    <mergeCell ref="N121:N122"/>
    <mergeCell ref="O121:O122"/>
    <mergeCell ref="P121:P122"/>
    <mergeCell ref="Q121:Q122"/>
    <mergeCell ref="R121:R122"/>
    <mergeCell ref="G121:G122"/>
    <mergeCell ref="H121:H122"/>
    <mergeCell ref="I121:I122"/>
    <mergeCell ref="J121:J122"/>
    <mergeCell ref="AC126:AC127"/>
    <mergeCell ref="AD126:AD127"/>
    <mergeCell ref="B128:B129"/>
    <mergeCell ref="C128:C129"/>
    <mergeCell ref="D128:D129"/>
    <mergeCell ref="E128:E129"/>
    <mergeCell ref="F128:F129"/>
    <mergeCell ref="G128:G129"/>
    <mergeCell ref="H128:H129"/>
    <mergeCell ref="I128:I129"/>
    <mergeCell ref="W126:W127"/>
    <mergeCell ref="X126:X127"/>
    <mergeCell ref="Y126:Y127"/>
    <mergeCell ref="Z126:Z127"/>
    <mergeCell ref="AA126:AA127"/>
    <mergeCell ref="AB126:AB127"/>
    <mergeCell ref="Q126:Q127"/>
    <mergeCell ref="R126:R127"/>
    <mergeCell ref="S126:S127"/>
    <mergeCell ref="T126:T127"/>
    <mergeCell ref="U126:U127"/>
    <mergeCell ref="V126:V127"/>
    <mergeCell ref="K126:K127"/>
    <mergeCell ref="L126:L127"/>
    <mergeCell ref="M126:M127"/>
    <mergeCell ref="N126:N127"/>
    <mergeCell ref="O126:O127"/>
    <mergeCell ref="P126:P127"/>
    <mergeCell ref="AB128:AB129"/>
    <mergeCell ref="AC128:AC129"/>
    <mergeCell ref="AD128:AD129"/>
    <mergeCell ref="G130:G131"/>
    <mergeCell ref="H130:H131"/>
    <mergeCell ref="V128:V129"/>
    <mergeCell ref="W128:W129"/>
    <mergeCell ref="X128:X129"/>
    <mergeCell ref="Y128:Y129"/>
    <mergeCell ref="Z128:Z129"/>
    <mergeCell ref="AA128:AA129"/>
    <mergeCell ref="P128:P129"/>
    <mergeCell ref="Q128:Q129"/>
    <mergeCell ref="R128:R129"/>
    <mergeCell ref="S128:S129"/>
    <mergeCell ref="T128:T129"/>
    <mergeCell ref="U128:U129"/>
    <mergeCell ref="J128:J129"/>
    <mergeCell ref="K128:K129"/>
    <mergeCell ref="L128:L129"/>
    <mergeCell ref="M128:M129"/>
    <mergeCell ref="N128:N129"/>
    <mergeCell ref="O128:O129"/>
    <mergeCell ref="AA130:AA131"/>
    <mergeCell ref="AB130:AB131"/>
    <mergeCell ref="AC130:AC131"/>
    <mergeCell ref="AD130:AD131"/>
    <mergeCell ref="AF133:AG133"/>
    <mergeCell ref="B135:B136"/>
    <mergeCell ref="C135:C136"/>
    <mergeCell ref="D135:D136"/>
    <mergeCell ref="E135:E136"/>
    <mergeCell ref="F135:F136"/>
    <mergeCell ref="U130:U131"/>
    <mergeCell ref="V130:V131"/>
    <mergeCell ref="W130:W131"/>
    <mergeCell ref="X130:X131"/>
    <mergeCell ref="Y130:Y131"/>
    <mergeCell ref="Z130:Z131"/>
    <mergeCell ref="O130:O131"/>
    <mergeCell ref="P130:P131"/>
    <mergeCell ref="Q130:Q131"/>
    <mergeCell ref="R130:R131"/>
    <mergeCell ref="S130:S131"/>
    <mergeCell ref="T130:T131"/>
    <mergeCell ref="I130:I131"/>
    <mergeCell ref="J130:J131"/>
    <mergeCell ref="K130:K131"/>
    <mergeCell ref="L130:L131"/>
    <mergeCell ref="M130:M131"/>
    <mergeCell ref="N130:N131"/>
    <mergeCell ref="B130:B131"/>
    <mergeCell ref="C130:C131"/>
    <mergeCell ref="D130:D131"/>
    <mergeCell ref="E130:E131"/>
    <mergeCell ref="F130:F131"/>
    <mergeCell ref="D137:D138"/>
    <mergeCell ref="E137:E138"/>
    <mergeCell ref="F137:F138"/>
    <mergeCell ref="G137:G138"/>
    <mergeCell ref="Y135:Y136"/>
    <mergeCell ref="Z135:Z136"/>
    <mergeCell ref="AA135:AA136"/>
    <mergeCell ref="AB135:AB136"/>
    <mergeCell ref="AC135:AC136"/>
    <mergeCell ref="AD135:AD136"/>
    <mergeCell ref="S135:S136"/>
    <mergeCell ref="T135:T136"/>
    <mergeCell ref="U135:U136"/>
    <mergeCell ref="V135:V136"/>
    <mergeCell ref="W135:W136"/>
    <mergeCell ref="X135:X136"/>
    <mergeCell ref="M135:M136"/>
    <mergeCell ref="N135:N136"/>
    <mergeCell ref="O135:O136"/>
    <mergeCell ref="P135:P136"/>
    <mergeCell ref="Q135:Q136"/>
    <mergeCell ref="R135:R136"/>
    <mergeCell ref="G135:G136"/>
    <mergeCell ref="H135:H136"/>
    <mergeCell ref="I135:I136"/>
    <mergeCell ref="J135:J136"/>
    <mergeCell ref="K135:K136"/>
    <mergeCell ref="L135:L136"/>
    <mergeCell ref="K139:K140"/>
    <mergeCell ref="L139:L140"/>
    <mergeCell ref="Z137:Z138"/>
    <mergeCell ref="AA137:AA138"/>
    <mergeCell ref="AB137:AB138"/>
    <mergeCell ref="AC137:AC138"/>
    <mergeCell ref="AD137:AD138"/>
    <mergeCell ref="B139:B140"/>
    <mergeCell ref="C139:C140"/>
    <mergeCell ref="D139:D140"/>
    <mergeCell ref="E139:E140"/>
    <mergeCell ref="F139:F140"/>
    <mergeCell ref="T137:T138"/>
    <mergeCell ref="U137:U138"/>
    <mergeCell ref="V137:V138"/>
    <mergeCell ref="W137:W138"/>
    <mergeCell ref="X137:X138"/>
    <mergeCell ref="Y137:Y138"/>
    <mergeCell ref="N137:N138"/>
    <mergeCell ref="O137:O138"/>
    <mergeCell ref="P137:P138"/>
    <mergeCell ref="Q137:Q138"/>
    <mergeCell ref="R137:R138"/>
    <mergeCell ref="S137:S138"/>
    <mergeCell ref="H137:H138"/>
    <mergeCell ref="I137:I138"/>
    <mergeCell ref="J137:J138"/>
    <mergeCell ref="K137:K138"/>
    <mergeCell ref="L137:L138"/>
    <mergeCell ref="M137:M138"/>
    <mergeCell ref="B137:B138"/>
    <mergeCell ref="C137:C138"/>
    <mergeCell ref="AF142:AG142"/>
    <mergeCell ref="B144:B145"/>
    <mergeCell ref="C144:C145"/>
    <mergeCell ref="D144:D145"/>
    <mergeCell ref="E144:E145"/>
    <mergeCell ref="F144:F145"/>
    <mergeCell ref="G144:G145"/>
    <mergeCell ref="H144:H145"/>
    <mergeCell ref="I144:I145"/>
    <mergeCell ref="J144:J145"/>
    <mergeCell ref="Y139:Y140"/>
    <mergeCell ref="Z139:Z140"/>
    <mergeCell ref="AA139:AA140"/>
    <mergeCell ref="AB139:AB140"/>
    <mergeCell ref="AC139:AC140"/>
    <mergeCell ref="AD139:AD140"/>
    <mergeCell ref="S139:S140"/>
    <mergeCell ref="T139:T140"/>
    <mergeCell ref="U139:U140"/>
    <mergeCell ref="V139:V140"/>
    <mergeCell ref="W139:W140"/>
    <mergeCell ref="X139:X140"/>
    <mergeCell ref="M139:M140"/>
    <mergeCell ref="N139:N140"/>
    <mergeCell ref="O139:O140"/>
    <mergeCell ref="P139:P140"/>
    <mergeCell ref="Q139:Q140"/>
    <mergeCell ref="R139:R140"/>
    <mergeCell ref="G139:G140"/>
    <mergeCell ref="H139:H140"/>
    <mergeCell ref="I139:I140"/>
    <mergeCell ref="J139:J140"/>
    <mergeCell ref="AC144:AC145"/>
    <mergeCell ref="AD144:AD145"/>
    <mergeCell ref="B146:B147"/>
    <mergeCell ref="C146:C147"/>
    <mergeCell ref="D146:D147"/>
    <mergeCell ref="E146:E147"/>
    <mergeCell ref="F146:F147"/>
    <mergeCell ref="G146:G147"/>
    <mergeCell ref="H146:H147"/>
    <mergeCell ref="I146:I147"/>
    <mergeCell ref="W144:W145"/>
    <mergeCell ref="X144:X145"/>
    <mergeCell ref="Y144:Y145"/>
    <mergeCell ref="Z144:Z145"/>
    <mergeCell ref="AA144:AA145"/>
    <mergeCell ref="AB144:AB145"/>
    <mergeCell ref="Q144:Q145"/>
    <mergeCell ref="R144:R145"/>
    <mergeCell ref="S144:S145"/>
    <mergeCell ref="T144:T145"/>
    <mergeCell ref="U144:U145"/>
    <mergeCell ref="V144:V145"/>
    <mergeCell ref="K144:K145"/>
    <mergeCell ref="L144:L145"/>
    <mergeCell ref="M144:M145"/>
    <mergeCell ref="N144:N145"/>
    <mergeCell ref="O144:O145"/>
    <mergeCell ref="P144:P145"/>
    <mergeCell ref="AB146:AB147"/>
    <mergeCell ref="AC146:AC147"/>
    <mergeCell ref="AD146:AD147"/>
    <mergeCell ref="G148:G149"/>
    <mergeCell ref="H148:H149"/>
    <mergeCell ref="V146:V147"/>
    <mergeCell ref="W146:W147"/>
    <mergeCell ref="X146:X147"/>
    <mergeCell ref="Y146:Y147"/>
    <mergeCell ref="Z146:Z147"/>
    <mergeCell ref="AA146:AA147"/>
    <mergeCell ref="P146:P147"/>
    <mergeCell ref="Q146:Q147"/>
    <mergeCell ref="R146:R147"/>
    <mergeCell ref="S146:S147"/>
    <mergeCell ref="T146:T147"/>
    <mergeCell ref="U146:U147"/>
    <mergeCell ref="J146:J147"/>
    <mergeCell ref="K146:K147"/>
    <mergeCell ref="L146:L147"/>
    <mergeCell ref="M146:M147"/>
    <mergeCell ref="N146:N147"/>
    <mergeCell ref="O146:O147"/>
    <mergeCell ref="AA148:AA149"/>
    <mergeCell ref="AB148:AB149"/>
    <mergeCell ref="AC148:AC149"/>
    <mergeCell ref="AD148:AD149"/>
    <mergeCell ref="AF151:AG151"/>
    <mergeCell ref="B153:B154"/>
    <mergeCell ref="C153:C154"/>
    <mergeCell ref="D153:D154"/>
    <mergeCell ref="E153:E154"/>
    <mergeCell ref="F153:F154"/>
    <mergeCell ref="U148:U149"/>
    <mergeCell ref="V148:V149"/>
    <mergeCell ref="W148:W149"/>
    <mergeCell ref="X148:X149"/>
    <mergeCell ref="Y148:Y149"/>
    <mergeCell ref="Z148:Z149"/>
    <mergeCell ref="O148:O149"/>
    <mergeCell ref="P148:P149"/>
    <mergeCell ref="Q148:Q149"/>
    <mergeCell ref="R148:R149"/>
    <mergeCell ref="S148:S149"/>
    <mergeCell ref="T148:T149"/>
    <mergeCell ref="I148:I149"/>
    <mergeCell ref="J148:J149"/>
    <mergeCell ref="K148:K149"/>
    <mergeCell ref="L148:L149"/>
    <mergeCell ref="M148:M149"/>
    <mergeCell ref="N148:N149"/>
    <mergeCell ref="B148:B149"/>
    <mergeCell ref="C148:C149"/>
    <mergeCell ref="D148:D149"/>
    <mergeCell ref="E148:E149"/>
    <mergeCell ref="F148:F149"/>
    <mergeCell ref="D155:D156"/>
    <mergeCell ref="E155:E156"/>
    <mergeCell ref="F155:F156"/>
    <mergeCell ref="G155:G156"/>
    <mergeCell ref="Y153:Y154"/>
    <mergeCell ref="Z153:Z154"/>
    <mergeCell ref="AA153:AA154"/>
    <mergeCell ref="AB153:AB154"/>
    <mergeCell ref="AC153:AC154"/>
    <mergeCell ref="AD153:AD154"/>
    <mergeCell ref="S153:S154"/>
    <mergeCell ref="T153:T154"/>
    <mergeCell ref="U153:U154"/>
    <mergeCell ref="V153:V154"/>
    <mergeCell ref="W153:W154"/>
    <mergeCell ref="X153:X154"/>
    <mergeCell ref="M153:M154"/>
    <mergeCell ref="N153:N154"/>
    <mergeCell ref="O153:O154"/>
    <mergeCell ref="P153:P154"/>
    <mergeCell ref="Q153:Q154"/>
    <mergeCell ref="R153:R154"/>
    <mergeCell ref="G153:G154"/>
    <mergeCell ref="H153:H154"/>
    <mergeCell ref="I153:I154"/>
    <mergeCell ref="J153:J154"/>
    <mergeCell ref="K153:K154"/>
    <mergeCell ref="L153:L154"/>
    <mergeCell ref="K157:K158"/>
    <mergeCell ref="L157:L158"/>
    <mergeCell ref="Z155:Z156"/>
    <mergeCell ref="AA155:AA156"/>
    <mergeCell ref="AB155:AB156"/>
    <mergeCell ref="AC155:AC156"/>
    <mergeCell ref="AD155:AD156"/>
    <mergeCell ref="B157:B158"/>
    <mergeCell ref="C157:C158"/>
    <mergeCell ref="D157:D158"/>
    <mergeCell ref="E157:E158"/>
    <mergeCell ref="F157:F158"/>
    <mergeCell ref="T155:T156"/>
    <mergeCell ref="U155:U156"/>
    <mergeCell ref="V155:V156"/>
    <mergeCell ref="W155:W156"/>
    <mergeCell ref="X155:X156"/>
    <mergeCell ref="Y155:Y156"/>
    <mergeCell ref="N155:N156"/>
    <mergeCell ref="O155:O156"/>
    <mergeCell ref="P155:P156"/>
    <mergeCell ref="Q155:Q156"/>
    <mergeCell ref="R155:R156"/>
    <mergeCell ref="S155:S156"/>
    <mergeCell ref="H155:H156"/>
    <mergeCell ref="I155:I156"/>
    <mergeCell ref="J155:J156"/>
    <mergeCell ref="K155:K156"/>
    <mergeCell ref="L155:L156"/>
    <mergeCell ref="M155:M156"/>
    <mergeCell ref="B155:B156"/>
    <mergeCell ref="C155:C156"/>
    <mergeCell ref="AF160:AG160"/>
    <mergeCell ref="B162:B163"/>
    <mergeCell ref="C162:C163"/>
    <mergeCell ref="D162:D163"/>
    <mergeCell ref="E162:E163"/>
    <mergeCell ref="F162:F163"/>
    <mergeCell ref="G162:G163"/>
    <mergeCell ref="H162:H163"/>
    <mergeCell ref="I162:I163"/>
    <mergeCell ref="J162:J163"/>
    <mergeCell ref="Y157:Y158"/>
    <mergeCell ref="Z157:Z158"/>
    <mergeCell ref="AA157:AA158"/>
    <mergeCell ref="AB157:AB158"/>
    <mergeCell ref="AC157:AC158"/>
    <mergeCell ref="AD157:AD158"/>
    <mergeCell ref="S157:S158"/>
    <mergeCell ref="T157:T158"/>
    <mergeCell ref="U157:U158"/>
    <mergeCell ref="V157:V158"/>
    <mergeCell ref="W157:W158"/>
    <mergeCell ref="X157:X158"/>
    <mergeCell ref="M157:M158"/>
    <mergeCell ref="N157:N158"/>
    <mergeCell ref="O157:O158"/>
    <mergeCell ref="P157:P158"/>
    <mergeCell ref="Q157:Q158"/>
    <mergeCell ref="R157:R158"/>
    <mergeCell ref="G157:G158"/>
    <mergeCell ref="H157:H158"/>
    <mergeCell ref="I157:I158"/>
    <mergeCell ref="J157:J158"/>
    <mergeCell ref="AC162:AC163"/>
    <mergeCell ref="AD162:AD163"/>
    <mergeCell ref="B164:B165"/>
    <mergeCell ref="C164:C165"/>
    <mergeCell ref="D164:D165"/>
    <mergeCell ref="E164:E165"/>
    <mergeCell ref="F164:F165"/>
    <mergeCell ref="G164:G165"/>
    <mergeCell ref="H164:H165"/>
    <mergeCell ref="I164:I165"/>
    <mergeCell ref="W162:W163"/>
    <mergeCell ref="X162:X163"/>
    <mergeCell ref="Y162:Y163"/>
    <mergeCell ref="Z162:Z163"/>
    <mergeCell ref="AA162:AA163"/>
    <mergeCell ref="AB162:AB163"/>
    <mergeCell ref="Q162:Q163"/>
    <mergeCell ref="R162:R163"/>
    <mergeCell ref="S162:S163"/>
    <mergeCell ref="T162:T163"/>
    <mergeCell ref="U162:U163"/>
    <mergeCell ref="V162:V163"/>
    <mergeCell ref="K162:K163"/>
    <mergeCell ref="L162:L163"/>
    <mergeCell ref="M162:M163"/>
    <mergeCell ref="N162:N163"/>
    <mergeCell ref="O162:O163"/>
    <mergeCell ref="P162:P163"/>
    <mergeCell ref="AB164:AB165"/>
    <mergeCell ref="AC164:AC165"/>
    <mergeCell ref="AD164:AD165"/>
    <mergeCell ref="G166:G167"/>
    <mergeCell ref="H166:H167"/>
    <mergeCell ref="V164:V165"/>
    <mergeCell ref="W164:W165"/>
    <mergeCell ref="X164:X165"/>
    <mergeCell ref="Y164:Y165"/>
    <mergeCell ref="Z164:Z165"/>
    <mergeCell ref="AA164:AA165"/>
    <mergeCell ref="P164:P165"/>
    <mergeCell ref="Q164:Q165"/>
    <mergeCell ref="R164:R165"/>
    <mergeCell ref="S164:S165"/>
    <mergeCell ref="T164:T165"/>
    <mergeCell ref="U164:U165"/>
    <mergeCell ref="J164:J165"/>
    <mergeCell ref="K164:K165"/>
    <mergeCell ref="L164:L165"/>
    <mergeCell ref="M164:M165"/>
    <mergeCell ref="N164:N165"/>
    <mergeCell ref="O164:O165"/>
    <mergeCell ref="AA166:AA167"/>
    <mergeCell ref="AB166:AB167"/>
    <mergeCell ref="AC166:AC167"/>
    <mergeCell ref="AD166:AD167"/>
    <mergeCell ref="AF169:AG169"/>
    <mergeCell ref="B171:B172"/>
    <mergeCell ref="C171:C172"/>
    <mergeCell ref="D171:D172"/>
    <mergeCell ref="E171:E172"/>
    <mergeCell ref="F171:F172"/>
    <mergeCell ref="U166:U167"/>
    <mergeCell ref="V166:V167"/>
    <mergeCell ref="W166:W167"/>
    <mergeCell ref="X166:X167"/>
    <mergeCell ref="Y166:Y167"/>
    <mergeCell ref="Z166:Z167"/>
    <mergeCell ref="O166:O167"/>
    <mergeCell ref="P166:P167"/>
    <mergeCell ref="Q166:Q167"/>
    <mergeCell ref="R166:R167"/>
    <mergeCell ref="S166:S167"/>
    <mergeCell ref="T166:T167"/>
    <mergeCell ref="I166:I167"/>
    <mergeCell ref="J166:J167"/>
    <mergeCell ref="K166:K167"/>
    <mergeCell ref="L166:L167"/>
    <mergeCell ref="M166:M167"/>
    <mergeCell ref="N166:N167"/>
    <mergeCell ref="B166:B167"/>
    <mergeCell ref="C166:C167"/>
    <mergeCell ref="D166:D167"/>
    <mergeCell ref="E166:E167"/>
    <mergeCell ref="F166:F167"/>
    <mergeCell ref="D173:D174"/>
    <mergeCell ref="E173:E174"/>
    <mergeCell ref="F173:F174"/>
    <mergeCell ref="G173:G174"/>
    <mergeCell ref="Y171:Y172"/>
    <mergeCell ref="Z171:Z172"/>
    <mergeCell ref="AA171:AA172"/>
    <mergeCell ref="AB171:AB172"/>
    <mergeCell ref="AC171:AC172"/>
    <mergeCell ref="AD171:AD172"/>
    <mergeCell ref="S171:S172"/>
    <mergeCell ref="T171:T172"/>
    <mergeCell ref="U171:U172"/>
    <mergeCell ref="V171:V172"/>
    <mergeCell ref="W171:W172"/>
    <mergeCell ref="X171:X172"/>
    <mergeCell ref="M171:M172"/>
    <mergeCell ref="N171:N172"/>
    <mergeCell ref="O171:O172"/>
    <mergeCell ref="P171:P172"/>
    <mergeCell ref="Q171:Q172"/>
    <mergeCell ref="R171:R172"/>
    <mergeCell ref="G171:G172"/>
    <mergeCell ref="H171:H172"/>
    <mergeCell ref="I171:I172"/>
    <mergeCell ref="J171:J172"/>
    <mergeCell ref="K171:K172"/>
    <mergeCell ref="L171:L172"/>
    <mergeCell ref="K175:K176"/>
    <mergeCell ref="L175:L176"/>
    <mergeCell ref="Z173:Z174"/>
    <mergeCell ref="AA173:AA174"/>
    <mergeCell ref="AB173:AB174"/>
    <mergeCell ref="AC173:AC174"/>
    <mergeCell ref="AD173:AD174"/>
    <mergeCell ref="B175:B176"/>
    <mergeCell ref="C175:C176"/>
    <mergeCell ref="D175:D176"/>
    <mergeCell ref="E175:E176"/>
    <mergeCell ref="F175:F176"/>
    <mergeCell ref="T173:T174"/>
    <mergeCell ref="U173:U174"/>
    <mergeCell ref="V173:V174"/>
    <mergeCell ref="W173:W174"/>
    <mergeCell ref="X173:X174"/>
    <mergeCell ref="Y173:Y174"/>
    <mergeCell ref="N173:N174"/>
    <mergeCell ref="O173:O174"/>
    <mergeCell ref="P173:P174"/>
    <mergeCell ref="Q173:Q174"/>
    <mergeCell ref="R173:R174"/>
    <mergeCell ref="S173:S174"/>
    <mergeCell ref="H173:H174"/>
    <mergeCell ref="I173:I174"/>
    <mergeCell ref="J173:J174"/>
    <mergeCell ref="K173:K174"/>
    <mergeCell ref="L173:L174"/>
    <mergeCell ref="M173:M174"/>
    <mergeCell ref="B173:B174"/>
    <mergeCell ref="C173:C174"/>
    <mergeCell ref="AF178:AG178"/>
    <mergeCell ref="B180:B181"/>
    <mergeCell ref="C180:C181"/>
    <mergeCell ref="D180:D181"/>
    <mergeCell ref="E180:E181"/>
    <mergeCell ref="F180:F181"/>
    <mergeCell ref="G180:G181"/>
    <mergeCell ref="H180:H181"/>
    <mergeCell ref="I180:I181"/>
    <mergeCell ref="J180:J181"/>
    <mergeCell ref="Y175:Y176"/>
    <mergeCell ref="Z175:Z176"/>
    <mergeCell ref="AA175:AA176"/>
    <mergeCell ref="AB175:AB176"/>
    <mergeCell ref="AC175:AC176"/>
    <mergeCell ref="AD175:AD176"/>
    <mergeCell ref="S175:S176"/>
    <mergeCell ref="T175:T176"/>
    <mergeCell ref="U175:U176"/>
    <mergeCell ref="V175:V176"/>
    <mergeCell ref="W175:W176"/>
    <mergeCell ref="X175:X176"/>
    <mergeCell ref="M175:M176"/>
    <mergeCell ref="N175:N176"/>
    <mergeCell ref="O175:O176"/>
    <mergeCell ref="P175:P176"/>
    <mergeCell ref="Q175:Q176"/>
    <mergeCell ref="R175:R176"/>
    <mergeCell ref="G175:G176"/>
    <mergeCell ref="H175:H176"/>
    <mergeCell ref="I175:I176"/>
    <mergeCell ref="J175:J176"/>
    <mergeCell ref="AC180:AC181"/>
    <mergeCell ref="AD180:AD181"/>
    <mergeCell ref="B182:B183"/>
    <mergeCell ref="C182:C183"/>
    <mergeCell ref="D182:D183"/>
    <mergeCell ref="E182:E183"/>
    <mergeCell ref="F182:F183"/>
    <mergeCell ref="G182:G183"/>
    <mergeCell ref="H182:H183"/>
    <mergeCell ref="I182:I183"/>
    <mergeCell ref="W180:W181"/>
    <mergeCell ref="X180:X181"/>
    <mergeCell ref="Y180:Y181"/>
    <mergeCell ref="Z180:Z181"/>
    <mergeCell ref="AA180:AA181"/>
    <mergeCell ref="AB180:AB181"/>
    <mergeCell ref="Q180:Q181"/>
    <mergeCell ref="R180:R181"/>
    <mergeCell ref="S180:S181"/>
    <mergeCell ref="T180:T181"/>
    <mergeCell ref="U180:U181"/>
    <mergeCell ref="V180:V181"/>
    <mergeCell ref="K180:K181"/>
    <mergeCell ref="L180:L181"/>
    <mergeCell ref="M180:M181"/>
    <mergeCell ref="N180:N181"/>
    <mergeCell ref="O180:O181"/>
    <mergeCell ref="P180:P181"/>
    <mergeCell ref="AB182:AB183"/>
    <mergeCell ref="AC182:AC183"/>
    <mergeCell ref="AD182:AD183"/>
    <mergeCell ref="G184:G185"/>
    <mergeCell ref="H184:H185"/>
    <mergeCell ref="V182:V183"/>
    <mergeCell ref="W182:W183"/>
    <mergeCell ref="X182:X183"/>
    <mergeCell ref="Y182:Y183"/>
    <mergeCell ref="Z182:Z183"/>
    <mergeCell ref="AA182:AA183"/>
    <mergeCell ref="P182:P183"/>
    <mergeCell ref="Q182:Q183"/>
    <mergeCell ref="R182:R183"/>
    <mergeCell ref="S182:S183"/>
    <mergeCell ref="T182:T183"/>
    <mergeCell ref="U182:U183"/>
    <mergeCell ref="J182:J183"/>
    <mergeCell ref="K182:K183"/>
    <mergeCell ref="L182:L183"/>
    <mergeCell ref="M182:M183"/>
    <mergeCell ref="N182:N183"/>
    <mergeCell ref="O182:O183"/>
    <mergeCell ref="AA184:AA185"/>
    <mergeCell ref="AB184:AB185"/>
    <mergeCell ref="AC184:AC185"/>
    <mergeCell ref="AD184:AD185"/>
    <mergeCell ref="AF187:AG187"/>
    <mergeCell ref="B189:B190"/>
    <mergeCell ref="C189:C190"/>
    <mergeCell ref="D189:D190"/>
    <mergeCell ref="E189:E190"/>
    <mergeCell ref="F189:F190"/>
    <mergeCell ref="U184:U185"/>
    <mergeCell ref="V184:V185"/>
    <mergeCell ref="W184:W185"/>
    <mergeCell ref="X184:X185"/>
    <mergeCell ref="Y184:Y185"/>
    <mergeCell ref="Z184:Z185"/>
    <mergeCell ref="O184:O185"/>
    <mergeCell ref="P184:P185"/>
    <mergeCell ref="Q184:Q185"/>
    <mergeCell ref="R184:R185"/>
    <mergeCell ref="S184:S185"/>
    <mergeCell ref="T184:T185"/>
    <mergeCell ref="I184:I185"/>
    <mergeCell ref="J184:J185"/>
    <mergeCell ref="K184:K185"/>
    <mergeCell ref="L184:L185"/>
    <mergeCell ref="M184:M185"/>
    <mergeCell ref="N184:N185"/>
    <mergeCell ref="B184:B185"/>
    <mergeCell ref="C184:C185"/>
    <mergeCell ref="D184:D185"/>
    <mergeCell ref="E184:E185"/>
    <mergeCell ref="F184:F185"/>
    <mergeCell ref="D191:D192"/>
    <mergeCell ref="E191:E192"/>
    <mergeCell ref="F191:F192"/>
    <mergeCell ref="G191:G192"/>
    <mergeCell ref="Y189:Y190"/>
    <mergeCell ref="Z189:Z190"/>
    <mergeCell ref="AA189:AA190"/>
    <mergeCell ref="AB189:AB190"/>
    <mergeCell ref="AC189:AC190"/>
    <mergeCell ref="AD189:AD190"/>
    <mergeCell ref="S189:S190"/>
    <mergeCell ref="T189:T190"/>
    <mergeCell ref="U189:U190"/>
    <mergeCell ref="V189:V190"/>
    <mergeCell ref="W189:W190"/>
    <mergeCell ref="X189:X190"/>
    <mergeCell ref="M189:M190"/>
    <mergeCell ref="N189:N190"/>
    <mergeCell ref="O189:O190"/>
    <mergeCell ref="P189:P190"/>
    <mergeCell ref="Q189:Q190"/>
    <mergeCell ref="R189:R190"/>
    <mergeCell ref="G189:G190"/>
    <mergeCell ref="H189:H190"/>
    <mergeCell ref="I189:I190"/>
    <mergeCell ref="J189:J190"/>
    <mergeCell ref="K189:K190"/>
    <mergeCell ref="L189:L190"/>
    <mergeCell ref="K193:K194"/>
    <mergeCell ref="L193:L194"/>
    <mergeCell ref="Z191:Z192"/>
    <mergeCell ref="AA191:AA192"/>
    <mergeCell ref="AB191:AB192"/>
    <mergeCell ref="AC191:AC192"/>
    <mergeCell ref="AD191:AD192"/>
    <mergeCell ref="B193:B194"/>
    <mergeCell ref="C193:C194"/>
    <mergeCell ref="D193:D194"/>
    <mergeCell ref="E193:E194"/>
    <mergeCell ref="F193:F194"/>
    <mergeCell ref="T191:T192"/>
    <mergeCell ref="U191:U192"/>
    <mergeCell ref="V191:V192"/>
    <mergeCell ref="W191:W192"/>
    <mergeCell ref="X191:X192"/>
    <mergeCell ref="Y191:Y192"/>
    <mergeCell ref="N191:N192"/>
    <mergeCell ref="O191:O192"/>
    <mergeCell ref="P191:P192"/>
    <mergeCell ref="Q191:Q192"/>
    <mergeCell ref="R191:R192"/>
    <mergeCell ref="S191:S192"/>
    <mergeCell ref="H191:H192"/>
    <mergeCell ref="I191:I192"/>
    <mergeCell ref="J191:J192"/>
    <mergeCell ref="K191:K192"/>
    <mergeCell ref="L191:L192"/>
    <mergeCell ref="M191:M192"/>
    <mergeCell ref="B191:B192"/>
    <mergeCell ref="C191:C192"/>
    <mergeCell ref="AF196:AG196"/>
    <mergeCell ref="B198:B199"/>
    <mergeCell ref="C198:C199"/>
    <mergeCell ref="D198:D199"/>
    <mergeCell ref="E198:E199"/>
    <mergeCell ref="F198:F199"/>
    <mergeCell ref="G198:G199"/>
    <mergeCell ref="H198:H199"/>
    <mergeCell ref="I198:I199"/>
    <mergeCell ref="J198:J199"/>
    <mergeCell ref="Y193:Y194"/>
    <mergeCell ref="Z193:Z194"/>
    <mergeCell ref="AA193:AA194"/>
    <mergeCell ref="AB193:AB194"/>
    <mergeCell ref="AC193:AC194"/>
    <mergeCell ref="AD193:AD194"/>
    <mergeCell ref="S193:S194"/>
    <mergeCell ref="T193:T194"/>
    <mergeCell ref="U193:U194"/>
    <mergeCell ref="V193:V194"/>
    <mergeCell ref="W193:W194"/>
    <mergeCell ref="X193:X194"/>
    <mergeCell ref="M193:M194"/>
    <mergeCell ref="N193:N194"/>
    <mergeCell ref="O193:O194"/>
    <mergeCell ref="P193:P194"/>
    <mergeCell ref="Q193:Q194"/>
    <mergeCell ref="R193:R194"/>
    <mergeCell ref="G193:G194"/>
    <mergeCell ref="H193:H194"/>
    <mergeCell ref="I193:I194"/>
    <mergeCell ref="J193:J194"/>
    <mergeCell ref="AC198:AC199"/>
    <mergeCell ref="AD198:AD199"/>
    <mergeCell ref="B200:B201"/>
    <mergeCell ref="C200:C201"/>
    <mergeCell ref="D200:D201"/>
    <mergeCell ref="E200:E201"/>
    <mergeCell ref="F200:F201"/>
    <mergeCell ref="G200:G201"/>
    <mergeCell ref="H200:H201"/>
    <mergeCell ref="I200:I201"/>
    <mergeCell ref="W198:W199"/>
    <mergeCell ref="X198:X199"/>
    <mergeCell ref="Y198:Y199"/>
    <mergeCell ref="Z198:Z199"/>
    <mergeCell ref="AA198:AA199"/>
    <mergeCell ref="AB198:AB199"/>
    <mergeCell ref="Q198:Q199"/>
    <mergeCell ref="R198:R199"/>
    <mergeCell ref="S198:S199"/>
    <mergeCell ref="T198:T199"/>
    <mergeCell ref="U198:U199"/>
    <mergeCell ref="V198:V199"/>
    <mergeCell ref="K198:K199"/>
    <mergeCell ref="L198:L199"/>
    <mergeCell ref="M198:M199"/>
    <mergeCell ref="N198:N199"/>
    <mergeCell ref="O198:O199"/>
    <mergeCell ref="P198:P199"/>
    <mergeCell ref="AB200:AB201"/>
    <mergeCell ref="AC200:AC201"/>
    <mergeCell ref="AD200:AD201"/>
    <mergeCell ref="G202:G203"/>
    <mergeCell ref="H202:H203"/>
    <mergeCell ref="V200:V201"/>
    <mergeCell ref="W200:W201"/>
    <mergeCell ref="X200:X201"/>
    <mergeCell ref="Y200:Y201"/>
    <mergeCell ref="Z200:Z201"/>
    <mergeCell ref="AA200:AA201"/>
    <mergeCell ref="P200:P201"/>
    <mergeCell ref="Q200:Q201"/>
    <mergeCell ref="R200:R201"/>
    <mergeCell ref="S200:S201"/>
    <mergeCell ref="T200:T201"/>
    <mergeCell ref="U200:U201"/>
    <mergeCell ref="J200:J201"/>
    <mergeCell ref="K200:K201"/>
    <mergeCell ref="L200:L201"/>
    <mergeCell ref="M200:M201"/>
    <mergeCell ref="N200:N201"/>
    <mergeCell ref="O200:O201"/>
    <mergeCell ref="AA202:AA203"/>
    <mergeCell ref="AB202:AB203"/>
    <mergeCell ref="AC202:AC203"/>
    <mergeCell ref="AD202:AD203"/>
    <mergeCell ref="AF205:AG205"/>
    <mergeCell ref="B207:B208"/>
    <mergeCell ref="C207:C208"/>
    <mergeCell ref="D207:D208"/>
    <mergeCell ref="E207:E208"/>
    <mergeCell ref="F207:F208"/>
    <mergeCell ref="U202:U203"/>
    <mergeCell ref="V202:V203"/>
    <mergeCell ref="W202:W203"/>
    <mergeCell ref="X202:X203"/>
    <mergeCell ref="Y202:Y203"/>
    <mergeCell ref="Z202:Z203"/>
    <mergeCell ref="O202:O203"/>
    <mergeCell ref="P202:P203"/>
    <mergeCell ref="Q202:Q203"/>
    <mergeCell ref="R202:R203"/>
    <mergeCell ref="S202:S203"/>
    <mergeCell ref="T202:T203"/>
    <mergeCell ref="I202:I203"/>
    <mergeCell ref="J202:J203"/>
    <mergeCell ref="K202:K203"/>
    <mergeCell ref="L202:L203"/>
    <mergeCell ref="M202:M203"/>
    <mergeCell ref="N202:N203"/>
    <mergeCell ref="B202:B203"/>
    <mergeCell ref="C202:C203"/>
    <mergeCell ref="D202:D203"/>
    <mergeCell ref="E202:E203"/>
    <mergeCell ref="F202:F203"/>
    <mergeCell ref="D209:D210"/>
    <mergeCell ref="E209:E210"/>
    <mergeCell ref="F209:F210"/>
    <mergeCell ref="G209:G210"/>
    <mergeCell ref="Y207:Y208"/>
    <mergeCell ref="Z207:Z208"/>
    <mergeCell ref="AA207:AA208"/>
    <mergeCell ref="AB207:AB208"/>
    <mergeCell ref="AC207:AC208"/>
    <mergeCell ref="AD207:AD208"/>
    <mergeCell ref="S207:S208"/>
    <mergeCell ref="T207:T208"/>
    <mergeCell ref="U207:U208"/>
    <mergeCell ref="V207:V208"/>
    <mergeCell ref="W207:W208"/>
    <mergeCell ref="X207:X208"/>
    <mergeCell ref="M207:M208"/>
    <mergeCell ref="N207:N208"/>
    <mergeCell ref="O207:O208"/>
    <mergeCell ref="P207:P208"/>
    <mergeCell ref="Q207:Q208"/>
    <mergeCell ref="R207:R208"/>
    <mergeCell ref="G207:G208"/>
    <mergeCell ref="H207:H208"/>
    <mergeCell ref="I207:I208"/>
    <mergeCell ref="J207:J208"/>
    <mergeCell ref="K207:K208"/>
    <mergeCell ref="L207:L208"/>
    <mergeCell ref="K211:K212"/>
    <mergeCell ref="L211:L212"/>
    <mergeCell ref="Z209:Z210"/>
    <mergeCell ref="AA209:AA210"/>
    <mergeCell ref="AB209:AB210"/>
    <mergeCell ref="AC209:AC210"/>
    <mergeCell ref="AD209:AD210"/>
    <mergeCell ref="B211:B212"/>
    <mergeCell ref="C211:C212"/>
    <mergeCell ref="D211:D212"/>
    <mergeCell ref="E211:E212"/>
    <mergeCell ref="F211:F212"/>
    <mergeCell ref="T209:T210"/>
    <mergeCell ref="U209:U210"/>
    <mergeCell ref="V209:V210"/>
    <mergeCell ref="W209:W210"/>
    <mergeCell ref="X209:X210"/>
    <mergeCell ref="Y209:Y210"/>
    <mergeCell ref="N209:N210"/>
    <mergeCell ref="O209:O210"/>
    <mergeCell ref="P209:P210"/>
    <mergeCell ref="Q209:Q210"/>
    <mergeCell ref="R209:R210"/>
    <mergeCell ref="S209:S210"/>
    <mergeCell ref="H209:H210"/>
    <mergeCell ref="I209:I210"/>
    <mergeCell ref="J209:J210"/>
    <mergeCell ref="K209:K210"/>
    <mergeCell ref="L209:L210"/>
    <mergeCell ref="M209:M210"/>
    <mergeCell ref="B209:B210"/>
    <mergeCell ref="C209:C210"/>
    <mergeCell ref="AF214:AG214"/>
    <mergeCell ref="B216:B217"/>
    <mergeCell ref="C216:C217"/>
    <mergeCell ref="D216:D217"/>
    <mergeCell ref="E216:E217"/>
    <mergeCell ref="F216:F217"/>
    <mergeCell ref="G216:G217"/>
    <mergeCell ref="H216:H217"/>
    <mergeCell ref="I216:I217"/>
    <mergeCell ref="J216:J217"/>
    <mergeCell ref="Y211:Y212"/>
    <mergeCell ref="Z211:Z212"/>
    <mergeCell ref="AA211:AA212"/>
    <mergeCell ref="AB211:AB212"/>
    <mergeCell ref="AC211:AC212"/>
    <mergeCell ref="AD211:AD212"/>
    <mergeCell ref="S211:S212"/>
    <mergeCell ref="T211:T212"/>
    <mergeCell ref="U211:U212"/>
    <mergeCell ref="V211:V212"/>
    <mergeCell ref="W211:W212"/>
    <mergeCell ref="X211:X212"/>
    <mergeCell ref="M211:M212"/>
    <mergeCell ref="N211:N212"/>
    <mergeCell ref="O211:O212"/>
    <mergeCell ref="P211:P212"/>
    <mergeCell ref="Q211:Q212"/>
    <mergeCell ref="R211:R212"/>
    <mergeCell ref="G211:G212"/>
    <mergeCell ref="H211:H212"/>
    <mergeCell ref="I211:I212"/>
    <mergeCell ref="J211:J212"/>
    <mergeCell ref="AC216:AC217"/>
    <mergeCell ref="AD216:AD217"/>
    <mergeCell ref="B218:B219"/>
    <mergeCell ref="C218:C219"/>
    <mergeCell ref="D218:D219"/>
    <mergeCell ref="E218:E219"/>
    <mergeCell ref="F218:F219"/>
    <mergeCell ref="G218:G219"/>
    <mergeCell ref="H218:H219"/>
    <mergeCell ref="I218:I219"/>
    <mergeCell ref="W216:W217"/>
    <mergeCell ref="X216:X217"/>
    <mergeCell ref="Y216:Y217"/>
    <mergeCell ref="Z216:Z217"/>
    <mergeCell ref="AA216:AA217"/>
    <mergeCell ref="AB216:AB217"/>
    <mergeCell ref="Q216:Q217"/>
    <mergeCell ref="R216:R217"/>
    <mergeCell ref="S216:S217"/>
    <mergeCell ref="T216:T217"/>
    <mergeCell ref="U216:U217"/>
    <mergeCell ref="V216:V217"/>
    <mergeCell ref="K216:K217"/>
    <mergeCell ref="L216:L217"/>
    <mergeCell ref="M216:M217"/>
    <mergeCell ref="N216:N217"/>
    <mergeCell ref="O216:O217"/>
    <mergeCell ref="P216:P217"/>
    <mergeCell ref="AB218:AB219"/>
    <mergeCell ref="AC218:AC219"/>
    <mergeCell ref="AD218:AD219"/>
    <mergeCell ref="G220:G221"/>
    <mergeCell ref="H220:H221"/>
    <mergeCell ref="V218:V219"/>
    <mergeCell ref="W218:W219"/>
    <mergeCell ref="X218:X219"/>
    <mergeCell ref="Y218:Y219"/>
    <mergeCell ref="Z218:Z219"/>
    <mergeCell ref="AA218:AA219"/>
    <mergeCell ref="P218:P219"/>
    <mergeCell ref="Q218:Q219"/>
    <mergeCell ref="R218:R219"/>
    <mergeCell ref="S218:S219"/>
    <mergeCell ref="T218:T219"/>
    <mergeCell ref="U218:U219"/>
    <mergeCell ref="J218:J219"/>
    <mergeCell ref="K218:K219"/>
    <mergeCell ref="L218:L219"/>
    <mergeCell ref="M218:M219"/>
    <mergeCell ref="N218:N219"/>
    <mergeCell ref="O218:O219"/>
    <mergeCell ref="AA220:AA221"/>
    <mergeCell ref="AB220:AB221"/>
    <mergeCell ref="AC220:AC221"/>
    <mergeCell ref="AD220:AD221"/>
    <mergeCell ref="AF223:AG223"/>
    <mergeCell ref="B225:B226"/>
    <mergeCell ref="C225:C226"/>
    <mergeCell ref="D225:D226"/>
    <mergeCell ref="E225:E226"/>
    <mergeCell ref="F225:F226"/>
    <mergeCell ref="U220:U221"/>
    <mergeCell ref="V220:V221"/>
    <mergeCell ref="W220:W221"/>
    <mergeCell ref="X220:X221"/>
    <mergeCell ref="Y220:Y221"/>
    <mergeCell ref="Z220:Z221"/>
    <mergeCell ref="O220:O221"/>
    <mergeCell ref="P220:P221"/>
    <mergeCell ref="Q220:Q221"/>
    <mergeCell ref="R220:R221"/>
    <mergeCell ref="S220:S221"/>
    <mergeCell ref="T220:T221"/>
    <mergeCell ref="I220:I221"/>
    <mergeCell ref="J220:J221"/>
    <mergeCell ref="K220:K221"/>
    <mergeCell ref="L220:L221"/>
    <mergeCell ref="M220:M221"/>
    <mergeCell ref="N220:N221"/>
    <mergeCell ref="B220:B221"/>
    <mergeCell ref="C220:C221"/>
    <mergeCell ref="D220:D221"/>
    <mergeCell ref="E220:E221"/>
    <mergeCell ref="F220:F221"/>
    <mergeCell ref="D227:D228"/>
    <mergeCell ref="E227:E228"/>
    <mergeCell ref="F227:F228"/>
    <mergeCell ref="G227:G228"/>
    <mergeCell ref="Y225:Y226"/>
    <mergeCell ref="Z225:Z226"/>
    <mergeCell ref="AA225:AA226"/>
    <mergeCell ref="AB225:AB226"/>
    <mergeCell ref="AC225:AC226"/>
    <mergeCell ref="AD225:AD226"/>
    <mergeCell ref="S225:S226"/>
    <mergeCell ref="T225:T226"/>
    <mergeCell ref="U225:U226"/>
    <mergeCell ref="V225:V226"/>
    <mergeCell ref="W225:W226"/>
    <mergeCell ref="X225:X226"/>
    <mergeCell ref="M225:M226"/>
    <mergeCell ref="N225:N226"/>
    <mergeCell ref="O225:O226"/>
    <mergeCell ref="P225:P226"/>
    <mergeCell ref="Q225:Q226"/>
    <mergeCell ref="R225:R226"/>
    <mergeCell ref="G225:G226"/>
    <mergeCell ref="H225:H226"/>
    <mergeCell ref="I225:I226"/>
    <mergeCell ref="J225:J226"/>
    <mergeCell ref="K225:K226"/>
    <mergeCell ref="L225:L226"/>
    <mergeCell ref="K229:K230"/>
    <mergeCell ref="L229:L230"/>
    <mergeCell ref="Z227:Z228"/>
    <mergeCell ref="AA227:AA228"/>
    <mergeCell ref="AB227:AB228"/>
    <mergeCell ref="AC227:AC228"/>
    <mergeCell ref="AD227:AD228"/>
    <mergeCell ref="B229:B230"/>
    <mergeCell ref="C229:C230"/>
    <mergeCell ref="D229:D230"/>
    <mergeCell ref="E229:E230"/>
    <mergeCell ref="F229:F230"/>
    <mergeCell ref="T227:T228"/>
    <mergeCell ref="U227:U228"/>
    <mergeCell ref="V227:V228"/>
    <mergeCell ref="W227:W228"/>
    <mergeCell ref="X227:X228"/>
    <mergeCell ref="Y227:Y228"/>
    <mergeCell ref="N227:N228"/>
    <mergeCell ref="O227:O228"/>
    <mergeCell ref="P227:P228"/>
    <mergeCell ref="Q227:Q228"/>
    <mergeCell ref="R227:R228"/>
    <mergeCell ref="S227:S228"/>
    <mergeCell ref="H227:H228"/>
    <mergeCell ref="I227:I228"/>
    <mergeCell ref="J227:J228"/>
    <mergeCell ref="K227:K228"/>
    <mergeCell ref="L227:L228"/>
    <mergeCell ref="M227:M228"/>
    <mergeCell ref="B227:B228"/>
    <mergeCell ref="C227:C228"/>
    <mergeCell ref="AF232:AG232"/>
    <mergeCell ref="B234:B235"/>
    <mergeCell ref="C234:C235"/>
    <mergeCell ref="D234:D235"/>
    <mergeCell ref="E234:E235"/>
    <mergeCell ref="F234:F235"/>
    <mergeCell ref="G234:G235"/>
    <mergeCell ref="H234:H235"/>
    <mergeCell ref="I234:I235"/>
    <mergeCell ref="J234:J235"/>
    <mergeCell ref="Y229:Y230"/>
    <mergeCell ref="Z229:Z230"/>
    <mergeCell ref="AA229:AA230"/>
    <mergeCell ref="AB229:AB230"/>
    <mergeCell ref="AC229:AC230"/>
    <mergeCell ref="AD229:AD230"/>
    <mergeCell ref="S229:S230"/>
    <mergeCell ref="T229:T230"/>
    <mergeCell ref="U229:U230"/>
    <mergeCell ref="V229:V230"/>
    <mergeCell ref="W229:W230"/>
    <mergeCell ref="X229:X230"/>
    <mergeCell ref="M229:M230"/>
    <mergeCell ref="N229:N230"/>
    <mergeCell ref="O229:O230"/>
    <mergeCell ref="P229:P230"/>
    <mergeCell ref="Q229:Q230"/>
    <mergeCell ref="R229:R230"/>
    <mergeCell ref="G229:G230"/>
    <mergeCell ref="H229:H230"/>
    <mergeCell ref="I229:I230"/>
    <mergeCell ref="J229:J230"/>
    <mergeCell ref="AC234:AC235"/>
    <mergeCell ref="AD234:AD235"/>
    <mergeCell ref="B236:B237"/>
    <mergeCell ref="C236:C237"/>
    <mergeCell ref="D236:D237"/>
    <mergeCell ref="E236:E237"/>
    <mergeCell ref="F236:F237"/>
    <mergeCell ref="G236:G237"/>
    <mergeCell ref="H236:H237"/>
    <mergeCell ref="I236:I237"/>
    <mergeCell ref="W234:W235"/>
    <mergeCell ref="X234:X235"/>
    <mergeCell ref="Y234:Y235"/>
    <mergeCell ref="Z234:Z235"/>
    <mergeCell ref="AA234:AA235"/>
    <mergeCell ref="AB234:AB235"/>
    <mergeCell ref="Q234:Q235"/>
    <mergeCell ref="R234:R235"/>
    <mergeCell ref="S234:S235"/>
    <mergeCell ref="T234:T235"/>
    <mergeCell ref="U234:U235"/>
    <mergeCell ref="V234:V235"/>
    <mergeCell ref="K234:K235"/>
    <mergeCell ref="L234:L235"/>
    <mergeCell ref="M234:M235"/>
    <mergeCell ref="N234:N235"/>
    <mergeCell ref="O234:O235"/>
    <mergeCell ref="P234:P235"/>
    <mergeCell ref="AB236:AB237"/>
    <mergeCell ref="AC236:AC237"/>
    <mergeCell ref="AD236:AD237"/>
    <mergeCell ref="G238:G239"/>
    <mergeCell ref="H238:H239"/>
    <mergeCell ref="V236:V237"/>
    <mergeCell ref="W236:W237"/>
    <mergeCell ref="X236:X237"/>
    <mergeCell ref="Y236:Y237"/>
    <mergeCell ref="Z236:Z237"/>
    <mergeCell ref="AA236:AA237"/>
    <mergeCell ref="P236:P237"/>
    <mergeCell ref="Q236:Q237"/>
    <mergeCell ref="R236:R237"/>
    <mergeCell ref="S236:S237"/>
    <mergeCell ref="T236:T237"/>
    <mergeCell ref="U236:U237"/>
    <mergeCell ref="J236:J237"/>
    <mergeCell ref="K236:K237"/>
    <mergeCell ref="L236:L237"/>
    <mergeCell ref="M236:M237"/>
    <mergeCell ref="N236:N237"/>
    <mergeCell ref="O236:O237"/>
    <mergeCell ref="AA238:AA239"/>
    <mergeCell ref="AB238:AB239"/>
    <mergeCell ref="AC238:AC239"/>
    <mergeCell ref="AD238:AD239"/>
    <mergeCell ref="AF241:AG241"/>
    <mergeCell ref="B243:B244"/>
    <mergeCell ref="C243:C244"/>
    <mergeCell ref="D243:D244"/>
    <mergeCell ref="E243:E244"/>
    <mergeCell ref="F243:F244"/>
    <mergeCell ref="U238:U239"/>
    <mergeCell ref="V238:V239"/>
    <mergeCell ref="W238:W239"/>
    <mergeCell ref="X238:X239"/>
    <mergeCell ref="Y238:Y239"/>
    <mergeCell ref="Z238:Z239"/>
    <mergeCell ref="O238:O239"/>
    <mergeCell ref="P238:P239"/>
    <mergeCell ref="Q238:Q239"/>
    <mergeCell ref="R238:R239"/>
    <mergeCell ref="S238:S239"/>
    <mergeCell ref="T238:T239"/>
    <mergeCell ref="I238:I239"/>
    <mergeCell ref="J238:J239"/>
    <mergeCell ref="K238:K239"/>
    <mergeCell ref="L238:L239"/>
    <mergeCell ref="M238:M239"/>
    <mergeCell ref="N238:N239"/>
    <mergeCell ref="B238:B239"/>
    <mergeCell ref="C238:C239"/>
    <mergeCell ref="D238:D239"/>
    <mergeCell ref="E238:E239"/>
    <mergeCell ref="F238:F239"/>
    <mergeCell ref="D245:D246"/>
    <mergeCell ref="E245:E246"/>
    <mergeCell ref="F245:F246"/>
    <mergeCell ref="G245:G246"/>
    <mergeCell ref="Y243:Y244"/>
    <mergeCell ref="Z243:Z244"/>
    <mergeCell ref="AA243:AA244"/>
    <mergeCell ref="AB243:AB244"/>
    <mergeCell ref="AC243:AC244"/>
    <mergeCell ref="AD243:AD244"/>
    <mergeCell ref="S243:S244"/>
    <mergeCell ref="T243:T244"/>
    <mergeCell ref="U243:U244"/>
    <mergeCell ref="V243:V244"/>
    <mergeCell ref="W243:W244"/>
    <mergeCell ref="X243:X244"/>
    <mergeCell ref="M243:M244"/>
    <mergeCell ref="N243:N244"/>
    <mergeCell ref="O243:O244"/>
    <mergeCell ref="P243:P244"/>
    <mergeCell ref="Q243:Q244"/>
    <mergeCell ref="R243:R244"/>
    <mergeCell ref="G243:G244"/>
    <mergeCell ref="H243:H244"/>
    <mergeCell ref="I243:I244"/>
    <mergeCell ref="J243:J244"/>
    <mergeCell ref="K243:K244"/>
    <mergeCell ref="L243:L244"/>
    <mergeCell ref="K247:K248"/>
    <mergeCell ref="L247:L248"/>
    <mergeCell ref="Z245:Z246"/>
    <mergeCell ref="AA245:AA246"/>
    <mergeCell ref="AB245:AB246"/>
    <mergeCell ref="AC245:AC246"/>
    <mergeCell ref="AD245:AD246"/>
    <mergeCell ref="B247:B248"/>
    <mergeCell ref="C247:C248"/>
    <mergeCell ref="D247:D248"/>
    <mergeCell ref="E247:E248"/>
    <mergeCell ref="F247:F248"/>
    <mergeCell ref="T245:T246"/>
    <mergeCell ref="U245:U246"/>
    <mergeCell ref="V245:V246"/>
    <mergeCell ref="W245:W246"/>
    <mergeCell ref="X245:X246"/>
    <mergeCell ref="Y245:Y246"/>
    <mergeCell ref="N245:N246"/>
    <mergeCell ref="O245:O246"/>
    <mergeCell ref="P245:P246"/>
    <mergeCell ref="Q245:Q246"/>
    <mergeCell ref="R245:R246"/>
    <mergeCell ref="S245:S246"/>
    <mergeCell ref="H245:H246"/>
    <mergeCell ref="I245:I246"/>
    <mergeCell ref="J245:J246"/>
    <mergeCell ref="K245:K246"/>
    <mergeCell ref="L245:L246"/>
    <mergeCell ref="M245:M246"/>
    <mergeCell ref="B245:B246"/>
    <mergeCell ref="C245:C246"/>
    <mergeCell ref="AF250:AG250"/>
    <mergeCell ref="B252:B253"/>
    <mergeCell ref="C252:C253"/>
    <mergeCell ref="D252:D253"/>
    <mergeCell ref="E252:E253"/>
    <mergeCell ref="F252:F253"/>
    <mergeCell ref="G252:G253"/>
    <mergeCell ref="H252:H253"/>
    <mergeCell ref="I252:I253"/>
    <mergeCell ref="J252:J253"/>
    <mergeCell ref="Y247:Y248"/>
    <mergeCell ref="Z247:Z248"/>
    <mergeCell ref="AA247:AA248"/>
    <mergeCell ref="AB247:AB248"/>
    <mergeCell ref="AC247:AC248"/>
    <mergeCell ref="AD247:AD248"/>
    <mergeCell ref="S247:S248"/>
    <mergeCell ref="T247:T248"/>
    <mergeCell ref="U247:U248"/>
    <mergeCell ref="V247:V248"/>
    <mergeCell ref="W247:W248"/>
    <mergeCell ref="X247:X248"/>
    <mergeCell ref="M247:M248"/>
    <mergeCell ref="N247:N248"/>
    <mergeCell ref="O247:O248"/>
    <mergeCell ref="P247:P248"/>
    <mergeCell ref="Q247:Q248"/>
    <mergeCell ref="R247:R248"/>
    <mergeCell ref="G247:G248"/>
    <mergeCell ref="H247:H248"/>
    <mergeCell ref="I247:I248"/>
    <mergeCell ref="J247:J248"/>
    <mergeCell ref="AC252:AC253"/>
    <mergeCell ref="AD252:AD253"/>
    <mergeCell ref="B254:B255"/>
    <mergeCell ref="C254:C255"/>
    <mergeCell ref="D254:D255"/>
    <mergeCell ref="E254:E255"/>
    <mergeCell ref="F254:F255"/>
    <mergeCell ref="G254:G255"/>
    <mergeCell ref="H254:H255"/>
    <mergeCell ref="I254:I255"/>
    <mergeCell ref="W252:W253"/>
    <mergeCell ref="X252:X253"/>
    <mergeCell ref="Y252:Y253"/>
    <mergeCell ref="Z252:Z253"/>
    <mergeCell ref="AA252:AA253"/>
    <mergeCell ref="AB252:AB253"/>
    <mergeCell ref="Q252:Q253"/>
    <mergeCell ref="R252:R253"/>
    <mergeCell ref="S252:S253"/>
    <mergeCell ref="T252:T253"/>
    <mergeCell ref="U252:U253"/>
    <mergeCell ref="V252:V253"/>
    <mergeCell ref="K252:K253"/>
    <mergeCell ref="L252:L253"/>
    <mergeCell ref="M252:M253"/>
    <mergeCell ref="N252:N253"/>
    <mergeCell ref="O252:O253"/>
    <mergeCell ref="P252:P253"/>
    <mergeCell ref="AB254:AB255"/>
    <mergeCell ref="AC254:AC255"/>
    <mergeCell ref="AD254:AD255"/>
    <mergeCell ref="G256:G257"/>
    <mergeCell ref="H256:H257"/>
    <mergeCell ref="V254:V255"/>
    <mergeCell ref="W254:W255"/>
    <mergeCell ref="X254:X255"/>
    <mergeCell ref="Y254:Y255"/>
    <mergeCell ref="Z254:Z255"/>
    <mergeCell ref="AA254:AA255"/>
    <mergeCell ref="P254:P255"/>
    <mergeCell ref="Q254:Q255"/>
    <mergeCell ref="R254:R255"/>
    <mergeCell ref="S254:S255"/>
    <mergeCell ref="T254:T255"/>
    <mergeCell ref="U254:U255"/>
    <mergeCell ref="J254:J255"/>
    <mergeCell ref="K254:K255"/>
    <mergeCell ref="L254:L255"/>
    <mergeCell ref="M254:M255"/>
    <mergeCell ref="N254:N255"/>
    <mergeCell ref="O254:O255"/>
    <mergeCell ref="AA256:AA257"/>
    <mergeCell ref="AB256:AB257"/>
    <mergeCell ref="AC256:AC257"/>
    <mergeCell ref="AD256:AD257"/>
    <mergeCell ref="AF259:AG259"/>
    <mergeCell ref="B261:B262"/>
    <mergeCell ref="C261:C262"/>
    <mergeCell ref="D261:D262"/>
    <mergeCell ref="E261:E262"/>
    <mergeCell ref="F261:F262"/>
    <mergeCell ref="U256:U257"/>
    <mergeCell ref="V256:V257"/>
    <mergeCell ref="W256:W257"/>
    <mergeCell ref="X256:X257"/>
    <mergeCell ref="Y256:Y257"/>
    <mergeCell ref="Z256:Z257"/>
    <mergeCell ref="O256:O257"/>
    <mergeCell ref="P256:P257"/>
    <mergeCell ref="Q256:Q257"/>
    <mergeCell ref="R256:R257"/>
    <mergeCell ref="S256:S257"/>
    <mergeCell ref="T256:T257"/>
    <mergeCell ref="I256:I257"/>
    <mergeCell ref="J256:J257"/>
    <mergeCell ref="K256:K257"/>
    <mergeCell ref="L256:L257"/>
    <mergeCell ref="M256:M257"/>
    <mergeCell ref="N256:N257"/>
    <mergeCell ref="B256:B257"/>
    <mergeCell ref="C256:C257"/>
    <mergeCell ref="D256:D257"/>
    <mergeCell ref="E256:E257"/>
    <mergeCell ref="F256:F257"/>
    <mergeCell ref="D263:D264"/>
    <mergeCell ref="E263:E264"/>
    <mergeCell ref="F263:F264"/>
    <mergeCell ref="G263:G264"/>
    <mergeCell ref="Y261:Y262"/>
    <mergeCell ref="Z261:Z262"/>
    <mergeCell ref="AA261:AA262"/>
    <mergeCell ref="AB261:AB262"/>
    <mergeCell ref="AC261:AC262"/>
    <mergeCell ref="AD261:AD262"/>
    <mergeCell ref="S261:S262"/>
    <mergeCell ref="T261:T262"/>
    <mergeCell ref="U261:U262"/>
    <mergeCell ref="V261:V262"/>
    <mergeCell ref="W261:W262"/>
    <mergeCell ref="X261:X262"/>
    <mergeCell ref="M261:M262"/>
    <mergeCell ref="N261:N262"/>
    <mergeCell ref="O261:O262"/>
    <mergeCell ref="P261:P262"/>
    <mergeCell ref="Q261:Q262"/>
    <mergeCell ref="R261:R262"/>
    <mergeCell ref="G261:G262"/>
    <mergeCell ref="H261:H262"/>
    <mergeCell ref="I261:I262"/>
    <mergeCell ref="J261:J262"/>
    <mergeCell ref="K261:K262"/>
    <mergeCell ref="L261:L262"/>
    <mergeCell ref="K265:K266"/>
    <mergeCell ref="L265:L266"/>
    <mergeCell ref="Z263:Z264"/>
    <mergeCell ref="AA263:AA264"/>
    <mergeCell ref="AB263:AB264"/>
    <mergeCell ref="AC263:AC264"/>
    <mergeCell ref="AD263:AD264"/>
    <mergeCell ref="B265:B266"/>
    <mergeCell ref="C265:C266"/>
    <mergeCell ref="D265:D266"/>
    <mergeCell ref="E265:E266"/>
    <mergeCell ref="F265:F266"/>
    <mergeCell ref="T263:T264"/>
    <mergeCell ref="U263:U264"/>
    <mergeCell ref="V263:V264"/>
    <mergeCell ref="W263:W264"/>
    <mergeCell ref="X263:X264"/>
    <mergeCell ref="Y263:Y264"/>
    <mergeCell ref="N263:N264"/>
    <mergeCell ref="O263:O264"/>
    <mergeCell ref="P263:P264"/>
    <mergeCell ref="Q263:Q264"/>
    <mergeCell ref="R263:R264"/>
    <mergeCell ref="S263:S264"/>
    <mergeCell ref="H263:H264"/>
    <mergeCell ref="I263:I264"/>
    <mergeCell ref="J263:J264"/>
    <mergeCell ref="K263:K264"/>
    <mergeCell ref="L263:L264"/>
    <mergeCell ref="M263:M264"/>
    <mergeCell ref="B263:B264"/>
    <mergeCell ref="C263:C264"/>
    <mergeCell ref="AF268:AG268"/>
    <mergeCell ref="B270:B271"/>
    <mergeCell ref="C270:C271"/>
    <mergeCell ref="D270:D271"/>
    <mergeCell ref="E270:E271"/>
    <mergeCell ref="F270:F271"/>
    <mergeCell ref="G270:G271"/>
    <mergeCell ref="H270:H271"/>
    <mergeCell ref="I270:I271"/>
    <mergeCell ref="J270:J271"/>
    <mergeCell ref="Y265:Y266"/>
    <mergeCell ref="Z265:Z266"/>
    <mergeCell ref="AA265:AA266"/>
    <mergeCell ref="AB265:AB266"/>
    <mergeCell ref="AC265:AC266"/>
    <mergeCell ref="AD265:AD266"/>
    <mergeCell ref="S265:S266"/>
    <mergeCell ref="T265:T266"/>
    <mergeCell ref="U265:U266"/>
    <mergeCell ref="V265:V266"/>
    <mergeCell ref="W265:W266"/>
    <mergeCell ref="X265:X266"/>
    <mergeCell ref="M265:M266"/>
    <mergeCell ref="N265:N266"/>
    <mergeCell ref="O265:O266"/>
    <mergeCell ref="P265:P266"/>
    <mergeCell ref="Q265:Q266"/>
    <mergeCell ref="R265:R266"/>
    <mergeCell ref="G265:G266"/>
    <mergeCell ref="H265:H266"/>
    <mergeCell ref="I265:I266"/>
    <mergeCell ref="J265:J266"/>
    <mergeCell ref="AC270:AC271"/>
    <mergeCell ref="AD270:AD271"/>
    <mergeCell ref="B272:B273"/>
    <mergeCell ref="C272:C273"/>
    <mergeCell ref="D272:D273"/>
    <mergeCell ref="E272:E273"/>
    <mergeCell ref="F272:F273"/>
    <mergeCell ref="G272:G273"/>
    <mergeCell ref="H272:H273"/>
    <mergeCell ref="I272:I273"/>
    <mergeCell ref="W270:W271"/>
    <mergeCell ref="X270:X271"/>
    <mergeCell ref="Y270:Y271"/>
    <mergeCell ref="Z270:Z271"/>
    <mergeCell ref="AA270:AA271"/>
    <mergeCell ref="AB270:AB271"/>
    <mergeCell ref="Q270:Q271"/>
    <mergeCell ref="R270:R271"/>
    <mergeCell ref="S270:S271"/>
    <mergeCell ref="T270:T271"/>
    <mergeCell ref="U270:U271"/>
    <mergeCell ref="V270:V271"/>
    <mergeCell ref="K270:K271"/>
    <mergeCell ref="L270:L271"/>
    <mergeCell ref="M270:M271"/>
    <mergeCell ref="N270:N271"/>
    <mergeCell ref="O270:O271"/>
    <mergeCell ref="P270:P271"/>
    <mergeCell ref="AB272:AB273"/>
    <mergeCell ref="AC272:AC273"/>
    <mergeCell ref="AD272:AD273"/>
    <mergeCell ref="G274:G275"/>
    <mergeCell ref="H274:H275"/>
    <mergeCell ref="V272:V273"/>
    <mergeCell ref="W272:W273"/>
    <mergeCell ref="X272:X273"/>
    <mergeCell ref="Y272:Y273"/>
    <mergeCell ref="Z272:Z273"/>
    <mergeCell ref="AA272:AA273"/>
    <mergeCell ref="P272:P273"/>
    <mergeCell ref="Q272:Q273"/>
    <mergeCell ref="R272:R273"/>
    <mergeCell ref="S272:S273"/>
    <mergeCell ref="T272:T273"/>
    <mergeCell ref="U272:U273"/>
    <mergeCell ref="J272:J273"/>
    <mergeCell ref="K272:K273"/>
    <mergeCell ref="L272:L273"/>
    <mergeCell ref="M272:M273"/>
    <mergeCell ref="N272:N273"/>
    <mergeCell ref="O272:O273"/>
    <mergeCell ref="AA274:AA275"/>
    <mergeCell ref="AB274:AB275"/>
    <mergeCell ref="AC274:AC275"/>
    <mergeCell ref="AD274:AD275"/>
    <mergeCell ref="AF277:AG277"/>
    <mergeCell ref="B279:B280"/>
    <mergeCell ref="C279:C280"/>
    <mergeCell ref="D279:D280"/>
    <mergeCell ref="E279:E280"/>
    <mergeCell ref="F279:F280"/>
    <mergeCell ref="U274:U275"/>
    <mergeCell ref="V274:V275"/>
    <mergeCell ref="W274:W275"/>
    <mergeCell ref="X274:X275"/>
    <mergeCell ref="Y274:Y275"/>
    <mergeCell ref="Z274:Z275"/>
    <mergeCell ref="O274:O275"/>
    <mergeCell ref="P274:P275"/>
    <mergeCell ref="Q274:Q275"/>
    <mergeCell ref="R274:R275"/>
    <mergeCell ref="S274:S275"/>
    <mergeCell ref="T274:T275"/>
    <mergeCell ref="I274:I275"/>
    <mergeCell ref="J274:J275"/>
    <mergeCell ref="K274:K275"/>
    <mergeCell ref="L274:L275"/>
    <mergeCell ref="M274:M275"/>
    <mergeCell ref="N274:N275"/>
    <mergeCell ref="B274:B275"/>
    <mergeCell ref="C274:C275"/>
    <mergeCell ref="D274:D275"/>
    <mergeCell ref="E274:E275"/>
    <mergeCell ref="F274:F275"/>
    <mergeCell ref="D281:D282"/>
    <mergeCell ref="E281:E282"/>
    <mergeCell ref="F281:F282"/>
    <mergeCell ref="G281:G282"/>
    <mergeCell ref="Y279:Y280"/>
    <mergeCell ref="Z279:Z280"/>
    <mergeCell ref="AA279:AA280"/>
    <mergeCell ref="AB279:AB280"/>
    <mergeCell ref="AC279:AC280"/>
    <mergeCell ref="AD279:AD280"/>
    <mergeCell ref="S279:S280"/>
    <mergeCell ref="T279:T280"/>
    <mergeCell ref="U279:U280"/>
    <mergeCell ref="V279:V280"/>
    <mergeCell ref="W279:W280"/>
    <mergeCell ref="X279:X280"/>
    <mergeCell ref="M279:M280"/>
    <mergeCell ref="N279:N280"/>
    <mergeCell ref="O279:O280"/>
    <mergeCell ref="P279:P280"/>
    <mergeCell ref="Q279:Q280"/>
    <mergeCell ref="R279:R280"/>
    <mergeCell ref="G279:G280"/>
    <mergeCell ref="H279:H280"/>
    <mergeCell ref="I279:I280"/>
    <mergeCell ref="J279:J280"/>
    <mergeCell ref="K279:K280"/>
    <mergeCell ref="L279:L280"/>
    <mergeCell ref="K283:K284"/>
    <mergeCell ref="L283:L284"/>
    <mergeCell ref="Z281:Z282"/>
    <mergeCell ref="AA281:AA282"/>
    <mergeCell ref="AB281:AB282"/>
    <mergeCell ref="AC281:AC282"/>
    <mergeCell ref="AD281:AD282"/>
    <mergeCell ref="B283:B284"/>
    <mergeCell ref="C283:C284"/>
    <mergeCell ref="D283:D284"/>
    <mergeCell ref="E283:E284"/>
    <mergeCell ref="F283:F284"/>
    <mergeCell ref="T281:T282"/>
    <mergeCell ref="U281:U282"/>
    <mergeCell ref="V281:V282"/>
    <mergeCell ref="W281:W282"/>
    <mergeCell ref="X281:X282"/>
    <mergeCell ref="Y281:Y282"/>
    <mergeCell ref="N281:N282"/>
    <mergeCell ref="O281:O282"/>
    <mergeCell ref="P281:P282"/>
    <mergeCell ref="Q281:Q282"/>
    <mergeCell ref="R281:R282"/>
    <mergeCell ref="S281:S282"/>
    <mergeCell ref="H281:H282"/>
    <mergeCell ref="I281:I282"/>
    <mergeCell ref="J281:J282"/>
    <mergeCell ref="K281:K282"/>
    <mergeCell ref="L281:L282"/>
    <mergeCell ref="M281:M282"/>
    <mergeCell ref="B281:B282"/>
    <mergeCell ref="C281:C282"/>
    <mergeCell ref="AF286:AG286"/>
    <mergeCell ref="B288:B289"/>
    <mergeCell ref="C288:C289"/>
    <mergeCell ref="D288:D289"/>
    <mergeCell ref="E288:E289"/>
    <mergeCell ref="F288:F289"/>
    <mergeCell ref="G288:G289"/>
    <mergeCell ref="H288:H289"/>
    <mergeCell ref="I288:I289"/>
    <mergeCell ref="J288:J289"/>
    <mergeCell ref="Y283:Y284"/>
    <mergeCell ref="Z283:Z284"/>
    <mergeCell ref="AA283:AA284"/>
    <mergeCell ref="AB283:AB284"/>
    <mergeCell ref="AC283:AC284"/>
    <mergeCell ref="AD283:AD284"/>
    <mergeCell ref="S283:S284"/>
    <mergeCell ref="T283:T284"/>
    <mergeCell ref="U283:U284"/>
    <mergeCell ref="V283:V284"/>
    <mergeCell ref="W283:W284"/>
    <mergeCell ref="X283:X284"/>
    <mergeCell ref="M283:M284"/>
    <mergeCell ref="N283:N284"/>
    <mergeCell ref="O283:O284"/>
    <mergeCell ref="P283:P284"/>
    <mergeCell ref="Q283:Q284"/>
    <mergeCell ref="R283:R284"/>
    <mergeCell ref="G283:G284"/>
    <mergeCell ref="H283:H284"/>
    <mergeCell ref="I283:I284"/>
    <mergeCell ref="J283:J284"/>
    <mergeCell ref="AC288:AC289"/>
    <mergeCell ref="AD288:AD289"/>
    <mergeCell ref="B290:B291"/>
    <mergeCell ref="C290:C291"/>
    <mergeCell ref="D290:D291"/>
    <mergeCell ref="E290:E291"/>
    <mergeCell ref="F290:F291"/>
    <mergeCell ref="G290:G291"/>
    <mergeCell ref="H290:H291"/>
    <mergeCell ref="I290:I291"/>
    <mergeCell ref="W288:W289"/>
    <mergeCell ref="X288:X289"/>
    <mergeCell ref="Y288:Y289"/>
    <mergeCell ref="Z288:Z289"/>
    <mergeCell ref="AA288:AA289"/>
    <mergeCell ref="AB288:AB289"/>
    <mergeCell ref="Q288:Q289"/>
    <mergeCell ref="R288:R289"/>
    <mergeCell ref="S288:S289"/>
    <mergeCell ref="T288:T289"/>
    <mergeCell ref="U288:U289"/>
    <mergeCell ref="V288:V289"/>
    <mergeCell ref="K288:K289"/>
    <mergeCell ref="L288:L289"/>
    <mergeCell ref="M288:M289"/>
    <mergeCell ref="N288:N289"/>
    <mergeCell ref="O288:O289"/>
    <mergeCell ref="P288:P289"/>
    <mergeCell ref="AB290:AB291"/>
    <mergeCell ref="AC290:AC291"/>
    <mergeCell ref="AD290:AD291"/>
    <mergeCell ref="G292:G293"/>
    <mergeCell ref="H292:H293"/>
    <mergeCell ref="V290:V291"/>
    <mergeCell ref="W290:W291"/>
    <mergeCell ref="X290:X291"/>
    <mergeCell ref="Y290:Y291"/>
    <mergeCell ref="Z290:Z291"/>
    <mergeCell ref="AA290:AA291"/>
    <mergeCell ref="P290:P291"/>
    <mergeCell ref="Q290:Q291"/>
    <mergeCell ref="R290:R291"/>
    <mergeCell ref="S290:S291"/>
    <mergeCell ref="T290:T291"/>
    <mergeCell ref="U290:U291"/>
    <mergeCell ref="J290:J291"/>
    <mergeCell ref="K290:K291"/>
    <mergeCell ref="L290:L291"/>
    <mergeCell ref="M290:M291"/>
    <mergeCell ref="N290:N291"/>
    <mergeCell ref="O290:O291"/>
    <mergeCell ref="AA292:AA293"/>
    <mergeCell ref="AB292:AB293"/>
    <mergeCell ref="AC292:AC293"/>
    <mergeCell ref="AD292:AD293"/>
    <mergeCell ref="AF295:AG295"/>
    <mergeCell ref="B297:B298"/>
    <mergeCell ref="C297:C298"/>
    <mergeCell ref="D297:D298"/>
    <mergeCell ref="E297:E298"/>
    <mergeCell ref="F297:F298"/>
    <mergeCell ref="U292:U293"/>
    <mergeCell ref="V292:V293"/>
    <mergeCell ref="W292:W293"/>
    <mergeCell ref="X292:X293"/>
    <mergeCell ref="Y292:Y293"/>
    <mergeCell ref="Z292:Z293"/>
    <mergeCell ref="O292:O293"/>
    <mergeCell ref="P292:P293"/>
    <mergeCell ref="Q292:Q293"/>
    <mergeCell ref="R292:R293"/>
    <mergeCell ref="S292:S293"/>
    <mergeCell ref="T292:T293"/>
    <mergeCell ref="I292:I293"/>
    <mergeCell ref="J292:J293"/>
    <mergeCell ref="K292:K293"/>
    <mergeCell ref="L292:L293"/>
    <mergeCell ref="M292:M293"/>
    <mergeCell ref="N292:N293"/>
    <mergeCell ref="B292:B293"/>
    <mergeCell ref="C292:C293"/>
    <mergeCell ref="D292:D293"/>
    <mergeCell ref="E292:E293"/>
    <mergeCell ref="F292:F293"/>
    <mergeCell ref="D299:D300"/>
    <mergeCell ref="E299:E300"/>
    <mergeCell ref="F299:F300"/>
    <mergeCell ref="G299:G300"/>
    <mergeCell ref="Y297:Y298"/>
    <mergeCell ref="Z297:Z298"/>
    <mergeCell ref="AA297:AA298"/>
    <mergeCell ref="AB297:AB298"/>
    <mergeCell ref="AC297:AC298"/>
    <mergeCell ref="AD297:AD298"/>
    <mergeCell ref="S297:S298"/>
    <mergeCell ref="T297:T298"/>
    <mergeCell ref="U297:U298"/>
    <mergeCell ref="V297:V298"/>
    <mergeCell ref="W297:W298"/>
    <mergeCell ref="X297:X298"/>
    <mergeCell ref="M297:M298"/>
    <mergeCell ref="N297:N298"/>
    <mergeCell ref="O297:O298"/>
    <mergeCell ref="P297:P298"/>
    <mergeCell ref="Q297:Q298"/>
    <mergeCell ref="R297:R298"/>
    <mergeCell ref="G297:G298"/>
    <mergeCell ref="H297:H298"/>
    <mergeCell ref="I297:I298"/>
    <mergeCell ref="J297:J298"/>
    <mergeCell ref="K297:K298"/>
    <mergeCell ref="L297:L298"/>
    <mergeCell ref="K301:K302"/>
    <mergeCell ref="L301:L302"/>
    <mergeCell ref="Z299:Z300"/>
    <mergeCell ref="AA299:AA300"/>
    <mergeCell ref="AB299:AB300"/>
    <mergeCell ref="AC299:AC300"/>
    <mergeCell ref="AD299:AD300"/>
    <mergeCell ref="B301:B302"/>
    <mergeCell ref="C301:C302"/>
    <mergeCell ref="D301:D302"/>
    <mergeCell ref="E301:E302"/>
    <mergeCell ref="F301:F302"/>
    <mergeCell ref="T299:T300"/>
    <mergeCell ref="U299:U300"/>
    <mergeCell ref="V299:V300"/>
    <mergeCell ref="W299:W300"/>
    <mergeCell ref="X299:X300"/>
    <mergeCell ref="Y299:Y300"/>
    <mergeCell ref="N299:N300"/>
    <mergeCell ref="O299:O300"/>
    <mergeCell ref="P299:P300"/>
    <mergeCell ref="Q299:Q300"/>
    <mergeCell ref="R299:R300"/>
    <mergeCell ref="S299:S300"/>
    <mergeCell ref="H299:H300"/>
    <mergeCell ref="I299:I300"/>
    <mergeCell ref="J299:J300"/>
    <mergeCell ref="K299:K300"/>
    <mergeCell ref="L299:L300"/>
    <mergeCell ref="M299:M300"/>
    <mergeCell ref="B299:B300"/>
    <mergeCell ref="C299:C300"/>
    <mergeCell ref="AF304:AG304"/>
    <mergeCell ref="B306:B307"/>
    <mergeCell ref="C306:C307"/>
    <mergeCell ref="D306:D307"/>
    <mergeCell ref="E306:E307"/>
    <mergeCell ref="F306:F307"/>
    <mergeCell ref="G306:G307"/>
    <mergeCell ref="H306:H307"/>
    <mergeCell ref="I306:I307"/>
    <mergeCell ref="J306:J307"/>
    <mergeCell ref="Y301:Y302"/>
    <mergeCell ref="Z301:Z302"/>
    <mergeCell ref="AA301:AA302"/>
    <mergeCell ref="AB301:AB302"/>
    <mergeCell ref="AC301:AC302"/>
    <mergeCell ref="AD301:AD302"/>
    <mergeCell ref="S301:S302"/>
    <mergeCell ref="T301:T302"/>
    <mergeCell ref="U301:U302"/>
    <mergeCell ref="V301:V302"/>
    <mergeCell ref="W301:W302"/>
    <mergeCell ref="X301:X302"/>
    <mergeCell ref="M301:M302"/>
    <mergeCell ref="N301:N302"/>
    <mergeCell ref="O301:O302"/>
    <mergeCell ref="P301:P302"/>
    <mergeCell ref="Q301:Q302"/>
    <mergeCell ref="R301:R302"/>
    <mergeCell ref="G301:G302"/>
    <mergeCell ref="H301:H302"/>
    <mergeCell ref="I301:I302"/>
    <mergeCell ref="J301:J302"/>
    <mergeCell ref="AC306:AC307"/>
    <mergeCell ref="AD306:AD307"/>
    <mergeCell ref="B308:B309"/>
    <mergeCell ref="C308:C309"/>
    <mergeCell ref="D308:D309"/>
    <mergeCell ref="E308:E309"/>
    <mergeCell ref="F308:F309"/>
    <mergeCell ref="G308:G309"/>
    <mergeCell ref="H308:H309"/>
    <mergeCell ref="I308:I309"/>
    <mergeCell ref="W306:W307"/>
    <mergeCell ref="X306:X307"/>
    <mergeCell ref="Y306:Y307"/>
    <mergeCell ref="Z306:Z307"/>
    <mergeCell ref="AA306:AA307"/>
    <mergeCell ref="AB306:AB307"/>
    <mergeCell ref="Q306:Q307"/>
    <mergeCell ref="R306:R307"/>
    <mergeCell ref="S306:S307"/>
    <mergeCell ref="T306:T307"/>
    <mergeCell ref="U306:U307"/>
    <mergeCell ref="V306:V307"/>
    <mergeCell ref="K306:K307"/>
    <mergeCell ref="L306:L307"/>
    <mergeCell ref="M306:M307"/>
    <mergeCell ref="N306:N307"/>
    <mergeCell ref="O306:O307"/>
    <mergeCell ref="P306:P307"/>
    <mergeCell ref="AB308:AB309"/>
    <mergeCell ref="AC308:AC309"/>
    <mergeCell ref="AD308:AD309"/>
    <mergeCell ref="G310:G311"/>
    <mergeCell ref="H310:H311"/>
    <mergeCell ref="V308:V309"/>
    <mergeCell ref="W308:W309"/>
    <mergeCell ref="X308:X309"/>
    <mergeCell ref="Y308:Y309"/>
    <mergeCell ref="Z308:Z309"/>
    <mergeCell ref="AA308:AA309"/>
    <mergeCell ref="P308:P309"/>
    <mergeCell ref="Q308:Q309"/>
    <mergeCell ref="R308:R309"/>
    <mergeCell ref="S308:S309"/>
    <mergeCell ref="T308:T309"/>
    <mergeCell ref="U308:U309"/>
    <mergeCell ref="J308:J309"/>
    <mergeCell ref="K308:K309"/>
    <mergeCell ref="L308:L309"/>
    <mergeCell ref="M308:M309"/>
    <mergeCell ref="N308:N309"/>
    <mergeCell ref="O308:O309"/>
    <mergeCell ref="AA310:AA311"/>
    <mergeCell ref="AB310:AB311"/>
    <mergeCell ref="AC310:AC311"/>
    <mergeCell ref="AD310:AD311"/>
    <mergeCell ref="AF313:AG313"/>
    <mergeCell ref="B315:B316"/>
    <mergeCell ref="C315:C316"/>
    <mergeCell ref="D315:D316"/>
    <mergeCell ref="E315:E316"/>
    <mergeCell ref="F315:F316"/>
    <mergeCell ref="U310:U311"/>
    <mergeCell ref="V310:V311"/>
    <mergeCell ref="W310:W311"/>
    <mergeCell ref="X310:X311"/>
    <mergeCell ref="Y310:Y311"/>
    <mergeCell ref="Z310:Z311"/>
    <mergeCell ref="O310:O311"/>
    <mergeCell ref="P310:P311"/>
    <mergeCell ref="Q310:Q311"/>
    <mergeCell ref="R310:R311"/>
    <mergeCell ref="S310:S311"/>
    <mergeCell ref="T310:T311"/>
    <mergeCell ref="I310:I311"/>
    <mergeCell ref="J310:J311"/>
    <mergeCell ref="K310:K311"/>
    <mergeCell ref="L310:L311"/>
    <mergeCell ref="M310:M311"/>
    <mergeCell ref="N310:N311"/>
    <mergeCell ref="B310:B311"/>
    <mergeCell ref="C310:C311"/>
    <mergeCell ref="D310:D311"/>
    <mergeCell ref="E310:E311"/>
    <mergeCell ref="F310:F311"/>
    <mergeCell ref="D317:D318"/>
    <mergeCell ref="E317:E318"/>
    <mergeCell ref="F317:F318"/>
    <mergeCell ref="G317:G318"/>
    <mergeCell ref="Y315:Y316"/>
    <mergeCell ref="Z315:Z316"/>
    <mergeCell ref="AA315:AA316"/>
    <mergeCell ref="AB315:AB316"/>
    <mergeCell ref="AC315:AC316"/>
    <mergeCell ref="AD315:AD316"/>
    <mergeCell ref="S315:S316"/>
    <mergeCell ref="T315:T316"/>
    <mergeCell ref="U315:U316"/>
    <mergeCell ref="V315:V316"/>
    <mergeCell ref="W315:W316"/>
    <mergeCell ref="X315:X316"/>
    <mergeCell ref="M315:M316"/>
    <mergeCell ref="N315:N316"/>
    <mergeCell ref="O315:O316"/>
    <mergeCell ref="P315:P316"/>
    <mergeCell ref="Q315:Q316"/>
    <mergeCell ref="R315:R316"/>
    <mergeCell ref="G315:G316"/>
    <mergeCell ref="H315:H316"/>
    <mergeCell ref="I315:I316"/>
    <mergeCell ref="J315:J316"/>
    <mergeCell ref="K315:K316"/>
    <mergeCell ref="L315:L316"/>
    <mergeCell ref="K319:K320"/>
    <mergeCell ref="L319:L320"/>
    <mergeCell ref="Z317:Z318"/>
    <mergeCell ref="AA317:AA318"/>
    <mergeCell ref="AB317:AB318"/>
    <mergeCell ref="AC317:AC318"/>
    <mergeCell ref="AD317:AD318"/>
    <mergeCell ref="B319:B320"/>
    <mergeCell ref="C319:C320"/>
    <mergeCell ref="D319:D320"/>
    <mergeCell ref="E319:E320"/>
    <mergeCell ref="F319:F320"/>
    <mergeCell ref="T317:T318"/>
    <mergeCell ref="U317:U318"/>
    <mergeCell ref="V317:V318"/>
    <mergeCell ref="W317:W318"/>
    <mergeCell ref="X317:X318"/>
    <mergeCell ref="Y317:Y318"/>
    <mergeCell ref="N317:N318"/>
    <mergeCell ref="O317:O318"/>
    <mergeCell ref="P317:P318"/>
    <mergeCell ref="Q317:Q318"/>
    <mergeCell ref="R317:R318"/>
    <mergeCell ref="S317:S318"/>
    <mergeCell ref="H317:H318"/>
    <mergeCell ref="I317:I318"/>
    <mergeCell ref="J317:J318"/>
    <mergeCell ref="K317:K318"/>
    <mergeCell ref="L317:L318"/>
    <mergeCell ref="M317:M318"/>
    <mergeCell ref="B317:B318"/>
    <mergeCell ref="C317:C318"/>
    <mergeCell ref="AF322:AG322"/>
    <mergeCell ref="B324:B325"/>
    <mergeCell ref="C324:C325"/>
    <mergeCell ref="D324:D325"/>
    <mergeCell ref="E324:E325"/>
    <mergeCell ref="F324:F325"/>
    <mergeCell ref="G324:G325"/>
    <mergeCell ref="H324:H325"/>
    <mergeCell ref="I324:I325"/>
    <mergeCell ref="J324:J325"/>
    <mergeCell ref="Y319:Y320"/>
    <mergeCell ref="Z319:Z320"/>
    <mergeCell ref="AA319:AA320"/>
    <mergeCell ref="AB319:AB320"/>
    <mergeCell ref="AC319:AC320"/>
    <mergeCell ref="AD319:AD320"/>
    <mergeCell ref="S319:S320"/>
    <mergeCell ref="T319:T320"/>
    <mergeCell ref="U319:U320"/>
    <mergeCell ref="V319:V320"/>
    <mergeCell ref="W319:W320"/>
    <mergeCell ref="X319:X320"/>
    <mergeCell ref="M319:M320"/>
    <mergeCell ref="N319:N320"/>
    <mergeCell ref="O319:O320"/>
    <mergeCell ref="P319:P320"/>
    <mergeCell ref="Q319:Q320"/>
    <mergeCell ref="R319:R320"/>
    <mergeCell ref="G319:G320"/>
    <mergeCell ref="H319:H320"/>
    <mergeCell ref="I319:I320"/>
    <mergeCell ref="J319:J320"/>
    <mergeCell ref="AC324:AC325"/>
    <mergeCell ref="AD324:AD325"/>
    <mergeCell ref="B326:B327"/>
    <mergeCell ref="C326:C327"/>
    <mergeCell ref="D326:D327"/>
    <mergeCell ref="E326:E327"/>
    <mergeCell ref="F326:F327"/>
    <mergeCell ref="G326:G327"/>
    <mergeCell ref="H326:H327"/>
    <mergeCell ref="I326:I327"/>
    <mergeCell ref="W324:W325"/>
    <mergeCell ref="X324:X325"/>
    <mergeCell ref="Y324:Y325"/>
    <mergeCell ref="Z324:Z325"/>
    <mergeCell ref="AA324:AA325"/>
    <mergeCell ref="AB324:AB325"/>
    <mergeCell ref="Q324:Q325"/>
    <mergeCell ref="R324:R325"/>
    <mergeCell ref="S324:S325"/>
    <mergeCell ref="T324:T325"/>
    <mergeCell ref="U324:U325"/>
    <mergeCell ref="V324:V325"/>
    <mergeCell ref="K324:K325"/>
    <mergeCell ref="L324:L325"/>
    <mergeCell ref="M324:M325"/>
    <mergeCell ref="N324:N325"/>
    <mergeCell ref="O324:O325"/>
    <mergeCell ref="P324:P325"/>
    <mergeCell ref="AB326:AB327"/>
    <mergeCell ref="AC326:AC327"/>
    <mergeCell ref="AD326:AD327"/>
    <mergeCell ref="G328:G329"/>
    <mergeCell ref="H328:H329"/>
    <mergeCell ref="V326:V327"/>
    <mergeCell ref="W326:W327"/>
    <mergeCell ref="X326:X327"/>
    <mergeCell ref="Y326:Y327"/>
    <mergeCell ref="Z326:Z327"/>
    <mergeCell ref="AA326:AA327"/>
    <mergeCell ref="P326:P327"/>
    <mergeCell ref="Q326:Q327"/>
    <mergeCell ref="R326:R327"/>
    <mergeCell ref="S326:S327"/>
    <mergeCell ref="T326:T327"/>
    <mergeCell ref="U326:U327"/>
    <mergeCell ref="J326:J327"/>
    <mergeCell ref="K326:K327"/>
    <mergeCell ref="L326:L327"/>
    <mergeCell ref="M326:M327"/>
    <mergeCell ref="N326:N327"/>
    <mergeCell ref="O326:O327"/>
    <mergeCell ref="AA328:AA329"/>
    <mergeCell ref="AB328:AB329"/>
    <mergeCell ref="AC328:AC329"/>
    <mergeCell ref="AD328:AD329"/>
    <mergeCell ref="AF331:AG331"/>
    <mergeCell ref="B333:B334"/>
    <mergeCell ref="C333:C334"/>
    <mergeCell ref="D333:D334"/>
    <mergeCell ref="E333:E334"/>
    <mergeCell ref="F333:F334"/>
    <mergeCell ref="U328:U329"/>
    <mergeCell ref="V328:V329"/>
    <mergeCell ref="W328:W329"/>
    <mergeCell ref="X328:X329"/>
    <mergeCell ref="Y328:Y329"/>
    <mergeCell ref="Z328:Z329"/>
    <mergeCell ref="O328:O329"/>
    <mergeCell ref="P328:P329"/>
    <mergeCell ref="Q328:Q329"/>
    <mergeCell ref="R328:R329"/>
    <mergeCell ref="S328:S329"/>
    <mergeCell ref="T328:T329"/>
    <mergeCell ref="I328:I329"/>
    <mergeCell ref="J328:J329"/>
    <mergeCell ref="K328:K329"/>
    <mergeCell ref="L328:L329"/>
    <mergeCell ref="M328:M329"/>
    <mergeCell ref="N328:N329"/>
    <mergeCell ref="B328:B329"/>
    <mergeCell ref="C328:C329"/>
    <mergeCell ref="D328:D329"/>
    <mergeCell ref="E328:E329"/>
    <mergeCell ref="F328:F329"/>
    <mergeCell ref="L335:L336"/>
    <mergeCell ref="M335:M336"/>
    <mergeCell ref="B335:B336"/>
    <mergeCell ref="C335:C336"/>
    <mergeCell ref="D335:D336"/>
    <mergeCell ref="E335:E336"/>
    <mergeCell ref="F335:F336"/>
    <mergeCell ref="G335:G336"/>
    <mergeCell ref="Y333:Y334"/>
    <mergeCell ref="Z333:Z334"/>
    <mergeCell ref="AA333:AA334"/>
    <mergeCell ref="AB333:AB334"/>
    <mergeCell ref="AC333:AC334"/>
    <mergeCell ref="AD333:AD334"/>
    <mergeCell ref="S333:S334"/>
    <mergeCell ref="T333:T334"/>
    <mergeCell ref="U333:U334"/>
    <mergeCell ref="V333:V334"/>
    <mergeCell ref="W333:W334"/>
    <mergeCell ref="X333:X334"/>
    <mergeCell ref="M333:M334"/>
    <mergeCell ref="N333:N334"/>
    <mergeCell ref="O333:O334"/>
    <mergeCell ref="P333:P334"/>
    <mergeCell ref="Q333:Q334"/>
    <mergeCell ref="R333:R334"/>
    <mergeCell ref="G333:G334"/>
    <mergeCell ref="H333:H334"/>
    <mergeCell ref="I333:I334"/>
    <mergeCell ref="J333:J334"/>
    <mergeCell ref="K333:K334"/>
    <mergeCell ref="L333:L334"/>
    <mergeCell ref="G337:G338"/>
    <mergeCell ref="H337:H338"/>
    <mergeCell ref="I337:I338"/>
    <mergeCell ref="J337:J338"/>
    <mergeCell ref="K337:K338"/>
    <mergeCell ref="L337:L338"/>
    <mergeCell ref="Z335:Z336"/>
    <mergeCell ref="AA335:AA336"/>
    <mergeCell ref="AB335:AB336"/>
    <mergeCell ref="AC335:AC336"/>
    <mergeCell ref="AD335:AD336"/>
    <mergeCell ref="B337:B338"/>
    <mergeCell ref="C337:C338"/>
    <mergeCell ref="D337:D338"/>
    <mergeCell ref="E337:E338"/>
    <mergeCell ref="F337:F338"/>
    <mergeCell ref="T335:T336"/>
    <mergeCell ref="U335:U336"/>
    <mergeCell ref="V335:V336"/>
    <mergeCell ref="W335:W336"/>
    <mergeCell ref="X335:X336"/>
    <mergeCell ref="Y335:Y336"/>
    <mergeCell ref="N335:N336"/>
    <mergeCell ref="O335:O336"/>
    <mergeCell ref="P335:P336"/>
    <mergeCell ref="Q335:Q336"/>
    <mergeCell ref="R335:R336"/>
    <mergeCell ref="S335:S336"/>
    <mergeCell ref="H335:H336"/>
    <mergeCell ref="I335:I336"/>
    <mergeCell ref="J335:J336"/>
    <mergeCell ref="K335:K336"/>
    <mergeCell ref="Y337:Y338"/>
    <mergeCell ref="Z337:Z338"/>
    <mergeCell ref="AA337:AA338"/>
    <mergeCell ref="AB337:AB338"/>
    <mergeCell ref="AC337:AC338"/>
    <mergeCell ref="AD337:AD338"/>
    <mergeCell ref="S337:S338"/>
    <mergeCell ref="T337:T338"/>
    <mergeCell ref="U337:U338"/>
    <mergeCell ref="V337:V338"/>
    <mergeCell ref="W337:W338"/>
    <mergeCell ref="X337:X338"/>
    <mergeCell ref="M337:M338"/>
    <mergeCell ref="N337:N338"/>
    <mergeCell ref="O337:O338"/>
    <mergeCell ref="P337:P338"/>
    <mergeCell ref="Q337:Q338"/>
    <mergeCell ref="R337:R338"/>
  </mergeCells>
  <phoneticPr fontId="6"/>
  <conditionalFormatting sqref="C16:AD16">
    <cfRule type="cellIs" dxfId="1341" priority="242" operator="greaterThanOrEqual">
      <formula>$G$7</formula>
    </cfRule>
  </conditionalFormatting>
  <conditionalFormatting sqref="C25:AD25">
    <cfRule type="cellIs" dxfId="1340" priority="241" operator="greaterThan">
      <formula>$G$7</formula>
    </cfRule>
  </conditionalFormatting>
  <conditionalFormatting sqref="C34:AD34">
    <cfRule type="cellIs" dxfId="1339" priority="240" operator="greaterThan">
      <formula>$G$7</formula>
    </cfRule>
  </conditionalFormatting>
  <conditionalFormatting sqref="C43:AD43">
    <cfRule type="cellIs" dxfId="1338" priority="239" operator="greaterThan">
      <formula>$G$7</formula>
    </cfRule>
  </conditionalFormatting>
  <conditionalFormatting sqref="C52:AD52">
    <cfRule type="cellIs" dxfId="1337" priority="238" operator="greaterThan">
      <formula>$G$7</formula>
    </cfRule>
  </conditionalFormatting>
  <conditionalFormatting sqref="C61:AD61">
    <cfRule type="cellIs" dxfId="1336" priority="237" operator="greaterThan">
      <formula>$G$7</formula>
    </cfRule>
  </conditionalFormatting>
  <conditionalFormatting sqref="C70:AD70">
    <cfRule type="cellIs" dxfId="1335" priority="236" operator="greaterThan">
      <formula>$G$7</formula>
    </cfRule>
  </conditionalFormatting>
  <conditionalFormatting sqref="C79:AD79">
    <cfRule type="cellIs" dxfId="1334" priority="235" operator="greaterThan">
      <formula>$G$7</formula>
    </cfRule>
  </conditionalFormatting>
  <conditionalFormatting sqref="C88:AD88">
    <cfRule type="cellIs" dxfId="1333" priority="234" operator="greaterThan">
      <formula>$G$7</formula>
    </cfRule>
  </conditionalFormatting>
  <conditionalFormatting sqref="C97:AD97">
    <cfRule type="cellIs" dxfId="1332" priority="233" operator="greaterThan">
      <formula>$G$7</formula>
    </cfRule>
  </conditionalFormatting>
  <conditionalFormatting sqref="C106:AD106">
    <cfRule type="cellIs" dxfId="1331" priority="232" operator="greaterThan">
      <formula>$G$7</formula>
    </cfRule>
  </conditionalFormatting>
  <conditionalFormatting sqref="C115:AD115">
    <cfRule type="cellIs" dxfId="1330" priority="231" operator="greaterThan">
      <formula>$G$7</formula>
    </cfRule>
  </conditionalFormatting>
  <conditionalFormatting sqref="C124:AD124">
    <cfRule type="cellIs" dxfId="1329" priority="230" operator="greaterThan">
      <formula>$G$7</formula>
    </cfRule>
  </conditionalFormatting>
  <conditionalFormatting sqref="C133:AD133">
    <cfRule type="cellIs" dxfId="1328" priority="229" operator="greaterThan">
      <formula>$G$7</formula>
    </cfRule>
  </conditionalFormatting>
  <conditionalFormatting sqref="C142:AD142">
    <cfRule type="cellIs" dxfId="1327" priority="228" operator="greaterThan">
      <formula>$G$7</formula>
    </cfRule>
  </conditionalFormatting>
  <conditionalFormatting sqref="C151:AD151">
    <cfRule type="cellIs" dxfId="1326" priority="227" operator="greaterThan">
      <formula>$G$7</formula>
    </cfRule>
  </conditionalFormatting>
  <conditionalFormatting sqref="C160:AD160">
    <cfRule type="cellIs" dxfId="1325" priority="226" operator="greaterThan">
      <formula>$G$7</formula>
    </cfRule>
  </conditionalFormatting>
  <conditionalFormatting sqref="C169:AD169">
    <cfRule type="cellIs" dxfId="1324" priority="225" operator="greaterThan">
      <formula>$G$7</formula>
    </cfRule>
  </conditionalFormatting>
  <conditionalFormatting sqref="C178:AD178">
    <cfRule type="cellIs" dxfId="1323" priority="224" operator="greaterThan">
      <formula>$G$7</formula>
    </cfRule>
  </conditionalFormatting>
  <conditionalFormatting sqref="C187:AD187">
    <cfRule type="cellIs" dxfId="1322" priority="223" operator="greaterThan">
      <formula>$G$7</formula>
    </cfRule>
  </conditionalFormatting>
  <conditionalFormatting sqref="C196:AD196">
    <cfRule type="cellIs" dxfId="1321" priority="222" operator="greaterThan">
      <formula>$G$7</formula>
    </cfRule>
  </conditionalFormatting>
  <conditionalFormatting sqref="C205:AD205">
    <cfRule type="cellIs" dxfId="1320" priority="221" operator="greaterThan">
      <formula>$G$7</formula>
    </cfRule>
  </conditionalFormatting>
  <conditionalFormatting sqref="C214:AD214">
    <cfRule type="cellIs" dxfId="1319" priority="220" operator="greaterThan">
      <formula>$G$7</formula>
    </cfRule>
  </conditionalFormatting>
  <conditionalFormatting sqref="C223:AD223">
    <cfRule type="cellIs" dxfId="1318" priority="219" operator="greaterThan">
      <formula>$G$7</formula>
    </cfRule>
  </conditionalFormatting>
  <conditionalFormatting sqref="C232:AD232">
    <cfRule type="cellIs" dxfId="1317" priority="218" operator="greaterThan">
      <formula>$G$7</formula>
    </cfRule>
  </conditionalFormatting>
  <conditionalFormatting sqref="C241:AD241">
    <cfRule type="cellIs" dxfId="1316" priority="217" operator="greaterThan">
      <formula>$G$7</formula>
    </cfRule>
  </conditionalFormatting>
  <conditionalFormatting sqref="C250:AD250">
    <cfRule type="cellIs" dxfId="1315" priority="216" operator="greaterThan">
      <formula>$G$7</formula>
    </cfRule>
  </conditionalFormatting>
  <conditionalFormatting sqref="C259:AD259">
    <cfRule type="cellIs" dxfId="1314" priority="215" operator="greaterThan">
      <formula>$G$7</formula>
    </cfRule>
  </conditionalFormatting>
  <conditionalFormatting sqref="C268:AD268">
    <cfRule type="cellIs" dxfId="1313" priority="214" operator="greaterThan">
      <formula>$G$7</formula>
    </cfRule>
  </conditionalFormatting>
  <conditionalFormatting sqref="C277:AD277">
    <cfRule type="cellIs" dxfId="1312" priority="213" operator="greaterThan">
      <formula>$G$7</formula>
    </cfRule>
  </conditionalFormatting>
  <conditionalFormatting sqref="C286:AD286">
    <cfRule type="cellIs" dxfId="1311" priority="212" operator="greaterThan">
      <formula>$G$7</formula>
    </cfRule>
  </conditionalFormatting>
  <conditionalFormatting sqref="C295:AD295">
    <cfRule type="cellIs" dxfId="1310" priority="211" operator="greaterThan">
      <formula>$G$7</formula>
    </cfRule>
  </conditionalFormatting>
  <conditionalFormatting sqref="C304:AD304">
    <cfRule type="cellIs" dxfId="1309" priority="210" operator="greaterThan">
      <formula>$G$7</formula>
    </cfRule>
  </conditionalFormatting>
  <conditionalFormatting sqref="C313:AD313">
    <cfRule type="cellIs" dxfId="1308" priority="209" operator="greaterThan">
      <formula>$G$7</formula>
    </cfRule>
  </conditionalFormatting>
  <conditionalFormatting sqref="C322:AD322">
    <cfRule type="cellIs" dxfId="1307" priority="208" operator="greaterThan">
      <formula>$G$7</formula>
    </cfRule>
  </conditionalFormatting>
  <conditionalFormatting sqref="C331:AD331">
    <cfRule type="cellIs" dxfId="1306" priority="207" operator="greaterThan">
      <formula>$G$7</formula>
    </cfRule>
  </conditionalFormatting>
  <conditionalFormatting sqref="C17:AE18">
    <cfRule type="containsText" dxfId="1305" priority="25" operator="containsText" text="日">
      <formula>NOT(ISERROR(SEARCH("日",C17)))</formula>
    </cfRule>
    <cfRule type="containsText" dxfId="1304" priority="26" operator="containsText" text="土">
      <formula>NOT(ISERROR(SEARCH("土",C17)))</formula>
    </cfRule>
  </conditionalFormatting>
  <conditionalFormatting sqref="C26:AE27">
    <cfRule type="containsText" dxfId="1303" priority="21" operator="containsText" text="日">
      <formula>NOT(ISERROR(SEARCH("日",C26)))</formula>
    </cfRule>
    <cfRule type="containsText" dxfId="1302" priority="22" operator="containsText" text="土">
      <formula>NOT(ISERROR(SEARCH("土",C26)))</formula>
    </cfRule>
  </conditionalFormatting>
  <conditionalFormatting sqref="C35:AE36">
    <cfRule type="containsText" dxfId="1301" priority="17" operator="containsText" text="日">
      <formula>NOT(ISERROR(SEARCH("日",C35)))</formula>
    </cfRule>
    <cfRule type="containsText" dxfId="1300" priority="18" operator="containsText" text="土">
      <formula>NOT(ISERROR(SEARCH("土",C35)))</formula>
    </cfRule>
  </conditionalFormatting>
  <conditionalFormatting sqref="C44:AE45">
    <cfRule type="containsText" dxfId="1299" priority="13" operator="containsText" text="日">
      <formula>NOT(ISERROR(SEARCH("日",C44)))</formula>
    </cfRule>
    <cfRule type="containsText" dxfId="1298" priority="14" operator="containsText" text="土">
      <formula>NOT(ISERROR(SEARCH("土",C44)))</formula>
    </cfRule>
  </conditionalFormatting>
  <conditionalFormatting sqref="C53:AE54">
    <cfRule type="containsText" dxfId="1297" priority="9" operator="containsText" text="日">
      <formula>NOT(ISERROR(SEARCH("日",C53)))</formula>
    </cfRule>
    <cfRule type="containsText" dxfId="1296" priority="10" operator="containsText" text="土">
      <formula>NOT(ISERROR(SEARCH("土",C53)))</formula>
    </cfRule>
  </conditionalFormatting>
  <conditionalFormatting sqref="C62:AE63">
    <cfRule type="containsText" dxfId="1295" priority="5" operator="containsText" text="日">
      <formula>NOT(ISERROR(SEARCH("日",C62)))</formula>
    </cfRule>
    <cfRule type="containsText" dxfId="1294" priority="6" operator="containsText" text="土">
      <formula>NOT(ISERROR(SEARCH("土",C62)))</formula>
    </cfRule>
  </conditionalFormatting>
  <conditionalFormatting sqref="C71:AE72">
    <cfRule type="containsText" dxfId="1293" priority="1" operator="containsText" text="日">
      <formula>NOT(ISERROR(SEARCH("日",C71)))</formula>
    </cfRule>
    <cfRule type="containsText" dxfId="1292" priority="2" operator="containsText" text="土">
      <formula>NOT(ISERROR(SEARCH("土",C71)))</formula>
    </cfRule>
  </conditionalFormatting>
  <conditionalFormatting sqref="C80:AE81">
    <cfRule type="containsText" dxfId="1291" priority="197" operator="containsText" text="日">
      <formula>NOT(ISERROR(SEARCH("日",C80)))</formula>
    </cfRule>
    <cfRule type="containsText" dxfId="1290" priority="198" operator="containsText" text="土">
      <formula>NOT(ISERROR(SEARCH("土",C80)))</formula>
    </cfRule>
  </conditionalFormatting>
  <conditionalFormatting sqref="C89:AE90">
    <cfRule type="containsText" dxfId="1289" priority="191" operator="containsText" text="日">
      <formula>NOT(ISERROR(SEARCH("日",C89)))</formula>
    </cfRule>
    <cfRule type="containsText" dxfId="1288" priority="192" operator="containsText" text="土">
      <formula>NOT(ISERROR(SEARCH("土",C89)))</formula>
    </cfRule>
  </conditionalFormatting>
  <conditionalFormatting sqref="C98:AE99">
    <cfRule type="containsText" dxfId="1287" priority="185" operator="containsText" text="日">
      <formula>NOT(ISERROR(SEARCH("日",C98)))</formula>
    </cfRule>
    <cfRule type="containsText" dxfId="1286" priority="186" operator="containsText" text="土">
      <formula>NOT(ISERROR(SEARCH("土",C98)))</formula>
    </cfRule>
  </conditionalFormatting>
  <conditionalFormatting sqref="C107:AE108">
    <cfRule type="containsText" dxfId="1285" priority="179" operator="containsText" text="日">
      <formula>NOT(ISERROR(SEARCH("日",C107)))</formula>
    </cfRule>
    <cfRule type="containsText" dxfId="1284" priority="180" operator="containsText" text="土">
      <formula>NOT(ISERROR(SEARCH("土",C107)))</formula>
    </cfRule>
  </conditionalFormatting>
  <conditionalFormatting sqref="C116:AE117">
    <cfRule type="containsText" dxfId="1283" priority="173" operator="containsText" text="日">
      <formula>NOT(ISERROR(SEARCH("日",C116)))</formula>
    </cfRule>
    <cfRule type="containsText" dxfId="1282" priority="174" operator="containsText" text="土">
      <formula>NOT(ISERROR(SEARCH("土",C116)))</formula>
    </cfRule>
  </conditionalFormatting>
  <conditionalFormatting sqref="C125:AE126">
    <cfRule type="containsText" dxfId="1281" priority="167" operator="containsText" text="日">
      <formula>NOT(ISERROR(SEARCH("日",C125)))</formula>
    </cfRule>
    <cfRule type="containsText" dxfId="1280" priority="168" operator="containsText" text="土">
      <formula>NOT(ISERROR(SEARCH("土",C125)))</formula>
    </cfRule>
  </conditionalFormatting>
  <conditionalFormatting sqref="C134:AE135">
    <cfRule type="containsText" dxfId="1279" priority="161" operator="containsText" text="日">
      <formula>NOT(ISERROR(SEARCH("日",C134)))</formula>
    </cfRule>
    <cfRule type="containsText" dxfId="1278" priority="162" operator="containsText" text="土">
      <formula>NOT(ISERROR(SEARCH("土",C134)))</formula>
    </cfRule>
  </conditionalFormatting>
  <conditionalFormatting sqref="C143:AE144">
    <cfRule type="containsText" dxfId="1277" priority="155" operator="containsText" text="日">
      <formula>NOT(ISERROR(SEARCH("日",C143)))</formula>
    </cfRule>
    <cfRule type="containsText" dxfId="1276" priority="156" operator="containsText" text="土">
      <formula>NOT(ISERROR(SEARCH("土",C143)))</formula>
    </cfRule>
  </conditionalFormatting>
  <conditionalFormatting sqref="C152:AE153">
    <cfRule type="containsText" dxfId="1275" priority="149" operator="containsText" text="日">
      <formula>NOT(ISERROR(SEARCH("日",C152)))</formula>
    </cfRule>
    <cfRule type="containsText" dxfId="1274" priority="150" operator="containsText" text="土">
      <formula>NOT(ISERROR(SEARCH("土",C152)))</formula>
    </cfRule>
  </conditionalFormatting>
  <conditionalFormatting sqref="C161:AE162">
    <cfRule type="containsText" dxfId="1273" priority="143" operator="containsText" text="日">
      <formula>NOT(ISERROR(SEARCH("日",C161)))</formula>
    </cfRule>
    <cfRule type="containsText" dxfId="1272" priority="144" operator="containsText" text="土">
      <formula>NOT(ISERROR(SEARCH("土",C161)))</formula>
    </cfRule>
  </conditionalFormatting>
  <conditionalFormatting sqref="C170:AE171">
    <cfRule type="containsText" dxfId="1271" priority="137" operator="containsText" text="日">
      <formula>NOT(ISERROR(SEARCH("日",C170)))</formula>
    </cfRule>
    <cfRule type="containsText" dxfId="1270" priority="138" operator="containsText" text="土">
      <formula>NOT(ISERROR(SEARCH("土",C170)))</formula>
    </cfRule>
  </conditionalFormatting>
  <conditionalFormatting sqref="C179:AE180">
    <cfRule type="containsText" dxfId="1269" priority="131" operator="containsText" text="日">
      <formula>NOT(ISERROR(SEARCH("日",C179)))</formula>
    </cfRule>
    <cfRule type="containsText" dxfId="1268" priority="132" operator="containsText" text="土">
      <formula>NOT(ISERROR(SEARCH("土",C179)))</formula>
    </cfRule>
  </conditionalFormatting>
  <conditionalFormatting sqref="C188:AE189">
    <cfRule type="containsText" dxfId="1267" priority="125" operator="containsText" text="日">
      <formula>NOT(ISERROR(SEARCH("日",C188)))</formula>
    </cfRule>
    <cfRule type="containsText" dxfId="1266" priority="126" operator="containsText" text="土">
      <formula>NOT(ISERROR(SEARCH("土",C188)))</formula>
    </cfRule>
  </conditionalFormatting>
  <conditionalFormatting sqref="C197:AE198">
    <cfRule type="containsText" dxfId="1265" priority="119" operator="containsText" text="日">
      <formula>NOT(ISERROR(SEARCH("日",C197)))</formula>
    </cfRule>
    <cfRule type="containsText" dxfId="1264" priority="120" operator="containsText" text="土">
      <formula>NOT(ISERROR(SEARCH("土",C197)))</formula>
    </cfRule>
  </conditionalFormatting>
  <conditionalFormatting sqref="C206:AE207">
    <cfRule type="containsText" dxfId="1263" priority="113" operator="containsText" text="日">
      <formula>NOT(ISERROR(SEARCH("日",C206)))</formula>
    </cfRule>
    <cfRule type="containsText" dxfId="1262" priority="114" operator="containsText" text="土">
      <formula>NOT(ISERROR(SEARCH("土",C206)))</formula>
    </cfRule>
  </conditionalFormatting>
  <conditionalFormatting sqref="C215:AE216">
    <cfRule type="containsText" dxfId="1261" priority="107" operator="containsText" text="日">
      <formula>NOT(ISERROR(SEARCH("日",C215)))</formula>
    </cfRule>
    <cfRule type="containsText" dxfId="1260" priority="108" operator="containsText" text="土">
      <formula>NOT(ISERROR(SEARCH("土",C215)))</formula>
    </cfRule>
  </conditionalFormatting>
  <conditionalFormatting sqref="C224:AE225">
    <cfRule type="containsText" dxfId="1259" priority="101" operator="containsText" text="日">
      <formula>NOT(ISERROR(SEARCH("日",C224)))</formula>
    </cfRule>
    <cfRule type="containsText" dxfId="1258" priority="102" operator="containsText" text="土">
      <formula>NOT(ISERROR(SEARCH("土",C224)))</formula>
    </cfRule>
  </conditionalFormatting>
  <conditionalFormatting sqref="C233:AE234">
    <cfRule type="containsText" dxfId="1257" priority="95" operator="containsText" text="日">
      <formula>NOT(ISERROR(SEARCH("日",C233)))</formula>
    </cfRule>
    <cfRule type="containsText" dxfId="1256" priority="96" operator="containsText" text="土">
      <formula>NOT(ISERROR(SEARCH("土",C233)))</formula>
    </cfRule>
  </conditionalFormatting>
  <conditionalFormatting sqref="C242:AE243">
    <cfRule type="containsText" dxfId="1255" priority="89" operator="containsText" text="日">
      <formula>NOT(ISERROR(SEARCH("日",C242)))</formula>
    </cfRule>
    <cfRule type="containsText" dxfId="1254" priority="90" operator="containsText" text="土">
      <formula>NOT(ISERROR(SEARCH("土",C242)))</formula>
    </cfRule>
  </conditionalFormatting>
  <conditionalFormatting sqref="C251:AE252">
    <cfRule type="containsText" dxfId="1253" priority="83" operator="containsText" text="日">
      <formula>NOT(ISERROR(SEARCH("日",C251)))</formula>
    </cfRule>
    <cfRule type="containsText" dxfId="1252" priority="84" operator="containsText" text="土">
      <formula>NOT(ISERROR(SEARCH("土",C251)))</formula>
    </cfRule>
  </conditionalFormatting>
  <conditionalFormatting sqref="C260:AE261">
    <cfRule type="containsText" dxfId="1251" priority="77" operator="containsText" text="日">
      <formula>NOT(ISERROR(SEARCH("日",C260)))</formula>
    </cfRule>
    <cfRule type="containsText" dxfId="1250" priority="78" operator="containsText" text="土">
      <formula>NOT(ISERROR(SEARCH("土",C260)))</formula>
    </cfRule>
  </conditionalFormatting>
  <conditionalFormatting sqref="C269:AE270">
    <cfRule type="containsText" dxfId="1249" priority="71" operator="containsText" text="日">
      <formula>NOT(ISERROR(SEARCH("日",C269)))</formula>
    </cfRule>
    <cfRule type="containsText" dxfId="1248" priority="72" operator="containsText" text="土">
      <formula>NOT(ISERROR(SEARCH("土",C269)))</formula>
    </cfRule>
  </conditionalFormatting>
  <conditionalFormatting sqref="C278:AE279">
    <cfRule type="containsText" dxfId="1247" priority="65" operator="containsText" text="日">
      <formula>NOT(ISERROR(SEARCH("日",C278)))</formula>
    </cfRule>
    <cfRule type="containsText" dxfId="1246" priority="66" operator="containsText" text="土">
      <formula>NOT(ISERROR(SEARCH("土",C278)))</formula>
    </cfRule>
  </conditionalFormatting>
  <conditionalFormatting sqref="C287:AE288">
    <cfRule type="containsText" dxfId="1245" priority="59" operator="containsText" text="日">
      <formula>NOT(ISERROR(SEARCH("日",C287)))</formula>
    </cfRule>
    <cfRule type="containsText" dxfId="1244" priority="60" operator="containsText" text="土">
      <formula>NOT(ISERROR(SEARCH("土",C287)))</formula>
    </cfRule>
  </conditionalFormatting>
  <conditionalFormatting sqref="C296:AE297">
    <cfRule type="containsText" dxfId="1243" priority="53" operator="containsText" text="日">
      <formula>NOT(ISERROR(SEARCH("日",C296)))</formula>
    </cfRule>
    <cfRule type="containsText" dxfId="1242" priority="54" operator="containsText" text="土">
      <formula>NOT(ISERROR(SEARCH("土",C296)))</formula>
    </cfRule>
  </conditionalFormatting>
  <conditionalFormatting sqref="C305:AE306">
    <cfRule type="containsText" dxfId="1241" priority="47" operator="containsText" text="日">
      <formula>NOT(ISERROR(SEARCH("日",C305)))</formula>
    </cfRule>
    <cfRule type="containsText" dxfId="1240" priority="48" operator="containsText" text="土">
      <formula>NOT(ISERROR(SEARCH("土",C305)))</formula>
    </cfRule>
  </conditionalFormatting>
  <conditionalFormatting sqref="C314:AE315">
    <cfRule type="containsText" dxfId="1239" priority="41" operator="containsText" text="日">
      <formula>NOT(ISERROR(SEARCH("日",C314)))</formula>
    </cfRule>
    <cfRule type="containsText" dxfId="1238" priority="42" operator="containsText" text="土">
      <formula>NOT(ISERROR(SEARCH("土",C314)))</formula>
    </cfRule>
  </conditionalFormatting>
  <conditionalFormatting sqref="C323:AE324">
    <cfRule type="containsText" dxfId="1237" priority="35" operator="containsText" text="日">
      <formula>NOT(ISERROR(SEARCH("日",C323)))</formula>
    </cfRule>
    <cfRule type="containsText" dxfId="1236" priority="36" operator="containsText" text="土">
      <formula>NOT(ISERROR(SEARCH("土",C323)))</formula>
    </cfRule>
  </conditionalFormatting>
  <conditionalFormatting sqref="C332:AE333">
    <cfRule type="containsText" dxfId="1235" priority="29" operator="containsText" text="日">
      <formula>NOT(ISERROR(SEARCH("日",C332)))</formula>
    </cfRule>
    <cfRule type="containsText" dxfId="1234" priority="30" operator="containsText" text="土">
      <formula>NOT(ISERROR(SEARCH("土",C332)))</formula>
    </cfRule>
  </conditionalFormatting>
  <conditionalFormatting sqref="Y5:Z6">
    <cfRule type="cellIs" dxfId="1233" priority="351" operator="greaterThanOrEqual">
      <formula>0.285</formula>
    </cfRule>
    <cfRule type="cellIs" dxfId="1232" priority="352" operator="greaterThanOrEqual">
      <formula>0.25</formula>
    </cfRule>
    <cfRule type="cellIs" dxfId="1231" priority="353" operator="greaterThanOrEqual">
      <formula>0.214</formula>
    </cfRule>
  </conditionalFormatting>
  <dataValidations count="8">
    <dataValidation type="list" allowBlank="1" showInputMessage="1" showErrorMessage="1" sqref="C20:AD21 C29:AD30 C38:AD39 C47:AD48 C56:AD57 C65:AD66 C74:X75" xr:uid="{00000000-0002-0000-1100-000000000000}">
      <formula1>"　,休"</formula1>
    </dataValidation>
    <dataValidation type="list" showInputMessage="1" showErrorMessage="1" sqref="C22:AD22 C31:AD31 C40:AD40 C49:AD49 C58:AD58 C67:AD67 C76:X76" xr:uid="{00000000-0002-0000-1100-000001000000}">
      <formula1>"　,休,雨"</formula1>
    </dataValidation>
    <dataValidation type="list" allowBlank="1" showInputMessage="1" showErrorMessage="1" sqref="C18:AD19 C27:AD28 C36:AD37 C45:AD46 C54:AD55 C63:AD64 C72:X73" xr:uid="{00000000-0002-0000-1100-000002000000}">
      <formula1>"　,中止,夏休,冬休"</formula1>
    </dataValidation>
    <dataValidation type="list" showInputMessage="1" showErrorMessage="1" sqref="AE84 AE21 AE30 AE39 AE48 AE57 AE66 AE75 AE93 AE102 AE111 AE120 AE129 AE138 AE147 AE156 AE165 AE174 AE183 AE192 AE201 AE210 AE219 AE228 AE237 AE246 AE255 AE264 AE273 AE282 AE291 AE300 AE309 AE318 AE327 AE336" xr:uid="{00000000-0002-0000-1100-000003000000}">
      <formula1>"　,祝,中止"</formula1>
    </dataValidation>
    <dataValidation type="list" showInputMessage="1" showErrorMessage="1" sqref="AE76:AE77 AE22:AE23 AE67:AE68 AE85:AE86 AE58:AE59 AE49:AE50 AE40:AE41 AE31:AE32 AE94:AE95 AE103:AE104 AE112:AE113 AE121:AE122 AE130:AE131 AE139:AE140 AE148:AE149 AE157:AE158 AE166:AE167 AE175:AE176 AE184:AE185 AE193:AE194 AE202:AE203 AE211:AE212 AE220:AE221 AE229:AE230 AE238:AE239 AE247:AE248 AE256:AE257 AE265:AE266 AE274:AE275 AE283:AE284 AE292:AE293 AE301:AE302 AE310:AE311 AE319:AE320 AE328:AE329 AE337:AE338" xr:uid="{00000000-0002-0000-1100-000004000000}">
      <formula1>"　,休"</formula1>
    </dataValidation>
    <dataValidation type="list" allowBlank="1" showInputMessage="1" showErrorMessage="1" sqref="C333:AD334 C324:AD325 C315:AD316 C306:AD307 C297:AD298 C288:AD289 C279:AD280 C270:AD271 C81:AD82 C90:AD91 C99:AD100 C108:AD109 C117:AD118 C126:AD127 C135:AD136 C144:AD145 C153:AD154 C162:AD163 C171:AD172 C180:AD181 C189:AD190 C198:AD199 C207:AD208 C216:AD217 C225:AD226 C234:AD235 C243:AD244 C252:AD253 C261:AD262 Y72:AD73" xr:uid="{00000000-0002-0000-1100-000005000000}">
      <formula1>$AI$5:$AI$10</formula1>
    </dataValidation>
    <dataValidation type="list" allowBlank="1" showInputMessage="1" showErrorMessage="1" sqref="C335:AD336 C326:AD327 C317:AD318 C308:AD309 C299:AD300 C290:AD291 C281:AD282 C83:AD84 C92:AD93 C101:AD102 C110:AD111 C119:AD120 C128:AD129 C137:AD138 C146:AD147 C155:AD156 C164:AD165 C173:AD174 C182:AD183 C191:AD192 C200:AD201 C209:AD210 C218:AD219 C227:AD228 C236:AD237 C245:AD246 C254:AD255 C263:AD264 C272:AD273 Y74:AD75" xr:uid="{00000000-0002-0000-1100-000006000000}">
      <formula1>$AI$11:$AI$12</formula1>
    </dataValidation>
    <dataValidation type="list" showInputMessage="1" showErrorMessage="1" sqref="C337:AD338 C328:AD329 C319:AD320 C310:AD311 C301:AD302 C292:AD293 C283:AD284 C85:AD86 C94:AD95 C103:AD104 C112:AD113 C121:AD122 C130:AD131 C139:AD140 C148:AD149 C157:AD158 C166:AD167 C175:AD176 C184:AD185 C193:AD194 C202:AD203 C211:AD212 C220:AD221 C229:AD230 C238:AD239 C247:AD248 C256:AD257 C265:AD266 C274:AD275 Y76:AD77" xr:uid="{00000000-0002-0000-1100-000007000000}">
      <formula1>$AI$11:$AI$13</formula1>
    </dataValidation>
  </dataValidations>
  <pageMargins left="0.51181102362204722" right="0.11811023622047245" top="0.55118110236220474" bottom="0.35433070866141736" header="0.31496062992125984" footer="0.31496062992125984"/>
  <pageSetup paperSize="9" scale="72" fitToHeight="0" orientation="portrait" r:id="rId1"/>
  <rowBreaks count="2" manualBreakCount="2">
    <brk id="87" max="32" man="1"/>
    <brk id="95" max="32" man="1"/>
  </rowBreaks>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304"/>
  <sheetViews>
    <sheetView view="pageBreakPreview" zoomScale="70" zoomScaleNormal="100" zoomScaleSheetLayoutView="70" workbookViewId="0"/>
  </sheetViews>
  <sheetFormatPr defaultColWidth="9" defaultRowHeight="13.5"/>
  <cols>
    <col min="1" max="1" width="3.625" style="366" customWidth="1"/>
    <col min="2" max="2" width="11" style="364" customWidth="1"/>
    <col min="3" max="33" width="3.75" style="364" customWidth="1"/>
    <col min="34" max="34" width="11.125" style="366" customWidth="1"/>
    <col min="35" max="35" width="8.5" style="364" customWidth="1"/>
    <col min="36" max="16384" width="9" style="366"/>
  </cols>
  <sheetData>
    <row r="1" spans="1:39">
      <c r="A1" s="35" t="s">
        <v>606</v>
      </c>
    </row>
    <row r="3" spans="1:39" ht="19.5" thickBot="1">
      <c r="B3" s="363" t="s">
        <v>584</v>
      </c>
      <c r="M3" s="365"/>
      <c r="AI3" s="367"/>
      <c r="AM3" s="366" t="s">
        <v>526</v>
      </c>
    </row>
    <row r="4" spans="1:39" ht="13.5" customHeight="1">
      <c r="Q4" s="366"/>
      <c r="S4" s="368"/>
      <c r="T4" s="369"/>
      <c r="U4" s="763" t="s">
        <v>527</v>
      </c>
      <c r="V4" s="764"/>
      <c r="W4" s="763" t="s">
        <v>528</v>
      </c>
      <c r="X4" s="764"/>
      <c r="Y4" s="819" t="s">
        <v>529</v>
      </c>
      <c r="Z4" s="820"/>
      <c r="AB4" s="821" t="s">
        <v>585</v>
      </c>
      <c r="AC4" s="822"/>
      <c r="AD4" s="822"/>
      <c r="AE4" s="822"/>
      <c r="AF4" s="822"/>
      <c r="AG4" s="825" t="e">
        <f>IF(AND(AG6="未達成",Y6&lt;0.285),"未達成","達成")</f>
        <v>#DIV/0!</v>
      </c>
      <c r="AH4" s="826"/>
      <c r="AI4" s="366"/>
      <c r="AM4" s="366" t="s">
        <v>532</v>
      </c>
    </row>
    <row r="5" spans="1:39" ht="13.5" customHeight="1" thickBot="1">
      <c r="B5" s="753" t="s">
        <v>533</v>
      </c>
      <c r="C5" s="753"/>
      <c r="D5" s="753"/>
      <c r="E5" s="753"/>
      <c r="F5" s="364" t="s">
        <v>534</v>
      </c>
      <c r="G5" s="404" t="s">
        <v>586</v>
      </c>
      <c r="H5" s="404"/>
      <c r="I5" s="405"/>
      <c r="J5" s="404"/>
      <c r="K5" s="404"/>
      <c r="L5" s="404"/>
      <c r="M5" s="404"/>
      <c r="N5" s="404"/>
      <c r="O5" s="404"/>
      <c r="P5" s="404"/>
      <c r="R5" s="366"/>
      <c r="S5" s="769" t="s">
        <v>535</v>
      </c>
      <c r="T5" s="770"/>
      <c r="U5" s="771">
        <f>+AI17+AI31+AI45+AI59+AI73+AI87+AI101+AI115+AI129+AI143+AI157+AI171+AI185+AI199+AI213+AI227+AI241+AI255+AI269+AI283+AI297</f>
        <v>0</v>
      </c>
      <c r="V5" s="772"/>
      <c r="W5" s="771">
        <f>AI18+AI32+AI46+AI60+AI74+AI88+AI102+AI116+AI130+AI144+AI158+AI172+AI186+AI200+AI214+AI228+AI242+AI256+AI270+AI284+AI298</f>
        <v>0</v>
      </c>
      <c r="X5" s="772"/>
      <c r="Y5" s="829" t="e">
        <f>ROUNDDOWN(W5/U5,3)</f>
        <v>#DIV/0!</v>
      </c>
      <c r="Z5" s="830"/>
      <c r="AB5" s="823"/>
      <c r="AC5" s="824"/>
      <c r="AD5" s="824"/>
      <c r="AE5" s="824"/>
      <c r="AF5" s="824"/>
      <c r="AG5" s="827"/>
      <c r="AH5" s="828"/>
      <c r="AI5" s="366"/>
      <c r="AJ5" s="406"/>
    </row>
    <row r="6" spans="1:39" ht="13.5" customHeight="1" thickBot="1">
      <c r="B6" s="753" t="s">
        <v>537</v>
      </c>
      <c r="C6" s="753"/>
      <c r="D6" s="753"/>
      <c r="E6" s="753"/>
      <c r="F6" s="364" t="s">
        <v>534</v>
      </c>
      <c r="G6" s="809" t="s">
        <v>587</v>
      </c>
      <c r="H6" s="810"/>
      <c r="I6" s="810"/>
      <c r="J6" s="811"/>
      <c r="R6" s="366"/>
      <c r="S6" s="812" t="s">
        <v>538</v>
      </c>
      <c r="T6" s="813"/>
      <c r="U6" s="814">
        <f>+U5</f>
        <v>0</v>
      </c>
      <c r="V6" s="815"/>
      <c r="W6" s="814">
        <f>+AI20+AI34+AI48+AI62+AI76+AI90+AI104+AI118+AI132+AI146+AI160+AI174+AI188+AI202+AI216+AI230+AI244+AI258+AI272+AI286+AI300</f>
        <v>0</v>
      </c>
      <c r="X6" s="816"/>
      <c r="Y6" s="817" t="e">
        <f>ROUNDDOWN(W6/U6,3)</f>
        <v>#DIV/0!</v>
      </c>
      <c r="Z6" s="818"/>
      <c r="AB6" s="821" t="s">
        <v>588</v>
      </c>
      <c r="AC6" s="822"/>
      <c r="AD6" s="822"/>
      <c r="AE6" s="822"/>
      <c r="AF6" s="822"/>
      <c r="AG6" s="825" t="str">
        <f>IF(COUNTIF(AI15:AI304,"NG")&gt;=1,"未達成","達成")</f>
        <v>達成</v>
      </c>
      <c r="AH6" s="826"/>
      <c r="AI6" s="407"/>
      <c r="AK6" s="406"/>
      <c r="AM6" s="372" t="s">
        <v>545</v>
      </c>
    </row>
    <row r="7" spans="1:39" ht="13.5" customHeight="1" thickBot="1">
      <c r="B7" s="744" t="s">
        <v>542</v>
      </c>
      <c r="C7" s="744"/>
      <c r="D7" s="744"/>
      <c r="E7" s="744"/>
      <c r="F7" s="364" t="s">
        <v>534</v>
      </c>
      <c r="G7" s="831"/>
      <c r="H7" s="831"/>
      <c r="I7" s="831"/>
      <c r="J7" s="831"/>
      <c r="L7" s="746" t="s">
        <v>543</v>
      </c>
      <c r="M7" s="746"/>
      <c r="N7" s="746"/>
      <c r="O7" s="364" t="s">
        <v>534</v>
      </c>
      <c r="P7" s="753" t="e">
        <f>+G7-G6+1</f>
        <v>#VALUE!</v>
      </c>
      <c r="Q7" s="832"/>
      <c r="R7" s="832"/>
      <c r="S7" s="833"/>
      <c r="T7" s="833"/>
      <c r="U7" s="834"/>
      <c r="V7" s="834"/>
      <c r="W7" s="834"/>
      <c r="X7" s="834"/>
      <c r="Y7" s="835"/>
      <c r="Z7" s="835"/>
      <c r="AA7" s="373"/>
      <c r="AB7" s="823"/>
      <c r="AC7" s="824"/>
      <c r="AD7" s="824"/>
      <c r="AE7" s="824"/>
      <c r="AF7" s="824"/>
      <c r="AG7" s="827"/>
      <c r="AH7" s="828"/>
      <c r="AI7" s="407"/>
      <c r="AK7" s="406"/>
      <c r="AM7" s="372" t="s">
        <v>549</v>
      </c>
    </row>
    <row r="8" spans="1:39" ht="18" customHeight="1">
      <c r="B8" s="376"/>
      <c r="C8" s="379" t="s">
        <v>589</v>
      </c>
      <c r="D8" s="376"/>
      <c r="E8" s="376"/>
      <c r="G8" s="408" t="s">
        <v>590</v>
      </c>
      <c r="H8" s="409"/>
      <c r="I8" s="409"/>
      <c r="J8" s="409"/>
      <c r="K8" s="410"/>
      <c r="L8" s="372"/>
      <c r="M8" s="372"/>
      <c r="N8" s="372"/>
      <c r="P8" s="411"/>
      <c r="Q8" s="411"/>
      <c r="R8" s="411"/>
      <c r="AA8" s="373"/>
      <c r="AB8" s="412"/>
      <c r="AC8" s="412"/>
      <c r="AD8" s="412"/>
      <c r="AE8" s="412"/>
      <c r="AF8" s="412"/>
      <c r="AG8" s="412"/>
      <c r="AH8" s="412"/>
      <c r="AI8" s="407"/>
      <c r="AK8" s="406"/>
      <c r="AM8" s="372" t="s">
        <v>540</v>
      </c>
    </row>
    <row r="9" spans="1:39" ht="18" customHeight="1">
      <c r="B9" s="376"/>
      <c r="C9" s="379"/>
      <c r="D9" s="376"/>
      <c r="E9" s="376"/>
      <c r="G9" s="408" t="s">
        <v>591</v>
      </c>
      <c r="H9" s="409"/>
      <c r="I9" s="409"/>
      <c r="J9" s="409"/>
      <c r="K9" s="410"/>
      <c r="L9" s="372"/>
      <c r="M9" s="372"/>
      <c r="N9" s="372"/>
      <c r="P9" s="411"/>
      <c r="Q9" s="411"/>
      <c r="R9" s="411"/>
      <c r="AA9" s="373"/>
      <c r="AB9" s="412"/>
      <c r="AC9" s="412"/>
      <c r="AD9" s="412"/>
      <c r="AE9" s="412"/>
      <c r="AF9" s="412"/>
      <c r="AG9" s="412"/>
      <c r="AH9" s="412"/>
      <c r="AI9" s="407"/>
      <c r="AK9" s="406"/>
      <c r="AM9" s="372" t="s">
        <v>551</v>
      </c>
    </row>
    <row r="10" spans="1:39" ht="18" customHeight="1">
      <c r="B10" s="376"/>
      <c r="C10" s="379" t="s">
        <v>592</v>
      </c>
      <c r="D10" s="376"/>
      <c r="E10" s="376"/>
      <c r="G10" s="408" t="s">
        <v>593</v>
      </c>
      <c r="H10" s="409"/>
      <c r="I10" s="409"/>
      <c r="J10" s="409"/>
      <c r="K10" s="410"/>
      <c r="L10" s="372"/>
      <c r="M10" s="372"/>
      <c r="N10" s="372"/>
      <c r="P10" s="411"/>
      <c r="Q10" s="411"/>
      <c r="R10" s="411"/>
      <c r="AA10" s="373"/>
      <c r="AB10" s="412"/>
      <c r="AC10" s="412"/>
      <c r="AD10" s="412"/>
      <c r="AE10" s="412"/>
      <c r="AF10" s="412"/>
      <c r="AG10" s="412"/>
      <c r="AH10" s="412"/>
      <c r="AI10" s="407"/>
      <c r="AK10" s="406"/>
      <c r="AM10" s="372" t="s">
        <v>554</v>
      </c>
    </row>
    <row r="11" spans="1:39" ht="18" customHeight="1">
      <c r="B11" s="376"/>
      <c r="C11" s="379" t="s">
        <v>594</v>
      </c>
      <c r="D11" s="376"/>
      <c r="E11" s="376"/>
      <c r="G11" s="408" t="s">
        <v>595</v>
      </c>
      <c r="H11" s="409"/>
      <c r="I11" s="409"/>
      <c r="J11" s="409"/>
      <c r="K11" s="410"/>
      <c r="L11" s="372"/>
      <c r="M11" s="372"/>
      <c r="N11" s="372"/>
      <c r="P11" s="411"/>
      <c r="Q11" s="411"/>
      <c r="R11" s="411"/>
      <c r="AA11" s="373"/>
      <c r="AB11" s="412"/>
      <c r="AC11" s="412"/>
      <c r="AD11" s="412"/>
      <c r="AE11" s="412"/>
      <c r="AF11" s="412"/>
      <c r="AG11" s="412"/>
      <c r="AH11" s="412"/>
      <c r="AI11" s="407"/>
      <c r="AK11" s="406"/>
    </row>
    <row r="12" spans="1:39" ht="13.5" hidden="1" customHeight="1">
      <c r="C12" s="366" t="e">
        <f>YEAR(G6)</f>
        <v>#VALUE!</v>
      </c>
      <c r="D12" s="366" t="e">
        <f>MONTH(G6)</f>
        <v>#VALUE!</v>
      </c>
      <c r="E12" s="366"/>
      <c r="F12" s="413" t="e">
        <f>DATE(C12,D12,1)</f>
        <v>#VALUE!</v>
      </c>
    </row>
    <row r="13" spans="1:39" ht="13.5" customHeight="1">
      <c r="B13" s="388" t="s">
        <v>596</v>
      </c>
      <c r="C13" s="801" t="e">
        <f>C14</f>
        <v>#VALUE!</v>
      </c>
      <c r="D13" s="801"/>
      <c r="E13" s="801"/>
      <c r="F13" s="801"/>
      <c r="G13" s="801"/>
      <c r="H13" s="801"/>
      <c r="I13" s="801"/>
      <c r="J13" s="801"/>
      <c r="K13" s="801"/>
      <c r="L13" s="801"/>
      <c r="M13" s="801"/>
      <c r="N13" s="801"/>
      <c r="O13" s="801"/>
      <c r="P13" s="801"/>
      <c r="Q13" s="801"/>
      <c r="R13" s="801"/>
      <c r="S13" s="801"/>
      <c r="T13" s="801"/>
      <c r="U13" s="801"/>
      <c r="V13" s="801"/>
      <c r="W13" s="801"/>
      <c r="X13" s="801"/>
      <c r="Y13" s="801"/>
      <c r="Z13" s="801"/>
      <c r="AA13" s="801"/>
      <c r="AB13" s="801"/>
      <c r="AC13" s="801"/>
      <c r="AD13" s="801"/>
      <c r="AE13" s="801"/>
      <c r="AF13" s="801"/>
      <c r="AG13" s="801"/>
      <c r="AH13" s="801"/>
      <c r="AI13" s="802"/>
    </row>
    <row r="14" spans="1:39" hidden="1">
      <c r="B14" s="393"/>
      <c r="C14" s="414" t="e">
        <f>DATE($C12,$D12,1)</f>
        <v>#VALUE!</v>
      </c>
      <c r="D14" s="390" t="e">
        <f>C14+1</f>
        <v>#VALUE!</v>
      </c>
      <c r="E14" s="390" t="e">
        <f t="shared" ref="E14:AG14" si="0">D14+1</f>
        <v>#VALUE!</v>
      </c>
      <c r="F14" s="390" t="e">
        <f t="shared" si="0"/>
        <v>#VALUE!</v>
      </c>
      <c r="G14" s="390" t="e">
        <f t="shared" si="0"/>
        <v>#VALUE!</v>
      </c>
      <c r="H14" s="390" t="e">
        <f t="shared" si="0"/>
        <v>#VALUE!</v>
      </c>
      <c r="I14" s="390" t="e">
        <f t="shared" si="0"/>
        <v>#VALUE!</v>
      </c>
      <c r="J14" s="390" t="e">
        <f t="shared" si="0"/>
        <v>#VALUE!</v>
      </c>
      <c r="K14" s="390" t="e">
        <f t="shared" si="0"/>
        <v>#VALUE!</v>
      </c>
      <c r="L14" s="390" t="e">
        <f t="shared" si="0"/>
        <v>#VALUE!</v>
      </c>
      <c r="M14" s="390" t="e">
        <f t="shared" si="0"/>
        <v>#VALUE!</v>
      </c>
      <c r="N14" s="390" t="e">
        <f t="shared" si="0"/>
        <v>#VALUE!</v>
      </c>
      <c r="O14" s="390" t="e">
        <f t="shared" si="0"/>
        <v>#VALUE!</v>
      </c>
      <c r="P14" s="390" t="e">
        <f t="shared" si="0"/>
        <v>#VALUE!</v>
      </c>
      <c r="Q14" s="390" t="e">
        <f t="shared" si="0"/>
        <v>#VALUE!</v>
      </c>
      <c r="R14" s="390" t="e">
        <f t="shared" si="0"/>
        <v>#VALUE!</v>
      </c>
      <c r="S14" s="390" t="e">
        <f t="shared" si="0"/>
        <v>#VALUE!</v>
      </c>
      <c r="T14" s="390" t="e">
        <f t="shared" si="0"/>
        <v>#VALUE!</v>
      </c>
      <c r="U14" s="390" t="e">
        <f t="shared" si="0"/>
        <v>#VALUE!</v>
      </c>
      <c r="V14" s="390" t="e">
        <f t="shared" si="0"/>
        <v>#VALUE!</v>
      </c>
      <c r="W14" s="390" t="e">
        <f t="shared" si="0"/>
        <v>#VALUE!</v>
      </c>
      <c r="X14" s="390" t="e">
        <f t="shared" si="0"/>
        <v>#VALUE!</v>
      </c>
      <c r="Y14" s="390" t="e">
        <f t="shared" si="0"/>
        <v>#VALUE!</v>
      </c>
      <c r="Z14" s="390" t="e">
        <f t="shared" si="0"/>
        <v>#VALUE!</v>
      </c>
      <c r="AA14" s="390" t="e">
        <f t="shared" si="0"/>
        <v>#VALUE!</v>
      </c>
      <c r="AB14" s="390" t="e">
        <f t="shared" si="0"/>
        <v>#VALUE!</v>
      </c>
      <c r="AC14" s="390" t="e">
        <f t="shared" si="0"/>
        <v>#VALUE!</v>
      </c>
      <c r="AD14" s="390" t="e">
        <f t="shared" si="0"/>
        <v>#VALUE!</v>
      </c>
      <c r="AE14" s="390" t="e">
        <f t="shared" si="0"/>
        <v>#VALUE!</v>
      </c>
      <c r="AF14" s="390" t="e">
        <f t="shared" si="0"/>
        <v>#VALUE!</v>
      </c>
      <c r="AG14" s="390" t="e">
        <f t="shared" si="0"/>
        <v>#VALUE!</v>
      </c>
      <c r="AH14" s="415"/>
      <c r="AI14" s="416"/>
    </row>
    <row r="15" spans="1:39">
      <c r="B15" s="393" t="s">
        <v>597</v>
      </c>
      <c r="C15" s="417" t="e">
        <f>IF(C14&gt;=G6,C14,"")</f>
        <v>#VALUE!</v>
      </c>
      <c r="D15" s="418" t="e">
        <f t="shared" ref="D15:AE15" si="1">IF(D14&lt;$G6,"",IF(C14=EOMONTH(DATE($C12,$D12,1),0),"",IF(C14="","",C14+1)))</f>
        <v>#VALUE!</v>
      </c>
      <c r="E15" s="418" t="e">
        <f t="shared" si="1"/>
        <v>#VALUE!</v>
      </c>
      <c r="F15" s="418" t="e">
        <f t="shared" si="1"/>
        <v>#VALUE!</v>
      </c>
      <c r="G15" s="418" t="e">
        <f t="shared" si="1"/>
        <v>#VALUE!</v>
      </c>
      <c r="H15" s="418" t="e">
        <f t="shared" si="1"/>
        <v>#VALUE!</v>
      </c>
      <c r="I15" s="418" t="e">
        <f t="shared" si="1"/>
        <v>#VALUE!</v>
      </c>
      <c r="J15" s="418" t="e">
        <f t="shared" si="1"/>
        <v>#VALUE!</v>
      </c>
      <c r="K15" s="418" t="e">
        <f t="shared" si="1"/>
        <v>#VALUE!</v>
      </c>
      <c r="L15" s="418" t="e">
        <f t="shared" si="1"/>
        <v>#VALUE!</v>
      </c>
      <c r="M15" s="418" t="e">
        <f t="shared" si="1"/>
        <v>#VALUE!</v>
      </c>
      <c r="N15" s="418" t="e">
        <f t="shared" si="1"/>
        <v>#VALUE!</v>
      </c>
      <c r="O15" s="418" t="e">
        <f t="shared" si="1"/>
        <v>#VALUE!</v>
      </c>
      <c r="P15" s="418" t="e">
        <f t="shared" si="1"/>
        <v>#VALUE!</v>
      </c>
      <c r="Q15" s="418" t="e">
        <f t="shared" si="1"/>
        <v>#VALUE!</v>
      </c>
      <c r="R15" s="418" t="e">
        <f t="shared" si="1"/>
        <v>#VALUE!</v>
      </c>
      <c r="S15" s="418" t="e">
        <f t="shared" si="1"/>
        <v>#VALUE!</v>
      </c>
      <c r="T15" s="418" t="e">
        <f t="shared" si="1"/>
        <v>#VALUE!</v>
      </c>
      <c r="U15" s="418" t="e">
        <f t="shared" si="1"/>
        <v>#VALUE!</v>
      </c>
      <c r="V15" s="418" t="e">
        <f t="shared" si="1"/>
        <v>#VALUE!</v>
      </c>
      <c r="W15" s="418" t="e">
        <f t="shared" si="1"/>
        <v>#VALUE!</v>
      </c>
      <c r="X15" s="418" t="e">
        <f t="shared" si="1"/>
        <v>#VALUE!</v>
      </c>
      <c r="Y15" s="418" t="e">
        <f t="shared" si="1"/>
        <v>#VALUE!</v>
      </c>
      <c r="Z15" s="418" t="e">
        <f t="shared" si="1"/>
        <v>#VALUE!</v>
      </c>
      <c r="AA15" s="418" t="e">
        <f t="shared" si="1"/>
        <v>#VALUE!</v>
      </c>
      <c r="AB15" s="418" t="e">
        <f t="shared" si="1"/>
        <v>#VALUE!</v>
      </c>
      <c r="AC15" s="418" t="e">
        <f t="shared" si="1"/>
        <v>#VALUE!</v>
      </c>
      <c r="AD15" s="418" t="e">
        <f t="shared" si="1"/>
        <v>#VALUE!</v>
      </c>
      <c r="AE15" s="418" t="e">
        <f t="shared" si="1"/>
        <v>#VALUE!</v>
      </c>
      <c r="AF15" s="418" t="e">
        <f>IF(AF14&lt;$G6,"",IF(AE14=EOMONTH(DATE($C12,$D12,1),0),"",IF(AE15="","",AE15+1)))</f>
        <v>#VALUE!</v>
      </c>
      <c r="AG15" s="418" t="e">
        <f>IF(AG14&lt;$G6,"",IF(AF15=EOMONTH(DATE($C12,$D12,1),0),"",IF(AF15="","",AF15+1)))</f>
        <v>#VALUE!</v>
      </c>
      <c r="AH15" s="419" t="s">
        <v>598</v>
      </c>
      <c r="AI15" s="420">
        <f>+COUNTIFS(C16:AG16,"土",C17:AG17,"")+COUNTIFS(C16:AG16,"日",C17:AG17,"")</f>
        <v>0</v>
      </c>
      <c r="AM15" s="372" t="s">
        <v>558</v>
      </c>
    </row>
    <row r="16" spans="1:39">
      <c r="B16" s="393" t="s">
        <v>569</v>
      </c>
      <c r="C16" s="394" t="str">
        <f>IFERROR(TEXT(WEEKDAY(+C15),"aaa"),"")</f>
        <v/>
      </c>
      <c r="D16" s="394" t="str">
        <f t="shared" ref="D16:AG16" si="2">IFERROR(TEXT(WEEKDAY(+D15),"aaa"),"")</f>
        <v/>
      </c>
      <c r="E16" s="394" t="str">
        <f t="shared" si="2"/>
        <v/>
      </c>
      <c r="F16" s="394" t="str">
        <f t="shared" si="2"/>
        <v/>
      </c>
      <c r="G16" s="394" t="str">
        <f t="shared" si="2"/>
        <v/>
      </c>
      <c r="H16" s="394" t="str">
        <f>IFERROR(TEXT(WEEKDAY(+H15),"aaa"),"")</f>
        <v/>
      </c>
      <c r="I16" s="394" t="str">
        <f t="shared" si="2"/>
        <v/>
      </c>
      <c r="J16" s="394" t="str">
        <f t="shared" si="2"/>
        <v/>
      </c>
      <c r="K16" s="394" t="str">
        <f t="shared" si="2"/>
        <v/>
      </c>
      <c r="L16" s="394" t="str">
        <f t="shared" si="2"/>
        <v/>
      </c>
      <c r="M16" s="394" t="str">
        <f t="shared" si="2"/>
        <v/>
      </c>
      <c r="N16" s="394" t="str">
        <f t="shared" si="2"/>
        <v/>
      </c>
      <c r="O16" s="394" t="str">
        <f t="shared" si="2"/>
        <v/>
      </c>
      <c r="P16" s="394" t="str">
        <f t="shared" si="2"/>
        <v/>
      </c>
      <c r="Q16" s="394" t="str">
        <f t="shared" si="2"/>
        <v/>
      </c>
      <c r="R16" s="394" t="str">
        <f t="shared" si="2"/>
        <v/>
      </c>
      <c r="S16" s="394" t="str">
        <f t="shared" si="2"/>
        <v/>
      </c>
      <c r="T16" s="394" t="str">
        <f t="shared" si="2"/>
        <v/>
      </c>
      <c r="U16" s="394" t="str">
        <f t="shared" si="2"/>
        <v/>
      </c>
      <c r="V16" s="394" t="str">
        <f t="shared" si="2"/>
        <v/>
      </c>
      <c r="W16" s="394" t="str">
        <f t="shared" si="2"/>
        <v/>
      </c>
      <c r="X16" s="394" t="str">
        <f t="shared" si="2"/>
        <v/>
      </c>
      <c r="Y16" s="394" t="str">
        <f t="shared" si="2"/>
        <v/>
      </c>
      <c r="Z16" s="394" t="str">
        <f t="shared" si="2"/>
        <v/>
      </c>
      <c r="AA16" s="394" t="str">
        <f t="shared" si="2"/>
        <v/>
      </c>
      <c r="AB16" s="394" t="str">
        <f t="shared" si="2"/>
        <v/>
      </c>
      <c r="AC16" s="394" t="str">
        <f t="shared" si="2"/>
        <v/>
      </c>
      <c r="AD16" s="394" t="str">
        <f t="shared" si="2"/>
        <v/>
      </c>
      <c r="AE16" s="394" t="str">
        <f t="shared" si="2"/>
        <v/>
      </c>
      <c r="AF16" s="394" t="str">
        <f t="shared" si="2"/>
        <v/>
      </c>
      <c r="AG16" s="394" t="str">
        <f t="shared" si="2"/>
        <v/>
      </c>
      <c r="AH16" s="419" t="s">
        <v>599</v>
      </c>
      <c r="AI16" s="420">
        <f>+COUNTIF(C17:AG17,"夏休")+COUNTIF(C17:AG17,"冬休")+COUNTIF(C17:AG17,"中止")+COUNTIF(C17:AG17,"工場")+COUNTIF(C17:AG17,"他")</f>
        <v>0</v>
      </c>
      <c r="AM16" s="372" t="s">
        <v>600</v>
      </c>
    </row>
    <row r="17" spans="2:36" ht="13.5" customHeight="1">
      <c r="B17" s="803" t="s">
        <v>601</v>
      </c>
      <c r="C17" s="805"/>
      <c r="D17" s="778"/>
      <c r="E17" s="778"/>
      <c r="F17" s="778"/>
      <c r="G17" s="778"/>
      <c r="H17" s="778"/>
      <c r="I17" s="778"/>
      <c r="J17" s="778"/>
      <c r="K17" s="778"/>
      <c r="L17" s="778"/>
      <c r="M17" s="778"/>
      <c r="N17" s="778"/>
      <c r="O17" s="778"/>
      <c r="P17" s="778"/>
      <c r="Q17" s="778"/>
      <c r="R17" s="778"/>
      <c r="S17" s="778"/>
      <c r="T17" s="778"/>
      <c r="U17" s="778"/>
      <c r="V17" s="778"/>
      <c r="W17" s="778"/>
      <c r="X17" s="778"/>
      <c r="Y17" s="778"/>
      <c r="Z17" s="778"/>
      <c r="AA17" s="778"/>
      <c r="AB17" s="778"/>
      <c r="AC17" s="778"/>
      <c r="AD17" s="778"/>
      <c r="AE17" s="778"/>
      <c r="AF17" s="778"/>
      <c r="AG17" s="797"/>
      <c r="AH17" s="398" t="s">
        <v>527</v>
      </c>
      <c r="AI17" s="421">
        <f>COUNT(C15:AG15)-AI16</f>
        <v>0</v>
      </c>
    </row>
    <row r="18" spans="2:36" ht="13.5" customHeight="1">
      <c r="B18" s="804"/>
      <c r="C18" s="805"/>
      <c r="D18" s="778"/>
      <c r="E18" s="778"/>
      <c r="F18" s="778"/>
      <c r="G18" s="778"/>
      <c r="H18" s="778"/>
      <c r="I18" s="778"/>
      <c r="J18" s="778"/>
      <c r="K18" s="778"/>
      <c r="L18" s="778"/>
      <c r="M18" s="778"/>
      <c r="N18" s="778"/>
      <c r="O18" s="778"/>
      <c r="P18" s="778"/>
      <c r="Q18" s="778"/>
      <c r="R18" s="778"/>
      <c r="S18" s="778"/>
      <c r="T18" s="778"/>
      <c r="U18" s="778"/>
      <c r="V18" s="778"/>
      <c r="W18" s="778"/>
      <c r="X18" s="778"/>
      <c r="Y18" s="778"/>
      <c r="Z18" s="778"/>
      <c r="AA18" s="778"/>
      <c r="AB18" s="778"/>
      <c r="AC18" s="778"/>
      <c r="AD18" s="778"/>
      <c r="AE18" s="778"/>
      <c r="AF18" s="778"/>
      <c r="AG18" s="797"/>
      <c r="AH18" s="398" t="s">
        <v>573</v>
      </c>
      <c r="AI18" s="396">
        <f>+COUNTIF(C19:AG20,"休")</f>
        <v>0</v>
      </c>
      <c r="AJ18" s="422" t="e">
        <f>IF(AI19&gt;0.285,"",IF(AI18&lt;AI15,"←計画日数が足りません",""))</f>
        <v>#DIV/0!</v>
      </c>
    </row>
    <row r="19" spans="2:36" ht="13.5" customHeight="1">
      <c r="B19" s="798" t="s">
        <v>535</v>
      </c>
      <c r="C19" s="799"/>
      <c r="D19" s="793"/>
      <c r="E19" s="793"/>
      <c r="F19" s="793"/>
      <c r="G19" s="793"/>
      <c r="H19" s="793"/>
      <c r="I19" s="793"/>
      <c r="J19" s="793"/>
      <c r="K19" s="793"/>
      <c r="L19" s="793"/>
      <c r="M19" s="793"/>
      <c r="N19" s="793"/>
      <c r="O19" s="793"/>
      <c r="P19" s="793"/>
      <c r="Q19" s="793"/>
      <c r="R19" s="793"/>
      <c r="S19" s="793"/>
      <c r="T19" s="793"/>
      <c r="U19" s="793"/>
      <c r="V19" s="793"/>
      <c r="W19" s="793"/>
      <c r="X19" s="793"/>
      <c r="Y19" s="793"/>
      <c r="Z19" s="793"/>
      <c r="AA19" s="793"/>
      <c r="AB19" s="793"/>
      <c r="AC19" s="793"/>
      <c r="AD19" s="793"/>
      <c r="AE19" s="793"/>
      <c r="AF19" s="793"/>
      <c r="AG19" s="794"/>
      <c r="AH19" s="398" t="s">
        <v>575</v>
      </c>
      <c r="AI19" s="399" t="e">
        <f>+AI18/AI17</f>
        <v>#DIV/0!</v>
      </c>
    </row>
    <row r="20" spans="2:36">
      <c r="B20" s="798"/>
      <c r="C20" s="799"/>
      <c r="D20" s="793"/>
      <c r="E20" s="793"/>
      <c r="F20" s="793"/>
      <c r="G20" s="793"/>
      <c r="H20" s="793"/>
      <c r="I20" s="793"/>
      <c r="J20" s="793"/>
      <c r="K20" s="793"/>
      <c r="L20" s="793"/>
      <c r="M20" s="793"/>
      <c r="N20" s="793"/>
      <c r="O20" s="793"/>
      <c r="P20" s="793"/>
      <c r="Q20" s="793"/>
      <c r="R20" s="793"/>
      <c r="S20" s="793"/>
      <c r="T20" s="793"/>
      <c r="U20" s="793"/>
      <c r="V20" s="793"/>
      <c r="W20" s="793"/>
      <c r="X20" s="793"/>
      <c r="Y20" s="793"/>
      <c r="Z20" s="793"/>
      <c r="AA20" s="793"/>
      <c r="AB20" s="793"/>
      <c r="AC20" s="793"/>
      <c r="AD20" s="793"/>
      <c r="AE20" s="793"/>
      <c r="AF20" s="793"/>
      <c r="AG20" s="794"/>
      <c r="AH20" s="398" t="s">
        <v>528</v>
      </c>
      <c r="AI20" s="396">
        <f>+COUNTA(C21:AG22)</f>
        <v>0</v>
      </c>
    </row>
    <row r="21" spans="2:36">
      <c r="B21" s="725" t="s">
        <v>538</v>
      </c>
      <c r="C21" s="795"/>
      <c r="D21" s="776"/>
      <c r="E21" s="776"/>
      <c r="F21" s="776"/>
      <c r="G21" s="776"/>
      <c r="H21" s="776"/>
      <c r="I21" s="776"/>
      <c r="J21" s="776"/>
      <c r="K21" s="776"/>
      <c r="L21" s="776"/>
      <c r="M21" s="776"/>
      <c r="N21" s="776"/>
      <c r="O21" s="776"/>
      <c r="P21" s="776"/>
      <c r="Q21" s="776"/>
      <c r="R21" s="776"/>
      <c r="S21" s="776"/>
      <c r="T21" s="776"/>
      <c r="U21" s="776"/>
      <c r="V21" s="776"/>
      <c r="W21" s="776"/>
      <c r="X21" s="776"/>
      <c r="Y21" s="776"/>
      <c r="Z21" s="776"/>
      <c r="AA21" s="776"/>
      <c r="AB21" s="776"/>
      <c r="AC21" s="776"/>
      <c r="AD21" s="776"/>
      <c r="AE21" s="776"/>
      <c r="AF21" s="776"/>
      <c r="AG21" s="783"/>
      <c r="AH21" s="423" t="s">
        <v>577</v>
      </c>
      <c r="AI21" s="424" t="e">
        <f>+AI20/AI17</f>
        <v>#DIV/0!</v>
      </c>
    </row>
    <row r="22" spans="2:36">
      <c r="B22" s="726"/>
      <c r="C22" s="796"/>
      <c r="D22" s="777"/>
      <c r="E22" s="777"/>
      <c r="F22" s="777"/>
      <c r="G22" s="777"/>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84"/>
      <c r="AH22" s="400" t="s">
        <v>602</v>
      </c>
      <c r="AI22" s="401" t="str">
        <f>IF(7&gt;AI17,"対象外",IF(AI20&gt;=AI15,"OK",IF(AI21&gt;=0.285,"OK","NG")))</f>
        <v>対象外</v>
      </c>
      <c r="AJ22" s="422" t="str">
        <f>IF(AI22="対象外","←７日間に満たない期間は達成判定の対象外",IF(AI22="NG","←月単位未達成","←月単位達成"))</f>
        <v>←７日間に満たない期間は達成判定の対象外</v>
      </c>
    </row>
    <row r="23" spans="2:36" hidden="1">
      <c r="C23" s="425" t="e">
        <f t="shared" ref="C23:AG23" si="3">IF(AND(DAY(C15)&gt;=22,DAY(C15)&lt;=28,C16="土"),1,0)</f>
        <v>#VALUE!</v>
      </c>
      <c r="D23" s="425" t="e">
        <f t="shared" si="3"/>
        <v>#VALUE!</v>
      </c>
      <c r="E23" s="425" t="e">
        <f t="shared" si="3"/>
        <v>#VALUE!</v>
      </c>
      <c r="F23" s="425" t="e">
        <f t="shared" si="3"/>
        <v>#VALUE!</v>
      </c>
      <c r="G23" s="425" t="e">
        <f t="shared" si="3"/>
        <v>#VALUE!</v>
      </c>
      <c r="H23" s="425" t="e">
        <f t="shared" si="3"/>
        <v>#VALUE!</v>
      </c>
      <c r="I23" s="425" t="e">
        <f t="shared" si="3"/>
        <v>#VALUE!</v>
      </c>
      <c r="J23" s="425" t="e">
        <f t="shared" si="3"/>
        <v>#VALUE!</v>
      </c>
      <c r="K23" s="425" t="e">
        <f t="shared" si="3"/>
        <v>#VALUE!</v>
      </c>
      <c r="L23" s="425" t="e">
        <f t="shared" si="3"/>
        <v>#VALUE!</v>
      </c>
      <c r="M23" s="425" t="e">
        <f t="shared" si="3"/>
        <v>#VALUE!</v>
      </c>
      <c r="N23" s="425" t="e">
        <f t="shared" si="3"/>
        <v>#VALUE!</v>
      </c>
      <c r="O23" s="425" t="e">
        <f t="shared" si="3"/>
        <v>#VALUE!</v>
      </c>
      <c r="P23" s="425" t="e">
        <f t="shared" si="3"/>
        <v>#VALUE!</v>
      </c>
      <c r="Q23" s="425" t="e">
        <f t="shared" si="3"/>
        <v>#VALUE!</v>
      </c>
      <c r="R23" s="425" t="e">
        <f t="shared" si="3"/>
        <v>#VALUE!</v>
      </c>
      <c r="S23" s="425" t="e">
        <f t="shared" si="3"/>
        <v>#VALUE!</v>
      </c>
      <c r="T23" s="425" t="e">
        <f t="shared" si="3"/>
        <v>#VALUE!</v>
      </c>
      <c r="U23" s="425" t="e">
        <f t="shared" si="3"/>
        <v>#VALUE!</v>
      </c>
      <c r="V23" s="425" t="e">
        <f t="shared" si="3"/>
        <v>#VALUE!</v>
      </c>
      <c r="W23" s="425" t="e">
        <f t="shared" si="3"/>
        <v>#VALUE!</v>
      </c>
      <c r="X23" s="425" t="e">
        <f t="shared" si="3"/>
        <v>#VALUE!</v>
      </c>
      <c r="Y23" s="425" t="e">
        <f t="shared" si="3"/>
        <v>#VALUE!</v>
      </c>
      <c r="Z23" s="425" t="e">
        <f t="shared" si="3"/>
        <v>#VALUE!</v>
      </c>
      <c r="AA23" s="425" t="e">
        <f t="shared" si="3"/>
        <v>#VALUE!</v>
      </c>
      <c r="AB23" s="425" t="e">
        <f t="shared" si="3"/>
        <v>#VALUE!</v>
      </c>
      <c r="AC23" s="425" t="e">
        <f t="shared" si="3"/>
        <v>#VALUE!</v>
      </c>
      <c r="AD23" s="425" t="e">
        <f t="shared" si="3"/>
        <v>#VALUE!</v>
      </c>
      <c r="AE23" s="425" t="e">
        <f>IF(AND(DAY(AE15)&gt;=22,DAY(AE15)&lt;=28,AE16="土"),1,0)</f>
        <v>#VALUE!</v>
      </c>
      <c r="AF23" s="425" t="e">
        <f t="shared" si="3"/>
        <v>#VALUE!</v>
      </c>
      <c r="AG23" s="425" t="e">
        <f t="shared" si="3"/>
        <v>#VALUE!</v>
      </c>
      <c r="AH23" s="426" t="s">
        <v>603</v>
      </c>
      <c r="AI23" s="427">
        <f>_xlfn.AGGREGATE(9,6,C23:AG23)</f>
        <v>0</v>
      </c>
      <c r="AJ23" s="422"/>
    </row>
    <row r="24" spans="2:36" hidden="1">
      <c r="C24" s="428" t="e">
        <f t="shared" ref="C24:AG24" si="4">IF(AND(DAY(C15)&gt;=22,DAY(C15)&lt;=28,C16="土",OR(C21="休",C21="雨")),1,0)</f>
        <v>#VALUE!</v>
      </c>
      <c r="D24" s="428" t="e">
        <f t="shared" si="4"/>
        <v>#VALUE!</v>
      </c>
      <c r="E24" s="428" t="e">
        <f t="shared" si="4"/>
        <v>#VALUE!</v>
      </c>
      <c r="F24" s="428" t="e">
        <f t="shared" si="4"/>
        <v>#VALUE!</v>
      </c>
      <c r="G24" s="428" t="e">
        <f t="shared" si="4"/>
        <v>#VALUE!</v>
      </c>
      <c r="H24" s="428" t="e">
        <f t="shared" si="4"/>
        <v>#VALUE!</v>
      </c>
      <c r="I24" s="428" t="e">
        <f t="shared" si="4"/>
        <v>#VALUE!</v>
      </c>
      <c r="J24" s="428" t="e">
        <f t="shared" si="4"/>
        <v>#VALUE!</v>
      </c>
      <c r="K24" s="428" t="e">
        <f t="shared" si="4"/>
        <v>#VALUE!</v>
      </c>
      <c r="L24" s="428" t="e">
        <f t="shared" si="4"/>
        <v>#VALUE!</v>
      </c>
      <c r="M24" s="428" t="e">
        <f t="shared" si="4"/>
        <v>#VALUE!</v>
      </c>
      <c r="N24" s="428" t="e">
        <f t="shared" si="4"/>
        <v>#VALUE!</v>
      </c>
      <c r="O24" s="428" t="e">
        <f t="shared" si="4"/>
        <v>#VALUE!</v>
      </c>
      <c r="P24" s="428" t="e">
        <f t="shared" si="4"/>
        <v>#VALUE!</v>
      </c>
      <c r="Q24" s="428" t="e">
        <f t="shared" si="4"/>
        <v>#VALUE!</v>
      </c>
      <c r="R24" s="428" t="e">
        <f t="shared" si="4"/>
        <v>#VALUE!</v>
      </c>
      <c r="S24" s="428" t="e">
        <f t="shared" si="4"/>
        <v>#VALUE!</v>
      </c>
      <c r="T24" s="428" t="e">
        <f t="shared" si="4"/>
        <v>#VALUE!</v>
      </c>
      <c r="U24" s="428" t="e">
        <f t="shared" si="4"/>
        <v>#VALUE!</v>
      </c>
      <c r="V24" s="428" t="e">
        <f t="shared" si="4"/>
        <v>#VALUE!</v>
      </c>
      <c r="W24" s="428" t="e">
        <f t="shared" si="4"/>
        <v>#VALUE!</v>
      </c>
      <c r="X24" s="428" t="e">
        <f t="shared" si="4"/>
        <v>#VALUE!</v>
      </c>
      <c r="Y24" s="428" t="e">
        <f t="shared" si="4"/>
        <v>#VALUE!</v>
      </c>
      <c r="Z24" s="428" t="e">
        <f t="shared" si="4"/>
        <v>#VALUE!</v>
      </c>
      <c r="AA24" s="428" t="e">
        <f t="shared" si="4"/>
        <v>#VALUE!</v>
      </c>
      <c r="AB24" s="428" t="e">
        <f t="shared" si="4"/>
        <v>#VALUE!</v>
      </c>
      <c r="AC24" s="428" t="e">
        <f t="shared" si="4"/>
        <v>#VALUE!</v>
      </c>
      <c r="AD24" s="428" t="e">
        <f t="shared" si="4"/>
        <v>#VALUE!</v>
      </c>
      <c r="AE24" s="428" t="e">
        <f t="shared" si="4"/>
        <v>#VALUE!</v>
      </c>
      <c r="AF24" s="428" t="e">
        <f t="shared" si="4"/>
        <v>#VALUE!</v>
      </c>
      <c r="AG24" s="428" t="e">
        <f t="shared" si="4"/>
        <v>#VALUE!</v>
      </c>
      <c r="AH24" s="426" t="s">
        <v>604</v>
      </c>
      <c r="AI24" s="427">
        <f>_xlfn.AGGREGATE(9,6,C24:AG24)</f>
        <v>0</v>
      </c>
      <c r="AJ24" s="422"/>
    </row>
    <row r="25" spans="2:36">
      <c r="C25" s="429"/>
      <c r="D25" s="429"/>
      <c r="E25" s="429"/>
      <c r="F25" s="429"/>
      <c r="G25" s="429"/>
      <c r="H25" s="429"/>
      <c r="I25" s="429"/>
      <c r="J25" s="429"/>
      <c r="K25" s="429"/>
      <c r="L25" s="429"/>
      <c r="M25" s="429"/>
      <c r="N25" s="429"/>
      <c r="O25" s="429"/>
      <c r="P25" s="429"/>
      <c r="Q25" s="429"/>
      <c r="R25" s="429"/>
      <c r="S25" s="429"/>
      <c r="T25" s="429"/>
      <c r="U25" s="429"/>
      <c r="V25" s="429"/>
      <c r="W25" s="429"/>
      <c r="X25" s="429"/>
      <c r="Y25" s="429"/>
      <c r="Z25" s="429"/>
      <c r="AA25" s="429"/>
      <c r="AB25" s="429"/>
      <c r="AC25" s="429"/>
      <c r="AD25" s="429"/>
      <c r="AE25" s="429"/>
      <c r="AF25" s="429"/>
      <c r="AG25" s="429"/>
    </row>
    <row r="26" spans="2:36" ht="13.5" hidden="1" customHeight="1">
      <c r="C26" s="364" t="e">
        <f>YEAR(C29)</f>
        <v>#VALUE!</v>
      </c>
      <c r="D26" s="364" t="e">
        <f>MONTH(C29)</f>
        <v>#VALUE!</v>
      </c>
    </row>
    <row r="27" spans="2:36">
      <c r="B27" s="368" t="s">
        <v>596</v>
      </c>
      <c r="C27" s="800" t="e">
        <f>C29</f>
        <v>#VALUE!</v>
      </c>
      <c r="D27" s="801"/>
      <c r="E27" s="801"/>
      <c r="F27" s="801"/>
      <c r="G27" s="801"/>
      <c r="H27" s="801"/>
      <c r="I27" s="801"/>
      <c r="J27" s="801"/>
      <c r="K27" s="801"/>
      <c r="L27" s="801"/>
      <c r="M27" s="801"/>
      <c r="N27" s="801"/>
      <c r="O27" s="801"/>
      <c r="P27" s="801"/>
      <c r="Q27" s="801"/>
      <c r="R27" s="801"/>
      <c r="S27" s="801"/>
      <c r="T27" s="801"/>
      <c r="U27" s="801"/>
      <c r="V27" s="801"/>
      <c r="W27" s="801"/>
      <c r="X27" s="801"/>
      <c r="Y27" s="801"/>
      <c r="Z27" s="801"/>
      <c r="AA27" s="801"/>
      <c r="AB27" s="801"/>
      <c r="AC27" s="801"/>
      <c r="AD27" s="801"/>
      <c r="AE27" s="801"/>
      <c r="AF27" s="801"/>
      <c r="AG27" s="801"/>
      <c r="AH27" s="801"/>
      <c r="AI27" s="802"/>
    </row>
    <row r="28" spans="2:36" hidden="1">
      <c r="B28" s="430"/>
      <c r="C28" s="418" t="e">
        <f>DATE($C26,$D26,1)</f>
        <v>#VALUE!</v>
      </c>
      <c r="D28" s="418" t="e">
        <f>C28+1</f>
        <v>#VALUE!</v>
      </c>
      <c r="E28" s="418" t="e">
        <f t="shared" ref="E28:AG28" si="5">D28+1</f>
        <v>#VALUE!</v>
      </c>
      <c r="F28" s="418" t="e">
        <f t="shared" si="5"/>
        <v>#VALUE!</v>
      </c>
      <c r="G28" s="418" t="e">
        <f t="shared" si="5"/>
        <v>#VALUE!</v>
      </c>
      <c r="H28" s="418" t="e">
        <f t="shared" si="5"/>
        <v>#VALUE!</v>
      </c>
      <c r="I28" s="418" t="e">
        <f t="shared" si="5"/>
        <v>#VALUE!</v>
      </c>
      <c r="J28" s="418" t="e">
        <f t="shared" si="5"/>
        <v>#VALUE!</v>
      </c>
      <c r="K28" s="418" t="e">
        <f t="shared" si="5"/>
        <v>#VALUE!</v>
      </c>
      <c r="L28" s="418" t="e">
        <f t="shared" si="5"/>
        <v>#VALUE!</v>
      </c>
      <c r="M28" s="418" t="e">
        <f t="shared" si="5"/>
        <v>#VALUE!</v>
      </c>
      <c r="N28" s="418" t="e">
        <f t="shared" si="5"/>
        <v>#VALUE!</v>
      </c>
      <c r="O28" s="418" t="e">
        <f t="shared" si="5"/>
        <v>#VALUE!</v>
      </c>
      <c r="P28" s="418" t="e">
        <f t="shared" si="5"/>
        <v>#VALUE!</v>
      </c>
      <c r="Q28" s="418" t="e">
        <f t="shared" si="5"/>
        <v>#VALUE!</v>
      </c>
      <c r="R28" s="418" t="e">
        <f t="shared" si="5"/>
        <v>#VALUE!</v>
      </c>
      <c r="S28" s="418" t="e">
        <f t="shared" si="5"/>
        <v>#VALUE!</v>
      </c>
      <c r="T28" s="418" t="e">
        <f t="shared" si="5"/>
        <v>#VALUE!</v>
      </c>
      <c r="U28" s="418" t="e">
        <f t="shared" si="5"/>
        <v>#VALUE!</v>
      </c>
      <c r="V28" s="418" t="e">
        <f t="shared" si="5"/>
        <v>#VALUE!</v>
      </c>
      <c r="W28" s="418" t="e">
        <f t="shared" si="5"/>
        <v>#VALUE!</v>
      </c>
      <c r="X28" s="418" t="e">
        <f t="shared" si="5"/>
        <v>#VALUE!</v>
      </c>
      <c r="Y28" s="418" t="e">
        <f t="shared" si="5"/>
        <v>#VALUE!</v>
      </c>
      <c r="Z28" s="418" t="e">
        <f t="shared" si="5"/>
        <v>#VALUE!</v>
      </c>
      <c r="AA28" s="418" t="e">
        <f t="shared" si="5"/>
        <v>#VALUE!</v>
      </c>
      <c r="AB28" s="418" t="e">
        <f t="shared" si="5"/>
        <v>#VALUE!</v>
      </c>
      <c r="AC28" s="418" t="e">
        <f t="shared" si="5"/>
        <v>#VALUE!</v>
      </c>
      <c r="AD28" s="418" t="e">
        <f t="shared" si="5"/>
        <v>#VALUE!</v>
      </c>
      <c r="AE28" s="418" t="e">
        <f t="shared" si="5"/>
        <v>#VALUE!</v>
      </c>
      <c r="AF28" s="418" t="e">
        <f t="shared" si="5"/>
        <v>#VALUE!</v>
      </c>
      <c r="AG28" s="418" t="e">
        <f t="shared" si="5"/>
        <v>#VALUE!</v>
      </c>
      <c r="AH28" s="431"/>
      <c r="AI28" s="432"/>
    </row>
    <row r="29" spans="2:36">
      <c r="B29" s="433" t="s">
        <v>597</v>
      </c>
      <c r="C29" s="434" t="e">
        <f>IF(EDATE(C14,1)&gt;$G$7,"",EDATE(C14,1))</f>
        <v>#VALUE!</v>
      </c>
      <c r="D29" s="418" t="e">
        <f>IF(D28&gt;$G$7,"",IF(C29=EOMONTH(DATE($C26,$D26,1),0),"",IF(C29="","",C29+1)))</f>
        <v>#VALUE!</v>
      </c>
      <c r="E29" s="418" t="e">
        <f t="shared" ref="E29:AG29" si="6">IF(E28&gt;$G$7,"",IF(D29=EOMONTH(DATE($C26,$D26,1),0),"",IF(D29="","",D29+1)))</f>
        <v>#VALUE!</v>
      </c>
      <c r="F29" s="418" t="e">
        <f t="shared" si="6"/>
        <v>#VALUE!</v>
      </c>
      <c r="G29" s="418" t="e">
        <f t="shared" si="6"/>
        <v>#VALUE!</v>
      </c>
      <c r="H29" s="418" t="e">
        <f t="shared" si="6"/>
        <v>#VALUE!</v>
      </c>
      <c r="I29" s="418" t="e">
        <f t="shared" si="6"/>
        <v>#VALUE!</v>
      </c>
      <c r="J29" s="418" t="e">
        <f t="shared" si="6"/>
        <v>#VALUE!</v>
      </c>
      <c r="K29" s="418" t="e">
        <f t="shared" si="6"/>
        <v>#VALUE!</v>
      </c>
      <c r="L29" s="418" t="e">
        <f t="shared" si="6"/>
        <v>#VALUE!</v>
      </c>
      <c r="M29" s="418" t="e">
        <f t="shared" si="6"/>
        <v>#VALUE!</v>
      </c>
      <c r="N29" s="418" t="e">
        <f t="shared" si="6"/>
        <v>#VALUE!</v>
      </c>
      <c r="O29" s="418" t="e">
        <f t="shared" si="6"/>
        <v>#VALUE!</v>
      </c>
      <c r="P29" s="418" t="e">
        <f t="shared" si="6"/>
        <v>#VALUE!</v>
      </c>
      <c r="Q29" s="418" t="e">
        <f t="shared" si="6"/>
        <v>#VALUE!</v>
      </c>
      <c r="R29" s="418" t="e">
        <f t="shared" si="6"/>
        <v>#VALUE!</v>
      </c>
      <c r="S29" s="418" t="e">
        <f t="shared" si="6"/>
        <v>#VALUE!</v>
      </c>
      <c r="T29" s="418" t="e">
        <f t="shared" si="6"/>
        <v>#VALUE!</v>
      </c>
      <c r="U29" s="418" t="e">
        <f t="shared" si="6"/>
        <v>#VALUE!</v>
      </c>
      <c r="V29" s="418" t="e">
        <f t="shared" si="6"/>
        <v>#VALUE!</v>
      </c>
      <c r="W29" s="418" t="e">
        <f t="shared" si="6"/>
        <v>#VALUE!</v>
      </c>
      <c r="X29" s="418" t="e">
        <f t="shared" si="6"/>
        <v>#VALUE!</v>
      </c>
      <c r="Y29" s="418" t="e">
        <f t="shared" si="6"/>
        <v>#VALUE!</v>
      </c>
      <c r="Z29" s="418" t="e">
        <f t="shared" si="6"/>
        <v>#VALUE!</v>
      </c>
      <c r="AA29" s="418" t="e">
        <f>IF(AA28&gt;$G$7,"",IF(Z29=EOMONTH(DATE($C26,$D26,1),0),"",IF(Z29="","",Z29+1)))</f>
        <v>#VALUE!</v>
      </c>
      <c r="AB29" s="418" t="e">
        <f t="shared" si="6"/>
        <v>#VALUE!</v>
      </c>
      <c r="AC29" s="418" t="e">
        <f t="shared" si="6"/>
        <v>#VALUE!</v>
      </c>
      <c r="AD29" s="418" t="e">
        <f t="shared" si="6"/>
        <v>#VALUE!</v>
      </c>
      <c r="AE29" s="418" t="e">
        <f t="shared" si="6"/>
        <v>#VALUE!</v>
      </c>
      <c r="AF29" s="418" t="e">
        <f t="shared" si="6"/>
        <v>#VALUE!</v>
      </c>
      <c r="AG29" s="418" t="e">
        <f t="shared" si="6"/>
        <v>#VALUE!</v>
      </c>
      <c r="AH29" s="419" t="s">
        <v>598</v>
      </c>
      <c r="AI29" s="420">
        <f>+COUNTIFS(C30:AG30,"土",C31:AG31,"")+COUNTIFS(C30:AG30,"日",C31:AG31,"")</f>
        <v>0</v>
      </c>
    </row>
    <row r="30" spans="2:36">
      <c r="B30" s="393" t="s">
        <v>569</v>
      </c>
      <c r="C30" s="394" t="str">
        <f>IFERROR(TEXT(WEEKDAY(+C29),"aaa"),"")</f>
        <v/>
      </c>
      <c r="D30" s="394" t="str">
        <f t="shared" ref="D30:AG30" si="7">IFERROR(TEXT(WEEKDAY(+D29),"aaa"),"")</f>
        <v/>
      </c>
      <c r="E30" s="394" t="str">
        <f t="shared" si="7"/>
        <v/>
      </c>
      <c r="F30" s="394" t="str">
        <f t="shared" si="7"/>
        <v/>
      </c>
      <c r="G30" s="394" t="str">
        <f t="shared" si="7"/>
        <v/>
      </c>
      <c r="H30" s="394" t="str">
        <f t="shared" si="7"/>
        <v/>
      </c>
      <c r="I30" s="394" t="str">
        <f t="shared" si="7"/>
        <v/>
      </c>
      <c r="J30" s="394" t="str">
        <f t="shared" si="7"/>
        <v/>
      </c>
      <c r="K30" s="394" t="str">
        <f t="shared" si="7"/>
        <v/>
      </c>
      <c r="L30" s="394" t="str">
        <f t="shared" si="7"/>
        <v/>
      </c>
      <c r="M30" s="394" t="str">
        <f t="shared" si="7"/>
        <v/>
      </c>
      <c r="N30" s="394" t="str">
        <f t="shared" si="7"/>
        <v/>
      </c>
      <c r="O30" s="394" t="str">
        <f t="shared" si="7"/>
        <v/>
      </c>
      <c r="P30" s="394" t="str">
        <f t="shared" si="7"/>
        <v/>
      </c>
      <c r="Q30" s="394" t="str">
        <f t="shared" si="7"/>
        <v/>
      </c>
      <c r="R30" s="394" t="str">
        <f t="shared" si="7"/>
        <v/>
      </c>
      <c r="S30" s="394" t="str">
        <f t="shared" si="7"/>
        <v/>
      </c>
      <c r="T30" s="394" t="str">
        <f t="shared" si="7"/>
        <v/>
      </c>
      <c r="U30" s="394" t="str">
        <f t="shared" si="7"/>
        <v/>
      </c>
      <c r="V30" s="394" t="str">
        <f t="shared" si="7"/>
        <v/>
      </c>
      <c r="W30" s="394" t="str">
        <f t="shared" si="7"/>
        <v/>
      </c>
      <c r="X30" s="394" t="str">
        <f t="shared" si="7"/>
        <v/>
      </c>
      <c r="Y30" s="394" t="str">
        <f t="shared" si="7"/>
        <v/>
      </c>
      <c r="Z30" s="394" t="str">
        <f t="shared" si="7"/>
        <v/>
      </c>
      <c r="AA30" s="394" t="str">
        <f>IFERROR(TEXT(WEEKDAY(+AA29),"aaa"),"")</f>
        <v/>
      </c>
      <c r="AB30" s="394" t="str">
        <f t="shared" si="7"/>
        <v/>
      </c>
      <c r="AC30" s="394" t="str">
        <f t="shared" si="7"/>
        <v/>
      </c>
      <c r="AD30" s="394" t="str">
        <f t="shared" si="7"/>
        <v/>
      </c>
      <c r="AE30" s="394" t="str">
        <f t="shared" si="7"/>
        <v/>
      </c>
      <c r="AF30" s="394" t="str">
        <f t="shared" si="7"/>
        <v/>
      </c>
      <c r="AG30" s="394" t="str">
        <f t="shared" si="7"/>
        <v/>
      </c>
      <c r="AH30" s="419" t="s">
        <v>599</v>
      </c>
      <c r="AI30" s="420">
        <f>+COUNTIF(C31:AG31,"夏休")+COUNTIF(C31:AG31,"冬休")+COUNTIF(C31:AG31,"中止")+COUNTIF(C31:AG31,"工場")+COUNTIF(C31:AG31,"他")</f>
        <v>0</v>
      </c>
    </row>
    <row r="31" spans="2:36" ht="13.5" customHeight="1">
      <c r="B31" s="803" t="s">
        <v>601</v>
      </c>
      <c r="C31" s="805"/>
      <c r="D31" s="778"/>
      <c r="E31" s="778"/>
      <c r="F31" s="778"/>
      <c r="G31" s="778"/>
      <c r="H31" s="778"/>
      <c r="I31" s="778"/>
      <c r="J31" s="778"/>
      <c r="K31" s="778"/>
      <c r="L31" s="778"/>
      <c r="M31" s="778"/>
      <c r="N31" s="778"/>
      <c r="O31" s="778"/>
      <c r="P31" s="778"/>
      <c r="Q31" s="778"/>
      <c r="R31" s="778"/>
      <c r="S31" s="778"/>
      <c r="T31" s="778"/>
      <c r="U31" s="778"/>
      <c r="V31" s="778"/>
      <c r="W31" s="778"/>
      <c r="X31" s="778"/>
      <c r="Y31" s="778"/>
      <c r="Z31" s="778"/>
      <c r="AA31" s="778"/>
      <c r="AB31" s="778"/>
      <c r="AC31" s="778"/>
      <c r="AD31" s="778"/>
      <c r="AE31" s="778"/>
      <c r="AF31" s="778"/>
      <c r="AG31" s="797"/>
      <c r="AH31" s="398" t="s">
        <v>527</v>
      </c>
      <c r="AI31" s="421">
        <f>COUNT(C29:AG29)-AI30</f>
        <v>0</v>
      </c>
    </row>
    <row r="32" spans="2:36" ht="13.5" customHeight="1">
      <c r="B32" s="804"/>
      <c r="C32" s="805"/>
      <c r="D32" s="778"/>
      <c r="E32" s="778"/>
      <c r="F32" s="778"/>
      <c r="G32" s="778"/>
      <c r="H32" s="778"/>
      <c r="I32" s="778"/>
      <c r="J32" s="778"/>
      <c r="K32" s="778"/>
      <c r="L32" s="778"/>
      <c r="M32" s="778"/>
      <c r="N32" s="778"/>
      <c r="O32" s="778"/>
      <c r="P32" s="778"/>
      <c r="Q32" s="778"/>
      <c r="R32" s="778"/>
      <c r="S32" s="778"/>
      <c r="T32" s="778"/>
      <c r="U32" s="778"/>
      <c r="V32" s="778"/>
      <c r="W32" s="778"/>
      <c r="X32" s="778"/>
      <c r="Y32" s="778"/>
      <c r="Z32" s="778"/>
      <c r="AA32" s="778"/>
      <c r="AB32" s="778"/>
      <c r="AC32" s="778"/>
      <c r="AD32" s="778"/>
      <c r="AE32" s="778"/>
      <c r="AF32" s="778"/>
      <c r="AG32" s="797"/>
      <c r="AH32" s="398" t="s">
        <v>573</v>
      </c>
      <c r="AI32" s="396">
        <f>+COUNTIF(C33:AG34,"休")</f>
        <v>0</v>
      </c>
      <c r="AJ32" s="422" t="e">
        <f>IF(AI33&gt;0.285,"",IF(AI32&lt;AI29,"←計画日数が足りません",""))</f>
        <v>#DIV/0!</v>
      </c>
    </row>
    <row r="33" spans="2:36" ht="13.5" customHeight="1">
      <c r="B33" s="798" t="s">
        <v>535</v>
      </c>
      <c r="C33" s="740"/>
      <c r="D33" s="807"/>
      <c r="E33" s="717"/>
      <c r="F33" s="717"/>
      <c r="G33" s="807"/>
      <c r="H33" s="793"/>
      <c r="I33" s="793"/>
      <c r="J33" s="793"/>
      <c r="K33" s="793"/>
      <c r="L33" s="717"/>
      <c r="M33" s="717"/>
      <c r="N33" s="807"/>
      <c r="O33" s="793"/>
      <c r="P33" s="793"/>
      <c r="Q33" s="793"/>
      <c r="R33" s="793"/>
      <c r="S33" s="717"/>
      <c r="T33" s="807"/>
      <c r="U33" s="807"/>
      <c r="V33" s="793"/>
      <c r="W33" s="793"/>
      <c r="X33" s="793"/>
      <c r="Y33" s="793"/>
      <c r="Z33" s="776"/>
      <c r="AA33" s="776"/>
      <c r="AB33" s="793"/>
      <c r="AC33" s="793"/>
      <c r="AD33" s="793"/>
      <c r="AE33" s="793"/>
      <c r="AF33" s="793"/>
      <c r="AG33" s="794"/>
      <c r="AH33" s="398" t="s">
        <v>575</v>
      </c>
      <c r="AI33" s="399" t="e">
        <f>+AI32/AI31</f>
        <v>#DIV/0!</v>
      </c>
    </row>
    <row r="34" spans="2:36">
      <c r="B34" s="798"/>
      <c r="C34" s="741"/>
      <c r="D34" s="808"/>
      <c r="E34" s="806"/>
      <c r="F34" s="806"/>
      <c r="G34" s="808"/>
      <c r="H34" s="793"/>
      <c r="I34" s="793"/>
      <c r="J34" s="793"/>
      <c r="K34" s="793"/>
      <c r="L34" s="806"/>
      <c r="M34" s="806"/>
      <c r="N34" s="808"/>
      <c r="O34" s="793"/>
      <c r="P34" s="793"/>
      <c r="Q34" s="793"/>
      <c r="R34" s="793"/>
      <c r="S34" s="806"/>
      <c r="T34" s="808"/>
      <c r="U34" s="808"/>
      <c r="V34" s="793"/>
      <c r="W34" s="793"/>
      <c r="X34" s="793"/>
      <c r="Y34" s="793"/>
      <c r="Z34" s="776"/>
      <c r="AA34" s="776"/>
      <c r="AB34" s="793"/>
      <c r="AC34" s="793"/>
      <c r="AD34" s="793"/>
      <c r="AE34" s="793"/>
      <c r="AF34" s="793"/>
      <c r="AG34" s="794"/>
      <c r="AH34" s="398" t="s">
        <v>528</v>
      </c>
      <c r="AI34" s="396">
        <f>+COUNTA(C35:AG36)</f>
        <v>0</v>
      </c>
    </row>
    <row r="35" spans="2:36">
      <c r="B35" s="725" t="s">
        <v>538</v>
      </c>
      <c r="C35" s="738"/>
      <c r="D35" s="717"/>
      <c r="E35" s="717"/>
      <c r="F35" s="717"/>
      <c r="G35" s="717"/>
      <c r="H35" s="776"/>
      <c r="I35" s="776"/>
      <c r="J35" s="776"/>
      <c r="K35" s="776"/>
      <c r="L35" s="717"/>
      <c r="M35" s="717"/>
      <c r="N35" s="717"/>
      <c r="O35" s="776"/>
      <c r="P35" s="776"/>
      <c r="Q35" s="776"/>
      <c r="R35" s="776"/>
      <c r="S35" s="717"/>
      <c r="T35" s="717"/>
      <c r="U35" s="717"/>
      <c r="V35" s="776"/>
      <c r="W35" s="776"/>
      <c r="X35" s="776"/>
      <c r="Y35" s="776"/>
      <c r="Z35" s="806"/>
      <c r="AA35" s="806"/>
      <c r="AB35" s="776"/>
      <c r="AC35" s="776"/>
      <c r="AD35" s="776"/>
      <c r="AE35" s="776"/>
      <c r="AF35" s="776"/>
      <c r="AG35" s="783"/>
      <c r="AH35" s="423" t="s">
        <v>577</v>
      </c>
      <c r="AI35" s="424" t="e">
        <f>+AI34/AI31</f>
        <v>#DIV/0!</v>
      </c>
    </row>
    <row r="36" spans="2:36">
      <c r="B36" s="726"/>
      <c r="C36" s="739"/>
      <c r="D36" s="718"/>
      <c r="E36" s="718"/>
      <c r="F36" s="718"/>
      <c r="G36" s="718"/>
      <c r="H36" s="777"/>
      <c r="I36" s="777"/>
      <c r="J36" s="777"/>
      <c r="K36" s="777"/>
      <c r="L36" s="718"/>
      <c r="M36" s="718"/>
      <c r="N36" s="718"/>
      <c r="O36" s="777"/>
      <c r="P36" s="777"/>
      <c r="Q36" s="777"/>
      <c r="R36" s="777"/>
      <c r="S36" s="718"/>
      <c r="T36" s="718"/>
      <c r="U36" s="718"/>
      <c r="V36" s="777"/>
      <c r="W36" s="777"/>
      <c r="X36" s="777"/>
      <c r="Y36" s="777"/>
      <c r="Z36" s="777"/>
      <c r="AA36" s="777"/>
      <c r="AB36" s="777"/>
      <c r="AC36" s="777"/>
      <c r="AD36" s="777"/>
      <c r="AE36" s="777"/>
      <c r="AF36" s="777"/>
      <c r="AG36" s="784"/>
      <c r="AH36" s="400" t="s">
        <v>602</v>
      </c>
      <c r="AI36" s="401" t="str">
        <f>IF(7&gt;AI31,"対象外",IF(AI34&gt;=AI29,"OK",IF(AI35&gt;=0.285,"OK","NG")))</f>
        <v>対象外</v>
      </c>
      <c r="AJ36" s="422" t="str">
        <f>IF(AI36="対象外","←７日間に満たない期間は達成判定の対象外",IF(AI36="NG","←月単位未達成","←月単位達成"))</f>
        <v>←７日間に満たない期間は達成判定の対象外</v>
      </c>
    </row>
    <row r="37" spans="2:36" hidden="1">
      <c r="C37" s="425" t="e">
        <f t="shared" ref="C37:AG37" si="8">IF(AND(DAY(C29)&gt;=22,DAY(C29)&lt;=28,C30="土"),1,0)</f>
        <v>#VALUE!</v>
      </c>
      <c r="D37" s="425" t="e">
        <f t="shared" si="8"/>
        <v>#VALUE!</v>
      </c>
      <c r="E37" s="425" t="e">
        <f t="shared" si="8"/>
        <v>#VALUE!</v>
      </c>
      <c r="F37" s="425" t="e">
        <f t="shared" si="8"/>
        <v>#VALUE!</v>
      </c>
      <c r="G37" s="425" t="e">
        <f t="shared" si="8"/>
        <v>#VALUE!</v>
      </c>
      <c r="H37" s="425" t="e">
        <f t="shared" si="8"/>
        <v>#VALUE!</v>
      </c>
      <c r="I37" s="425" t="e">
        <f t="shared" si="8"/>
        <v>#VALUE!</v>
      </c>
      <c r="J37" s="425" t="e">
        <f t="shared" si="8"/>
        <v>#VALUE!</v>
      </c>
      <c r="K37" s="425" t="e">
        <f t="shared" si="8"/>
        <v>#VALUE!</v>
      </c>
      <c r="L37" s="425" t="e">
        <f t="shared" si="8"/>
        <v>#VALUE!</v>
      </c>
      <c r="M37" s="425" t="e">
        <f t="shared" si="8"/>
        <v>#VALUE!</v>
      </c>
      <c r="N37" s="425" t="e">
        <f t="shared" si="8"/>
        <v>#VALUE!</v>
      </c>
      <c r="O37" s="425" t="e">
        <f t="shared" si="8"/>
        <v>#VALUE!</v>
      </c>
      <c r="P37" s="425" t="e">
        <f t="shared" si="8"/>
        <v>#VALUE!</v>
      </c>
      <c r="Q37" s="425" t="e">
        <f t="shared" si="8"/>
        <v>#VALUE!</v>
      </c>
      <c r="R37" s="425" t="e">
        <f t="shared" si="8"/>
        <v>#VALUE!</v>
      </c>
      <c r="S37" s="425" t="e">
        <f t="shared" si="8"/>
        <v>#VALUE!</v>
      </c>
      <c r="T37" s="425" t="e">
        <f t="shared" si="8"/>
        <v>#VALUE!</v>
      </c>
      <c r="U37" s="425" t="e">
        <f t="shared" si="8"/>
        <v>#VALUE!</v>
      </c>
      <c r="V37" s="425" t="e">
        <f t="shared" si="8"/>
        <v>#VALUE!</v>
      </c>
      <c r="W37" s="425" t="e">
        <f t="shared" si="8"/>
        <v>#VALUE!</v>
      </c>
      <c r="X37" s="425" t="e">
        <f t="shared" si="8"/>
        <v>#VALUE!</v>
      </c>
      <c r="Y37" s="425" t="e">
        <f t="shared" si="8"/>
        <v>#VALUE!</v>
      </c>
      <c r="Z37" s="425" t="e">
        <f t="shared" si="8"/>
        <v>#VALUE!</v>
      </c>
      <c r="AA37" s="425" t="e">
        <f t="shared" si="8"/>
        <v>#VALUE!</v>
      </c>
      <c r="AB37" s="425" t="e">
        <f t="shared" si="8"/>
        <v>#VALUE!</v>
      </c>
      <c r="AC37" s="425" t="e">
        <f t="shared" si="8"/>
        <v>#VALUE!</v>
      </c>
      <c r="AD37" s="425" t="e">
        <f t="shared" si="8"/>
        <v>#VALUE!</v>
      </c>
      <c r="AE37" s="425" t="e">
        <f t="shared" si="8"/>
        <v>#VALUE!</v>
      </c>
      <c r="AF37" s="425" t="e">
        <f t="shared" si="8"/>
        <v>#VALUE!</v>
      </c>
      <c r="AG37" s="425" t="e">
        <f t="shared" si="8"/>
        <v>#VALUE!</v>
      </c>
      <c r="AH37" s="426" t="s">
        <v>603</v>
      </c>
      <c r="AI37" s="427">
        <f>_xlfn.AGGREGATE(9,6,C37:AG37)</f>
        <v>0</v>
      </c>
      <c r="AJ37" s="422"/>
    </row>
    <row r="38" spans="2:36" hidden="1">
      <c r="C38" s="428" t="e">
        <f t="shared" ref="C38:AG38" si="9">IF(AND(DAY(C29)&gt;=22,DAY(C29)&lt;=28,C30="土",OR(C35="休",C35="雨")),1,0)</f>
        <v>#VALUE!</v>
      </c>
      <c r="D38" s="428" t="e">
        <f t="shared" si="9"/>
        <v>#VALUE!</v>
      </c>
      <c r="E38" s="428" t="e">
        <f t="shared" si="9"/>
        <v>#VALUE!</v>
      </c>
      <c r="F38" s="428" t="e">
        <f t="shared" si="9"/>
        <v>#VALUE!</v>
      </c>
      <c r="G38" s="428" t="e">
        <f t="shared" si="9"/>
        <v>#VALUE!</v>
      </c>
      <c r="H38" s="428" t="e">
        <f t="shared" si="9"/>
        <v>#VALUE!</v>
      </c>
      <c r="I38" s="428" t="e">
        <f t="shared" si="9"/>
        <v>#VALUE!</v>
      </c>
      <c r="J38" s="428" t="e">
        <f t="shared" si="9"/>
        <v>#VALUE!</v>
      </c>
      <c r="K38" s="428" t="e">
        <f t="shared" si="9"/>
        <v>#VALUE!</v>
      </c>
      <c r="L38" s="428" t="e">
        <f t="shared" si="9"/>
        <v>#VALUE!</v>
      </c>
      <c r="M38" s="428" t="e">
        <f t="shared" si="9"/>
        <v>#VALUE!</v>
      </c>
      <c r="N38" s="428" t="e">
        <f t="shared" si="9"/>
        <v>#VALUE!</v>
      </c>
      <c r="O38" s="428" t="e">
        <f t="shared" si="9"/>
        <v>#VALUE!</v>
      </c>
      <c r="P38" s="428" t="e">
        <f t="shared" si="9"/>
        <v>#VALUE!</v>
      </c>
      <c r="Q38" s="428" t="e">
        <f t="shared" si="9"/>
        <v>#VALUE!</v>
      </c>
      <c r="R38" s="428" t="e">
        <f t="shared" si="9"/>
        <v>#VALUE!</v>
      </c>
      <c r="S38" s="428" t="e">
        <f t="shared" si="9"/>
        <v>#VALUE!</v>
      </c>
      <c r="T38" s="428" t="e">
        <f t="shared" si="9"/>
        <v>#VALUE!</v>
      </c>
      <c r="U38" s="428" t="e">
        <f t="shared" si="9"/>
        <v>#VALUE!</v>
      </c>
      <c r="V38" s="428" t="e">
        <f t="shared" si="9"/>
        <v>#VALUE!</v>
      </c>
      <c r="W38" s="428" t="e">
        <f t="shared" si="9"/>
        <v>#VALUE!</v>
      </c>
      <c r="X38" s="428" t="e">
        <f t="shared" si="9"/>
        <v>#VALUE!</v>
      </c>
      <c r="Y38" s="428" t="e">
        <f t="shared" si="9"/>
        <v>#VALUE!</v>
      </c>
      <c r="Z38" s="428" t="e">
        <f t="shared" si="9"/>
        <v>#VALUE!</v>
      </c>
      <c r="AA38" s="428" t="e">
        <f t="shared" si="9"/>
        <v>#VALUE!</v>
      </c>
      <c r="AB38" s="428" t="e">
        <f t="shared" si="9"/>
        <v>#VALUE!</v>
      </c>
      <c r="AC38" s="428" t="e">
        <f t="shared" si="9"/>
        <v>#VALUE!</v>
      </c>
      <c r="AD38" s="428" t="e">
        <f t="shared" si="9"/>
        <v>#VALUE!</v>
      </c>
      <c r="AE38" s="428" t="e">
        <f t="shared" si="9"/>
        <v>#VALUE!</v>
      </c>
      <c r="AF38" s="428" t="e">
        <f t="shared" si="9"/>
        <v>#VALUE!</v>
      </c>
      <c r="AG38" s="428" t="e">
        <f t="shared" si="9"/>
        <v>#VALUE!</v>
      </c>
      <c r="AH38" s="426" t="s">
        <v>604</v>
      </c>
      <c r="AI38" s="427">
        <f>_xlfn.AGGREGATE(9,6,C38:AG38)</f>
        <v>0</v>
      </c>
      <c r="AJ38" s="422"/>
    </row>
    <row r="39" spans="2:36">
      <c r="C39" s="429"/>
      <c r="D39" s="429"/>
      <c r="E39" s="429"/>
      <c r="F39" s="429"/>
      <c r="G39" s="429"/>
      <c r="H39" s="429"/>
      <c r="I39" s="429"/>
      <c r="J39" s="429"/>
      <c r="K39" s="429"/>
      <c r="L39" s="429"/>
      <c r="M39" s="429"/>
      <c r="N39" s="429"/>
      <c r="O39" s="429"/>
      <c r="P39" s="429"/>
      <c r="Q39" s="429"/>
      <c r="R39" s="429"/>
      <c r="S39" s="429"/>
      <c r="T39" s="429"/>
      <c r="U39" s="429"/>
      <c r="V39" s="429"/>
      <c r="W39" s="429"/>
      <c r="X39" s="429"/>
      <c r="Y39" s="429"/>
      <c r="Z39" s="429"/>
      <c r="AA39" s="429"/>
      <c r="AB39" s="429"/>
      <c r="AC39" s="429"/>
      <c r="AD39" s="429"/>
      <c r="AE39" s="429"/>
      <c r="AF39" s="429"/>
      <c r="AG39" s="429"/>
    </row>
    <row r="40" spans="2:36" hidden="1">
      <c r="C40" s="364" t="e">
        <f>YEAR(C43)</f>
        <v>#VALUE!</v>
      </c>
      <c r="D40" s="364" t="e">
        <f>MONTH(C43)</f>
        <v>#VALUE!</v>
      </c>
    </row>
    <row r="41" spans="2:36">
      <c r="B41" s="368" t="s">
        <v>596</v>
      </c>
      <c r="C41" s="800" t="e">
        <f>C43</f>
        <v>#VALUE!</v>
      </c>
      <c r="D41" s="801"/>
      <c r="E41" s="801"/>
      <c r="F41" s="801"/>
      <c r="G41" s="801"/>
      <c r="H41" s="801"/>
      <c r="I41" s="801"/>
      <c r="J41" s="801"/>
      <c r="K41" s="801"/>
      <c r="L41" s="801"/>
      <c r="M41" s="801"/>
      <c r="N41" s="801"/>
      <c r="O41" s="801"/>
      <c r="P41" s="801"/>
      <c r="Q41" s="801"/>
      <c r="R41" s="801"/>
      <c r="S41" s="801"/>
      <c r="T41" s="801"/>
      <c r="U41" s="801"/>
      <c r="V41" s="801"/>
      <c r="W41" s="801"/>
      <c r="X41" s="801"/>
      <c r="Y41" s="801"/>
      <c r="Z41" s="801"/>
      <c r="AA41" s="801"/>
      <c r="AB41" s="801"/>
      <c r="AC41" s="801"/>
      <c r="AD41" s="801"/>
      <c r="AE41" s="801"/>
      <c r="AF41" s="801"/>
      <c r="AG41" s="801"/>
      <c r="AH41" s="801"/>
      <c r="AI41" s="802"/>
    </row>
    <row r="42" spans="2:36" hidden="1">
      <c r="B42" s="430"/>
      <c r="C42" s="418" t="e">
        <f>DATE($C40,$D40,1)</f>
        <v>#VALUE!</v>
      </c>
      <c r="D42" s="418" t="e">
        <f t="shared" ref="D42:AG42" si="10">C42+1</f>
        <v>#VALUE!</v>
      </c>
      <c r="E42" s="418" t="e">
        <f t="shared" si="10"/>
        <v>#VALUE!</v>
      </c>
      <c r="F42" s="418" t="e">
        <f t="shared" si="10"/>
        <v>#VALUE!</v>
      </c>
      <c r="G42" s="418" t="e">
        <f t="shared" si="10"/>
        <v>#VALUE!</v>
      </c>
      <c r="H42" s="418" t="e">
        <f t="shared" si="10"/>
        <v>#VALUE!</v>
      </c>
      <c r="I42" s="418" t="e">
        <f t="shared" si="10"/>
        <v>#VALUE!</v>
      </c>
      <c r="J42" s="418" t="e">
        <f t="shared" si="10"/>
        <v>#VALUE!</v>
      </c>
      <c r="K42" s="418" t="e">
        <f t="shared" si="10"/>
        <v>#VALUE!</v>
      </c>
      <c r="L42" s="418" t="e">
        <f t="shared" si="10"/>
        <v>#VALUE!</v>
      </c>
      <c r="M42" s="418" t="e">
        <f t="shared" si="10"/>
        <v>#VALUE!</v>
      </c>
      <c r="N42" s="418" t="e">
        <f t="shared" si="10"/>
        <v>#VALUE!</v>
      </c>
      <c r="O42" s="418" t="e">
        <f t="shared" si="10"/>
        <v>#VALUE!</v>
      </c>
      <c r="P42" s="418" t="e">
        <f t="shared" si="10"/>
        <v>#VALUE!</v>
      </c>
      <c r="Q42" s="418" t="e">
        <f t="shared" si="10"/>
        <v>#VALUE!</v>
      </c>
      <c r="R42" s="418" t="e">
        <f t="shared" si="10"/>
        <v>#VALUE!</v>
      </c>
      <c r="S42" s="418" t="e">
        <f t="shared" si="10"/>
        <v>#VALUE!</v>
      </c>
      <c r="T42" s="418" t="e">
        <f t="shared" si="10"/>
        <v>#VALUE!</v>
      </c>
      <c r="U42" s="418" t="e">
        <f t="shared" si="10"/>
        <v>#VALUE!</v>
      </c>
      <c r="V42" s="418" t="e">
        <f t="shared" si="10"/>
        <v>#VALUE!</v>
      </c>
      <c r="W42" s="418" t="e">
        <f t="shared" si="10"/>
        <v>#VALUE!</v>
      </c>
      <c r="X42" s="418" t="e">
        <f t="shared" si="10"/>
        <v>#VALUE!</v>
      </c>
      <c r="Y42" s="418" t="e">
        <f t="shared" si="10"/>
        <v>#VALUE!</v>
      </c>
      <c r="Z42" s="418" t="e">
        <f t="shared" si="10"/>
        <v>#VALUE!</v>
      </c>
      <c r="AA42" s="418" t="e">
        <f t="shared" si="10"/>
        <v>#VALUE!</v>
      </c>
      <c r="AB42" s="418" t="e">
        <f t="shared" si="10"/>
        <v>#VALUE!</v>
      </c>
      <c r="AC42" s="418" t="e">
        <f t="shared" si="10"/>
        <v>#VALUE!</v>
      </c>
      <c r="AD42" s="418" t="e">
        <f t="shared" si="10"/>
        <v>#VALUE!</v>
      </c>
      <c r="AE42" s="418" t="e">
        <f t="shared" si="10"/>
        <v>#VALUE!</v>
      </c>
      <c r="AF42" s="418" t="e">
        <f t="shared" si="10"/>
        <v>#VALUE!</v>
      </c>
      <c r="AG42" s="418" t="e">
        <f t="shared" si="10"/>
        <v>#VALUE!</v>
      </c>
      <c r="AH42" s="431"/>
      <c r="AI42" s="432"/>
    </row>
    <row r="43" spans="2:36">
      <c r="B43" s="433" t="s">
        <v>597</v>
      </c>
      <c r="C43" s="434" t="e">
        <f>IF(EDATE(C28,1)&gt;$G$7,"",EDATE(C28,1))</f>
        <v>#VALUE!</v>
      </c>
      <c r="D43" s="418" t="e">
        <f t="shared" ref="D43:AG43" si="11">IF(D42&gt;$G$7,"",IF(C43=EOMONTH(DATE($C40,$D40,1),0),"",IF(C43="","",C43+1)))</f>
        <v>#VALUE!</v>
      </c>
      <c r="E43" s="418" t="e">
        <f t="shared" si="11"/>
        <v>#VALUE!</v>
      </c>
      <c r="F43" s="418" t="e">
        <f t="shared" si="11"/>
        <v>#VALUE!</v>
      </c>
      <c r="G43" s="418" t="e">
        <f t="shared" si="11"/>
        <v>#VALUE!</v>
      </c>
      <c r="H43" s="418" t="e">
        <f t="shared" si="11"/>
        <v>#VALUE!</v>
      </c>
      <c r="I43" s="418" t="e">
        <f t="shared" si="11"/>
        <v>#VALUE!</v>
      </c>
      <c r="J43" s="418" t="e">
        <f t="shared" si="11"/>
        <v>#VALUE!</v>
      </c>
      <c r="K43" s="418" t="e">
        <f t="shared" si="11"/>
        <v>#VALUE!</v>
      </c>
      <c r="L43" s="418" t="e">
        <f t="shared" si="11"/>
        <v>#VALUE!</v>
      </c>
      <c r="M43" s="418" t="e">
        <f t="shared" si="11"/>
        <v>#VALUE!</v>
      </c>
      <c r="N43" s="418" t="e">
        <f t="shared" si="11"/>
        <v>#VALUE!</v>
      </c>
      <c r="O43" s="418" t="e">
        <f t="shared" si="11"/>
        <v>#VALUE!</v>
      </c>
      <c r="P43" s="418" t="e">
        <f t="shared" si="11"/>
        <v>#VALUE!</v>
      </c>
      <c r="Q43" s="418" t="e">
        <f t="shared" si="11"/>
        <v>#VALUE!</v>
      </c>
      <c r="R43" s="418" t="e">
        <f t="shared" si="11"/>
        <v>#VALUE!</v>
      </c>
      <c r="S43" s="418" t="e">
        <f t="shared" si="11"/>
        <v>#VALUE!</v>
      </c>
      <c r="T43" s="418" t="e">
        <f t="shared" si="11"/>
        <v>#VALUE!</v>
      </c>
      <c r="U43" s="418" t="e">
        <f t="shared" si="11"/>
        <v>#VALUE!</v>
      </c>
      <c r="V43" s="418" t="e">
        <f t="shared" si="11"/>
        <v>#VALUE!</v>
      </c>
      <c r="W43" s="418" t="e">
        <f t="shared" si="11"/>
        <v>#VALUE!</v>
      </c>
      <c r="X43" s="418" t="e">
        <f t="shared" si="11"/>
        <v>#VALUE!</v>
      </c>
      <c r="Y43" s="418" t="e">
        <f t="shared" si="11"/>
        <v>#VALUE!</v>
      </c>
      <c r="Z43" s="418" t="e">
        <f t="shared" si="11"/>
        <v>#VALUE!</v>
      </c>
      <c r="AA43" s="418" t="e">
        <f t="shared" si="11"/>
        <v>#VALUE!</v>
      </c>
      <c r="AB43" s="418" t="e">
        <f t="shared" si="11"/>
        <v>#VALUE!</v>
      </c>
      <c r="AC43" s="418" t="e">
        <f t="shared" si="11"/>
        <v>#VALUE!</v>
      </c>
      <c r="AD43" s="418" t="e">
        <f t="shared" si="11"/>
        <v>#VALUE!</v>
      </c>
      <c r="AE43" s="418" t="e">
        <f t="shared" si="11"/>
        <v>#VALUE!</v>
      </c>
      <c r="AF43" s="418" t="e">
        <f t="shared" si="11"/>
        <v>#VALUE!</v>
      </c>
      <c r="AG43" s="418" t="e">
        <f t="shared" si="11"/>
        <v>#VALUE!</v>
      </c>
      <c r="AH43" s="419" t="s">
        <v>598</v>
      </c>
      <c r="AI43" s="420">
        <f>+COUNTIFS(C44:AG44,"土",C45:AG45,"")+COUNTIFS(C44:AG44,"日",C45:AG45,"")</f>
        <v>0</v>
      </c>
    </row>
    <row r="44" spans="2:36">
      <c r="B44" s="393" t="s">
        <v>569</v>
      </c>
      <c r="C44" s="394" t="str">
        <f>IFERROR(TEXT(WEEKDAY(+C43),"aaa"),"")</f>
        <v/>
      </c>
      <c r="D44" s="394" t="str">
        <f t="shared" ref="D44:AG44" si="12">IFERROR(TEXT(WEEKDAY(+D43),"aaa"),"")</f>
        <v/>
      </c>
      <c r="E44" s="394" t="str">
        <f t="shared" si="12"/>
        <v/>
      </c>
      <c r="F44" s="394" t="str">
        <f t="shared" si="12"/>
        <v/>
      </c>
      <c r="G44" s="394" t="str">
        <f t="shared" si="12"/>
        <v/>
      </c>
      <c r="H44" s="394" t="str">
        <f t="shared" si="12"/>
        <v/>
      </c>
      <c r="I44" s="394" t="str">
        <f t="shared" si="12"/>
        <v/>
      </c>
      <c r="J44" s="394" t="str">
        <f t="shared" si="12"/>
        <v/>
      </c>
      <c r="K44" s="394" t="str">
        <f t="shared" si="12"/>
        <v/>
      </c>
      <c r="L44" s="394" t="str">
        <f t="shared" si="12"/>
        <v/>
      </c>
      <c r="M44" s="394" t="str">
        <f t="shared" si="12"/>
        <v/>
      </c>
      <c r="N44" s="394" t="str">
        <f t="shared" si="12"/>
        <v/>
      </c>
      <c r="O44" s="394" t="str">
        <f t="shared" si="12"/>
        <v/>
      </c>
      <c r="P44" s="394" t="str">
        <f t="shared" si="12"/>
        <v/>
      </c>
      <c r="Q44" s="394" t="str">
        <f t="shared" si="12"/>
        <v/>
      </c>
      <c r="R44" s="394" t="str">
        <f t="shared" si="12"/>
        <v/>
      </c>
      <c r="S44" s="394" t="str">
        <f t="shared" si="12"/>
        <v/>
      </c>
      <c r="T44" s="394" t="str">
        <f t="shared" si="12"/>
        <v/>
      </c>
      <c r="U44" s="394" t="str">
        <f t="shared" si="12"/>
        <v/>
      </c>
      <c r="V44" s="394" t="str">
        <f t="shared" si="12"/>
        <v/>
      </c>
      <c r="W44" s="394" t="str">
        <f t="shared" si="12"/>
        <v/>
      </c>
      <c r="X44" s="394" t="str">
        <f t="shared" si="12"/>
        <v/>
      </c>
      <c r="Y44" s="394" t="str">
        <f t="shared" si="12"/>
        <v/>
      </c>
      <c r="Z44" s="394" t="str">
        <f t="shared" si="12"/>
        <v/>
      </c>
      <c r="AA44" s="394" t="str">
        <f t="shared" si="12"/>
        <v/>
      </c>
      <c r="AB44" s="394" t="str">
        <f t="shared" si="12"/>
        <v/>
      </c>
      <c r="AC44" s="394" t="str">
        <f t="shared" si="12"/>
        <v/>
      </c>
      <c r="AD44" s="394" t="str">
        <f t="shared" si="12"/>
        <v/>
      </c>
      <c r="AE44" s="394" t="str">
        <f t="shared" si="12"/>
        <v/>
      </c>
      <c r="AF44" s="394" t="str">
        <f t="shared" si="12"/>
        <v/>
      </c>
      <c r="AG44" s="394" t="str">
        <f t="shared" si="12"/>
        <v/>
      </c>
      <c r="AH44" s="419" t="s">
        <v>599</v>
      </c>
      <c r="AI44" s="420">
        <f>+COUNTIF(C45:AG45,"夏休")+COUNTIF(C45:AG45,"冬休")+COUNTIF(C45:AG45,"中止")+COUNTIF(C45:AG45,"工場")+COUNTIF(C45:AG45,"他")</f>
        <v>0</v>
      </c>
    </row>
    <row r="45" spans="2:36" ht="13.5" customHeight="1">
      <c r="B45" s="803" t="s">
        <v>601</v>
      </c>
      <c r="C45" s="805"/>
      <c r="D45" s="778"/>
      <c r="E45" s="778"/>
      <c r="F45" s="778"/>
      <c r="G45" s="778"/>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97"/>
      <c r="AH45" s="398" t="s">
        <v>527</v>
      </c>
      <c r="AI45" s="421">
        <f>COUNT(C43:AG43)-AI44</f>
        <v>0</v>
      </c>
    </row>
    <row r="46" spans="2:36" ht="13.5" customHeight="1">
      <c r="B46" s="804"/>
      <c r="C46" s="805"/>
      <c r="D46" s="778"/>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97"/>
      <c r="AH46" s="398" t="s">
        <v>573</v>
      </c>
      <c r="AI46" s="396">
        <f>+COUNTIF(C47:AG48,"休")</f>
        <v>0</v>
      </c>
      <c r="AJ46" s="422" t="e">
        <f>IF(AI47&gt;0.285,"",IF(AI46&lt;AI43,"←計画日数が足りません",""))</f>
        <v>#DIV/0!</v>
      </c>
    </row>
    <row r="47" spans="2:36" ht="13.5" customHeight="1">
      <c r="B47" s="798" t="s">
        <v>535</v>
      </c>
      <c r="C47" s="799"/>
      <c r="D47" s="793"/>
      <c r="E47" s="793"/>
      <c r="F47" s="793"/>
      <c r="G47" s="793"/>
      <c r="H47" s="793"/>
      <c r="I47" s="793"/>
      <c r="J47" s="776"/>
      <c r="K47" s="793"/>
      <c r="L47" s="793"/>
      <c r="M47" s="793"/>
      <c r="N47" s="793"/>
      <c r="O47" s="793"/>
      <c r="P47" s="793"/>
      <c r="Q47" s="776"/>
      <c r="R47" s="793"/>
      <c r="S47" s="793"/>
      <c r="T47" s="793"/>
      <c r="U47" s="793"/>
      <c r="V47" s="793"/>
      <c r="W47" s="793"/>
      <c r="X47" s="776"/>
      <c r="Y47" s="793"/>
      <c r="Z47" s="793"/>
      <c r="AA47" s="793"/>
      <c r="AB47" s="793"/>
      <c r="AC47" s="793"/>
      <c r="AD47" s="793"/>
      <c r="AE47" s="776"/>
      <c r="AF47" s="793"/>
      <c r="AG47" s="794"/>
      <c r="AH47" s="398" t="s">
        <v>575</v>
      </c>
      <c r="AI47" s="399" t="e">
        <f>+AI46/AI45</f>
        <v>#DIV/0!</v>
      </c>
    </row>
    <row r="48" spans="2:36">
      <c r="B48" s="798"/>
      <c r="C48" s="799"/>
      <c r="D48" s="793"/>
      <c r="E48" s="793"/>
      <c r="F48" s="793"/>
      <c r="G48" s="793"/>
      <c r="H48" s="793"/>
      <c r="I48" s="793"/>
      <c r="J48" s="776"/>
      <c r="K48" s="793"/>
      <c r="L48" s="793"/>
      <c r="M48" s="793"/>
      <c r="N48" s="793"/>
      <c r="O48" s="793"/>
      <c r="P48" s="793"/>
      <c r="Q48" s="776"/>
      <c r="R48" s="793"/>
      <c r="S48" s="793"/>
      <c r="T48" s="793"/>
      <c r="U48" s="793"/>
      <c r="V48" s="793"/>
      <c r="W48" s="793"/>
      <c r="X48" s="776"/>
      <c r="Y48" s="793"/>
      <c r="Z48" s="793"/>
      <c r="AA48" s="793"/>
      <c r="AB48" s="793"/>
      <c r="AC48" s="793"/>
      <c r="AD48" s="793"/>
      <c r="AE48" s="776"/>
      <c r="AF48" s="793"/>
      <c r="AG48" s="794"/>
      <c r="AH48" s="398" t="s">
        <v>528</v>
      </c>
      <c r="AI48" s="396">
        <f>+COUNTA(C49:AG50)</f>
        <v>0</v>
      </c>
    </row>
    <row r="49" spans="2:36">
      <c r="B49" s="725" t="s">
        <v>538</v>
      </c>
      <c r="C49" s="795"/>
      <c r="D49" s="776"/>
      <c r="E49" s="776"/>
      <c r="F49" s="776"/>
      <c r="G49" s="776"/>
      <c r="H49" s="776"/>
      <c r="I49" s="776"/>
      <c r="J49" s="806"/>
      <c r="K49" s="776"/>
      <c r="L49" s="776"/>
      <c r="M49" s="776"/>
      <c r="N49" s="776"/>
      <c r="O49" s="776"/>
      <c r="P49" s="776"/>
      <c r="Q49" s="806"/>
      <c r="R49" s="776"/>
      <c r="S49" s="776"/>
      <c r="T49" s="776"/>
      <c r="U49" s="776"/>
      <c r="V49" s="776"/>
      <c r="W49" s="776"/>
      <c r="X49" s="806"/>
      <c r="Y49" s="776"/>
      <c r="Z49" s="776"/>
      <c r="AA49" s="776"/>
      <c r="AB49" s="776"/>
      <c r="AC49" s="776"/>
      <c r="AD49" s="776"/>
      <c r="AE49" s="806"/>
      <c r="AF49" s="776"/>
      <c r="AG49" s="783"/>
      <c r="AH49" s="423" t="s">
        <v>577</v>
      </c>
      <c r="AI49" s="424" t="e">
        <f>+AI48/AI45</f>
        <v>#DIV/0!</v>
      </c>
    </row>
    <row r="50" spans="2:36">
      <c r="B50" s="726"/>
      <c r="C50" s="796"/>
      <c r="D50" s="777"/>
      <c r="E50" s="777"/>
      <c r="F50" s="777"/>
      <c r="G50" s="777"/>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84"/>
      <c r="AH50" s="400" t="s">
        <v>602</v>
      </c>
      <c r="AI50" s="401" t="str">
        <f>IF(7&gt;AI45,"対象外",IF(AI48&gt;=AI43,"OK",IF(AI49&gt;=0.285,"OK","NG")))</f>
        <v>対象外</v>
      </c>
      <c r="AJ50" s="422" t="str">
        <f>IF(AI50="対象外","←７日間に満たない期間は達成判定の対象外",IF(AI50="NG","←月単位未達成","←月単位達成"))</f>
        <v>←７日間に満たない期間は達成判定の対象外</v>
      </c>
    </row>
    <row r="51" spans="2:36" hidden="1">
      <c r="C51" s="425" t="e">
        <f t="shared" ref="C51:AG51" si="13">IF(AND(DAY(C43)&gt;=22,DAY(C43)&lt;=28,C44="土"),1,0)</f>
        <v>#VALUE!</v>
      </c>
      <c r="D51" s="425" t="e">
        <f t="shared" si="13"/>
        <v>#VALUE!</v>
      </c>
      <c r="E51" s="425" t="e">
        <f t="shared" si="13"/>
        <v>#VALUE!</v>
      </c>
      <c r="F51" s="425" t="e">
        <f t="shared" si="13"/>
        <v>#VALUE!</v>
      </c>
      <c r="G51" s="425" t="e">
        <f t="shared" si="13"/>
        <v>#VALUE!</v>
      </c>
      <c r="H51" s="425" t="e">
        <f t="shared" si="13"/>
        <v>#VALUE!</v>
      </c>
      <c r="I51" s="425" t="e">
        <f t="shared" si="13"/>
        <v>#VALUE!</v>
      </c>
      <c r="J51" s="425" t="e">
        <f t="shared" si="13"/>
        <v>#VALUE!</v>
      </c>
      <c r="K51" s="425" t="e">
        <f t="shared" si="13"/>
        <v>#VALUE!</v>
      </c>
      <c r="L51" s="425" t="e">
        <f t="shared" si="13"/>
        <v>#VALUE!</v>
      </c>
      <c r="M51" s="425" t="e">
        <f t="shared" si="13"/>
        <v>#VALUE!</v>
      </c>
      <c r="N51" s="425" t="e">
        <f t="shared" si="13"/>
        <v>#VALUE!</v>
      </c>
      <c r="O51" s="425" t="e">
        <f t="shared" si="13"/>
        <v>#VALUE!</v>
      </c>
      <c r="P51" s="425" t="e">
        <f t="shared" si="13"/>
        <v>#VALUE!</v>
      </c>
      <c r="Q51" s="425" t="e">
        <f t="shared" si="13"/>
        <v>#VALUE!</v>
      </c>
      <c r="R51" s="425" t="e">
        <f t="shared" si="13"/>
        <v>#VALUE!</v>
      </c>
      <c r="S51" s="425" t="e">
        <f t="shared" si="13"/>
        <v>#VALUE!</v>
      </c>
      <c r="T51" s="425" t="e">
        <f t="shared" si="13"/>
        <v>#VALUE!</v>
      </c>
      <c r="U51" s="425" t="e">
        <f t="shared" si="13"/>
        <v>#VALUE!</v>
      </c>
      <c r="V51" s="425" t="e">
        <f t="shared" si="13"/>
        <v>#VALUE!</v>
      </c>
      <c r="W51" s="425" t="e">
        <f t="shared" si="13"/>
        <v>#VALUE!</v>
      </c>
      <c r="X51" s="425" t="e">
        <f t="shared" si="13"/>
        <v>#VALUE!</v>
      </c>
      <c r="Y51" s="425" t="e">
        <f t="shared" si="13"/>
        <v>#VALUE!</v>
      </c>
      <c r="Z51" s="425" t="e">
        <f t="shared" si="13"/>
        <v>#VALUE!</v>
      </c>
      <c r="AA51" s="425" t="e">
        <f t="shared" si="13"/>
        <v>#VALUE!</v>
      </c>
      <c r="AB51" s="425" t="e">
        <f t="shared" si="13"/>
        <v>#VALUE!</v>
      </c>
      <c r="AC51" s="425" t="e">
        <f t="shared" si="13"/>
        <v>#VALUE!</v>
      </c>
      <c r="AD51" s="425" t="e">
        <f t="shared" si="13"/>
        <v>#VALUE!</v>
      </c>
      <c r="AE51" s="425" t="e">
        <f t="shared" si="13"/>
        <v>#VALUE!</v>
      </c>
      <c r="AF51" s="425" t="e">
        <f t="shared" si="13"/>
        <v>#VALUE!</v>
      </c>
      <c r="AG51" s="425" t="e">
        <f t="shared" si="13"/>
        <v>#VALUE!</v>
      </c>
      <c r="AH51" s="426" t="s">
        <v>603</v>
      </c>
      <c r="AI51" s="427">
        <f>_xlfn.AGGREGATE(9,6,C51:AG51)</f>
        <v>0</v>
      </c>
      <c r="AJ51" s="422"/>
    </row>
    <row r="52" spans="2:36" hidden="1">
      <c r="C52" s="428" t="e">
        <f t="shared" ref="C52:AG52" si="14">IF(AND(DAY(C43)&gt;=22,DAY(C43)&lt;=28,C44="土",OR(C49="休",C49="雨")),1,0)</f>
        <v>#VALUE!</v>
      </c>
      <c r="D52" s="428" t="e">
        <f t="shared" si="14"/>
        <v>#VALUE!</v>
      </c>
      <c r="E52" s="428" t="e">
        <f t="shared" si="14"/>
        <v>#VALUE!</v>
      </c>
      <c r="F52" s="428" t="e">
        <f t="shared" si="14"/>
        <v>#VALUE!</v>
      </c>
      <c r="G52" s="428" t="e">
        <f t="shared" si="14"/>
        <v>#VALUE!</v>
      </c>
      <c r="H52" s="428" t="e">
        <f t="shared" si="14"/>
        <v>#VALUE!</v>
      </c>
      <c r="I52" s="428" t="e">
        <f t="shared" si="14"/>
        <v>#VALUE!</v>
      </c>
      <c r="J52" s="428" t="e">
        <f t="shared" si="14"/>
        <v>#VALUE!</v>
      </c>
      <c r="K52" s="428" t="e">
        <f t="shared" si="14"/>
        <v>#VALUE!</v>
      </c>
      <c r="L52" s="428" t="e">
        <f t="shared" si="14"/>
        <v>#VALUE!</v>
      </c>
      <c r="M52" s="428" t="e">
        <f t="shared" si="14"/>
        <v>#VALUE!</v>
      </c>
      <c r="N52" s="428" t="e">
        <f t="shared" si="14"/>
        <v>#VALUE!</v>
      </c>
      <c r="O52" s="428" t="e">
        <f t="shared" si="14"/>
        <v>#VALUE!</v>
      </c>
      <c r="P52" s="428" t="e">
        <f t="shared" si="14"/>
        <v>#VALUE!</v>
      </c>
      <c r="Q52" s="428" t="e">
        <f t="shared" si="14"/>
        <v>#VALUE!</v>
      </c>
      <c r="R52" s="428" t="e">
        <f t="shared" si="14"/>
        <v>#VALUE!</v>
      </c>
      <c r="S52" s="428" t="e">
        <f t="shared" si="14"/>
        <v>#VALUE!</v>
      </c>
      <c r="T52" s="428" t="e">
        <f t="shared" si="14"/>
        <v>#VALUE!</v>
      </c>
      <c r="U52" s="428" t="e">
        <f t="shared" si="14"/>
        <v>#VALUE!</v>
      </c>
      <c r="V52" s="428" t="e">
        <f t="shared" si="14"/>
        <v>#VALUE!</v>
      </c>
      <c r="W52" s="428" t="e">
        <f t="shared" si="14"/>
        <v>#VALUE!</v>
      </c>
      <c r="X52" s="428" t="e">
        <f t="shared" si="14"/>
        <v>#VALUE!</v>
      </c>
      <c r="Y52" s="428" t="e">
        <f t="shared" si="14"/>
        <v>#VALUE!</v>
      </c>
      <c r="Z52" s="428" t="e">
        <f t="shared" si="14"/>
        <v>#VALUE!</v>
      </c>
      <c r="AA52" s="428" t="e">
        <f t="shared" si="14"/>
        <v>#VALUE!</v>
      </c>
      <c r="AB52" s="428" t="e">
        <f t="shared" si="14"/>
        <v>#VALUE!</v>
      </c>
      <c r="AC52" s="428" t="e">
        <f t="shared" si="14"/>
        <v>#VALUE!</v>
      </c>
      <c r="AD52" s="428" t="e">
        <f t="shared" si="14"/>
        <v>#VALUE!</v>
      </c>
      <c r="AE52" s="428" t="e">
        <f>IF(AND(DAY(AE43)&gt;=22,DAY(AE43)&lt;=28,AE44="土",OR(AE49="休",AE49="雨")),1,0)</f>
        <v>#VALUE!</v>
      </c>
      <c r="AF52" s="428" t="e">
        <f>IF(AND(DAY(AF43)&gt;=22,DAY(AF43)&lt;=28,AF44="土",OR(AF49="休",AF49="雨")),1,0)</f>
        <v>#VALUE!</v>
      </c>
      <c r="AG52" s="428" t="e">
        <f t="shared" si="14"/>
        <v>#VALUE!</v>
      </c>
      <c r="AH52" s="426" t="s">
        <v>604</v>
      </c>
      <c r="AI52" s="427">
        <f>_xlfn.AGGREGATE(9,6,C52:AG52)</f>
        <v>0</v>
      </c>
      <c r="AJ52" s="422"/>
    </row>
    <row r="54" spans="2:36" hidden="1">
      <c r="C54" s="364" t="e">
        <f>YEAR(C57)</f>
        <v>#VALUE!</v>
      </c>
      <c r="D54" s="364" t="e">
        <f>MONTH(C57)</f>
        <v>#VALUE!</v>
      </c>
    </row>
    <row r="55" spans="2:36">
      <c r="B55" s="368" t="s">
        <v>596</v>
      </c>
      <c r="C55" s="800" t="e">
        <f>C57</f>
        <v>#VALUE!</v>
      </c>
      <c r="D55" s="801"/>
      <c r="E55" s="801"/>
      <c r="F55" s="801"/>
      <c r="G55" s="801"/>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2"/>
    </row>
    <row r="56" spans="2:36" hidden="1">
      <c r="B56" s="430"/>
      <c r="C56" s="418" t="e">
        <f>DATE($C54,$D54,1)</f>
        <v>#VALUE!</v>
      </c>
      <c r="D56" s="418" t="e">
        <f t="shared" ref="D56:AG56" si="15">C56+1</f>
        <v>#VALUE!</v>
      </c>
      <c r="E56" s="418" t="e">
        <f t="shared" si="15"/>
        <v>#VALUE!</v>
      </c>
      <c r="F56" s="418" t="e">
        <f t="shared" si="15"/>
        <v>#VALUE!</v>
      </c>
      <c r="G56" s="418" t="e">
        <f t="shared" si="15"/>
        <v>#VALUE!</v>
      </c>
      <c r="H56" s="418" t="e">
        <f t="shared" si="15"/>
        <v>#VALUE!</v>
      </c>
      <c r="I56" s="418" t="e">
        <f t="shared" si="15"/>
        <v>#VALUE!</v>
      </c>
      <c r="J56" s="418" t="e">
        <f t="shared" si="15"/>
        <v>#VALUE!</v>
      </c>
      <c r="K56" s="418" t="e">
        <f t="shared" si="15"/>
        <v>#VALUE!</v>
      </c>
      <c r="L56" s="418" t="e">
        <f t="shared" si="15"/>
        <v>#VALUE!</v>
      </c>
      <c r="M56" s="418" t="e">
        <f t="shared" si="15"/>
        <v>#VALUE!</v>
      </c>
      <c r="N56" s="418" t="e">
        <f t="shared" si="15"/>
        <v>#VALUE!</v>
      </c>
      <c r="O56" s="418" t="e">
        <f t="shared" si="15"/>
        <v>#VALUE!</v>
      </c>
      <c r="P56" s="418" t="e">
        <f t="shared" si="15"/>
        <v>#VALUE!</v>
      </c>
      <c r="Q56" s="418" t="e">
        <f t="shared" si="15"/>
        <v>#VALUE!</v>
      </c>
      <c r="R56" s="418" t="e">
        <f t="shared" si="15"/>
        <v>#VALUE!</v>
      </c>
      <c r="S56" s="418" t="e">
        <f t="shared" si="15"/>
        <v>#VALUE!</v>
      </c>
      <c r="T56" s="418" t="e">
        <f t="shared" si="15"/>
        <v>#VALUE!</v>
      </c>
      <c r="U56" s="418" t="e">
        <f t="shared" si="15"/>
        <v>#VALUE!</v>
      </c>
      <c r="V56" s="418" t="e">
        <f t="shared" si="15"/>
        <v>#VALUE!</v>
      </c>
      <c r="W56" s="418" t="e">
        <f t="shared" si="15"/>
        <v>#VALUE!</v>
      </c>
      <c r="X56" s="418" t="e">
        <f t="shared" si="15"/>
        <v>#VALUE!</v>
      </c>
      <c r="Y56" s="418" t="e">
        <f t="shared" si="15"/>
        <v>#VALUE!</v>
      </c>
      <c r="Z56" s="418" t="e">
        <f t="shared" si="15"/>
        <v>#VALUE!</v>
      </c>
      <c r="AA56" s="418" t="e">
        <f t="shared" si="15"/>
        <v>#VALUE!</v>
      </c>
      <c r="AB56" s="418" t="e">
        <f t="shared" si="15"/>
        <v>#VALUE!</v>
      </c>
      <c r="AC56" s="418" t="e">
        <f t="shared" si="15"/>
        <v>#VALUE!</v>
      </c>
      <c r="AD56" s="418" t="e">
        <f t="shared" si="15"/>
        <v>#VALUE!</v>
      </c>
      <c r="AE56" s="418" t="e">
        <f t="shared" si="15"/>
        <v>#VALUE!</v>
      </c>
      <c r="AF56" s="418" t="e">
        <f t="shared" si="15"/>
        <v>#VALUE!</v>
      </c>
      <c r="AG56" s="418" t="e">
        <f t="shared" si="15"/>
        <v>#VALUE!</v>
      </c>
      <c r="AH56" s="431"/>
      <c r="AI56" s="432"/>
    </row>
    <row r="57" spans="2:36">
      <c r="B57" s="433" t="s">
        <v>597</v>
      </c>
      <c r="C57" s="434" t="e">
        <f>IF(EDATE(C42,1)&gt;$G$7,"",EDATE(C42,1))</f>
        <v>#VALUE!</v>
      </c>
      <c r="D57" s="418" t="e">
        <f t="shared" ref="D57:AG57" si="16">IF(D56&gt;$G$7,"",IF(C57=EOMONTH(DATE($C54,$D54,1),0),"",IF(C57="","",C57+1)))</f>
        <v>#VALUE!</v>
      </c>
      <c r="E57" s="418" t="e">
        <f t="shared" si="16"/>
        <v>#VALUE!</v>
      </c>
      <c r="F57" s="418" t="e">
        <f t="shared" si="16"/>
        <v>#VALUE!</v>
      </c>
      <c r="G57" s="418" t="e">
        <f t="shared" si="16"/>
        <v>#VALUE!</v>
      </c>
      <c r="H57" s="418" t="e">
        <f t="shared" si="16"/>
        <v>#VALUE!</v>
      </c>
      <c r="I57" s="418" t="e">
        <f t="shared" si="16"/>
        <v>#VALUE!</v>
      </c>
      <c r="J57" s="418" t="e">
        <f t="shared" si="16"/>
        <v>#VALUE!</v>
      </c>
      <c r="K57" s="418" t="e">
        <f t="shared" si="16"/>
        <v>#VALUE!</v>
      </c>
      <c r="L57" s="418" t="e">
        <f t="shared" si="16"/>
        <v>#VALUE!</v>
      </c>
      <c r="M57" s="418" t="e">
        <f t="shared" si="16"/>
        <v>#VALUE!</v>
      </c>
      <c r="N57" s="418" t="e">
        <f t="shared" si="16"/>
        <v>#VALUE!</v>
      </c>
      <c r="O57" s="418" t="e">
        <f t="shared" si="16"/>
        <v>#VALUE!</v>
      </c>
      <c r="P57" s="418" t="e">
        <f t="shared" si="16"/>
        <v>#VALUE!</v>
      </c>
      <c r="Q57" s="418" t="e">
        <f t="shared" si="16"/>
        <v>#VALUE!</v>
      </c>
      <c r="R57" s="418" t="e">
        <f t="shared" si="16"/>
        <v>#VALUE!</v>
      </c>
      <c r="S57" s="418" t="e">
        <f t="shared" si="16"/>
        <v>#VALUE!</v>
      </c>
      <c r="T57" s="418" t="e">
        <f t="shared" si="16"/>
        <v>#VALUE!</v>
      </c>
      <c r="U57" s="418" t="e">
        <f t="shared" si="16"/>
        <v>#VALUE!</v>
      </c>
      <c r="V57" s="418" t="e">
        <f t="shared" si="16"/>
        <v>#VALUE!</v>
      </c>
      <c r="W57" s="418" t="e">
        <f t="shared" si="16"/>
        <v>#VALUE!</v>
      </c>
      <c r="X57" s="418" t="e">
        <f t="shared" si="16"/>
        <v>#VALUE!</v>
      </c>
      <c r="Y57" s="418" t="e">
        <f t="shared" si="16"/>
        <v>#VALUE!</v>
      </c>
      <c r="Z57" s="418" t="e">
        <f t="shared" si="16"/>
        <v>#VALUE!</v>
      </c>
      <c r="AA57" s="418" t="e">
        <f t="shared" si="16"/>
        <v>#VALUE!</v>
      </c>
      <c r="AB57" s="418" t="e">
        <f t="shared" si="16"/>
        <v>#VALUE!</v>
      </c>
      <c r="AC57" s="418" t="e">
        <f t="shared" si="16"/>
        <v>#VALUE!</v>
      </c>
      <c r="AD57" s="418" t="e">
        <f t="shared" si="16"/>
        <v>#VALUE!</v>
      </c>
      <c r="AE57" s="418" t="e">
        <f t="shared" si="16"/>
        <v>#VALUE!</v>
      </c>
      <c r="AF57" s="418" t="e">
        <f t="shared" si="16"/>
        <v>#VALUE!</v>
      </c>
      <c r="AG57" s="418" t="e">
        <f t="shared" si="16"/>
        <v>#VALUE!</v>
      </c>
      <c r="AH57" s="419" t="s">
        <v>598</v>
      </c>
      <c r="AI57" s="420">
        <f>+COUNTIFS(C58:AG58,"土",C59:AG59,"")+COUNTIFS(C58:AG58,"日",C59:AG59,"")</f>
        <v>0</v>
      </c>
    </row>
    <row r="58" spans="2:36">
      <c r="B58" s="393" t="s">
        <v>569</v>
      </c>
      <c r="C58" s="394" t="str">
        <f>IFERROR(TEXT(WEEKDAY(+C57),"aaa"),"")</f>
        <v/>
      </c>
      <c r="D58" s="394" t="str">
        <f t="shared" ref="D58:AG58" si="17">IFERROR(TEXT(WEEKDAY(+D57),"aaa"),"")</f>
        <v/>
      </c>
      <c r="E58" s="394" t="str">
        <f t="shared" si="17"/>
        <v/>
      </c>
      <c r="F58" s="394" t="str">
        <f t="shared" si="17"/>
        <v/>
      </c>
      <c r="G58" s="394" t="str">
        <f t="shared" si="17"/>
        <v/>
      </c>
      <c r="H58" s="394" t="str">
        <f t="shared" si="17"/>
        <v/>
      </c>
      <c r="I58" s="394" t="str">
        <f t="shared" si="17"/>
        <v/>
      </c>
      <c r="J58" s="394" t="str">
        <f t="shared" si="17"/>
        <v/>
      </c>
      <c r="K58" s="394" t="str">
        <f t="shared" si="17"/>
        <v/>
      </c>
      <c r="L58" s="394" t="str">
        <f t="shared" si="17"/>
        <v/>
      </c>
      <c r="M58" s="394" t="str">
        <f t="shared" si="17"/>
        <v/>
      </c>
      <c r="N58" s="394" t="str">
        <f t="shared" si="17"/>
        <v/>
      </c>
      <c r="O58" s="394" t="str">
        <f t="shared" si="17"/>
        <v/>
      </c>
      <c r="P58" s="394" t="str">
        <f t="shared" si="17"/>
        <v/>
      </c>
      <c r="Q58" s="394" t="str">
        <f t="shared" si="17"/>
        <v/>
      </c>
      <c r="R58" s="394" t="str">
        <f t="shared" si="17"/>
        <v/>
      </c>
      <c r="S58" s="394" t="str">
        <f t="shared" si="17"/>
        <v/>
      </c>
      <c r="T58" s="394" t="str">
        <f t="shared" si="17"/>
        <v/>
      </c>
      <c r="U58" s="394" t="str">
        <f t="shared" si="17"/>
        <v/>
      </c>
      <c r="V58" s="394" t="str">
        <f t="shared" si="17"/>
        <v/>
      </c>
      <c r="W58" s="394" t="str">
        <f t="shared" si="17"/>
        <v/>
      </c>
      <c r="X58" s="394" t="str">
        <f t="shared" si="17"/>
        <v/>
      </c>
      <c r="Y58" s="394" t="str">
        <f t="shared" si="17"/>
        <v/>
      </c>
      <c r="Z58" s="394" t="str">
        <f t="shared" si="17"/>
        <v/>
      </c>
      <c r="AA58" s="394" t="str">
        <f t="shared" si="17"/>
        <v/>
      </c>
      <c r="AB58" s="394" t="str">
        <f t="shared" si="17"/>
        <v/>
      </c>
      <c r="AC58" s="394" t="str">
        <f t="shared" si="17"/>
        <v/>
      </c>
      <c r="AD58" s="394" t="str">
        <f t="shared" si="17"/>
        <v/>
      </c>
      <c r="AE58" s="394" t="str">
        <f t="shared" si="17"/>
        <v/>
      </c>
      <c r="AF58" s="394" t="str">
        <f t="shared" si="17"/>
        <v/>
      </c>
      <c r="AG58" s="394" t="str">
        <f t="shared" si="17"/>
        <v/>
      </c>
      <c r="AH58" s="419" t="s">
        <v>599</v>
      </c>
      <c r="AI58" s="420">
        <f>+COUNTIF(C59:AG59,"夏休")+COUNTIF(C59:AG59,"冬休")+COUNTIF(C59:AG59,"中止")+COUNTIF(C59:AG59,"工場")+COUNTIF(C59:AG59,"他")</f>
        <v>0</v>
      </c>
    </row>
    <row r="59" spans="2:36" ht="13.5" customHeight="1">
      <c r="B59" s="803" t="s">
        <v>601</v>
      </c>
      <c r="C59" s="805"/>
      <c r="D59" s="778"/>
      <c r="E59" s="778"/>
      <c r="F59" s="778"/>
      <c r="G59" s="778"/>
      <c r="H59" s="778"/>
      <c r="I59" s="778"/>
      <c r="J59" s="778"/>
      <c r="K59" s="778"/>
      <c r="L59" s="778"/>
      <c r="M59" s="778"/>
      <c r="N59" s="778"/>
      <c r="O59" s="778"/>
      <c r="P59" s="778"/>
      <c r="Q59" s="778"/>
      <c r="R59" s="778"/>
      <c r="S59" s="778"/>
      <c r="T59" s="778"/>
      <c r="U59" s="778"/>
      <c r="V59" s="778"/>
      <c r="W59" s="778"/>
      <c r="X59" s="778"/>
      <c r="Y59" s="778"/>
      <c r="Z59" s="721"/>
      <c r="AA59" s="721"/>
      <c r="AB59" s="778"/>
      <c r="AC59" s="778"/>
      <c r="AD59" s="778"/>
      <c r="AE59" s="778"/>
      <c r="AF59" s="778"/>
      <c r="AG59" s="797"/>
      <c r="AH59" s="398" t="s">
        <v>527</v>
      </c>
      <c r="AI59" s="421">
        <f>COUNT(C57:AG57)-AI58</f>
        <v>0</v>
      </c>
    </row>
    <row r="60" spans="2:36" ht="13.5" customHeight="1">
      <c r="B60" s="804"/>
      <c r="C60" s="805"/>
      <c r="D60" s="778"/>
      <c r="E60" s="778"/>
      <c r="F60" s="778"/>
      <c r="G60" s="778"/>
      <c r="H60" s="778"/>
      <c r="I60" s="778"/>
      <c r="J60" s="778"/>
      <c r="K60" s="778"/>
      <c r="L60" s="778"/>
      <c r="M60" s="778"/>
      <c r="N60" s="778"/>
      <c r="O60" s="778"/>
      <c r="P60" s="778"/>
      <c r="Q60" s="778"/>
      <c r="R60" s="778"/>
      <c r="S60" s="778"/>
      <c r="T60" s="778"/>
      <c r="U60" s="778"/>
      <c r="V60" s="778"/>
      <c r="W60" s="778"/>
      <c r="X60" s="778"/>
      <c r="Y60" s="778"/>
      <c r="Z60" s="722"/>
      <c r="AA60" s="722"/>
      <c r="AB60" s="778"/>
      <c r="AC60" s="778"/>
      <c r="AD60" s="778"/>
      <c r="AE60" s="778"/>
      <c r="AF60" s="778"/>
      <c r="AG60" s="797"/>
      <c r="AH60" s="398" t="s">
        <v>573</v>
      </c>
      <c r="AI60" s="396">
        <f>+COUNTIF(C61:AG62,"休")</f>
        <v>0</v>
      </c>
      <c r="AJ60" s="422" t="e">
        <f>IF(AI61&gt;0.285,"",IF(AI60&lt;AI57,"←計画日数が足りません",""))</f>
        <v>#DIV/0!</v>
      </c>
    </row>
    <row r="61" spans="2:36" ht="13.5" customHeight="1">
      <c r="B61" s="798" t="s">
        <v>535</v>
      </c>
      <c r="C61" s="799"/>
      <c r="D61" s="793"/>
      <c r="E61" s="793"/>
      <c r="F61" s="793"/>
      <c r="G61" s="793"/>
      <c r="H61" s="776"/>
      <c r="I61" s="793"/>
      <c r="J61" s="793"/>
      <c r="K61" s="793"/>
      <c r="L61" s="793"/>
      <c r="M61" s="793"/>
      <c r="N61" s="793"/>
      <c r="O61" s="776"/>
      <c r="P61" s="793"/>
      <c r="Q61" s="793"/>
      <c r="R61" s="793"/>
      <c r="S61" s="793"/>
      <c r="T61" s="793"/>
      <c r="U61" s="793"/>
      <c r="V61" s="776"/>
      <c r="W61" s="793"/>
      <c r="X61" s="793"/>
      <c r="Y61" s="793"/>
      <c r="Z61" s="793"/>
      <c r="AA61" s="793"/>
      <c r="AB61" s="793"/>
      <c r="AC61" s="776"/>
      <c r="AD61" s="793"/>
      <c r="AE61" s="793"/>
      <c r="AF61" s="793"/>
      <c r="AG61" s="794"/>
      <c r="AH61" s="398" t="s">
        <v>575</v>
      </c>
      <c r="AI61" s="399" t="e">
        <f>+AI60/AI59</f>
        <v>#DIV/0!</v>
      </c>
    </row>
    <row r="62" spans="2:36">
      <c r="B62" s="798"/>
      <c r="C62" s="799"/>
      <c r="D62" s="793"/>
      <c r="E62" s="793"/>
      <c r="F62" s="793"/>
      <c r="G62" s="793"/>
      <c r="H62" s="776"/>
      <c r="I62" s="793"/>
      <c r="J62" s="793"/>
      <c r="K62" s="793"/>
      <c r="L62" s="793"/>
      <c r="M62" s="793"/>
      <c r="N62" s="793"/>
      <c r="O62" s="776"/>
      <c r="P62" s="793"/>
      <c r="Q62" s="793"/>
      <c r="R62" s="793"/>
      <c r="S62" s="793"/>
      <c r="T62" s="793"/>
      <c r="U62" s="793"/>
      <c r="V62" s="776"/>
      <c r="W62" s="793"/>
      <c r="X62" s="793"/>
      <c r="Y62" s="793"/>
      <c r="Z62" s="793"/>
      <c r="AA62" s="793"/>
      <c r="AB62" s="793"/>
      <c r="AC62" s="776"/>
      <c r="AD62" s="793"/>
      <c r="AE62" s="793"/>
      <c r="AF62" s="793"/>
      <c r="AG62" s="794"/>
      <c r="AH62" s="398" t="s">
        <v>528</v>
      </c>
      <c r="AI62" s="396">
        <f>+COUNTA(C63:AG64)</f>
        <v>0</v>
      </c>
    </row>
    <row r="63" spans="2:36">
      <c r="B63" s="725" t="s">
        <v>538</v>
      </c>
      <c r="C63" s="795"/>
      <c r="D63" s="776"/>
      <c r="E63" s="776"/>
      <c r="F63" s="776"/>
      <c r="G63" s="776"/>
      <c r="H63" s="806"/>
      <c r="I63" s="776"/>
      <c r="J63" s="776"/>
      <c r="K63" s="776"/>
      <c r="L63" s="776"/>
      <c r="M63" s="776"/>
      <c r="N63" s="776"/>
      <c r="O63" s="806"/>
      <c r="P63" s="776"/>
      <c r="Q63" s="776"/>
      <c r="R63" s="776"/>
      <c r="S63" s="776"/>
      <c r="T63" s="776"/>
      <c r="U63" s="776"/>
      <c r="V63" s="806"/>
      <c r="W63" s="776"/>
      <c r="X63" s="776"/>
      <c r="Y63" s="776"/>
      <c r="Z63" s="776"/>
      <c r="AA63" s="776"/>
      <c r="AB63" s="776"/>
      <c r="AC63" s="806"/>
      <c r="AD63" s="776"/>
      <c r="AE63" s="776"/>
      <c r="AF63" s="776"/>
      <c r="AG63" s="783"/>
      <c r="AH63" s="423" t="s">
        <v>577</v>
      </c>
      <c r="AI63" s="424" t="e">
        <f>+AI62/AI59</f>
        <v>#DIV/0!</v>
      </c>
    </row>
    <row r="64" spans="2:36">
      <c r="B64" s="726"/>
      <c r="C64" s="796"/>
      <c r="D64" s="777"/>
      <c r="E64" s="777"/>
      <c r="F64" s="777"/>
      <c r="G64" s="777"/>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84"/>
      <c r="AH64" s="400" t="s">
        <v>602</v>
      </c>
      <c r="AI64" s="401" t="str">
        <f>IF(7&gt;AI59,"対象外",IF(AI62&gt;=AI57,"OK",IF(AI63&gt;=0.285,"OK","NG")))</f>
        <v>対象外</v>
      </c>
      <c r="AJ64" s="422" t="str">
        <f>IF(AI64="対象外","←７日間に満たない期間は達成判定の対象外",IF(AI64="NG","←月単位未達成","←月単位達成"))</f>
        <v>←７日間に満たない期間は達成判定の対象外</v>
      </c>
    </row>
    <row r="65" spans="2:36" ht="13.5" hidden="1" customHeight="1">
      <c r="C65" s="425" t="e">
        <f t="shared" ref="C65:AG65" si="18">IF(AND(DAY(C57)&gt;=22,DAY(C57)&lt;=28,C58="土"),1,0)</f>
        <v>#VALUE!</v>
      </c>
      <c r="D65" s="425" t="e">
        <f t="shared" si="18"/>
        <v>#VALUE!</v>
      </c>
      <c r="E65" s="425" t="e">
        <f t="shared" si="18"/>
        <v>#VALUE!</v>
      </c>
      <c r="F65" s="425" t="e">
        <f t="shared" si="18"/>
        <v>#VALUE!</v>
      </c>
      <c r="G65" s="425" t="e">
        <f t="shared" si="18"/>
        <v>#VALUE!</v>
      </c>
      <c r="H65" s="425" t="e">
        <f t="shared" si="18"/>
        <v>#VALUE!</v>
      </c>
      <c r="I65" s="425" t="e">
        <f t="shared" si="18"/>
        <v>#VALUE!</v>
      </c>
      <c r="J65" s="425" t="e">
        <f t="shared" si="18"/>
        <v>#VALUE!</v>
      </c>
      <c r="K65" s="425" t="e">
        <f t="shared" si="18"/>
        <v>#VALUE!</v>
      </c>
      <c r="L65" s="425" t="e">
        <f t="shared" si="18"/>
        <v>#VALUE!</v>
      </c>
      <c r="M65" s="425" t="e">
        <f t="shared" si="18"/>
        <v>#VALUE!</v>
      </c>
      <c r="N65" s="425" t="e">
        <f t="shared" si="18"/>
        <v>#VALUE!</v>
      </c>
      <c r="O65" s="425" t="e">
        <f t="shared" si="18"/>
        <v>#VALUE!</v>
      </c>
      <c r="P65" s="425" t="e">
        <f t="shared" si="18"/>
        <v>#VALUE!</v>
      </c>
      <c r="Q65" s="425" t="e">
        <f t="shared" si="18"/>
        <v>#VALUE!</v>
      </c>
      <c r="R65" s="425" t="e">
        <f t="shared" si="18"/>
        <v>#VALUE!</v>
      </c>
      <c r="S65" s="425" t="e">
        <f t="shared" si="18"/>
        <v>#VALUE!</v>
      </c>
      <c r="T65" s="425" t="e">
        <f t="shared" si="18"/>
        <v>#VALUE!</v>
      </c>
      <c r="U65" s="425" t="e">
        <f t="shared" si="18"/>
        <v>#VALUE!</v>
      </c>
      <c r="V65" s="425" t="e">
        <f t="shared" si="18"/>
        <v>#VALUE!</v>
      </c>
      <c r="W65" s="425" t="e">
        <f t="shared" si="18"/>
        <v>#VALUE!</v>
      </c>
      <c r="X65" s="425" t="e">
        <f t="shared" si="18"/>
        <v>#VALUE!</v>
      </c>
      <c r="Y65" s="425" t="e">
        <f t="shared" si="18"/>
        <v>#VALUE!</v>
      </c>
      <c r="Z65" s="425" t="e">
        <f t="shared" si="18"/>
        <v>#VALUE!</v>
      </c>
      <c r="AA65" s="425" t="e">
        <f t="shared" si="18"/>
        <v>#VALUE!</v>
      </c>
      <c r="AB65" s="425" t="e">
        <f t="shared" si="18"/>
        <v>#VALUE!</v>
      </c>
      <c r="AC65" s="425" t="e">
        <f t="shared" si="18"/>
        <v>#VALUE!</v>
      </c>
      <c r="AD65" s="425" t="e">
        <f t="shared" si="18"/>
        <v>#VALUE!</v>
      </c>
      <c r="AE65" s="425" t="e">
        <f t="shared" si="18"/>
        <v>#VALUE!</v>
      </c>
      <c r="AF65" s="425" t="e">
        <f t="shared" si="18"/>
        <v>#VALUE!</v>
      </c>
      <c r="AG65" s="425" t="e">
        <f t="shared" si="18"/>
        <v>#VALUE!</v>
      </c>
      <c r="AH65" s="426" t="s">
        <v>603</v>
      </c>
      <c r="AI65" s="427">
        <f>_xlfn.AGGREGATE(9,6,C65:AG65)</f>
        <v>0</v>
      </c>
      <c r="AJ65" s="422"/>
    </row>
    <row r="66" spans="2:36" ht="13.5" hidden="1" customHeight="1">
      <c r="C66" s="428" t="e">
        <f t="shared" ref="C66:AG66" si="19">IF(AND(DAY(C57)&gt;=22,DAY(C57)&lt;=28,C58="土",OR(C63="休",C63="雨")),1,0)</f>
        <v>#VALUE!</v>
      </c>
      <c r="D66" s="428" t="e">
        <f t="shared" si="19"/>
        <v>#VALUE!</v>
      </c>
      <c r="E66" s="428" t="e">
        <f t="shared" si="19"/>
        <v>#VALUE!</v>
      </c>
      <c r="F66" s="428" t="e">
        <f t="shared" si="19"/>
        <v>#VALUE!</v>
      </c>
      <c r="G66" s="428" t="e">
        <f t="shared" si="19"/>
        <v>#VALUE!</v>
      </c>
      <c r="H66" s="428" t="e">
        <f t="shared" si="19"/>
        <v>#VALUE!</v>
      </c>
      <c r="I66" s="428" t="e">
        <f t="shared" si="19"/>
        <v>#VALUE!</v>
      </c>
      <c r="J66" s="428" t="e">
        <f t="shared" si="19"/>
        <v>#VALUE!</v>
      </c>
      <c r="K66" s="428" t="e">
        <f t="shared" si="19"/>
        <v>#VALUE!</v>
      </c>
      <c r="L66" s="428" t="e">
        <f t="shared" si="19"/>
        <v>#VALUE!</v>
      </c>
      <c r="M66" s="428" t="e">
        <f t="shared" si="19"/>
        <v>#VALUE!</v>
      </c>
      <c r="N66" s="428" t="e">
        <f t="shared" si="19"/>
        <v>#VALUE!</v>
      </c>
      <c r="O66" s="428" t="e">
        <f t="shared" si="19"/>
        <v>#VALUE!</v>
      </c>
      <c r="P66" s="428" t="e">
        <f t="shared" si="19"/>
        <v>#VALUE!</v>
      </c>
      <c r="Q66" s="428" t="e">
        <f t="shared" si="19"/>
        <v>#VALUE!</v>
      </c>
      <c r="R66" s="428" t="e">
        <f t="shared" si="19"/>
        <v>#VALUE!</v>
      </c>
      <c r="S66" s="428" t="e">
        <f t="shared" si="19"/>
        <v>#VALUE!</v>
      </c>
      <c r="T66" s="428" t="e">
        <f t="shared" si="19"/>
        <v>#VALUE!</v>
      </c>
      <c r="U66" s="428" t="e">
        <f t="shared" si="19"/>
        <v>#VALUE!</v>
      </c>
      <c r="V66" s="428" t="e">
        <f t="shared" si="19"/>
        <v>#VALUE!</v>
      </c>
      <c r="W66" s="428" t="e">
        <f t="shared" si="19"/>
        <v>#VALUE!</v>
      </c>
      <c r="X66" s="428" t="e">
        <f t="shared" si="19"/>
        <v>#VALUE!</v>
      </c>
      <c r="Y66" s="428" t="e">
        <f t="shared" si="19"/>
        <v>#VALUE!</v>
      </c>
      <c r="Z66" s="428" t="e">
        <f t="shared" si="19"/>
        <v>#VALUE!</v>
      </c>
      <c r="AA66" s="428" t="e">
        <f t="shared" si="19"/>
        <v>#VALUE!</v>
      </c>
      <c r="AB66" s="428" t="e">
        <f t="shared" si="19"/>
        <v>#VALUE!</v>
      </c>
      <c r="AC66" s="428" t="e">
        <f t="shared" si="19"/>
        <v>#VALUE!</v>
      </c>
      <c r="AD66" s="428" t="e">
        <f t="shared" si="19"/>
        <v>#VALUE!</v>
      </c>
      <c r="AE66" s="428" t="e">
        <f t="shared" si="19"/>
        <v>#VALUE!</v>
      </c>
      <c r="AF66" s="428" t="e">
        <f t="shared" si="19"/>
        <v>#VALUE!</v>
      </c>
      <c r="AG66" s="428" t="e">
        <f t="shared" si="19"/>
        <v>#VALUE!</v>
      </c>
      <c r="AH66" s="426" t="s">
        <v>604</v>
      </c>
      <c r="AI66" s="427">
        <f>_xlfn.AGGREGATE(9,6,C66:AG66)</f>
        <v>0</v>
      </c>
      <c r="AJ66" s="422"/>
    </row>
    <row r="68" spans="2:36" hidden="1">
      <c r="C68" s="364" t="e">
        <f>YEAR(C71)</f>
        <v>#VALUE!</v>
      </c>
      <c r="D68" s="364" t="e">
        <f>MONTH(C71)</f>
        <v>#VALUE!</v>
      </c>
    </row>
    <row r="69" spans="2:36">
      <c r="B69" s="368" t="s">
        <v>596</v>
      </c>
      <c r="C69" s="800" t="e">
        <f>C71</f>
        <v>#VALUE!</v>
      </c>
      <c r="D69" s="801"/>
      <c r="E69" s="801"/>
      <c r="F69" s="801"/>
      <c r="G69" s="801"/>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2"/>
    </row>
    <row r="70" spans="2:36" hidden="1">
      <c r="B70" s="430"/>
      <c r="C70" s="418" t="e">
        <f>DATE($C68,$D68,1)</f>
        <v>#VALUE!</v>
      </c>
      <c r="D70" s="418" t="e">
        <f t="shared" ref="D70:AG70" si="20">C70+1</f>
        <v>#VALUE!</v>
      </c>
      <c r="E70" s="418" t="e">
        <f t="shared" si="20"/>
        <v>#VALUE!</v>
      </c>
      <c r="F70" s="418" t="e">
        <f t="shared" si="20"/>
        <v>#VALUE!</v>
      </c>
      <c r="G70" s="418" t="e">
        <f t="shared" si="20"/>
        <v>#VALUE!</v>
      </c>
      <c r="H70" s="418" t="e">
        <f t="shared" si="20"/>
        <v>#VALUE!</v>
      </c>
      <c r="I70" s="418" t="e">
        <f t="shared" si="20"/>
        <v>#VALUE!</v>
      </c>
      <c r="J70" s="418" t="e">
        <f t="shared" si="20"/>
        <v>#VALUE!</v>
      </c>
      <c r="K70" s="418" t="e">
        <f t="shared" si="20"/>
        <v>#VALUE!</v>
      </c>
      <c r="L70" s="418" t="e">
        <f t="shared" si="20"/>
        <v>#VALUE!</v>
      </c>
      <c r="M70" s="418" t="e">
        <f t="shared" si="20"/>
        <v>#VALUE!</v>
      </c>
      <c r="N70" s="418" t="e">
        <f t="shared" si="20"/>
        <v>#VALUE!</v>
      </c>
      <c r="O70" s="418" t="e">
        <f t="shared" si="20"/>
        <v>#VALUE!</v>
      </c>
      <c r="P70" s="418" t="e">
        <f t="shared" si="20"/>
        <v>#VALUE!</v>
      </c>
      <c r="Q70" s="418" t="e">
        <f t="shared" si="20"/>
        <v>#VALUE!</v>
      </c>
      <c r="R70" s="418" t="e">
        <f t="shared" si="20"/>
        <v>#VALUE!</v>
      </c>
      <c r="S70" s="418" t="e">
        <f t="shared" si="20"/>
        <v>#VALUE!</v>
      </c>
      <c r="T70" s="418" t="e">
        <f t="shared" si="20"/>
        <v>#VALUE!</v>
      </c>
      <c r="U70" s="418" t="e">
        <f t="shared" si="20"/>
        <v>#VALUE!</v>
      </c>
      <c r="V70" s="418" t="e">
        <f t="shared" si="20"/>
        <v>#VALUE!</v>
      </c>
      <c r="W70" s="418" t="e">
        <f t="shared" si="20"/>
        <v>#VALUE!</v>
      </c>
      <c r="X70" s="418" t="e">
        <f t="shared" si="20"/>
        <v>#VALUE!</v>
      </c>
      <c r="Y70" s="418" t="e">
        <f t="shared" si="20"/>
        <v>#VALUE!</v>
      </c>
      <c r="Z70" s="418" t="e">
        <f t="shared" si="20"/>
        <v>#VALUE!</v>
      </c>
      <c r="AA70" s="418" t="e">
        <f t="shared" si="20"/>
        <v>#VALUE!</v>
      </c>
      <c r="AB70" s="418" t="e">
        <f t="shared" si="20"/>
        <v>#VALUE!</v>
      </c>
      <c r="AC70" s="418" t="e">
        <f t="shared" si="20"/>
        <v>#VALUE!</v>
      </c>
      <c r="AD70" s="418" t="e">
        <f t="shared" si="20"/>
        <v>#VALUE!</v>
      </c>
      <c r="AE70" s="418" t="e">
        <f t="shared" si="20"/>
        <v>#VALUE!</v>
      </c>
      <c r="AF70" s="418" t="e">
        <f t="shared" si="20"/>
        <v>#VALUE!</v>
      </c>
      <c r="AG70" s="418" t="e">
        <f t="shared" si="20"/>
        <v>#VALUE!</v>
      </c>
      <c r="AH70" s="431"/>
      <c r="AI70" s="432"/>
    </row>
    <row r="71" spans="2:36">
      <c r="B71" s="433" t="s">
        <v>597</v>
      </c>
      <c r="C71" s="434" t="e">
        <f>IF(EDATE(C56,1)&gt;$G$7,"",EDATE(C56,1))</f>
        <v>#VALUE!</v>
      </c>
      <c r="D71" s="418" t="e">
        <f t="shared" ref="D71:AG71" si="21">IF(D70&gt;$G$7,"",IF(C71=EOMONTH(DATE($C68,$D68,1),0),"",IF(C71="","",C71+1)))</f>
        <v>#VALUE!</v>
      </c>
      <c r="E71" s="418" t="e">
        <f t="shared" si="21"/>
        <v>#VALUE!</v>
      </c>
      <c r="F71" s="418" t="e">
        <f t="shared" si="21"/>
        <v>#VALUE!</v>
      </c>
      <c r="G71" s="418" t="e">
        <f t="shared" si="21"/>
        <v>#VALUE!</v>
      </c>
      <c r="H71" s="418" t="e">
        <f t="shared" si="21"/>
        <v>#VALUE!</v>
      </c>
      <c r="I71" s="418" t="e">
        <f t="shared" si="21"/>
        <v>#VALUE!</v>
      </c>
      <c r="J71" s="418" t="e">
        <f t="shared" si="21"/>
        <v>#VALUE!</v>
      </c>
      <c r="K71" s="418" t="e">
        <f t="shared" si="21"/>
        <v>#VALUE!</v>
      </c>
      <c r="L71" s="418" t="e">
        <f t="shared" si="21"/>
        <v>#VALUE!</v>
      </c>
      <c r="M71" s="418" t="e">
        <f t="shared" si="21"/>
        <v>#VALUE!</v>
      </c>
      <c r="N71" s="418" t="e">
        <f t="shared" si="21"/>
        <v>#VALUE!</v>
      </c>
      <c r="O71" s="418" t="e">
        <f t="shared" si="21"/>
        <v>#VALUE!</v>
      </c>
      <c r="P71" s="418" t="e">
        <f t="shared" si="21"/>
        <v>#VALUE!</v>
      </c>
      <c r="Q71" s="418" t="e">
        <f t="shared" si="21"/>
        <v>#VALUE!</v>
      </c>
      <c r="R71" s="418" t="e">
        <f t="shared" si="21"/>
        <v>#VALUE!</v>
      </c>
      <c r="S71" s="418" t="e">
        <f t="shared" si="21"/>
        <v>#VALUE!</v>
      </c>
      <c r="T71" s="418" t="e">
        <f t="shared" si="21"/>
        <v>#VALUE!</v>
      </c>
      <c r="U71" s="418" t="e">
        <f t="shared" si="21"/>
        <v>#VALUE!</v>
      </c>
      <c r="V71" s="418" t="e">
        <f t="shared" si="21"/>
        <v>#VALUE!</v>
      </c>
      <c r="W71" s="418" t="e">
        <f t="shared" si="21"/>
        <v>#VALUE!</v>
      </c>
      <c r="X71" s="418" t="e">
        <f t="shared" si="21"/>
        <v>#VALUE!</v>
      </c>
      <c r="Y71" s="418" t="e">
        <f t="shared" si="21"/>
        <v>#VALUE!</v>
      </c>
      <c r="Z71" s="418" t="e">
        <f t="shared" si="21"/>
        <v>#VALUE!</v>
      </c>
      <c r="AA71" s="418" t="e">
        <f t="shared" si="21"/>
        <v>#VALUE!</v>
      </c>
      <c r="AB71" s="418" t="e">
        <f t="shared" si="21"/>
        <v>#VALUE!</v>
      </c>
      <c r="AC71" s="418" t="e">
        <f t="shared" si="21"/>
        <v>#VALUE!</v>
      </c>
      <c r="AD71" s="418" t="e">
        <f t="shared" si="21"/>
        <v>#VALUE!</v>
      </c>
      <c r="AE71" s="418" t="e">
        <f t="shared" si="21"/>
        <v>#VALUE!</v>
      </c>
      <c r="AF71" s="418" t="e">
        <f t="shared" si="21"/>
        <v>#VALUE!</v>
      </c>
      <c r="AG71" s="418" t="e">
        <f t="shared" si="21"/>
        <v>#VALUE!</v>
      </c>
      <c r="AH71" s="419" t="s">
        <v>598</v>
      </c>
      <c r="AI71" s="420">
        <f>+COUNTIFS(C72:AG72,"土",C73:AG73,"")+COUNTIFS(C72:AG72,"日",C73:AG73,"")</f>
        <v>0</v>
      </c>
    </row>
    <row r="72" spans="2:36">
      <c r="B72" s="393" t="s">
        <v>569</v>
      </c>
      <c r="C72" s="394" t="str">
        <f>IFERROR(TEXT(WEEKDAY(+C71),"aaa"),"")</f>
        <v/>
      </c>
      <c r="D72" s="394" t="str">
        <f t="shared" ref="D72:AG72" si="22">IFERROR(TEXT(WEEKDAY(+D71),"aaa"),"")</f>
        <v/>
      </c>
      <c r="E72" s="394" t="str">
        <f t="shared" si="22"/>
        <v/>
      </c>
      <c r="F72" s="394" t="str">
        <f t="shared" si="22"/>
        <v/>
      </c>
      <c r="G72" s="394" t="str">
        <f t="shared" si="22"/>
        <v/>
      </c>
      <c r="H72" s="394" t="str">
        <f t="shared" si="22"/>
        <v/>
      </c>
      <c r="I72" s="394" t="str">
        <f t="shared" si="22"/>
        <v/>
      </c>
      <c r="J72" s="394" t="str">
        <f t="shared" si="22"/>
        <v/>
      </c>
      <c r="K72" s="394" t="str">
        <f t="shared" si="22"/>
        <v/>
      </c>
      <c r="L72" s="394" t="str">
        <f t="shared" si="22"/>
        <v/>
      </c>
      <c r="M72" s="394" t="str">
        <f t="shared" si="22"/>
        <v/>
      </c>
      <c r="N72" s="394" t="str">
        <f t="shared" si="22"/>
        <v/>
      </c>
      <c r="O72" s="394" t="str">
        <f t="shared" si="22"/>
        <v/>
      </c>
      <c r="P72" s="394" t="str">
        <f t="shared" si="22"/>
        <v/>
      </c>
      <c r="Q72" s="394" t="str">
        <f t="shared" si="22"/>
        <v/>
      </c>
      <c r="R72" s="394" t="str">
        <f t="shared" si="22"/>
        <v/>
      </c>
      <c r="S72" s="394" t="str">
        <f t="shared" si="22"/>
        <v/>
      </c>
      <c r="T72" s="394" t="str">
        <f t="shared" si="22"/>
        <v/>
      </c>
      <c r="U72" s="394" t="str">
        <f t="shared" si="22"/>
        <v/>
      </c>
      <c r="V72" s="394" t="str">
        <f t="shared" si="22"/>
        <v/>
      </c>
      <c r="W72" s="394" t="str">
        <f t="shared" si="22"/>
        <v/>
      </c>
      <c r="X72" s="394" t="str">
        <f t="shared" si="22"/>
        <v/>
      </c>
      <c r="Y72" s="394" t="str">
        <f t="shared" si="22"/>
        <v/>
      </c>
      <c r="Z72" s="394" t="str">
        <f t="shared" si="22"/>
        <v/>
      </c>
      <c r="AA72" s="394" t="str">
        <f t="shared" si="22"/>
        <v/>
      </c>
      <c r="AB72" s="394" t="str">
        <f t="shared" si="22"/>
        <v/>
      </c>
      <c r="AC72" s="394" t="str">
        <f t="shared" si="22"/>
        <v/>
      </c>
      <c r="AD72" s="394" t="str">
        <f t="shared" si="22"/>
        <v/>
      </c>
      <c r="AE72" s="394" t="str">
        <f t="shared" si="22"/>
        <v/>
      </c>
      <c r="AF72" s="394" t="str">
        <f t="shared" si="22"/>
        <v/>
      </c>
      <c r="AG72" s="394" t="str">
        <f t="shared" si="22"/>
        <v/>
      </c>
      <c r="AH72" s="419" t="s">
        <v>599</v>
      </c>
      <c r="AI72" s="420">
        <f>+COUNTIF(C73:AG73,"夏休")+COUNTIF(C73:AG73,"冬休")+COUNTIF(C73:AG73,"中止")+COUNTIF(C73:AG73,"工場")+COUNTIF(C73:AG73,"他")</f>
        <v>0</v>
      </c>
    </row>
    <row r="73" spans="2:36" ht="13.5" customHeight="1">
      <c r="B73" s="803" t="s">
        <v>601</v>
      </c>
      <c r="C73" s="805"/>
      <c r="D73" s="778"/>
      <c r="E73" s="778"/>
      <c r="F73" s="778"/>
      <c r="G73" s="778"/>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97"/>
      <c r="AH73" s="398" t="s">
        <v>527</v>
      </c>
      <c r="AI73" s="421">
        <f>COUNT(C71:AG71)-AI72</f>
        <v>0</v>
      </c>
    </row>
    <row r="74" spans="2:36" ht="13.5" customHeight="1">
      <c r="B74" s="804"/>
      <c r="C74" s="805"/>
      <c r="D74" s="778"/>
      <c r="E74" s="778"/>
      <c r="F74" s="778"/>
      <c r="G74" s="778"/>
      <c r="H74" s="778"/>
      <c r="I74" s="778"/>
      <c r="J74" s="778"/>
      <c r="K74" s="778"/>
      <c r="L74" s="778"/>
      <c r="M74" s="778"/>
      <c r="N74" s="778"/>
      <c r="O74" s="778"/>
      <c r="P74" s="778"/>
      <c r="Q74" s="778"/>
      <c r="R74" s="778"/>
      <c r="S74" s="778"/>
      <c r="T74" s="778"/>
      <c r="U74" s="778"/>
      <c r="V74" s="778"/>
      <c r="W74" s="778"/>
      <c r="X74" s="778"/>
      <c r="Y74" s="778"/>
      <c r="Z74" s="778"/>
      <c r="AA74" s="778"/>
      <c r="AB74" s="778"/>
      <c r="AC74" s="778"/>
      <c r="AD74" s="778"/>
      <c r="AE74" s="778"/>
      <c r="AF74" s="778"/>
      <c r="AG74" s="797"/>
      <c r="AH74" s="398" t="s">
        <v>573</v>
      </c>
      <c r="AI74" s="396">
        <f>+COUNTIF(C75:AG76,"休")</f>
        <v>0</v>
      </c>
      <c r="AJ74" s="422" t="e">
        <f>IF(AI75&gt;0.285,"",IF(AI74&lt;AI71,"←計画日数が足りません",""))</f>
        <v>#DIV/0!</v>
      </c>
    </row>
    <row r="75" spans="2:36" ht="13.5" customHeight="1">
      <c r="B75" s="798" t="s">
        <v>535</v>
      </c>
      <c r="C75" s="799"/>
      <c r="D75" s="793"/>
      <c r="E75" s="776"/>
      <c r="F75" s="793"/>
      <c r="G75" s="793"/>
      <c r="H75" s="793"/>
      <c r="I75" s="793"/>
      <c r="J75" s="793"/>
      <c r="K75" s="793"/>
      <c r="L75" s="776"/>
      <c r="M75" s="793"/>
      <c r="N75" s="793"/>
      <c r="O75" s="793"/>
      <c r="P75" s="793"/>
      <c r="Q75" s="793"/>
      <c r="R75" s="793"/>
      <c r="S75" s="776"/>
      <c r="T75" s="793"/>
      <c r="U75" s="793"/>
      <c r="V75" s="793"/>
      <c r="W75" s="793"/>
      <c r="X75" s="793"/>
      <c r="Y75" s="793"/>
      <c r="Z75" s="776"/>
      <c r="AA75" s="793"/>
      <c r="AB75" s="793"/>
      <c r="AC75" s="793"/>
      <c r="AD75" s="793"/>
      <c r="AE75" s="793"/>
      <c r="AF75" s="793"/>
      <c r="AG75" s="794"/>
      <c r="AH75" s="398" t="s">
        <v>575</v>
      </c>
      <c r="AI75" s="399" t="e">
        <f>+AI74/AI73</f>
        <v>#DIV/0!</v>
      </c>
    </row>
    <row r="76" spans="2:36">
      <c r="B76" s="798"/>
      <c r="C76" s="799"/>
      <c r="D76" s="793"/>
      <c r="E76" s="776"/>
      <c r="F76" s="793"/>
      <c r="G76" s="793"/>
      <c r="H76" s="793"/>
      <c r="I76" s="793"/>
      <c r="J76" s="793"/>
      <c r="K76" s="793"/>
      <c r="L76" s="776"/>
      <c r="M76" s="793"/>
      <c r="N76" s="793"/>
      <c r="O76" s="793"/>
      <c r="P76" s="793"/>
      <c r="Q76" s="793"/>
      <c r="R76" s="793"/>
      <c r="S76" s="776"/>
      <c r="T76" s="793"/>
      <c r="U76" s="793"/>
      <c r="V76" s="793"/>
      <c r="W76" s="793"/>
      <c r="X76" s="793"/>
      <c r="Y76" s="793"/>
      <c r="Z76" s="776"/>
      <c r="AA76" s="793"/>
      <c r="AB76" s="793"/>
      <c r="AC76" s="793"/>
      <c r="AD76" s="793"/>
      <c r="AE76" s="793"/>
      <c r="AF76" s="793"/>
      <c r="AG76" s="794"/>
      <c r="AH76" s="398" t="s">
        <v>528</v>
      </c>
      <c r="AI76" s="396">
        <f>+COUNTA(C77:AG78)</f>
        <v>0</v>
      </c>
    </row>
    <row r="77" spans="2:36">
      <c r="B77" s="725" t="s">
        <v>538</v>
      </c>
      <c r="C77" s="795"/>
      <c r="D77" s="776"/>
      <c r="E77" s="806"/>
      <c r="F77" s="776"/>
      <c r="G77" s="776"/>
      <c r="H77" s="776"/>
      <c r="I77" s="776"/>
      <c r="J77" s="776"/>
      <c r="K77" s="776"/>
      <c r="L77" s="806"/>
      <c r="M77" s="776"/>
      <c r="N77" s="776"/>
      <c r="O77" s="776"/>
      <c r="P77" s="776"/>
      <c r="Q77" s="776"/>
      <c r="R77" s="776"/>
      <c r="S77" s="806"/>
      <c r="T77" s="776"/>
      <c r="U77" s="776"/>
      <c r="V77" s="776"/>
      <c r="W77" s="776"/>
      <c r="X77" s="776"/>
      <c r="Y77" s="776"/>
      <c r="Z77" s="806"/>
      <c r="AA77" s="776"/>
      <c r="AB77" s="776"/>
      <c r="AC77" s="776"/>
      <c r="AD77" s="776"/>
      <c r="AE77" s="776"/>
      <c r="AF77" s="776"/>
      <c r="AG77" s="783"/>
      <c r="AH77" s="423" t="s">
        <v>577</v>
      </c>
      <c r="AI77" s="424" t="e">
        <f>+AI76/AI73</f>
        <v>#DIV/0!</v>
      </c>
    </row>
    <row r="78" spans="2:36">
      <c r="B78" s="726"/>
      <c r="C78" s="796"/>
      <c r="D78" s="777"/>
      <c r="E78" s="777"/>
      <c r="F78" s="777"/>
      <c r="G78" s="777"/>
      <c r="H78" s="777"/>
      <c r="I78" s="777"/>
      <c r="J78" s="777"/>
      <c r="K78" s="777"/>
      <c r="L78" s="777"/>
      <c r="M78" s="777"/>
      <c r="N78" s="777"/>
      <c r="O78" s="777"/>
      <c r="P78" s="777"/>
      <c r="Q78" s="777"/>
      <c r="R78" s="777"/>
      <c r="S78" s="777"/>
      <c r="T78" s="777"/>
      <c r="U78" s="777"/>
      <c r="V78" s="777"/>
      <c r="W78" s="777"/>
      <c r="X78" s="777"/>
      <c r="Y78" s="777"/>
      <c r="Z78" s="777"/>
      <c r="AA78" s="777"/>
      <c r="AB78" s="777"/>
      <c r="AC78" s="777"/>
      <c r="AD78" s="777"/>
      <c r="AE78" s="777"/>
      <c r="AF78" s="777"/>
      <c r="AG78" s="784"/>
      <c r="AH78" s="400" t="s">
        <v>602</v>
      </c>
      <c r="AI78" s="401" t="str">
        <f>IF(7&gt;AI73,"対象外",IF(AI76&gt;=AI71,"OK",IF(AI77&gt;=0.285,"OK","NG")))</f>
        <v>対象外</v>
      </c>
      <c r="AJ78" s="422" t="str">
        <f>IF(AI78="対象外","←７日間に満たない期間は達成判定の対象外",IF(AI78="NG","←月単位未達成","←月単位達成"))</f>
        <v>←７日間に満たない期間は達成判定の対象外</v>
      </c>
    </row>
    <row r="79" spans="2:36" hidden="1">
      <c r="C79" s="425" t="e">
        <f t="shared" ref="C79:AG79" si="23">IF(AND(DAY(C71)&gt;=22,DAY(C71)&lt;=28,C72="土"),1,0)</f>
        <v>#VALUE!</v>
      </c>
      <c r="D79" s="425" t="e">
        <f t="shared" si="23"/>
        <v>#VALUE!</v>
      </c>
      <c r="E79" s="425" t="e">
        <f t="shared" si="23"/>
        <v>#VALUE!</v>
      </c>
      <c r="F79" s="425" t="e">
        <f t="shared" si="23"/>
        <v>#VALUE!</v>
      </c>
      <c r="G79" s="425" t="e">
        <f t="shared" si="23"/>
        <v>#VALUE!</v>
      </c>
      <c r="H79" s="425" t="e">
        <f t="shared" si="23"/>
        <v>#VALUE!</v>
      </c>
      <c r="I79" s="425" t="e">
        <f t="shared" si="23"/>
        <v>#VALUE!</v>
      </c>
      <c r="J79" s="425" t="e">
        <f t="shared" si="23"/>
        <v>#VALUE!</v>
      </c>
      <c r="K79" s="425" t="e">
        <f t="shared" si="23"/>
        <v>#VALUE!</v>
      </c>
      <c r="L79" s="425" t="e">
        <f t="shared" si="23"/>
        <v>#VALUE!</v>
      </c>
      <c r="M79" s="425" t="e">
        <f t="shared" si="23"/>
        <v>#VALUE!</v>
      </c>
      <c r="N79" s="425" t="e">
        <f t="shared" si="23"/>
        <v>#VALUE!</v>
      </c>
      <c r="O79" s="425" t="e">
        <f t="shared" si="23"/>
        <v>#VALUE!</v>
      </c>
      <c r="P79" s="425" t="e">
        <f t="shared" si="23"/>
        <v>#VALUE!</v>
      </c>
      <c r="Q79" s="425" t="e">
        <f t="shared" si="23"/>
        <v>#VALUE!</v>
      </c>
      <c r="R79" s="425" t="e">
        <f t="shared" si="23"/>
        <v>#VALUE!</v>
      </c>
      <c r="S79" s="425" t="e">
        <f t="shared" si="23"/>
        <v>#VALUE!</v>
      </c>
      <c r="T79" s="425" t="e">
        <f t="shared" si="23"/>
        <v>#VALUE!</v>
      </c>
      <c r="U79" s="425" t="e">
        <f t="shared" si="23"/>
        <v>#VALUE!</v>
      </c>
      <c r="V79" s="425" t="e">
        <f t="shared" si="23"/>
        <v>#VALUE!</v>
      </c>
      <c r="W79" s="425" t="e">
        <f t="shared" si="23"/>
        <v>#VALUE!</v>
      </c>
      <c r="X79" s="425" t="e">
        <f t="shared" si="23"/>
        <v>#VALUE!</v>
      </c>
      <c r="Y79" s="425" t="e">
        <f t="shared" si="23"/>
        <v>#VALUE!</v>
      </c>
      <c r="Z79" s="425" t="e">
        <f t="shared" si="23"/>
        <v>#VALUE!</v>
      </c>
      <c r="AA79" s="425" t="e">
        <f t="shared" si="23"/>
        <v>#VALUE!</v>
      </c>
      <c r="AB79" s="425" t="e">
        <f t="shared" si="23"/>
        <v>#VALUE!</v>
      </c>
      <c r="AC79" s="425" t="e">
        <f t="shared" si="23"/>
        <v>#VALUE!</v>
      </c>
      <c r="AD79" s="425" t="e">
        <f t="shared" si="23"/>
        <v>#VALUE!</v>
      </c>
      <c r="AE79" s="425" t="e">
        <f t="shared" si="23"/>
        <v>#VALUE!</v>
      </c>
      <c r="AF79" s="425" t="e">
        <f t="shared" si="23"/>
        <v>#VALUE!</v>
      </c>
      <c r="AG79" s="425" t="e">
        <f t="shared" si="23"/>
        <v>#VALUE!</v>
      </c>
      <c r="AH79" s="426" t="s">
        <v>603</v>
      </c>
      <c r="AI79" s="427">
        <f>_xlfn.AGGREGATE(9,6,C79:AG79)</f>
        <v>0</v>
      </c>
      <c r="AJ79" s="422"/>
    </row>
    <row r="80" spans="2:36" hidden="1">
      <c r="C80" s="428" t="e">
        <f t="shared" ref="C80:AG80" si="24">IF(AND(DAY(C71)&gt;=22,DAY(C71)&lt;=28,C72="土",OR(C77="休",C77="雨")),1,0)</f>
        <v>#VALUE!</v>
      </c>
      <c r="D80" s="428" t="e">
        <f t="shared" si="24"/>
        <v>#VALUE!</v>
      </c>
      <c r="E80" s="428" t="e">
        <f t="shared" si="24"/>
        <v>#VALUE!</v>
      </c>
      <c r="F80" s="428" t="e">
        <f t="shared" si="24"/>
        <v>#VALUE!</v>
      </c>
      <c r="G80" s="428" t="e">
        <f t="shared" si="24"/>
        <v>#VALUE!</v>
      </c>
      <c r="H80" s="428" t="e">
        <f t="shared" si="24"/>
        <v>#VALUE!</v>
      </c>
      <c r="I80" s="428" t="e">
        <f t="shared" si="24"/>
        <v>#VALUE!</v>
      </c>
      <c r="J80" s="428" t="e">
        <f t="shared" si="24"/>
        <v>#VALUE!</v>
      </c>
      <c r="K80" s="428" t="e">
        <f t="shared" si="24"/>
        <v>#VALUE!</v>
      </c>
      <c r="L80" s="428" t="e">
        <f t="shared" si="24"/>
        <v>#VALUE!</v>
      </c>
      <c r="M80" s="428" t="e">
        <f t="shared" si="24"/>
        <v>#VALUE!</v>
      </c>
      <c r="N80" s="428" t="e">
        <f t="shared" si="24"/>
        <v>#VALUE!</v>
      </c>
      <c r="O80" s="428" t="e">
        <f t="shared" si="24"/>
        <v>#VALUE!</v>
      </c>
      <c r="P80" s="428" t="e">
        <f t="shared" si="24"/>
        <v>#VALUE!</v>
      </c>
      <c r="Q80" s="428" t="e">
        <f t="shared" si="24"/>
        <v>#VALUE!</v>
      </c>
      <c r="R80" s="428" t="e">
        <f t="shared" si="24"/>
        <v>#VALUE!</v>
      </c>
      <c r="S80" s="428" t="e">
        <f t="shared" si="24"/>
        <v>#VALUE!</v>
      </c>
      <c r="T80" s="428" t="e">
        <f t="shared" si="24"/>
        <v>#VALUE!</v>
      </c>
      <c r="U80" s="428" t="e">
        <f t="shared" si="24"/>
        <v>#VALUE!</v>
      </c>
      <c r="V80" s="428" t="e">
        <f t="shared" si="24"/>
        <v>#VALUE!</v>
      </c>
      <c r="W80" s="428" t="e">
        <f t="shared" si="24"/>
        <v>#VALUE!</v>
      </c>
      <c r="X80" s="428" t="e">
        <f t="shared" si="24"/>
        <v>#VALUE!</v>
      </c>
      <c r="Y80" s="428" t="e">
        <f t="shared" si="24"/>
        <v>#VALUE!</v>
      </c>
      <c r="Z80" s="428" t="e">
        <f t="shared" si="24"/>
        <v>#VALUE!</v>
      </c>
      <c r="AA80" s="428" t="e">
        <f t="shared" si="24"/>
        <v>#VALUE!</v>
      </c>
      <c r="AB80" s="428" t="e">
        <f t="shared" si="24"/>
        <v>#VALUE!</v>
      </c>
      <c r="AC80" s="428" t="e">
        <f t="shared" si="24"/>
        <v>#VALUE!</v>
      </c>
      <c r="AD80" s="428" t="e">
        <f t="shared" si="24"/>
        <v>#VALUE!</v>
      </c>
      <c r="AE80" s="428" t="e">
        <f t="shared" si="24"/>
        <v>#VALUE!</v>
      </c>
      <c r="AF80" s="428" t="e">
        <f t="shared" si="24"/>
        <v>#VALUE!</v>
      </c>
      <c r="AG80" s="428" t="e">
        <f t="shared" si="24"/>
        <v>#VALUE!</v>
      </c>
      <c r="AH80" s="426" t="s">
        <v>604</v>
      </c>
      <c r="AI80" s="427">
        <f>_xlfn.AGGREGATE(9,6,C80:AG80)</f>
        <v>0</v>
      </c>
      <c r="AJ80" s="422"/>
    </row>
    <row r="82" spans="2:36" hidden="1">
      <c r="C82" s="364" t="e">
        <f>YEAR(C85)</f>
        <v>#VALUE!</v>
      </c>
      <c r="D82" s="364" t="e">
        <f>MONTH(C85)</f>
        <v>#VALUE!</v>
      </c>
    </row>
    <row r="83" spans="2:36">
      <c r="B83" s="368" t="s">
        <v>596</v>
      </c>
      <c r="C83" s="800" t="e">
        <f>C85</f>
        <v>#VALUE!</v>
      </c>
      <c r="D83" s="801"/>
      <c r="E83" s="801"/>
      <c r="F83" s="801"/>
      <c r="G83" s="801"/>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2"/>
    </row>
    <row r="84" spans="2:36" hidden="1">
      <c r="B84" s="430"/>
      <c r="C84" s="418" t="e">
        <f>DATE($C82,$D82,1)</f>
        <v>#VALUE!</v>
      </c>
      <c r="D84" s="418" t="e">
        <f t="shared" ref="D84:AG84" si="25">C84+1</f>
        <v>#VALUE!</v>
      </c>
      <c r="E84" s="418" t="e">
        <f t="shared" si="25"/>
        <v>#VALUE!</v>
      </c>
      <c r="F84" s="418" t="e">
        <f t="shared" si="25"/>
        <v>#VALUE!</v>
      </c>
      <c r="G84" s="418" t="e">
        <f t="shared" si="25"/>
        <v>#VALUE!</v>
      </c>
      <c r="H84" s="418" t="e">
        <f t="shared" si="25"/>
        <v>#VALUE!</v>
      </c>
      <c r="I84" s="418" t="e">
        <f t="shared" si="25"/>
        <v>#VALUE!</v>
      </c>
      <c r="J84" s="418" t="e">
        <f t="shared" si="25"/>
        <v>#VALUE!</v>
      </c>
      <c r="K84" s="418" t="e">
        <f t="shared" si="25"/>
        <v>#VALUE!</v>
      </c>
      <c r="L84" s="418" t="e">
        <f t="shared" si="25"/>
        <v>#VALUE!</v>
      </c>
      <c r="M84" s="418" t="e">
        <f t="shared" si="25"/>
        <v>#VALUE!</v>
      </c>
      <c r="N84" s="418" t="e">
        <f t="shared" si="25"/>
        <v>#VALUE!</v>
      </c>
      <c r="O84" s="418" t="e">
        <f t="shared" si="25"/>
        <v>#VALUE!</v>
      </c>
      <c r="P84" s="418" t="e">
        <f t="shared" si="25"/>
        <v>#VALUE!</v>
      </c>
      <c r="Q84" s="418" t="e">
        <f t="shared" si="25"/>
        <v>#VALUE!</v>
      </c>
      <c r="R84" s="418" t="e">
        <f t="shared" si="25"/>
        <v>#VALUE!</v>
      </c>
      <c r="S84" s="418" t="e">
        <f t="shared" si="25"/>
        <v>#VALUE!</v>
      </c>
      <c r="T84" s="418" t="e">
        <f t="shared" si="25"/>
        <v>#VALUE!</v>
      </c>
      <c r="U84" s="418" t="e">
        <f t="shared" si="25"/>
        <v>#VALUE!</v>
      </c>
      <c r="V84" s="418" t="e">
        <f t="shared" si="25"/>
        <v>#VALUE!</v>
      </c>
      <c r="W84" s="418" t="e">
        <f t="shared" si="25"/>
        <v>#VALUE!</v>
      </c>
      <c r="X84" s="418" t="e">
        <f t="shared" si="25"/>
        <v>#VALUE!</v>
      </c>
      <c r="Y84" s="418" t="e">
        <f t="shared" si="25"/>
        <v>#VALUE!</v>
      </c>
      <c r="Z84" s="418" t="e">
        <f t="shared" si="25"/>
        <v>#VALUE!</v>
      </c>
      <c r="AA84" s="418" t="e">
        <f t="shared" si="25"/>
        <v>#VALUE!</v>
      </c>
      <c r="AB84" s="418" t="e">
        <f t="shared" si="25"/>
        <v>#VALUE!</v>
      </c>
      <c r="AC84" s="418" t="e">
        <f t="shared" si="25"/>
        <v>#VALUE!</v>
      </c>
      <c r="AD84" s="418" t="e">
        <f t="shared" si="25"/>
        <v>#VALUE!</v>
      </c>
      <c r="AE84" s="418" t="e">
        <f t="shared" si="25"/>
        <v>#VALUE!</v>
      </c>
      <c r="AF84" s="418" t="e">
        <f t="shared" si="25"/>
        <v>#VALUE!</v>
      </c>
      <c r="AG84" s="418" t="e">
        <f t="shared" si="25"/>
        <v>#VALUE!</v>
      </c>
      <c r="AH84" s="431"/>
      <c r="AI84" s="432"/>
    </row>
    <row r="85" spans="2:36">
      <c r="B85" s="433" t="s">
        <v>597</v>
      </c>
      <c r="C85" s="434" t="e">
        <f>IF(EDATE(C70,1)&gt;$G$7,"",EDATE(C70,1))</f>
        <v>#VALUE!</v>
      </c>
      <c r="D85" s="418" t="e">
        <f t="shared" ref="D85:AG85" si="26">IF(D84&gt;$G$7,"",IF(C85=EOMONTH(DATE($C82,$D82,1),0),"",IF(C85="","",C85+1)))</f>
        <v>#VALUE!</v>
      </c>
      <c r="E85" s="418" t="e">
        <f t="shared" si="26"/>
        <v>#VALUE!</v>
      </c>
      <c r="F85" s="418" t="e">
        <f t="shared" si="26"/>
        <v>#VALUE!</v>
      </c>
      <c r="G85" s="418" t="e">
        <f t="shared" si="26"/>
        <v>#VALUE!</v>
      </c>
      <c r="H85" s="418" t="e">
        <f t="shared" si="26"/>
        <v>#VALUE!</v>
      </c>
      <c r="I85" s="418" t="e">
        <f t="shared" si="26"/>
        <v>#VALUE!</v>
      </c>
      <c r="J85" s="418" t="e">
        <f t="shared" si="26"/>
        <v>#VALUE!</v>
      </c>
      <c r="K85" s="418" t="e">
        <f t="shared" si="26"/>
        <v>#VALUE!</v>
      </c>
      <c r="L85" s="418" t="e">
        <f t="shared" si="26"/>
        <v>#VALUE!</v>
      </c>
      <c r="M85" s="418" t="e">
        <f t="shared" si="26"/>
        <v>#VALUE!</v>
      </c>
      <c r="N85" s="418" t="e">
        <f t="shared" si="26"/>
        <v>#VALUE!</v>
      </c>
      <c r="O85" s="418" t="e">
        <f t="shared" si="26"/>
        <v>#VALUE!</v>
      </c>
      <c r="P85" s="418" t="e">
        <f t="shared" si="26"/>
        <v>#VALUE!</v>
      </c>
      <c r="Q85" s="418" t="e">
        <f t="shared" si="26"/>
        <v>#VALUE!</v>
      </c>
      <c r="R85" s="418" t="e">
        <f t="shared" si="26"/>
        <v>#VALUE!</v>
      </c>
      <c r="S85" s="418" t="e">
        <f t="shared" si="26"/>
        <v>#VALUE!</v>
      </c>
      <c r="T85" s="418" t="e">
        <f t="shared" si="26"/>
        <v>#VALUE!</v>
      </c>
      <c r="U85" s="418" t="e">
        <f t="shared" si="26"/>
        <v>#VALUE!</v>
      </c>
      <c r="V85" s="418" t="e">
        <f t="shared" si="26"/>
        <v>#VALUE!</v>
      </c>
      <c r="W85" s="418" t="e">
        <f t="shared" si="26"/>
        <v>#VALUE!</v>
      </c>
      <c r="X85" s="418" t="e">
        <f t="shared" si="26"/>
        <v>#VALUE!</v>
      </c>
      <c r="Y85" s="418" t="e">
        <f t="shared" si="26"/>
        <v>#VALUE!</v>
      </c>
      <c r="Z85" s="418" t="e">
        <f t="shared" si="26"/>
        <v>#VALUE!</v>
      </c>
      <c r="AA85" s="418" t="e">
        <f t="shared" si="26"/>
        <v>#VALUE!</v>
      </c>
      <c r="AB85" s="418" t="e">
        <f t="shared" si="26"/>
        <v>#VALUE!</v>
      </c>
      <c r="AC85" s="418" t="e">
        <f t="shared" si="26"/>
        <v>#VALUE!</v>
      </c>
      <c r="AD85" s="418" t="e">
        <f t="shared" si="26"/>
        <v>#VALUE!</v>
      </c>
      <c r="AE85" s="418" t="e">
        <f t="shared" si="26"/>
        <v>#VALUE!</v>
      </c>
      <c r="AF85" s="418" t="e">
        <f t="shared" si="26"/>
        <v>#VALUE!</v>
      </c>
      <c r="AG85" s="418" t="e">
        <f t="shared" si="26"/>
        <v>#VALUE!</v>
      </c>
      <c r="AH85" s="419" t="s">
        <v>598</v>
      </c>
      <c r="AI85" s="420">
        <f>+COUNTIFS(C86:AG86,"土",C87:AG87,"")+COUNTIFS(C86:AG86,"日",C87:AG87,"")</f>
        <v>0</v>
      </c>
    </row>
    <row r="86" spans="2:36">
      <c r="B86" s="393" t="s">
        <v>569</v>
      </c>
      <c r="C86" s="394" t="str">
        <f>IFERROR(TEXT(WEEKDAY(+C85),"aaa"),"")</f>
        <v/>
      </c>
      <c r="D86" s="394" t="str">
        <f t="shared" ref="D86:AG86" si="27">IFERROR(TEXT(WEEKDAY(+D85),"aaa"),"")</f>
        <v/>
      </c>
      <c r="E86" s="394" t="str">
        <f t="shared" si="27"/>
        <v/>
      </c>
      <c r="F86" s="394" t="str">
        <f t="shared" si="27"/>
        <v/>
      </c>
      <c r="G86" s="394" t="str">
        <f t="shared" si="27"/>
        <v/>
      </c>
      <c r="H86" s="394" t="str">
        <f t="shared" si="27"/>
        <v/>
      </c>
      <c r="I86" s="394" t="str">
        <f t="shared" si="27"/>
        <v/>
      </c>
      <c r="J86" s="394" t="str">
        <f t="shared" si="27"/>
        <v/>
      </c>
      <c r="K86" s="394" t="str">
        <f t="shared" si="27"/>
        <v/>
      </c>
      <c r="L86" s="394" t="str">
        <f t="shared" si="27"/>
        <v/>
      </c>
      <c r="M86" s="394" t="str">
        <f t="shared" si="27"/>
        <v/>
      </c>
      <c r="N86" s="394" t="str">
        <f t="shared" si="27"/>
        <v/>
      </c>
      <c r="O86" s="394" t="str">
        <f t="shared" si="27"/>
        <v/>
      </c>
      <c r="P86" s="394" t="str">
        <f t="shared" si="27"/>
        <v/>
      </c>
      <c r="Q86" s="394" t="str">
        <f t="shared" si="27"/>
        <v/>
      </c>
      <c r="R86" s="394" t="str">
        <f t="shared" si="27"/>
        <v/>
      </c>
      <c r="S86" s="394" t="str">
        <f t="shared" si="27"/>
        <v/>
      </c>
      <c r="T86" s="394" t="str">
        <f t="shared" si="27"/>
        <v/>
      </c>
      <c r="U86" s="394" t="str">
        <f t="shared" si="27"/>
        <v/>
      </c>
      <c r="V86" s="394" t="str">
        <f t="shared" si="27"/>
        <v/>
      </c>
      <c r="W86" s="394" t="str">
        <f t="shared" si="27"/>
        <v/>
      </c>
      <c r="X86" s="394" t="str">
        <f t="shared" si="27"/>
        <v/>
      </c>
      <c r="Y86" s="394" t="str">
        <f t="shared" si="27"/>
        <v/>
      </c>
      <c r="Z86" s="394" t="str">
        <f t="shared" si="27"/>
        <v/>
      </c>
      <c r="AA86" s="394" t="str">
        <f t="shared" si="27"/>
        <v/>
      </c>
      <c r="AB86" s="394" t="str">
        <f t="shared" si="27"/>
        <v/>
      </c>
      <c r="AC86" s="394" t="str">
        <f t="shared" si="27"/>
        <v/>
      </c>
      <c r="AD86" s="394" t="str">
        <f t="shared" si="27"/>
        <v/>
      </c>
      <c r="AE86" s="394" t="str">
        <f t="shared" si="27"/>
        <v/>
      </c>
      <c r="AF86" s="394" t="str">
        <f t="shared" si="27"/>
        <v/>
      </c>
      <c r="AG86" s="394" t="str">
        <f t="shared" si="27"/>
        <v/>
      </c>
      <c r="AH86" s="419" t="s">
        <v>599</v>
      </c>
      <c r="AI86" s="420">
        <f>+COUNTIF(C87:AG87,"夏休")+COUNTIF(C87:AG87,"冬休")+COUNTIF(C87:AG87,"中止")+COUNTIF(C87:AG87,"工場")+COUNTIF(C87:AG87,"他")</f>
        <v>0</v>
      </c>
    </row>
    <row r="87" spans="2:36" ht="13.5" customHeight="1">
      <c r="B87" s="803" t="s">
        <v>601</v>
      </c>
      <c r="C87" s="805"/>
      <c r="D87" s="778"/>
      <c r="E87" s="778"/>
      <c r="F87" s="778"/>
      <c r="G87" s="778"/>
      <c r="H87" s="778"/>
      <c r="I87" s="778"/>
      <c r="J87" s="778"/>
      <c r="K87" s="778"/>
      <c r="L87" s="778"/>
      <c r="M87" s="778"/>
      <c r="N87" s="778"/>
      <c r="O87" s="778"/>
      <c r="P87" s="778"/>
      <c r="Q87" s="778"/>
      <c r="R87" s="778"/>
      <c r="S87" s="778"/>
      <c r="T87" s="778"/>
      <c r="U87" s="778"/>
      <c r="V87" s="778"/>
      <c r="W87" s="778"/>
      <c r="X87" s="778"/>
      <c r="Y87" s="778"/>
      <c r="Z87" s="778"/>
      <c r="AA87" s="778"/>
      <c r="AB87" s="778"/>
      <c r="AC87" s="778"/>
      <c r="AD87" s="778"/>
      <c r="AE87" s="778"/>
      <c r="AF87" s="778"/>
      <c r="AG87" s="797"/>
      <c r="AH87" s="398" t="s">
        <v>527</v>
      </c>
      <c r="AI87" s="421">
        <f>COUNT(C85:AG85)-AI86</f>
        <v>0</v>
      </c>
    </row>
    <row r="88" spans="2:36" ht="13.5" customHeight="1">
      <c r="B88" s="804"/>
      <c r="C88" s="805"/>
      <c r="D88" s="778"/>
      <c r="E88" s="778"/>
      <c r="F88" s="778"/>
      <c r="G88" s="778"/>
      <c r="H88" s="778"/>
      <c r="I88" s="778"/>
      <c r="J88" s="778"/>
      <c r="K88" s="778"/>
      <c r="L88" s="778"/>
      <c r="M88" s="778"/>
      <c r="N88" s="778"/>
      <c r="O88" s="778"/>
      <c r="P88" s="778"/>
      <c r="Q88" s="778"/>
      <c r="R88" s="778"/>
      <c r="S88" s="778"/>
      <c r="T88" s="778"/>
      <c r="U88" s="778"/>
      <c r="V88" s="778"/>
      <c r="W88" s="778"/>
      <c r="X88" s="778"/>
      <c r="Y88" s="778"/>
      <c r="Z88" s="778"/>
      <c r="AA88" s="778"/>
      <c r="AB88" s="778"/>
      <c r="AC88" s="778"/>
      <c r="AD88" s="778"/>
      <c r="AE88" s="778"/>
      <c r="AF88" s="778"/>
      <c r="AG88" s="797"/>
      <c r="AH88" s="398" t="s">
        <v>573</v>
      </c>
      <c r="AI88" s="396">
        <f>+COUNTIF(C89:AG90,"休")</f>
        <v>0</v>
      </c>
      <c r="AJ88" s="422" t="e">
        <f>IF(AI89&gt;0.285,"",IF(AI88&lt;AI85,"←計画日数が足りません",""))</f>
        <v>#DIV/0!</v>
      </c>
    </row>
    <row r="89" spans="2:36" ht="13.5" customHeight="1">
      <c r="B89" s="798" t="s">
        <v>535</v>
      </c>
      <c r="C89" s="799"/>
      <c r="D89" s="793"/>
      <c r="E89" s="793"/>
      <c r="F89" s="793"/>
      <c r="G89" s="793"/>
      <c r="H89" s="793"/>
      <c r="I89" s="776"/>
      <c r="J89" s="793"/>
      <c r="K89" s="793"/>
      <c r="L89" s="793"/>
      <c r="M89" s="793"/>
      <c r="N89" s="793"/>
      <c r="O89" s="793"/>
      <c r="P89" s="776"/>
      <c r="Q89" s="793"/>
      <c r="R89" s="793"/>
      <c r="S89" s="793"/>
      <c r="T89" s="793"/>
      <c r="U89" s="793"/>
      <c r="V89" s="793"/>
      <c r="W89" s="776"/>
      <c r="X89" s="793"/>
      <c r="Y89" s="793"/>
      <c r="Z89" s="793"/>
      <c r="AA89" s="793"/>
      <c r="AB89" s="793"/>
      <c r="AC89" s="793"/>
      <c r="AD89" s="776"/>
      <c r="AE89" s="793"/>
      <c r="AF89" s="793"/>
      <c r="AG89" s="794"/>
      <c r="AH89" s="398" t="s">
        <v>575</v>
      </c>
      <c r="AI89" s="399" t="e">
        <f>+AI88/AI87</f>
        <v>#DIV/0!</v>
      </c>
    </row>
    <row r="90" spans="2:36">
      <c r="B90" s="798"/>
      <c r="C90" s="799"/>
      <c r="D90" s="793"/>
      <c r="E90" s="793"/>
      <c r="F90" s="793"/>
      <c r="G90" s="793"/>
      <c r="H90" s="793"/>
      <c r="I90" s="776"/>
      <c r="J90" s="793"/>
      <c r="K90" s="793"/>
      <c r="L90" s="793"/>
      <c r="M90" s="793"/>
      <c r="N90" s="793"/>
      <c r="O90" s="793"/>
      <c r="P90" s="776"/>
      <c r="Q90" s="793"/>
      <c r="R90" s="793"/>
      <c r="S90" s="793"/>
      <c r="T90" s="793"/>
      <c r="U90" s="793"/>
      <c r="V90" s="793"/>
      <c r="W90" s="776"/>
      <c r="X90" s="793"/>
      <c r="Y90" s="793"/>
      <c r="Z90" s="793"/>
      <c r="AA90" s="793"/>
      <c r="AB90" s="793"/>
      <c r="AC90" s="793"/>
      <c r="AD90" s="776"/>
      <c r="AE90" s="793"/>
      <c r="AF90" s="793"/>
      <c r="AG90" s="794"/>
      <c r="AH90" s="398" t="s">
        <v>528</v>
      </c>
      <c r="AI90" s="396">
        <f>+COUNTA(C91:AG92)</f>
        <v>0</v>
      </c>
    </row>
    <row r="91" spans="2:36">
      <c r="B91" s="725" t="s">
        <v>538</v>
      </c>
      <c r="C91" s="795"/>
      <c r="D91" s="776"/>
      <c r="E91" s="776"/>
      <c r="F91" s="776"/>
      <c r="G91" s="776"/>
      <c r="H91" s="776"/>
      <c r="I91" s="806"/>
      <c r="J91" s="776"/>
      <c r="K91" s="776"/>
      <c r="L91" s="776"/>
      <c r="M91" s="776"/>
      <c r="N91" s="776"/>
      <c r="O91" s="776"/>
      <c r="P91" s="806"/>
      <c r="Q91" s="776"/>
      <c r="R91" s="776"/>
      <c r="S91" s="776"/>
      <c r="T91" s="776"/>
      <c r="U91" s="776"/>
      <c r="V91" s="776"/>
      <c r="W91" s="806"/>
      <c r="X91" s="776"/>
      <c r="Y91" s="776"/>
      <c r="Z91" s="776"/>
      <c r="AA91" s="776"/>
      <c r="AB91" s="776"/>
      <c r="AC91" s="776"/>
      <c r="AD91" s="806"/>
      <c r="AE91" s="776"/>
      <c r="AF91" s="776"/>
      <c r="AG91" s="783"/>
      <c r="AH91" s="423" t="s">
        <v>577</v>
      </c>
      <c r="AI91" s="424" t="e">
        <f>+AI90/AI87</f>
        <v>#DIV/0!</v>
      </c>
    </row>
    <row r="92" spans="2:36">
      <c r="B92" s="726"/>
      <c r="C92" s="796"/>
      <c r="D92" s="777"/>
      <c r="E92" s="777"/>
      <c r="F92" s="777"/>
      <c r="G92" s="777"/>
      <c r="H92" s="777"/>
      <c r="I92" s="777"/>
      <c r="J92" s="777"/>
      <c r="K92" s="777"/>
      <c r="L92" s="777"/>
      <c r="M92" s="777"/>
      <c r="N92" s="777"/>
      <c r="O92" s="777"/>
      <c r="P92" s="777"/>
      <c r="Q92" s="777"/>
      <c r="R92" s="777"/>
      <c r="S92" s="777"/>
      <c r="T92" s="777"/>
      <c r="U92" s="777"/>
      <c r="V92" s="777"/>
      <c r="W92" s="777"/>
      <c r="X92" s="777"/>
      <c r="Y92" s="777"/>
      <c r="Z92" s="777"/>
      <c r="AA92" s="777"/>
      <c r="AB92" s="777"/>
      <c r="AC92" s="777"/>
      <c r="AD92" s="777"/>
      <c r="AE92" s="777"/>
      <c r="AF92" s="777"/>
      <c r="AG92" s="784"/>
      <c r="AH92" s="400" t="s">
        <v>602</v>
      </c>
      <c r="AI92" s="401" t="str">
        <f>IF(7&gt;AI87,"対象外",IF(AI90&gt;=AI85,"OK",IF(AI91&gt;=0.285,"OK","NG")))</f>
        <v>対象外</v>
      </c>
      <c r="AJ92" s="422" t="str">
        <f>IF(AI92="対象外","←７日間に満たない期間は達成判定の対象外",IF(AI92="NG","←月単位未達成","←月単位達成"))</f>
        <v>←７日間に満たない期間は達成判定の対象外</v>
      </c>
    </row>
    <row r="93" spans="2:36" hidden="1">
      <c r="C93" s="425" t="e">
        <f t="shared" ref="C93:AG93" si="28">IF(AND(DAY(C85)&gt;=22,DAY(C85)&lt;=28,C86="土"),1,0)</f>
        <v>#VALUE!</v>
      </c>
      <c r="D93" s="425" t="e">
        <f t="shared" si="28"/>
        <v>#VALUE!</v>
      </c>
      <c r="E93" s="425" t="e">
        <f t="shared" si="28"/>
        <v>#VALUE!</v>
      </c>
      <c r="F93" s="425" t="e">
        <f t="shared" si="28"/>
        <v>#VALUE!</v>
      </c>
      <c r="G93" s="425" t="e">
        <f t="shared" si="28"/>
        <v>#VALUE!</v>
      </c>
      <c r="H93" s="425" t="e">
        <f t="shared" si="28"/>
        <v>#VALUE!</v>
      </c>
      <c r="I93" s="425" t="e">
        <f t="shared" si="28"/>
        <v>#VALUE!</v>
      </c>
      <c r="J93" s="425" t="e">
        <f t="shared" si="28"/>
        <v>#VALUE!</v>
      </c>
      <c r="K93" s="425" t="e">
        <f t="shared" si="28"/>
        <v>#VALUE!</v>
      </c>
      <c r="L93" s="425" t="e">
        <f t="shared" si="28"/>
        <v>#VALUE!</v>
      </c>
      <c r="M93" s="425" t="e">
        <f t="shared" si="28"/>
        <v>#VALUE!</v>
      </c>
      <c r="N93" s="425" t="e">
        <f t="shared" si="28"/>
        <v>#VALUE!</v>
      </c>
      <c r="O93" s="425" t="e">
        <f t="shared" si="28"/>
        <v>#VALUE!</v>
      </c>
      <c r="P93" s="425" t="e">
        <f t="shared" si="28"/>
        <v>#VALUE!</v>
      </c>
      <c r="Q93" s="425" t="e">
        <f t="shared" si="28"/>
        <v>#VALUE!</v>
      </c>
      <c r="R93" s="425" t="e">
        <f t="shared" si="28"/>
        <v>#VALUE!</v>
      </c>
      <c r="S93" s="425" t="e">
        <f t="shared" si="28"/>
        <v>#VALUE!</v>
      </c>
      <c r="T93" s="425" t="e">
        <f t="shared" si="28"/>
        <v>#VALUE!</v>
      </c>
      <c r="U93" s="425" t="e">
        <f t="shared" si="28"/>
        <v>#VALUE!</v>
      </c>
      <c r="V93" s="425" t="e">
        <f t="shared" si="28"/>
        <v>#VALUE!</v>
      </c>
      <c r="W93" s="425" t="e">
        <f t="shared" si="28"/>
        <v>#VALUE!</v>
      </c>
      <c r="X93" s="425" t="e">
        <f t="shared" si="28"/>
        <v>#VALUE!</v>
      </c>
      <c r="Y93" s="425" t="e">
        <f t="shared" si="28"/>
        <v>#VALUE!</v>
      </c>
      <c r="Z93" s="425" t="e">
        <f t="shared" si="28"/>
        <v>#VALUE!</v>
      </c>
      <c r="AA93" s="425" t="e">
        <f t="shared" si="28"/>
        <v>#VALUE!</v>
      </c>
      <c r="AB93" s="425" t="e">
        <f t="shared" si="28"/>
        <v>#VALUE!</v>
      </c>
      <c r="AC93" s="425" t="e">
        <f t="shared" si="28"/>
        <v>#VALUE!</v>
      </c>
      <c r="AD93" s="425" t="e">
        <f t="shared" si="28"/>
        <v>#VALUE!</v>
      </c>
      <c r="AE93" s="425" t="e">
        <f t="shared" si="28"/>
        <v>#VALUE!</v>
      </c>
      <c r="AF93" s="425" t="e">
        <f t="shared" si="28"/>
        <v>#VALUE!</v>
      </c>
      <c r="AG93" s="425" t="e">
        <f t="shared" si="28"/>
        <v>#VALUE!</v>
      </c>
      <c r="AH93" s="426" t="s">
        <v>603</v>
      </c>
      <c r="AI93" s="427">
        <f>_xlfn.AGGREGATE(9,6,C93:AG93)</f>
        <v>0</v>
      </c>
      <c r="AJ93" s="422"/>
    </row>
    <row r="94" spans="2:36" hidden="1">
      <c r="C94" s="428" t="e">
        <f t="shared" ref="C94:AG94" si="29">IF(AND(DAY(C85)&gt;=22,DAY(C85)&lt;=28,C86="土",OR(C91="休",C91="雨")),1,0)</f>
        <v>#VALUE!</v>
      </c>
      <c r="D94" s="428" t="e">
        <f t="shared" si="29"/>
        <v>#VALUE!</v>
      </c>
      <c r="E94" s="428" t="e">
        <f t="shared" si="29"/>
        <v>#VALUE!</v>
      </c>
      <c r="F94" s="428" t="e">
        <f t="shared" si="29"/>
        <v>#VALUE!</v>
      </c>
      <c r="G94" s="428" t="e">
        <f t="shared" si="29"/>
        <v>#VALUE!</v>
      </c>
      <c r="H94" s="428" t="e">
        <f t="shared" si="29"/>
        <v>#VALUE!</v>
      </c>
      <c r="I94" s="428" t="e">
        <f t="shared" si="29"/>
        <v>#VALUE!</v>
      </c>
      <c r="J94" s="428" t="e">
        <f t="shared" si="29"/>
        <v>#VALUE!</v>
      </c>
      <c r="K94" s="428" t="e">
        <f t="shared" si="29"/>
        <v>#VALUE!</v>
      </c>
      <c r="L94" s="428" t="e">
        <f t="shared" si="29"/>
        <v>#VALUE!</v>
      </c>
      <c r="M94" s="428" t="e">
        <f t="shared" si="29"/>
        <v>#VALUE!</v>
      </c>
      <c r="N94" s="428" t="e">
        <f t="shared" si="29"/>
        <v>#VALUE!</v>
      </c>
      <c r="O94" s="428" t="e">
        <f t="shared" si="29"/>
        <v>#VALUE!</v>
      </c>
      <c r="P94" s="428" t="e">
        <f t="shared" si="29"/>
        <v>#VALUE!</v>
      </c>
      <c r="Q94" s="428" t="e">
        <f t="shared" si="29"/>
        <v>#VALUE!</v>
      </c>
      <c r="R94" s="428" t="e">
        <f t="shared" si="29"/>
        <v>#VALUE!</v>
      </c>
      <c r="S94" s="428" t="e">
        <f t="shared" si="29"/>
        <v>#VALUE!</v>
      </c>
      <c r="T94" s="428" t="e">
        <f t="shared" si="29"/>
        <v>#VALUE!</v>
      </c>
      <c r="U94" s="428" t="e">
        <f t="shared" si="29"/>
        <v>#VALUE!</v>
      </c>
      <c r="V94" s="428" t="e">
        <f t="shared" si="29"/>
        <v>#VALUE!</v>
      </c>
      <c r="W94" s="428" t="e">
        <f t="shared" si="29"/>
        <v>#VALUE!</v>
      </c>
      <c r="X94" s="428" t="e">
        <f t="shared" si="29"/>
        <v>#VALUE!</v>
      </c>
      <c r="Y94" s="428" t="e">
        <f t="shared" si="29"/>
        <v>#VALUE!</v>
      </c>
      <c r="Z94" s="428" t="e">
        <f t="shared" si="29"/>
        <v>#VALUE!</v>
      </c>
      <c r="AA94" s="428" t="e">
        <f t="shared" si="29"/>
        <v>#VALUE!</v>
      </c>
      <c r="AB94" s="428" t="e">
        <f t="shared" si="29"/>
        <v>#VALUE!</v>
      </c>
      <c r="AC94" s="428" t="e">
        <f t="shared" si="29"/>
        <v>#VALUE!</v>
      </c>
      <c r="AD94" s="428" t="e">
        <f t="shared" si="29"/>
        <v>#VALUE!</v>
      </c>
      <c r="AE94" s="428" t="e">
        <f t="shared" si="29"/>
        <v>#VALUE!</v>
      </c>
      <c r="AF94" s="428" t="e">
        <f t="shared" si="29"/>
        <v>#VALUE!</v>
      </c>
      <c r="AG94" s="428" t="e">
        <f t="shared" si="29"/>
        <v>#VALUE!</v>
      </c>
      <c r="AH94" s="426" t="s">
        <v>604</v>
      </c>
      <c r="AI94" s="427">
        <f>_xlfn.AGGREGATE(9,6,C94:AG94)</f>
        <v>0</v>
      </c>
      <c r="AJ94" s="422"/>
    </row>
    <row r="96" spans="2:36" hidden="1">
      <c r="C96" s="364" t="e">
        <f>YEAR(C99)</f>
        <v>#VALUE!</v>
      </c>
      <c r="D96" s="364" t="e">
        <f>MONTH(C99)</f>
        <v>#VALUE!</v>
      </c>
    </row>
    <row r="97" spans="2:36">
      <c r="B97" s="368" t="s">
        <v>596</v>
      </c>
      <c r="C97" s="800" t="e">
        <f>C99</f>
        <v>#VALUE!</v>
      </c>
      <c r="D97" s="801"/>
      <c r="E97" s="801"/>
      <c r="F97" s="801"/>
      <c r="G97" s="801"/>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2"/>
    </row>
    <row r="98" spans="2:36" hidden="1">
      <c r="B98" s="430"/>
      <c r="C98" s="418" t="e">
        <f>DATE($C96,$D96,1)</f>
        <v>#VALUE!</v>
      </c>
      <c r="D98" s="418" t="e">
        <f t="shared" ref="D98:AG98" si="30">C98+1</f>
        <v>#VALUE!</v>
      </c>
      <c r="E98" s="418" t="e">
        <f t="shared" si="30"/>
        <v>#VALUE!</v>
      </c>
      <c r="F98" s="418" t="e">
        <f t="shared" si="30"/>
        <v>#VALUE!</v>
      </c>
      <c r="G98" s="418" t="e">
        <f t="shared" si="30"/>
        <v>#VALUE!</v>
      </c>
      <c r="H98" s="418" t="e">
        <f t="shared" si="30"/>
        <v>#VALUE!</v>
      </c>
      <c r="I98" s="418" t="e">
        <f t="shared" si="30"/>
        <v>#VALUE!</v>
      </c>
      <c r="J98" s="418" t="e">
        <f t="shared" si="30"/>
        <v>#VALUE!</v>
      </c>
      <c r="K98" s="418" t="e">
        <f t="shared" si="30"/>
        <v>#VALUE!</v>
      </c>
      <c r="L98" s="418" t="e">
        <f t="shared" si="30"/>
        <v>#VALUE!</v>
      </c>
      <c r="M98" s="418" t="e">
        <f t="shared" si="30"/>
        <v>#VALUE!</v>
      </c>
      <c r="N98" s="418" t="e">
        <f t="shared" si="30"/>
        <v>#VALUE!</v>
      </c>
      <c r="O98" s="418" t="e">
        <f t="shared" si="30"/>
        <v>#VALUE!</v>
      </c>
      <c r="P98" s="418" t="e">
        <f t="shared" si="30"/>
        <v>#VALUE!</v>
      </c>
      <c r="Q98" s="418" t="e">
        <f t="shared" si="30"/>
        <v>#VALUE!</v>
      </c>
      <c r="R98" s="418" t="e">
        <f t="shared" si="30"/>
        <v>#VALUE!</v>
      </c>
      <c r="S98" s="418" t="e">
        <f t="shared" si="30"/>
        <v>#VALUE!</v>
      </c>
      <c r="T98" s="418" t="e">
        <f t="shared" si="30"/>
        <v>#VALUE!</v>
      </c>
      <c r="U98" s="418" t="e">
        <f t="shared" si="30"/>
        <v>#VALUE!</v>
      </c>
      <c r="V98" s="418" t="e">
        <f t="shared" si="30"/>
        <v>#VALUE!</v>
      </c>
      <c r="W98" s="418" t="e">
        <f t="shared" si="30"/>
        <v>#VALUE!</v>
      </c>
      <c r="X98" s="418" t="e">
        <f t="shared" si="30"/>
        <v>#VALUE!</v>
      </c>
      <c r="Y98" s="418" t="e">
        <f t="shared" si="30"/>
        <v>#VALUE!</v>
      </c>
      <c r="Z98" s="418" t="e">
        <f t="shared" si="30"/>
        <v>#VALUE!</v>
      </c>
      <c r="AA98" s="418" t="e">
        <f t="shared" si="30"/>
        <v>#VALUE!</v>
      </c>
      <c r="AB98" s="418" t="e">
        <f t="shared" si="30"/>
        <v>#VALUE!</v>
      </c>
      <c r="AC98" s="418" t="e">
        <f t="shared" si="30"/>
        <v>#VALUE!</v>
      </c>
      <c r="AD98" s="418" t="e">
        <f t="shared" si="30"/>
        <v>#VALUE!</v>
      </c>
      <c r="AE98" s="418" t="e">
        <f t="shared" si="30"/>
        <v>#VALUE!</v>
      </c>
      <c r="AF98" s="418" t="e">
        <f t="shared" si="30"/>
        <v>#VALUE!</v>
      </c>
      <c r="AG98" s="418" t="e">
        <f t="shared" si="30"/>
        <v>#VALUE!</v>
      </c>
      <c r="AH98" s="431"/>
      <c r="AI98" s="432"/>
    </row>
    <row r="99" spans="2:36">
      <c r="B99" s="433" t="s">
        <v>597</v>
      </c>
      <c r="C99" s="434" t="e">
        <f>IF(EDATE(C84,1)&gt;$G$7,"",EDATE(C84,1))</f>
        <v>#VALUE!</v>
      </c>
      <c r="D99" s="418" t="e">
        <f t="shared" ref="D99:AG99" si="31">IF(D98&gt;$G$7,"",IF(C99=EOMONTH(DATE($C96,$D96,1),0),"",IF(C99="","",C99+1)))</f>
        <v>#VALUE!</v>
      </c>
      <c r="E99" s="418" t="e">
        <f t="shared" si="31"/>
        <v>#VALUE!</v>
      </c>
      <c r="F99" s="418" t="e">
        <f t="shared" si="31"/>
        <v>#VALUE!</v>
      </c>
      <c r="G99" s="418" t="e">
        <f t="shared" si="31"/>
        <v>#VALUE!</v>
      </c>
      <c r="H99" s="418" t="e">
        <f t="shared" si="31"/>
        <v>#VALUE!</v>
      </c>
      <c r="I99" s="418" t="e">
        <f t="shared" si="31"/>
        <v>#VALUE!</v>
      </c>
      <c r="J99" s="418" t="e">
        <f t="shared" si="31"/>
        <v>#VALUE!</v>
      </c>
      <c r="K99" s="418" t="e">
        <f t="shared" si="31"/>
        <v>#VALUE!</v>
      </c>
      <c r="L99" s="418" t="e">
        <f t="shared" si="31"/>
        <v>#VALUE!</v>
      </c>
      <c r="M99" s="418" t="e">
        <f t="shared" si="31"/>
        <v>#VALUE!</v>
      </c>
      <c r="N99" s="418" t="e">
        <f t="shared" si="31"/>
        <v>#VALUE!</v>
      </c>
      <c r="O99" s="418" t="e">
        <f t="shared" si="31"/>
        <v>#VALUE!</v>
      </c>
      <c r="P99" s="418" t="e">
        <f t="shared" si="31"/>
        <v>#VALUE!</v>
      </c>
      <c r="Q99" s="418" t="e">
        <f t="shared" si="31"/>
        <v>#VALUE!</v>
      </c>
      <c r="R99" s="418" t="e">
        <f t="shared" si="31"/>
        <v>#VALUE!</v>
      </c>
      <c r="S99" s="418" t="e">
        <f t="shared" si="31"/>
        <v>#VALUE!</v>
      </c>
      <c r="T99" s="418" t="e">
        <f t="shared" si="31"/>
        <v>#VALUE!</v>
      </c>
      <c r="U99" s="418" t="e">
        <f t="shared" si="31"/>
        <v>#VALUE!</v>
      </c>
      <c r="V99" s="418" t="e">
        <f t="shared" si="31"/>
        <v>#VALUE!</v>
      </c>
      <c r="W99" s="418" t="e">
        <f t="shared" si="31"/>
        <v>#VALUE!</v>
      </c>
      <c r="X99" s="418" t="e">
        <f t="shared" si="31"/>
        <v>#VALUE!</v>
      </c>
      <c r="Y99" s="418" t="e">
        <f t="shared" si="31"/>
        <v>#VALUE!</v>
      </c>
      <c r="Z99" s="418" t="e">
        <f t="shared" si="31"/>
        <v>#VALUE!</v>
      </c>
      <c r="AA99" s="418" t="e">
        <f t="shared" si="31"/>
        <v>#VALUE!</v>
      </c>
      <c r="AB99" s="418" t="e">
        <f t="shared" si="31"/>
        <v>#VALUE!</v>
      </c>
      <c r="AC99" s="418" t="e">
        <f t="shared" si="31"/>
        <v>#VALUE!</v>
      </c>
      <c r="AD99" s="418" t="e">
        <f t="shared" si="31"/>
        <v>#VALUE!</v>
      </c>
      <c r="AE99" s="418" t="e">
        <f t="shared" si="31"/>
        <v>#VALUE!</v>
      </c>
      <c r="AF99" s="418" t="e">
        <f t="shared" si="31"/>
        <v>#VALUE!</v>
      </c>
      <c r="AG99" s="418" t="e">
        <f t="shared" si="31"/>
        <v>#VALUE!</v>
      </c>
      <c r="AH99" s="419" t="s">
        <v>598</v>
      </c>
      <c r="AI99" s="420">
        <f>+COUNTIFS(C100:AG100,"土",C101:AG101,"")+COUNTIFS(C100:AG100,"日",C101:AG101,"")</f>
        <v>0</v>
      </c>
    </row>
    <row r="100" spans="2:36">
      <c r="B100" s="393" t="s">
        <v>569</v>
      </c>
      <c r="C100" s="394" t="str">
        <f>IFERROR(TEXT(WEEKDAY(+C99),"aaa"),"")</f>
        <v/>
      </c>
      <c r="D100" s="394" t="str">
        <f t="shared" ref="D100:AG100" si="32">IFERROR(TEXT(WEEKDAY(+D99),"aaa"),"")</f>
        <v/>
      </c>
      <c r="E100" s="394" t="str">
        <f t="shared" si="32"/>
        <v/>
      </c>
      <c r="F100" s="394" t="str">
        <f t="shared" si="32"/>
        <v/>
      </c>
      <c r="G100" s="394" t="str">
        <f t="shared" si="32"/>
        <v/>
      </c>
      <c r="H100" s="394" t="str">
        <f t="shared" si="32"/>
        <v/>
      </c>
      <c r="I100" s="394" t="str">
        <f t="shared" si="32"/>
        <v/>
      </c>
      <c r="J100" s="394" t="str">
        <f t="shared" si="32"/>
        <v/>
      </c>
      <c r="K100" s="394" t="str">
        <f t="shared" si="32"/>
        <v/>
      </c>
      <c r="L100" s="394" t="str">
        <f t="shared" si="32"/>
        <v/>
      </c>
      <c r="M100" s="394" t="str">
        <f t="shared" si="32"/>
        <v/>
      </c>
      <c r="N100" s="394" t="str">
        <f t="shared" si="32"/>
        <v/>
      </c>
      <c r="O100" s="394" t="str">
        <f t="shared" si="32"/>
        <v/>
      </c>
      <c r="P100" s="394" t="str">
        <f t="shared" si="32"/>
        <v/>
      </c>
      <c r="Q100" s="394" t="str">
        <f t="shared" si="32"/>
        <v/>
      </c>
      <c r="R100" s="394" t="str">
        <f t="shared" si="32"/>
        <v/>
      </c>
      <c r="S100" s="394" t="str">
        <f t="shared" si="32"/>
        <v/>
      </c>
      <c r="T100" s="394" t="str">
        <f t="shared" si="32"/>
        <v/>
      </c>
      <c r="U100" s="394" t="str">
        <f t="shared" si="32"/>
        <v/>
      </c>
      <c r="V100" s="394" t="str">
        <f t="shared" si="32"/>
        <v/>
      </c>
      <c r="W100" s="394" t="str">
        <f t="shared" si="32"/>
        <v/>
      </c>
      <c r="X100" s="394" t="str">
        <f t="shared" si="32"/>
        <v/>
      </c>
      <c r="Y100" s="394" t="str">
        <f t="shared" si="32"/>
        <v/>
      </c>
      <c r="Z100" s="394" t="str">
        <f t="shared" si="32"/>
        <v/>
      </c>
      <c r="AA100" s="394" t="str">
        <f t="shared" si="32"/>
        <v/>
      </c>
      <c r="AB100" s="394" t="str">
        <f t="shared" si="32"/>
        <v/>
      </c>
      <c r="AC100" s="394" t="str">
        <f t="shared" si="32"/>
        <v/>
      </c>
      <c r="AD100" s="394" t="str">
        <f t="shared" si="32"/>
        <v/>
      </c>
      <c r="AE100" s="394" t="str">
        <f t="shared" si="32"/>
        <v/>
      </c>
      <c r="AF100" s="394" t="str">
        <f t="shared" si="32"/>
        <v/>
      </c>
      <c r="AG100" s="394" t="str">
        <f t="shared" si="32"/>
        <v/>
      </c>
      <c r="AH100" s="419" t="s">
        <v>599</v>
      </c>
      <c r="AI100" s="420">
        <f>+COUNTIF(C101:AG101,"夏休")+COUNTIF(C101:AG101,"冬休")+COUNTIF(C101:AG101,"中止")+COUNTIF(C101:AG101,"工場")+COUNTIF(C101:AG101,"他")</f>
        <v>0</v>
      </c>
    </row>
    <row r="101" spans="2:36" ht="13.5" customHeight="1">
      <c r="B101" s="803" t="s">
        <v>601</v>
      </c>
      <c r="C101" s="805"/>
      <c r="D101" s="778"/>
      <c r="E101" s="778"/>
      <c r="F101" s="778"/>
      <c r="G101" s="778"/>
      <c r="H101" s="778"/>
      <c r="I101" s="778"/>
      <c r="J101" s="778"/>
      <c r="K101" s="778"/>
      <c r="L101" s="778"/>
      <c r="M101" s="778"/>
      <c r="N101" s="778"/>
      <c r="O101" s="778"/>
      <c r="P101" s="778"/>
      <c r="Q101" s="778"/>
      <c r="R101" s="778"/>
      <c r="S101" s="778"/>
      <c r="T101" s="778"/>
      <c r="U101" s="778"/>
      <c r="V101" s="778"/>
      <c r="W101" s="778"/>
      <c r="X101" s="778"/>
      <c r="Y101" s="778"/>
      <c r="Z101" s="778"/>
      <c r="AA101" s="778"/>
      <c r="AB101" s="778"/>
      <c r="AC101" s="778"/>
      <c r="AD101" s="778"/>
      <c r="AE101" s="778"/>
      <c r="AF101" s="778"/>
      <c r="AG101" s="797"/>
      <c r="AH101" s="398" t="s">
        <v>527</v>
      </c>
      <c r="AI101" s="421">
        <f>COUNT(C99:AG99)-AI100</f>
        <v>0</v>
      </c>
    </row>
    <row r="102" spans="2:36" ht="13.5" customHeight="1">
      <c r="B102" s="804"/>
      <c r="C102" s="805"/>
      <c r="D102" s="778"/>
      <c r="E102" s="778"/>
      <c r="F102" s="778"/>
      <c r="G102" s="778"/>
      <c r="H102" s="778"/>
      <c r="I102" s="778"/>
      <c r="J102" s="778"/>
      <c r="K102" s="778"/>
      <c r="L102" s="778"/>
      <c r="M102" s="778"/>
      <c r="N102" s="778"/>
      <c r="O102" s="778"/>
      <c r="P102" s="778"/>
      <c r="Q102" s="778"/>
      <c r="R102" s="778"/>
      <c r="S102" s="778"/>
      <c r="T102" s="778"/>
      <c r="U102" s="778"/>
      <c r="V102" s="778"/>
      <c r="W102" s="778"/>
      <c r="X102" s="778"/>
      <c r="Y102" s="778"/>
      <c r="Z102" s="778"/>
      <c r="AA102" s="778"/>
      <c r="AB102" s="778"/>
      <c r="AC102" s="778"/>
      <c r="AD102" s="778"/>
      <c r="AE102" s="778"/>
      <c r="AF102" s="778"/>
      <c r="AG102" s="797"/>
      <c r="AH102" s="398" t="s">
        <v>573</v>
      </c>
      <c r="AI102" s="396">
        <f>+COUNTIF(C103:AG104,"休")</f>
        <v>0</v>
      </c>
      <c r="AJ102" s="422" t="e">
        <f>IF(AI103&gt;0.285,"",IF(AI102&lt;AI99,"←計画日数が足りません",""))</f>
        <v>#DIV/0!</v>
      </c>
    </row>
    <row r="103" spans="2:36" ht="13.5" customHeight="1">
      <c r="B103" s="798" t="s">
        <v>535</v>
      </c>
      <c r="C103" s="799"/>
      <c r="D103" s="793"/>
      <c r="E103" s="793"/>
      <c r="F103" s="793"/>
      <c r="G103" s="776"/>
      <c r="H103" s="793"/>
      <c r="I103" s="793"/>
      <c r="J103" s="793"/>
      <c r="K103" s="793"/>
      <c r="L103" s="793"/>
      <c r="M103" s="793"/>
      <c r="N103" s="776"/>
      <c r="O103" s="793"/>
      <c r="P103" s="793"/>
      <c r="Q103" s="793"/>
      <c r="R103" s="793"/>
      <c r="S103" s="793"/>
      <c r="T103" s="793"/>
      <c r="U103" s="776"/>
      <c r="V103" s="793"/>
      <c r="W103" s="793"/>
      <c r="X103" s="793"/>
      <c r="Y103" s="793"/>
      <c r="Z103" s="793"/>
      <c r="AA103" s="793"/>
      <c r="AB103" s="776"/>
      <c r="AC103" s="793"/>
      <c r="AD103" s="793"/>
      <c r="AE103" s="793"/>
      <c r="AF103" s="793"/>
      <c r="AG103" s="794"/>
      <c r="AH103" s="398" t="s">
        <v>575</v>
      </c>
      <c r="AI103" s="399" t="e">
        <f>+AI102/AI101</f>
        <v>#DIV/0!</v>
      </c>
    </row>
    <row r="104" spans="2:36">
      <c r="B104" s="798"/>
      <c r="C104" s="799"/>
      <c r="D104" s="793"/>
      <c r="E104" s="793"/>
      <c r="F104" s="793"/>
      <c r="G104" s="776"/>
      <c r="H104" s="793"/>
      <c r="I104" s="793"/>
      <c r="J104" s="793"/>
      <c r="K104" s="793"/>
      <c r="L104" s="793"/>
      <c r="M104" s="793"/>
      <c r="N104" s="776"/>
      <c r="O104" s="793"/>
      <c r="P104" s="793"/>
      <c r="Q104" s="793"/>
      <c r="R104" s="793"/>
      <c r="S104" s="793"/>
      <c r="T104" s="793"/>
      <c r="U104" s="776"/>
      <c r="V104" s="793"/>
      <c r="W104" s="793"/>
      <c r="X104" s="793"/>
      <c r="Y104" s="793"/>
      <c r="Z104" s="793"/>
      <c r="AA104" s="793"/>
      <c r="AB104" s="776"/>
      <c r="AC104" s="793"/>
      <c r="AD104" s="793"/>
      <c r="AE104" s="793"/>
      <c r="AF104" s="793"/>
      <c r="AG104" s="794"/>
      <c r="AH104" s="398" t="s">
        <v>528</v>
      </c>
      <c r="AI104" s="396">
        <f>+COUNTA(C105:AG106)</f>
        <v>0</v>
      </c>
    </row>
    <row r="105" spans="2:36">
      <c r="B105" s="725" t="s">
        <v>538</v>
      </c>
      <c r="C105" s="795"/>
      <c r="D105" s="776"/>
      <c r="E105" s="776"/>
      <c r="F105" s="776"/>
      <c r="G105" s="806"/>
      <c r="H105" s="776"/>
      <c r="I105" s="776"/>
      <c r="J105" s="776"/>
      <c r="K105" s="776"/>
      <c r="L105" s="776"/>
      <c r="M105" s="776"/>
      <c r="N105" s="806"/>
      <c r="O105" s="776"/>
      <c r="P105" s="776"/>
      <c r="Q105" s="776"/>
      <c r="R105" s="776"/>
      <c r="S105" s="776"/>
      <c r="T105" s="776"/>
      <c r="U105" s="806"/>
      <c r="V105" s="776"/>
      <c r="W105" s="776"/>
      <c r="X105" s="776"/>
      <c r="Y105" s="776"/>
      <c r="Z105" s="776"/>
      <c r="AA105" s="776"/>
      <c r="AB105" s="806"/>
      <c r="AC105" s="776"/>
      <c r="AD105" s="776"/>
      <c r="AE105" s="776"/>
      <c r="AF105" s="776"/>
      <c r="AG105" s="783"/>
      <c r="AH105" s="423" t="s">
        <v>577</v>
      </c>
      <c r="AI105" s="424" t="e">
        <f>+AI104/AI101</f>
        <v>#DIV/0!</v>
      </c>
    </row>
    <row r="106" spans="2:36">
      <c r="B106" s="726"/>
      <c r="C106" s="796"/>
      <c r="D106" s="777"/>
      <c r="E106" s="777"/>
      <c r="F106" s="777"/>
      <c r="G106" s="777"/>
      <c r="H106" s="777"/>
      <c r="I106" s="777"/>
      <c r="J106" s="777"/>
      <c r="K106" s="777"/>
      <c r="L106" s="777"/>
      <c r="M106" s="777"/>
      <c r="N106" s="777"/>
      <c r="O106" s="777"/>
      <c r="P106" s="777"/>
      <c r="Q106" s="777"/>
      <c r="R106" s="777"/>
      <c r="S106" s="777"/>
      <c r="T106" s="777"/>
      <c r="U106" s="777"/>
      <c r="V106" s="777"/>
      <c r="W106" s="777"/>
      <c r="X106" s="777"/>
      <c r="Y106" s="777"/>
      <c r="Z106" s="777"/>
      <c r="AA106" s="777"/>
      <c r="AB106" s="777"/>
      <c r="AC106" s="777"/>
      <c r="AD106" s="777"/>
      <c r="AE106" s="777"/>
      <c r="AF106" s="777"/>
      <c r="AG106" s="784"/>
      <c r="AH106" s="400" t="s">
        <v>602</v>
      </c>
      <c r="AI106" s="401" t="str">
        <f>IF(7&gt;AI101,"対象外",IF(AI104&gt;=AI99,"OK",IF(AI105&gt;=0.285,"OK","NG")))</f>
        <v>対象外</v>
      </c>
      <c r="AJ106" s="422" t="str">
        <f>IF(AI106="対象外","←７日間に満たない期間は達成判定の対象外",IF(AI106="NG","←月単位未達成","←月単位達成"))</f>
        <v>←７日間に満たない期間は達成判定の対象外</v>
      </c>
    </row>
    <row r="107" spans="2:36" hidden="1">
      <c r="C107" s="425" t="e">
        <f t="shared" ref="C107:AG107" si="33">IF(AND(DAY(C99)&gt;=22,DAY(C99)&lt;=28,C100="土"),1,0)</f>
        <v>#VALUE!</v>
      </c>
      <c r="D107" s="425" t="e">
        <f t="shared" si="33"/>
        <v>#VALUE!</v>
      </c>
      <c r="E107" s="425" t="e">
        <f t="shared" si="33"/>
        <v>#VALUE!</v>
      </c>
      <c r="F107" s="425" t="e">
        <f t="shared" si="33"/>
        <v>#VALUE!</v>
      </c>
      <c r="G107" s="425" t="e">
        <f t="shared" si="33"/>
        <v>#VALUE!</v>
      </c>
      <c r="H107" s="425" t="e">
        <f t="shared" si="33"/>
        <v>#VALUE!</v>
      </c>
      <c r="I107" s="425" t="e">
        <f t="shared" si="33"/>
        <v>#VALUE!</v>
      </c>
      <c r="J107" s="425" t="e">
        <f t="shared" si="33"/>
        <v>#VALUE!</v>
      </c>
      <c r="K107" s="425" t="e">
        <f t="shared" si="33"/>
        <v>#VALUE!</v>
      </c>
      <c r="L107" s="425" t="e">
        <f t="shared" si="33"/>
        <v>#VALUE!</v>
      </c>
      <c r="M107" s="425" t="e">
        <f t="shared" si="33"/>
        <v>#VALUE!</v>
      </c>
      <c r="N107" s="425" t="e">
        <f t="shared" si="33"/>
        <v>#VALUE!</v>
      </c>
      <c r="O107" s="425" t="e">
        <f t="shared" si="33"/>
        <v>#VALUE!</v>
      </c>
      <c r="P107" s="425" t="e">
        <f t="shared" si="33"/>
        <v>#VALUE!</v>
      </c>
      <c r="Q107" s="425" t="e">
        <f t="shared" si="33"/>
        <v>#VALUE!</v>
      </c>
      <c r="R107" s="425" t="e">
        <f t="shared" si="33"/>
        <v>#VALUE!</v>
      </c>
      <c r="S107" s="425" t="e">
        <f t="shared" si="33"/>
        <v>#VALUE!</v>
      </c>
      <c r="T107" s="425" t="e">
        <f t="shared" si="33"/>
        <v>#VALUE!</v>
      </c>
      <c r="U107" s="425" t="e">
        <f t="shared" si="33"/>
        <v>#VALUE!</v>
      </c>
      <c r="V107" s="425" t="e">
        <f t="shared" si="33"/>
        <v>#VALUE!</v>
      </c>
      <c r="W107" s="425" t="e">
        <f t="shared" si="33"/>
        <v>#VALUE!</v>
      </c>
      <c r="X107" s="425" t="e">
        <f t="shared" si="33"/>
        <v>#VALUE!</v>
      </c>
      <c r="Y107" s="425" t="e">
        <f t="shared" si="33"/>
        <v>#VALUE!</v>
      </c>
      <c r="Z107" s="425" t="e">
        <f t="shared" si="33"/>
        <v>#VALUE!</v>
      </c>
      <c r="AA107" s="425" t="e">
        <f t="shared" si="33"/>
        <v>#VALUE!</v>
      </c>
      <c r="AB107" s="425" t="e">
        <f t="shared" si="33"/>
        <v>#VALUE!</v>
      </c>
      <c r="AC107" s="425" t="e">
        <f t="shared" si="33"/>
        <v>#VALUE!</v>
      </c>
      <c r="AD107" s="425" t="e">
        <f t="shared" si="33"/>
        <v>#VALUE!</v>
      </c>
      <c r="AE107" s="425" t="e">
        <f t="shared" si="33"/>
        <v>#VALUE!</v>
      </c>
      <c r="AF107" s="425" t="e">
        <f t="shared" si="33"/>
        <v>#VALUE!</v>
      </c>
      <c r="AG107" s="425" t="e">
        <f t="shared" si="33"/>
        <v>#VALUE!</v>
      </c>
      <c r="AH107" s="426" t="s">
        <v>603</v>
      </c>
      <c r="AI107" s="427">
        <f>_xlfn.AGGREGATE(9,6,C107:AG107)</f>
        <v>0</v>
      </c>
      <c r="AJ107" s="422"/>
    </row>
    <row r="108" spans="2:36" hidden="1">
      <c r="C108" s="428" t="e">
        <f t="shared" ref="C108:AG108" si="34">IF(AND(DAY(C99)&gt;=22,DAY(C99)&lt;=28,C100="土",OR(C105="休",C105="雨")),1,0)</f>
        <v>#VALUE!</v>
      </c>
      <c r="D108" s="428" t="e">
        <f t="shared" si="34"/>
        <v>#VALUE!</v>
      </c>
      <c r="E108" s="428" t="e">
        <f t="shared" si="34"/>
        <v>#VALUE!</v>
      </c>
      <c r="F108" s="428" t="e">
        <f t="shared" si="34"/>
        <v>#VALUE!</v>
      </c>
      <c r="G108" s="428" t="e">
        <f t="shared" si="34"/>
        <v>#VALUE!</v>
      </c>
      <c r="H108" s="428" t="e">
        <f t="shared" si="34"/>
        <v>#VALUE!</v>
      </c>
      <c r="I108" s="428" t="e">
        <f t="shared" si="34"/>
        <v>#VALUE!</v>
      </c>
      <c r="J108" s="428" t="e">
        <f t="shared" si="34"/>
        <v>#VALUE!</v>
      </c>
      <c r="K108" s="428" t="e">
        <f t="shared" si="34"/>
        <v>#VALUE!</v>
      </c>
      <c r="L108" s="428" t="e">
        <f t="shared" si="34"/>
        <v>#VALUE!</v>
      </c>
      <c r="M108" s="428" t="e">
        <f t="shared" si="34"/>
        <v>#VALUE!</v>
      </c>
      <c r="N108" s="428" t="e">
        <f t="shared" si="34"/>
        <v>#VALUE!</v>
      </c>
      <c r="O108" s="428" t="e">
        <f t="shared" si="34"/>
        <v>#VALUE!</v>
      </c>
      <c r="P108" s="428" t="e">
        <f t="shared" si="34"/>
        <v>#VALUE!</v>
      </c>
      <c r="Q108" s="428" t="e">
        <f t="shared" si="34"/>
        <v>#VALUE!</v>
      </c>
      <c r="R108" s="428" t="e">
        <f t="shared" si="34"/>
        <v>#VALUE!</v>
      </c>
      <c r="S108" s="428" t="e">
        <f t="shared" si="34"/>
        <v>#VALUE!</v>
      </c>
      <c r="T108" s="428" t="e">
        <f t="shared" si="34"/>
        <v>#VALUE!</v>
      </c>
      <c r="U108" s="428" t="e">
        <f t="shared" si="34"/>
        <v>#VALUE!</v>
      </c>
      <c r="V108" s="428" t="e">
        <f t="shared" si="34"/>
        <v>#VALUE!</v>
      </c>
      <c r="W108" s="428" t="e">
        <f t="shared" si="34"/>
        <v>#VALUE!</v>
      </c>
      <c r="X108" s="428" t="e">
        <f t="shared" si="34"/>
        <v>#VALUE!</v>
      </c>
      <c r="Y108" s="428" t="e">
        <f t="shared" si="34"/>
        <v>#VALUE!</v>
      </c>
      <c r="Z108" s="428" t="e">
        <f t="shared" si="34"/>
        <v>#VALUE!</v>
      </c>
      <c r="AA108" s="428" t="e">
        <f t="shared" si="34"/>
        <v>#VALUE!</v>
      </c>
      <c r="AB108" s="428" t="e">
        <f t="shared" si="34"/>
        <v>#VALUE!</v>
      </c>
      <c r="AC108" s="428" t="e">
        <f t="shared" si="34"/>
        <v>#VALUE!</v>
      </c>
      <c r="AD108" s="428" t="e">
        <f t="shared" si="34"/>
        <v>#VALUE!</v>
      </c>
      <c r="AE108" s="428" t="e">
        <f t="shared" si="34"/>
        <v>#VALUE!</v>
      </c>
      <c r="AF108" s="428" t="e">
        <f t="shared" si="34"/>
        <v>#VALUE!</v>
      </c>
      <c r="AG108" s="428" t="e">
        <f t="shared" si="34"/>
        <v>#VALUE!</v>
      </c>
      <c r="AH108" s="426" t="s">
        <v>604</v>
      </c>
      <c r="AI108" s="427">
        <f>_xlfn.AGGREGATE(9,6,C108:AG108)</f>
        <v>0</v>
      </c>
      <c r="AJ108" s="422"/>
    </row>
    <row r="110" spans="2:36" hidden="1">
      <c r="C110" s="364" t="e">
        <f>YEAR(C113)</f>
        <v>#VALUE!</v>
      </c>
      <c r="D110" s="364" t="e">
        <f>MONTH(C113)</f>
        <v>#VALUE!</v>
      </c>
    </row>
    <row r="111" spans="2:36">
      <c r="B111" s="368" t="s">
        <v>596</v>
      </c>
      <c r="C111" s="800" t="e">
        <f>C113</f>
        <v>#VALUE!</v>
      </c>
      <c r="D111" s="801"/>
      <c r="E111" s="801"/>
      <c r="F111" s="801"/>
      <c r="G111" s="801"/>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2"/>
    </row>
    <row r="112" spans="2:36" hidden="1">
      <c r="B112" s="430"/>
      <c r="C112" s="418" t="e">
        <f>DATE($C110,$D110,1)</f>
        <v>#VALUE!</v>
      </c>
      <c r="D112" s="418" t="e">
        <f t="shared" ref="D112:AG112" si="35">C112+1</f>
        <v>#VALUE!</v>
      </c>
      <c r="E112" s="418" t="e">
        <f t="shared" si="35"/>
        <v>#VALUE!</v>
      </c>
      <c r="F112" s="418" t="e">
        <f t="shared" si="35"/>
        <v>#VALUE!</v>
      </c>
      <c r="G112" s="418" t="e">
        <f t="shared" si="35"/>
        <v>#VALUE!</v>
      </c>
      <c r="H112" s="418" t="e">
        <f t="shared" si="35"/>
        <v>#VALUE!</v>
      </c>
      <c r="I112" s="418" t="e">
        <f t="shared" si="35"/>
        <v>#VALUE!</v>
      </c>
      <c r="J112" s="418" t="e">
        <f t="shared" si="35"/>
        <v>#VALUE!</v>
      </c>
      <c r="K112" s="418" t="e">
        <f t="shared" si="35"/>
        <v>#VALUE!</v>
      </c>
      <c r="L112" s="418" t="e">
        <f t="shared" si="35"/>
        <v>#VALUE!</v>
      </c>
      <c r="M112" s="418" t="e">
        <f t="shared" si="35"/>
        <v>#VALUE!</v>
      </c>
      <c r="N112" s="418" t="e">
        <f t="shared" si="35"/>
        <v>#VALUE!</v>
      </c>
      <c r="O112" s="418" t="e">
        <f t="shared" si="35"/>
        <v>#VALUE!</v>
      </c>
      <c r="P112" s="418" t="e">
        <f t="shared" si="35"/>
        <v>#VALUE!</v>
      </c>
      <c r="Q112" s="418" t="e">
        <f t="shared" si="35"/>
        <v>#VALUE!</v>
      </c>
      <c r="R112" s="418" t="e">
        <f t="shared" si="35"/>
        <v>#VALUE!</v>
      </c>
      <c r="S112" s="418" t="e">
        <f t="shared" si="35"/>
        <v>#VALUE!</v>
      </c>
      <c r="T112" s="418" t="e">
        <f t="shared" si="35"/>
        <v>#VALUE!</v>
      </c>
      <c r="U112" s="418" t="e">
        <f t="shared" si="35"/>
        <v>#VALUE!</v>
      </c>
      <c r="V112" s="418" t="e">
        <f t="shared" si="35"/>
        <v>#VALUE!</v>
      </c>
      <c r="W112" s="418" t="e">
        <f t="shared" si="35"/>
        <v>#VALUE!</v>
      </c>
      <c r="X112" s="418" t="e">
        <f t="shared" si="35"/>
        <v>#VALUE!</v>
      </c>
      <c r="Y112" s="418" t="e">
        <f t="shared" si="35"/>
        <v>#VALUE!</v>
      </c>
      <c r="Z112" s="418" t="e">
        <f t="shared" si="35"/>
        <v>#VALUE!</v>
      </c>
      <c r="AA112" s="418" t="e">
        <f t="shared" si="35"/>
        <v>#VALUE!</v>
      </c>
      <c r="AB112" s="418" t="e">
        <f t="shared" si="35"/>
        <v>#VALUE!</v>
      </c>
      <c r="AC112" s="418" t="e">
        <f t="shared" si="35"/>
        <v>#VALUE!</v>
      </c>
      <c r="AD112" s="418" t="e">
        <f t="shared" si="35"/>
        <v>#VALUE!</v>
      </c>
      <c r="AE112" s="418" t="e">
        <f t="shared" si="35"/>
        <v>#VALUE!</v>
      </c>
      <c r="AF112" s="418" t="e">
        <f t="shared" si="35"/>
        <v>#VALUE!</v>
      </c>
      <c r="AG112" s="418" t="e">
        <f t="shared" si="35"/>
        <v>#VALUE!</v>
      </c>
      <c r="AH112" s="431"/>
      <c r="AI112" s="432"/>
    </row>
    <row r="113" spans="2:36">
      <c r="B113" s="433" t="s">
        <v>597</v>
      </c>
      <c r="C113" s="434" t="e">
        <f>IF(EDATE(C98,1)&gt;$G$7,"",EDATE(C98,1))</f>
        <v>#VALUE!</v>
      </c>
      <c r="D113" s="418" t="e">
        <f t="shared" ref="D113:AG113" si="36">IF(D112&gt;$G$7,"",IF(C113=EOMONTH(DATE($C110,$D110,1),0),"",IF(C113="","",C113+1)))</f>
        <v>#VALUE!</v>
      </c>
      <c r="E113" s="418" t="e">
        <f t="shared" si="36"/>
        <v>#VALUE!</v>
      </c>
      <c r="F113" s="418" t="e">
        <f t="shared" si="36"/>
        <v>#VALUE!</v>
      </c>
      <c r="G113" s="418" t="e">
        <f t="shared" si="36"/>
        <v>#VALUE!</v>
      </c>
      <c r="H113" s="418" t="e">
        <f t="shared" si="36"/>
        <v>#VALUE!</v>
      </c>
      <c r="I113" s="418" t="e">
        <f t="shared" si="36"/>
        <v>#VALUE!</v>
      </c>
      <c r="J113" s="418" t="e">
        <f t="shared" si="36"/>
        <v>#VALUE!</v>
      </c>
      <c r="K113" s="418" t="e">
        <f t="shared" si="36"/>
        <v>#VALUE!</v>
      </c>
      <c r="L113" s="418" t="e">
        <f t="shared" si="36"/>
        <v>#VALUE!</v>
      </c>
      <c r="M113" s="418" t="e">
        <f t="shared" si="36"/>
        <v>#VALUE!</v>
      </c>
      <c r="N113" s="418" t="e">
        <f t="shared" si="36"/>
        <v>#VALUE!</v>
      </c>
      <c r="O113" s="418" t="e">
        <f t="shared" si="36"/>
        <v>#VALUE!</v>
      </c>
      <c r="P113" s="418" t="e">
        <f t="shared" si="36"/>
        <v>#VALUE!</v>
      </c>
      <c r="Q113" s="418" t="e">
        <f t="shared" si="36"/>
        <v>#VALUE!</v>
      </c>
      <c r="R113" s="418" t="e">
        <f t="shared" si="36"/>
        <v>#VALUE!</v>
      </c>
      <c r="S113" s="418" t="e">
        <f t="shared" si="36"/>
        <v>#VALUE!</v>
      </c>
      <c r="T113" s="418" t="e">
        <f t="shared" si="36"/>
        <v>#VALUE!</v>
      </c>
      <c r="U113" s="418" t="e">
        <f t="shared" si="36"/>
        <v>#VALUE!</v>
      </c>
      <c r="V113" s="418" t="e">
        <f t="shared" si="36"/>
        <v>#VALUE!</v>
      </c>
      <c r="W113" s="418" t="e">
        <f t="shared" si="36"/>
        <v>#VALUE!</v>
      </c>
      <c r="X113" s="418" t="e">
        <f t="shared" si="36"/>
        <v>#VALUE!</v>
      </c>
      <c r="Y113" s="418" t="e">
        <f t="shared" si="36"/>
        <v>#VALUE!</v>
      </c>
      <c r="Z113" s="418" t="e">
        <f t="shared" si="36"/>
        <v>#VALUE!</v>
      </c>
      <c r="AA113" s="418" t="e">
        <f t="shared" si="36"/>
        <v>#VALUE!</v>
      </c>
      <c r="AB113" s="418" t="e">
        <f t="shared" si="36"/>
        <v>#VALUE!</v>
      </c>
      <c r="AC113" s="418" t="e">
        <f t="shared" si="36"/>
        <v>#VALUE!</v>
      </c>
      <c r="AD113" s="418" t="e">
        <f t="shared" si="36"/>
        <v>#VALUE!</v>
      </c>
      <c r="AE113" s="418" t="e">
        <f t="shared" si="36"/>
        <v>#VALUE!</v>
      </c>
      <c r="AF113" s="418" t="e">
        <f t="shared" si="36"/>
        <v>#VALUE!</v>
      </c>
      <c r="AG113" s="418" t="e">
        <f t="shared" si="36"/>
        <v>#VALUE!</v>
      </c>
      <c r="AH113" s="419" t="s">
        <v>598</v>
      </c>
      <c r="AI113" s="420">
        <f>+COUNTIFS(C114:AG114,"土",C115:AG115,"")+COUNTIFS(C114:AG114,"日",C115:AG115,"")</f>
        <v>0</v>
      </c>
    </row>
    <row r="114" spans="2:36">
      <c r="B114" s="393" t="s">
        <v>569</v>
      </c>
      <c r="C114" s="394" t="str">
        <f>IFERROR(TEXT(WEEKDAY(+C113),"aaa"),"")</f>
        <v/>
      </c>
      <c r="D114" s="394" t="str">
        <f t="shared" ref="D114:AG114" si="37">IFERROR(TEXT(WEEKDAY(+D113),"aaa"),"")</f>
        <v/>
      </c>
      <c r="E114" s="394" t="str">
        <f t="shared" si="37"/>
        <v/>
      </c>
      <c r="F114" s="394" t="str">
        <f t="shared" si="37"/>
        <v/>
      </c>
      <c r="G114" s="394" t="str">
        <f t="shared" si="37"/>
        <v/>
      </c>
      <c r="H114" s="394" t="str">
        <f t="shared" si="37"/>
        <v/>
      </c>
      <c r="I114" s="394" t="str">
        <f t="shared" si="37"/>
        <v/>
      </c>
      <c r="J114" s="394" t="str">
        <f t="shared" si="37"/>
        <v/>
      </c>
      <c r="K114" s="394" t="str">
        <f t="shared" si="37"/>
        <v/>
      </c>
      <c r="L114" s="394" t="str">
        <f t="shared" si="37"/>
        <v/>
      </c>
      <c r="M114" s="394" t="str">
        <f t="shared" si="37"/>
        <v/>
      </c>
      <c r="N114" s="394" t="str">
        <f t="shared" si="37"/>
        <v/>
      </c>
      <c r="O114" s="394" t="str">
        <f t="shared" si="37"/>
        <v/>
      </c>
      <c r="P114" s="394" t="str">
        <f t="shared" si="37"/>
        <v/>
      </c>
      <c r="Q114" s="394" t="str">
        <f t="shared" si="37"/>
        <v/>
      </c>
      <c r="R114" s="394" t="str">
        <f t="shared" si="37"/>
        <v/>
      </c>
      <c r="S114" s="394" t="str">
        <f t="shared" si="37"/>
        <v/>
      </c>
      <c r="T114" s="394" t="str">
        <f t="shared" si="37"/>
        <v/>
      </c>
      <c r="U114" s="394" t="str">
        <f t="shared" si="37"/>
        <v/>
      </c>
      <c r="V114" s="394" t="str">
        <f t="shared" si="37"/>
        <v/>
      </c>
      <c r="W114" s="394" t="str">
        <f t="shared" si="37"/>
        <v/>
      </c>
      <c r="X114" s="394" t="str">
        <f t="shared" si="37"/>
        <v/>
      </c>
      <c r="Y114" s="394" t="str">
        <f t="shared" si="37"/>
        <v/>
      </c>
      <c r="Z114" s="394" t="str">
        <f t="shared" si="37"/>
        <v/>
      </c>
      <c r="AA114" s="394" t="str">
        <f t="shared" si="37"/>
        <v/>
      </c>
      <c r="AB114" s="394" t="str">
        <f t="shared" si="37"/>
        <v/>
      </c>
      <c r="AC114" s="394" t="str">
        <f t="shared" si="37"/>
        <v/>
      </c>
      <c r="AD114" s="394" t="str">
        <f t="shared" si="37"/>
        <v/>
      </c>
      <c r="AE114" s="394" t="str">
        <f t="shared" si="37"/>
        <v/>
      </c>
      <c r="AF114" s="394" t="str">
        <f t="shared" si="37"/>
        <v/>
      </c>
      <c r="AG114" s="394" t="str">
        <f t="shared" si="37"/>
        <v/>
      </c>
      <c r="AH114" s="419" t="s">
        <v>599</v>
      </c>
      <c r="AI114" s="420">
        <f>+COUNTIF(C115:AG115,"夏休")+COUNTIF(C115:AG115,"冬休")+COUNTIF(C115:AG115,"中止")+COUNTIF(C115:AG115,"工場")+COUNTIF(C115:AG115,"他")</f>
        <v>0</v>
      </c>
    </row>
    <row r="115" spans="2:36" ht="13.5" customHeight="1">
      <c r="B115" s="803" t="s">
        <v>601</v>
      </c>
      <c r="C115" s="805"/>
      <c r="D115" s="778"/>
      <c r="E115" s="778"/>
      <c r="F115" s="778"/>
      <c r="G115" s="778"/>
      <c r="H115" s="778"/>
      <c r="I115" s="778"/>
      <c r="J115" s="778"/>
      <c r="K115" s="778"/>
      <c r="L115" s="778"/>
      <c r="M115" s="778"/>
      <c r="N115" s="778"/>
      <c r="O115" s="778"/>
      <c r="P115" s="778"/>
      <c r="Q115" s="778"/>
      <c r="R115" s="778"/>
      <c r="S115" s="778"/>
      <c r="T115" s="778"/>
      <c r="U115" s="778"/>
      <c r="V115" s="778"/>
      <c r="W115" s="778"/>
      <c r="X115" s="778"/>
      <c r="Y115" s="778"/>
      <c r="Z115" s="778"/>
      <c r="AA115" s="778"/>
      <c r="AB115" s="778"/>
      <c r="AC115" s="778"/>
      <c r="AD115" s="778"/>
      <c r="AE115" s="778"/>
      <c r="AF115" s="778"/>
      <c r="AG115" s="797"/>
      <c r="AH115" s="398" t="s">
        <v>527</v>
      </c>
      <c r="AI115" s="421">
        <f>COUNT(C113:AG113)-AI114</f>
        <v>0</v>
      </c>
    </row>
    <row r="116" spans="2:36" ht="13.5" customHeight="1">
      <c r="B116" s="804"/>
      <c r="C116" s="805"/>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97"/>
      <c r="AH116" s="398" t="s">
        <v>573</v>
      </c>
      <c r="AI116" s="396">
        <f>+COUNTIF(C117:AG118,"休")</f>
        <v>0</v>
      </c>
      <c r="AJ116" s="422" t="e">
        <f>IF(AI117&gt;0.285,"",IF(AI116&lt;AI113,"←計画日数が足りません",""))</f>
        <v>#DIV/0!</v>
      </c>
    </row>
    <row r="117" spans="2:36" ht="13.5" customHeight="1">
      <c r="B117" s="798" t="s">
        <v>535</v>
      </c>
      <c r="C117" s="799"/>
      <c r="D117" s="776"/>
      <c r="E117" s="793"/>
      <c r="F117" s="793"/>
      <c r="G117" s="793"/>
      <c r="H117" s="793"/>
      <c r="I117" s="793"/>
      <c r="J117" s="793"/>
      <c r="K117" s="776"/>
      <c r="L117" s="793"/>
      <c r="M117" s="793"/>
      <c r="N117" s="793"/>
      <c r="O117" s="793"/>
      <c r="P117" s="793"/>
      <c r="Q117" s="793"/>
      <c r="R117" s="776"/>
      <c r="S117" s="793"/>
      <c r="T117" s="793"/>
      <c r="U117" s="793"/>
      <c r="V117" s="793"/>
      <c r="W117" s="793"/>
      <c r="X117" s="793"/>
      <c r="Y117" s="776"/>
      <c r="Z117" s="793"/>
      <c r="AA117" s="793"/>
      <c r="AB117" s="793"/>
      <c r="AC117" s="793"/>
      <c r="AD117" s="793"/>
      <c r="AE117" s="793"/>
      <c r="AF117" s="793"/>
      <c r="AG117" s="794"/>
      <c r="AH117" s="398" t="s">
        <v>575</v>
      </c>
      <c r="AI117" s="399" t="e">
        <f>+AI116/AI115</f>
        <v>#DIV/0!</v>
      </c>
    </row>
    <row r="118" spans="2:36">
      <c r="B118" s="798"/>
      <c r="C118" s="799"/>
      <c r="D118" s="776"/>
      <c r="E118" s="793"/>
      <c r="F118" s="793"/>
      <c r="G118" s="793"/>
      <c r="H118" s="793"/>
      <c r="I118" s="793"/>
      <c r="J118" s="793"/>
      <c r="K118" s="776"/>
      <c r="L118" s="793"/>
      <c r="M118" s="793"/>
      <c r="N118" s="793"/>
      <c r="O118" s="793"/>
      <c r="P118" s="793"/>
      <c r="Q118" s="793"/>
      <c r="R118" s="776"/>
      <c r="S118" s="793"/>
      <c r="T118" s="793"/>
      <c r="U118" s="793"/>
      <c r="V118" s="793"/>
      <c r="W118" s="793"/>
      <c r="X118" s="793"/>
      <c r="Y118" s="776"/>
      <c r="Z118" s="793"/>
      <c r="AA118" s="793"/>
      <c r="AB118" s="793"/>
      <c r="AC118" s="793"/>
      <c r="AD118" s="793"/>
      <c r="AE118" s="793"/>
      <c r="AF118" s="793"/>
      <c r="AG118" s="794"/>
      <c r="AH118" s="398" t="s">
        <v>528</v>
      </c>
      <c r="AI118" s="396">
        <f>+COUNTA(C119:AG120)</f>
        <v>0</v>
      </c>
    </row>
    <row r="119" spans="2:36">
      <c r="B119" s="725" t="s">
        <v>538</v>
      </c>
      <c r="C119" s="795"/>
      <c r="D119" s="806"/>
      <c r="E119" s="776"/>
      <c r="F119" s="776"/>
      <c r="G119" s="776"/>
      <c r="H119" s="776"/>
      <c r="I119" s="776"/>
      <c r="J119" s="776"/>
      <c r="K119" s="806"/>
      <c r="L119" s="776"/>
      <c r="M119" s="776"/>
      <c r="N119" s="776"/>
      <c r="O119" s="776"/>
      <c r="P119" s="776"/>
      <c r="Q119" s="776"/>
      <c r="R119" s="806"/>
      <c r="S119" s="776"/>
      <c r="T119" s="776"/>
      <c r="U119" s="776"/>
      <c r="V119" s="776"/>
      <c r="W119" s="776"/>
      <c r="X119" s="776"/>
      <c r="Y119" s="806"/>
      <c r="Z119" s="776"/>
      <c r="AA119" s="776"/>
      <c r="AB119" s="776"/>
      <c r="AC119" s="776"/>
      <c r="AD119" s="776"/>
      <c r="AE119" s="776"/>
      <c r="AF119" s="776"/>
      <c r="AG119" s="783"/>
      <c r="AH119" s="423" t="s">
        <v>577</v>
      </c>
      <c r="AI119" s="424" t="e">
        <f>+AI118/AI115</f>
        <v>#DIV/0!</v>
      </c>
    </row>
    <row r="120" spans="2:36">
      <c r="B120" s="726"/>
      <c r="C120" s="796"/>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84"/>
      <c r="AH120" s="400" t="s">
        <v>602</v>
      </c>
      <c r="AI120" s="401" t="str">
        <f>IF(7&gt;AI115,"対象外",IF(AI118&gt;=AI113,"OK",IF(AI119&gt;=0.285,"OK","NG")))</f>
        <v>対象外</v>
      </c>
      <c r="AJ120" s="422" t="str">
        <f>IF(AI120="対象外","←７日間に満たない期間は達成判定の対象外",IF(AI120="NG","←月単位未達成","←月単位達成"))</f>
        <v>←７日間に満たない期間は達成判定の対象外</v>
      </c>
    </row>
    <row r="121" spans="2:36" hidden="1">
      <c r="C121" s="425" t="e">
        <f t="shared" ref="C121:AG121" si="38">IF(AND(DAY(C113)&gt;=22,DAY(C113)&lt;=28,C114="土"),1,0)</f>
        <v>#VALUE!</v>
      </c>
      <c r="D121" s="425" t="e">
        <f t="shared" si="38"/>
        <v>#VALUE!</v>
      </c>
      <c r="E121" s="425" t="e">
        <f t="shared" si="38"/>
        <v>#VALUE!</v>
      </c>
      <c r="F121" s="425" t="e">
        <f t="shared" si="38"/>
        <v>#VALUE!</v>
      </c>
      <c r="G121" s="425" t="e">
        <f t="shared" si="38"/>
        <v>#VALUE!</v>
      </c>
      <c r="H121" s="425" t="e">
        <f t="shared" si="38"/>
        <v>#VALUE!</v>
      </c>
      <c r="I121" s="425" t="e">
        <f t="shared" si="38"/>
        <v>#VALUE!</v>
      </c>
      <c r="J121" s="425" t="e">
        <f t="shared" si="38"/>
        <v>#VALUE!</v>
      </c>
      <c r="K121" s="425" t="e">
        <f t="shared" si="38"/>
        <v>#VALUE!</v>
      </c>
      <c r="L121" s="425" t="e">
        <f t="shared" si="38"/>
        <v>#VALUE!</v>
      </c>
      <c r="M121" s="425" t="e">
        <f t="shared" si="38"/>
        <v>#VALUE!</v>
      </c>
      <c r="N121" s="425" t="e">
        <f t="shared" si="38"/>
        <v>#VALUE!</v>
      </c>
      <c r="O121" s="425" t="e">
        <f t="shared" si="38"/>
        <v>#VALUE!</v>
      </c>
      <c r="P121" s="425" t="e">
        <f t="shared" si="38"/>
        <v>#VALUE!</v>
      </c>
      <c r="Q121" s="425" t="e">
        <f t="shared" si="38"/>
        <v>#VALUE!</v>
      </c>
      <c r="R121" s="425" t="e">
        <f t="shared" si="38"/>
        <v>#VALUE!</v>
      </c>
      <c r="S121" s="425" t="e">
        <f t="shared" si="38"/>
        <v>#VALUE!</v>
      </c>
      <c r="T121" s="425" t="e">
        <f t="shared" si="38"/>
        <v>#VALUE!</v>
      </c>
      <c r="U121" s="425" t="e">
        <f t="shared" si="38"/>
        <v>#VALUE!</v>
      </c>
      <c r="V121" s="425" t="e">
        <f t="shared" si="38"/>
        <v>#VALUE!</v>
      </c>
      <c r="W121" s="425" t="e">
        <f t="shared" si="38"/>
        <v>#VALUE!</v>
      </c>
      <c r="X121" s="425" t="e">
        <f t="shared" si="38"/>
        <v>#VALUE!</v>
      </c>
      <c r="Y121" s="425" t="e">
        <f t="shared" si="38"/>
        <v>#VALUE!</v>
      </c>
      <c r="Z121" s="425" t="e">
        <f t="shared" si="38"/>
        <v>#VALUE!</v>
      </c>
      <c r="AA121" s="425" t="e">
        <f t="shared" si="38"/>
        <v>#VALUE!</v>
      </c>
      <c r="AB121" s="425" t="e">
        <f t="shared" si="38"/>
        <v>#VALUE!</v>
      </c>
      <c r="AC121" s="425" t="e">
        <f t="shared" si="38"/>
        <v>#VALUE!</v>
      </c>
      <c r="AD121" s="425" t="e">
        <f t="shared" si="38"/>
        <v>#VALUE!</v>
      </c>
      <c r="AE121" s="425" t="e">
        <f t="shared" si="38"/>
        <v>#VALUE!</v>
      </c>
      <c r="AF121" s="425" t="e">
        <f t="shared" si="38"/>
        <v>#VALUE!</v>
      </c>
      <c r="AG121" s="425" t="e">
        <f t="shared" si="38"/>
        <v>#VALUE!</v>
      </c>
      <c r="AH121" s="426" t="s">
        <v>603</v>
      </c>
      <c r="AI121" s="427">
        <f>_xlfn.AGGREGATE(9,6,C121:AG121)</f>
        <v>0</v>
      </c>
      <c r="AJ121" s="422"/>
    </row>
    <row r="122" spans="2:36" hidden="1">
      <c r="C122" s="428" t="e">
        <f t="shared" ref="C122:AG122" si="39">IF(AND(DAY(C113)&gt;=22,DAY(C113)&lt;=28,C114="土",OR(C119="休",C119="雨")),1,0)</f>
        <v>#VALUE!</v>
      </c>
      <c r="D122" s="428" t="e">
        <f t="shared" si="39"/>
        <v>#VALUE!</v>
      </c>
      <c r="E122" s="428" t="e">
        <f t="shared" si="39"/>
        <v>#VALUE!</v>
      </c>
      <c r="F122" s="428" t="e">
        <f t="shared" si="39"/>
        <v>#VALUE!</v>
      </c>
      <c r="G122" s="428" t="e">
        <f t="shared" si="39"/>
        <v>#VALUE!</v>
      </c>
      <c r="H122" s="428" t="e">
        <f t="shared" si="39"/>
        <v>#VALUE!</v>
      </c>
      <c r="I122" s="428" t="e">
        <f t="shared" si="39"/>
        <v>#VALUE!</v>
      </c>
      <c r="J122" s="428" t="e">
        <f t="shared" si="39"/>
        <v>#VALUE!</v>
      </c>
      <c r="K122" s="428" t="e">
        <f t="shared" si="39"/>
        <v>#VALUE!</v>
      </c>
      <c r="L122" s="428" t="e">
        <f t="shared" si="39"/>
        <v>#VALUE!</v>
      </c>
      <c r="M122" s="428" t="e">
        <f t="shared" si="39"/>
        <v>#VALUE!</v>
      </c>
      <c r="N122" s="428" t="e">
        <f t="shared" si="39"/>
        <v>#VALUE!</v>
      </c>
      <c r="O122" s="428" t="e">
        <f t="shared" si="39"/>
        <v>#VALUE!</v>
      </c>
      <c r="P122" s="428" t="e">
        <f t="shared" si="39"/>
        <v>#VALUE!</v>
      </c>
      <c r="Q122" s="428" t="e">
        <f t="shared" si="39"/>
        <v>#VALUE!</v>
      </c>
      <c r="R122" s="428" t="e">
        <f t="shared" si="39"/>
        <v>#VALUE!</v>
      </c>
      <c r="S122" s="428" t="e">
        <f t="shared" si="39"/>
        <v>#VALUE!</v>
      </c>
      <c r="T122" s="428" t="e">
        <f t="shared" si="39"/>
        <v>#VALUE!</v>
      </c>
      <c r="U122" s="428" t="e">
        <f t="shared" si="39"/>
        <v>#VALUE!</v>
      </c>
      <c r="V122" s="428" t="e">
        <f t="shared" si="39"/>
        <v>#VALUE!</v>
      </c>
      <c r="W122" s="428" t="e">
        <f t="shared" si="39"/>
        <v>#VALUE!</v>
      </c>
      <c r="X122" s="428" t="e">
        <f t="shared" si="39"/>
        <v>#VALUE!</v>
      </c>
      <c r="Y122" s="428" t="e">
        <f t="shared" si="39"/>
        <v>#VALUE!</v>
      </c>
      <c r="Z122" s="428" t="e">
        <f t="shared" si="39"/>
        <v>#VALUE!</v>
      </c>
      <c r="AA122" s="428" t="e">
        <f t="shared" si="39"/>
        <v>#VALUE!</v>
      </c>
      <c r="AB122" s="428" t="e">
        <f t="shared" si="39"/>
        <v>#VALUE!</v>
      </c>
      <c r="AC122" s="428" t="e">
        <f t="shared" si="39"/>
        <v>#VALUE!</v>
      </c>
      <c r="AD122" s="428" t="e">
        <f t="shared" si="39"/>
        <v>#VALUE!</v>
      </c>
      <c r="AE122" s="428" t="e">
        <f t="shared" si="39"/>
        <v>#VALUE!</v>
      </c>
      <c r="AF122" s="428" t="e">
        <f t="shared" si="39"/>
        <v>#VALUE!</v>
      </c>
      <c r="AG122" s="428" t="e">
        <f t="shared" si="39"/>
        <v>#VALUE!</v>
      </c>
      <c r="AH122" s="426" t="s">
        <v>604</v>
      </c>
      <c r="AI122" s="427">
        <f>_xlfn.AGGREGATE(9,6,C122:AG122)</f>
        <v>0</v>
      </c>
      <c r="AJ122" s="422"/>
    </row>
    <row r="124" spans="2:36" hidden="1">
      <c r="C124" s="364" t="e">
        <f>YEAR(C127)</f>
        <v>#VALUE!</v>
      </c>
      <c r="D124" s="364" t="e">
        <f>MONTH(C127)</f>
        <v>#VALUE!</v>
      </c>
    </row>
    <row r="125" spans="2:36">
      <c r="B125" s="368" t="s">
        <v>596</v>
      </c>
      <c r="C125" s="800" t="e">
        <f>C127</f>
        <v>#VALUE!</v>
      </c>
      <c r="D125" s="801"/>
      <c r="E125" s="801"/>
      <c r="F125" s="801"/>
      <c r="G125" s="801"/>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2"/>
    </row>
    <row r="126" spans="2:36" hidden="1">
      <c r="B126" s="430"/>
      <c r="C126" s="418" t="e">
        <f>DATE($C124,$D124,1)</f>
        <v>#VALUE!</v>
      </c>
      <c r="D126" s="418" t="e">
        <f t="shared" ref="D126:AG126" si="40">C126+1</f>
        <v>#VALUE!</v>
      </c>
      <c r="E126" s="418" t="e">
        <f t="shared" si="40"/>
        <v>#VALUE!</v>
      </c>
      <c r="F126" s="418" t="e">
        <f t="shared" si="40"/>
        <v>#VALUE!</v>
      </c>
      <c r="G126" s="418" t="e">
        <f t="shared" si="40"/>
        <v>#VALUE!</v>
      </c>
      <c r="H126" s="418" t="e">
        <f t="shared" si="40"/>
        <v>#VALUE!</v>
      </c>
      <c r="I126" s="418" t="e">
        <f t="shared" si="40"/>
        <v>#VALUE!</v>
      </c>
      <c r="J126" s="418" t="e">
        <f t="shared" si="40"/>
        <v>#VALUE!</v>
      </c>
      <c r="K126" s="418" t="e">
        <f t="shared" si="40"/>
        <v>#VALUE!</v>
      </c>
      <c r="L126" s="418" t="e">
        <f t="shared" si="40"/>
        <v>#VALUE!</v>
      </c>
      <c r="M126" s="418" t="e">
        <f t="shared" si="40"/>
        <v>#VALUE!</v>
      </c>
      <c r="N126" s="418" t="e">
        <f t="shared" si="40"/>
        <v>#VALUE!</v>
      </c>
      <c r="O126" s="418" t="e">
        <f t="shared" si="40"/>
        <v>#VALUE!</v>
      </c>
      <c r="P126" s="418" t="e">
        <f t="shared" si="40"/>
        <v>#VALUE!</v>
      </c>
      <c r="Q126" s="418" t="e">
        <f t="shared" si="40"/>
        <v>#VALUE!</v>
      </c>
      <c r="R126" s="418" t="e">
        <f t="shared" si="40"/>
        <v>#VALUE!</v>
      </c>
      <c r="S126" s="418" t="e">
        <f t="shared" si="40"/>
        <v>#VALUE!</v>
      </c>
      <c r="T126" s="418" t="e">
        <f t="shared" si="40"/>
        <v>#VALUE!</v>
      </c>
      <c r="U126" s="418" t="e">
        <f t="shared" si="40"/>
        <v>#VALUE!</v>
      </c>
      <c r="V126" s="418" t="e">
        <f t="shared" si="40"/>
        <v>#VALUE!</v>
      </c>
      <c r="W126" s="418" t="e">
        <f t="shared" si="40"/>
        <v>#VALUE!</v>
      </c>
      <c r="X126" s="418" t="e">
        <f t="shared" si="40"/>
        <v>#VALUE!</v>
      </c>
      <c r="Y126" s="418" t="e">
        <f t="shared" si="40"/>
        <v>#VALUE!</v>
      </c>
      <c r="Z126" s="418" t="e">
        <f t="shared" si="40"/>
        <v>#VALUE!</v>
      </c>
      <c r="AA126" s="418" t="e">
        <f t="shared" si="40"/>
        <v>#VALUE!</v>
      </c>
      <c r="AB126" s="418" t="e">
        <f t="shared" si="40"/>
        <v>#VALUE!</v>
      </c>
      <c r="AC126" s="418" t="e">
        <f t="shared" si="40"/>
        <v>#VALUE!</v>
      </c>
      <c r="AD126" s="418" t="e">
        <f t="shared" si="40"/>
        <v>#VALUE!</v>
      </c>
      <c r="AE126" s="418" t="e">
        <f t="shared" si="40"/>
        <v>#VALUE!</v>
      </c>
      <c r="AF126" s="418" t="e">
        <f t="shared" si="40"/>
        <v>#VALUE!</v>
      </c>
      <c r="AG126" s="418" t="e">
        <f t="shared" si="40"/>
        <v>#VALUE!</v>
      </c>
      <c r="AH126" s="431"/>
      <c r="AI126" s="432"/>
    </row>
    <row r="127" spans="2:36">
      <c r="B127" s="433" t="s">
        <v>597</v>
      </c>
      <c r="C127" s="434" t="e">
        <f>IF(EDATE(C112,1)&gt;$G$7,"",EDATE(C112,1))</f>
        <v>#VALUE!</v>
      </c>
      <c r="D127" s="418" t="e">
        <f t="shared" ref="D127:AG127" si="41">IF(D126&gt;$G$7,"",IF(C127=EOMONTH(DATE($C124,$D124,1),0),"",IF(C127="","",C127+1)))</f>
        <v>#VALUE!</v>
      </c>
      <c r="E127" s="418" t="e">
        <f t="shared" si="41"/>
        <v>#VALUE!</v>
      </c>
      <c r="F127" s="418" t="e">
        <f t="shared" si="41"/>
        <v>#VALUE!</v>
      </c>
      <c r="G127" s="418" t="e">
        <f t="shared" si="41"/>
        <v>#VALUE!</v>
      </c>
      <c r="H127" s="418" t="e">
        <f t="shared" si="41"/>
        <v>#VALUE!</v>
      </c>
      <c r="I127" s="418" t="e">
        <f t="shared" si="41"/>
        <v>#VALUE!</v>
      </c>
      <c r="J127" s="418" t="e">
        <f t="shared" si="41"/>
        <v>#VALUE!</v>
      </c>
      <c r="K127" s="418" t="e">
        <f t="shared" si="41"/>
        <v>#VALUE!</v>
      </c>
      <c r="L127" s="418" t="e">
        <f t="shared" si="41"/>
        <v>#VALUE!</v>
      </c>
      <c r="M127" s="418" t="e">
        <f t="shared" si="41"/>
        <v>#VALUE!</v>
      </c>
      <c r="N127" s="418" t="e">
        <f t="shared" si="41"/>
        <v>#VALUE!</v>
      </c>
      <c r="O127" s="418" t="e">
        <f t="shared" si="41"/>
        <v>#VALUE!</v>
      </c>
      <c r="P127" s="418" t="e">
        <f t="shared" si="41"/>
        <v>#VALUE!</v>
      </c>
      <c r="Q127" s="418" t="e">
        <f t="shared" si="41"/>
        <v>#VALUE!</v>
      </c>
      <c r="R127" s="418" t="e">
        <f t="shared" si="41"/>
        <v>#VALUE!</v>
      </c>
      <c r="S127" s="418" t="e">
        <f t="shared" si="41"/>
        <v>#VALUE!</v>
      </c>
      <c r="T127" s="418" t="e">
        <f t="shared" si="41"/>
        <v>#VALUE!</v>
      </c>
      <c r="U127" s="418" t="e">
        <f t="shared" si="41"/>
        <v>#VALUE!</v>
      </c>
      <c r="V127" s="418" t="e">
        <f t="shared" si="41"/>
        <v>#VALUE!</v>
      </c>
      <c r="W127" s="418" t="e">
        <f t="shared" si="41"/>
        <v>#VALUE!</v>
      </c>
      <c r="X127" s="418" t="e">
        <f t="shared" si="41"/>
        <v>#VALUE!</v>
      </c>
      <c r="Y127" s="418" t="e">
        <f t="shared" si="41"/>
        <v>#VALUE!</v>
      </c>
      <c r="Z127" s="418" t="e">
        <f t="shared" si="41"/>
        <v>#VALUE!</v>
      </c>
      <c r="AA127" s="418" t="e">
        <f t="shared" si="41"/>
        <v>#VALUE!</v>
      </c>
      <c r="AB127" s="418" t="e">
        <f t="shared" si="41"/>
        <v>#VALUE!</v>
      </c>
      <c r="AC127" s="418" t="e">
        <f t="shared" si="41"/>
        <v>#VALUE!</v>
      </c>
      <c r="AD127" s="418" t="e">
        <f t="shared" si="41"/>
        <v>#VALUE!</v>
      </c>
      <c r="AE127" s="418" t="e">
        <f t="shared" si="41"/>
        <v>#VALUE!</v>
      </c>
      <c r="AF127" s="418" t="e">
        <f t="shared" si="41"/>
        <v>#VALUE!</v>
      </c>
      <c r="AG127" s="418" t="e">
        <f t="shared" si="41"/>
        <v>#VALUE!</v>
      </c>
      <c r="AH127" s="419" t="s">
        <v>598</v>
      </c>
      <c r="AI127" s="420">
        <f>+COUNTIFS(C128:AG128,"土",C129:AG129,"")+COUNTIFS(C128:AG128,"日",C129:AG129,"")</f>
        <v>0</v>
      </c>
    </row>
    <row r="128" spans="2:36">
      <c r="B128" s="393" t="s">
        <v>569</v>
      </c>
      <c r="C128" s="394" t="str">
        <f>IFERROR(TEXT(WEEKDAY(+C127),"aaa"),"")</f>
        <v/>
      </c>
      <c r="D128" s="394" t="str">
        <f t="shared" ref="D128:AG128" si="42">IFERROR(TEXT(WEEKDAY(+D127),"aaa"),"")</f>
        <v/>
      </c>
      <c r="E128" s="394" t="str">
        <f t="shared" si="42"/>
        <v/>
      </c>
      <c r="F128" s="394" t="str">
        <f t="shared" si="42"/>
        <v/>
      </c>
      <c r="G128" s="394" t="str">
        <f t="shared" si="42"/>
        <v/>
      </c>
      <c r="H128" s="394" t="str">
        <f t="shared" si="42"/>
        <v/>
      </c>
      <c r="I128" s="394" t="str">
        <f t="shared" si="42"/>
        <v/>
      </c>
      <c r="J128" s="394" t="str">
        <f t="shared" si="42"/>
        <v/>
      </c>
      <c r="K128" s="394" t="str">
        <f t="shared" si="42"/>
        <v/>
      </c>
      <c r="L128" s="394" t="str">
        <f t="shared" si="42"/>
        <v/>
      </c>
      <c r="M128" s="394" t="str">
        <f t="shared" si="42"/>
        <v/>
      </c>
      <c r="N128" s="394" t="str">
        <f t="shared" si="42"/>
        <v/>
      </c>
      <c r="O128" s="394" t="str">
        <f t="shared" si="42"/>
        <v/>
      </c>
      <c r="P128" s="394" t="str">
        <f t="shared" si="42"/>
        <v/>
      </c>
      <c r="Q128" s="394" t="str">
        <f t="shared" si="42"/>
        <v/>
      </c>
      <c r="R128" s="394" t="str">
        <f t="shared" si="42"/>
        <v/>
      </c>
      <c r="S128" s="394" t="str">
        <f t="shared" si="42"/>
        <v/>
      </c>
      <c r="T128" s="394" t="str">
        <f t="shared" si="42"/>
        <v/>
      </c>
      <c r="U128" s="394" t="str">
        <f t="shared" si="42"/>
        <v/>
      </c>
      <c r="V128" s="394" t="str">
        <f t="shared" si="42"/>
        <v/>
      </c>
      <c r="W128" s="394" t="str">
        <f t="shared" si="42"/>
        <v/>
      </c>
      <c r="X128" s="394" t="str">
        <f t="shared" si="42"/>
        <v/>
      </c>
      <c r="Y128" s="394" t="str">
        <f t="shared" si="42"/>
        <v/>
      </c>
      <c r="Z128" s="394" t="str">
        <f t="shared" si="42"/>
        <v/>
      </c>
      <c r="AA128" s="394" t="str">
        <f t="shared" si="42"/>
        <v/>
      </c>
      <c r="AB128" s="394" t="str">
        <f t="shared" si="42"/>
        <v/>
      </c>
      <c r="AC128" s="394" t="str">
        <f t="shared" si="42"/>
        <v/>
      </c>
      <c r="AD128" s="394" t="str">
        <f t="shared" si="42"/>
        <v/>
      </c>
      <c r="AE128" s="394" t="str">
        <f t="shared" si="42"/>
        <v/>
      </c>
      <c r="AF128" s="394" t="str">
        <f t="shared" si="42"/>
        <v/>
      </c>
      <c r="AG128" s="394" t="str">
        <f t="shared" si="42"/>
        <v/>
      </c>
      <c r="AH128" s="419" t="s">
        <v>599</v>
      </c>
      <c r="AI128" s="420">
        <f>+COUNTIF(C129:AG129,"夏休")+COUNTIF(C129:AG129,"冬休")+COUNTIF(C129:AG129,"中止")+COUNTIF(C129:AG129,"工場")+COUNTIF(C129:AG129,"他")</f>
        <v>0</v>
      </c>
    </row>
    <row r="129" spans="2:36" ht="13.5" customHeight="1">
      <c r="B129" s="803" t="s">
        <v>601</v>
      </c>
      <c r="C129" s="805"/>
      <c r="D129" s="778"/>
      <c r="E129" s="778"/>
      <c r="F129" s="778"/>
      <c r="G129" s="778"/>
      <c r="H129" s="778"/>
      <c r="I129" s="778"/>
      <c r="J129" s="778"/>
      <c r="K129" s="778"/>
      <c r="L129" s="778"/>
      <c r="M129" s="778"/>
      <c r="N129" s="778"/>
      <c r="O129" s="778"/>
      <c r="P129" s="778"/>
      <c r="Q129" s="778"/>
      <c r="R129" s="778"/>
      <c r="S129" s="778"/>
      <c r="T129" s="778"/>
      <c r="U129" s="778"/>
      <c r="V129" s="778"/>
      <c r="W129" s="778"/>
      <c r="X129" s="778"/>
      <c r="Y129" s="778"/>
      <c r="Z129" s="778"/>
      <c r="AA129" s="778"/>
      <c r="AB129" s="778"/>
      <c r="AC129" s="778"/>
      <c r="AD129" s="778"/>
      <c r="AE129" s="778"/>
      <c r="AF129" s="778"/>
      <c r="AG129" s="797"/>
      <c r="AH129" s="398" t="s">
        <v>527</v>
      </c>
      <c r="AI129" s="421">
        <f>COUNT(C127:AG127)-AI128</f>
        <v>0</v>
      </c>
    </row>
    <row r="130" spans="2:36" ht="13.5" customHeight="1">
      <c r="B130" s="804"/>
      <c r="C130" s="805"/>
      <c r="D130" s="778"/>
      <c r="E130" s="778"/>
      <c r="F130" s="778"/>
      <c r="G130" s="778"/>
      <c r="H130" s="778"/>
      <c r="I130" s="778"/>
      <c r="J130" s="778"/>
      <c r="K130" s="778"/>
      <c r="L130" s="778"/>
      <c r="M130" s="778"/>
      <c r="N130" s="778"/>
      <c r="O130" s="778"/>
      <c r="P130" s="778"/>
      <c r="Q130" s="778"/>
      <c r="R130" s="778"/>
      <c r="S130" s="778"/>
      <c r="T130" s="778"/>
      <c r="U130" s="778"/>
      <c r="V130" s="778"/>
      <c r="W130" s="778"/>
      <c r="X130" s="778"/>
      <c r="Y130" s="778"/>
      <c r="Z130" s="778"/>
      <c r="AA130" s="778"/>
      <c r="AB130" s="778"/>
      <c r="AC130" s="778"/>
      <c r="AD130" s="778"/>
      <c r="AE130" s="778"/>
      <c r="AF130" s="778"/>
      <c r="AG130" s="797"/>
      <c r="AH130" s="398" t="s">
        <v>573</v>
      </c>
      <c r="AI130" s="396">
        <f>+COUNTIF(C131:AG132,"休")</f>
        <v>0</v>
      </c>
      <c r="AJ130" s="422" t="e">
        <f>IF(AI131&gt;0.285,"",IF(AI130&lt;AI127,"←計画日数が足りません",""))</f>
        <v>#DIV/0!</v>
      </c>
    </row>
    <row r="131" spans="2:36" ht="13.5" customHeight="1">
      <c r="B131" s="798" t="s">
        <v>535</v>
      </c>
      <c r="C131" s="793"/>
      <c r="D131" s="793"/>
      <c r="E131" s="793"/>
      <c r="F131" s="793"/>
      <c r="G131" s="793"/>
      <c r="H131" s="793"/>
      <c r="I131" s="776"/>
      <c r="J131" s="793"/>
      <c r="K131" s="793"/>
      <c r="L131" s="793"/>
      <c r="M131" s="793"/>
      <c r="N131" s="793"/>
      <c r="O131" s="793"/>
      <c r="P131" s="776"/>
      <c r="Q131" s="793"/>
      <c r="R131" s="793"/>
      <c r="S131" s="793"/>
      <c r="T131" s="793"/>
      <c r="U131" s="793"/>
      <c r="V131" s="793"/>
      <c r="W131" s="776"/>
      <c r="X131" s="793"/>
      <c r="Y131" s="793"/>
      <c r="Z131" s="793"/>
      <c r="AA131" s="793"/>
      <c r="AB131" s="793"/>
      <c r="AC131" s="793"/>
      <c r="AD131" s="776"/>
      <c r="AE131" s="793"/>
      <c r="AF131" s="793"/>
      <c r="AG131" s="794"/>
      <c r="AH131" s="398" t="s">
        <v>575</v>
      </c>
      <c r="AI131" s="399" t="e">
        <f>+AI130/AI129</f>
        <v>#DIV/0!</v>
      </c>
    </row>
    <row r="132" spans="2:36">
      <c r="B132" s="798"/>
      <c r="C132" s="793"/>
      <c r="D132" s="793"/>
      <c r="E132" s="793"/>
      <c r="F132" s="793"/>
      <c r="G132" s="793"/>
      <c r="H132" s="793"/>
      <c r="I132" s="776"/>
      <c r="J132" s="793"/>
      <c r="K132" s="793"/>
      <c r="L132" s="793"/>
      <c r="M132" s="793"/>
      <c r="N132" s="793"/>
      <c r="O132" s="793"/>
      <c r="P132" s="776"/>
      <c r="Q132" s="793"/>
      <c r="R132" s="793"/>
      <c r="S132" s="793"/>
      <c r="T132" s="793"/>
      <c r="U132" s="793"/>
      <c r="V132" s="793"/>
      <c r="W132" s="776"/>
      <c r="X132" s="793"/>
      <c r="Y132" s="793"/>
      <c r="Z132" s="793"/>
      <c r="AA132" s="793"/>
      <c r="AB132" s="793"/>
      <c r="AC132" s="793"/>
      <c r="AD132" s="776"/>
      <c r="AE132" s="793"/>
      <c r="AF132" s="793"/>
      <c r="AG132" s="794"/>
      <c r="AH132" s="398" t="s">
        <v>528</v>
      </c>
      <c r="AI132" s="396">
        <f>+COUNTA(C133:AG134)</f>
        <v>0</v>
      </c>
    </row>
    <row r="133" spans="2:36">
      <c r="B133" s="725" t="s">
        <v>538</v>
      </c>
      <c r="C133" s="776"/>
      <c r="D133" s="776"/>
      <c r="E133" s="776"/>
      <c r="F133" s="776"/>
      <c r="G133" s="776"/>
      <c r="H133" s="776"/>
      <c r="I133" s="806"/>
      <c r="J133" s="776"/>
      <c r="K133" s="776"/>
      <c r="L133" s="776"/>
      <c r="M133" s="776"/>
      <c r="N133" s="776"/>
      <c r="O133" s="776"/>
      <c r="P133" s="806"/>
      <c r="Q133" s="776"/>
      <c r="R133" s="776"/>
      <c r="S133" s="776"/>
      <c r="T133" s="776"/>
      <c r="U133" s="776"/>
      <c r="V133" s="776"/>
      <c r="W133" s="806"/>
      <c r="X133" s="776"/>
      <c r="Y133" s="776"/>
      <c r="Z133" s="776"/>
      <c r="AA133" s="776"/>
      <c r="AB133" s="776"/>
      <c r="AC133" s="776"/>
      <c r="AD133" s="806"/>
      <c r="AE133" s="776"/>
      <c r="AF133" s="776"/>
      <c r="AG133" s="783"/>
      <c r="AH133" s="423" t="s">
        <v>577</v>
      </c>
      <c r="AI133" s="424" t="e">
        <f>+AI132/AI129</f>
        <v>#DIV/0!</v>
      </c>
    </row>
    <row r="134" spans="2:36">
      <c r="B134" s="726"/>
      <c r="C134" s="777"/>
      <c r="D134" s="777"/>
      <c r="E134" s="777"/>
      <c r="F134" s="777"/>
      <c r="G134" s="777"/>
      <c r="H134" s="777"/>
      <c r="I134" s="777"/>
      <c r="J134" s="777"/>
      <c r="K134" s="777"/>
      <c r="L134" s="777"/>
      <c r="M134" s="777"/>
      <c r="N134" s="777"/>
      <c r="O134" s="777"/>
      <c r="P134" s="777"/>
      <c r="Q134" s="777"/>
      <c r="R134" s="777"/>
      <c r="S134" s="777"/>
      <c r="T134" s="777"/>
      <c r="U134" s="777"/>
      <c r="V134" s="777"/>
      <c r="W134" s="777"/>
      <c r="X134" s="777"/>
      <c r="Y134" s="777"/>
      <c r="Z134" s="777"/>
      <c r="AA134" s="777"/>
      <c r="AB134" s="777"/>
      <c r="AC134" s="777"/>
      <c r="AD134" s="777"/>
      <c r="AE134" s="777"/>
      <c r="AF134" s="777"/>
      <c r="AG134" s="784"/>
      <c r="AH134" s="400" t="s">
        <v>602</v>
      </c>
      <c r="AI134" s="401" t="str">
        <f>IF(7&gt;AI129,"対象外",IF(AI132&gt;=AI127,"OK",IF(AI133&gt;=0.285,"OK","NG")))</f>
        <v>対象外</v>
      </c>
      <c r="AJ134" s="422" t="str">
        <f>IF(AI134="対象外","←７日間に満たない期間は達成判定の対象外",IF(AI134="NG","←月単位未達成","←月単位達成"))</f>
        <v>←７日間に満たない期間は達成判定の対象外</v>
      </c>
    </row>
    <row r="135" spans="2:36" hidden="1">
      <c r="C135" s="425" t="e">
        <f t="shared" ref="C135:AG135" si="43">IF(AND(DAY(C127)&gt;=22,DAY(C127)&lt;=28,C128="土"),1,0)</f>
        <v>#VALUE!</v>
      </c>
      <c r="D135" s="425" t="e">
        <f t="shared" si="43"/>
        <v>#VALUE!</v>
      </c>
      <c r="E135" s="425" t="e">
        <f t="shared" si="43"/>
        <v>#VALUE!</v>
      </c>
      <c r="F135" s="425" t="e">
        <f t="shared" si="43"/>
        <v>#VALUE!</v>
      </c>
      <c r="G135" s="425" t="e">
        <f t="shared" si="43"/>
        <v>#VALUE!</v>
      </c>
      <c r="H135" s="425" t="e">
        <f t="shared" si="43"/>
        <v>#VALUE!</v>
      </c>
      <c r="I135" s="425" t="e">
        <f t="shared" si="43"/>
        <v>#VALUE!</v>
      </c>
      <c r="J135" s="425" t="e">
        <f t="shared" si="43"/>
        <v>#VALUE!</v>
      </c>
      <c r="K135" s="425" t="e">
        <f t="shared" si="43"/>
        <v>#VALUE!</v>
      </c>
      <c r="L135" s="425" t="e">
        <f t="shared" si="43"/>
        <v>#VALUE!</v>
      </c>
      <c r="M135" s="425" t="e">
        <f t="shared" si="43"/>
        <v>#VALUE!</v>
      </c>
      <c r="N135" s="425" t="e">
        <f t="shared" si="43"/>
        <v>#VALUE!</v>
      </c>
      <c r="O135" s="425" t="e">
        <f t="shared" si="43"/>
        <v>#VALUE!</v>
      </c>
      <c r="P135" s="425" t="e">
        <f t="shared" si="43"/>
        <v>#VALUE!</v>
      </c>
      <c r="Q135" s="425" t="e">
        <f t="shared" si="43"/>
        <v>#VALUE!</v>
      </c>
      <c r="R135" s="425" t="e">
        <f t="shared" si="43"/>
        <v>#VALUE!</v>
      </c>
      <c r="S135" s="425" t="e">
        <f t="shared" si="43"/>
        <v>#VALUE!</v>
      </c>
      <c r="T135" s="425" t="e">
        <f t="shared" si="43"/>
        <v>#VALUE!</v>
      </c>
      <c r="U135" s="425" t="e">
        <f t="shared" si="43"/>
        <v>#VALUE!</v>
      </c>
      <c r="V135" s="425" t="e">
        <f t="shared" si="43"/>
        <v>#VALUE!</v>
      </c>
      <c r="W135" s="425" t="e">
        <f t="shared" si="43"/>
        <v>#VALUE!</v>
      </c>
      <c r="X135" s="425" t="e">
        <f t="shared" si="43"/>
        <v>#VALUE!</v>
      </c>
      <c r="Y135" s="425" t="e">
        <f t="shared" si="43"/>
        <v>#VALUE!</v>
      </c>
      <c r="Z135" s="425" t="e">
        <f t="shared" si="43"/>
        <v>#VALUE!</v>
      </c>
      <c r="AA135" s="425" t="e">
        <f t="shared" si="43"/>
        <v>#VALUE!</v>
      </c>
      <c r="AB135" s="425" t="e">
        <f t="shared" si="43"/>
        <v>#VALUE!</v>
      </c>
      <c r="AC135" s="425" t="e">
        <f t="shared" si="43"/>
        <v>#VALUE!</v>
      </c>
      <c r="AD135" s="425" t="e">
        <f t="shared" si="43"/>
        <v>#VALUE!</v>
      </c>
      <c r="AE135" s="425" t="e">
        <f t="shared" si="43"/>
        <v>#VALUE!</v>
      </c>
      <c r="AF135" s="425" t="e">
        <f t="shared" si="43"/>
        <v>#VALUE!</v>
      </c>
      <c r="AG135" s="425" t="e">
        <f t="shared" si="43"/>
        <v>#VALUE!</v>
      </c>
      <c r="AH135" s="426" t="s">
        <v>603</v>
      </c>
      <c r="AI135" s="427">
        <f>_xlfn.AGGREGATE(9,6,C135:AG135)</f>
        <v>0</v>
      </c>
      <c r="AJ135" s="422"/>
    </row>
    <row r="136" spans="2:36" hidden="1">
      <c r="C136" s="428" t="e">
        <f t="shared" ref="C136:AG136" si="44">IF(AND(DAY(C127)&gt;=22,DAY(C127)&lt;=28,C128="土",OR(C133="休",C133="雨")),1,0)</f>
        <v>#VALUE!</v>
      </c>
      <c r="D136" s="428" t="e">
        <f t="shared" si="44"/>
        <v>#VALUE!</v>
      </c>
      <c r="E136" s="428" t="e">
        <f t="shared" si="44"/>
        <v>#VALUE!</v>
      </c>
      <c r="F136" s="428" t="e">
        <f t="shared" si="44"/>
        <v>#VALUE!</v>
      </c>
      <c r="G136" s="428" t="e">
        <f t="shared" si="44"/>
        <v>#VALUE!</v>
      </c>
      <c r="H136" s="428" t="e">
        <f t="shared" si="44"/>
        <v>#VALUE!</v>
      </c>
      <c r="I136" s="428" t="e">
        <f t="shared" si="44"/>
        <v>#VALUE!</v>
      </c>
      <c r="J136" s="428" t="e">
        <f t="shared" si="44"/>
        <v>#VALUE!</v>
      </c>
      <c r="K136" s="428" t="e">
        <f t="shared" si="44"/>
        <v>#VALUE!</v>
      </c>
      <c r="L136" s="428" t="e">
        <f t="shared" si="44"/>
        <v>#VALUE!</v>
      </c>
      <c r="M136" s="428" t="e">
        <f t="shared" si="44"/>
        <v>#VALUE!</v>
      </c>
      <c r="N136" s="428" t="e">
        <f t="shared" si="44"/>
        <v>#VALUE!</v>
      </c>
      <c r="O136" s="428" t="e">
        <f t="shared" si="44"/>
        <v>#VALUE!</v>
      </c>
      <c r="P136" s="428" t="e">
        <f t="shared" si="44"/>
        <v>#VALUE!</v>
      </c>
      <c r="Q136" s="428" t="e">
        <f t="shared" si="44"/>
        <v>#VALUE!</v>
      </c>
      <c r="R136" s="428" t="e">
        <f t="shared" si="44"/>
        <v>#VALUE!</v>
      </c>
      <c r="S136" s="428" t="e">
        <f t="shared" si="44"/>
        <v>#VALUE!</v>
      </c>
      <c r="T136" s="428" t="e">
        <f t="shared" si="44"/>
        <v>#VALUE!</v>
      </c>
      <c r="U136" s="428" t="e">
        <f t="shared" si="44"/>
        <v>#VALUE!</v>
      </c>
      <c r="V136" s="428" t="e">
        <f t="shared" si="44"/>
        <v>#VALUE!</v>
      </c>
      <c r="W136" s="428" t="e">
        <f t="shared" si="44"/>
        <v>#VALUE!</v>
      </c>
      <c r="X136" s="428" t="e">
        <f t="shared" si="44"/>
        <v>#VALUE!</v>
      </c>
      <c r="Y136" s="428" t="e">
        <f t="shared" si="44"/>
        <v>#VALUE!</v>
      </c>
      <c r="Z136" s="428" t="e">
        <f t="shared" si="44"/>
        <v>#VALUE!</v>
      </c>
      <c r="AA136" s="428" t="e">
        <f t="shared" si="44"/>
        <v>#VALUE!</v>
      </c>
      <c r="AB136" s="428" t="e">
        <f t="shared" si="44"/>
        <v>#VALUE!</v>
      </c>
      <c r="AC136" s="428" t="e">
        <f t="shared" si="44"/>
        <v>#VALUE!</v>
      </c>
      <c r="AD136" s="428" t="e">
        <f t="shared" si="44"/>
        <v>#VALUE!</v>
      </c>
      <c r="AE136" s="428" t="e">
        <f>IF(AND(DAY(AE127)&gt;=22,DAY(AE127)&lt;=28,AE128="土",OR(AE133="休",AE133="雨")),1,0)</f>
        <v>#VALUE!</v>
      </c>
      <c r="AF136" s="428" t="e">
        <f t="shared" si="44"/>
        <v>#VALUE!</v>
      </c>
      <c r="AG136" s="428" t="e">
        <f t="shared" si="44"/>
        <v>#VALUE!</v>
      </c>
      <c r="AH136" s="426" t="s">
        <v>604</v>
      </c>
      <c r="AI136" s="427">
        <f>_xlfn.AGGREGATE(9,6,C136:AG136)</f>
        <v>0</v>
      </c>
      <c r="AJ136" s="422"/>
    </row>
    <row r="138" spans="2:36" hidden="1">
      <c r="C138" s="364" t="e">
        <f>YEAR(C141)</f>
        <v>#VALUE!</v>
      </c>
      <c r="D138" s="364" t="e">
        <f>MONTH(C141)</f>
        <v>#VALUE!</v>
      </c>
    </row>
    <row r="139" spans="2:36">
      <c r="B139" s="368" t="s">
        <v>596</v>
      </c>
      <c r="C139" s="800" t="e">
        <f>C141</f>
        <v>#VALUE!</v>
      </c>
      <c r="D139" s="801"/>
      <c r="E139" s="801"/>
      <c r="F139" s="801"/>
      <c r="G139" s="801"/>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2"/>
    </row>
    <row r="140" spans="2:36" hidden="1">
      <c r="B140" s="430"/>
      <c r="C140" s="418" t="e">
        <f>DATE($C138,$D138,1)</f>
        <v>#VALUE!</v>
      </c>
      <c r="D140" s="418" t="e">
        <f t="shared" ref="D140:AG140" si="45">C140+1</f>
        <v>#VALUE!</v>
      </c>
      <c r="E140" s="418" t="e">
        <f t="shared" si="45"/>
        <v>#VALUE!</v>
      </c>
      <c r="F140" s="418" t="e">
        <f t="shared" si="45"/>
        <v>#VALUE!</v>
      </c>
      <c r="G140" s="418" t="e">
        <f t="shared" si="45"/>
        <v>#VALUE!</v>
      </c>
      <c r="H140" s="418" t="e">
        <f t="shared" si="45"/>
        <v>#VALUE!</v>
      </c>
      <c r="I140" s="418" t="e">
        <f t="shared" si="45"/>
        <v>#VALUE!</v>
      </c>
      <c r="J140" s="418" t="e">
        <f t="shared" si="45"/>
        <v>#VALUE!</v>
      </c>
      <c r="K140" s="418" t="e">
        <f t="shared" si="45"/>
        <v>#VALUE!</v>
      </c>
      <c r="L140" s="418" t="e">
        <f t="shared" si="45"/>
        <v>#VALUE!</v>
      </c>
      <c r="M140" s="418" t="e">
        <f t="shared" si="45"/>
        <v>#VALUE!</v>
      </c>
      <c r="N140" s="418" t="e">
        <f t="shared" si="45"/>
        <v>#VALUE!</v>
      </c>
      <c r="O140" s="418" t="e">
        <f t="shared" si="45"/>
        <v>#VALUE!</v>
      </c>
      <c r="P140" s="418" t="e">
        <f t="shared" si="45"/>
        <v>#VALUE!</v>
      </c>
      <c r="Q140" s="418" t="e">
        <f t="shared" si="45"/>
        <v>#VALUE!</v>
      </c>
      <c r="R140" s="418" t="e">
        <f t="shared" si="45"/>
        <v>#VALUE!</v>
      </c>
      <c r="S140" s="418" t="e">
        <f t="shared" si="45"/>
        <v>#VALUE!</v>
      </c>
      <c r="T140" s="418" t="e">
        <f t="shared" si="45"/>
        <v>#VALUE!</v>
      </c>
      <c r="U140" s="418" t="e">
        <f t="shared" si="45"/>
        <v>#VALUE!</v>
      </c>
      <c r="V140" s="418" t="e">
        <f t="shared" si="45"/>
        <v>#VALUE!</v>
      </c>
      <c r="W140" s="418" t="e">
        <f t="shared" si="45"/>
        <v>#VALUE!</v>
      </c>
      <c r="X140" s="418" t="e">
        <f t="shared" si="45"/>
        <v>#VALUE!</v>
      </c>
      <c r="Y140" s="418" t="e">
        <f t="shared" si="45"/>
        <v>#VALUE!</v>
      </c>
      <c r="Z140" s="418" t="e">
        <f t="shared" si="45"/>
        <v>#VALUE!</v>
      </c>
      <c r="AA140" s="418" t="e">
        <f t="shared" si="45"/>
        <v>#VALUE!</v>
      </c>
      <c r="AB140" s="418" t="e">
        <f t="shared" si="45"/>
        <v>#VALUE!</v>
      </c>
      <c r="AC140" s="418" t="e">
        <f t="shared" si="45"/>
        <v>#VALUE!</v>
      </c>
      <c r="AD140" s="418" t="e">
        <f t="shared" si="45"/>
        <v>#VALUE!</v>
      </c>
      <c r="AE140" s="418" t="e">
        <f t="shared" si="45"/>
        <v>#VALUE!</v>
      </c>
      <c r="AF140" s="418" t="e">
        <f t="shared" si="45"/>
        <v>#VALUE!</v>
      </c>
      <c r="AG140" s="418" t="e">
        <f t="shared" si="45"/>
        <v>#VALUE!</v>
      </c>
      <c r="AH140" s="431"/>
      <c r="AI140" s="432"/>
    </row>
    <row r="141" spans="2:36">
      <c r="B141" s="433" t="s">
        <v>597</v>
      </c>
      <c r="C141" s="434" t="e">
        <f>IF(EDATE(C126,1)&gt;$G$7,"",EDATE(C126,1))</f>
        <v>#VALUE!</v>
      </c>
      <c r="D141" s="418" t="e">
        <f t="shared" ref="D141:AG141" si="46">IF(D140&gt;$G$7,"",IF(C141=EOMONTH(DATE($C138,$D138,1),0),"",IF(C141="","",C141+1)))</f>
        <v>#VALUE!</v>
      </c>
      <c r="E141" s="418" t="e">
        <f t="shared" si="46"/>
        <v>#VALUE!</v>
      </c>
      <c r="F141" s="418" t="e">
        <f t="shared" si="46"/>
        <v>#VALUE!</v>
      </c>
      <c r="G141" s="418" t="e">
        <f t="shared" si="46"/>
        <v>#VALUE!</v>
      </c>
      <c r="H141" s="418" t="e">
        <f t="shared" si="46"/>
        <v>#VALUE!</v>
      </c>
      <c r="I141" s="418" t="e">
        <f t="shared" si="46"/>
        <v>#VALUE!</v>
      </c>
      <c r="J141" s="418" t="e">
        <f t="shared" si="46"/>
        <v>#VALUE!</v>
      </c>
      <c r="K141" s="418" t="e">
        <f t="shared" si="46"/>
        <v>#VALUE!</v>
      </c>
      <c r="L141" s="418" t="e">
        <f t="shared" si="46"/>
        <v>#VALUE!</v>
      </c>
      <c r="M141" s="418" t="e">
        <f t="shared" si="46"/>
        <v>#VALUE!</v>
      </c>
      <c r="N141" s="418" t="e">
        <f t="shared" si="46"/>
        <v>#VALUE!</v>
      </c>
      <c r="O141" s="418" t="e">
        <f t="shared" si="46"/>
        <v>#VALUE!</v>
      </c>
      <c r="P141" s="418" t="e">
        <f t="shared" si="46"/>
        <v>#VALUE!</v>
      </c>
      <c r="Q141" s="418" t="e">
        <f t="shared" si="46"/>
        <v>#VALUE!</v>
      </c>
      <c r="R141" s="418" t="e">
        <f t="shared" si="46"/>
        <v>#VALUE!</v>
      </c>
      <c r="S141" s="418" t="e">
        <f t="shared" si="46"/>
        <v>#VALUE!</v>
      </c>
      <c r="T141" s="418" t="e">
        <f t="shared" si="46"/>
        <v>#VALUE!</v>
      </c>
      <c r="U141" s="418" t="e">
        <f t="shared" si="46"/>
        <v>#VALUE!</v>
      </c>
      <c r="V141" s="418" t="e">
        <f t="shared" si="46"/>
        <v>#VALUE!</v>
      </c>
      <c r="W141" s="418" t="e">
        <f t="shared" si="46"/>
        <v>#VALUE!</v>
      </c>
      <c r="X141" s="418" t="e">
        <f t="shared" si="46"/>
        <v>#VALUE!</v>
      </c>
      <c r="Y141" s="418" t="e">
        <f t="shared" si="46"/>
        <v>#VALUE!</v>
      </c>
      <c r="Z141" s="418" t="e">
        <f t="shared" si="46"/>
        <v>#VALUE!</v>
      </c>
      <c r="AA141" s="418" t="e">
        <f t="shared" si="46"/>
        <v>#VALUE!</v>
      </c>
      <c r="AB141" s="418" t="e">
        <f t="shared" si="46"/>
        <v>#VALUE!</v>
      </c>
      <c r="AC141" s="418" t="e">
        <f t="shared" si="46"/>
        <v>#VALUE!</v>
      </c>
      <c r="AD141" s="418" t="e">
        <f t="shared" si="46"/>
        <v>#VALUE!</v>
      </c>
      <c r="AE141" s="418" t="e">
        <f t="shared" si="46"/>
        <v>#VALUE!</v>
      </c>
      <c r="AF141" s="418" t="e">
        <f t="shared" si="46"/>
        <v>#VALUE!</v>
      </c>
      <c r="AG141" s="418" t="e">
        <f t="shared" si="46"/>
        <v>#VALUE!</v>
      </c>
      <c r="AH141" s="419" t="s">
        <v>598</v>
      </c>
      <c r="AI141" s="420">
        <f>+COUNTIFS(C142:AG142,"土",C143:AG143,"")+COUNTIFS(C142:AG142,"日",C143:AG143,"")</f>
        <v>0</v>
      </c>
    </row>
    <row r="142" spans="2:36">
      <c r="B142" s="393" t="s">
        <v>569</v>
      </c>
      <c r="C142" s="394" t="str">
        <f>IFERROR(TEXT(WEEKDAY(+C141),"aaa"),"")</f>
        <v/>
      </c>
      <c r="D142" s="394" t="str">
        <f t="shared" ref="D142:AG142" si="47">IFERROR(TEXT(WEEKDAY(+D141),"aaa"),"")</f>
        <v/>
      </c>
      <c r="E142" s="394" t="str">
        <f t="shared" si="47"/>
        <v/>
      </c>
      <c r="F142" s="394" t="str">
        <f t="shared" si="47"/>
        <v/>
      </c>
      <c r="G142" s="394" t="str">
        <f t="shared" si="47"/>
        <v/>
      </c>
      <c r="H142" s="394" t="str">
        <f t="shared" si="47"/>
        <v/>
      </c>
      <c r="I142" s="394" t="str">
        <f t="shared" si="47"/>
        <v/>
      </c>
      <c r="J142" s="394" t="str">
        <f t="shared" si="47"/>
        <v/>
      </c>
      <c r="K142" s="394" t="str">
        <f t="shared" si="47"/>
        <v/>
      </c>
      <c r="L142" s="394" t="str">
        <f t="shared" si="47"/>
        <v/>
      </c>
      <c r="M142" s="394" t="str">
        <f t="shared" si="47"/>
        <v/>
      </c>
      <c r="N142" s="394" t="str">
        <f t="shared" si="47"/>
        <v/>
      </c>
      <c r="O142" s="394" t="str">
        <f t="shared" si="47"/>
        <v/>
      </c>
      <c r="P142" s="394" t="str">
        <f t="shared" si="47"/>
        <v/>
      </c>
      <c r="Q142" s="394" t="str">
        <f t="shared" si="47"/>
        <v/>
      </c>
      <c r="R142" s="394" t="str">
        <f t="shared" si="47"/>
        <v/>
      </c>
      <c r="S142" s="394" t="str">
        <f t="shared" si="47"/>
        <v/>
      </c>
      <c r="T142" s="394" t="str">
        <f t="shared" si="47"/>
        <v/>
      </c>
      <c r="U142" s="394" t="str">
        <f t="shared" si="47"/>
        <v/>
      </c>
      <c r="V142" s="394" t="str">
        <f t="shared" si="47"/>
        <v/>
      </c>
      <c r="W142" s="394" t="str">
        <f t="shared" si="47"/>
        <v/>
      </c>
      <c r="X142" s="394" t="str">
        <f t="shared" si="47"/>
        <v/>
      </c>
      <c r="Y142" s="394" t="str">
        <f t="shared" si="47"/>
        <v/>
      </c>
      <c r="Z142" s="394" t="str">
        <f t="shared" si="47"/>
        <v/>
      </c>
      <c r="AA142" s="394" t="str">
        <f t="shared" si="47"/>
        <v/>
      </c>
      <c r="AB142" s="394" t="str">
        <f t="shared" si="47"/>
        <v/>
      </c>
      <c r="AC142" s="394" t="str">
        <f t="shared" si="47"/>
        <v/>
      </c>
      <c r="AD142" s="394" t="str">
        <f t="shared" si="47"/>
        <v/>
      </c>
      <c r="AE142" s="394" t="str">
        <f t="shared" si="47"/>
        <v/>
      </c>
      <c r="AF142" s="394" t="str">
        <f t="shared" si="47"/>
        <v/>
      </c>
      <c r="AG142" s="394" t="str">
        <f t="shared" si="47"/>
        <v/>
      </c>
      <c r="AH142" s="419" t="s">
        <v>599</v>
      </c>
      <c r="AI142" s="420">
        <f>+COUNTIF(C143:AG143,"夏休")+COUNTIF(C143:AG143,"冬休")+COUNTIF(C143:AG143,"中止")+COUNTIF(C143:AG143,"工場")+COUNTIF(C143:AG143,"他")</f>
        <v>0</v>
      </c>
    </row>
    <row r="143" spans="2:36" ht="13.5" customHeight="1">
      <c r="B143" s="803" t="s">
        <v>601</v>
      </c>
      <c r="C143" s="805"/>
      <c r="D143" s="778"/>
      <c r="E143" s="778"/>
      <c r="F143" s="778"/>
      <c r="G143" s="778"/>
      <c r="H143" s="778"/>
      <c r="I143" s="778"/>
      <c r="J143" s="778"/>
      <c r="K143" s="778"/>
      <c r="L143" s="778"/>
      <c r="M143" s="778"/>
      <c r="N143" s="778"/>
      <c r="O143" s="778"/>
      <c r="P143" s="778"/>
      <c r="Q143" s="778"/>
      <c r="R143" s="778"/>
      <c r="S143" s="778"/>
      <c r="T143" s="778"/>
      <c r="U143" s="778"/>
      <c r="V143" s="778"/>
      <c r="W143" s="778"/>
      <c r="X143" s="778"/>
      <c r="Y143" s="778"/>
      <c r="Z143" s="778"/>
      <c r="AA143" s="778"/>
      <c r="AB143" s="778"/>
      <c r="AC143" s="778"/>
      <c r="AD143" s="778"/>
      <c r="AE143" s="778"/>
      <c r="AF143" s="778"/>
      <c r="AG143" s="797"/>
      <c r="AH143" s="398" t="s">
        <v>527</v>
      </c>
      <c r="AI143" s="421">
        <f>COUNT(C141:AG141)-AI142</f>
        <v>0</v>
      </c>
    </row>
    <row r="144" spans="2:36" ht="13.5" customHeight="1">
      <c r="B144" s="804"/>
      <c r="C144" s="805"/>
      <c r="D144" s="778"/>
      <c r="E144" s="778"/>
      <c r="F144" s="778"/>
      <c r="G144" s="778"/>
      <c r="H144" s="778"/>
      <c r="I144" s="778"/>
      <c r="J144" s="778"/>
      <c r="K144" s="778"/>
      <c r="L144" s="778"/>
      <c r="M144" s="778"/>
      <c r="N144" s="778"/>
      <c r="O144" s="778"/>
      <c r="P144" s="778"/>
      <c r="Q144" s="778"/>
      <c r="R144" s="778"/>
      <c r="S144" s="778"/>
      <c r="T144" s="778"/>
      <c r="U144" s="778"/>
      <c r="V144" s="778"/>
      <c r="W144" s="778"/>
      <c r="X144" s="778"/>
      <c r="Y144" s="778"/>
      <c r="Z144" s="778"/>
      <c r="AA144" s="778"/>
      <c r="AB144" s="778"/>
      <c r="AC144" s="778"/>
      <c r="AD144" s="778"/>
      <c r="AE144" s="778"/>
      <c r="AF144" s="778"/>
      <c r="AG144" s="797"/>
      <c r="AH144" s="398" t="s">
        <v>573</v>
      </c>
      <c r="AI144" s="396">
        <f>+COUNTIF(C145:AG146,"休")</f>
        <v>0</v>
      </c>
      <c r="AJ144" s="422" t="e">
        <f>IF(AI145&gt;0.285,"",IF(AI144&lt;AI141,"←計画日数が足りません",""))</f>
        <v>#DIV/0!</v>
      </c>
    </row>
    <row r="145" spans="2:36" ht="13.5" customHeight="1">
      <c r="B145" s="798" t="s">
        <v>535</v>
      </c>
      <c r="C145" s="799"/>
      <c r="D145" s="793"/>
      <c r="E145" s="793"/>
      <c r="F145" s="776"/>
      <c r="G145" s="793"/>
      <c r="H145" s="793"/>
      <c r="I145" s="793"/>
      <c r="J145" s="793"/>
      <c r="K145" s="793"/>
      <c r="L145" s="793"/>
      <c r="M145" s="776"/>
      <c r="N145" s="793"/>
      <c r="O145" s="793"/>
      <c r="P145" s="793"/>
      <c r="Q145" s="793"/>
      <c r="R145" s="793"/>
      <c r="S145" s="793"/>
      <c r="T145" s="776"/>
      <c r="U145" s="793"/>
      <c r="V145" s="793"/>
      <c r="W145" s="793"/>
      <c r="X145" s="793"/>
      <c r="Y145" s="793"/>
      <c r="Z145" s="793"/>
      <c r="AA145" s="776"/>
      <c r="AB145" s="793"/>
      <c r="AC145" s="793"/>
      <c r="AD145" s="793"/>
      <c r="AE145" s="793"/>
      <c r="AF145" s="793"/>
      <c r="AG145" s="794"/>
      <c r="AH145" s="398" t="s">
        <v>575</v>
      </c>
      <c r="AI145" s="399" t="e">
        <f>+AI144/AI143</f>
        <v>#DIV/0!</v>
      </c>
    </row>
    <row r="146" spans="2:36">
      <c r="B146" s="798"/>
      <c r="C146" s="799"/>
      <c r="D146" s="793"/>
      <c r="E146" s="793"/>
      <c r="F146" s="776"/>
      <c r="G146" s="793"/>
      <c r="H146" s="793"/>
      <c r="I146" s="793"/>
      <c r="J146" s="793"/>
      <c r="K146" s="793"/>
      <c r="L146" s="793"/>
      <c r="M146" s="776"/>
      <c r="N146" s="793"/>
      <c r="O146" s="793"/>
      <c r="P146" s="793"/>
      <c r="Q146" s="793"/>
      <c r="R146" s="793"/>
      <c r="S146" s="793"/>
      <c r="T146" s="776"/>
      <c r="U146" s="793"/>
      <c r="V146" s="793"/>
      <c r="W146" s="793"/>
      <c r="X146" s="793"/>
      <c r="Y146" s="793"/>
      <c r="Z146" s="793"/>
      <c r="AA146" s="776"/>
      <c r="AB146" s="793"/>
      <c r="AC146" s="793"/>
      <c r="AD146" s="793"/>
      <c r="AE146" s="793"/>
      <c r="AF146" s="793"/>
      <c r="AG146" s="794"/>
      <c r="AH146" s="398" t="s">
        <v>528</v>
      </c>
      <c r="AI146" s="396">
        <f>+COUNTA(C147:AG148)</f>
        <v>0</v>
      </c>
    </row>
    <row r="147" spans="2:36">
      <c r="B147" s="725" t="s">
        <v>538</v>
      </c>
      <c r="C147" s="795"/>
      <c r="D147" s="776"/>
      <c r="E147" s="776"/>
      <c r="F147" s="806"/>
      <c r="G147" s="776"/>
      <c r="H147" s="776"/>
      <c r="I147" s="776"/>
      <c r="J147" s="776"/>
      <c r="K147" s="776"/>
      <c r="L147" s="776"/>
      <c r="M147" s="806"/>
      <c r="N147" s="776"/>
      <c r="O147" s="776"/>
      <c r="P147" s="776"/>
      <c r="Q147" s="776"/>
      <c r="R147" s="776"/>
      <c r="S147" s="776"/>
      <c r="T147" s="806"/>
      <c r="U147" s="776"/>
      <c r="V147" s="776"/>
      <c r="W147" s="776"/>
      <c r="X147" s="776"/>
      <c r="Y147" s="776"/>
      <c r="Z147" s="776"/>
      <c r="AA147" s="806"/>
      <c r="AB147" s="776"/>
      <c r="AC147" s="776"/>
      <c r="AD147" s="776"/>
      <c r="AE147" s="776"/>
      <c r="AF147" s="776"/>
      <c r="AG147" s="783"/>
      <c r="AH147" s="423" t="s">
        <v>577</v>
      </c>
      <c r="AI147" s="424" t="e">
        <f>+AI146/AI143</f>
        <v>#DIV/0!</v>
      </c>
    </row>
    <row r="148" spans="2:36">
      <c r="B148" s="726"/>
      <c r="C148" s="796"/>
      <c r="D148" s="777"/>
      <c r="E148" s="777"/>
      <c r="F148" s="777"/>
      <c r="G148" s="777"/>
      <c r="H148" s="777"/>
      <c r="I148" s="777"/>
      <c r="J148" s="777"/>
      <c r="K148" s="777"/>
      <c r="L148" s="777"/>
      <c r="M148" s="777"/>
      <c r="N148" s="777"/>
      <c r="O148" s="777"/>
      <c r="P148" s="777"/>
      <c r="Q148" s="777"/>
      <c r="R148" s="777"/>
      <c r="S148" s="777"/>
      <c r="T148" s="777"/>
      <c r="U148" s="777"/>
      <c r="V148" s="777"/>
      <c r="W148" s="777"/>
      <c r="X148" s="777"/>
      <c r="Y148" s="777"/>
      <c r="Z148" s="777"/>
      <c r="AA148" s="777"/>
      <c r="AB148" s="777"/>
      <c r="AC148" s="777"/>
      <c r="AD148" s="777"/>
      <c r="AE148" s="777"/>
      <c r="AF148" s="777"/>
      <c r="AG148" s="784"/>
      <c r="AH148" s="400" t="s">
        <v>602</v>
      </c>
      <c r="AI148" s="401" t="str">
        <f>IF(7&gt;AI143,"対象外",IF(AI146&gt;=AI141,"OK",IF(AI147&gt;=0.285,"OK","NG")))</f>
        <v>対象外</v>
      </c>
      <c r="AJ148" s="422" t="str">
        <f>IF(AI148="対象外","←７日間に満たない期間は達成判定の対象外",IF(AI148="NG","←月単位未達成","←月単位達成"))</f>
        <v>←７日間に満たない期間は達成判定の対象外</v>
      </c>
    </row>
    <row r="149" spans="2:36" hidden="1">
      <c r="C149" s="425" t="e">
        <f t="shared" ref="C149:AG149" si="48">IF(AND(DAY(C141)&gt;=22,DAY(C141)&lt;=28,C142="土"),1,0)</f>
        <v>#VALUE!</v>
      </c>
      <c r="D149" s="425" t="e">
        <f t="shared" si="48"/>
        <v>#VALUE!</v>
      </c>
      <c r="E149" s="425" t="e">
        <f t="shared" si="48"/>
        <v>#VALUE!</v>
      </c>
      <c r="F149" s="425" t="e">
        <f t="shared" si="48"/>
        <v>#VALUE!</v>
      </c>
      <c r="G149" s="425" t="e">
        <f t="shared" si="48"/>
        <v>#VALUE!</v>
      </c>
      <c r="H149" s="425" t="e">
        <f t="shared" si="48"/>
        <v>#VALUE!</v>
      </c>
      <c r="I149" s="425" t="e">
        <f t="shared" si="48"/>
        <v>#VALUE!</v>
      </c>
      <c r="J149" s="425" t="e">
        <f t="shared" si="48"/>
        <v>#VALUE!</v>
      </c>
      <c r="K149" s="425" t="e">
        <f t="shared" si="48"/>
        <v>#VALUE!</v>
      </c>
      <c r="L149" s="425" t="e">
        <f t="shared" si="48"/>
        <v>#VALUE!</v>
      </c>
      <c r="M149" s="425" t="e">
        <f t="shared" si="48"/>
        <v>#VALUE!</v>
      </c>
      <c r="N149" s="425" t="e">
        <f t="shared" si="48"/>
        <v>#VALUE!</v>
      </c>
      <c r="O149" s="425" t="e">
        <f t="shared" si="48"/>
        <v>#VALUE!</v>
      </c>
      <c r="P149" s="425" t="e">
        <f t="shared" si="48"/>
        <v>#VALUE!</v>
      </c>
      <c r="Q149" s="425" t="e">
        <f t="shared" si="48"/>
        <v>#VALUE!</v>
      </c>
      <c r="R149" s="425" t="e">
        <f t="shared" si="48"/>
        <v>#VALUE!</v>
      </c>
      <c r="S149" s="425" t="e">
        <f t="shared" si="48"/>
        <v>#VALUE!</v>
      </c>
      <c r="T149" s="425" t="e">
        <f t="shared" si="48"/>
        <v>#VALUE!</v>
      </c>
      <c r="U149" s="425" t="e">
        <f t="shared" si="48"/>
        <v>#VALUE!</v>
      </c>
      <c r="V149" s="425" t="e">
        <f t="shared" si="48"/>
        <v>#VALUE!</v>
      </c>
      <c r="W149" s="425" t="e">
        <f t="shared" si="48"/>
        <v>#VALUE!</v>
      </c>
      <c r="X149" s="425" t="e">
        <f t="shared" si="48"/>
        <v>#VALUE!</v>
      </c>
      <c r="Y149" s="425" t="e">
        <f t="shared" si="48"/>
        <v>#VALUE!</v>
      </c>
      <c r="Z149" s="425" t="e">
        <f t="shared" si="48"/>
        <v>#VALUE!</v>
      </c>
      <c r="AA149" s="425" t="e">
        <f t="shared" si="48"/>
        <v>#VALUE!</v>
      </c>
      <c r="AB149" s="425" t="e">
        <f t="shared" si="48"/>
        <v>#VALUE!</v>
      </c>
      <c r="AC149" s="425" t="e">
        <f t="shared" si="48"/>
        <v>#VALUE!</v>
      </c>
      <c r="AD149" s="425" t="e">
        <f t="shared" si="48"/>
        <v>#VALUE!</v>
      </c>
      <c r="AE149" s="425" t="e">
        <f t="shared" si="48"/>
        <v>#VALUE!</v>
      </c>
      <c r="AF149" s="425" t="e">
        <f t="shared" si="48"/>
        <v>#VALUE!</v>
      </c>
      <c r="AG149" s="425" t="e">
        <f t="shared" si="48"/>
        <v>#VALUE!</v>
      </c>
      <c r="AH149" s="426" t="s">
        <v>603</v>
      </c>
      <c r="AI149" s="427">
        <f>_xlfn.AGGREGATE(9,6,C149:AG149)</f>
        <v>0</v>
      </c>
      <c r="AJ149" s="422"/>
    </row>
    <row r="150" spans="2:36" hidden="1">
      <c r="C150" s="428" t="e">
        <f t="shared" ref="C150:AG150" si="49">IF(AND(DAY(C141)&gt;=22,DAY(C141)&lt;=28,C142="土",OR(C147="休",C147="雨")),1,0)</f>
        <v>#VALUE!</v>
      </c>
      <c r="D150" s="428" t="e">
        <f t="shared" si="49"/>
        <v>#VALUE!</v>
      </c>
      <c r="E150" s="428" t="e">
        <f t="shared" si="49"/>
        <v>#VALUE!</v>
      </c>
      <c r="F150" s="428" t="e">
        <f t="shared" si="49"/>
        <v>#VALUE!</v>
      </c>
      <c r="G150" s="428" t="e">
        <f t="shared" si="49"/>
        <v>#VALUE!</v>
      </c>
      <c r="H150" s="428" t="e">
        <f t="shared" si="49"/>
        <v>#VALUE!</v>
      </c>
      <c r="I150" s="428" t="e">
        <f t="shared" si="49"/>
        <v>#VALUE!</v>
      </c>
      <c r="J150" s="428" t="e">
        <f t="shared" si="49"/>
        <v>#VALUE!</v>
      </c>
      <c r="K150" s="428" t="e">
        <f t="shared" si="49"/>
        <v>#VALUE!</v>
      </c>
      <c r="L150" s="428" t="e">
        <f t="shared" si="49"/>
        <v>#VALUE!</v>
      </c>
      <c r="M150" s="428" t="e">
        <f t="shared" si="49"/>
        <v>#VALUE!</v>
      </c>
      <c r="N150" s="428" t="e">
        <f t="shared" si="49"/>
        <v>#VALUE!</v>
      </c>
      <c r="O150" s="428" t="e">
        <f t="shared" si="49"/>
        <v>#VALUE!</v>
      </c>
      <c r="P150" s="428" t="e">
        <f t="shared" si="49"/>
        <v>#VALUE!</v>
      </c>
      <c r="Q150" s="428" t="e">
        <f t="shared" si="49"/>
        <v>#VALUE!</v>
      </c>
      <c r="R150" s="428" t="e">
        <f t="shared" si="49"/>
        <v>#VALUE!</v>
      </c>
      <c r="S150" s="428" t="e">
        <f t="shared" si="49"/>
        <v>#VALUE!</v>
      </c>
      <c r="T150" s="428" t="e">
        <f t="shared" si="49"/>
        <v>#VALUE!</v>
      </c>
      <c r="U150" s="428" t="e">
        <f t="shared" si="49"/>
        <v>#VALUE!</v>
      </c>
      <c r="V150" s="428" t="e">
        <f t="shared" si="49"/>
        <v>#VALUE!</v>
      </c>
      <c r="W150" s="428" t="e">
        <f t="shared" si="49"/>
        <v>#VALUE!</v>
      </c>
      <c r="X150" s="428" t="e">
        <f t="shared" si="49"/>
        <v>#VALUE!</v>
      </c>
      <c r="Y150" s="428" t="e">
        <f t="shared" si="49"/>
        <v>#VALUE!</v>
      </c>
      <c r="Z150" s="428" t="e">
        <f t="shared" si="49"/>
        <v>#VALUE!</v>
      </c>
      <c r="AA150" s="428" t="e">
        <f t="shared" si="49"/>
        <v>#VALUE!</v>
      </c>
      <c r="AB150" s="428" t="e">
        <f t="shared" si="49"/>
        <v>#VALUE!</v>
      </c>
      <c r="AC150" s="428" t="e">
        <f t="shared" si="49"/>
        <v>#VALUE!</v>
      </c>
      <c r="AD150" s="428" t="e">
        <f t="shared" si="49"/>
        <v>#VALUE!</v>
      </c>
      <c r="AE150" s="428" t="e">
        <f t="shared" si="49"/>
        <v>#VALUE!</v>
      </c>
      <c r="AF150" s="428" t="e">
        <f t="shared" si="49"/>
        <v>#VALUE!</v>
      </c>
      <c r="AG150" s="428" t="e">
        <f t="shared" si="49"/>
        <v>#VALUE!</v>
      </c>
      <c r="AH150" s="426" t="s">
        <v>604</v>
      </c>
      <c r="AI150" s="427">
        <f>_xlfn.AGGREGATE(9,6,C150:AG150)</f>
        <v>0</v>
      </c>
      <c r="AJ150" s="422"/>
    </row>
    <row r="152" spans="2:36" hidden="1">
      <c r="C152" s="364" t="e">
        <f>YEAR(C155)</f>
        <v>#VALUE!</v>
      </c>
      <c r="D152" s="364" t="e">
        <f>MONTH(C155)</f>
        <v>#VALUE!</v>
      </c>
    </row>
    <row r="153" spans="2:36">
      <c r="B153" s="368" t="s">
        <v>596</v>
      </c>
      <c r="C153" s="800" t="e">
        <f>C155</f>
        <v>#VALUE!</v>
      </c>
      <c r="D153" s="801"/>
      <c r="E153" s="801"/>
      <c r="F153" s="801"/>
      <c r="G153" s="801"/>
      <c r="H153" s="801"/>
      <c r="I153" s="801"/>
      <c r="J153" s="801"/>
      <c r="K153" s="801"/>
      <c r="L153" s="801"/>
      <c r="M153" s="801"/>
      <c r="N153" s="801"/>
      <c r="O153" s="801"/>
      <c r="P153" s="801"/>
      <c r="Q153" s="801"/>
      <c r="R153" s="801"/>
      <c r="S153" s="801"/>
      <c r="T153" s="801"/>
      <c r="U153" s="801"/>
      <c r="V153" s="801"/>
      <c r="W153" s="801"/>
      <c r="X153" s="801"/>
      <c r="Y153" s="801"/>
      <c r="Z153" s="801"/>
      <c r="AA153" s="801"/>
      <c r="AB153" s="801"/>
      <c r="AC153" s="801"/>
      <c r="AD153" s="801"/>
      <c r="AE153" s="801"/>
      <c r="AF153" s="801"/>
      <c r="AG153" s="801"/>
      <c r="AH153" s="801"/>
      <c r="AI153" s="802"/>
    </row>
    <row r="154" spans="2:36" hidden="1">
      <c r="B154" s="430"/>
      <c r="C154" s="418" t="e">
        <f>DATE($C152,$D152,1)</f>
        <v>#VALUE!</v>
      </c>
      <c r="D154" s="418" t="e">
        <f t="shared" ref="D154:AG154" si="50">C154+1</f>
        <v>#VALUE!</v>
      </c>
      <c r="E154" s="418" t="e">
        <f t="shared" si="50"/>
        <v>#VALUE!</v>
      </c>
      <c r="F154" s="418" t="e">
        <f t="shared" si="50"/>
        <v>#VALUE!</v>
      </c>
      <c r="G154" s="418" t="e">
        <f t="shared" si="50"/>
        <v>#VALUE!</v>
      </c>
      <c r="H154" s="418" t="e">
        <f t="shared" si="50"/>
        <v>#VALUE!</v>
      </c>
      <c r="I154" s="418" t="e">
        <f t="shared" si="50"/>
        <v>#VALUE!</v>
      </c>
      <c r="J154" s="418" t="e">
        <f t="shared" si="50"/>
        <v>#VALUE!</v>
      </c>
      <c r="K154" s="418" t="e">
        <f t="shared" si="50"/>
        <v>#VALUE!</v>
      </c>
      <c r="L154" s="418" t="e">
        <f t="shared" si="50"/>
        <v>#VALUE!</v>
      </c>
      <c r="M154" s="418" t="e">
        <f t="shared" si="50"/>
        <v>#VALUE!</v>
      </c>
      <c r="N154" s="418" t="e">
        <f t="shared" si="50"/>
        <v>#VALUE!</v>
      </c>
      <c r="O154" s="418" t="e">
        <f t="shared" si="50"/>
        <v>#VALUE!</v>
      </c>
      <c r="P154" s="418" t="e">
        <f t="shared" si="50"/>
        <v>#VALUE!</v>
      </c>
      <c r="Q154" s="418" t="e">
        <f t="shared" si="50"/>
        <v>#VALUE!</v>
      </c>
      <c r="R154" s="418" t="e">
        <f t="shared" si="50"/>
        <v>#VALUE!</v>
      </c>
      <c r="S154" s="418" t="e">
        <f t="shared" si="50"/>
        <v>#VALUE!</v>
      </c>
      <c r="T154" s="418" t="e">
        <f t="shared" si="50"/>
        <v>#VALUE!</v>
      </c>
      <c r="U154" s="418" t="e">
        <f t="shared" si="50"/>
        <v>#VALUE!</v>
      </c>
      <c r="V154" s="418" t="e">
        <f t="shared" si="50"/>
        <v>#VALUE!</v>
      </c>
      <c r="W154" s="418" t="e">
        <f t="shared" si="50"/>
        <v>#VALUE!</v>
      </c>
      <c r="X154" s="418" t="e">
        <f t="shared" si="50"/>
        <v>#VALUE!</v>
      </c>
      <c r="Y154" s="418" t="e">
        <f t="shared" si="50"/>
        <v>#VALUE!</v>
      </c>
      <c r="Z154" s="418" t="e">
        <f t="shared" si="50"/>
        <v>#VALUE!</v>
      </c>
      <c r="AA154" s="418" t="e">
        <f t="shared" si="50"/>
        <v>#VALUE!</v>
      </c>
      <c r="AB154" s="418" t="e">
        <f t="shared" si="50"/>
        <v>#VALUE!</v>
      </c>
      <c r="AC154" s="418" t="e">
        <f t="shared" si="50"/>
        <v>#VALUE!</v>
      </c>
      <c r="AD154" s="418" t="e">
        <f t="shared" si="50"/>
        <v>#VALUE!</v>
      </c>
      <c r="AE154" s="418" t="e">
        <f t="shared" si="50"/>
        <v>#VALUE!</v>
      </c>
      <c r="AF154" s="418" t="e">
        <f t="shared" si="50"/>
        <v>#VALUE!</v>
      </c>
      <c r="AG154" s="418" t="e">
        <f t="shared" si="50"/>
        <v>#VALUE!</v>
      </c>
      <c r="AH154" s="431"/>
      <c r="AI154" s="432"/>
    </row>
    <row r="155" spans="2:36">
      <c r="B155" s="433" t="s">
        <v>597</v>
      </c>
      <c r="C155" s="434" t="e">
        <f>IF(EDATE(C140,1)&gt;$G$7,"",EDATE(C140,1))</f>
        <v>#VALUE!</v>
      </c>
      <c r="D155" s="418" t="e">
        <f t="shared" ref="D155:AG155" si="51">IF(D154&gt;$G$7,"",IF(C155=EOMONTH(DATE($C152,$D152,1),0),"",IF(C155="","",C155+1)))</f>
        <v>#VALUE!</v>
      </c>
      <c r="E155" s="418" t="e">
        <f t="shared" si="51"/>
        <v>#VALUE!</v>
      </c>
      <c r="F155" s="418" t="e">
        <f t="shared" si="51"/>
        <v>#VALUE!</v>
      </c>
      <c r="G155" s="418" t="e">
        <f t="shared" si="51"/>
        <v>#VALUE!</v>
      </c>
      <c r="H155" s="418" t="e">
        <f t="shared" si="51"/>
        <v>#VALUE!</v>
      </c>
      <c r="I155" s="418" t="e">
        <f t="shared" si="51"/>
        <v>#VALUE!</v>
      </c>
      <c r="J155" s="418" t="e">
        <f t="shared" si="51"/>
        <v>#VALUE!</v>
      </c>
      <c r="K155" s="418" t="e">
        <f t="shared" si="51"/>
        <v>#VALUE!</v>
      </c>
      <c r="L155" s="418" t="e">
        <f t="shared" si="51"/>
        <v>#VALUE!</v>
      </c>
      <c r="M155" s="418" t="e">
        <f t="shared" si="51"/>
        <v>#VALUE!</v>
      </c>
      <c r="N155" s="418" t="e">
        <f t="shared" si="51"/>
        <v>#VALUE!</v>
      </c>
      <c r="O155" s="418" t="e">
        <f t="shared" si="51"/>
        <v>#VALUE!</v>
      </c>
      <c r="P155" s="418" t="e">
        <f t="shared" si="51"/>
        <v>#VALUE!</v>
      </c>
      <c r="Q155" s="418" t="e">
        <f t="shared" si="51"/>
        <v>#VALUE!</v>
      </c>
      <c r="R155" s="418" t="e">
        <f t="shared" si="51"/>
        <v>#VALUE!</v>
      </c>
      <c r="S155" s="418" t="e">
        <f t="shared" si="51"/>
        <v>#VALUE!</v>
      </c>
      <c r="T155" s="418" t="e">
        <f t="shared" si="51"/>
        <v>#VALUE!</v>
      </c>
      <c r="U155" s="418" t="e">
        <f t="shared" si="51"/>
        <v>#VALUE!</v>
      </c>
      <c r="V155" s="418" t="e">
        <f t="shared" si="51"/>
        <v>#VALUE!</v>
      </c>
      <c r="W155" s="418" t="e">
        <f t="shared" si="51"/>
        <v>#VALUE!</v>
      </c>
      <c r="X155" s="418" t="e">
        <f t="shared" si="51"/>
        <v>#VALUE!</v>
      </c>
      <c r="Y155" s="418" t="e">
        <f t="shared" si="51"/>
        <v>#VALUE!</v>
      </c>
      <c r="Z155" s="418" t="e">
        <f t="shared" si="51"/>
        <v>#VALUE!</v>
      </c>
      <c r="AA155" s="418" t="e">
        <f t="shared" si="51"/>
        <v>#VALUE!</v>
      </c>
      <c r="AB155" s="418" t="e">
        <f t="shared" si="51"/>
        <v>#VALUE!</v>
      </c>
      <c r="AC155" s="418" t="e">
        <f t="shared" si="51"/>
        <v>#VALUE!</v>
      </c>
      <c r="AD155" s="418" t="e">
        <f t="shared" si="51"/>
        <v>#VALUE!</v>
      </c>
      <c r="AE155" s="418" t="e">
        <f t="shared" si="51"/>
        <v>#VALUE!</v>
      </c>
      <c r="AF155" s="418" t="e">
        <f t="shared" si="51"/>
        <v>#VALUE!</v>
      </c>
      <c r="AG155" s="418" t="e">
        <f t="shared" si="51"/>
        <v>#VALUE!</v>
      </c>
      <c r="AH155" s="419" t="s">
        <v>598</v>
      </c>
      <c r="AI155" s="420">
        <f>+COUNTIFS(C156:AG156,"土",C157:AG157,"")+COUNTIFS(C156:AG156,"日",C157:AG157,"")</f>
        <v>0</v>
      </c>
    </row>
    <row r="156" spans="2:36">
      <c r="B156" s="393" t="s">
        <v>569</v>
      </c>
      <c r="C156" s="394" t="str">
        <f>IFERROR(TEXT(WEEKDAY(+C155),"aaa"),"")</f>
        <v/>
      </c>
      <c r="D156" s="394" t="str">
        <f t="shared" ref="D156:AG156" si="52">IFERROR(TEXT(WEEKDAY(+D155),"aaa"),"")</f>
        <v/>
      </c>
      <c r="E156" s="394" t="str">
        <f t="shared" si="52"/>
        <v/>
      </c>
      <c r="F156" s="394" t="str">
        <f t="shared" si="52"/>
        <v/>
      </c>
      <c r="G156" s="394" t="str">
        <f t="shared" si="52"/>
        <v/>
      </c>
      <c r="H156" s="394" t="str">
        <f t="shared" si="52"/>
        <v/>
      </c>
      <c r="I156" s="394" t="str">
        <f t="shared" si="52"/>
        <v/>
      </c>
      <c r="J156" s="394" t="str">
        <f t="shared" si="52"/>
        <v/>
      </c>
      <c r="K156" s="394" t="str">
        <f t="shared" si="52"/>
        <v/>
      </c>
      <c r="L156" s="394" t="str">
        <f t="shared" si="52"/>
        <v/>
      </c>
      <c r="M156" s="394" t="str">
        <f t="shared" si="52"/>
        <v/>
      </c>
      <c r="N156" s="394" t="str">
        <f t="shared" si="52"/>
        <v/>
      </c>
      <c r="O156" s="394" t="str">
        <f t="shared" si="52"/>
        <v/>
      </c>
      <c r="P156" s="394" t="str">
        <f t="shared" si="52"/>
        <v/>
      </c>
      <c r="Q156" s="394" t="str">
        <f t="shared" si="52"/>
        <v/>
      </c>
      <c r="R156" s="394" t="str">
        <f t="shared" si="52"/>
        <v/>
      </c>
      <c r="S156" s="394" t="str">
        <f t="shared" si="52"/>
        <v/>
      </c>
      <c r="T156" s="394" t="str">
        <f t="shared" si="52"/>
        <v/>
      </c>
      <c r="U156" s="394" t="str">
        <f t="shared" si="52"/>
        <v/>
      </c>
      <c r="V156" s="394" t="str">
        <f t="shared" si="52"/>
        <v/>
      </c>
      <c r="W156" s="394" t="str">
        <f t="shared" si="52"/>
        <v/>
      </c>
      <c r="X156" s="394" t="str">
        <f t="shared" si="52"/>
        <v/>
      </c>
      <c r="Y156" s="394" t="str">
        <f t="shared" si="52"/>
        <v/>
      </c>
      <c r="Z156" s="394" t="str">
        <f t="shared" si="52"/>
        <v/>
      </c>
      <c r="AA156" s="394" t="str">
        <f t="shared" si="52"/>
        <v/>
      </c>
      <c r="AB156" s="394" t="str">
        <f t="shared" si="52"/>
        <v/>
      </c>
      <c r="AC156" s="394" t="str">
        <f t="shared" si="52"/>
        <v/>
      </c>
      <c r="AD156" s="394" t="str">
        <f t="shared" si="52"/>
        <v/>
      </c>
      <c r="AE156" s="394" t="str">
        <f t="shared" si="52"/>
        <v/>
      </c>
      <c r="AF156" s="394" t="str">
        <f t="shared" si="52"/>
        <v/>
      </c>
      <c r="AG156" s="394" t="str">
        <f t="shared" si="52"/>
        <v/>
      </c>
      <c r="AH156" s="419" t="s">
        <v>599</v>
      </c>
      <c r="AI156" s="420">
        <f>+COUNTIF(C157:AG157,"夏休")+COUNTIF(C157:AG157,"冬休")+COUNTIF(C157:AG157,"中止")+COUNTIF(C157:AG157,"工場")+COUNTIF(C157:AG157,"他")</f>
        <v>0</v>
      </c>
    </row>
    <row r="157" spans="2:36" ht="13.5" customHeight="1">
      <c r="B157" s="803" t="s">
        <v>601</v>
      </c>
      <c r="C157" s="805"/>
      <c r="D157" s="778"/>
      <c r="E157" s="778"/>
      <c r="F157" s="778"/>
      <c r="G157" s="778"/>
      <c r="H157" s="778"/>
      <c r="I157" s="778"/>
      <c r="J157" s="778"/>
      <c r="K157" s="778"/>
      <c r="L157" s="778"/>
      <c r="M157" s="778"/>
      <c r="N157" s="778"/>
      <c r="O157" s="778"/>
      <c r="P157" s="778"/>
      <c r="Q157" s="778"/>
      <c r="R157" s="778"/>
      <c r="S157" s="778"/>
      <c r="T157" s="778"/>
      <c r="U157" s="778"/>
      <c r="V157" s="778"/>
      <c r="W157" s="778"/>
      <c r="X157" s="778"/>
      <c r="Y157" s="778"/>
      <c r="Z157" s="778"/>
      <c r="AA157" s="778"/>
      <c r="AB157" s="778"/>
      <c r="AC157" s="778"/>
      <c r="AD157" s="778"/>
      <c r="AE157" s="778"/>
      <c r="AF157" s="778"/>
      <c r="AG157" s="797"/>
      <c r="AH157" s="398" t="s">
        <v>527</v>
      </c>
      <c r="AI157" s="421">
        <f>COUNT(C155:AG155)-AI156</f>
        <v>0</v>
      </c>
    </row>
    <row r="158" spans="2:36" ht="13.5" customHeight="1">
      <c r="B158" s="804"/>
      <c r="C158" s="805"/>
      <c r="D158" s="778"/>
      <c r="E158" s="778"/>
      <c r="F158" s="778"/>
      <c r="G158" s="778"/>
      <c r="H158" s="778"/>
      <c r="I158" s="778"/>
      <c r="J158" s="778"/>
      <c r="K158" s="778"/>
      <c r="L158" s="778"/>
      <c r="M158" s="778"/>
      <c r="N158" s="778"/>
      <c r="O158" s="778"/>
      <c r="P158" s="778"/>
      <c r="Q158" s="778"/>
      <c r="R158" s="778"/>
      <c r="S158" s="778"/>
      <c r="T158" s="778"/>
      <c r="U158" s="778"/>
      <c r="V158" s="778"/>
      <c r="W158" s="778"/>
      <c r="X158" s="778"/>
      <c r="Y158" s="778"/>
      <c r="Z158" s="778"/>
      <c r="AA158" s="778"/>
      <c r="AB158" s="778"/>
      <c r="AC158" s="778"/>
      <c r="AD158" s="778"/>
      <c r="AE158" s="778"/>
      <c r="AF158" s="778"/>
      <c r="AG158" s="797"/>
      <c r="AH158" s="398" t="s">
        <v>573</v>
      </c>
      <c r="AI158" s="396">
        <f>+COUNTIF(C159:AG160,"休")</f>
        <v>0</v>
      </c>
      <c r="AJ158" s="422" t="e">
        <f>IF(AI159&gt;0.285,"",IF(AI158&lt;AI155,"←計画日数が足りません",""))</f>
        <v>#DIV/0!</v>
      </c>
    </row>
    <row r="159" spans="2:36" ht="13.5" customHeight="1">
      <c r="B159" s="798" t="s">
        <v>535</v>
      </c>
      <c r="C159" s="793"/>
      <c r="D159" s="793"/>
      <c r="E159" s="793"/>
      <c r="F159" s="793"/>
      <c r="G159" s="793"/>
      <c r="H159" s="793"/>
      <c r="I159" s="793"/>
      <c r="J159" s="793"/>
      <c r="K159" s="793"/>
      <c r="L159" s="793"/>
      <c r="M159" s="793"/>
      <c r="N159" s="793"/>
      <c r="O159" s="793"/>
      <c r="P159" s="793"/>
      <c r="Q159" s="793"/>
      <c r="R159" s="793"/>
      <c r="S159" s="793"/>
      <c r="T159" s="793"/>
      <c r="U159" s="793"/>
      <c r="V159" s="793"/>
      <c r="W159" s="793"/>
      <c r="X159" s="793"/>
      <c r="Y159" s="793"/>
      <c r="Z159" s="793"/>
      <c r="AA159" s="793"/>
      <c r="AB159" s="793"/>
      <c r="AC159" s="793"/>
      <c r="AD159" s="793"/>
      <c r="AE159" s="793"/>
      <c r="AF159" s="793"/>
      <c r="AG159" s="794"/>
      <c r="AH159" s="398" t="s">
        <v>575</v>
      </c>
      <c r="AI159" s="399" t="e">
        <f>+AI158/AI157</f>
        <v>#DIV/0!</v>
      </c>
    </row>
    <row r="160" spans="2:36">
      <c r="B160" s="798"/>
      <c r="C160" s="793"/>
      <c r="D160" s="793"/>
      <c r="E160" s="793"/>
      <c r="F160" s="793"/>
      <c r="G160" s="793"/>
      <c r="H160" s="793"/>
      <c r="I160" s="793"/>
      <c r="J160" s="793"/>
      <c r="K160" s="793"/>
      <c r="L160" s="793"/>
      <c r="M160" s="793"/>
      <c r="N160" s="793"/>
      <c r="O160" s="793"/>
      <c r="P160" s="793"/>
      <c r="Q160" s="793"/>
      <c r="R160" s="793"/>
      <c r="S160" s="793"/>
      <c r="T160" s="793"/>
      <c r="U160" s="793"/>
      <c r="V160" s="793"/>
      <c r="W160" s="793"/>
      <c r="X160" s="793"/>
      <c r="Y160" s="793"/>
      <c r="Z160" s="793"/>
      <c r="AA160" s="793"/>
      <c r="AB160" s="793"/>
      <c r="AC160" s="793"/>
      <c r="AD160" s="793"/>
      <c r="AE160" s="793"/>
      <c r="AF160" s="793"/>
      <c r="AG160" s="794"/>
      <c r="AH160" s="398" t="s">
        <v>528</v>
      </c>
      <c r="AI160" s="396">
        <f>+COUNTA(C161:AG162)</f>
        <v>0</v>
      </c>
    </row>
    <row r="161" spans="2:36">
      <c r="B161" s="725" t="s">
        <v>538</v>
      </c>
      <c r="C161" s="776"/>
      <c r="D161" s="776"/>
      <c r="E161" s="776"/>
      <c r="F161" s="776"/>
      <c r="G161" s="776"/>
      <c r="H161" s="776"/>
      <c r="I161" s="776"/>
      <c r="J161" s="776"/>
      <c r="K161" s="776"/>
      <c r="L161" s="776"/>
      <c r="M161" s="776"/>
      <c r="N161" s="776"/>
      <c r="O161" s="776"/>
      <c r="P161" s="776"/>
      <c r="Q161" s="776"/>
      <c r="R161" s="776"/>
      <c r="S161" s="776"/>
      <c r="T161" s="776"/>
      <c r="U161" s="776"/>
      <c r="V161" s="776"/>
      <c r="W161" s="776"/>
      <c r="X161" s="776"/>
      <c r="Y161" s="776"/>
      <c r="Z161" s="776"/>
      <c r="AA161" s="776"/>
      <c r="AB161" s="776"/>
      <c r="AC161" s="776"/>
      <c r="AD161" s="776"/>
      <c r="AE161" s="776"/>
      <c r="AF161" s="776"/>
      <c r="AG161" s="783"/>
      <c r="AH161" s="423" t="s">
        <v>577</v>
      </c>
      <c r="AI161" s="424" t="e">
        <f>+AI160/AI157</f>
        <v>#DIV/0!</v>
      </c>
    </row>
    <row r="162" spans="2:36">
      <c r="B162" s="726"/>
      <c r="C162" s="777"/>
      <c r="D162" s="777"/>
      <c r="E162" s="777"/>
      <c r="F162" s="777"/>
      <c r="G162" s="777"/>
      <c r="H162" s="777"/>
      <c r="I162" s="777"/>
      <c r="J162" s="777"/>
      <c r="K162" s="777"/>
      <c r="L162" s="777"/>
      <c r="M162" s="777"/>
      <c r="N162" s="777"/>
      <c r="O162" s="777"/>
      <c r="P162" s="777"/>
      <c r="Q162" s="777"/>
      <c r="R162" s="777"/>
      <c r="S162" s="777"/>
      <c r="T162" s="777"/>
      <c r="U162" s="777"/>
      <c r="V162" s="777"/>
      <c r="W162" s="777"/>
      <c r="X162" s="777"/>
      <c r="Y162" s="777"/>
      <c r="Z162" s="777"/>
      <c r="AA162" s="777"/>
      <c r="AB162" s="777"/>
      <c r="AC162" s="777"/>
      <c r="AD162" s="777"/>
      <c r="AE162" s="777"/>
      <c r="AF162" s="777"/>
      <c r="AG162" s="784"/>
      <c r="AH162" s="400" t="s">
        <v>602</v>
      </c>
      <c r="AI162" s="401" t="str">
        <f>IF(7&gt;AI157,"対象外",IF(AI160&gt;=AI155,"OK",IF(AI161&gt;=0.285,"OK","NG")))</f>
        <v>対象外</v>
      </c>
      <c r="AJ162" s="422" t="str">
        <f>IF(AI162="対象外","←７日間に満たない期間は達成判定の対象外",IF(AI162="NG","←月単位未達成","←月単位達成"))</f>
        <v>←７日間に満たない期間は達成判定の対象外</v>
      </c>
    </row>
    <row r="163" spans="2:36" hidden="1">
      <c r="C163" s="425" t="e">
        <f t="shared" ref="C163:AG163" si="53">IF(AND(DAY(C155)&gt;=22,DAY(C155)&lt;=28,C156="土"),1,0)</f>
        <v>#VALUE!</v>
      </c>
      <c r="D163" s="425" t="e">
        <f t="shared" si="53"/>
        <v>#VALUE!</v>
      </c>
      <c r="E163" s="425" t="e">
        <f t="shared" si="53"/>
        <v>#VALUE!</v>
      </c>
      <c r="F163" s="425" t="e">
        <f t="shared" si="53"/>
        <v>#VALUE!</v>
      </c>
      <c r="G163" s="425" t="e">
        <f t="shared" si="53"/>
        <v>#VALUE!</v>
      </c>
      <c r="H163" s="425" t="e">
        <f t="shared" si="53"/>
        <v>#VALUE!</v>
      </c>
      <c r="I163" s="425" t="e">
        <f t="shared" si="53"/>
        <v>#VALUE!</v>
      </c>
      <c r="J163" s="425" t="e">
        <f t="shared" si="53"/>
        <v>#VALUE!</v>
      </c>
      <c r="K163" s="425" t="e">
        <f t="shared" si="53"/>
        <v>#VALUE!</v>
      </c>
      <c r="L163" s="425" t="e">
        <f t="shared" si="53"/>
        <v>#VALUE!</v>
      </c>
      <c r="M163" s="425" t="e">
        <f t="shared" si="53"/>
        <v>#VALUE!</v>
      </c>
      <c r="N163" s="425" t="e">
        <f t="shared" si="53"/>
        <v>#VALUE!</v>
      </c>
      <c r="O163" s="425" t="e">
        <f t="shared" si="53"/>
        <v>#VALUE!</v>
      </c>
      <c r="P163" s="425" t="e">
        <f t="shared" si="53"/>
        <v>#VALUE!</v>
      </c>
      <c r="Q163" s="425" t="e">
        <f t="shared" si="53"/>
        <v>#VALUE!</v>
      </c>
      <c r="R163" s="425" t="e">
        <f t="shared" si="53"/>
        <v>#VALUE!</v>
      </c>
      <c r="S163" s="425" t="e">
        <f t="shared" si="53"/>
        <v>#VALUE!</v>
      </c>
      <c r="T163" s="425" t="e">
        <f t="shared" si="53"/>
        <v>#VALUE!</v>
      </c>
      <c r="U163" s="425" t="e">
        <f t="shared" si="53"/>
        <v>#VALUE!</v>
      </c>
      <c r="V163" s="425" t="e">
        <f t="shared" si="53"/>
        <v>#VALUE!</v>
      </c>
      <c r="W163" s="425" t="e">
        <f t="shared" si="53"/>
        <v>#VALUE!</v>
      </c>
      <c r="X163" s="425" t="e">
        <f t="shared" si="53"/>
        <v>#VALUE!</v>
      </c>
      <c r="Y163" s="425" t="e">
        <f t="shared" si="53"/>
        <v>#VALUE!</v>
      </c>
      <c r="Z163" s="425" t="e">
        <f t="shared" si="53"/>
        <v>#VALUE!</v>
      </c>
      <c r="AA163" s="425" t="e">
        <f t="shared" si="53"/>
        <v>#VALUE!</v>
      </c>
      <c r="AB163" s="425" t="e">
        <f t="shared" si="53"/>
        <v>#VALUE!</v>
      </c>
      <c r="AC163" s="425" t="e">
        <f t="shared" si="53"/>
        <v>#VALUE!</v>
      </c>
      <c r="AD163" s="425" t="e">
        <f t="shared" si="53"/>
        <v>#VALUE!</v>
      </c>
      <c r="AE163" s="425" t="e">
        <f t="shared" si="53"/>
        <v>#VALUE!</v>
      </c>
      <c r="AF163" s="425" t="e">
        <f t="shared" si="53"/>
        <v>#VALUE!</v>
      </c>
      <c r="AG163" s="425" t="e">
        <f t="shared" si="53"/>
        <v>#VALUE!</v>
      </c>
      <c r="AH163" s="426" t="s">
        <v>603</v>
      </c>
      <c r="AI163" s="427">
        <f>_xlfn.AGGREGATE(9,6,C163:AG163)</f>
        <v>0</v>
      </c>
      <c r="AJ163" s="422"/>
    </row>
    <row r="164" spans="2:36" hidden="1">
      <c r="C164" s="428" t="e">
        <f t="shared" ref="C164:AG164" si="54">IF(AND(DAY(C155)&gt;=22,DAY(C155)&lt;=28,C156="土",OR(C161="休",C161="雨")),1,0)</f>
        <v>#VALUE!</v>
      </c>
      <c r="D164" s="428" t="e">
        <f t="shared" si="54"/>
        <v>#VALUE!</v>
      </c>
      <c r="E164" s="428" t="e">
        <f t="shared" si="54"/>
        <v>#VALUE!</v>
      </c>
      <c r="F164" s="428" t="e">
        <f t="shared" si="54"/>
        <v>#VALUE!</v>
      </c>
      <c r="G164" s="428" t="e">
        <f t="shared" si="54"/>
        <v>#VALUE!</v>
      </c>
      <c r="H164" s="428" t="e">
        <f t="shared" si="54"/>
        <v>#VALUE!</v>
      </c>
      <c r="I164" s="428" t="e">
        <f t="shared" si="54"/>
        <v>#VALUE!</v>
      </c>
      <c r="J164" s="428" t="e">
        <f t="shared" si="54"/>
        <v>#VALUE!</v>
      </c>
      <c r="K164" s="428" t="e">
        <f t="shared" si="54"/>
        <v>#VALUE!</v>
      </c>
      <c r="L164" s="428" t="e">
        <f t="shared" si="54"/>
        <v>#VALUE!</v>
      </c>
      <c r="M164" s="428" t="e">
        <f t="shared" si="54"/>
        <v>#VALUE!</v>
      </c>
      <c r="N164" s="428" t="e">
        <f t="shared" si="54"/>
        <v>#VALUE!</v>
      </c>
      <c r="O164" s="428" t="e">
        <f t="shared" si="54"/>
        <v>#VALUE!</v>
      </c>
      <c r="P164" s="428" t="e">
        <f t="shared" si="54"/>
        <v>#VALUE!</v>
      </c>
      <c r="Q164" s="428" t="e">
        <f t="shared" si="54"/>
        <v>#VALUE!</v>
      </c>
      <c r="R164" s="428" t="e">
        <f t="shared" si="54"/>
        <v>#VALUE!</v>
      </c>
      <c r="S164" s="428" t="e">
        <f t="shared" si="54"/>
        <v>#VALUE!</v>
      </c>
      <c r="T164" s="428" t="e">
        <f t="shared" si="54"/>
        <v>#VALUE!</v>
      </c>
      <c r="U164" s="428" t="e">
        <f t="shared" si="54"/>
        <v>#VALUE!</v>
      </c>
      <c r="V164" s="428" t="e">
        <f t="shared" si="54"/>
        <v>#VALUE!</v>
      </c>
      <c r="W164" s="428" t="e">
        <f t="shared" si="54"/>
        <v>#VALUE!</v>
      </c>
      <c r="X164" s="428" t="e">
        <f t="shared" si="54"/>
        <v>#VALUE!</v>
      </c>
      <c r="Y164" s="428" t="e">
        <f t="shared" si="54"/>
        <v>#VALUE!</v>
      </c>
      <c r="Z164" s="428" t="e">
        <f t="shared" si="54"/>
        <v>#VALUE!</v>
      </c>
      <c r="AA164" s="428" t="e">
        <f t="shared" si="54"/>
        <v>#VALUE!</v>
      </c>
      <c r="AB164" s="428" t="e">
        <f t="shared" si="54"/>
        <v>#VALUE!</v>
      </c>
      <c r="AC164" s="428" t="e">
        <f t="shared" si="54"/>
        <v>#VALUE!</v>
      </c>
      <c r="AD164" s="428" t="e">
        <f t="shared" si="54"/>
        <v>#VALUE!</v>
      </c>
      <c r="AE164" s="428" t="e">
        <f t="shared" si="54"/>
        <v>#VALUE!</v>
      </c>
      <c r="AF164" s="428" t="e">
        <f t="shared" si="54"/>
        <v>#VALUE!</v>
      </c>
      <c r="AG164" s="428" t="e">
        <f t="shared" si="54"/>
        <v>#VALUE!</v>
      </c>
      <c r="AH164" s="426" t="s">
        <v>604</v>
      </c>
      <c r="AI164" s="427">
        <f>_xlfn.AGGREGATE(9,6,C164:AG164)</f>
        <v>0</v>
      </c>
      <c r="AJ164" s="422"/>
    </row>
    <row r="165" spans="2:36">
      <c r="F165" s="425"/>
    </row>
    <row r="166" spans="2:36" hidden="1">
      <c r="C166" s="364" t="e">
        <f>YEAR(C169)</f>
        <v>#VALUE!</v>
      </c>
      <c r="D166" s="364" t="e">
        <f>MONTH(C169)</f>
        <v>#VALUE!</v>
      </c>
    </row>
    <row r="167" spans="2:36">
      <c r="B167" s="368" t="s">
        <v>596</v>
      </c>
      <c r="C167" s="800" t="e">
        <f>C169</f>
        <v>#VALUE!</v>
      </c>
      <c r="D167" s="801"/>
      <c r="E167" s="801"/>
      <c r="F167" s="801"/>
      <c r="G167" s="801"/>
      <c r="H167" s="801"/>
      <c r="I167" s="801"/>
      <c r="J167" s="801"/>
      <c r="K167" s="801"/>
      <c r="L167" s="801"/>
      <c r="M167" s="801"/>
      <c r="N167" s="801"/>
      <c r="O167" s="801"/>
      <c r="P167" s="801"/>
      <c r="Q167" s="801"/>
      <c r="R167" s="801"/>
      <c r="S167" s="801"/>
      <c r="T167" s="801"/>
      <c r="U167" s="801"/>
      <c r="V167" s="801"/>
      <c r="W167" s="801"/>
      <c r="X167" s="801"/>
      <c r="Y167" s="801"/>
      <c r="Z167" s="801"/>
      <c r="AA167" s="801"/>
      <c r="AB167" s="801"/>
      <c r="AC167" s="801"/>
      <c r="AD167" s="801"/>
      <c r="AE167" s="801"/>
      <c r="AF167" s="801"/>
      <c r="AG167" s="801"/>
      <c r="AH167" s="801"/>
      <c r="AI167" s="802"/>
    </row>
    <row r="168" spans="2:36" hidden="1">
      <c r="B168" s="430"/>
      <c r="C168" s="418" t="e">
        <f>DATE($C166,$D166,1)</f>
        <v>#VALUE!</v>
      </c>
      <c r="D168" s="418" t="e">
        <f t="shared" ref="D168:AG168" si="55">C168+1</f>
        <v>#VALUE!</v>
      </c>
      <c r="E168" s="418" t="e">
        <f t="shared" si="55"/>
        <v>#VALUE!</v>
      </c>
      <c r="F168" s="418" t="e">
        <f t="shared" si="55"/>
        <v>#VALUE!</v>
      </c>
      <c r="G168" s="418" t="e">
        <f t="shared" si="55"/>
        <v>#VALUE!</v>
      </c>
      <c r="H168" s="418" t="e">
        <f t="shared" si="55"/>
        <v>#VALUE!</v>
      </c>
      <c r="I168" s="418" t="e">
        <f t="shared" si="55"/>
        <v>#VALUE!</v>
      </c>
      <c r="J168" s="418" t="e">
        <f t="shared" si="55"/>
        <v>#VALUE!</v>
      </c>
      <c r="K168" s="418" t="e">
        <f t="shared" si="55"/>
        <v>#VALUE!</v>
      </c>
      <c r="L168" s="418" t="e">
        <f t="shared" si="55"/>
        <v>#VALUE!</v>
      </c>
      <c r="M168" s="418" t="e">
        <f t="shared" si="55"/>
        <v>#VALUE!</v>
      </c>
      <c r="N168" s="418" t="e">
        <f t="shared" si="55"/>
        <v>#VALUE!</v>
      </c>
      <c r="O168" s="418" t="e">
        <f t="shared" si="55"/>
        <v>#VALUE!</v>
      </c>
      <c r="P168" s="418" t="e">
        <f t="shared" si="55"/>
        <v>#VALUE!</v>
      </c>
      <c r="Q168" s="418" t="e">
        <f t="shared" si="55"/>
        <v>#VALUE!</v>
      </c>
      <c r="R168" s="418" t="e">
        <f t="shared" si="55"/>
        <v>#VALUE!</v>
      </c>
      <c r="S168" s="418" t="e">
        <f t="shared" si="55"/>
        <v>#VALUE!</v>
      </c>
      <c r="T168" s="418" t="e">
        <f t="shared" si="55"/>
        <v>#VALUE!</v>
      </c>
      <c r="U168" s="418" t="e">
        <f t="shared" si="55"/>
        <v>#VALUE!</v>
      </c>
      <c r="V168" s="418" t="e">
        <f t="shared" si="55"/>
        <v>#VALUE!</v>
      </c>
      <c r="W168" s="418" t="e">
        <f t="shared" si="55"/>
        <v>#VALUE!</v>
      </c>
      <c r="X168" s="418" t="e">
        <f t="shared" si="55"/>
        <v>#VALUE!</v>
      </c>
      <c r="Y168" s="418" t="e">
        <f t="shared" si="55"/>
        <v>#VALUE!</v>
      </c>
      <c r="Z168" s="418" t="e">
        <f t="shared" si="55"/>
        <v>#VALUE!</v>
      </c>
      <c r="AA168" s="418" t="e">
        <f t="shared" si="55"/>
        <v>#VALUE!</v>
      </c>
      <c r="AB168" s="418" t="e">
        <f t="shared" si="55"/>
        <v>#VALUE!</v>
      </c>
      <c r="AC168" s="418" t="e">
        <f t="shared" si="55"/>
        <v>#VALUE!</v>
      </c>
      <c r="AD168" s="418" t="e">
        <f t="shared" si="55"/>
        <v>#VALUE!</v>
      </c>
      <c r="AE168" s="418" t="e">
        <f t="shared" si="55"/>
        <v>#VALUE!</v>
      </c>
      <c r="AF168" s="418" t="e">
        <f t="shared" si="55"/>
        <v>#VALUE!</v>
      </c>
      <c r="AG168" s="418" t="e">
        <f t="shared" si="55"/>
        <v>#VALUE!</v>
      </c>
      <c r="AH168" s="431"/>
      <c r="AI168" s="432"/>
    </row>
    <row r="169" spans="2:36">
      <c r="B169" s="433" t="s">
        <v>597</v>
      </c>
      <c r="C169" s="434" t="e">
        <f>IF(EDATE(C154,1)&gt;$G$7,"",EDATE(C154,1))</f>
        <v>#VALUE!</v>
      </c>
      <c r="D169" s="418" t="e">
        <f t="shared" ref="D169:AG169" si="56">IF(D168&gt;$G$7,"",IF(C169=EOMONTH(DATE($C166,$D166,1),0),"",IF(C169="","",C169+1)))</f>
        <v>#VALUE!</v>
      </c>
      <c r="E169" s="418" t="e">
        <f t="shared" si="56"/>
        <v>#VALUE!</v>
      </c>
      <c r="F169" s="418" t="e">
        <f t="shared" si="56"/>
        <v>#VALUE!</v>
      </c>
      <c r="G169" s="418" t="e">
        <f t="shared" si="56"/>
        <v>#VALUE!</v>
      </c>
      <c r="H169" s="418" t="e">
        <f t="shared" si="56"/>
        <v>#VALUE!</v>
      </c>
      <c r="I169" s="418" t="e">
        <f t="shared" si="56"/>
        <v>#VALUE!</v>
      </c>
      <c r="J169" s="418" t="e">
        <f t="shared" si="56"/>
        <v>#VALUE!</v>
      </c>
      <c r="K169" s="418" t="e">
        <f t="shared" si="56"/>
        <v>#VALUE!</v>
      </c>
      <c r="L169" s="418" t="e">
        <f t="shared" si="56"/>
        <v>#VALUE!</v>
      </c>
      <c r="M169" s="418" t="e">
        <f t="shared" si="56"/>
        <v>#VALUE!</v>
      </c>
      <c r="N169" s="418" t="e">
        <f t="shared" si="56"/>
        <v>#VALUE!</v>
      </c>
      <c r="O169" s="418" t="e">
        <f t="shared" si="56"/>
        <v>#VALUE!</v>
      </c>
      <c r="P169" s="418" t="e">
        <f t="shared" si="56"/>
        <v>#VALUE!</v>
      </c>
      <c r="Q169" s="418" t="e">
        <f t="shared" si="56"/>
        <v>#VALUE!</v>
      </c>
      <c r="R169" s="418" t="e">
        <f t="shared" si="56"/>
        <v>#VALUE!</v>
      </c>
      <c r="S169" s="418" t="e">
        <f t="shared" si="56"/>
        <v>#VALUE!</v>
      </c>
      <c r="T169" s="418" t="e">
        <f t="shared" si="56"/>
        <v>#VALUE!</v>
      </c>
      <c r="U169" s="418" t="e">
        <f t="shared" si="56"/>
        <v>#VALUE!</v>
      </c>
      <c r="V169" s="418" t="e">
        <f t="shared" si="56"/>
        <v>#VALUE!</v>
      </c>
      <c r="W169" s="418" t="e">
        <f t="shared" si="56"/>
        <v>#VALUE!</v>
      </c>
      <c r="X169" s="418" t="e">
        <f t="shared" si="56"/>
        <v>#VALUE!</v>
      </c>
      <c r="Y169" s="418" t="e">
        <f t="shared" si="56"/>
        <v>#VALUE!</v>
      </c>
      <c r="Z169" s="418" t="e">
        <f t="shared" si="56"/>
        <v>#VALUE!</v>
      </c>
      <c r="AA169" s="418" t="e">
        <f t="shared" si="56"/>
        <v>#VALUE!</v>
      </c>
      <c r="AB169" s="418" t="e">
        <f t="shared" si="56"/>
        <v>#VALUE!</v>
      </c>
      <c r="AC169" s="418" t="e">
        <f t="shared" si="56"/>
        <v>#VALUE!</v>
      </c>
      <c r="AD169" s="418" t="e">
        <f t="shared" si="56"/>
        <v>#VALUE!</v>
      </c>
      <c r="AE169" s="418" t="e">
        <f t="shared" si="56"/>
        <v>#VALUE!</v>
      </c>
      <c r="AF169" s="418" t="e">
        <f t="shared" si="56"/>
        <v>#VALUE!</v>
      </c>
      <c r="AG169" s="418" t="e">
        <f t="shared" si="56"/>
        <v>#VALUE!</v>
      </c>
      <c r="AH169" s="419" t="s">
        <v>598</v>
      </c>
      <c r="AI169" s="420">
        <f>+COUNTIFS(C170:AG170,"土",C171:AG171,"")+COUNTIFS(C170:AG170,"日",C171:AG171,"")</f>
        <v>0</v>
      </c>
    </row>
    <row r="170" spans="2:36">
      <c r="B170" s="393" t="s">
        <v>569</v>
      </c>
      <c r="C170" s="394" t="str">
        <f>IFERROR(TEXT(WEEKDAY(+C169),"aaa"),"")</f>
        <v/>
      </c>
      <c r="D170" s="394" t="str">
        <f t="shared" ref="D170:AG170" si="57">IFERROR(TEXT(WEEKDAY(+D169),"aaa"),"")</f>
        <v/>
      </c>
      <c r="E170" s="394" t="str">
        <f t="shared" si="57"/>
        <v/>
      </c>
      <c r="F170" s="394" t="str">
        <f t="shared" si="57"/>
        <v/>
      </c>
      <c r="G170" s="394" t="str">
        <f t="shared" si="57"/>
        <v/>
      </c>
      <c r="H170" s="394" t="str">
        <f t="shared" si="57"/>
        <v/>
      </c>
      <c r="I170" s="394" t="str">
        <f t="shared" si="57"/>
        <v/>
      </c>
      <c r="J170" s="394" t="str">
        <f t="shared" si="57"/>
        <v/>
      </c>
      <c r="K170" s="394" t="str">
        <f t="shared" si="57"/>
        <v/>
      </c>
      <c r="L170" s="394" t="str">
        <f t="shared" si="57"/>
        <v/>
      </c>
      <c r="M170" s="394" t="str">
        <f t="shared" si="57"/>
        <v/>
      </c>
      <c r="N170" s="394" t="str">
        <f t="shared" si="57"/>
        <v/>
      </c>
      <c r="O170" s="394" t="str">
        <f t="shared" si="57"/>
        <v/>
      </c>
      <c r="P170" s="394" t="str">
        <f t="shared" si="57"/>
        <v/>
      </c>
      <c r="Q170" s="394" t="str">
        <f t="shared" si="57"/>
        <v/>
      </c>
      <c r="R170" s="394" t="str">
        <f t="shared" si="57"/>
        <v/>
      </c>
      <c r="S170" s="394" t="str">
        <f t="shared" si="57"/>
        <v/>
      </c>
      <c r="T170" s="394" t="str">
        <f t="shared" si="57"/>
        <v/>
      </c>
      <c r="U170" s="394" t="str">
        <f t="shared" si="57"/>
        <v/>
      </c>
      <c r="V170" s="394" t="str">
        <f t="shared" si="57"/>
        <v/>
      </c>
      <c r="W170" s="394" t="str">
        <f t="shared" si="57"/>
        <v/>
      </c>
      <c r="X170" s="394" t="str">
        <f t="shared" si="57"/>
        <v/>
      </c>
      <c r="Y170" s="394" t="str">
        <f t="shared" si="57"/>
        <v/>
      </c>
      <c r="Z170" s="394" t="str">
        <f t="shared" si="57"/>
        <v/>
      </c>
      <c r="AA170" s="394" t="str">
        <f t="shared" si="57"/>
        <v/>
      </c>
      <c r="AB170" s="394" t="str">
        <f t="shared" si="57"/>
        <v/>
      </c>
      <c r="AC170" s="394" t="str">
        <f t="shared" si="57"/>
        <v/>
      </c>
      <c r="AD170" s="394" t="str">
        <f t="shared" si="57"/>
        <v/>
      </c>
      <c r="AE170" s="394" t="str">
        <f t="shared" si="57"/>
        <v/>
      </c>
      <c r="AF170" s="394" t="str">
        <f t="shared" si="57"/>
        <v/>
      </c>
      <c r="AG170" s="394" t="str">
        <f t="shared" si="57"/>
        <v/>
      </c>
      <c r="AH170" s="419" t="s">
        <v>599</v>
      </c>
      <c r="AI170" s="420">
        <f>+COUNTIF(C171:AG171,"夏休")+COUNTIF(C171:AG171,"冬休")+COUNTIF(C171:AG171,"中止")+COUNTIF(C171:AG171,"工場")+COUNTIF(C171:AG171,"他")</f>
        <v>0</v>
      </c>
    </row>
    <row r="171" spans="2:36" ht="13.5" customHeight="1">
      <c r="B171" s="803" t="s">
        <v>601</v>
      </c>
      <c r="C171" s="805"/>
      <c r="D171" s="778"/>
      <c r="E171" s="778"/>
      <c r="F171" s="778"/>
      <c r="G171" s="778"/>
      <c r="H171" s="778"/>
      <c r="I171" s="778"/>
      <c r="J171" s="778"/>
      <c r="K171" s="778"/>
      <c r="L171" s="778"/>
      <c r="M171" s="778"/>
      <c r="N171" s="778"/>
      <c r="O171" s="778"/>
      <c r="P171" s="778"/>
      <c r="Q171" s="778"/>
      <c r="R171" s="778"/>
      <c r="S171" s="778"/>
      <c r="T171" s="778"/>
      <c r="U171" s="778"/>
      <c r="V171" s="778"/>
      <c r="W171" s="778"/>
      <c r="X171" s="778"/>
      <c r="Y171" s="778"/>
      <c r="Z171" s="778"/>
      <c r="AA171" s="778"/>
      <c r="AB171" s="778"/>
      <c r="AC171" s="778"/>
      <c r="AD171" s="778"/>
      <c r="AE171" s="778"/>
      <c r="AF171" s="778"/>
      <c r="AG171" s="797"/>
      <c r="AH171" s="398" t="s">
        <v>527</v>
      </c>
      <c r="AI171" s="421">
        <f>COUNT(C169:AG169)-AI170</f>
        <v>0</v>
      </c>
    </row>
    <row r="172" spans="2:36" ht="13.5" customHeight="1">
      <c r="B172" s="804"/>
      <c r="C172" s="805"/>
      <c r="D172" s="778"/>
      <c r="E172" s="778"/>
      <c r="F172" s="778"/>
      <c r="G172" s="778"/>
      <c r="H172" s="778"/>
      <c r="I172" s="778"/>
      <c r="J172" s="778"/>
      <c r="K172" s="778"/>
      <c r="L172" s="778"/>
      <c r="M172" s="778"/>
      <c r="N172" s="778"/>
      <c r="O172" s="778"/>
      <c r="P172" s="778"/>
      <c r="Q172" s="778"/>
      <c r="R172" s="778"/>
      <c r="S172" s="778"/>
      <c r="T172" s="778"/>
      <c r="U172" s="778"/>
      <c r="V172" s="778"/>
      <c r="W172" s="778"/>
      <c r="X172" s="778"/>
      <c r="Y172" s="778"/>
      <c r="Z172" s="778"/>
      <c r="AA172" s="778"/>
      <c r="AB172" s="778"/>
      <c r="AC172" s="778"/>
      <c r="AD172" s="778"/>
      <c r="AE172" s="778"/>
      <c r="AF172" s="778"/>
      <c r="AG172" s="797"/>
      <c r="AH172" s="398" t="s">
        <v>573</v>
      </c>
      <c r="AI172" s="396">
        <f>+COUNTIF(C173:AG174,"休")</f>
        <v>0</v>
      </c>
      <c r="AJ172" s="422" t="e">
        <f>IF(AI173&gt;0.285,"",IF(AI172&lt;AI169,"←計画日数が足りません",""))</f>
        <v>#DIV/0!</v>
      </c>
    </row>
    <row r="173" spans="2:36" ht="13.5" customHeight="1">
      <c r="B173" s="798" t="s">
        <v>535</v>
      </c>
      <c r="C173" s="799"/>
      <c r="D173" s="793"/>
      <c r="E173" s="793"/>
      <c r="F173" s="793"/>
      <c r="G173" s="793"/>
      <c r="H173" s="793"/>
      <c r="I173" s="793"/>
      <c r="J173" s="793"/>
      <c r="K173" s="793"/>
      <c r="L173" s="793"/>
      <c r="M173" s="793"/>
      <c r="N173" s="793"/>
      <c r="O173" s="793"/>
      <c r="P173" s="793"/>
      <c r="Q173" s="793"/>
      <c r="R173" s="793"/>
      <c r="S173" s="793"/>
      <c r="T173" s="793"/>
      <c r="U173" s="793"/>
      <c r="V173" s="793"/>
      <c r="W173" s="793"/>
      <c r="X173" s="793"/>
      <c r="Y173" s="793"/>
      <c r="Z173" s="793"/>
      <c r="AA173" s="793"/>
      <c r="AB173" s="793"/>
      <c r="AC173" s="793"/>
      <c r="AD173" s="793"/>
      <c r="AE173" s="793"/>
      <c r="AF173" s="793"/>
      <c r="AG173" s="794"/>
      <c r="AH173" s="398" t="s">
        <v>575</v>
      </c>
      <c r="AI173" s="399" t="e">
        <f>+AI172/AI171</f>
        <v>#DIV/0!</v>
      </c>
    </row>
    <row r="174" spans="2:36">
      <c r="B174" s="798"/>
      <c r="C174" s="799"/>
      <c r="D174" s="793"/>
      <c r="E174" s="793"/>
      <c r="F174" s="793"/>
      <c r="G174" s="793"/>
      <c r="H174" s="793"/>
      <c r="I174" s="793"/>
      <c r="J174" s="793"/>
      <c r="K174" s="793"/>
      <c r="L174" s="793"/>
      <c r="M174" s="793"/>
      <c r="N174" s="793"/>
      <c r="O174" s="793"/>
      <c r="P174" s="793"/>
      <c r="Q174" s="793"/>
      <c r="R174" s="793"/>
      <c r="S174" s="793"/>
      <c r="T174" s="793"/>
      <c r="U174" s="793"/>
      <c r="V174" s="793"/>
      <c r="W174" s="793"/>
      <c r="X174" s="793"/>
      <c r="Y174" s="793"/>
      <c r="Z174" s="793"/>
      <c r="AA174" s="793"/>
      <c r="AB174" s="793"/>
      <c r="AC174" s="793"/>
      <c r="AD174" s="793"/>
      <c r="AE174" s="793"/>
      <c r="AF174" s="793"/>
      <c r="AG174" s="794"/>
      <c r="AH174" s="398" t="s">
        <v>528</v>
      </c>
      <c r="AI174" s="396">
        <f>+COUNTA(C175:AG176)</f>
        <v>0</v>
      </c>
    </row>
    <row r="175" spans="2:36">
      <c r="B175" s="725" t="s">
        <v>538</v>
      </c>
      <c r="C175" s="795"/>
      <c r="D175" s="776"/>
      <c r="E175" s="776"/>
      <c r="F175" s="776"/>
      <c r="G175" s="776"/>
      <c r="H175" s="776"/>
      <c r="I175" s="776"/>
      <c r="J175" s="776"/>
      <c r="K175" s="776"/>
      <c r="L175" s="776"/>
      <c r="M175" s="776"/>
      <c r="N175" s="776"/>
      <c r="O175" s="776"/>
      <c r="P175" s="776"/>
      <c r="Q175" s="776"/>
      <c r="R175" s="776"/>
      <c r="S175" s="776"/>
      <c r="T175" s="776"/>
      <c r="U175" s="776"/>
      <c r="V175" s="776"/>
      <c r="W175" s="776"/>
      <c r="X175" s="776"/>
      <c r="Y175" s="776"/>
      <c r="Z175" s="776"/>
      <c r="AA175" s="776"/>
      <c r="AB175" s="776"/>
      <c r="AC175" s="776"/>
      <c r="AD175" s="776"/>
      <c r="AE175" s="776"/>
      <c r="AF175" s="776"/>
      <c r="AG175" s="783"/>
      <c r="AH175" s="423" t="s">
        <v>577</v>
      </c>
      <c r="AI175" s="424" t="e">
        <f>+AI174/AI171</f>
        <v>#DIV/0!</v>
      </c>
    </row>
    <row r="176" spans="2:36">
      <c r="B176" s="726"/>
      <c r="C176" s="796"/>
      <c r="D176" s="777"/>
      <c r="E176" s="777"/>
      <c r="F176" s="777"/>
      <c r="G176" s="777"/>
      <c r="H176" s="777"/>
      <c r="I176" s="777"/>
      <c r="J176" s="777"/>
      <c r="K176" s="777"/>
      <c r="L176" s="777"/>
      <c r="M176" s="777"/>
      <c r="N176" s="777"/>
      <c r="O176" s="777"/>
      <c r="P176" s="777"/>
      <c r="Q176" s="777"/>
      <c r="R176" s="777"/>
      <c r="S176" s="777"/>
      <c r="T176" s="777"/>
      <c r="U176" s="777"/>
      <c r="V176" s="777"/>
      <c r="W176" s="777"/>
      <c r="X176" s="777"/>
      <c r="Y176" s="777"/>
      <c r="Z176" s="777"/>
      <c r="AA176" s="777"/>
      <c r="AB176" s="777"/>
      <c r="AC176" s="777"/>
      <c r="AD176" s="777"/>
      <c r="AE176" s="777"/>
      <c r="AF176" s="777"/>
      <c r="AG176" s="784"/>
      <c r="AH176" s="400" t="s">
        <v>602</v>
      </c>
      <c r="AI176" s="401" t="str">
        <f>IF(7&gt;AI171,"対象外",IF(AI174&gt;=AI169,"OK",IF(AI175&gt;=0.285,"OK","NG")))</f>
        <v>対象外</v>
      </c>
      <c r="AJ176" s="422" t="str">
        <f>IF(AI176="対象外","←７日間に満たない期間は達成判定の対象外",IF(AI176="NG","←月単位未達成","←月単位達成"))</f>
        <v>←７日間に満たない期間は達成判定の対象外</v>
      </c>
    </row>
    <row r="177" spans="2:36" hidden="1">
      <c r="C177" s="425" t="e">
        <f t="shared" ref="C177:AG177" si="58">IF(AND(DAY(C169)&gt;=22,DAY(C169)&lt;=28,C170="土"),1,0)</f>
        <v>#VALUE!</v>
      </c>
      <c r="D177" s="425" t="e">
        <f t="shared" si="58"/>
        <v>#VALUE!</v>
      </c>
      <c r="E177" s="425" t="e">
        <f t="shared" si="58"/>
        <v>#VALUE!</v>
      </c>
      <c r="F177" s="425" t="e">
        <f t="shared" si="58"/>
        <v>#VALUE!</v>
      </c>
      <c r="G177" s="425" t="e">
        <f t="shared" si="58"/>
        <v>#VALUE!</v>
      </c>
      <c r="H177" s="425" t="e">
        <f t="shared" si="58"/>
        <v>#VALUE!</v>
      </c>
      <c r="I177" s="425" t="e">
        <f t="shared" si="58"/>
        <v>#VALUE!</v>
      </c>
      <c r="J177" s="425" t="e">
        <f t="shared" si="58"/>
        <v>#VALUE!</v>
      </c>
      <c r="K177" s="425" t="e">
        <f t="shared" si="58"/>
        <v>#VALUE!</v>
      </c>
      <c r="L177" s="425" t="e">
        <f t="shared" si="58"/>
        <v>#VALUE!</v>
      </c>
      <c r="M177" s="425" t="e">
        <f t="shared" si="58"/>
        <v>#VALUE!</v>
      </c>
      <c r="N177" s="425" t="e">
        <f t="shared" si="58"/>
        <v>#VALUE!</v>
      </c>
      <c r="O177" s="425" t="e">
        <f t="shared" si="58"/>
        <v>#VALUE!</v>
      </c>
      <c r="P177" s="425" t="e">
        <f t="shared" si="58"/>
        <v>#VALUE!</v>
      </c>
      <c r="Q177" s="425" t="e">
        <f t="shared" si="58"/>
        <v>#VALUE!</v>
      </c>
      <c r="R177" s="425" t="e">
        <f t="shared" si="58"/>
        <v>#VALUE!</v>
      </c>
      <c r="S177" s="425" t="e">
        <f t="shared" si="58"/>
        <v>#VALUE!</v>
      </c>
      <c r="T177" s="425" t="e">
        <f t="shared" si="58"/>
        <v>#VALUE!</v>
      </c>
      <c r="U177" s="425" t="e">
        <f t="shared" si="58"/>
        <v>#VALUE!</v>
      </c>
      <c r="V177" s="425" t="e">
        <f t="shared" si="58"/>
        <v>#VALUE!</v>
      </c>
      <c r="W177" s="425" t="e">
        <f t="shared" si="58"/>
        <v>#VALUE!</v>
      </c>
      <c r="X177" s="425" t="e">
        <f t="shared" si="58"/>
        <v>#VALUE!</v>
      </c>
      <c r="Y177" s="425" t="e">
        <f t="shared" si="58"/>
        <v>#VALUE!</v>
      </c>
      <c r="Z177" s="425" t="e">
        <f t="shared" si="58"/>
        <v>#VALUE!</v>
      </c>
      <c r="AA177" s="425" t="e">
        <f t="shared" si="58"/>
        <v>#VALUE!</v>
      </c>
      <c r="AB177" s="425" t="e">
        <f t="shared" si="58"/>
        <v>#VALUE!</v>
      </c>
      <c r="AC177" s="425" t="e">
        <f t="shared" si="58"/>
        <v>#VALUE!</v>
      </c>
      <c r="AD177" s="425" t="e">
        <f t="shared" si="58"/>
        <v>#VALUE!</v>
      </c>
      <c r="AE177" s="425" t="e">
        <f t="shared" si="58"/>
        <v>#VALUE!</v>
      </c>
      <c r="AF177" s="425" t="e">
        <f t="shared" si="58"/>
        <v>#VALUE!</v>
      </c>
      <c r="AG177" s="425" t="e">
        <f t="shared" si="58"/>
        <v>#VALUE!</v>
      </c>
      <c r="AH177" s="426" t="s">
        <v>603</v>
      </c>
      <c r="AI177" s="427">
        <f>_xlfn.AGGREGATE(9,6,C177:AG177)</f>
        <v>0</v>
      </c>
      <c r="AJ177" s="422"/>
    </row>
    <row r="178" spans="2:36" hidden="1">
      <c r="C178" s="428" t="e">
        <f t="shared" ref="C178:AG178" si="59">IF(AND(DAY(C169)&gt;=22,DAY(C169)&lt;=28,C170="土",OR(C175="休",C175="雨")),1,0)</f>
        <v>#VALUE!</v>
      </c>
      <c r="D178" s="428" t="e">
        <f t="shared" si="59"/>
        <v>#VALUE!</v>
      </c>
      <c r="E178" s="428" t="e">
        <f t="shared" si="59"/>
        <v>#VALUE!</v>
      </c>
      <c r="F178" s="428" t="e">
        <f t="shared" si="59"/>
        <v>#VALUE!</v>
      </c>
      <c r="G178" s="428" t="e">
        <f t="shared" si="59"/>
        <v>#VALUE!</v>
      </c>
      <c r="H178" s="428" t="e">
        <f t="shared" si="59"/>
        <v>#VALUE!</v>
      </c>
      <c r="I178" s="428" t="e">
        <f t="shared" si="59"/>
        <v>#VALUE!</v>
      </c>
      <c r="J178" s="428" t="e">
        <f t="shared" si="59"/>
        <v>#VALUE!</v>
      </c>
      <c r="K178" s="428" t="e">
        <f t="shared" si="59"/>
        <v>#VALUE!</v>
      </c>
      <c r="L178" s="428" t="e">
        <f t="shared" si="59"/>
        <v>#VALUE!</v>
      </c>
      <c r="M178" s="428" t="e">
        <f t="shared" si="59"/>
        <v>#VALUE!</v>
      </c>
      <c r="N178" s="428" t="e">
        <f t="shared" si="59"/>
        <v>#VALUE!</v>
      </c>
      <c r="O178" s="428" t="e">
        <f t="shared" si="59"/>
        <v>#VALUE!</v>
      </c>
      <c r="P178" s="428" t="e">
        <f t="shared" si="59"/>
        <v>#VALUE!</v>
      </c>
      <c r="Q178" s="428" t="e">
        <f t="shared" si="59"/>
        <v>#VALUE!</v>
      </c>
      <c r="R178" s="428" t="e">
        <f t="shared" si="59"/>
        <v>#VALUE!</v>
      </c>
      <c r="S178" s="428" t="e">
        <f t="shared" si="59"/>
        <v>#VALUE!</v>
      </c>
      <c r="T178" s="428" t="e">
        <f t="shared" si="59"/>
        <v>#VALUE!</v>
      </c>
      <c r="U178" s="428" t="e">
        <f t="shared" si="59"/>
        <v>#VALUE!</v>
      </c>
      <c r="V178" s="428" t="e">
        <f t="shared" si="59"/>
        <v>#VALUE!</v>
      </c>
      <c r="W178" s="428" t="e">
        <f t="shared" si="59"/>
        <v>#VALUE!</v>
      </c>
      <c r="X178" s="428" t="e">
        <f t="shared" si="59"/>
        <v>#VALUE!</v>
      </c>
      <c r="Y178" s="428" t="e">
        <f t="shared" si="59"/>
        <v>#VALUE!</v>
      </c>
      <c r="Z178" s="428" t="e">
        <f t="shared" si="59"/>
        <v>#VALUE!</v>
      </c>
      <c r="AA178" s="428" t="e">
        <f t="shared" si="59"/>
        <v>#VALUE!</v>
      </c>
      <c r="AB178" s="428" t="e">
        <f t="shared" si="59"/>
        <v>#VALUE!</v>
      </c>
      <c r="AC178" s="428" t="e">
        <f t="shared" si="59"/>
        <v>#VALUE!</v>
      </c>
      <c r="AD178" s="428" t="e">
        <f t="shared" si="59"/>
        <v>#VALUE!</v>
      </c>
      <c r="AE178" s="428" t="e">
        <f t="shared" si="59"/>
        <v>#VALUE!</v>
      </c>
      <c r="AF178" s="428" t="e">
        <f t="shared" si="59"/>
        <v>#VALUE!</v>
      </c>
      <c r="AG178" s="428" t="e">
        <f t="shared" si="59"/>
        <v>#VALUE!</v>
      </c>
      <c r="AH178" s="426" t="s">
        <v>604</v>
      </c>
      <c r="AI178" s="427">
        <f>_xlfn.AGGREGATE(9,6,C178:AG178)</f>
        <v>0</v>
      </c>
      <c r="AJ178" s="422"/>
    </row>
    <row r="180" spans="2:36" hidden="1">
      <c r="C180" s="364" t="e">
        <f>YEAR(C183)</f>
        <v>#VALUE!</v>
      </c>
      <c r="D180" s="364" t="e">
        <f>MONTH(C183)</f>
        <v>#VALUE!</v>
      </c>
    </row>
    <row r="181" spans="2:36">
      <c r="B181" s="368" t="s">
        <v>596</v>
      </c>
      <c r="C181" s="800" t="e">
        <f>C183</f>
        <v>#VALUE!</v>
      </c>
      <c r="D181" s="801"/>
      <c r="E181" s="801"/>
      <c r="F181" s="801"/>
      <c r="G181" s="801"/>
      <c r="H181" s="801"/>
      <c r="I181" s="801"/>
      <c r="J181" s="801"/>
      <c r="K181" s="801"/>
      <c r="L181" s="801"/>
      <c r="M181" s="801"/>
      <c r="N181" s="801"/>
      <c r="O181" s="801"/>
      <c r="P181" s="801"/>
      <c r="Q181" s="801"/>
      <c r="R181" s="801"/>
      <c r="S181" s="801"/>
      <c r="T181" s="801"/>
      <c r="U181" s="801"/>
      <c r="V181" s="801"/>
      <c r="W181" s="801"/>
      <c r="X181" s="801"/>
      <c r="Y181" s="801"/>
      <c r="Z181" s="801"/>
      <c r="AA181" s="801"/>
      <c r="AB181" s="801"/>
      <c r="AC181" s="801"/>
      <c r="AD181" s="801"/>
      <c r="AE181" s="801"/>
      <c r="AF181" s="801"/>
      <c r="AG181" s="801"/>
      <c r="AH181" s="801"/>
      <c r="AI181" s="802"/>
    </row>
    <row r="182" spans="2:36" hidden="1">
      <c r="B182" s="430"/>
      <c r="C182" s="418" t="e">
        <f>DATE($C180,$D180,1)</f>
        <v>#VALUE!</v>
      </c>
      <c r="D182" s="418" t="e">
        <f t="shared" ref="D182:AG182" si="60">C182+1</f>
        <v>#VALUE!</v>
      </c>
      <c r="E182" s="418" t="e">
        <f t="shared" si="60"/>
        <v>#VALUE!</v>
      </c>
      <c r="F182" s="418" t="e">
        <f t="shared" si="60"/>
        <v>#VALUE!</v>
      </c>
      <c r="G182" s="418" t="e">
        <f t="shared" si="60"/>
        <v>#VALUE!</v>
      </c>
      <c r="H182" s="418" t="e">
        <f t="shared" si="60"/>
        <v>#VALUE!</v>
      </c>
      <c r="I182" s="418" t="e">
        <f t="shared" si="60"/>
        <v>#VALUE!</v>
      </c>
      <c r="J182" s="418" t="e">
        <f t="shared" si="60"/>
        <v>#VALUE!</v>
      </c>
      <c r="K182" s="418" t="e">
        <f t="shared" si="60"/>
        <v>#VALUE!</v>
      </c>
      <c r="L182" s="418" t="e">
        <f t="shared" si="60"/>
        <v>#VALUE!</v>
      </c>
      <c r="M182" s="418" t="e">
        <f t="shared" si="60"/>
        <v>#VALUE!</v>
      </c>
      <c r="N182" s="418" t="e">
        <f t="shared" si="60"/>
        <v>#VALUE!</v>
      </c>
      <c r="O182" s="418" t="e">
        <f t="shared" si="60"/>
        <v>#VALUE!</v>
      </c>
      <c r="P182" s="418" t="e">
        <f t="shared" si="60"/>
        <v>#VALUE!</v>
      </c>
      <c r="Q182" s="418" t="e">
        <f t="shared" si="60"/>
        <v>#VALUE!</v>
      </c>
      <c r="R182" s="418" t="e">
        <f t="shared" si="60"/>
        <v>#VALUE!</v>
      </c>
      <c r="S182" s="418" t="e">
        <f t="shared" si="60"/>
        <v>#VALUE!</v>
      </c>
      <c r="T182" s="418" t="e">
        <f t="shared" si="60"/>
        <v>#VALUE!</v>
      </c>
      <c r="U182" s="418" t="e">
        <f t="shared" si="60"/>
        <v>#VALUE!</v>
      </c>
      <c r="V182" s="418" t="e">
        <f t="shared" si="60"/>
        <v>#VALUE!</v>
      </c>
      <c r="W182" s="418" t="e">
        <f t="shared" si="60"/>
        <v>#VALUE!</v>
      </c>
      <c r="X182" s="418" t="e">
        <f t="shared" si="60"/>
        <v>#VALUE!</v>
      </c>
      <c r="Y182" s="418" t="e">
        <f t="shared" si="60"/>
        <v>#VALUE!</v>
      </c>
      <c r="Z182" s="418" t="e">
        <f t="shared" si="60"/>
        <v>#VALUE!</v>
      </c>
      <c r="AA182" s="418" t="e">
        <f t="shared" si="60"/>
        <v>#VALUE!</v>
      </c>
      <c r="AB182" s="418" t="e">
        <f t="shared" si="60"/>
        <v>#VALUE!</v>
      </c>
      <c r="AC182" s="418" t="e">
        <f t="shared" si="60"/>
        <v>#VALUE!</v>
      </c>
      <c r="AD182" s="418" t="e">
        <f t="shared" si="60"/>
        <v>#VALUE!</v>
      </c>
      <c r="AE182" s="418" t="e">
        <f t="shared" si="60"/>
        <v>#VALUE!</v>
      </c>
      <c r="AF182" s="418" t="e">
        <f t="shared" si="60"/>
        <v>#VALUE!</v>
      </c>
      <c r="AG182" s="418" t="e">
        <f t="shared" si="60"/>
        <v>#VALUE!</v>
      </c>
      <c r="AH182" s="431"/>
      <c r="AI182" s="432"/>
    </row>
    <row r="183" spans="2:36">
      <c r="B183" s="433" t="s">
        <v>597</v>
      </c>
      <c r="C183" s="434" t="e">
        <f>IF(EDATE(C168,1)&gt;$G$7,"",EDATE(C168,1))</f>
        <v>#VALUE!</v>
      </c>
      <c r="D183" s="418" t="e">
        <f t="shared" ref="D183:AG183" si="61">IF(D182&gt;$G$7,"",IF(C183=EOMONTH(DATE($C180,$D180,1),0),"",IF(C183="","",C183+1)))</f>
        <v>#VALUE!</v>
      </c>
      <c r="E183" s="418" t="e">
        <f t="shared" si="61"/>
        <v>#VALUE!</v>
      </c>
      <c r="F183" s="418" t="e">
        <f t="shared" si="61"/>
        <v>#VALUE!</v>
      </c>
      <c r="G183" s="418" t="e">
        <f t="shared" si="61"/>
        <v>#VALUE!</v>
      </c>
      <c r="H183" s="418" t="e">
        <f t="shared" si="61"/>
        <v>#VALUE!</v>
      </c>
      <c r="I183" s="418" t="e">
        <f t="shared" si="61"/>
        <v>#VALUE!</v>
      </c>
      <c r="J183" s="418" t="e">
        <f t="shared" si="61"/>
        <v>#VALUE!</v>
      </c>
      <c r="K183" s="418" t="e">
        <f t="shared" si="61"/>
        <v>#VALUE!</v>
      </c>
      <c r="L183" s="418" t="e">
        <f t="shared" si="61"/>
        <v>#VALUE!</v>
      </c>
      <c r="M183" s="418" t="e">
        <f t="shared" si="61"/>
        <v>#VALUE!</v>
      </c>
      <c r="N183" s="418" t="e">
        <f t="shared" si="61"/>
        <v>#VALUE!</v>
      </c>
      <c r="O183" s="418" t="e">
        <f t="shared" si="61"/>
        <v>#VALUE!</v>
      </c>
      <c r="P183" s="418" t="e">
        <f t="shared" si="61"/>
        <v>#VALUE!</v>
      </c>
      <c r="Q183" s="418" t="e">
        <f t="shared" si="61"/>
        <v>#VALUE!</v>
      </c>
      <c r="R183" s="418" t="e">
        <f t="shared" si="61"/>
        <v>#VALUE!</v>
      </c>
      <c r="S183" s="418" t="e">
        <f t="shared" si="61"/>
        <v>#VALUE!</v>
      </c>
      <c r="T183" s="418" t="e">
        <f t="shared" si="61"/>
        <v>#VALUE!</v>
      </c>
      <c r="U183" s="418" t="e">
        <f t="shared" si="61"/>
        <v>#VALUE!</v>
      </c>
      <c r="V183" s="418" t="e">
        <f t="shared" si="61"/>
        <v>#VALUE!</v>
      </c>
      <c r="W183" s="418" t="e">
        <f t="shared" si="61"/>
        <v>#VALUE!</v>
      </c>
      <c r="X183" s="418" t="e">
        <f t="shared" si="61"/>
        <v>#VALUE!</v>
      </c>
      <c r="Y183" s="418" t="e">
        <f t="shared" si="61"/>
        <v>#VALUE!</v>
      </c>
      <c r="Z183" s="418" t="e">
        <f t="shared" si="61"/>
        <v>#VALUE!</v>
      </c>
      <c r="AA183" s="418" t="e">
        <f t="shared" si="61"/>
        <v>#VALUE!</v>
      </c>
      <c r="AB183" s="418" t="e">
        <f t="shared" si="61"/>
        <v>#VALUE!</v>
      </c>
      <c r="AC183" s="418" t="e">
        <f t="shared" si="61"/>
        <v>#VALUE!</v>
      </c>
      <c r="AD183" s="418" t="e">
        <f t="shared" si="61"/>
        <v>#VALUE!</v>
      </c>
      <c r="AE183" s="418" t="e">
        <f t="shared" si="61"/>
        <v>#VALUE!</v>
      </c>
      <c r="AF183" s="418" t="e">
        <f t="shared" si="61"/>
        <v>#VALUE!</v>
      </c>
      <c r="AG183" s="418" t="e">
        <f t="shared" si="61"/>
        <v>#VALUE!</v>
      </c>
      <c r="AH183" s="419" t="s">
        <v>598</v>
      </c>
      <c r="AI183" s="420">
        <f>+COUNTIFS(C184:AG184,"土",C185:AG185,"")+COUNTIFS(C184:AG184,"日",C185:AG185,"")</f>
        <v>0</v>
      </c>
    </row>
    <row r="184" spans="2:36">
      <c r="B184" s="393" t="s">
        <v>569</v>
      </c>
      <c r="C184" s="394" t="str">
        <f>IFERROR(TEXT(WEEKDAY(+C183),"aaa"),"")</f>
        <v/>
      </c>
      <c r="D184" s="394" t="str">
        <f t="shared" ref="D184:AG184" si="62">IFERROR(TEXT(WEEKDAY(+D183),"aaa"),"")</f>
        <v/>
      </c>
      <c r="E184" s="394" t="str">
        <f t="shared" si="62"/>
        <v/>
      </c>
      <c r="F184" s="394" t="str">
        <f t="shared" si="62"/>
        <v/>
      </c>
      <c r="G184" s="394" t="str">
        <f t="shared" si="62"/>
        <v/>
      </c>
      <c r="H184" s="394" t="str">
        <f t="shared" si="62"/>
        <v/>
      </c>
      <c r="I184" s="394" t="str">
        <f t="shared" si="62"/>
        <v/>
      </c>
      <c r="J184" s="394" t="str">
        <f t="shared" si="62"/>
        <v/>
      </c>
      <c r="K184" s="394" t="str">
        <f t="shared" si="62"/>
        <v/>
      </c>
      <c r="L184" s="394" t="str">
        <f t="shared" si="62"/>
        <v/>
      </c>
      <c r="M184" s="394" t="str">
        <f t="shared" si="62"/>
        <v/>
      </c>
      <c r="N184" s="394" t="str">
        <f t="shared" si="62"/>
        <v/>
      </c>
      <c r="O184" s="394" t="str">
        <f t="shared" si="62"/>
        <v/>
      </c>
      <c r="P184" s="394" t="str">
        <f t="shared" si="62"/>
        <v/>
      </c>
      <c r="Q184" s="394" t="str">
        <f t="shared" si="62"/>
        <v/>
      </c>
      <c r="R184" s="394" t="str">
        <f t="shared" si="62"/>
        <v/>
      </c>
      <c r="S184" s="394" t="str">
        <f t="shared" si="62"/>
        <v/>
      </c>
      <c r="T184" s="394" t="str">
        <f t="shared" si="62"/>
        <v/>
      </c>
      <c r="U184" s="394" t="str">
        <f t="shared" si="62"/>
        <v/>
      </c>
      <c r="V184" s="394" t="str">
        <f t="shared" si="62"/>
        <v/>
      </c>
      <c r="W184" s="394" t="str">
        <f t="shared" si="62"/>
        <v/>
      </c>
      <c r="X184" s="394" t="str">
        <f t="shared" si="62"/>
        <v/>
      </c>
      <c r="Y184" s="394" t="str">
        <f t="shared" si="62"/>
        <v/>
      </c>
      <c r="Z184" s="394" t="str">
        <f t="shared" si="62"/>
        <v/>
      </c>
      <c r="AA184" s="394" t="str">
        <f t="shared" si="62"/>
        <v/>
      </c>
      <c r="AB184" s="394" t="str">
        <f t="shared" si="62"/>
        <v/>
      </c>
      <c r="AC184" s="394" t="str">
        <f t="shared" si="62"/>
        <v/>
      </c>
      <c r="AD184" s="394" t="str">
        <f t="shared" si="62"/>
        <v/>
      </c>
      <c r="AE184" s="394" t="str">
        <f t="shared" si="62"/>
        <v/>
      </c>
      <c r="AF184" s="394" t="str">
        <f t="shared" si="62"/>
        <v/>
      </c>
      <c r="AG184" s="394" t="str">
        <f t="shared" si="62"/>
        <v/>
      </c>
      <c r="AH184" s="419" t="s">
        <v>599</v>
      </c>
      <c r="AI184" s="420">
        <f>+COUNTIF(C185:AG185,"夏休")+COUNTIF(C185:AG185,"冬休")+COUNTIF(C185:AG185,"中止")+COUNTIF(C185:AG185,"工場")+COUNTIF(C185:AG185,"他")</f>
        <v>0</v>
      </c>
    </row>
    <row r="185" spans="2:36" ht="13.5" customHeight="1">
      <c r="B185" s="803" t="s">
        <v>601</v>
      </c>
      <c r="C185" s="805"/>
      <c r="D185" s="778"/>
      <c r="E185" s="778"/>
      <c r="F185" s="778"/>
      <c r="G185" s="778"/>
      <c r="H185" s="778"/>
      <c r="I185" s="778"/>
      <c r="J185" s="778"/>
      <c r="K185" s="778"/>
      <c r="L185" s="778"/>
      <c r="M185" s="778"/>
      <c r="N185" s="778"/>
      <c r="O185" s="778"/>
      <c r="P185" s="778"/>
      <c r="Q185" s="778"/>
      <c r="R185" s="778"/>
      <c r="S185" s="778"/>
      <c r="T185" s="778"/>
      <c r="U185" s="778"/>
      <c r="V185" s="778"/>
      <c r="W185" s="778"/>
      <c r="X185" s="778"/>
      <c r="Y185" s="778"/>
      <c r="Z185" s="778"/>
      <c r="AA185" s="778"/>
      <c r="AB185" s="778"/>
      <c r="AC185" s="778"/>
      <c r="AD185" s="778"/>
      <c r="AE185" s="778"/>
      <c r="AF185" s="778"/>
      <c r="AG185" s="797"/>
      <c r="AH185" s="398" t="s">
        <v>527</v>
      </c>
      <c r="AI185" s="421">
        <f>COUNT(C183:AG183)-AI184</f>
        <v>0</v>
      </c>
    </row>
    <row r="186" spans="2:36" ht="13.5" customHeight="1">
      <c r="B186" s="804"/>
      <c r="C186" s="805"/>
      <c r="D186" s="778"/>
      <c r="E186" s="778"/>
      <c r="F186" s="778"/>
      <c r="G186" s="778"/>
      <c r="H186" s="778"/>
      <c r="I186" s="778"/>
      <c r="J186" s="778"/>
      <c r="K186" s="778"/>
      <c r="L186" s="778"/>
      <c r="M186" s="778"/>
      <c r="N186" s="778"/>
      <c r="O186" s="778"/>
      <c r="P186" s="778"/>
      <c r="Q186" s="778"/>
      <c r="R186" s="778"/>
      <c r="S186" s="778"/>
      <c r="T186" s="778"/>
      <c r="U186" s="778"/>
      <c r="V186" s="778"/>
      <c r="W186" s="778"/>
      <c r="X186" s="778"/>
      <c r="Y186" s="778"/>
      <c r="Z186" s="778"/>
      <c r="AA186" s="778"/>
      <c r="AB186" s="778"/>
      <c r="AC186" s="778"/>
      <c r="AD186" s="778"/>
      <c r="AE186" s="778"/>
      <c r="AF186" s="778"/>
      <c r="AG186" s="797"/>
      <c r="AH186" s="398" t="s">
        <v>573</v>
      </c>
      <c r="AI186" s="396">
        <f>+COUNTIF(C187:AG188,"休")</f>
        <v>0</v>
      </c>
      <c r="AJ186" s="422" t="e">
        <f>IF(AI187&gt;0.285,"",IF(AI186&lt;AI183,"←計画日数が足りません",""))</f>
        <v>#DIV/0!</v>
      </c>
    </row>
    <row r="187" spans="2:36" ht="13.5" customHeight="1">
      <c r="B187" s="798" t="s">
        <v>535</v>
      </c>
      <c r="C187" s="799"/>
      <c r="D187" s="793"/>
      <c r="E187" s="793"/>
      <c r="F187" s="793"/>
      <c r="G187" s="793"/>
      <c r="H187" s="793"/>
      <c r="I187" s="793"/>
      <c r="J187" s="793"/>
      <c r="K187" s="793"/>
      <c r="L187" s="793"/>
      <c r="M187" s="793"/>
      <c r="N187" s="793"/>
      <c r="O187" s="793"/>
      <c r="P187" s="793"/>
      <c r="Q187" s="793"/>
      <c r="R187" s="793"/>
      <c r="S187" s="793"/>
      <c r="T187" s="793"/>
      <c r="U187" s="793"/>
      <c r="V187" s="793"/>
      <c r="W187" s="793"/>
      <c r="X187" s="793"/>
      <c r="Y187" s="793"/>
      <c r="Z187" s="793"/>
      <c r="AA187" s="793"/>
      <c r="AB187" s="793"/>
      <c r="AC187" s="793"/>
      <c r="AD187" s="793"/>
      <c r="AE187" s="793"/>
      <c r="AF187" s="793"/>
      <c r="AG187" s="794"/>
      <c r="AH187" s="398" t="s">
        <v>575</v>
      </c>
      <c r="AI187" s="399" t="e">
        <f>+AI186/AI185</f>
        <v>#DIV/0!</v>
      </c>
    </row>
    <row r="188" spans="2:36">
      <c r="B188" s="798"/>
      <c r="C188" s="799"/>
      <c r="D188" s="793"/>
      <c r="E188" s="793"/>
      <c r="F188" s="793"/>
      <c r="G188" s="793"/>
      <c r="H188" s="793"/>
      <c r="I188" s="793"/>
      <c r="J188" s="793"/>
      <c r="K188" s="793"/>
      <c r="L188" s="793"/>
      <c r="M188" s="793"/>
      <c r="N188" s="793"/>
      <c r="O188" s="793"/>
      <c r="P188" s="793"/>
      <c r="Q188" s="793"/>
      <c r="R188" s="793"/>
      <c r="S188" s="793"/>
      <c r="T188" s="793"/>
      <c r="U188" s="793"/>
      <c r="V188" s="793"/>
      <c r="W188" s="793"/>
      <c r="X188" s="793"/>
      <c r="Y188" s="793"/>
      <c r="Z188" s="793"/>
      <c r="AA188" s="793"/>
      <c r="AB188" s="793"/>
      <c r="AC188" s="793"/>
      <c r="AD188" s="793"/>
      <c r="AE188" s="793"/>
      <c r="AF188" s="793"/>
      <c r="AG188" s="794"/>
      <c r="AH188" s="398" t="s">
        <v>528</v>
      </c>
      <c r="AI188" s="396">
        <f>+COUNTA(C189:AG190)</f>
        <v>0</v>
      </c>
    </row>
    <row r="189" spans="2:36">
      <c r="B189" s="725" t="s">
        <v>538</v>
      </c>
      <c r="C189" s="795"/>
      <c r="D189" s="776"/>
      <c r="E189" s="776"/>
      <c r="F189" s="776"/>
      <c r="G189" s="776"/>
      <c r="H189" s="776"/>
      <c r="I189" s="776"/>
      <c r="J189" s="776"/>
      <c r="K189" s="776"/>
      <c r="L189" s="776"/>
      <c r="M189" s="776"/>
      <c r="N189" s="776"/>
      <c r="O189" s="776"/>
      <c r="P189" s="776"/>
      <c r="Q189" s="776"/>
      <c r="R189" s="776"/>
      <c r="S189" s="776"/>
      <c r="T189" s="776"/>
      <c r="U189" s="776"/>
      <c r="V189" s="776"/>
      <c r="W189" s="776"/>
      <c r="X189" s="776"/>
      <c r="Y189" s="776"/>
      <c r="Z189" s="776"/>
      <c r="AA189" s="776"/>
      <c r="AB189" s="776"/>
      <c r="AC189" s="776"/>
      <c r="AD189" s="776"/>
      <c r="AE189" s="776"/>
      <c r="AF189" s="776"/>
      <c r="AG189" s="783"/>
      <c r="AH189" s="423" t="s">
        <v>577</v>
      </c>
      <c r="AI189" s="424" t="e">
        <f>+AI188/AI185</f>
        <v>#DIV/0!</v>
      </c>
    </row>
    <row r="190" spans="2:36">
      <c r="B190" s="726"/>
      <c r="C190" s="796"/>
      <c r="D190" s="777"/>
      <c r="E190" s="777"/>
      <c r="F190" s="777"/>
      <c r="G190" s="777"/>
      <c r="H190" s="777"/>
      <c r="I190" s="777"/>
      <c r="J190" s="777"/>
      <c r="K190" s="777"/>
      <c r="L190" s="777"/>
      <c r="M190" s="777"/>
      <c r="N190" s="777"/>
      <c r="O190" s="777"/>
      <c r="P190" s="777"/>
      <c r="Q190" s="777"/>
      <c r="R190" s="777"/>
      <c r="S190" s="777"/>
      <c r="T190" s="777"/>
      <c r="U190" s="777"/>
      <c r="V190" s="777"/>
      <c r="W190" s="777"/>
      <c r="X190" s="777"/>
      <c r="Y190" s="777"/>
      <c r="Z190" s="777"/>
      <c r="AA190" s="777"/>
      <c r="AB190" s="777"/>
      <c r="AC190" s="777"/>
      <c r="AD190" s="777"/>
      <c r="AE190" s="777"/>
      <c r="AF190" s="777"/>
      <c r="AG190" s="784"/>
      <c r="AH190" s="400" t="s">
        <v>602</v>
      </c>
      <c r="AI190" s="401" t="str">
        <f>IF(7&gt;AI185,"対象外",IF(AI188&gt;=AI183,"OK",IF(AI189&gt;=0.285,"OK","NG")))</f>
        <v>対象外</v>
      </c>
      <c r="AJ190" s="422" t="str">
        <f>IF(AI190="対象外","←７日間に満たない期間は達成判定の対象外",IF(AI190="NG","←月単位未達成","←月単位達成"))</f>
        <v>←７日間に満たない期間は達成判定の対象外</v>
      </c>
    </row>
    <row r="191" spans="2:36" hidden="1">
      <c r="C191" s="425" t="e">
        <f t="shared" ref="C191:AG191" si="63">IF(AND(DAY(C183)&gt;=22,DAY(C183)&lt;=28,C184="土"),1,0)</f>
        <v>#VALUE!</v>
      </c>
      <c r="D191" s="425" t="e">
        <f t="shared" si="63"/>
        <v>#VALUE!</v>
      </c>
      <c r="E191" s="425" t="e">
        <f t="shared" si="63"/>
        <v>#VALUE!</v>
      </c>
      <c r="F191" s="425" t="e">
        <f t="shared" si="63"/>
        <v>#VALUE!</v>
      </c>
      <c r="G191" s="425" t="e">
        <f t="shared" si="63"/>
        <v>#VALUE!</v>
      </c>
      <c r="H191" s="425" t="e">
        <f t="shared" si="63"/>
        <v>#VALUE!</v>
      </c>
      <c r="I191" s="425" t="e">
        <f t="shared" si="63"/>
        <v>#VALUE!</v>
      </c>
      <c r="J191" s="425" t="e">
        <f t="shared" si="63"/>
        <v>#VALUE!</v>
      </c>
      <c r="K191" s="425" t="e">
        <f t="shared" si="63"/>
        <v>#VALUE!</v>
      </c>
      <c r="L191" s="425" t="e">
        <f t="shared" si="63"/>
        <v>#VALUE!</v>
      </c>
      <c r="M191" s="425" t="e">
        <f t="shared" si="63"/>
        <v>#VALUE!</v>
      </c>
      <c r="N191" s="425" t="e">
        <f t="shared" si="63"/>
        <v>#VALUE!</v>
      </c>
      <c r="O191" s="425" t="e">
        <f t="shared" si="63"/>
        <v>#VALUE!</v>
      </c>
      <c r="P191" s="425" t="e">
        <f t="shared" si="63"/>
        <v>#VALUE!</v>
      </c>
      <c r="Q191" s="425" t="e">
        <f t="shared" si="63"/>
        <v>#VALUE!</v>
      </c>
      <c r="R191" s="425" t="e">
        <f t="shared" si="63"/>
        <v>#VALUE!</v>
      </c>
      <c r="S191" s="425" t="e">
        <f t="shared" si="63"/>
        <v>#VALUE!</v>
      </c>
      <c r="T191" s="425" t="e">
        <f t="shared" si="63"/>
        <v>#VALUE!</v>
      </c>
      <c r="U191" s="425" t="e">
        <f t="shared" si="63"/>
        <v>#VALUE!</v>
      </c>
      <c r="V191" s="425" t="e">
        <f t="shared" si="63"/>
        <v>#VALUE!</v>
      </c>
      <c r="W191" s="425" t="e">
        <f t="shared" si="63"/>
        <v>#VALUE!</v>
      </c>
      <c r="X191" s="425" t="e">
        <f t="shared" si="63"/>
        <v>#VALUE!</v>
      </c>
      <c r="Y191" s="425" t="e">
        <f t="shared" si="63"/>
        <v>#VALUE!</v>
      </c>
      <c r="Z191" s="425" t="e">
        <f t="shared" si="63"/>
        <v>#VALUE!</v>
      </c>
      <c r="AA191" s="425" t="e">
        <f t="shared" si="63"/>
        <v>#VALUE!</v>
      </c>
      <c r="AB191" s="425" t="e">
        <f t="shared" si="63"/>
        <v>#VALUE!</v>
      </c>
      <c r="AC191" s="425" t="e">
        <f t="shared" si="63"/>
        <v>#VALUE!</v>
      </c>
      <c r="AD191" s="425" t="e">
        <f t="shared" si="63"/>
        <v>#VALUE!</v>
      </c>
      <c r="AE191" s="425" t="e">
        <f t="shared" si="63"/>
        <v>#VALUE!</v>
      </c>
      <c r="AF191" s="425" t="e">
        <f t="shared" si="63"/>
        <v>#VALUE!</v>
      </c>
      <c r="AG191" s="425" t="e">
        <f t="shared" si="63"/>
        <v>#VALUE!</v>
      </c>
      <c r="AH191" s="426" t="s">
        <v>603</v>
      </c>
      <c r="AI191" s="427">
        <f>_xlfn.AGGREGATE(9,6,C191:AG191)</f>
        <v>0</v>
      </c>
      <c r="AJ191" s="422"/>
    </row>
    <row r="192" spans="2:36" hidden="1">
      <c r="C192" s="428" t="e">
        <f t="shared" ref="C192:AG192" si="64">IF(AND(DAY(C183)&gt;=22,DAY(C183)&lt;=28,C184="土",OR(C189="休",C189="雨")),1,0)</f>
        <v>#VALUE!</v>
      </c>
      <c r="D192" s="428" t="e">
        <f t="shared" si="64"/>
        <v>#VALUE!</v>
      </c>
      <c r="E192" s="428" t="e">
        <f t="shared" si="64"/>
        <v>#VALUE!</v>
      </c>
      <c r="F192" s="428" t="e">
        <f t="shared" si="64"/>
        <v>#VALUE!</v>
      </c>
      <c r="G192" s="428" t="e">
        <f t="shared" si="64"/>
        <v>#VALUE!</v>
      </c>
      <c r="H192" s="428" t="e">
        <f t="shared" si="64"/>
        <v>#VALUE!</v>
      </c>
      <c r="I192" s="428" t="e">
        <f t="shared" si="64"/>
        <v>#VALUE!</v>
      </c>
      <c r="J192" s="428" t="e">
        <f t="shared" si="64"/>
        <v>#VALUE!</v>
      </c>
      <c r="K192" s="428" t="e">
        <f t="shared" si="64"/>
        <v>#VALUE!</v>
      </c>
      <c r="L192" s="428" t="e">
        <f t="shared" si="64"/>
        <v>#VALUE!</v>
      </c>
      <c r="M192" s="428" t="e">
        <f t="shared" si="64"/>
        <v>#VALUE!</v>
      </c>
      <c r="N192" s="428" t="e">
        <f t="shared" si="64"/>
        <v>#VALUE!</v>
      </c>
      <c r="O192" s="428" t="e">
        <f t="shared" si="64"/>
        <v>#VALUE!</v>
      </c>
      <c r="P192" s="428" t="e">
        <f t="shared" si="64"/>
        <v>#VALUE!</v>
      </c>
      <c r="Q192" s="428" t="e">
        <f t="shared" si="64"/>
        <v>#VALUE!</v>
      </c>
      <c r="R192" s="428" t="e">
        <f t="shared" si="64"/>
        <v>#VALUE!</v>
      </c>
      <c r="S192" s="428" t="e">
        <f t="shared" si="64"/>
        <v>#VALUE!</v>
      </c>
      <c r="T192" s="428" t="e">
        <f t="shared" si="64"/>
        <v>#VALUE!</v>
      </c>
      <c r="U192" s="428" t="e">
        <f t="shared" si="64"/>
        <v>#VALUE!</v>
      </c>
      <c r="V192" s="428" t="e">
        <f t="shared" si="64"/>
        <v>#VALUE!</v>
      </c>
      <c r="W192" s="428" t="e">
        <f t="shared" si="64"/>
        <v>#VALUE!</v>
      </c>
      <c r="X192" s="428" t="e">
        <f t="shared" si="64"/>
        <v>#VALUE!</v>
      </c>
      <c r="Y192" s="428" t="e">
        <f t="shared" si="64"/>
        <v>#VALUE!</v>
      </c>
      <c r="Z192" s="428" t="e">
        <f t="shared" si="64"/>
        <v>#VALUE!</v>
      </c>
      <c r="AA192" s="428" t="e">
        <f t="shared" si="64"/>
        <v>#VALUE!</v>
      </c>
      <c r="AB192" s="428" t="e">
        <f t="shared" si="64"/>
        <v>#VALUE!</v>
      </c>
      <c r="AC192" s="428" t="e">
        <f t="shared" si="64"/>
        <v>#VALUE!</v>
      </c>
      <c r="AD192" s="428" t="e">
        <f t="shared" si="64"/>
        <v>#VALUE!</v>
      </c>
      <c r="AE192" s="428" t="e">
        <f t="shared" si="64"/>
        <v>#VALUE!</v>
      </c>
      <c r="AF192" s="428" t="e">
        <f t="shared" si="64"/>
        <v>#VALUE!</v>
      </c>
      <c r="AG192" s="428" t="e">
        <f t="shared" si="64"/>
        <v>#VALUE!</v>
      </c>
      <c r="AH192" s="426" t="s">
        <v>604</v>
      </c>
      <c r="AI192" s="427">
        <f>_xlfn.AGGREGATE(9,6,C192:AG192)</f>
        <v>0</v>
      </c>
      <c r="AJ192" s="422"/>
    </row>
    <row r="194" spans="2:36" hidden="1">
      <c r="C194" s="364" t="e">
        <f>YEAR(C197)</f>
        <v>#VALUE!</v>
      </c>
      <c r="D194" s="364" t="e">
        <f>MONTH(C197)</f>
        <v>#VALUE!</v>
      </c>
    </row>
    <row r="195" spans="2:36">
      <c r="B195" s="368" t="s">
        <v>596</v>
      </c>
      <c r="C195" s="800" t="e">
        <f>C197</f>
        <v>#VALUE!</v>
      </c>
      <c r="D195" s="801"/>
      <c r="E195" s="801"/>
      <c r="F195" s="801"/>
      <c r="G195" s="801"/>
      <c r="H195" s="801"/>
      <c r="I195" s="801"/>
      <c r="J195" s="801"/>
      <c r="K195" s="801"/>
      <c r="L195" s="801"/>
      <c r="M195" s="801"/>
      <c r="N195" s="801"/>
      <c r="O195" s="801"/>
      <c r="P195" s="801"/>
      <c r="Q195" s="801"/>
      <c r="R195" s="801"/>
      <c r="S195" s="801"/>
      <c r="T195" s="801"/>
      <c r="U195" s="801"/>
      <c r="V195" s="801"/>
      <c r="W195" s="801"/>
      <c r="X195" s="801"/>
      <c r="Y195" s="801"/>
      <c r="Z195" s="801"/>
      <c r="AA195" s="801"/>
      <c r="AB195" s="801"/>
      <c r="AC195" s="801"/>
      <c r="AD195" s="801"/>
      <c r="AE195" s="801"/>
      <c r="AF195" s="801"/>
      <c r="AG195" s="801"/>
      <c r="AH195" s="801"/>
      <c r="AI195" s="802"/>
    </row>
    <row r="196" spans="2:36" hidden="1">
      <c r="B196" s="430"/>
      <c r="C196" s="418" t="e">
        <f>DATE($C194,$D194,1)</f>
        <v>#VALUE!</v>
      </c>
      <c r="D196" s="418" t="e">
        <f t="shared" ref="D196:AG196" si="65">C196+1</f>
        <v>#VALUE!</v>
      </c>
      <c r="E196" s="418" t="e">
        <f t="shared" si="65"/>
        <v>#VALUE!</v>
      </c>
      <c r="F196" s="418" t="e">
        <f t="shared" si="65"/>
        <v>#VALUE!</v>
      </c>
      <c r="G196" s="418" t="e">
        <f t="shared" si="65"/>
        <v>#VALUE!</v>
      </c>
      <c r="H196" s="418" t="e">
        <f t="shared" si="65"/>
        <v>#VALUE!</v>
      </c>
      <c r="I196" s="418" t="e">
        <f t="shared" si="65"/>
        <v>#VALUE!</v>
      </c>
      <c r="J196" s="418" t="e">
        <f t="shared" si="65"/>
        <v>#VALUE!</v>
      </c>
      <c r="K196" s="418" t="e">
        <f t="shared" si="65"/>
        <v>#VALUE!</v>
      </c>
      <c r="L196" s="418" t="e">
        <f t="shared" si="65"/>
        <v>#VALUE!</v>
      </c>
      <c r="M196" s="418" t="e">
        <f t="shared" si="65"/>
        <v>#VALUE!</v>
      </c>
      <c r="N196" s="418" t="e">
        <f t="shared" si="65"/>
        <v>#VALUE!</v>
      </c>
      <c r="O196" s="418" t="e">
        <f t="shared" si="65"/>
        <v>#VALUE!</v>
      </c>
      <c r="P196" s="418" t="e">
        <f t="shared" si="65"/>
        <v>#VALUE!</v>
      </c>
      <c r="Q196" s="418" t="e">
        <f t="shared" si="65"/>
        <v>#VALUE!</v>
      </c>
      <c r="R196" s="418" t="e">
        <f t="shared" si="65"/>
        <v>#VALUE!</v>
      </c>
      <c r="S196" s="418" t="e">
        <f t="shared" si="65"/>
        <v>#VALUE!</v>
      </c>
      <c r="T196" s="418" t="e">
        <f t="shared" si="65"/>
        <v>#VALUE!</v>
      </c>
      <c r="U196" s="418" t="e">
        <f t="shared" si="65"/>
        <v>#VALUE!</v>
      </c>
      <c r="V196" s="418" t="e">
        <f t="shared" si="65"/>
        <v>#VALUE!</v>
      </c>
      <c r="W196" s="418" t="e">
        <f t="shared" si="65"/>
        <v>#VALUE!</v>
      </c>
      <c r="X196" s="418" t="e">
        <f t="shared" si="65"/>
        <v>#VALUE!</v>
      </c>
      <c r="Y196" s="418" t="e">
        <f t="shared" si="65"/>
        <v>#VALUE!</v>
      </c>
      <c r="Z196" s="418" t="e">
        <f t="shared" si="65"/>
        <v>#VALUE!</v>
      </c>
      <c r="AA196" s="418" t="e">
        <f t="shared" si="65"/>
        <v>#VALUE!</v>
      </c>
      <c r="AB196" s="418" t="e">
        <f t="shared" si="65"/>
        <v>#VALUE!</v>
      </c>
      <c r="AC196" s="418" t="e">
        <f t="shared" si="65"/>
        <v>#VALUE!</v>
      </c>
      <c r="AD196" s="418" t="e">
        <f t="shared" si="65"/>
        <v>#VALUE!</v>
      </c>
      <c r="AE196" s="418" t="e">
        <f t="shared" si="65"/>
        <v>#VALUE!</v>
      </c>
      <c r="AF196" s="418" t="e">
        <f t="shared" si="65"/>
        <v>#VALUE!</v>
      </c>
      <c r="AG196" s="418" t="e">
        <f t="shared" si="65"/>
        <v>#VALUE!</v>
      </c>
      <c r="AH196" s="431"/>
      <c r="AI196" s="432"/>
    </row>
    <row r="197" spans="2:36">
      <c r="B197" s="433" t="s">
        <v>597</v>
      </c>
      <c r="C197" s="434" t="e">
        <f>IF(EDATE(C182,1)&gt;$G$7,"",EDATE(C182,1))</f>
        <v>#VALUE!</v>
      </c>
      <c r="D197" s="418" t="e">
        <f t="shared" ref="D197:AG197" si="66">IF(D196&gt;$G$7,"",IF(C197=EOMONTH(DATE($C194,$D194,1),0),"",IF(C197="","",C197+1)))</f>
        <v>#VALUE!</v>
      </c>
      <c r="E197" s="418" t="e">
        <f t="shared" si="66"/>
        <v>#VALUE!</v>
      </c>
      <c r="F197" s="418" t="e">
        <f t="shared" si="66"/>
        <v>#VALUE!</v>
      </c>
      <c r="G197" s="418" t="e">
        <f t="shared" si="66"/>
        <v>#VALUE!</v>
      </c>
      <c r="H197" s="418" t="e">
        <f t="shared" si="66"/>
        <v>#VALUE!</v>
      </c>
      <c r="I197" s="418" t="e">
        <f t="shared" si="66"/>
        <v>#VALUE!</v>
      </c>
      <c r="J197" s="418" t="e">
        <f t="shared" si="66"/>
        <v>#VALUE!</v>
      </c>
      <c r="K197" s="418" t="e">
        <f t="shared" si="66"/>
        <v>#VALUE!</v>
      </c>
      <c r="L197" s="418" t="e">
        <f t="shared" si="66"/>
        <v>#VALUE!</v>
      </c>
      <c r="M197" s="418" t="e">
        <f t="shared" si="66"/>
        <v>#VALUE!</v>
      </c>
      <c r="N197" s="418" t="e">
        <f t="shared" si="66"/>
        <v>#VALUE!</v>
      </c>
      <c r="O197" s="418" t="e">
        <f t="shared" si="66"/>
        <v>#VALUE!</v>
      </c>
      <c r="P197" s="418" t="e">
        <f t="shared" si="66"/>
        <v>#VALUE!</v>
      </c>
      <c r="Q197" s="418" t="e">
        <f t="shared" si="66"/>
        <v>#VALUE!</v>
      </c>
      <c r="R197" s="418" t="e">
        <f t="shared" si="66"/>
        <v>#VALUE!</v>
      </c>
      <c r="S197" s="418" t="e">
        <f t="shared" si="66"/>
        <v>#VALUE!</v>
      </c>
      <c r="T197" s="418" t="e">
        <f t="shared" si="66"/>
        <v>#VALUE!</v>
      </c>
      <c r="U197" s="418" t="e">
        <f t="shared" si="66"/>
        <v>#VALUE!</v>
      </c>
      <c r="V197" s="418" t="e">
        <f t="shared" si="66"/>
        <v>#VALUE!</v>
      </c>
      <c r="W197" s="418" t="e">
        <f t="shared" si="66"/>
        <v>#VALUE!</v>
      </c>
      <c r="X197" s="418" t="e">
        <f t="shared" si="66"/>
        <v>#VALUE!</v>
      </c>
      <c r="Y197" s="418" t="e">
        <f t="shared" si="66"/>
        <v>#VALUE!</v>
      </c>
      <c r="Z197" s="418" t="e">
        <f t="shared" si="66"/>
        <v>#VALUE!</v>
      </c>
      <c r="AA197" s="418" t="e">
        <f t="shared" si="66"/>
        <v>#VALUE!</v>
      </c>
      <c r="AB197" s="418" t="e">
        <f t="shared" si="66"/>
        <v>#VALUE!</v>
      </c>
      <c r="AC197" s="418" t="e">
        <f t="shared" si="66"/>
        <v>#VALUE!</v>
      </c>
      <c r="AD197" s="418" t="e">
        <f t="shared" si="66"/>
        <v>#VALUE!</v>
      </c>
      <c r="AE197" s="418" t="e">
        <f t="shared" si="66"/>
        <v>#VALUE!</v>
      </c>
      <c r="AF197" s="418" t="e">
        <f t="shared" si="66"/>
        <v>#VALUE!</v>
      </c>
      <c r="AG197" s="418" t="e">
        <f t="shared" si="66"/>
        <v>#VALUE!</v>
      </c>
      <c r="AH197" s="419" t="s">
        <v>598</v>
      </c>
      <c r="AI197" s="420">
        <f>+COUNTIFS(C198:AG198,"土",C199:AG199,"")+COUNTIFS(C198:AG198,"日",C199:AG199,"")</f>
        <v>0</v>
      </c>
    </row>
    <row r="198" spans="2:36">
      <c r="B198" s="393" t="s">
        <v>569</v>
      </c>
      <c r="C198" s="394" t="str">
        <f>IFERROR(TEXT(WEEKDAY(+C197),"aaa"),"")</f>
        <v/>
      </c>
      <c r="D198" s="394" t="str">
        <f t="shared" ref="D198:AG198" si="67">IFERROR(TEXT(WEEKDAY(+D197),"aaa"),"")</f>
        <v/>
      </c>
      <c r="E198" s="394" t="str">
        <f t="shared" si="67"/>
        <v/>
      </c>
      <c r="F198" s="394" t="str">
        <f t="shared" si="67"/>
        <v/>
      </c>
      <c r="G198" s="394" t="str">
        <f t="shared" si="67"/>
        <v/>
      </c>
      <c r="H198" s="394" t="str">
        <f t="shared" si="67"/>
        <v/>
      </c>
      <c r="I198" s="394" t="str">
        <f t="shared" si="67"/>
        <v/>
      </c>
      <c r="J198" s="394" t="str">
        <f t="shared" si="67"/>
        <v/>
      </c>
      <c r="K198" s="394" t="str">
        <f t="shared" si="67"/>
        <v/>
      </c>
      <c r="L198" s="394" t="str">
        <f t="shared" si="67"/>
        <v/>
      </c>
      <c r="M198" s="394" t="str">
        <f t="shared" si="67"/>
        <v/>
      </c>
      <c r="N198" s="394" t="str">
        <f t="shared" si="67"/>
        <v/>
      </c>
      <c r="O198" s="394" t="str">
        <f t="shared" si="67"/>
        <v/>
      </c>
      <c r="P198" s="394" t="str">
        <f t="shared" si="67"/>
        <v/>
      </c>
      <c r="Q198" s="394" t="str">
        <f t="shared" si="67"/>
        <v/>
      </c>
      <c r="R198" s="394" t="str">
        <f t="shared" si="67"/>
        <v/>
      </c>
      <c r="S198" s="394" t="str">
        <f t="shared" si="67"/>
        <v/>
      </c>
      <c r="T198" s="394" t="str">
        <f t="shared" si="67"/>
        <v/>
      </c>
      <c r="U198" s="394" t="str">
        <f t="shared" si="67"/>
        <v/>
      </c>
      <c r="V198" s="394" t="str">
        <f t="shared" si="67"/>
        <v/>
      </c>
      <c r="W198" s="394" t="str">
        <f t="shared" si="67"/>
        <v/>
      </c>
      <c r="X198" s="394" t="str">
        <f t="shared" si="67"/>
        <v/>
      </c>
      <c r="Y198" s="394" t="str">
        <f t="shared" si="67"/>
        <v/>
      </c>
      <c r="Z198" s="394" t="str">
        <f t="shared" si="67"/>
        <v/>
      </c>
      <c r="AA198" s="394" t="str">
        <f t="shared" si="67"/>
        <v/>
      </c>
      <c r="AB198" s="394" t="str">
        <f t="shared" si="67"/>
        <v/>
      </c>
      <c r="AC198" s="394" t="str">
        <f t="shared" si="67"/>
        <v/>
      </c>
      <c r="AD198" s="394" t="str">
        <f t="shared" si="67"/>
        <v/>
      </c>
      <c r="AE198" s="394" t="str">
        <f t="shared" si="67"/>
        <v/>
      </c>
      <c r="AF198" s="394" t="str">
        <f t="shared" si="67"/>
        <v/>
      </c>
      <c r="AG198" s="394" t="str">
        <f t="shared" si="67"/>
        <v/>
      </c>
      <c r="AH198" s="419" t="s">
        <v>599</v>
      </c>
      <c r="AI198" s="420">
        <f>+COUNTIF(C199:AG199,"夏休")+COUNTIF(C199:AG199,"冬休")+COUNTIF(C199:AG199,"中止")+COUNTIF(C199:AG199,"工場")+COUNTIF(C199:AG199,"他")</f>
        <v>0</v>
      </c>
    </row>
    <row r="199" spans="2:36" ht="13.5" customHeight="1">
      <c r="B199" s="803" t="s">
        <v>601</v>
      </c>
      <c r="C199" s="805"/>
      <c r="D199" s="778"/>
      <c r="E199" s="778"/>
      <c r="F199" s="778"/>
      <c r="G199" s="778"/>
      <c r="H199" s="778"/>
      <c r="I199" s="778"/>
      <c r="J199" s="778"/>
      <c r="K199" s="778"/>
      <c r="L199" s="778"/>
      <c r="M199" s="778"/>
      <c r="N199" s="778"/>
      <c r="O199" s="778"/>
      <c r="P199" s="778"/>
      <c r="Q199" s="778"/>
      <c r="R199" s="778"/>
      <c r="S199" s="778"/>
      <c r="T199" s="778"/>
      <c r="U199" s="778"/>
      <c r="V199" s="778"/>
      <c r="W199" s="778"/>
      <c r="X199" s="778"/>
      <c r="Y199" s="778"/>
      <c r="Z199" s="778"/>
      <c r="AA199" s="778"/>
      <c r="AB199" s="778"/>
      <c r="AC199" s="778"/>
      <c r="AD199" s="778"/>
      <c r="AE199" s="778"/>
      <c r="AF199" s="778"/>
      <c r="AG199" s="797"/>
      <c r="AH199" s="398" t="s">
        <v>527</v>
      </c>
      <c r="AI199" s="421">
        <f>COUNT(C197:AG197)-AI198</f>
        <v>0</v>
      </c>
    </row>
    <row r="200" spans="2:36" ht="13.5" customHeight="1">
      <c r="B200" s="804"/>
      <c r="C200" s="805"/>
      <c r="D200" s="778"/>
      <c r="E200" s="778"/>
      <c r="F200" s="778"/>
      <c r="G200" s="778"/>
      <c r="H200" s="778"/>
      <c r="I200" s="778"/>
      <c r="J200" s="778"/>
      <c r="K200" s="778"/>
      <c r="L200" s="778"/>
      <c r="M200" s="778"/>
      <c r="N200" s="778"/>
      <c r="O200" s="778"/>
      <c r="P200" s="778"/>
      <c r="Q200" s="778"/>
      <c r="R200" s="778"/>
      <c r="S200" s="778"/>
      <c r="T200" s="778"/>
      <c r="U200" s="778"/>
      <c r="V200" s="778"/>
      <c r="W200" s="778"/>
      <c r="X200" s="778"/>
      <c r="Y200" s="778"/>
      <c r="Z200" s="778"/>
      <c r="AA200" s="778"/>
      <c r="AB200" s="778"/>
      <c r="AC200" s="778"/>
      <c r="AD200" s="778"/>
      <c r="AE200" s="778"/>
      <c r="AF200" s="778"/>
      <c r="AG200" s="797"/>
      <c r="AH200" s="398" t="s">
        <v>573</v>
      </c>
      <c r="AI200" s="396">
        <f>+COUNTIF(C201:AG202,"休")</f>
        <v>0</v>
      </c>
      <c r="AJ200" s="422" t="e">
        <f>IF(AI201&gt;0.285,"",IF(AI200&lt;AI197,"←計画日数が足りません",""))</f>
        <v>#DIV/0!</v>
      </c>
    </row>
    <row r="201" spans="2:36" ht="13.5" customHeight="1">
      <c r="B201" s="798" t="s">
        <v>535</v>
      </c>
      <c r="C201" s="799"/>
      <c r="D201" s="793"/>
      <c r="E201" s="793"/>
      <c r="F201" s="793"/>
      <c r="G201" s="793"/>
      <c r="H201" s="793"/>
      <c r="I201" s="793"/>
      <c r="J201" s="793"/>
      <c r="K201" s="793"/>
      <c r="L201" s="793"/>
      <c r="M201" s="793"/>
      <c r="N201" s="793"/>
      <c r="O201" s="793"/>
      <c r="P201" s="793"/>
      <c r="Q201" s="793"/>
      <c r="R201" s="793"/>
      <c r="S201" s="793"/>
      <c r="T201" s="793"/>
      <c r="U201" s="793"/>
      <c r="V201" s="793"/>
      <c r="W201" s="793"/>
      <c r="X201" s="793"/>
      <c r="Y201" s="793"/>
      <c r="Z201" s="793"/>
      <c r="AA201" s="793"/>
      <c r="AB201" s="793"/>
      <c r="AC201" s="793"/>
      <c r="AD201" s="793"/>
      <c r="AE201" s="793"/>
      <c r="AF201" s="793"/>
      <c r="AG201" s="794"/>
      <c r="AH201" s="398" t="s">
        <v>575</v>
      </c>
      <c r="AI201" s="399" t="e">
        <f>+AI200/AI199</f>
        <v>#DIV/0!</v>
      </c>
    </row>
    <row r="202" spans="2:36">
      <c r="B202" s="798"/>
      <c r="C202" s="799"/>
      <c r="D202" s="793"/>
      <c r="E202" s="793"/>
      <c r="F202" s="793"/>
      <c r="G202" s="793"/>
      <c r="H202" s="793"/>
      <c r="I202" s="793"/>
      <c r="J202" s="793"/>
      <c r="K202" s="793"/>
      <c r="L202" s="793"/>
      <c r="M202" s="793"/>
      <c r="N202" s="793"/>
      <c r="O202" s="793"/>
      <c r="P202" s="793"/>
      <c r="Q202" s="793"/>
      <c r="R202" s="793"/>
      <c r="S202" s="793"/>
      <c r="T202" s="793"/>
      <c r="U202" s="793"/>
      <c r="V202" s="793"/>
      <c r="W202" s="793"/>
      <c r="X202" s="793"/>
      <c r="Y202" s="793"/>
      <c r="Z202" s="793"/>
      <c r="AA202" s="793"/>
      <c r="AB202" s="793"/>
      <c r="AC202" s="793"/>
      <c r="AD202" s="793"/>
      <c r="AE202" s="793"/>
      <c r="AF202" s="793"/>
      <c r="AG202" s="794"/>
      <c r="AH202" s="398" t="s">
        <v>528</v>
      </c>
      <c r="AI202" s="396">
        <f>+COUNTA(C203:AG204)</f>
        <v>0</v>
      </c>
    </row>
    <row r="203" spans="2:36">
      <c r="B203" s="725" t="s">
        <v>538</v>
      </c>
      <c r="C203" s="795"/>
      <c r="D203" s="776"/>
      <c r="E203" s="776"/>
      <c r="F203" s="776"/>
      <c r="G203" s="776"/>
      <c r="H203" s="776"/>
      <c r="I203" s="776"/>
      <c r="J203" s="776"/>
      <c r="K203" s="776"/>
      <c r="L203" s="776"/>
      <c r="M203" s="776"/>
      <c r="N203" s="776"/>
      <c r="O203" s="776"/>
      <c r="P203" s="776"/>
      <c r="Q203" s="776"/>
      <c r="R203" s="776"/>
      <c r="S203" s="776"/>
      <c r="T203" s="776"/>
      <c r="U203" s="776"/>
      <c r="V203" s="776"/>
      <c r="W203" s="776"/>
      <c r="X203" s="776"/>
      <c r="Y203" s="776"/>
      <c r="Z203" s="776"/>
      <c r="AA203" s="776"/>
      <c r="AB203" s="776"/>
      <c r="AC203" s="776"/>
      <c r="AD203" s="776"/>
      <c r="AE203" s="776"/>
      <c r="AF203" s="776"/>
      <c r="AG203" s="783"/>
      <c r="AH203" s="423" t="s">
        <v>577</v>
      </c>
      <c r="AI203" s="424" t="e">
        <f>+AI202/AI199</f>
        <v>#DIV/0!</v>
      </c>
    </row>
    <row r="204" spans="2:36">
      <c r="B204" s="726"/>
      <c r="C204" s="796"/>
      <c r="D204" s="777"/>
      <c r="E204" s="777"/>
      <c r="F204" s="777"/>
      <c r="G204" s="777"/>
      <c r="H204" s="777"/>
      <c r="I204" s="777"/>
      <c r="J204" s="777"/>
      <c r="K204" s="777"/>
      <c r="L204" s="777"/>
      <c r="M204" s="777"/>
      <c r="N204" s="777"/>
      <c r="O204" s="777"/>
      <c r="P204" s="777"/>
      <c r="Q204" s="777"/>
      <c r="R204" s="777"/>
      <c r="S204" s="777"/>
      <c r="T204" s="777"/>
      <c r="U204" s="777"/>
      <c r="V204" s="777"/>
      <c r="W204" s="777"/>
      <c r="X204" s="777"/>
      <c r="Y204" s="777"/>
      <c r="Z204" s="777"/>
      <c r="AA204" s="777"/>
      <c r="AB204" s="777"/>
      <c r="AC204" s="777"/>
      <c r="AD204" s="777"/>
      <c r="AE204" s="777"/>
      <c r="AF204" s="777"/>
      <c r="AG204" s="784"/>
      <c r="AH204" s="400" t="s">
        <v>602</v>
      </c>
      <c r="AI204" s="401" t="str">
        <f>IF(7&gt;AI199,"対象外",IF(AI202&gt;=AI197,"OK",IF(AI203&gt;=0.285,"OK","NG")))</f>
        <v>対象外</v>
      </c>
      <c r="AJ204" s="422" t="str">
        <f>IF(AI204="対象外","←７日間に満たない期間は達成判定の対象外",IF(AI204="NG","←月単位未達成","←月単位達成"))</f>
        <v>←７日間に満たない期間は達成判定の対象外</v>
      </c>
    </row>
    <row r="205" spans="2:36" hidden="1">
      <c r="C205" s="425" t="e">
        <f t="shared" ref="C205:AG205" si="68">IF(AND(DAY(C197)&gt;=22,DAY(C197)&lt;=28,C198="土"),1,0)</f>
        <v>#VALUE!</v>
      </c>
      <c r="D205" s="425" t="e">
        <f t="shared" si="68"/>
        <v>#VALUE!</v>
      </c>
      <c r="E205" s="425" t="e">
        <f t="shared" si="68"/>
        <v>#VALUE!</v>
      </c>
      <c r="F205" s="425" t="e">
        <f t="shared" si="68"/>
        <v>#VALUE!</v>
      </c>
      <c r="G205" s="425" t="e">
        <f t="shared" si="68"/>
        <v>#VALUE!</v>
      </c>
      <c r="H205" s="425" t="e">
        <f t="shared" si="68"/>
        <v>#VALUE!</v>
      </c>
      <c r="I205" s="425" t="e">
        <f t="shared" si="68"/>
        <v>#VALUE!</v>
      </c>
      <c r="J205" s="425" t="e">
        <f t="shared" si="68"/>
        <v>#VALUE!</v>
      </c>
      <c r="K205" s="425" t="e">
        <f t="shared" si="68"/>
        <v>#VALUE!</v>
      </c>
      <c r="L205" s="425" t="e">
        <f t="shared" si="68"/>
        <v>#VALUE!</v>
      </c>
      <c r="M205" s="425" t="e">
        <f t="shared" si="68"/>
        <v>#VALUE!</v>
      </c>
      <c r="N205" s="425" t="e">
        <f t="shared" si="68"/>
        <v>#VALUE!</v>
      </c>
      <c r="O205" s="425" t="e">
        <f t="shared" si="68"/>
        <v>#VALUE!</v>
      </c>
      <c r="P205" s="425" t="e">
        <f t="shared" si="68"/>
        <v>#VALUE!</v>
      </c>
      <c r="Q205" s="425" t="e">
        <f t="shared" si="68"/>
        <v>#VALUE!</v>
      </c>
      <c r="R205" s="425" t="e">
        <f t="shared" si="68"/>
        <v>#VALUE!</v>
      </c>
      <c r="S205" s="425" t="e">
        <f t="shared" si="68"/>
        <v>#VALUE!</v>
      </c>
      <c r="T205" s="425" t="e">
        <f t="shared" si="68"/>
        <v>#VALUE!</v>
      </c>
      <c r="U205" s="425" t="e">
        <f t="shared" si="68"/>
        <v>#VALUE!</v>
      </c>
      <c r="V205" s="425" t="e">
        <f t="shared" si="68"/>
        <v>#VALUE!</v>
      </c>
      <c r="W205" s="425" t="e">
        <f t="shared" si="68"/>
        <v>#VALUE!</v>
      </c>
      <c r="X205" s="425" t="e">
        <f t="shared" si="68"/>
        <v>#VALUE!</v>
      </c>
      <c r="Y205" s="425" t="e">
        <f t="shared" si="68"/>
        <v>#VALUE!</v>
      </c>
      <c r="Z205" s="425" t="e">
        <f t="shared" si="68"/>
        <v>#VALUE!</v>
      </c>
      <c r="AA205" s="425" t="e">
        <f t="shared" si="68"/>
        <v>#VALUE!</v>
      </c>
      <c r="AB205" s="425" t="e">
        <f t="shared" si="68"/>
        <v>#VALUE!</v>
      </c>
      <c r="AC205" s="425" t="e">
        <f t="shared" si="68"/>
        <v>#VALUE!</v>
      </c>
      <c r="AD205" s="425" t="e">
        <f t="shared" si="68"/>
        <v>#VALUE!</v>
      </c>
      <c r="AE205" s="425" t="e">
        <f t="shared" si="68"/>
        <v>#VALUE!</v>
      </c>
      <c r="AF205" s="425" t="e">
        <f t="shared" si="68"/>
        <v>#VALUE!</v>
      </c>
      <c r="AG205" s="425" t="e">
        <f t="shared" si="68"/>
        <v>#VALUE!</v>
      </c>
      <c r="AH205" s="426" t="s">
        <v>603</v>
      </c>
      <c r="AI205" s="427">
        <f>_xlfn.AGGREGATE(9,6,C205:AG205)</f>
        <v>0</v>
      </c>
      <c r="AJ205" s="422"/>
    </row>
    <row r="206" spans="2:36" hidden="1">
      <c r="C206" s="428" t="e">
        <f t="shared" ref="C206:AG206" si="69">IF(AND(DAY(C197)&gt;=22,DAY(C197)&lt;=28,C198="土",OR(C203="休",C203="雨")),1,0)</f>
        <v>#VALUE!</v>
      </c>
      <c r="D206" s="428" t="e">
        <f t="shared" si="69"/>
        <v>#VALUE!</v>
      </c>
      <c r="E206" s="428" t="e">
        <f t="shared" si="69"/>
        <v>#VALUE!</v>
      </c>
      <c r="F206" s="428" t="e">
        <f t="shared" si="69"/>
        <v>#VALUE!</v>
      </c>
      <c r="G206" s="428" t="e">
        <f t="shared" si="69"/>
        <v>#VALUE!</v>
      </c>
      <c r="H206" s="428" t="e">
        <f t="shared" si="69"/>
        <v>#VALUE!</v>
      </c>
      <c r="I206" s="428" t="e">
        <f t="shared" si="69"/>
        <v>#VALUE!</v>
      </c>
      <c r="J206" s="428" t="e">
        <f t="shared" si="69"/>
        <v>#VALUE!</v>
      </c>
      <c r="K206" s="428" t="e">
        <f t="shared" si="69"/>
        <v>#VALUE!</v>
      </c>
      <c r="L206" s="428" t="e">
        <f t="shared" si="69"/>
        <v>#VALUE!</v>
      </c>
      <c r="M206" s="428" t="e">
        <f t="shared" si="69"/>
        <v>#VALUE!</v>
      </c>
      <c r="N206" s="428" t="e">
        <f t="shared" si="69"/>
        <v>#VALUE!</v>
      </c>
      <c r="O206" s="428" t="e">
        <f t="shared" si="69"/>
        <v>#VALUE!</v>
      </c>
      <c r="P206" s="428" t="e">
        <f t="shared" si="69"/>
        <v>#VALUE!</v>
      </c>
      <c r="Q206" s="428" t="e">
        <f t="shared" si="69"/>
        <v>#VALUE!</v>
      </c>
      <c r="R206" s="428" t="e">
        <f t="shared" si="69"/>
        <v>#VALUE!</v>
      </c>
      <c r="S206" s="428" t="e">
        <f t="shared" si="69"/>
        <v>#VALUE!</v>
      </c>
      <c r="T206" s="428" t="e">
        <f t="shared" si="69"/>
        <v>#VALUE!</v>
      </c>
      <c r="U206" s="428" t="e">
        <f t="shared" si="69"/>
        <v>#VALUE!</v>
      </c>
      <c r="V206" s="428" t="e">
        <f t="shared" si="69"/>
        <v>#VALUE!</v>
      </c>
      <c r="W206" s="428" t="e">
        <f t="shared" si="69"/>
        <v>#VALUE!</v>
      </c>
      <c r="X206" s="428" t="e">
        <f t="shared" si="69"/>
        <v>#VALUE!</v>
      </c>
      <c r="Y206" s="428" t="e">
        <f t="shared" si="69"/>
        <v>#VALUE!</v>
      </c>
      <c r="Z206" s="428" t="e">
        <f t="shared" si="69"/>
        <v>#VALUE!</v>
      </c>
      <c r="AA206" s="428" t="e">
        <f t="shared" si="69"/>
        <v>#VALUE!</v>
      </c>
      <c r="AB206" s="428" t="e">
        <f t="shared" si="69"/>
        <v>#VALUE!</v>
      </c>
      <c r="AC206" s="428" t="e">
        <f t="shared" si="69"/>
        <v>#VALUE!</v>
      </c>
      <c r="AD206" s="428" t="e">
        <f t="shared" si="69"/>
        <v>#VALUE!</v>
      </c>
      <c r="AE206" s="428" t="e">
        <f t="shared" si="69"/>
        <v>#VALUE!</v>
      </c>
      <c r="AF206" s="428" t="e">
        <f t="shared" si="69"/>
        <v>#VALUE!</v>
      </c>
      <c r="AG206" s="428" t="e">
        <f t="shared" si="69"/>
        <v>#VALUE!</v>
      </c>
      <c r="AH206" s="426" t="s">
        <v>604</v>
      </c>
      <c r="AI206" s="427">
        <f>_xlfn.AGGREGATE(9,6,C206:AG206)</f>
        <v>0</v>
      </c>
      <c r="AJ206" s="422"/>
    </row>
    <row r="208" spans="2:36" hidden="1">
      <c r="C208" s="364" t="e">
        <f>YEAR(C211)</f>
        <v>#VALUE!</v>
      </c>
      <c r="D208" s="364" t="e">
        <f>MONTH(C211)</f>
        <v>#VALUE!</v>
      </c>
    </row>
    <row r="209" spans="2:36">
      <c r="B209" s="368" t="s">
        <v>596</v>
      </c>
      <c r="C209" s="800" t="e">
        <f>C211</f>
        <v>#VALUE!</v>
      </c>
      <c r="D209" s="801"/>
      <c r="E209" s="801"/>
      <c r="F209" s="801"/>
      <c r="G209" s="801"/>
      <c r="H209" s="801"/>
      <c r="I209" s="801"/>
      <c r="J209" s="801"/>
      <c r="K209" s="801"/>
      <c r="L209" s="801"/>
      <c r="M209" s="801"/>
      <c r="N209" s="801"/>
      <c r="O209" s="801"/>
      <c r="P209" s="801"/>
      <c r="Q209" s="801"/>
      <c r="R209" s="801"/>
      <c r="S209" s="801"/>
      <c r="T209" s="801"/>
      <c r="U209" s="801"/>
      <c r="V209" s="801"/>
      <c r="W209" s="801"/>
      <c r="X209" s="801"/>
      <c r="Y209" s="801"/>
      <c r="Z209" s="801"/>
      <c r="AA209" s="801"/>
      <c r="AB209" s="801"/>
      <c r="AC209" s="801"/>
      <c r="AD209" s="801"/>
      <c r="AE209" s="801"/>
      <c r="AF209" s="801"/>
      <c r="AG209" s="801"/>
      <c r="AH209" s="801"/>
      <c r="AI209" s="802"/>
    </row>
    <row r="210" spans="2:36" hidden="1">
      <c r="B210" s="430"/>
      <c r="C210" s="418" t="e">
        <f>DATE($C208,$D208,1)</f>
        <v>#VALUE!</v>
      </c>
      <c r="D210" s="418" t="e">
        <f t="shared" ref="D210:AG210" si="70">C210+1</f>
        <v>#VALUE!</v>
      </c>
      <c r="E210" s="418" t="e">
        <f t="shared" si="70"/>
        <v>#VALUE!</v>
      </c>
      <c r="F210" s="418" t="e">
        <f t="shared" si="70"/>
        <v>#VALUE!</v>
      </c>
      <c r="G210" s="418" t="e">
        <f t="shared" si="70"/>
        <v>#VALUE!</v>
      </c>
      <c r="H210" s="418" t="e">
        <f t="shared" si="70"/>
        <v>#VALUE!</v>
      </c>
      <c r="I210" s="418" t="e">
        <f t="shared" si="70"/>
        <v>#VALUE!</v>
      </c>
      <c r="J210" s="418" t="e">
        <f t="shared" si="70"/>
        <v>#VALUE!</v>
      </c>
      <c r="K210" s="418" t="e">
        <f t="shared" si="70"/>
        <v>#VALUE!</v>
      </c>
      <c r="L210" s="418" t="e">
        <f t="shared" si="70"/>
        <v>#VALUE!</v>
      </c>
      <c r="M210" s="418" t="e">
        <f t="shared" si="70"/>
        <v>#VALUE!</v>
      </c>
      <c r="N210" s="418" t="e">
        <f t="shared" si="70"/>
        <v>#VALUE!</v>
      </c>
      <c r="O210" s="418" t="e">
        <f t="shared" si="70"/>
        <v>#VALUE!</v>
      </c>
      <c r="P210" s="418" t="e">
        <f t="shared" si="70"/>
        <v>#VALUE!</v>
      </c>
      <c r="Q210" s="418" t="e">
        <f t="shared" si="70"/>
        <v>#VALUE!</v>
      </c>
      <c r="R210" s="418" t="e">
        <f t="shared" si="70"/>
        <v>#VALUE!</v>
      </c>
      <c r="S210" s="418" t="e">
        <f t="shared" si="70"/>
        <v>#VALUE!</v>
      </c>
      <c r="T210" s="418" t="e">
        <f t="shared" si="70"/>
        <v>#VALUE!</v>
      </c>
      <c r="U210" s="418" t="e">
        <f t="shared" si="70"/>
        <v>#VALUE!</v>
      </c>
      <c r="V210" s="418" t="e">
        <f t="shared" si="70"/>
        <v>#VALUE!</v>
      </c>
      <c r="W210" s="418" t="e">
        <f t="shared" si="70"/>
        <v>#VALUE!</v>
      </c>
      <c r="X210" s="418" t="e">
        <f t="shared" si="70"/>
        <v>#VALUE!</v>
      </c>
      <c r="Y210" s="418" t="e">
        <f t="shared" si="70"/>
        <v>#VALUE!</v>
      </c>
      <c r="Z210" s="418" t="e">
        <f t="shared" si="70"/>
        <v>#VALUE!</v>
      </c>
      <c r="AA210" s="418" t="e">
        <f t="shared" si="70"/>
        <v>#VALUE!</v>
      </c>
      <c r="AB210" s="418" t="e">
        <f t="shared" si="70"/>
        <v>#VALUE!</v>
      </c>
      <c r="AC210" s="418" t="e">
        <f t="shared" si="70"/>
        <v>#VALUE!</v>
      </c>
      <c r="AD210" s="418" t="e">
        <f t="shared" si="70"/>
        <v>#VALUE!</v>
      </c>
      <c r="AE210" s="418" t="e">
        <f t="shared" si="70"/>
        <v>#VALUE!</v>
      </c>
      <c r="AF210" s="418" t="e">
        <f t="shared" si="70"/>
        <v>#VALUE!</v>
      </c>
      <c r="AG210" s="418" t="e">
        <f t="shared" si="70"/>
        <v>#VALUE!</v>
      </c>
      <c r="AH210" s="431"/>
      <c r="AI210" s="432"/>
    </row>
    <row r="211" spans="2:36">
      <c r="B211" s="433" t="s">
        <v>597</v>
      </c>
      <c r="C211" s="434" t="e">
        <f>IF(EDATE(C196,1)&gt;$G$7,"",EDATE(C196,1))</f>
        <v>#VALUE!</v>
      </c>
      <c r="D211" s="418" t="e">
        <f t="shared" ref="D211:AG211" si="71">IF(D210&gt;$G$7,"",IF(C211=EOMONTH(DATE($C208,$D208,1),0),"",IF(C211="","",C211+1)))</f>
        <v>#VALUE!</v>
      </c>
      <c r="E211" s="418" t="e">
        <f t="shared" si="71"/>
        <v>#VALUE!</v>
      </c>
      <c r="F211" s="418" t="e">
        <f t="shared" si="71"/>
        <v>#VALUE!</v>
      </c>
      <c r="G211" s="418" t="e">
        <f t="shared" si="71"/>
        <v>#VALUE!</v>
      </c>
      <c r="H211" s="418" t="e">
        <f t="shared" si="71"/>
        <v>#VALUE!</v>
      </c>
      <c r="I211" s="418" t="e">
        <f t="shared" si="71"/>
        <v>#VALUE!</v>
      </c>
      <c r="J211" s="418" t="e">
        <f t="shared" si="71"/>
        <v>#VALUE!</v>
      </c>
      <c r="K211" s="418" t="e">
        <f t="shared" si="71"/>
        <v>#VALUE!</v>
      </c>
      <c r="L211" s="418" t="e">
        <f t="shared" si="71"/>
        <v>#VALUE!</v>
      </c>
      <c r="M211" s="418" t="e">
        <f t="shared" si="71"/>
        <v>#VALUE!</v>
      </c>
      <c r="N211" s="418" t="e">
        <f t="shared" si="71"/>
        <v>#VALUE!</v>
      </c>
      <c r="O211" s="418" t="e">
        <f t="shared" si="71"/>
        <v>#VALUE!</v>
      </c>
      <c r="P211" s="418" t="e">
        <f t="shared" si="71"/>
        <v>#VALUE!</v>
      </c>
      <c r="Q211" s="418" t="e">
        <f t="shared" si="71"/>
        <v>#VALUE!</v>
      </c>
      <c r="R211" s="418" t="e">
        <f t="shared" si="71"/>
        <v>#VALUE!</v>
      </c>
      <c r="S211" s="418" t="e">
        <f t="shared" si="71"/>
        <v>#VALUE!</v>
      </c>
      <c r="T211" s="418" t="e">
        <f t="shared" si="71"/>
        <v>#VALUE!</v>
      </c>
      <c r="U211" s="418" t="e">
        <f t="shared" si="71"/>
        <v>#VALUE!</v>
      </c>
      <c r="V211" s="418" t="e">
        <f t="shared" si="71"/>
        <v>#VALUE!</v>
      </c>
      <c r="W211" s="418" t="e">
        <f t="shared" si="71"/>
        <v>#VALUE!</v>
      </c>
      <c r="X211" s="418" t="e">
        <f t="shared" si="71"/>
        <v>#VALUE!</v>
      </c>
      <c r="Y211" s="418" t="e">
        <f t="shared" si="71"/>
        <v>#VALUE!</v>
      </c>
      <c r="Z211" s="418" t="e">
        <f t="shared" si="71"/>
        <v>#VALUE!</v>
      </c>
      <c r="AA211" s="418" t="e">
        <f t="shared" si="71"/>
        <v>#VALUE!</v>
      </c>
      <c r="AB211" s="418" t="e">
        <f t="shared" si="71"/>
        <v>#VALUE!</v>
      </c>
      <c r="AC211" s="418" t="e">
        <f t="shared" si="71"/>
        <v>#VALUE!</v>
      </c>
      <c r="AD211" s="418" t="e">
        <f t="shared" si="71"/>
        <v>#VALUE!</v>
      </c>
      <c r="AE211" s="418" t="e">
        <f t="shared" si="71"/>
        <v>#VALUE!</v>
      </c>
      <c r="AF211" s="418" t="e">
        <f t="shared" si="71"/>
        <v>#VALUE!</v>
      </c>
      <c r="AG211" s="418" t="e">
        <f t="shared" si="71"/>
        <v>#VALUE!</v>
      </c>
      <c r="AH211" s="419" t="s">
        <v>598</v>
      </c>
      <c r="AI211" s="420">
        <f>+COUNTIFS(C212:AG212,"土",C213:AG213,"")+COUNTIFS(C212:AG212,"日",C213:AG213,"")</f>
        <v>0</v>
      </c>
    </row>
    <row r="212" spans="2:36">
      <c r="B212" s="393" t="s">
        <v>569</v>
      </c>
      <c r="C212" s="394" t="str">
        <f>IFERROR(TEXT(WEEKDAY(+C211),"aaa"),"")</f>
        <v/>
      </c>
      <c r="D212" s="394" t="str">
        <f t="shared" ref="D212:AG212" si="72">IFERROR(TEXT(WEEKDAY(+D211),"aaa"),"")</f>
        <v/>
      </c>
      <c r="E212" s="394" t="str">
        <f t="shared" si="72"/>
        <v/>
      </c>
      <c r="F212" s="394" t="str">
        <f t="shared" si="72"/>
        <v/>
      </c>
      <c r="G212" s="394" t="str">
        <f t="shared" si="72"/>
        <v/>
      </c>
      <c r="H212" s="394" t="str">
        <f t="shared" si="72"/>
        <v/>
      </c>
      <c r="I212" s="394" t="str">
        <f t="shared" si="72"/>
        <v/>
      </c>
      <c r="J212" s="394" t="str">
        <f t="shared" si="72"/>
        <v/>
      </c>
      <c r="K212" s="394" t="str">
        <f t="shared" si="72"/>
        <v/>
      </c>
      <c r="L212" s="394" t="str">
        <f t="shared" si="72"/>
        <v/>
      </c>
      <c r="M212" s="394" t="str">
        <f t="shared" si="72"/>
        <v/>
      </c>
      <c r="N212" s="394" t="str">
        <f t="shared" si="72"/>
        <v/>
      </c>
      <c r="O212" s="394" t="str">
        <f t="shared" si="72"/>
        <v/>
      </c>
      <c r="P212" s="394" t="str">
        <f t="shared" si="72"/>
        <v/>
      </c>
      <c r="Q212" s="394" t="str">
        <f t="shared" si="72"/>
        <v/>
      </c>
      <c r="R212" s="394" t="str">
        <f t="shared" si="72"/>
        <v/>
      </c>
      <c r="S212" s="394" t="str">
        <f t="shared" si="72"/>
        <v/>
      </c>
      <c r="T212" s="394" t="str">
        <f t="shared" si="72"/>
        <v/>
      </c>
      <c r="U212" s="394" t="str">
        <f t="shared" si="72"/>
        <v/>
      </c>
      <c r="V212" s="394" t="str">
        <f t="shared" si="72"/>
        <v/>
      </c>
      <c r="W212" s="394" t="str">
        <f t="shared" si="72"/>
        <v/>
      </c>
      <c r="X212" s="394" t="str">
        <f t="shared" si="72"/>
        <v/>
      </c>
      <c r="Y212" s="394" t="str">
        <f t="shared" si="72"/>
        <v/>
      </c>
      <c r="Z212" s="394" t="str">
        <f t="shared" si="72"/>
        <v/>
      </c>
      <c r="AA212" s="394" t="str">
        <f t="shared" si="72"/>
        <v/>
      </c>
      <c r="AB212" s="394" t="str">
        <f t="shared" si="72"/>
        <v/>
      </c>
      <c r="AC212" s="394" t="str">
        <f t="shared" si="72"/>
        <v/>
      </c>
      <c r="AD212" s="394" t="str">
        <f t="shared" si="72"/>
        <v/>
      </c>
      <c r="AE212" s="394" t="str">
        <f t="shared" si="72"/>
        <v/>
      </c>
      <c r="AF212" s="394" t="str">
        <f t="shared" si="72"/>
        <v/>
      </c>
      <c r="AG212" s="394" t="str">
        <f t="shared" si="72"/>
        <v/>
      </c>
      <c r="AH212" s="419" t="s">
        <v>599</v>
      </c>
      <c r="AI212" s="420">
        <f>+COUNTIF(C213:AG213,"夏休")+COUNTIF(C213:AG213,"冬休")+COUNTIF(C213:AG213,"中止")+COUNTIF(C213:AG213,"工場")+COUNTIF(C213:AG213,"他")</f>
        <v>0</v>
      </c>
    </row>
    <row r="213" spans="2:36" ht="13.5" customHeight="1">
      <c r="B213" s="803" t="s">
        <v>601</v>
      </c>
      <c r="C213" s="805"/>
      <c r="D213" s="778"/>
      <c r="E213" s="778"/>
      <c r="F213" s="778"/>
      <c r="G213" s="778"/>
      <c r="H213" s="778"/>
      <c r="I213" s="778"/>
      <c r="J213" s="778"/>
      <c r="K213" s="778"/>
      <c r="L213" s="778"/>
      <c r="M213" s="778"/>
      <c r="N213" s="778"/>
      <c r="O213" s="778"/>
      <c r="P213" s="778"/>
      <c r="Q213" s="778"/>
      <c r="R213" s="778"/>
      <c r="S213" s="778"/>
      <c r="T213" s="778"/>
      <c r="U213" s="778"/>
      <c r="V213" s="778"/>
      <c r="W213" s="778"/>
      <c r="X213" s="778"/>
      <c r="Y213" s="778"/>
      <c r="Z213" s="778"/>
      <c r="AA213" s="778"/>
      <c r="AB213" s="778"/>
      <c r="AC213" s="778"/>
      <c r="AD213" s="778"/>
      <c r="AE213" s="778"/>
      <c r="AF213" s="778"/>
      <c r="AG213" s="797"/>
      <c r="AH213" s="398" t="s">
        <v>527</v>
      </c>
      <c r="AI213" s="421">
        <f>COUNT(C211:AG211)-AI212</f>
        <v>0</v>
      </c>
    </row>
    <row r="214" spans="2:36" ht="13.5" customHeight="1">
      <c r="B214" s="804"/>
      <c r="C214" s="805"/>
      <c r="D214" s="778"/>
      <c r="E214" s="778"/>
      <c r="F214" s="778"/>
      <c r="G214" s="778"/>
      <c r="H214" s="778"/>
      <c r="I214" s="778"/>
      <c r="J214" s="778"/>
      <c r="K214" s="778"/>
      <c r="L214" s="778"/>
      <c r="M214" s="778"/>
      <c r="N214" s="778"/>
      <c r="O214" s="778"/>
      <c r="P214" s="778"/>
      <c r="Q214" s="778"/>
      <c r="R214" s="778"/>
      <c r="S214" s="778"/>
      <c r="T214" s="778"/>
      <c r="U214" s="778"/>
      <c r="V214" s="778"/>
      <c r="W214" s="778"/>
      <c r="X214" s="778"/>
      <c r="Y214" s="778"/>
      <c r="Z214" s="778"/>
      <c r="AA214" s="778"/>
      <c r="AB214" s="778"/>
      <c r="AC214" s="778"/>
      <c r="AD214" s="778"/>
      <c r="AE214" s="778"/>
      <c r="AF214" s="778"/>
      <c r="AG214" s="797"/>
      <c r="AH214" s="398" t="s">
        <v>573</v>
      </c>
      <c r="AI214" s="396">
        <f>+COUNTIF(C215:AG216,"休")</f>
        <v>0</v>
      </c>
      <c r="AJ214" s="422" t="e">
        <f>IF(AI215&gt;0.285,"",IF(AI214&lt;AI211,"←計画日数が足りません",""))</f>
        <v>#DIV/0!</v>
      </c>
    </row>
    <row r="215" spans="2:36" ht="13.5" customHeight="1">
      <c r="B215" s="798" t="s">
        <v>535</v>
      </c>
      <c r="C215" s="799"/>
      <c r="D215" s="793"/>
      <c r="E215" s="793"/>
      <c r="F215" s="793"/>
      <c r="G215" s="793"/>
      <c r="H215" s="793"/>
      <c r="I215" s="793"/>
      <c r="J215" s="793"/>
      <c r="K215" s="793"/>
      <c r="L215" s="793"/>
      <c r="M215" s="793"/>
      <c r="N215" s="793"/>
      <c r="O215" s="793"/>
      <c r="P215" s="793"/>
      <c r="Q215" s="793"/>
      <c r="R215" s="793"/>
      <c r="S215" s="793"/>
      <c r="T215" s="793"/>
      <c r="U215" s="793"/>
      <c r="V215" s="793"/>
      <c r="W215" s="793"/>
      <c r="X215" s="793"/>
      <c r="Y215" s="793"/>
      <c r="Z215" s="793"/>
      <c r="AA215" s="793"/>
      <c r="AB215" s="793"/>
      <c r="AC215" s="793"/>
      <c r="AD215" s="793"/>
      <c r="AE215" s="793"/>
      <c r="AF215" s="793"/>
      <c r="AG215" s="794"/>
      <c r="AH215" s="398" t="s">
        <v>575</v>
      </c>
      <c r="AI215" s="399" t="e">
        <f>+AI214/AI213</f>
        <v>#DIV/0!</v>
      </c>
    </row>
    <row r="216" spans="2:36">
      <c r="B216" s="798"/>
      <c r="C216" s="799"/>
      <c r="D216" s="793"/>
      <c r="E216" s="793"/>
      <c r="F216" s="793"/>
      <c r="G216" s="793"/>
      <c r="H216" s="793"/>
      <c r="I216" s="793"/>
      <c r="J216" s="793"/>
      <c r="K216" s="793"/>
      <c r="L216" s="793"/>
      <c r="M216" s="793"/>
      <c r="N216" s="793"/>
      <c r="O216" s="793"/>
      <c r="P216" s="793"/>
      <c r="Q216" s="793"/>
      <c r="R216" s="793"/>
      <c r="S216" s="793"/>
      <c r="T216" s="793"/>
      <c r="U216" s="793"/>
      <c r="V216" s="793"/>
      <c r="W216" s="793"/>
      <c r="X216" s="793"/>
      <c r="Y216" s="793"/>
      <c r="Z216" s="793"/>
      <c r="AA216" s="793"/>
      <c r="AB216" s="793"/>
      <c r="AC216" s="793"/>
      <c r="AD216" s="793"/>
      <c r="AE216" s="793"/>
      <c r="AF216" s="793"/>
      <c r="AG216" s="794"/>
      <c r="AH216" s="398" t="s">
        <v>528</v>
      </c>
      <c r="AI216" s="396">
        <f>+COUNTA(C217:AG218)</f>
        <v>0</v>
      </c>
    </row>
    <row r="217" spans="2:36">
      <c r="B217" s="725" t="s">
        <v>538</v>
      </c>
      <c r="C217" s="795"/>
      <c r="D217" s="776"/>
      <c r="E217" s="776"/>
      <c r="F217" s="776"/>
      <c r="G217" s="776"/>
      <c r="H217" s="776"/>
      <c r="I217" s="776"/>
      <c r="J217" s="776"/>
      <c r="K217" s="776"/>
      <c r="L217" s="776"/>
      <c r="M217" s="776"/>
      <c r="N217" s="776"/>
      <c r="O217" s="776"/>
      <c r="P217" s="776"/>
      <c r="Q217" s="776"/>
      <c r="R217" s="776"/>
      <c r="S217" s="776"/>
      <c r="T217" s="776"/>
      <c r="U217" s="776"/>
      <c r="V217" s="776"/>
      <c r="W217" s="776"/>
      <c r="X217" s="776"/>
      <c r="Y217" s="776"/>
      <c r="Z217" s="776"/>
      <c r="AA217" s="776"/>
      <c r="AB217" s="776"/>
      <c r="AC217" s="776"/>
      <c r="AD217" s="776"/>
      <c r="AE217" s="776"/>
      <c r="AF217" s="776"/>
      <c r="AG217" s="783"/>
      <c r="AH217" s="423" t="s">
        <v>577</v>
      </c>
      <c r="AI217" s="424" t="e">
        <f>+AI216/AI213</f>
        <v>#DIV/0!</v>
      </c>
    </row>
    <row r="218" spans="2:36">
      <c r="B218" s="726"/>
      <c r="C218" s="796"/>
      <c r="D218" s="777"/>
      <c r="E218" s="777"/>
      <c r="F218" s="777"/>
      <c r="G218" s="777"/>
      <c r="H218" s="777"/>
      <c r="I218" s="777"/>
      <c r="J218" s="777"/>
      <c r="K218" s="777"/>
      <c r="L218" s="777"/>
      <c r="M218" s="777"/>
      <c r="N218" s="777"/>
      <c r="O218" s="777"/>
      <c r="P218" s="777"/>
      <c r="Q218" s="777"/>
      <c r="R218" s="777"/>
      <c r="S218" s="777"/>
      <c r="T218" s="777"/>
      <c r="U218" s="777"/>
      <c r="V218" s="777"/>
      <c r="W218" s="777"/>
      <c r="X218" s="777"/>
      <c r="Y218" s="777"/>
      <c r="Z218" s="777"/>
      <c r="AA218" s="777"/>
      <c r="AB218" s="777"/>
      <c r="AC218" s="777"/>
      <c r="AD218" s="777"/>
      <c r="AE218" s="777"/>
      <c r="AF218" s="777"/>
      <c r="AG218" s="784"/>
      <c r="AH218" s="400" t="s">
        <v>602</v>
      </c>
      <c r="AI218" s="401" t="str">
        <f>IF(7&gt;AI213,"対象外",IF(AI216&gt;=AI211,"OK",IF(AI217&gt;=0.285,"OK","NG")))</f>
        <v>対象外</v>
      </c>
      <c r="AJ218" s="422" t="str">
        <f>IF(AI218="対象外","←７日間に満たない期間は達成判定の対象外",IF(AI218="NG","←月単位未達成","←月単位達成"))</f>
        <v>←７日間に満たない期間は達成判定の対象外</v>
      </c>
    </row>
    <row r="219" spans="2:36" hidden="1">
      <c r="C219" s="425" t="e">
        <f t="shared" ref="C219:AG219" si="73">IF(AND(DAY(C211)&gt;=22,DAY(C211)&lt;=28,C212="土"),1,0)</f>
        <v>#VALUE!</v>
      </c>
      <c r="D219" s="425" t="e">
        <f t="shared" si="73"/>
        <v>#VALUE!</v>
      </c>
      <c r="E219" s="425" t="e">
        <f t="shared" si="73"/>
        <v>#VALUE!</v>
      </c>
      <c r="F219" s="425" t="e">
        <f t="shared" si="73"/>
        <v>#VALUE!</v>
      </c>
      <c r="G219" s="425" t="e">
        <f t="shared" si="73"/>
        <v>#VALUE!</v>
      </c>
      <c r="H219" s="425" t="e">
        <f t="shared" si="73"/>
        <v>#VALUE!</v>
      </c>
      <c r="I219" s="425" t="e">
        <f t="shared" si="73"/>
        <v>#VALUE!</v>
      </c>
      <c r="J219" s="425" t="e">
        <f t="shared" si="73"/>
        <v>#VALUE!</v>
      </c>
      <c r="K219" s="425" t="e">
        <f t="shared" si="73"/>
        <v>#VALUE!</v>
      </c>
      <c r="L219" s="425" t="e">
        <f t="shared" si="73"/>
        <v>#VALUE!</v>
      </c>
      <c r="M219" s="425" t="e">
        <f t="shared" si="73"/>
        <v>#VALUE!</v>
      </c>
      <c r="N219" s="425" t="e">
        <f t="shared" si="73"/>
        <v>#VALUE!</v>
      </c>
      <c r="O219" s="425" t="e">
        <f t="shared" si="73"/>
        <v>#VALUE!</v>
      </c>
      <c r="P219" s="425" t="e">
        <f t="shared" si="73"/>
        <v>#VALUE!</v>
      </c>
      <c r="Q219" s="425" t="e">
        <f t="shared" si="73"/>
        <v>#VALUE!</v>
      </c>
      <c r="R219" s="425" t="e">
        <f t="shared" si="73"/>
        <v>#VALUE!</v>
      </c>
      <c r="S219" s="425" t="e">
        <f t="shared" si="73"/>
        <v>#VALUE!</v>
      </c>
      <c r="T219" s="425" t="e">
        <f t="shared" si="73"/>
        <v>#VALUE!</v>
      </c>
      <c r="U219" s="425" t="e">
        <f t="shared" si="73"/>
        <v>#VALUE!</v>
      </c>
      <c r="V219" s="425" t="e">
        <f t="shared" si="73"/>
        <v>#VALUE!</v>
      </c>
      <c r="W219" s="425" t="e">
        <f t="shared" si="73"/>
        <v>#VALUE!</v>
      </c>
      <c r="X219" s="425" t="e">
        <f t="shared" si="73"/>
        <v>#VALUE!</v>
      </c>
      <c r="Y219" s="425" t="e">
        <f t="shared" si="73"/>
        <v>#VALUE!</v>
      </c>
      <c r="Z219" s="425" t="e">
        <f t="shared" si="73"/>
        <v>#VALUE!</v>
      </c>
      <c r="AA219" s="425" t="e">
        <f t="shared" si="73"/>
        <v>#VALUE!</v>
      </c>
      <c r="AB219" s="425" t="e">
        <f t="shared" si="73"/>
        <v>#VALUE!</v>
      </c>
      <c r="AC219" s="425" t="e">
        <f t="shared" si="73"/>
        <v>#VALUE!</v>
      </c>
      <c r="AD219" s="425" t="e">
        <f t="shared" si="73"/>
        <v>#VALUE!</v>
      </c>
      <c r="AE219" s="425" t="e">
        <f t="shared" si="73"/>
        <v>#VALUE!</v>
      </c>
      <c r="AF219" s="425" t="e">
        <f t="shared" si="73"/>
        <v>#VALUE!</v>
      </c>
      <c r="AG219" s="425" t="e">
        <f t="shared" si="73"/>
        <v>#VALUE!</v>
      </c>
      <c r="AH219" s="426" t="s">
        <v>603</v>
      </c>
      <c r="AI219" s="427">
        <f>_xlfn.AGGREGATE(9,6,C219:AG219)</f>
        <v>0</v>
      </c>
      <c r="AJ219" s="422"/>
    </row>
    <row r="220" spans="2:36" hidden="1">
      <c r="C220" s="428" t="e">
        <f t="shared" ref="C220:AG220" si="74">IF(AND(DAY(C211)&gt;=22,DAY(C211)&lt;=28,C212="土",OR(C217="休",C217="雨")),1,0)</f>
        <v>#VALUE!</v>
      </c>
      <c r="D220" s="428" t="e">
        <f t="shared" si="74"/>
        <v>#VALUE!</v>
      </c>
      <c r="E220" s="428" t="e">
        <f t="shared" si="74"/>
        <v>#VALUE!</v>
      </c>
      <c r="F220" s="428" t="e">
        <f t="shared" si="74"/>
        <v>#VALUE!</v>
      </c>
      <c r="G220" s="428" t="e">
        <f t="shared" si="74"/>
        <v>#VALUE!</v>
      </c>
      <c r="H220" s="428" t="e">
        <f t="shared" si="74"/>
        <v>#VALUE!</v>
      </c>
      <c r="I220" s="428" t="e">
        <f t="shared" si="74"/>
        <v>#VALUE!</v>
      </c>
      <c r="J220" s="428" t="e">
        <f t="shared" si="74"/>
        <v>#VALUE!</v>
      </c>
      <c r="K220" s="428" t="e">
        <f t="shared" si="74"/>
        <v>#VALUE!</v>
      </c>
      <c r="L220" s="428" t="e">
        <f t="shared" si="74"/>
        <v>#VALUE!</v>
      </c>
      <c r="M220" s="428" t="e">
        <f t="shared" si="74"/>
        <v>#VALUE!</v>
      </c>
      <c r="N220" s="428" t="e">
        <f t="shared" si="74"/>
        <v>#VALUE!</v>
      </c>
      <c r="O220" s="428" t="e">
        <f t="shared" si="74"/>
        <v>#VALUE!</v>
      </c>
      <c r="P220" s="428" t="e">
        <f t="shared" si="74"/>
        <v>#VALUE!</v>
      </c>
      <c r="Q220" s="428" t="e">
        <f t="shared" si="74"/>
        <v>#VALUE!</v>
      </c>
      <c r="R220" s="428" t="e">
        <f t="shared" si="74"/>
        <v>#VALUE!</v>
      </c>
      <c r="S220" s="428" t="e">
        <f t="shared" si="74"/>
        <v>#VALUE!</v>
      </c>
      <c r="T220" s="428" t="e">
        <f t="shared" si="74"/>
        <v>#VALUE!</v>
      </c>
      <c r="U220" s="428" t="e">
        <f t="shared" si="74"/>
        <v>#VALUE!</v>
      </c>
      <c r="V220" s="428" t="e">
        <f t="shared" si="74"/>
        <v>#VALUE!</v>
      </c>
      <c r="W220" s="428" t="e">
        <f t="shared" si="74"/>
        <v>#VALUE!</v>
      </c>
      <c r="X220" s="428" t="e">
        <f t="shared" si="74"/>
        <v>#VALUE!</v>
      </c>
      <c r="Y220" s="428" t="e">
        <f t="shared" si="74"/>
        <v>#VALUE!</v>
      </c>
      <c r="Z220" s="428" t="e">
        <f t="shared" si="74"/>
        <v>#VALUE!</v>
      </c>
      <c r="AA220" s="428" t="e">
        <f t="shared" si="74"/>
        <v>#VALUE!</v>
      </c>
      <c r="AB220" s="428" t="e">
        <f t="shared" si="74"/>
        <v>#VALUE!</v>
      </c>
      <c r="AC220" s="428" t="e">
        <f t="shared" si="74"/>
        <v>#VALUE!</v>
      </c>
      <c r="AD220" s="428" t="e">
        <f t="shared" si="74"/>
        <v>#VALUE!</v>
      </c>
      <c r="AE220" s="428" t="e">
        <f t="shared" si="74"/>
        <v>#VALUE!</v>
      </c>
      <c r="AF220" s="428" t="e">
        <f t="shared" si="74"/>
        <v>#VALUE!</v>
      </c>
      <c r="AG220" s="428" t="e">
        <f t="shared" si="74"/>
        <v>#VALUE!</v>
      </c>
      <c r="AH220" s="426" t="s">
        <v>604</v>
      </c>
      <c r="AI220" s="427">
        <f>_xlfn.AGGREGATE(9,6,C220:AG220)</f>
        <v>0</v>
      </c>
      <c r="AJ220" s="422"/>
    </row>
    <row r="222" spans="2:36" hidden="1">
      <c r="C222" s="364" t="e">
        <f>YEAR(C225)</f>
        <v>#VALUE!</v>
      </c>
      <c r="D222" s="364" t="e">
        <f>MONTH(C225)</f>
        <v>#VALUE!</v>
      </c>
    </row>
    <row r="223" spans="2:36">
      <c r="B223" s="368" t="s">
        <v>596</v>
      </c>
      <c r="C223" s="800" t="e">
        <f>C225</f>
        <v>#VALUE!</v>
      </c>
      <c r="D223" s="801"/>
      <c r="E223" s="801"/>
      <c r="F223" s="801"/>
      <c r="G223" s="801"/>
      <c r="H223" s="801"/>
      <c r="I223" s="801"/>
      <c r="J223" s="801"/>
      <c r="K223" s="801"/>
      <c r="L223" s="801"/>
      <c r="M223" s="801"/>
      <c r="N223" s="801"/>
      <c r="O223" s="801"/>
      <c r="P223" s="801"/>
      <c r="Q223" s="801"/>
      <c r="R223" s="801"/>
      <c r="S223" s="801"/>
      <c r="T223" s="801"/>
      <c r="U223" s="801"/>
      <c r="V223" s="801"/>
      <c r="W223" s="801"/>
      <c r="X223" s="801"/>
      <c r="Y223" s="801"/>
      <c r="Z223" s="801"/>
      <c r="AA223" s="801"/>
      <c r="AB223" s="801"/>
      <c r="AC223" s="801"/>
      <c r="AD223" s="801"/>
      <c r="AE223" s="801"/>
      <c r="AF223" s="801"/>
      <c r="AG223" s="801"/>
      <c r="AH223" s="801"/>
      <c r="AI223" s="802"/>
    </row>
    <row r="224" spans="2:36" hidden="1">
      <c r="B224" s="430"/>
      <c r="C224" s="418" t="e">
        <f>DATE($C222,$D222,1)</f>
        <v>#VALUE!</v>
      </c>
      <c r="D224" s="418" t="e">
        <f t="shared" ref="D224:AG224" si="75">C224+1</f>
        <v>#VALUE!</v>
      </c>
      <c r="E224" s="418" t="e">
        <f t="shared" si="75"/>
        <v>#VALUE!</v>
      </c>
      <c r="F224" s="418" t="e">
        <f t="shared" si="75"/>
        <v>#VALUE!</v>
      </c>
      <c r="G224" s="418" t="e">
        <f t="shared" si="75"/>
        <v>#VALUE!</v>
      </c>
      <c r="H224" s="418" t="e">
        <f t="shared" si="75"/>
        <v>#VALUE!</v>
      </c>
      <c r="I224" s="418" t="e">
        <f t="shared" si="75"/>
        <v>#VALUE!</v>
      </c>
      <c r="J224" s="418" t="e">
        <f t="shared" si="75"/>
        <v>#VALUE!</v>
      </c>
      <c r="K224" s="418" t="e">
        <f t="shared" si="75"/>
        <v>#VALUE!</v>
      </c>
      <c r="L224" s="418" t="e">
        <f t="shared" si="75"/>
        <v>#VALUE!</v>
      </c>
      <c r="M224" s="418" t="e">
        <f t="shared" si="75"/>
        <v>#VALUE!</v>
      </c>
      <c r="N224" s="418" t="e">
        <f t="shared" si="75"/>
        <v>#VALUE!</v>
      </c>
      <c r="O224" s="418" t="e">
        <f t="shared" si="75"/>
        <v>#VALUE!</v>
      </c>
      <c r="P224" s="418" t="e">
        <f t="shared" si="75"/>
        <v>#VALUE!</v>
      </c>
      <c r="Q224" s="418" t="e">
        <f t="shared" si="75"/>
        <v>#VALUE!</v>
      </c>
      <c r="R224" s="418" t="e">
        <f t="shared" si="75"/>
        <v>#VALUE!</v>
      </c>
      <c r="S224" s="418" t="e">
        <f t="shared" si="75"/>
        <v>#VALUE!</v>
      </c>
      <c r="T224" s="418" t="e">
        <f t="shared" si="75"/>
        <v>#VALUE!</v>
      </c>
      <c r="U224" s="418" t="e">
        <f t="shared" si="75"/>
        <v>#VALUE!</v>
      </c>
      <c r="V224" s="418" t="e">
        <f t="shared" si="75"/>
        <v>#VALUE!</v>
      </c>
      <c r="W224" s="418" t="e">
        <f t="shared" si="75"/>
        <v>#VALUE!</v>
      </c>
      <c r="X224" s="418" t="e">
        <f t="shared" si="75"/>
        <v>#VALUE!</v>
      </c>
      <c r="Y224" s="418" t="e">
        <f t="shared" si="75"/>
        <v>#VALUE!</v>
      </c>
      <c r="Z224" s="418" t="e">
        <f t="shared" si="75"/>
        <v>#VALUE!</v>
      </c>
      <c r="AA224" s="418" t="e">
        <f t="shared" si="75"/>
        <v>#VALUE!</v>
      </c>
      <c r="AB224" s="418" t="e">
        <f t="shared" si="75"/>
        <v>#VALUE!</v>
      </c>
      <c r="AC224" s="418" t="e">
        <f t="shared" si="75"/>
        <v>#VALUE!</v>
      </c>
      <c r="AD224" s="418" t="e">
        <f t="shared" si="75"/>
        <v>#VALUE!</v>
      </c>
      <c r="AE224" s="418" t="e">
        <f t="shared" si="75"/>
        <v>#VALUE!</v>
      </c>
      <c r="AF224" s="418" t="e">
        <f t="shared" si="75"/>
        <v>#VALUE!</v>
      </c>
      <c r="AG224" s="418" t="e">
        <f t="shared" si="75"/>
        <v>#VALUE!</v>
      </c>
      <c r="AH224" s="431"/>
      <c r="AI224" s="432"/>
    </row>
    <row r="225" spans="2:36">
      <c r="B225" s="433" t="s">
        <v>597</v>
      </c>
      <c r="C225" s="434" t="e">
        <f>IF(EDATE(C210,1)&gt;$G$7,"",EDATE(C210,1))</f>
        <v>#VALUE!</v>
      </c>
      <c r="D225" s="418" t="e">
        <f t="shared" ref="D225:AG225" si="76">IF(D224&gt;$G$7,"",IF(C225=EOMONTH(DATE($C222,$D222,1),0),"",IF(C225="","",C225+1)))</f>
        <v>#VALUE!</v>
      </c>
      <c r="E225" s="418" t="e">
        <f t="shared" si="76"/>
        <v>#VALUE!</v>
      </c>
      <c r="F225" s="418" t="e">
        <f t="shared" si="76"/>
        <v>#VALUE!</v>
      </c>
      <c r="G225" s="418" t="e">
        <f t="shared" si="76"/>
        <v>#VALUE!</v>
      </c>
      <c r="H225" s="418" t="e">
        <f t="shared" si="76"/>
        <v>#VALUE!</v>
      </c>
      <c r="I225" s="418" t="e">
        <f t="shared" si="76"/>
        <v>#VALUE!</v>
      </c>
      <c r="J225" s="418" t="e">
        <f t="shared" si="76"/>
        <v>#VALUE!</v>
      </c>
      <c r="K225" s="418" t="e">
        <f t="shared" si="76"/>
        <v>#VALUE!</v>
      </c>
      <c r="L225" s="418" t="e">
        <f t="shared" si="76"/>
        <v>#VALUE!</v>
      </c>
      <c r="M225" s="418" t="e">
        <f t="shared" si="76"/>
        <v>#VALUE!</v>
      </c>
      <c r="N225" s="418" t="e">
        <f t="shared" si="76"/>
        <v>#VALUE!</v>
      </c>
      <c r="O225" s="418" t="e">
        <f t="shared" si="76"/>
        <v>#VALUE!</v>
      </c>
      <c r="P225" s="418" t="e">
        <f t="shared" si="76"/>
        <v>#VALUE!</v>
      </c>
      <c r="Q225" s="418" t="e">
        <f t="shared" si="76"/>
        <v>#VALUE!</v>
      </c>
      <c r="R225" s="418" t="e">
        <f t="shared" si="76"/>
        <v>#VALUE!</v>
      </c>
      <c r="S225" s="418" t="e">
        <f t="shared" si="76"/>
        <v>#VALUE!</v>
      </c>
      <c r="T225" s="418" t="e">
        <f t="shared" si="76"/>
        <v>#VALUE!</v>
      </c>
      <c r="U225" s="418" t="e">
        <f t="shared" si="76"/>
        <v>#VALUE!</v>
      </c>
      <c r="V225" s="418" t="e">
        <f t="shared" si="76"/>
        <v>#VALUE!</v>
      </c>
      <c r="W225" s="418" t="e">
        <f t="shared" si="76"/>
        <v>#VALUE!</v>
      </c>
      <c r="X225" s="418" t="e">
        <f t="shared" si="76"/>
        <v>#VALUE!</v>
      </c>
      <c r="Y225" s="418" t="e">
        <f t="shared" si="76"/>
        <v>#VALUE!</v>
      </c>
      <c r="Z225" s="418" t="e">
        <f t="shared" si="76"/>
        <v>#VALUE!</v>
      </c>
      <c r="AA225" s="418" t="e">
        <f t="shared" si="76"/>
        <v>#VALUE!</v>
      </c>
      <c r="AB225" s="418" t="e">
        <f t="shared" si="76"/>
        <v>#VALUE!</v>
      </c>
      <c r="AC225" s="418" t="e">
        <f t="shared" si="76"/>
        <v>#VALUE!</v>
      </c>
      <c r="AD225" s="418" t="e">
        <f t="shared" si="76"/>
        <v>#VALUE!</v>
      </c>
      <c r="AE225" s="418" t="e">
        <f t="shared" si="76"/>
        <v>#VALUE!</v>
      </c>
      <c r="AF225" s="418" t="e">
        <f t="shared" si="76"/>
        <v>#VALUE!</v>
      </c>
      <c r="AG225" s="418" t="e">
        <f t="shared" si="76"/>
        <v>#VALUE!</v>
      </c>
      <c r="AH225" s="419" t="s">
        <v>598</v>
      </c>
      <c r="AI225" s="420">
        <f>+COUNTIFS(C226:AG226,"土",C227:AG227,"")+COUNTIFS(C226:AG226,"日",C227:AG227,"")</f>
        <v>0</v>
      </c>
    </row>
    <row r="226" spans="2:36">
      <c r="B226" s="393" t="s">
        <v>569</v>
      </c>
      <c r="C226" s="394" t="str">
        <f>IFERROR(TEXT(WEEKDAY(+C225),"aaa"),"")</f>
        <v/>
      </c>
      <c r="D226" s="394" t="str">
        <f t="shared" ref="D226:AG226" si="77">IFERROR(TEXT(WEEKDAY(+D225),"aaa"),"")</f>
        <v/>
      </c>
      <c r="E226" s="394" t="str">
        <f t="shared" si="77"/>
        <v/>
      </c>
      <c r="F226" s="394" t="str">
        <f t="shared" si="77"/>
        <v/>
      </c>
      <c r="G226" s="394" t="str">
        <f t="shared" si="77"/>
        <v/>
      </c>
      <c r="H226" s="394" t="str">
        <f t="shared" si="77"/>
        <v/>
      </c>
      <c r="I226" s="394" t="str">
        <f t="shared" si="77"/>
        <v/>
      </c>
      <c r="J226" s="394" t="str">
        <f t="shared" si="77"/>
        <v/>
      </c>
      <c r="K226" s="394" t="str">
        <f t="shared" si="77"/>
        <v/>
      </c>
      <c r="L226" s="394" t="str">
        <f t="shared" si="77"/>
        <v/>
      </c>
      <c r="M226" s="394" t="str">
        <f t="shared" si="77"/>
        <v/>
      </c>
      <c r="N226" s="394" t="str">
        <f t="shared" si="77"/>
        <v/>
      </c>
      <c r="O226" s="394" t="str">
        <f t="shared" si="77"/>
        <v/>
      </c>
      <c r="P226" s="394" t="str">
        <f t="shared" si="77"/>
        <v/>
      </c>
      <c r="Q226" s="394" t="str">
        <f t="shared" si="77"/>
        <v/>
      </c>
      <c r="R226" s="394" t="str">
        <f t="shared" si="77"/>
        <v/>
      </c>
      <c r="S226" s="394" t="str">
        <f t="shared" si="77"/>
        <v/>
      </c>
      <c r="T226" s="394" t="str">
        <f t="shared" si="77"/>
        <v/>
      </c>
      <c r="U226" s="394" t="str">
        <f t="shared" si="77"/>
        <v/>
      </c>
      <c r="V226" s="394" t="str">
        <f t="shared" si="77"/>
        <v/>
      </c>
      <c r="W226" s="394" t="str">
        <f t="shared" si="77"/>
        <v/>
      </c>
      <c r="X226" s="394" t="str">
        <f t="shared" si="77"/>
        <v/>
      </c>
      <c r="Y226" s="394" t="str">
        <f t="shared" si="77"/>
        <v/>
      </c>
      <c r="Z226" s="394" t="str">
        <f t="shared" si="77"/>
        <v/>
      </c>
      <c r="AA226" s="394" t="str">
        <f t="shared" si="77"/>
        <v/>
      </c>
      <c r="AB226" s="394" t="str">
        <f t="shared" si="77"/>
        <v/>
      </c>
      <c r="AC226" s="394" t="str">
        <f t="shared" si="77"/>
        <v/>
      </c>
      <c r="AD226" s="394" t="str">
        <f t="shared" si="77"/>
        <v/>
      </c>
      <c r="AE226" s="394" t="str">
        <f t="shared" si="77"/>
        <v/>
      </c>
      <c r="AF226" s="394" t="str">
        <f t="shared" si="77"/>
        <v/>
      </c>
      <c r="AG226" s="394" t="str">
        <f t="shared" si="77"/>
        <v/>
      </c>
      <c r="AH226" s="419" t="s">
        <v>599</v>
      </c>
      <c r="AI226" s="420">
        <f>+COUNTIF(C227:AG227,"夏休")+COUNTIF(C227:AG227,"冬休")+COUNTIF(C227:AG227,"中止")+COUNTIF(C227:AG227,"工場")+COUNTIF(C227:AG227,"他")</f>
        <v>0</v>
      </c>
    </row>
    <row r="227" spans="2:36" ht="13.5" customHeight="1">
      <c r="B227" s="803" t="s">
        <v>601</v>
      </c>
      <c r="C227" s="805"/>
      <c r="D227" s="778"/>
      <c r="E227" s="778"/>
      <c r="F227" s="778"/>
      <c r="G227" s="778"/>
      <c r="H227" s="778"/>
      <c r="I227" s="778"/>
      <c r="J227" s="778"/>
      <c r="K227" s="778"/>
      <c r="L227" s="778"/>
      <c r="M227" s="778"/>
      <c r="N227" s="778"/>
      <c r="O227" s="778"/>
      <c r="P227" s="778"/>
      <c r="Q227" s="778"/>
      <c r="R227" s="778"/>
      <c r="S227" s="778"/>
      <c r="T227" s="778"/>
      <c r="U227" s="778"/>
      <c r="V227" s="778"/>
      <c r="W227" s="778"/>
      <c r="X227" s="778"/>
      <c r="Y227" s="778"/>
      <c r="Z227" s="778"/>
      <c r="AA227" s="778"/>
      <c r="AB227" s="778"/>
      <c r="AC227" s="778"/>
      <c r="AD227" s="778"/>
      <c r="AE227" s="778"/>
      <c r="AF227" s="778"/>
      <c r="AG227" s="797"/>
      <c r="AH227" s="398" t="s">
        <v>527</v>
      </c>
      <c r="AI227" s="421">
        <f>COUNT(C225:AG225)-AI226</f>
        <v>0</v>
      </c>
    </row>
    <row r="228" spans="2:36" ht="13.5" customHeight="1">
      <c r="B228" s="804"/>
      <c r="C228" s="805"/>
      <c r="D228" s="778"/>
      <c r="E228" s="778"/>
      <c r="F228" s="778"/>
      <c r="G228" s="778"/>
      <c r="H228" s="778"/>
      <c r="I228" s="778"/>
      <c r="J228" s="778"/>
      <c r="K228" s="778"/>
      <c r="L228" s="778"/>
      <c r="M228" s="778"/>
      <c r="N228" s="778"/>
      <c r="O228" s="778"/>
      <c r="P228" s="778"/>
      <c r="Q228" s="778"/>
      <c r="R228" s="778"/>
      <c r="S228" s="778"/>
      <c r="T228" s="778"/>
      <c r="U228" s="778"/>
      <c r="V228" s="778"/>
      <c r="W228" s="778"/>
      <c r="X228" s="778"/>
      <c r="Y228" s="778"/>
      <c r="Z228" s="778"/>
      <c r="AA228" s="778"/>
      <c r="AB228" s="778"/>
      <c r="AC228" s="778"/>
      <c r="AD228" s="778"/>
      <c r="AE228" s="778"/>
      <c r="AF228" s="778"/>
      <c r="AG228" s="797"/>
      <c r="AH228" s="398" t="s">
        <v>573</v>
      </c>
      <c r="AI228" s="396">
        <f>+COUNTIF(C229:AG230,"休")</f>
        <v>0</v>
      </c>
      <c r="AJ228" s="422" t="e">
        <f>IF(AI229&gt;0.285,"",IF(AI228&lt;AI225,"←計画日数が足りません",""))</f>
        <v>#DIV/0!</v>
      </c>
    </row>
    <row r="229" spans="2:36" ht="13.5" customHeight="1">
      <c r="B229" s="798" t="s">
        <v>535</v>
      </c>
      <c r="C229" s="799"/>
      <c r="D229" s="793"/>
      <c r="E229" s="793"/>
      <c r="F229" s="793"/>
      <c r="G229" s="793"/>
      <c r="H229" s="793"/>
      <c r="I229" s="793"/>
      <c r="J229" s="793"/>
      <c r="K229" s="793"/>
      <c r="L229" s="793"/>
      <c r="M229" s="793"/>
      <c r="N229" s="793"/>
      <c r="O229" s="793"/>
      <c r="P229" s="793"/>
      <c r="Q229" s="793"/>
      <c r="R229" s="793"/>
      <c r="S229" s="793"/>
      <c r="T229" s="793"/>
      <c r="U229" s="793"/>
      <c r="V229" s="793"/>
      <c r="W229" s="793"/>
      <c r="X229" s="793"/>
      <c r="Y229" s="793"/>
      <c r="Z229" s="793"/>
      <c r="AA229" s="793"/>
      <c r="AB229" s="793"/>
      <c r="AC229" s="793"/>
      <c r="AD229" s="793"/>
      <c r="AE229" s="793"/>
      <c r="AF229" s="793"/>
      <c r="AG229" s="794"/>
      <c r="AH229" s="398" t="s">
        <v>575</v>
      </c>
      <c r="AI229" s="399" t="e">
        <f>+AI228/AI227</f>
        <v>#DIV/0!</v>
      </c>
    </row>
    <row r="230" spans="2:36">
      <c r="B230" s="798"/>
      <c r="C230" s="799"/>
      <c r="D230" s="793"/>
      <c r="E230" s="793"/>
      <c r="F230" s="793"/>
      <c r="G230" s="793"/>
      <c r="H230" s="793"/>
      <c r="I230" s="793"/>
      <c r="J230" s="793"/>
      <c r="K230" s="793"/>
      <c r="L230" s="793"/>
      <c r="M230" s="793"/>
      <c r="N230" s="793"/>
      <c r="O230" s="793"/>
      <c r="P230" s="793"/>
      <c r="Q230" s="793"/>
      <c r="R230" s="793"/>
      <c r="S230" s="793"/>
      <c r="T230" s="793"/>
      <c r="U230" s="793"/>
      <c r="V230" s="793"/>
      <c r="W230" s="793"/>
      <c r="X230" s="793"/>
      <c r="Y230" s="793"/>
      <c r="Z230" s="793"/>
      <c r="AA230" s="793"/>
      <c r="AB230" s="793"/>
      <c r="AC230" s="793"/>
      <c r="AD230" s="793"/>
      <c r="AE230" s="793"/>
      <c r="AF230" s="793"/>
      <c r="AG230" s="794"/>
      <c r="AH230" s="398" t="s">
        <v>528</v>
      </c>
      <c r="AI230" s="396">
        <f>+COUNTA(C231:AG232)</f>
        <v>0</v>
      </c>
    </row>
    <row r="231" spans="2:36">
      <c r="B231" s="725" t="s">
        <v>538</v>
      </c>
      <c r="C231" s="795"/>
      <c r="D231" s="776"/>
      <c r="E231" s="776"/>
      <c r="F231" s="776"/>
      <c r="G231" s="776"/>
      <c r="H231" s="776"/>
      <c r="I231" s="776"/>
      <c r="J231" s="776"/>
      <c r="K231" s="776"/>
      <c r="L231" s="776"/>
      <c r="M231" s="776"/>
      <c r="N231" s="776"/>
      <c r="O231" s="776"/>
      <c r="P231" s="776"/>
      <c r="Q231" s="776"/>
      <c r="R231" s="776"/>
      <c r="S231" s="776"/>
      <c r="T231" s="776"/>
      <c r="U231" s="776"/>
      <c r="V231" s="776"/>
      <c r="W231" s="776"/>
      <c r="X231" s="776"/>
      <c r="Y231" s="776"/>
      <c r="Z231" s="776"/>
      <c r="AA231" s="776"/>
      <c r="AB231" s="776"/>
      <c r="AC231" s="776"/>
      <c r="AD231" s="776"/>
      <c r="AE231" s="776"/>
      <c r="AF231" s="776"/>
      <c r="AG231" s="783"/>
      <c r="AH231" s="423" t="s">
        <v>577</v>
      </c>
      <c r="AI231" s="424" t="e">
        <f>+AI230/AI227</f>
        <v>#DIV/0!</v>
      </c>
    </row>
    <row r="232" spans="2:36">
      <c r="B232" s="726"/>
      <c r="C232" s="796"/>
      <c r="D232" s="777"/>
      <c r="E232" s="777"/>
      <c r="F232" s="777"/>
      <c r="G232" s="777"/>
      <c r="H232" s="777"/>
      <c r="I232" s="777"/>
      <c r="J232" s="777"/>
      <c r="K232" s="777"/>
      <c r="L232" s="777"/>
      <c r="M232" s="777"/>
      <c r="N232" s="777"/>
      <c r="O232" s="777"/>
      <c r="P232" s="777"/>
      <c r="Q232" s="777"/>
      <c r="R232" s="777"/>
      <c r="S232" s="777"/>
      <c r="T232" s="777"/>
      <c r="U232" s="777"/>
      <c r="V232" s="777"/>
      <c r="W232" s="777"/>
      <c r="X232" s="777"/>
      <c r="Y232" s="777"/>
      <c r="Z232" s="777"/>
      <c r="AA232" s="777"/>
      <c r="AB232" s="777"/>
      <c r="AC232" s="777"/>
      <c r="AD232" s="777"/>
      <c r="AE232" s="777"/>
      <c r="AF232" s="777"/>
      <c r="AG232" s="784"/>
      <c r="AH232" s="400" t="s">
        <v>602</v>
      </c>
      <c r="AI232" s="401" t="str">
        <f>IF(7&gt;AI227,"対象外",IF(AI230&gt;=AI225,"OK",IF(AI231&gt;=0.285,"OK","NG")))</f>
        <v>対象外</v>
      </c>
      <c r="AJ232" s="422" t="str">
        <f>IF(AI232="対象外","←７日間に満たない期間は達成判定の対象外",IF(AI232="NG","←月単位未達成","←月単位達成"))</f>
        <v>←７日間に満たない期間は達成判定の対象外</v>
      </c>
    </row>
    <row r="233" spans="2:36" hidden="1">
      <c r="C233" s="425" t="e">
        <f t="shared" ref="C233:AG233" si="78">IF(AND(DAY(C225)&gt;=22,DAY(C225)&lt;=28,C226="土"),1,0)</f>
        <v>#VALUE!</v>
      </c>
      <c r="D233" s="425" t="e">
        <f t="shared" si="78"/>
        <v>#VALUE!</v>
      </c>
      <c r="E233" s="425" t="e">
        <f t="shared" si="78"/>
        <v>#VALUE!</v>
      </c>
      <c r="F233" s="425" t="e">
        <f t="shared" si="78"/>
        <v>#VALUE!</v>
      </c>
      <c r="G233" s="425" t="e">
        <f t="shared" si="78"/>
        <v>#VALUE!</v>
      </c>
      <c r="H233" s="425" t="e">
        <f t="shared" si="78"/>
        <v>#VALUE!</v>
      </c>
      <c r="I233" s="425" t="e">
        <f t="shared" si="78"/>
        <v>#VALUE!</v>
      </c>
      <c r="J233" s="425" t="e">
        <f t="shared" si="78"/>
        <v>#VALUE!</v>
      </c>
      <c r="K233" s="425" t="e">
        <f t="shared" si="78"/>
        <v>#VALUE!</v>
      </c>
      <c r="L233" s="425" t="e">
        <f t="shared" si="78"/>
        <v>#VALUE!</v>
      </c>
      <c r="M233" s="425" t="e">
        <f t="shared" si="78"/>
        <v>#VALUE!</v>
      </c>
      <c r="N233" s="425" t="e">
        <f t="shared" si="78"/>
        <v>#VALUE!</v>
      </c>
      <c r="O233" s="425" t="e">
        <f t="shared" si="78"/>
        <v>#VALUE!</v>
      </c>
      <c r="P233" s="425" t="e">
        <f t="shared" si="78"/>
        <v>#VALUE!</v>
      </c>
      <c r="Q233" s="425" t="e">
        <f t="shared" si="78"/>
        <v>#VALUE!</v>
      </c>
      <c r="R233" s="425" t="e">
        <f t="shared" si="78"/>
        <v>#VALUE!</v>
      </c>
      <c r="S233" s="425" t="e">
        <f t="shared" si="78"/>
        <v>#VALUE!</v>
      </c>
      <c r="T233" s="425" t="e">
        <f t="shared" si="78"/>
        <v>#VALUE!</v>
      </c>
      <c r="U233" s="425" t="e">
        <f t="shared" si="78"/>
        <v>#VALUE!</v>
      </c>
      <c r="V233" s="425" t="e">
        <f t="shared" si="78"/>
        <v>#VALUE!</v>
      </c>
      <c r="W233" s="425" t="e">
        <f t="shared" si="78"/>
        <v>#VALUE!</v>
      </c>
      <c r="X233" s="425" t="e">
        <f t="shared" si="78"/>
        <v>#VALUE!</v>
      </c>
      <c r="Y233" s="425" t="e">
        <f t="shared" si="78"/>
        <v>#VALUE!</v>
      </c>
      <c r="Z233" s="425" t="e">
        <f t="shared" si="78"/>
        <v>#VALUE!</v>
      </c>
      <c r="AA233" s="425" t="e">
        <f t="shared" si="78"/>
        <v>#VALUE!</v>
      </c>
      <c r="AB233" s="425" t="e">
        <f t="shared" si="78"/>
        <v>#VALUE!</v>
      </c>
      <c r="AC233" s="425" t="e">
        <f t="shared" si="78"/>
        <v>#VALUE!</v>
      </c>
      <c r="AD233" s="425" t="e">
        <f t="shared" si="78"/>
        <v>#VALUE!</v>
      </c>
      <c r="AE233" s="425" t="e">
        <f t="shared" si="78"/>
        <v>#VALUE!</v>
      </c>
      <c r="AF233" s="425" t="e">
        <f t="shared" si="78"/>
        <v>#VALUE!</v>
      </c>
      <c r="AG233" s="425" t="e">
        <f t="shared" si="78"/>
        <v>#VALUE!</v>
      </c>
      <c r="AH233" s="426" t="s">
        <v>603</v>
      </c>
      <c r="AI233" s="427">
        <f>_xlfn.AGGREGATE(9,6,C233:AG233)</f>
        <v>0</v>
      </c>
      <c r="AJ233" s="422"/>
    </row>
    <row r="234" spans="2:36" hidden="1">
      <c r="C234" s="428" t="e">
        <f t="shared" ref="C234:AG234" si="79">IF(AND(DAY(C225)&gt;=22,DAY(C225)&lt;=28,C226="土",OR(C231="休",C231="雨")),1,0)</f>
        <v>#VALUE!</v>
      </c>
      <c r="D234" s="428" t="e">
        <f t="shared" si="79"/>
        <v>#VALUE!</v>
      </c>
      <c r="E234" s="428" t="e">
        <f t="shared" si="79"/>
        <v>#VALUE!</v>
      </c>
      <c r="F234" s="428" t="e">
        <f t="shared" si="79"/>
        <v>#VALUE!</v>
      </c>
      <c r="G234" s="428" t="e">
        <f t="shared" si="79"/>
        <v>#VALUE!</v>
      </c>
      <c r="H234" s="428" t="e">
        <f t="shared" si="79"/>
        <v>#VALUE!</v>
      </c>
      <c r="I234" s="428" t="e">
        <f t="shared" si="79"/>
        <v>#VALUE!</v>
      </c>
      <c r="J234" s="428" t="e">
        <f t="shared" si="79"/>
        <v>#VALUE!</v>
      </c>
      <c r="K234" s="428" t="e">
        <f t="shared" si="79"/>
        <v>#VALUE!</v>
      </c>
      <c r="L234" s="428" t="e">
        <f t="shared" si="79"/>
        <v>#VALUE!</v>
      </c>
      <c r="M234" s="428" t="e">
        <f t="shared" si="79"/>
        <v>#VALUE!</v>
      </c>
      <c r="N234" s="428" t="e">
        <f t="shared" si="79"/>
        <v>#VALUE!</v>
      </c>
      <c r="O234" s="428" t="e">
        <f t="shared" si="79"/>
        <v>#VALUE!</v>
      </c>
      <c r="P234" s="428" t="e">
        <f t="shared" si="79"/>
        <v>#VALUE!</v>
      </c>
      <c r="Q234" s="428" t="e">
        <f t="shared" si="79"/>
        <v>#VALUE!</v>
      </c>
      <c r="R234" s="428" t="e">
        <f t="shared" si="79"/>
        <v>#VALUE!</v>
      </c>
      <c r="S234" s="428" t="e">
        <f t="shared" si="79"/>
        <v>#VALUE!</v>
      </c>
      <c r="T234" s="428" t="e">
        <f t="shared" si="79"/>
        <v>#VALUE!</v>
      </c>
      <c r="U234" s="428" t="e">
        <f t="shared" si="79"/>
        <v>#VALUE!</v>
      </c>
      <c r="V234" s="428" t="e">
        <f t="shared" si="79"/>
        <v>#VALUE!</v>
      </c>
      <c r="W234" s="428" t="e">
        <f t="shared" si="79"/>
        <v>#VALUE!</v>
      </c>
      <c r="X234" s="428" t="e">
        <f t="shared" si="79"/>
        <v>#VALUE!</v>
      </c>
      <c r="Y234" s="428" t="e">
        <f t="shared" si="79"/>
        <v>#VALUE!</v>
      </c>
      <c r="Z234" s="428" t="e">
        <f t="shared" si="79"/>
        <v>#VALUE!</v>
      </c>
      <c r="AA234" s="428" t="e">
        <f t="shared" si="79"/>
        <v>#VALUE!</v>
      </c>
      <c r="AB234" s="428" t="e">
        <f t="shared" si="79"/>
        <v>#VALUE!</v>
      </c>
      <c r="AC234" s="428" t="e">
        <f t="shared" si="79"/>
        <v>#VALUE!</v>
      </c>
      <c r="AD234" s="428" t="e">
        <f t="shared" si="79"/>
        <v>#VALUE!</v>
      </c>
      <c r="AE234" s="428" t="e">
        <f t="shared" si="79"/>
        <v>#VALUE!</v>
      </c>
      <c r="AF234" s="428" t="e">
        <f t="shared" si="79"/>
        <v>#VALUE!</v>
      </c>
      <c r="AG234" s="428" t="e">
        <f t="shared" si="79"/>
        <v>#VALUE!</v>
      </c>
      <c r="AH234" s="426" t="s">
        <v>604</v>
      </c>
      <c r="AI234" s="427">
        <f>_xlfn.AGGREGATE(9,6,C234:AG234)</f>
        <v>0</v>
      </c>
      <c r="AJ234" s="422"/>
    </row>
    <row r="236" spans="2:36" hidden="1">
      <c r="C236" s="364" t="e">
        <f>YEAR(C239)</f>
        <v>#VALUE!</v>
      </c>
      <c r="D236" s="364" t="e">
        <f>MONTH(C239)</f>
        <v>#VALUE!</v>
      </c>
    </row>
    <row r="237" spans="2:36">
      <c r="B237" s="368" t="s">
        <v>596</v>
      </c>
      <c r="C237" s="800" t="e">
        <f>C239</f>
        <v>#VALUE!</v>
      </c>
      <c r="D237" s="801"/>
      <c r="E237" s="801"/>
      <c r="F237" s="801"/>
      <c r="G237" s="801"/>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1"/>
      <c r="AD237" s="801"/>
      <c r="AE237" s="801"/>
      <c r="AF237" s="801"/>
      <c r="AG237" s="801"/>
      <c r="AH237" s="801"/>
      <c r="AI237" s="802"/>
    </row>
    <row r="238" spans="2:36" hidden="1">
      <c r="B238" s="430"/>
      <c r="C238" s="418" t="e">
        <f>DATE($C236,$D236,1)</f>
        <v>#VALUE!</v>
      </c>
      <c r="D238" s="418" t="e">
        <f t="shared" ref="D238:AG238" si="80">C238+1</f>
        <v>#VALUE!</v>
      </c>
      <c r="E238" s="418" t="e">
        <f t="shared" si="80"/>
        <v>#VALUE!</v>
      </c>
      <c r="F238" s="418" t="e">
        <f t="shared" si="80"/>
        <v>#VALUE!</v>
      </c>
      <c r="G238" s="418" t="e">
        <f t="shared" si="80"/>
        <v>#VALUE!</v>
      </c>
      <c r="H238" s="418" t="e">
        <f t="shared" si="80"/>
        <v>#VALUE!</v>
      </c>
      <c r="I238" s="418" t="e">
        <f t="shared" si="80"/>
        <v>#VALUE!</v>
      </c>
      <c r="J238" s="418" t="e">
        <f t="shared" si="80"/>
        <v>#VALUE!</v>
      </c>
      <c r="K238" s="418" t="e">
        <f t="shared" si="80"/>
        <v>#VALUE!</v>
      </c>
      <c r="L238" s="418" t="e">
        <f t="shared" si="80"/>
        <v>#VALUE!</v>
      </c>
      <c r="M238" s="418" t="e">
        <f t="shared" si="80"/>
        <v>#VALUE!</v>
      </c>
      <c r="N238" s="418" t="e">
        <f t="shared" si="80"/>
        <v>#VALUE!</v>
      </c>
      <c r="O238" s="418" t="e">
        <f t="shared" si="80"/>
        <v>#VALUE!</v>
      </c>
      <c r="P238" s="418" t="e">
        <f t="shared" si="80"/>
        <v>#VALUE!</v>
      </c>
      <c r="Q238" s="418" t="e">
        <f t="shared" si="80"/>
        <v>#VALUE!</v>
      </c>
      <c r="R238" s="418" t="e">
        <f t="shared" si="80"/>
        <v>#VALUE!</v>
      </c>
      <c r="S238" s="418" t="e">
        <f t="shared" si="80"/>
        <v>#VALUE!</v>
      </c>
      <c r="T238" s="418" t="e">
        <f t="shared" si="80"/>
        <v>#VALUE!</v>
      </c>
      <c r="U238" s="418" t="e">
        <f t="shared" si="80"/>
        <v>#VALUE!</v>
      </c>
      <c r="V238" s="418" t="e">
        <f t="shared" si="80"/>
        <v>#VALUE!</v>
      </c>
      <c r="W238" s="418" t="e">
        <f t="shared" si="80"/>
        <v>#VALUE!</v>
      </c>
      <c r="X238" s="418" t="e">
        <f t="shared" si="80"/>
        <v>#VALUE!</v>
      </c>
      <c r="Y238" s="418" t="e">
        <f t="shared" si="80"/>
        <v>#VALUE!</v>
      </c>
      <c r="Z238" s="418" t="e">
        <f t="shared" si="80"/>
        <v>#VALUE!</v>
      </c>
      <c r="AA238" s="418" t="e">
        <f t="shared" si="80"/>
        <v>#VALUE!</v>
      </c>
      <c r="AB238" s="418" t="e">
        <f t="shared" si="80"/>
        <v>#VALUE!</v>
      </c>
      <c r="AC238" s="418" t="e">
        <f t="shared" si="80"/>
        <v>#VALUE!</v>
      </c>
      <c r="AD238" s="418" t="e">
        <f t="shared" si="80"/>
        <v>#VALUE!</v>
      </c>
      <c r="AE238" s="418" t="e">
        <f t="shared" si="80"/>
        <v>#VALUE!</v>
      </c>
      <c r="AF238" s="418" t="e">
        <f t="shared" si="80"/>
        <v>#VALUE!</v>
      </c>
      <c r="AG238" s="418" t="e">
        <f t="shared" si="80"/>
        <v>#VALUE!</v>
      </c>
      <c r="AH238" s="431"/>
      <c r="AI238" s="432"/>
    </row>
    <row r="239" spans="2:36">
      <c r="B239" s="433" t="s">
        <v>597</v>
      </c>
      <c r="C239" s="434" t="e">
        <f>IF(EDATE(C224,1)&gt;$G$7,"",EDATE(C224,1))</f>
        <v>#VALUE!</v>
      </c>
      <c r="D239" s="418" t="e">
        <f t="shared" ref="D239:AG239" si="81">IF(D238&gt;$G$7,"",IF(C239=EOMONTH(DATE($C236,$D236,1),0),"",IF(C239="","",C239+1)))</f>
        <v>#VALUE!</v>
      </c>
      <c r="E239" s="418" t="e">
        <f t="shared" si="81"/>
        <v>#VALUE!</v>
      </c>
      <c r="F239" s="418" t="e">
        <f t="shared" si="81"/>
        <v>#VALUE!</v>
      </c>
      <c r="G239" s="418" t="e">
        <f t="shared" si="81"/>
        <v>#VALUE!</v>
      </c>
      <c r="H239" s="418" t="e">
        <f t="shared" si="81"/>
        <v>#VALUE!</v>
      </c>
      <c r="I239" s="418" t="e">
        <f t="shared" si="81"/>
        <v>#VALUE!</v>
      </c>
      <c r="J239" s="418" t="e">
        <f t="shared" si="81"/>
        <v>#VALUE!</v>
      </c>
      <c r="K239" s="418" t="e">
        <f t="shared" si="81"/>
        <v>#VALUE!</v>
      </c>
      <c r="L239" s="418" t="e">
        <f t="shared" si="81"/>
        <v>#VALUE!</v>
      </c>
      <c r="M239" s="418" t="e">
        <f t="shared" si="81"/>
        <v>#VALUE!</v>
      </c>
      <c r="N239" s="418" t="e">
        <f t="shared" si="81"/>
        <v>#VALUE!</v>
      </c>
      <c r="O239" s="418" t="e">
        <f t="shared" si="81"/>
        <v>#VALUE!</v>
      </c>
      <c r="P239" s="418" t="e">
        <f t="shared" si="81"/>
        <v>#VALUE!</v>
      </c>
      <c r="Q239" s="418" t="e">
        <f t="shared" si="81"/>
        <v>#VALUE!</v>
      </c>
      <c r="R239" s="418" t="e">
        <f t="shared" si="81"/>
        <v>#VALUE!</v>
      </c>
      <c r="S239" s="418" t="e">
        <f t="shared" si="81"/>
        <v>#VALUE!</v>
      </c>
      <c r="T239" s="418" t="e">
        <f t="shared" si="81"/>
        <v>#VALUE!</v>
      </c>
      <c r="U239" s="418" t="e">
        <f t="shared" si="81"/>
        <v>#VALUE!</v>
      </c>
      <c r="V239" s="418" t="e">
        <f t="shared" si="81"/>
        <v>#VALUE!</v>
      </c>
      <c r="W239" s="418" t="e">
        <f t="shared" si="81"/>
        <v>#VALUE!</v>
      </c>
      <c r="X239" s="418" t="e">
        <f t="shared" si="81"/>
        <v>#VALUE!</v>
      </c>
      <c r="Y239" s="418" t="e">
        <f t="shared" si="81"/>
        <v>#VALUE!</v>
      </c>
      <c r="Z239" s="418" t="e">
        <f t="shared" si="81"/>
        <v>#VALUE!</v>
      </c>
      <c r="AA239" s="418" t="e">
        <f t="shared" si="81"/>
        <v>#VALUE!</v>
      </c>
      <c r="AB239" s="418" t="e">
        <f t="shared" si="81"/>
        <v>#VALUE!</v>
      </c>
      <c r="AC239" s="418" t="e">
        <f t="shared" si="81"/>
        <v>#VALUE!</v>
      </c>
      <c r="AD239" s="418" t="e">
        <f t="shared" si="81"/>
        <v>#VALUE!</v>
      </c>
      <c r="AE239" s="418" t="e">
        <f t="shared" si="81"/>
        <v>#VALUE!</v>
      </c>
      <c r="AF239" s="418" t="e">
        <f t="shared" si="81"/>
        <v>#VALUE!</v>
      </c>
      <c r="AG239" s="418" t="e">
        <f t="shared" si="81"/>
        <v>#VALUE!</v>
      </c>
      <c r="AH239" s="419" t="s">
        <v>598</v>
      </c>
      <c r="AI239" s="420">
        <f>+COUNTIFS(C240:AG240,"土",C241:AG241,"")+COUNTIFS(C240:AG240,"日",C241:AG241,"")</f>
        <v>0</v>
      </c>
    </row>
    <row r="240" spans="2:36">
      <c r="B240" s="393" t="s">
        <v>569</v>
      </c>
      <c r="C240" s="394" t="str">
        <f>IFERROR(TEXT(WEEKDAY(+C239),"aaa"),"")</f>
        <v/>
      </c>
      <c r="D240" s="394" t="str">
        <f t="shared" ref="D240:AG240" si="82">IFERROR(TEXT(WEEKDAY(+D239),"aaa"),"")</f>
        <v/>
      </c>
      <c r="E240" s="394" t="str">
        <f t="shared" si="82"/>
        <v/>
      </c>
      <c r="F240" s="394" t="str">
        <f t="shared" si="82"/>
        <v/>
      </c>
      <c r="G240" s="394" t="str">
        <f t="shared" si="82"/>
        <v/>
      </c>
      <c r="H240" s="394" t="str">
        <f t="shared" si="82"/>
        <v/>
      </c>
      <c r="I240" s="394" t="str">
        <f t="shared" si="82"/>
        <v/>
      </c>
      <c r="J240" s="394" t="str">
        <f t="shared" si="82"/>
        <v/>
      </c>
      <c r="K240" s="394" t="str">
        <f t="shared" si="82"/>
        <v/>
      </c>
      <c r="L240" s="394" t="str">
        <f t="shared" si="82"/>
        <v/>
      </c>
      <c r="M240" s="394" t="str">
        <f t="shared" si="82"/>
        <v/>
      </c>
      <c r="N240" s="394" t="str">
        <f t="shared" si="82"/>
        <v/>
      </c>
      <c r="O240" s="394" t="str">
        <f t="shared" si="82"/>
        <v/>
      </c>
      <c r="P240" s="394" t="str">
        <f t="shared" si="82"/>
        <v/>
      </c>
      <c r="Q240" s="394" t="str">
        <f t="shared" si="82"/>
        <v/>
      </c>
      <c r="R240" s="394" t="str">
        <f t="shared" si="82"/>
        <v/>
      </c>
      <c r="S240" s="394" t="str">
        <f t="shared" si="82"/>
        <v/>
      </c>
      <c r="T240" s="394" t="str">
        <f t="shared" si="82"/>
        <v/>
      </c>
      <c r="U240" s="394" t="str">
        <f t="shared" si="82"/>
        <v/>
      </c>
      <c r="V240" s="394" t="str">
        <f t="shared" si="82"/>
        <v/>
      </c>
      <c r="W240" s="394" t="str">
        <f t="shared" si="82"/>
        <v/>
      </c>
      <c r="X240" s="394" t="str">
        <f t="shared" si="82"/>
        <v/>
      </c>
      <c r="Y240" s="394" t="str">
        <f t="shared" si="82"/>
        <v/>
      </c>
      <c r="Z240" s="394" t="str">
        <f t="shared" si="82"/>
        <v/>
      </c>
      <c r="AA240" s="394" t="str">
        <f t="shared" si="82"/>
        <v/>
      </c>
      <c r="AB240" s="394" t="str">
        <f t="shared" si="82"/>
        <v/>
      </c>
      <c r="AC240" s="394" t="str">
        <f t="shared" si="82"/>
        <v/>
      </c>
      <c r="AD240" s="394" t="str">
        <f t="shared" si="82"/>
        <v/>
      </c>
      <c r="AE240" s="394" t="str">
        <f t="shared" si="82"/>
        <v/>
      </c>
      <c r="AF240" s="394" t="str">
        <f t="shared" si="82"/>
        <v/>
      </c>
      <c r="AG240" s="394" t="str">
        <f t="shared" si="82"/>
        <v/>
      </c>
      <c r="AH240" s="419" t="s">
        <v>599</v>
      </c>
      <c r="AI240" s="420">
        <f>+COUNTIF(C241:AG241,"夏休")+COUNTIF(C241:AG241,"冬休")+COUNTIF(C241:AG241,"中止")+COUNTIF(C241:AG241,"工場")+COUNTIF(C241:AG241,"他")</f>
        <v>0</v>
      </c>
    </row>
    <row r="241" spans="2:36" ht="13.5" customHeight="1">
      <c r="B241" s="803" t="s">
        <v>601</v>
      </c>
      <c r="C241" s="805"/>
      <c r="D241" s="778"/>
      <c r="E241" s="778"/>
      <c r="F241" s="778"/>
      <c r="G241" s="778"/>
      <c r="H241" s="778"/>
      <c r="I241" s="778"/>
      <c r="J241" s="778"/>
      <c r="K241" s="778"/>
      <c r="L241" s="778"/>
      <c r="M241" s="778"/>
      <c r="N241" s="778"/>
      <c r="O241" s="778"/>
      <c r="P241" s="778"/>
      <c r="Q241" s="778"/>
      <c r="R241" s="778"/>
      <c r="S241" s="778"/>
      <c r="T241" s="778"/>
      <c r="U241" s="778"/>
      <c r="V241" s="778"/>
      <c r="W241" s="778"/>
      <c r="X241" s="778"/>
      <c r="Y241" s="778"/>
      <c r="Z241" s="778"/>
      <c r="AA241" s="778"/>
      <c r="AB241" s="778"/>
      <c r="AC241" s="778"/>
      <c r="AD241" s="778"/>
      <c r="AE241" s="778"/>
      <c r="AF241" s="778"/>
      <c r="AG241" s="797"/>
      <c r="AH241" s="398" t="s">
        <v>527</v>
      </c>
      <c r="AI241" s="421">
        <f>COUNT(C239:AG239)-AI240</f>
        <v>0</v>
      </c>
    </row>
    <row r="242" spans="2:36" ht="13.5" customHeight="1">
      <c r="B242" s="804"/>
      <c r="C242" s="805"/>
      <c r="D242" s="778"/>
      <c r="E242" s="778"/>
      <c r="F242" s="778"/>
      <c r="G242" s="778"/>
      <c r="H242" s="778"/>
      <c r="I242" s="778"/>
      <c r="J242" s="778"/>
      <c r="K242" s="778"/>
      <c r="L242" s="778"/>
      <c r="M242" s="778"/>
      <c r="N242" s="778"/>
      <c r="O242" s="778"/>
      <c r="P242" s="778"/>
      <c r="Q242" s="778"/>
      <c r="R242" s="778"/>
      <c r="S242" s="778"/>
      <c r="T242" s="778"/>
      <c r="U242" s="778"/>
      <c r="V242" s="778"/>
      <c r="W242" s="778"/>
      <c r="X242" s="778"/>
      <c r="Y242" s="778"/>
      <c r="Z242" s="778"/>
      <c r="AA242" s="778"/>
      <c r="AB242" s="778"/>
      <c r="AC242" s="778"/>
      <c r="AD242" s="778"/>
      <c r="AE242" s="778"/>
      <c r="AF242" s="778"/>
      <c r="AG242" s="797"/>
      <c r="AH242" s="398" t="s">
        <v>573</v>
      </c>
      <c r="AI242" s="396">
        <f>+COUNTIF(C243:AG244,"休")</f>
        <v>0</v>
      </c>
      <c r="AJ242" s="422" t="e">
        <f>IF(AI243&gt;0.285,"",IF(AI242&lt;AI239,"←計画日数が足りません",""))</f>
        <v>#DIV/0!</v>
      </c>
    </row>
    <row r="243" spans="2:36" ht="13.5" customHeight="1">
      <c r="B243" s="798" t="s">
        <v>535</v>
      </c>
      <c r="C243" s="799"/>
      <c r="D243" s="793"/>
      <c r="E243" s="793"/>
      <c r="F243" s="793"/>
      <c r="G243" s="793"/>
      <c r="H243" s="793"/>
      <c r="I243" s="793"/>
      <c r="J243" s="793"/>
      <c r="K243" s="793"/>
      <c r="L243" s="793"/>
      <c r="M243" s="793"/>
      <c r="N243" s="793"/>
      <c r="O243" s="793"/>
      <c r="P243" s="793"/>
      <c r="Q243" s="793"/>
      <c r="R243" s="793"/>
      <c r="S243" s="793"/>
      <c r="T243" s="793"/>
      <c r="U243" s="793"/>
      <c r="V243" s="793"/>
      <c r="W243" s="793"/>
      <c r="X243" s="793"/>
      <c r="Y243" s="793"/>
      <c r="Z243" s="793"/>
      <c r="AA243" s="793"/>
      <c r="AB243" s="793"/>
      <c r="AC243" s="793"/>
      <c r="AD243" s="793"/>
      <c r="AE243" s="793"/>
      <c r="AF243" s="793"/>
      <c r="AG243" s="794"/>
      <c r="AH243" s="398" t="s">
        <v>575</v>
      </c>
      <c r="AI243" s="399" t="e">
        <f>+AI242/AI241</f>
        <v>#DIV/0!</v>
      </c>
    </row>
    <row r="244" spans="2:36">
      <c r="B244" s="798"/>
      <c r="C244" s="799"/>
      <c r="D244" s="793"/>
      <c r="E244" s="793"/>
      <c r="F244" s="793"/>
      <c r="G244" s="793"/>
      <c r="H244" s="793"/>
      <c r="I244" s="793"/>
      <c r="J244" s="793"/>
      <c r="K244" s="793"/>
      <c r="L244" s="793"/>
      <c r="M244" s="793"/>
      <c r="N244" s="793"/>
      <c r="O244" s="793"/>
      <c r="P244" s="793"/>
      <c r="Q244" s="793"/>
      <c r="R244" s="793"/>
      <c r="S244" s="793"/>
      <c r="T244" s="793"/>
      <c r="U244" s="793"/>
      <c r="V244" s="793"/>
      <c r="W244" s="793"/>
      <c r="X244" s="793"/>
      <c r="Y244" s="793"/>
      <c r="Z244" s="793"/>
      <c r="AA244" s="793"/>
      <c r="AB244" s="793"/>
      <c r="AC244" s="793"/>
      <c r="AD244" s="793"/>
      <c r="AE244" s="793"/>
      <c r="AF244" s="793"/>
      <c r="AG244" s="794"/>
      <c r="AH244" s="398" t="s">
        <v>528</v>
      </c>
      <c r="AI244" s="396">
        <f>+COUNTA(C245:AG246)</f>
        <v>0</v>
      </c>
    </row>
    <row r="245" spans="2:36">
      <c r="B245" s="725" t="s">
        <v>538</v>
      </c>
      <c r="C245" s="795"/>
      <c r="D245" s="776"/>
      <c r="E245" s="776"/>
      <c r="F245" s="776"/>
      <c r="G245" s="776"/>
      <c r="H245" s="776"/>
      <c r="I245" s="776"/>
      <c r="J245" s="776"/>
      <c r="K245" s="776"/>
      <c r="L245" s="776"/>
      <c r="M245" s="776"/>
      <c r="N245" s="776"/>
      <c r="O245" s="776"/>
      <c r="P245" s="776"/>
      <c r="Q245" s="776"/>
      <c r="R245" s="776"/>
      <c r="S245" s="776"/>
      <c r="T245" s="776"/>
      <c r="U245" s="776"/>
      <c r="V245" s="776"/>
      <c r="W245" s="776"/>
      <c r="X245" s="776"/>
      <c r="Y245" s="776"/>
      <c r="Z245" s="776"/>
      <c r="AA245" s="776"/>
      <c r="AB245" s="776"/>
      <c r="AC245" s="776"/>
      <c r="AD245" s="776"/>
      <c r="AE245" s="776"/>
      <c r="AF245" s="776"/>
      <c r="AG245" s="783"/>
      <c r="AH245" s="423" t="s">
        <v>577</v>
      </c>
      <c r="AI245" s="424" t="e">
        <f>+AI244/AI241</f>
        <v>#DIV/0!</v>
      </c>
    </row>
    <row r="246" spans="2:36">
      <c r="B246" s="726"/>
      <c r="C246" s="796"/>
      <c r="D246" s="777"/>
      <c r="E246" s="777"/>
      <c r="F246" s="777"/>
      <c r="G246" s="777"/>
      <c r="H246" s="777"/>
      <c r="I246" s="777"/>
      <c r="J246" s="777"/>
      <c r="K246" s="777"/>
      <c r="L246" s="777"/>
      <c r="M246" s="777"/>
      <c r="N246" s="777"/>
      <c r="O246" s="777"/>
      <c r="P246" s="777"/>
      <c r="Q246" s="777"/>
      <c r="R246" s="777"/>
      <c r="S246" s="777"/>
      <c r="T246" s="777"/>
      <c r="U246" s="777"/>
      <c r="V246" s="777"/>
      <c r="W246" s="777"/>
      <c r="X246" s="777"/>
      <c r="Y246" s="777"/>
      <c r="Z246" s="777"/>
      <c r="AA246" s="777"/>
      <c r="AB246" s="777"/>
      <c r="AC246" s="777"/>
      <c r="AD246" s="777"/>
      <c r="AE246" s="777"/>
      <c r="AF246" s="777"/>
      <c r="AG246" s="784"/>
      <c r="AH246" s="400" t="s">
        <v>602</v>
      </c>
      <c r="AI246" s="401" t="str">
        <f>IF(7&gt;AI241,"対象外",IF(AI244&gt;=AI239,"OK",IF(AI245&gt;=0.285,"OK","NG")))</f>
        <v>対象外</v>
      </c>
      <c r="AJ246" s="422" t="str">
        <f>IF(AI246="対象外","←７日間に満たない期間は達成判定の対象外",IF(AI246="NG","←月単位未達成","←月単位達成"))</f>
        <v>←７日間に満たない期間は達成判定の対象外</v>
      </c>
    </row>
    <row r="247" spans="2:36" hidden="1">
      <c r="C247" s="425" t="e">
        <f t="shared" ref="C247:AG247" si="83">IF(AND(DAY(C239)&gt;=22,DAY(C239)&lt;=28,C240="土"),1,0)</f>
        <v>#VALUE!</v>
      </c>
      <c r="D247" s="425" t="e">
        <f t="shared" si="83"/>
        <v>#VALUE!</v>
      </c>
      <c r="E247" s="425" t="e">
        <f t="shared" si="83"/>
        <v>#VALUE!</v>
      </c>
      <c r="F247" s="425" t="e">
        <f t="shared" si="83"/>
        <v>#VALUE!</v>
      </c>
      <c r="G247" s="425" t="e">
        <f t="shared" si="83"/>
        <v>#VALUE!</v>
      </c>
      <c r="H247" s="425" t="e">
        <f t="shared" si="83"/>
        <v>#VALUE!</v>
      </c>
      <c r="I247" s="425" t="e">
        <f t="shared" si="83"/>
        <v>#VALUE!</v>
      </c>
      <c r="J247" s="425" t="e">
        <f t="shared" si="83"/>
        <v>#VALUE!</v>
      </c>
      <c r="K247" s="425" t="e">
        <f t="shared" si="83"/>
        <v>#VALUE!</v>
      </c>
      <c r="L247" s="425" t="e">
        <f t="shared" si="83"/>
        <v>#VALUE!</v>
      </c>
      <c r="M247" s="425" t="e">
        <f t="shared" si="83"/>
        <v>#VALUE!</v>
      </c>
      <c r="N247" s="425" t="e">
        <f t="shared" si="83"/>
        <v>#VALUE!</v>
      </c>
      <c r="O247" s="425" t="e">
        <f t="shared" si="83"/>
        <v>#VALUE!</v>
      </c>
      <c r="P247" s="425" t="e">
        <f t="shared" si="83"/>
        <v>#VALUE!</v>
      </c>
      <c r="Q247" s="425" t="e">
        <f t="shared" si="83"/>
        <v>#VALUE!</v>
      </c>
      <c r="R247" s="425" t="e">
        <f t="shared" si="83"/>
        <v>#VALUE!</v>
      </c>
      <c r="S247" s="425" t="e">
        <f t="shared" si="83"/>
        <v>#VALUE!</v>
      </c>
      <c r="T247" s="425" t="e">
        <f t="shared" si="83"/>
        <v>#VALUE!</v>
      </c>
      <c r="U247" s="425" t="e">
        <f t="shared" si="83"/>
        <v>#VALUE!</v>
      </c>
      <c r="V247" s="425" t="e">
        <f t="shared" si="83"/>
        <v>#VALUE!</v>
      </c>
      <c r="W247" s="425" t="e">
        <f t="shared" si="83"/>
        <v>#VALUE!</v>
      </c>
      <c r="X247" s="425" t="e">
        <f t="shared" si="83"/>
        <v>#VALUE!</v>
      </c>
      <c r="Y247" s="425" t="e">
        <f t="shared" si="83"/>
        <v>#VALUE!</v>
      </c>
      <c r="Z247" s="425" t="e">
        <f t="shared" si="83"/>
        <v>#VALUE!</v>
      </c>
      <c r="AA247" s="425" t="e">
        <f t="shared" si="83"/>
        <v>#VALUE!</v>
      </c>
      <c r="AB247" s="425" t="e">
        <f t="shared" si="83"/>
        <v>#VALUE!</v>
      </c>
      <c r="AC247" s="425" t="e">
        <f t="shared" si="83"/>
        <v>#VALUE!</v>
      </c>
      <c r="AD247" s="425" t="e">
        <f t="shared" si="83"/>
        <v>#VALUE!</v>
      </c>
      <c r="AE247" s="425" t="e">
        <f t="shared" si="83"/>
        <v>#VALUE!</v>
      </c>
      <c r="AF247" s="425" t="e">
        <f t="shared" si="83"/>
        <v>#VALUE!</v>
      </c>
      <c r="AG247" s="425" t="e">
        <f t="shared" si="83"/>
        <v>#VALUE!</v>
      </c>
      <c r="AH247" s="426" t="s">
        <v>603</v>
      </c>
      <c r="AI247" s="427">
        <f>_xlfn.AGGREGATE(9,6,C247:AG247)</f>
        <v>0</v>
      </c>
      <c r="AJ247" s="422"/>
    </row>
    <row r="248" spans="2:36" hidden="1">
      <c r="C248" s="428" t="e">
        <f t="shared" ref="C248:AG248" si="84">IF(AND(DAY(C239)&gt;=22,DAY(C239)&lt;=28,C240="土",OR(C245="休",C245="雨")),1,0)</f>
        <v>#VALUE!</v>
      </c>
      <c r="D248" s="428" t="e">
        <f t="shared" si="84"/>
        <v>#VALUE!</v>
      </c>
      <c r="E248" s="428" t="e">
        <f t="shared" si="84"/>
        <v>#VALUE!</v>
      </c>
      <c r="F248" s="428" t="e">
        <f t="shared" si="84"/>
        <v>#VALUE!</v>
      </c>
      <c r="G248" s="428" t="e">
        <f t="shared" si="84"/>
        <v>#VALUE!</v>
      </c>
      <c r="H248" s="428" t="e">
        <f t="shared" si="84"/>
        <v>#VALUE!</v>
      </c>
      <c r="I248" s="428" t="e">
        <f t="shared" si="84"/>
        <v>#VALUE!</v>
      </c>
      <c r="J248" s="428" t="e">
        <f t="shared" si="84"/>
        <v>#VALUE!</v>
      </c>
      <c r="K248" s="428" t="e">
        <f t="shared" si="84"/>
        <v>#VALUE!</v>
      </c>
      <c r="L248" s="428" t="e">
        <f t="shared" si="84"/>
        <v>#VALUE!</v>
      </c>
      <c r="M248" s="428" t="e">
        <f t="shared" si="84"/>
        <v>#VALUE!</v>
      </c>
      <c r="N248" s="428" t="e">
        <f t="shared" si="84"/>
        <v>#VALUE!</v>
      </c>
      <c r="O248" s="428" t="e">
        <f t="shared" si="84"/>
        <v>#VALUE!</v>
      </c>
      <c r="P248" s="428" t="e">
        <f t="shared" si="84"/>
        <v>#VALUE!</v>
      </c>
      <c r="Q248" s="428" t="e">
        <f t="shared" si="84"/>
        <v>#VALUE!</v>
      </c>
      <c r="R248" s="428" t="e">
        <f t="shared" si="84"/>
        <v>#VALUE!</v>
      </c>
      <c r="S248" s="428" t="e">
        <f t="shared" si="84"/>
        <v>#VALUE!</v>
      </c>
      <c r="T248" s="428" t="e">
        <f t="shared" si="84"/>
        <v>#VALUE!</v>
      </c>
      <c r="U248" s="428" t="e">
        <f t="shared" si="84"/>
        <v>#VALUE!</v>
      </c>
      <c r="V248" s="428" t="e">
        <f t="shared" si="84"/>
        <v>#VALUE!</v>
      </c>
      <c r="W248" s="428" t="e">
        <f t="shared" si="84"/>
        <v>#VALUE!</v>
      </c>
      <c r="X248" s="428" t="e">
        <f t="shared" si="84"/>
        <v>#VALUE!</v>
      </c>
      <c r="Y248" s="428" t="e">
        <f t="shared" si="84"/>
        <v>#VALUE!</v>
      </c>
      <c r="Z248" s="428" t="e">
        <f t="shared" si="84"/>
        <v>#VALUE!</v>
      </c>
      <c r="AA248" s="428" t="e">
        <f t="shared" si="84"/>
        <v>#VALUE!</v>
      </c>
      <c r="AB248" s="428" t="e">
        <f t="shared" si="84"/>
        <v>#VALUE!</v>
      </c>
      <c r="AC248" s="428" t="e">
        <f t="shared" si="84"/>
        <v>#VALUE!</v>
      </c>
      <c r="AD248" s="428" t="e">
        <f t="shared" si="84"/>
        <v>#VALUE!</v>
      </c>
      <c r="AE248" s="428" t="e">
        <f t="shared" si="84"/>
        <v>#VALUE!</v>
      </c>
      <c r="AF248" s="428" t="e">
        <f t="shared" si="84"/>
        <v>#VALUE!</v>
      </c>
      <c r="AG248" s="428" t="e">
        <f t="shared" si="84"/>
        <v>#VALUE!</v>
      </c>
      <c r="AH248" s="426" t="s">
        <v>604</v>
      </c>
      <c r="AI248" s="427">
        <f>_xlfn.AGGREGATE(9,6,C248:AG248)</f>
        <v>0</v>
      </c>
      <c r="AJ248" s="422"/>
    </row>
    <row r="250" spans="2:36" hidden="1">
      <c r="C250" s="364" t="e">
        <f>YEAR(C253)</f>
        <v>#VALUE!</v>
      </c>
      <c r="D250" s="364" t="e">
        <f>MONTH(C253)</f>
        <v>#VALUE!</v>
      </c>
    </row>
    <row r="251" spans="2:36">
      <c r="B251" s="368" t="s">
        <v>596</v>
      </c>
      <c r="C251" s="800" t="e">
        <f>C253</f>
        <v>#VALUE!</v>
      </c>
      <c r="D251" s="801"/>
      <c r="E251" s="801"/>
      <c r="F251" s="801"/>
      <c r="G251" s="801"/>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2"/>
    </row>
    <row r="252" spans="2:36" hidden="1">
      <c r="B252" s="430"/>
      <c r="C252" s="418" t="e">
        <f>DATE($C250,$D250,1)</f>
        <v>#VALUE!</v>
      </c>
      <c r="D252" s="418" t="e">
        <f t="shared" ref="D252:AG252" si="85">C252+1</f>
        <v>#VALUE!</v>
      </c>
      <c r="E252" s="418" t="e">
        <f t="shared" si="85"/>
        <v>#VALUE!</v>
      </c>
      <c r="F252" s="418" t="e">
        <f t="shared" si="85"/>
        <v>#VALUE!</v>
      </c>
      <c r="G252" s="418" t="e">
        <f t="shared" si="85"/>
        <v>#VALUE!</v>
      </c>
      <c r="H252" s="418" t="e">
        <f t="shared" si="85"/>
        <v>#VALUE!</v>
      </c>
      <c r="I252" s="418" t="e">
        <f t="shared" si="85"/>
        <v>#VALUE!</v>
      </c>
      <c r="J252" s="418" t="e">
        <f t="shared" si="85"/>
        <v>#VALUE!</v>
      </c>
      <c r="K252" s="418" t="e">
        <f t="shared" si="85"/>
        <v>#VALUE!</v>
      </c>
      <c r="L252" s="418" t="e">
        <f t="shared" si="85"/>
        <v>#VALUE!</v>
      </c>
      <c r="M252" s="418" t="e">
        <f t="shared" si="85"/>
        <v>#VALUE!</v>
      </c>
      <c r="N252" s="418" t="e">
        <f t="shared" si="85"/>
        <v>#VALUE!</v>
      </c>
      <c r="O252" s="418" t="e">
        <f t="shared" si="85"/>
        <v>#VALUE!</v>
      </c>
      <c r="P252" s="418" t="e">
        <f t="shared" si="85"/>
        <v>#VALUE!</v>
      </c>
      <c r="Q252" s="418" t="e">
        <f t="shared" si="85"/>
        <v>#VALUE!</v>
      </c>
      <c r="R252" s="418" t="e">
        <f t="shared" si="85"/>
        <v>#VALUE!</v>
      </c>
      <c r="S252" s="418" t="e">
        <f t="shared" si="85"/>
        <v>#VALUE!</v>
      </c>
      <c r="T252" s="418" t="e">
        <f t="shared" si="85"/>
        <v>#VALUE!</v>
      </c>
      <c r="U252" s="418" t="e">
        <f t="shared" si="85"/>
        <v>#VALUE!</v>
      </c>
      <c r="V252" s="418" t="e">
        <f t="shared" si="85"/>
        <v>#VALUE!</v>
      </c>
      <c r="W252" s="418" t="e">
        <f t="shared" si="85"/>
        <v>#VALUE!</v>
      </c>
      <c r="X252" s="418" t="e">
        <f t="shared" si="85"/>
        <v>#VALUE!</v>
      </c>
      <c r="Y252" s="418" t="e">
        <f t="shared" si="85"/>
        <v>#VALUE!</v>
      </c>
      <c r="Z252" s="418" t="e">
        <f t="shared" si="85"/>
        <v>#VALUE!</v>
      </c>
      <c r="AA252" s="418" t="e">
        <f t="shared" si="85"/>
        <v>#VALUE!</v>
      </c>
      <c r="AB252" s="418" t="e">
        <f t="shared" si="85"/>
        <v>#VALUE!</v>
      </c>
      <c r="AC252" s="418" t="e">
        <f t="shared" si="85"/>
        <v>#VALUE!</v>
      </c>
      <c r="AD252" s="418" t="e">
        <f t="shared" si="85"/>
        <v>#VALUE!</v>
      </c>
      <c r="AE252" s="418" t="e">
        <f t="shared" si="85"/>
        <v>#VALUE!</v>
      </c>
      <c r="AF252" s="418" t="e">
        <f t="shared" si="85"/>
        <v>#VALUE!</v>
      </c>
      <c r="AG252" s="418" t="e">
        <f t="shared" si="85"/>
        <v>#VALUE!</v>
      </c>
      <c r="AH252" s="431"/>
      <c r="AI252" s="432"/>
    </row>
    <row r="253" spans="2:36">
      <c r="B253" s="433" t="s">
        <v>597</v>
      </c>
      <c r="C253" s="434" t="e">
        <f>IF(EDATE(C238,1)&gt;$G$7,"",EDATE(C238,1))</f>
        <v>#VALUE!</v>
      </c>
      <c r="D253" s="418" t="e">
        <f t="shared" ref="D253:AG253" si="86">IF(D252&gt;$G$7,"",IF(C253=EOMONTH(DATE($C250,$D250,1),0),"",IF(C253="","",C253+1)))</f>
        <v>#VALUE!</v>
      </c>
      <c r="E253" s="418" t="e">
        <f t="shared" si="86"/>
        <v>#VALUE!</v>
      </c>
      <c r="F253" s="418" t="e">
        <f t="shared" si="86"/>
        <v>#VALUE!</v>
      </c>
      <c r="G253" s="418" t="e">
        <f t="shared" si="86"/>
        <v>#VALUE!</v>
      </c>
      <c r="H253" s="418" t="e">
        <f t="shared" si="86"/>
        <v>#VALUE!</v>
      </c>
      <c r="I253" s="418" t="e">
        <f t="shared" si="86"/>
        <v>#VALUE!</v>
      </c>
      <c r="J253" s="418" t="e">
        <f t="shared" si="86"/>
        <v>#VALUE!</v>
      </c>
      <c r="K253" s="418" t="e">
        <f t="shared" si="86"/>
        <v>#VALUE!</v>
      </c>
      <c r="L253" s="418" t="e">
        <f t="shared" si="86"/>
        <v>#VALUE!</v>
      </c>
      <c r="M253" s="418" t="e">
        <f t="shared" si="86"/>
        <v>#VALUE!</v>
      </c>
      <c r="N253" s="418" t="e">
        <f t="shared" si="86"/>
        <v>#VALUE!</v>
      </c>
      <c r="O253" s="418" t="e">
        <f t="shared" si="86"/>
        <v>#VALUE!</v>
      </c>
      <c r="P253" s="418" t="e">
        <f t="shared" si="86"/>
        <v>#VALUE!</v>
      </c>
      <c r="Q253" s="418" t="e">
        <f t="shared" si="86"/>
        <v>#VALUE!</v>
      </c>
      <c r="R253" s="418" t="e">
        <f t="shared" si="86"/>
        <v>#VALUE!</v>
      </c>
      <c r="S253" s="418" t="e">
        <f t="shared" si="86"/>
        <v>#VALUE!</v>
      </c>
      <c r="T253" s="418" t="e">
        <f t="shared" si="86"/>
        <v>#VALUE!</v>
      </c>
      <c r="U253" s="418" t="e">
        <f t="shared" si="86"/>
        <v>#VALUE!</v>
      </c>
      <c r="V253" s="418" t="e">
        <f t="shared" si="86"/>
        <v>#VALUE!</v>
      </c>
      <c r="W253" s="418" t="e">
        <f t="shared" si="86"/>
        <v>#VALUE!</v>
      </c>
      <c r="X253" s="418" t="e">
        <f t="shared" si="86"/>
        <v>#VALUE!</v>
      </c>
      <c r="Y253" s="418" t="e">
        <f t="shared" si="86"/>
        <v>#VALUE!</v>
      </c>
      <c r="Z253" s="418" t="e">
        <f t="shared" si="86"/>
        <v>#VALUE!</v>
      </c>
      <c r="AA253" s="418" t="e">
        <f t="shared" si="86"/>
        <v>#VALUE!</v>
      </c>
      <c r="AB253" s="418" t="e">
        <f t="shared" si="86"/>
        <v>#VALUE!</v>
      </c>
      <c r="AC253" s="418" t="e">
        <f t="shared" si="86"/>
        <v>#VALUE!</v>
      </c>
      <c r="AD253" s="418" t="e">
        <f t="shared" si="86"/>
        <v>#VALUE!</v>
      </c>
      <c r="AE253" s="418" t="e">
        <f t="shared" si="86"/>
        <v>#VALUE!</v>
      </c>
      <c r="AF253" s="418" t="e">
        <f t="shared" si="86"/>
        <v>#VALUE!</v>
      </c>
      <c r="AG253" s="418" t="e">
        <f t="shared" si="86"/>
        <v>#VALUE!</v>
      </c>
      <c r="AH253" s="419" t="s">
        <v>598</v>
      </c>
      <c r="AI253" s="420">
        <f>+COUNTIFS(C254:AG254,"土",C255:AG255,"")+COUNTIFS(C254:AG254,"日",C255:AG255,"")</f>
        <v>0</v>
      </c>
    </row>
    <row r="254" spans="2:36">
      <c r="B254" s="393" t="s">
        <v>569</v>
      </c>
      <c r="C254" s="394" t="str">
        <f>IFERROR(TEXT(WEEKDAY(+C253),"aaa"),"")</f>
        <v/>
      </c>
      <c r="D254" s="394" t="str">
        <f t="shared" ref="D254:AG254" si="87">IFERROR(TEXT(WEEKDAY(+D253),"aaa"),"")</f>
        <v/>
      </c>
      <c r="E254" s="394" t="str">
        <f t="shared" si="87"/>
        <v/>
      </c>
      <c r="F254" s="394" t="str">
        <f t="shared" si="87"/>
        <v/>
      </c>
      <c r="G254" s="394" t="str">
        <f t="shared" si="87"/>
        <v/>
      </c>
      <c r="H254" s="394" t="str">
        <f t="shared" si="87"/>
        <v/>
      </c>
      <c r="I254" s="394" t="str">
        <f t="shared" si="87"/>
        <v/>
      </c>
      <c r="J254" s="394" t="str">
        <f t="shared" si="87"/>
        <v/>
      </c>
      <c r="K254" s="394" t="str">
        <f t="shared" si="87"/>
        <v/>
      </c>
      <c r="L254" s="394" t="str">
        <f t="shared" si="87"/>
        <v/>
      </c>
      <c r="M254" s="394" t="str">
        <f t="shared" si="87"/>
        <v/>
      </c>
      <c r="N254" s="394" t="str">
        <f t="shared" si="87"/>
        <v/>
      </c>
      <c r="O254" s="394" t="str">
        <f t="shared" si="87"/>
        <v/>
      </c>
      <c r="P254" s="394" t="str">
        <f t="shared" si="87"/>
        <v/>
      </c>
      <c r="Q254" s="394" t="str">
        <f t="shared" si="87"/>
        <v/>
      </c>
      <c r="R254" s="394" t="str">
        <f t="shared" si="87"/>
        <v/>
      </c>
      <c r="S254" s="394" t="str">
        <f t="shared" si="87"/>
        <v/>
      </c>
      <c r="T254" s="394" t="str">
        <f t="shared" si="87"/>
        <v/>
      </c>
      <c r="U254" s="394" t="str">
        <f t="shared" si="87"/>
        <v/>
      </c>
      <c r="V254" s="394" t="str">
        <f t="shared" si="87"/>
        <v/>
      </c>
      <c r="W254" s="394" t="str">
        <f t="shared" si="87"/>
        <v/>
      </c>
      <c r="X254" s="394" t="str">
        <f t="shared" si="87"/>
        <v/>
      </c>
      <c r="Y254" s="394" t="str">
        <f t="shared" si="87"/>
        <v/>
      </c>
      <c r="Z254" s="394" t="str">
        <f t="shared" si="87"/>
        <v/>
      </c>
      <c r="AA254" s="394" t="str">
        <f t="shared" si="87"/>
        <v/>
      </c>
      <c r="AB254" s="394" t="str">
        <f t="shared" si="87"/>
        <v/>
      </c>
      <c r="AC254" s="394" t="str">
        <f t="shared" si="87"/>
        <v/>
      </c>
      <c r="AD254" s="394" t="str">
        <f t="shared" si="87"/>
        <v/>
      </c>
      <c r="AE254" s="394" t="str">
        <f t="shared" si="87"/>
        <v/>
      </c>
      <c r="AF254" s="394" t="str">
        <f t="shared" si="87"/>
        <v/>
      </c>
      <c r="AG254" s="394" t="str">
        <f t="shared" si="87"/>
        <v/>
      </c>
      <c r="AH254" s="419" t="s">
        <v>599</v>
      </c>
      <c r="AI254" s="420">
        <f>+COUNTIF(C255:AG255,"夏休")+COUNTIF(C255:AG255,"冬休")+COUNTIF(C255:AG255,"中止")+COUNTIF(C255:AG255,"工場")+COUNTIF(C255:AG255,"他")</f>
        <v>0</v>
      </c>
    </row>
    <row r="255" spans="2:36" ht="13.5" customHeight="1">
      <c r="B255" s="803" t="s">
        <v>601</v>
      </c>
      <c r="C255" s="805"/>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97"/>
      <c r="AH255" s="398" t="s">
        <v>527</v>
      </c>
      <c r="AI255" s="421">
        <f>COUNT(C253:AG253)-AI254</f>
        <v>0</v>
      </c>
    </row>
    <row r="256" spans="2:36" ht="13.5" customHeight="1">
      <c r="B256" s="804"/>
      <c r="C256" s="805"/>
      <c r="D256" s="778"/>
      <c r="E256" s="778"/>
      <c r="F256" s="778"/>
      <c r="G256" s="778"/>
      <c r="H256" s="778"/>
      <c r="I256" s="778"/>
      <c r="J256" s="778"/>
      <c r="K256" s="778"/>
      <c r="L256" s="778"/>
      <c r="M256" s="778"/>
      <c r="N256" s="778"/>
      <c r="O256" s="778"/>
      <c r="P256" s="778"/>
      <c r="Q256" s="778"/>
      <c r="R256" s="778"/>
      <c r="S256" s="778"/>
      <c r="T256" s="778"/>
      <c r="U256" s="778"/>
      <c r="V256" s="778"/>
      <c r="W256" s="778"/>
      <c r="X256" s="778"/>
      <c r="Y256" s="778"/>
      <c r="Z256" s="778"/>
      <c r="AA256" s="778"/>
      <c r="AB256" s="778"/>
      <c r="AC256" s="778"/>
      <c r="AD256" s="778"/>
      <c r="AE256" s="778"/>
      <c r="AF256" s="778"/>
      <c r="AG256" s="797"/>
      <c r="AH256" s="398" t="s">
        <v>573</v>
      </c>
      <c r="AI256" s="396">
        <f>+COUNTIF(C257:AG258,"休")</f>
        <v>0</v>
      </c>
      <c r="AJ256" s="422" t="e">
        <f>IF(AI257&gt;0.285,"",IF(AI256&lt;AI253,"←計画日数が足りません",""))</f>
        <v>#DIV/0!</v>
      </c>
    </row>
    <row r="257" spans="2:36" ht="13.5" customHeight="1">
      <c r="B257" s="798" t="s">
        <v>535</v>
      </c>
      <c r="C257" s="799"/>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4"/>
      <c r="AH257" s="398" t="s">
        <v>575</v>
      </c>
      <c r="AI257" s="399" t="e">
        <f>+AI256/AI255</f>
        <v>#DIV/0!</v>
      </c>
    </row>
    <row r="258" spans="2:36">
      <c r="B258" s="798"/>
      <c r="C258" s="799"/>
      <c r="D258" s="793"/>
      <c r="E258" s="793"/>
      <c r="F258" s="793"/>
      <c r="G258" s="793"/>
      <c r="H258" s="793"/>
      <c r="I258" s="793"/>
      <c r="J258" s="793"/>
      <c r="K258" s="793"/>
      <c r="L258" s="793"/>
      <c r="M258" s="793"/>
      <c r="N258" s="793"/>
      <c r="O258" s="793"/>
      <c r="P258" s="793"/>
      <c r="Q258" s="793"/>
      <c r="R258" s="793"/>
      <c r="S258" s="793"/>
      <c r="T258" s="793"/>
      <c r="U258" s="793"/>
      <c r="V258" s="793"/>
      <c r="W258" s="793"/>
      <c r="X258" s="793"/>
      <c r="Y258" s="793"/>
      <c r="Z258" s="793"/>
      <c r="AA258" s="793"/>
      <c r="AB258" s="793"/>
      <c r="AC258" s="793"/>
      <c r="AD258" s="793"/>
      <c r="AE258" s="793"/>
      <c r="AF258" s="793"/>
      <c r="AG258" s="794"/>
      <c r="AH258" s="398" t="s">
        <v>528</v>
      </c>
      <c r="AI258" s="396">
        <f>+COUNTA(C259:AG260)</f>
        <v>0</v>
      </c>
    </row>
    <row r="259" spans="2:36">
      <c r="B259" s="725" t="s">
        <v>538</v>
      </c>
      <c r="C259" s="795"/>
      <c r="D259" s="776"/>
      <c r="E259" s="776"/>
      <c r="F259" s="776"/>
      <c r="G259" s="776"/>
      <c r="H259" s="776"/>
      <c r="I259" s="776"/>
      <c r="J259" s="776"/>
      <c r="K259" s="776"/>
      <c r="L259" s="776"/>
      <c r="M259" s="776"/>
      <c r="N259" s="776"/>
      <c r="O259" s="776"/>
      <c r="P259" s="776"/>
      <c r="Q259" s="776"/>
      <c r="R259" s="776"/>
      <c r="S259" s="776"/>
      <c r="T259" s="776"/>
      <c r="U259" s="776"/>
      <c r="V259" s="776"/>
      <c r="W259" s="776"/>
      <c r="X259" s="776"/>
      <c r="Y259" s="776"/>
      <c r="Z259" s="776"/>
      <c r="AA259" s="776"/>
      <c r="AB259" s="776"/>
      <c r="AC259" s="776"/>
      <c r="AD259" s="776"/>
      <c r="AE259" s="776"/>
      <c r="AF259" s="776"/>
      <c r="AG259" s="783"/>
      <c r="AH259" s="423" t="s">
        <v>577</v>
      </c>
      <c r="AI259" s="424" t="e">
        <f>+AI258/AI255</f>
        <v>#DIV/0!</v>
      </c>
    </row>
    <row r="260" spans="2:36">
      <c r="B260" s="726"/>
      <c r="C260" s="796"/>
      <c r="D260" s="777"/>
      <c r="E260" s="777"/>
      <c r="F260" s="777"/>
      <c r="G260" s="777"/>
      <c r="H260" s="777"/>
      <c r="I260" s="777"/>
      <c r="J260" s="777"/>
      <c r="K260" s="777"/>
      <c r="L260" s="777"/>
      <c r="M260" s="777"/>
      <c r="N260" s="777"/>
      <c r="O260" s="777"/>
      <c r="P260" s="777"/>
      <c r="Q260" s="777"/>
      <c r="R260" s="777"/>
      <c r="S260" s="777"/>
      <c r="T260" s="777"/>
      <c r="U260" s="777"/>
      <c r="V260" s="777"/>
      <c r="W260" s="777"/>
      <c r="X260" s="777"/>
      <c r="Y260" s="777"/>
      <c r="Z260" s="777"/>
      <c r="AA260" s="777"/>
      <c r="AB260" s="777"/>
      <c r="AC260" s="777"/>
      <c r="AD260" s="777"/>
      <c r="AE260" s="777"/>
      <c r="AF260" s="777"/>
      <c r="AG260" s="784"/>
      <c r="AH260" s="400" t="s">
        <v>602</v>
      </c>
      <c r="AI260" s="401" t="str">
        <f>IF(7&gt;AI255,"対象外",IF(AI258&gt;=AI253,"OK",IF(AI259&gt;=0.285,"OK","NG")))</f>
        <v>対象外</v>
      </c>
      <c r="AJ260" s="422" t="str">
        <f>IF(AI260="対象外","←７日間に満たない期間は達成判定の対象外",IF(AI260="NG","←月単位未達成","←月単位達成"))</f>
        <v>←７日間に満たない期間は達成判定の対象外</v>
      </c>
    </row>
    <row r="261" spans="2:36" hidden="1">
      <c r="C261" s="425" t="e">
        <f t="shared" ref="C261:AG261" si="88">IF(AND(DAY(C253)&gt;=22,DAY(C253)&lt;=28,C254="土"),1,0)</f>
        <v>#VALUE!</v>
      </c>
      <c r="D261" s="425" t="e">
        <f t="shared" si="88"/>
        <v>#VALUE!</v>
      </c>
      <c r="E261" s="425" t="e">
        <f t="shared" si="88"/>
        <v>#VALUE!</v>
      </c>
      <c r="F261" s="425" t="e">
        <f t="shared" si="88"/>
        <v>#VALUE!</v>
      </c>
      <c r="G261" s="425" t="e">
        <f t="shared" si="88"/>
        <v>#VALUE!</v>
      </c>
      <c r="H261" s="425" t="e">
        <f t="shared" si="88"/>
        <v>#VALUE!</v>
      </c>
      <c r="I261" s="425" t="e">
        <f t="shared" si="88"/>
        <v>#VALUE!</v>
      </c>
      <c r="J261" s="425" t="e">
        <f t="shared" si="88"/>
        <v>#VALUE!</v>
      </c>
      <c r="K261" s="425" t="e">
        <f t="shared" si="88"/>
        <v>#VALUE!</v>
      </c>
      <c r="L261" s="425" t="e">
        <f t="shared" si="88"/>
        <v>#VALUE!</v>
      </c>
      <c r="M261" s="425" t="e">
        <f t="shared" si="88"/>
        <v>#VALUE!</v>
      </c>
      <c r="N261" s="425" t="e">
        <f t="shared" si="88"/>
        <v>#VALUE!</v>
      </c>
      <c r="O261" s="425" t="e">
        <f t="shared" si="88"/>
        <v>#VALUE!</v>
      </c>
      <c r="P261" s="425" t="e">
        <f t="shared" si="88"/>
        <v>#VALUE!</v>
      </c>
      <c r="Q261" s="425" t="e">
        <f t="shared" si="88"/>
        <v>#VALUE!</v>
      </c>
      <c r="R261" s="425" t="e">
        <f t="shared" si="88"/>
        <v>#VALUE!</v>
      </c>
      <c r="S261" s="425" t="e">
        <f t="shared" si="88"/>
        <v>#VALUE!</v>
      </c>
      <c r="T261" s="425" t="e">
        <f t="shared" si="88"/>
        <v>#VALUE!</v>
      </c>
      <c r="U261" s="425" t="e">
        <f t="shared" si="88"/>
        <v>#VALUE!</v>
      </c>
      <c r="V261" s="425" t="e">
        <f t="shared" si="88"/>
        <v>#VALUE!</v>
      </c>
      <c r="W261" s="425" t="e">
        <f t="shared" si="88"/>
        <v>#VALUE!</v>
      </c>
      <c r="X261" s="425" t="e">
        <f t="shared" si="88"/>
        <v>#VALUE!</v>
      </c>
      <c r="Y261" s="425" t="e">
        <f t="shared" si="88"/>
        <v>#VALUE!</v>
      </c>
      <c r="Z261" s="425" t="e">
        <f t="shared" si="88"/>
        <v>#VALUE!</v>
      </c>
      <c r="AA261" s="425" t="e">
        <f t="shared" si="88"/>
        <v>#VALUE!</v>
      </c>
      <c r="AB261" s="425" t="e">
        <f t="shared" si="88"/>
        <v>#VALUE!</v>
      </c>
      <c r="AC261" s="425" t="e">
        <f t="shared" si="88"/>
        <v>#VALUE!</v>
      </c>
      <c r="AD261" s="425" t="e">
        <f t="shared" si="88"/>
        <v>#VALUE!</v>
      </c>
      <c r="AE261" s="425" t="e">
        <f t="shared" si="88"/>
        <v>#VALUE!</v>
      </c>
      <c r="AF261" s="425" t="e">
        <f t="shared" si="88"/>
        <v>#VALUE!</v>
      </c>
      <c r="AG261" s="425" t="e">
        <f t="shared" si="88"/>
        <v>#VALUE!</v>
      </c>
      <c r="AH261" s="426" t="s">
        <v>603</v>
      </c>
      <c r="AI261" s="427">
        <f>_xlfn.AGGREGATE(9,6,C261:AG261)</f>
        <v>0</v>
      </c>
      <c r="AJ261" s="422"/>
    </row>
    <row r="262" spans="2:36" hidden="1">
      <c r="C262" s="428" t="e">
        <f t="shared" ref="C262:AG262" si="89">IF(AND(DAY(C253)&gt;=22,DAY(C253)&lt;=28,C254="土",OR(C259="休",C259="雨")),1,0)</f>
        <v>#VALUE!</v>
      </c>
      <c r="D262" s="428" t="e">
        <f t="shared" si="89"/>
        <v>#VALUE!</v>
      </c>
      <c r="E262" s="428" t="e">
        <f t="shared" si="89"/>
        <v>#VALUE!</v>
      </c>
      <c r="F262" s="428" t="e">
        <f t="shared" si="89"/>
        <v>#VALUE!</v>
      </c>
      <c r="G262" s="428" t="e">
        <f t="shared" si="89"/>
        <v>#VALUE!</v>
      </c>
      <c r="H262" s="428" t="e">
        <f t="shared" si="89"/>
        <v>#VALUE!</v>
      </c>
      <c r="I262" s="428" t="e">
        <f t="shared" si="89"/>
        <v>#VALUE!</v>
      </c>
      <c r="J262" s="428" t="e">
        <f t="shared" si="89"/>
        <v>#VALUE!</v>
      </c>
      <c r="K262" s="428" t="e">
        <f t="shared" si="89"/>
        <v>#VALUE!</v>
      </c>
      <c r="L262" s="428" t="e">
        <f t="shared" si="89"/>
        <v>#VALUE!</v>
      </c>
      <c r="M262" s="428" t="e">
        <f t="shared" si="89"/>
        <v>#VALUE!</v>
      </c>
      <c r="N262" s="428" t="e">
        <f t="shared" si="89"/>
        <v>#VALUE!</v>
      </c>
      <c r="O262" s="428" t="e">
        <f t="shared" si="89"/>
        <v>#VALUE!</v>
      </c>
      <c r="P262" s="428" t="e">
        <f t="shared" si="89"/>
        <v>#VALUE!</v>
      </c>
      <c r="Q262" s="428" t="e">
        <f t="shared" si="89"/>
        <v>#VALUE!</v>
      </c>
      <c r="R262" s="428" t="e">
        <f t="shared" si="89"/>
        <v>#VALUE!</v>
      </c>
      <c r="S262" s="428" t="e">
        <f t="shared" si="89"/>
        <v>#VALUE!</v>
      </c>
      <c r="T262" s="428" t="e">
        <f t="shared" si="89"/>
        <v>#VALUE!</v>
      </c>
      <c r="U262" s="428" t="e">
        <f t="shared" si="89"/>
        <v>#VALUE!</v>
      </c>
      <c r="V262" s="428" t="e">
        <f t="shared" si="89"/>
        <v>#VALUE!</v>
      </c>
      <c r="W262" s="428" t="e">
        <f t="shared" si="89"/>
        <v>#VALUE!</v>
      </c>
      <c r="X262" s="428" t="e">
        <f t="shared" si="89"/>
        <v>#VALUE!</v>
      </c>
      <c r="Y262" s="428" t="e">
        <f t="shared" si="89"/>
        <v>#VALUE!</v>
      </c>
      <c r="Z262" s="428" t="e">
        <f t="shared" si="89"/>
        <v>#VALUE!</v>
      </c>
      <c r="AA262" s="428" t="e">
        <f t="shared" si="89"/>
        <v>#VALUE!</v>
      </c>
      <c r="AB262" s="428" t="e">
        <f t="shared" si="89"/>
        <v>#VALUE!</v>
      </c>
      <c r="AC262" s="428" t="e">
        <f t="shared" si="89"/>
        <v>#VALUE!</v>
      </c>
      <c r="AD262" s="428" t="e">
        <f t="shared" si="89"/>
        <v>#VALUE!</v>
      </c>
      <c r="AE262" s="428" t="e">
        <f t="shared" si="89"/>
        <v>#VALUE!</v>
      </c>
      <c r="AF262" s="428" t="e">
        <f t="shared" si="89"/>
        <v>#VALUE!</v>
      </c>
      <c r="AG262" s="428" t="e">
        <f t="shared" si="89"/>
        <v>#VALUE!</v>
      </c>
      <c r="AH262" s="426" t="s">
        <v>604</v>
      </c>
      <c r="AI262" s="427">
        <f>_xlfn.AGGREGATE(9,6,C262:AG262)</f>
        <v>0</v>
      </c>
      <c r="AJ262" s="422"/>
    </row>
    <row r="264" spans="2:36" hidden="1">
      <c r="C264" s="364" t="e">
        <f>YEAR(C267)</f>
        <v>#VALUE!</v>
      </c>
      <c r="D264" s="364" t="e">
        <f>MONTH(C267)</f>
        <v>#VALUE!</v>
      </c>
    </row>
    <row r="265" spans="2:36">
      <c r="B265" s="368" t="s">
        <v>596</v>
      </c>
      <c r="C265" s="800" t="e">
        <f>C267</f>
        <v>#VALUE!</v>
      </c>
      <c r="D265" s="801"/>
      <c r="E265" s="801"/>
      <c r="F265" s="801"/>
      <c r="G265" s="801"/>
      <c r="H265" s="801"/>
      <c r="I265" s="801"/>
      <c r="J265" s="801"/>
      <c r="K265" s="801"/>
      <c r="L265" s="801"/>
      <c r="M265" s="801"/>
      <c r="N265" s="801"/>
      <c r="O265" s="801"/>
      <c r="P265" s="801"/>
      <c r="Q265" s="801"/>
      <c r="R265" s="801"/>
      <c r="S265" s="801"/>
      <c r="T265" s="801"/>
      <c r="U265" s="801"/>
      <c r="V265" s="801"/>
      <c r="W265" s="801"/>
      <c r="X265" s="801"/>
      <c r="Y265" s="801"/>
      <c r="Z265" s="801"/>
      <c r="AA265" s="801"/>
      <c r="AB265" s="801"/>
      <c r="AC265" s="801"/>
      <c r="AD265" s="801"/>
      <c r="AE265" s="801"/>
      <c r="AF265" s="801"/>
      <c r="AG265" s="801"/>
      <c r="AH265" s="801"/>
      <c r="AI265" s="802"/>
    </row>
    <row r="266" spans="2:36" hidden="1">
      <c r="B266" s="430"/>
      <c r="C266" s="418" t="e">
        <f>DATE($C264,$D264,1)</f>
        <v>#VALUE!</v>
      </c>
      <c r="D266" s="418" t="e">
        <f t="shared" ref="D266:AG266" si="90">C266+1</f>
        <v>#VALUE!</v>
      </c>
      <c r="E266" s="418" t="e">
        <f t="shared" si="90"/>
        <v>#VALUE!</v>
      </c>
      <c r="F266" s="418" t="e">
        <f t="shared" si="90"/>
        <v>#VALUE!</v>
      </c>
      <c r="G266" s="418" t="e">
        <f t="shared" si="90"/>
        <v>#VALUE!</v>
      </c>
      <c r="H266" s="418" t="e">
        <f t="shared" si="90"/>
        <v>#VALUE!</v>
      </c>
      <c r="I266" s="418" t="e">
        <f t="shared" si="90"/>
        <v>#VALUE!</v>
      </c>
      <c r="J266" s="418" t="e">
        <f t="shared" si="90"/>
        <v>#VALUE!</v>
      </c>
      <c r="K266" s="418" t="e">
        <f t="shared" si="90"/>
        <v>#VALUE!</v>
      </c>
      <c r="L266" s="418" t="e">
        <f t="shared" si="90"/>
        <v>#VALUE!</v>
      </c>
      <c r="M266" s="418" t="e">
        <f t="shared" si="90"/>
        <v>#VALUE!</v>
      </c>
      <c r="N266" s="418" t="e">
        <f t="shared" si="90"/>
        <v>#VALUE!</v>
      </c>
      <c r="O266" s="418" t="e">
        <f t="shared" si="90"/>
        <v>#VALUE!</v>
      </c>
      <c r="P266" s="418" t="e">
        <f t="shared" si="90"/>
        <v>#VALUE!</v>
      </c>
      <c r="Q266" s="418" t="e">
        <f t="shared" si="90"/>
        <v>#VALUE!</v>
      </c>
      <c r="R266" s="418" t="e">
        <f t="shared" si="90"/>
        <v>#VALUE!</v>
      </c>
      <c r="S266" s="418" t="e">
        <f t="shared" si="90"/>
        <v>#VALUE!</v>
      </c>
      <c r="T266" s="418" t="e">
        <f t="shared" si="90"/>
        <v>#VALUE!</v>
      </c>
      <c r="U266" s="418" t="e">
        <f t="shared" si="90"/>
        <v>#VALUE!</v>
      </c>
      <c r="V266" s="418" t="e">
        <f t="shared" si="90"/>
        <v>#VALUE!</v>
      </c>
      <c r="W266" s="418" t="e">
        <f t="shared" si="90"/>
        <v>#VALUE!</v>
      </c>
      <c r="X266" s="418" t="e">
        <f t="shared" si="90"/>
        <v>#VALUE!</v>
      </c>
      <c r="Y266" s="418" t="e">
        <f t="shared" si="90"/>
        <v>#VALUE!</v>
      </c>
      <c r="Z266" s="418" t="e">
        <f t="shared" si="90"/>
        <v>#VALUE!</v>
      </c>
      <c r="AA266" s="418" t="e">
        <f t="shared" si="90"/>
        <v>#VALUE!</v>
      </c>
      <c r="AB266" s="418" t="e">
        <f t="shared" si="90"/>
        <v>#VALUE!</v>
      </c>
      <c r="AC266" s="418" t="e">
        <f t="shared" si="90"/>
        <v>#VALUE!</v>
      </c>
      <c r="AD266" s="418" t="e">
        <f t="shared" si="90"/>
        <v>#VALUE!</v>
      </c>
      <c r="AE266" s="418" t="e">
        <f t="shared" si="90"/>
        <v>#VALUE!</v>
      </c>
      <c r="AF266" s="418" t="e">
        <f t="shared" si="90"/>
        <v>#VALUE!</v>
      </c>
      <c r="AG266" s="418" t="e">
        <f t="shared" si="90"/>
        <v>#VALUE!</v>
      </c>
      <c r="AH266" s="431"/>
      <c r="AI266" s="432"/>
    </row>
    <row r="267" spans="2:36">
      <c r="B267" s="433" t="s">
        <v>597</v>
      </c>
      <c r="C267" s="434" t="e">
        <f>IF(EDATE(C252,1)&gt;$G$7,"",EDATE(C252,1))</f>
        <v>#VALUE!</v>
      </c>
      <c r="D267" s="418" t="e">
        <f t="shared" ref="D267:AG267" si="91">IF(D266&gt;$G$7,"",IF(C267=EOMONTH(DATE($C264,$D264,1),0),"",IF(C267="","",C267+1)))</f>
        <v>#VALUE!</v>
      </c>
      <c r="E267" s="418" t="e">
        <f t="shared" si="91"/>
        <v>#VALUE!</v>
      </c>
      <c r="F267" s="418" t="e">
        <f t="shared" si="91"/>
        <v>#VALUE!</v>
      </c>
      <c r="G267" s="418" t="e">
        <f t="shared" si="91"/>
        <v>#VALUE!</v>
      </c>
      <c r="H267" s="418" t="e">
        <f t="shared" si="91"/>
        <v>#VALUE!</v>
      </c>
      <c r="I267" s="418" t="e">
        <f t="shared" si="91"/>
        <v>#VALUE!</v>
      </c>
      <c r="J267" s="418" t="e">
        <f t="shared" si="91"/>
        <v>#VALUE!</v>
      </c>
      <c r="K267" s="418" t="e">
        <f t="shared" si="91"/>
        <v>#VALUE!</v>
      </c>
      <c r="L267" s="418" t="e">
        <f t="shared" si="91"/>
        <v>#VALUE!</v>
      </c>
      <c r="M267" s="418" t="e">
        <f t="shared" si="91"/>
        <v>#VALUE!</v>
      </c>
      <c r="N267" s="418" t="e">
        <f t="shared" si="91"/>
        <v>#VALUE!</v>
      </c>
      <c r="O267" s="418" t="e">
        <f t="shared" si="91"/>
        <v>#VALUE!</v>
      </c>
      <c r="P267" s="418" t="e">
        <f t="shared" si="91"/>
        <v>#VALUE!</v>
      </c>
      <c r="Q267" s="418" t="e">
        <f t="shared" si="91"/>
        <v>#VALUE!</v>
      </c>
      <c r="R267" s="418" t="e">
        <f t="shared" si="91"/>
        <v>#VALUE!</v>
      </c>
      <c r="S267" s="418" t="e">
        <f t="shared" si="91"/>
        <v>#VALUE!</v>
      </c>
      <c r="T267" s="418" t="e">
        <f t="shared" si="91"/>
        <v>#VALUE!</v>
      </c>
      <c r="U267" s="418" t="e">
        <f t="shared" si="91"/>
        <v>#VALUE!</v>
      </c>
      <c r="V267" s="418" t="e">
        <f t="shared" si="91"/>
        <v>#VALUE!</v>
      </c>
      <c r="W267" s="418" t="e">
        <f t="shared" si="91"/>
        <v>#VALUE!</v>
      </c>
      <c r="X267" s="418" t="e">
        <f t="shared" si="91"/>
        <v>#VALUE!</v>
      </c>
      <c r="Y267" s="418" t="e">
        <f t="shared" si="91"/>
        <v>#VALUE!</v>
      </c>
      <c r="Z267" s="418" t="e">
        <f t="shared" si="91"/>
        <v>#VALUE!</v>
      </c>
      <c r="AA267" s="418" t="e">
        <f t="shared" si="91"/>
        <v>#VALUE!</v>
      </c>
      <c r="AB267" s="418" t="e">
        <f t="shared" si="91"/>
        <v>#VALUE!</v>
      </c>
      <c r="AC267" s="418" t="e">
        <f t="shared" si="91"/>
        <v>#VALUE!</v>
      </c>
      <c r="AD267" s="418" t="e">
        <f t="shared" si="91"/>
        <v>#VALUE!</v>
      </c>
      <c r="AE267" s="418" t="e">
        <f t="shared" si="91"/>
        <v>#VALUE!</v>
      </c>
      <c r="AF267" s="418" t="e">
        <f t="shared" si="91"/>
        <v>#VALUE!</v>
      </c>
      <c r="AG267" s="418" t="e">
        <f t="shared" si="91"/>
        <v>#VALUE!</v>
      </c>
      <c r="AH267" s="419" t="s">
        <v>598</v>
      </c>
      <c r="AI267" s="420">
        <f>+COUNTIFS(C268:AG268,"土",C269:AG269,"")+COUNTIFS(C268:AG268,"日",C269:AG269,"")</f>
        <v>0</v>
      </c>
    </row>
    <row r="268" spans="2:36">
      <c r="B268" s="393" t="s">
        <v>569</v>
      </c>
      <c r="C268" s="394" t="str">
        <f>IFERROR(TEXT(WEEKDAY(+C267),"aaa"),"")</f>
        <v/>
      </c>
      <c r="D268" s="394" t="str">
        <f t="shared" ref="D268:AG268" si="92">IFERROR(TEXT(WEEKDAY(+D267),"aaa"),"")</f>
        <v/>
      </c>
      <c r="E268" s="394" t="str">
        <f t="shared" si="92"/>
        <v/>
      </c>
      <c r="F268" s="394" t="str">
        <f t="shared" si="92"/>
        <v/>
      </c>
      <c r="G268" s="394" t="str">
        <f t="shared" si="92"/>
        <v/>
      </c>
      <c r="H268" s="394" t="str">
        <f t="shared" si="92"/>
        <v/>
      </c>
      <c r="I268" s="394" t="str">
        <f t="shared" si="92"/>
        <v/>
      </c>
      <c r="J268" s="394" t="str">
        <f t="shared" si="92"/>
        <v/>
      </c>
      <c r="K268" s="394" t="str">
        <f t="shared" si="92"/>
        <v/>
      </c>
      <c r="L268" s="394" t="str">
        <f t="shared" si="92"/>
        <v/>
      </c>
      <c r="M268" s="394" t="str">
        <f t="shared" si="92"/>
        <v/>
      </c>
      <c r="N268" s="394" t="str">
        <f t="shared" si="92"/>
        <v/>
      </c>
      <c r="O268" s="394" t="str">
        <f t="shared" si="92"/>
        <v/>
      </c>
      <c r="P268" s="394" t="str">
        <f t="shared" si="92"/>
        <v/>
      </c>
      <c r="Q268" s="394" t="str">
        <f t="shared" si="92"/>
        <v/>
      </c>
      <c r="R268" s="394" t="str">
        <f t="shared" si="92"/>
        <v/>
      </c>
      <c r="S268" s="394" t="str">
        <f t="shared" si="92"/>
        <v/>
      </c>
      <c r="T268" s="394" t="str">
        <f t="shared" si="92"/>
        <v/>
      </c>
      <c r="U268" s="394" t="str">
        <f t="shared" si="92"/>
        <v/>
      </c>
      <c r="V268" s="394" t="str">
        <f t="shared" si="92"/>
        <v/>
      </c>
      <c r="W268" s="394" t="str">
        <f t="shared" si="92"/>
        <v/>
      </c>
      <c r="X268" s="394" t="str">
        <f t="shared" si="92"/>
        <v/>
      </c>
      <c r="Y268" s="394" t="str">
        <f t="shared" si="92"/>
        <v/>
      </c>
      <c r="Z268" s="394" t="str">
        <f t="shared" si="92"/>
        <v/>
      </c>
      <c r="AA268" s="394" t="str">
        <f t="shared" si="92"/>
        <v/>
      </c>
      <c r="AB268" s="394" t="str">
        <f t="shared" si="92"/>
        <v/>
      </c>
      <c r="AC268" s="394" t="str">
        <f t="shared" si="92"/>
        <v/>
      </c>
      <c r="AD268" s="394" t="str">
        <f t="shared" si="92"/>
        <v/>
      </c>
      <c r="AE268" s="394" t="str">
        <f t="shared" si="92"/>
        <v/>
      </c>
      <c r="AF268" s="394" t="str">
        <f t="shared" si="92"/>
        <v/>
      </c>
      <c r="AG268" s="394" t="str">
        <f t="shared" si="92"/>
        <v/>
      </c>
      <c r="AH268" s="419" t="s">
        <v>599</v>
      </c>
      <c r="AI268" s="420">
        <f>+COUNTIF(C269:AG269,"夏休")+COUNTIF(C269:AG269,"冬休")+COUNTIF(C269:AG269,"中止")+COUNTIF(C269:AG269,"工場")+COUNTIF(C269:AG269,"他")</f>
        <v>0</v>
      </c>
    </row>
    <row r="269" spans="2:36" ht="13.5" customHeight="1">
      <c r="B269" s="803" t="s">
        <v>601</v>
      </c>
      <c r="C269" s="805"/>
      <c r="D269" s="778"/>
      <c r="E269" s="778"/>
      <c r="F269" s="778"/>
      <c r="G269" s="778"/>
      <c r="H269" s="778"/>
      <c r="I269" s="778"/>
      <c r="J269" s="778"/>
      <c r="K269" s="778"/>
      <c r="L269" s="778"/>
      <c r="M269" s="778"/>
      <c r="N269" s="778"/>
      <c r="O269" s="778"/>
      <c r="P269" s="778"/>
      <c r="Q269" s="778"/>
      <c r="R269" s="778"/>
      <c r="S269" s="778"/>
      <c r="T269" s="778"/>
      <c r="U269" s="778"/>
      <c r="V269" s="778"/>
      <c r="W269" s="778"/>
      <c r="X269" s="778"/>
      <c r="Y269" s="778"/>
      <c r="Z269" s="778"/>
      <c r="AA269" s="778"/>
      <c r="AB269" s="778"/>
      <c r="AC269" s="778"/>
      <c r="AD269" s="778"/>
      <c r="AE269" s="778"/>
      <c r="AF269" s="778"/>
      <c r="AG269" s="797"/>
      <c r="AH269" s="398" t="s">
        <v>527</v>
      </c>
      <c r="AI269" s="421">
        <f>COUNT(C267:AG267)-AI268</f>
        <v>0</v>
      </c>
    </row>
    <row r="270" spans="2:36" ht="13.5" customHeight="1">
      <c r="B270" s="804"/>
      <c r="C270" s="805"/>
      <c r="D270" s="778"/>
      <c r="E270" s="778"/>
      <c r="F270" s="778"/>
      <c r="G270" s="778"/>
      <c r="H270" s="778"/>
      <c r="I270" s="778"/>
      <c r="J270" s="778"/>
      <c r="K270" s="778"/>
      <c r="L270" s="778"/>
      <c r="M270" s="778"/>
      <c r="N270" s="778"/>
      <c r="O270" s="778"/>
      <c r="P270" s="778"/>
      <c r="Q270" s="778"/>
      <c r="R270" s="778"/>
      <c r="S270" s="778"/>
      <c r="T270" s="778"/>
      <c r="U270" s="778"/>
      <c r="V270" s="778"/>
      <c r="W270" s="778"/>
      <c r="X270" s="778"/>
      <c r="Y270" s="778"/>
      <c r="Z270" s="778"/>
      <c r="AA270" s="778"/>
      <c r="AB270" s="778"/>
      <c r="AC270" s="778"/>
      <c r="AD270" s="778"/>
      <c r="AE270" s="778"/>
      <c r="AF270" s="778"/>
      <c r="AG270" s="797"/>
      <c r="AH270" s="398" t="s">
        <v>573</v>
      </c>
      <c r="AI270" s="396">
        <f>+COUNTIF(C271:AG272,"休")</f>
        <v>0</v>
      </c>
      <c r="AJ270" s="422" t="e">
        <f>IF(AI271&gt;0.285,"",IF(AI270&lt;AI267,"←計画日数が足りません",""))</f>
        <v>#DIV/0!</v>
      </c>
    </row>
    <row r="271" spans="2:36" ht="13.5" customHeight="1">
      <c r="B271" s="798" t="s">
        <v>535</v>
      </c>
      <c r="C271" s="799"/>
      <c r="D271" s="793"/>
      <c r="E271" s="793"/>
      <c r="F271" s="793"/>
      <c r="G271" s="793"/>
      <c r="H271" s="793"/>
      <c r="I271" s="793"/>
      <c r="J271" s="793"/>
      <c r="K271" s="793"/>
      <c r="L271" s="793"/>
      <c r="M271" s="793"/>
      <c r="N271" s="793"/>
      <c r="O271" s="793"/>
      <c r="P271" s="793"/>
      <c r="Q271" s="793"/>
      <c r="R271" s="793"/>
      <c r="S271" s="793"/>
      <c r="T271" s="793"/>
      <c r="U271" s="793"/>
      <c r="V271" s="793"/>
      <c r="W271" s="793"/>
      <c r="X271" s="793"/>
      <c r="Y271" s="793"/>
      <c r="Z271" s="793"/>
      <c r="AA271" s="793"/>
      <c r="AB271" s="793"/>
      <c r="AC271" s="793"/>
      <c r="AD271" s="793"/>
      <c r="AE271" s="793"/>
      <c r="AF271" s="793"/>
      <c r="AG271" s="794"/>
      <c r="AH271" s="398" t="s">
        <v>575</v>
      </c>
      <c r="AI271" s="399" t="e">
        <f>+AI270/AI269</f>
        <v>#DIV/0!</v>
      </c>
    </row>
    <row r="272" spans="2:36">
      <c r="B272" s="798"/>
      <c r="C272" s="799"/>
      <c r="D272" s="793"/>
      <c r="E272" s="793"/>
      <c r="F272" s="793"/>
      <c r="G272" s="793"/>
      <c r="H272" s="793"/>
      <c r="I272" s="793"/>
      <c r="J272" s="793"/>
      <c r="K272" s="793"/>
      <c r="L272" s="793"/>
      <c r="M272" s="793"/>
      <c r="N272" s="793"/>
      <c r="O272" s="793"/>
      <c r="P272" s="793"/>
      <c r="Q272" s="793"/>
      <c r="R272" s="793"/>
      <c r="S272" s="793"/>
      <c r="T272" s="793"/>
      <c r="U272" s="793"/>
      <c r="V272" s="793"/>
      <c r="W272" s="793"/>
      <c r="X272" s="793"/>
      <c r="Y272" s="793"/>
      <c r="Z272" s="793"/>
      <c r="AA272" s="793"/>
      <c r="AB272" s="793"/>
      <c r="AC272" s="793"/>
      <c r="AD272" s="793"/>
      <c r="AE272" s="793"/>
      <c r="AF272" s="793"/>
      <c r="AG272" s="794"/>
      <c r="AH272" s="398" t="s">
        <v>528</v>
      </c>
      <c r="AI272" s="396">
        <f>+COUNTA(C273:AG274)</f>
        <v>0</v>
      </c>
    </row>
    <row r="273" spans="2:36">
      <c r="B273" s="725" t="s">
        <v>538</v>
      </c>
      <c r="C273" s="795"/>
      <c r="D273" s="776"/>
      <c r="E273" s="776"/>
      <c r="F273" s="776"/>
      <c r="G273" s="776"/>
      <c r="H273" s="776"/>
      <c r="I273" s="776"/>
      <c r="J273" s="776"/>
      <c r="K273" s="776"/>
      <c r="L273" s="776"/>
      <c r="M273" s="776"/>
      <c r="N273" s="776"/>
      <c r="O273" s="776"/>
      <c r="P273" s="776"/>
      <c r="Q273" s="776"/>
      <c r="R273" s="776"/>
      <c r="S273" s="776"/>
      <c r="T273" s="776"/>
      <c r="U273" s="776"/>
      <c r="V273" s="776"/>
      <c r="W273" s="776"/>
      <c r="X273" s="776"/>
      <c r="Y273" s="776"/>
      <c r="Z273" s="776"/>
      <c r="AA273" s="776"/>
      <c r="AB273" s="776"/>
      <c r="AC273" s="776"/>
      <c r="AD273" s="776"/>
      <c r="AE273" s="776"/>
      <c r="AF273" s="776"/>
      <c r="AG273" s="783"/>
      <c r="AH273" s="423" t="s">
        <v>577</v>
      </c>
      <c r="AI273" s="424" t="e">
        <f>+AI272/AI269</f>
        <v>#DIV/0!</v>
      </c>
    </row>
    <row r="274" spans="2:36">
      <c r="B274" s="726"/>
      <c r="C274" s="796"/>
      <c r="D274" s="777"/>
      <c r="E274" s="777"/>
      <c r="F274" s="777"/>
      <c r="G274" s="777"/>
      <c r="H274" s="777"/>
      <c r="I274" s="777"/>
      <c r="J274" s="777"/>
      <c r="K274" s="777"/>
      <c r="L274" s="777"/>
      <c r="M274" s="777"/>
      <c r="N274" s="777"/>
      <c r="O274" s="777"/>
      <c r="P274" s="777"/>
      <c r="Q274" s="777"/>
      <c r="R274" s="777"/>
      <c r="S274" s="777"/>
      <c r="T274" s="777"/>
      <c r="U274" s="777"/>
      <c r="V274" s="777"/>
      <c r="W274" s="777"/>
      <c r="X274" s="777"/>
      <c r="Y274" s="777"/>
      <c r="Z274" s="777"/>
      <c r="AA274" s="777"/>
      <c r="AB274" s="777"/>
      <c r="AC274" s="777"/>
      <c r="AD274" s="777"/>
      <c r="AE274" s="777"/>
      <c r="AF274" s="777"/>
      <c r="AG274" s="784"/>
      <c r="AH274" s="400" t="s">
        <v>602</v>
      </c>
      <c r="AI274" s="401" t="str">
        <f>IF(7&gt;AI269,"対象外",IF(AI272&gt;=AI267,"OK",IF(AI273&gt;=0.285,"OK","NG")))</f>
        <v>対象外</v>
      </c>
      <c r="AJ274" s="422" t="str">
        <f>IF(AI274="対象外","←７日間に満たない期間は達成判定の対象外",IF(AI274="NG","←月単位未達成","←月単位達成"))</f>
        <v>←７日間に満たない期間は達成判定の対象外</v>
      </c>
    </row>
    <row r="275" spans="2:36" hidden="1">
      <c r="C275" s="425" t="e">
        <f t="shared" ref="C275:AG275" si="93">IF(AND(DAY(C267)&gt;=22,DAY(C267)&lt;=28,C268="土"),1,0)</f>
        <v>#VALUE!</v>
      </c>
      <c r="D275" s="425" t="e">
        <f t="shared" si="93"/>
        <v>#VALUE!</v>
      </c>
      <c r="E275" s="425" t="e">
        <f t="shared" si="93"/>
        <v>#VALUE!</v>
      </c>
      <c r="F275" s="425" t="e">
        <f t="shared" si="93"/>
        <v>#VALUE!</v>
      </c>
      <c r="G275" s="425" t="e">
        <f t="shared" si="93"/>
        <v>#VALUE!</v>
      </c>
      <c r="H275" s="425" t="e">
        <f t="shared" si="93"/>
        <v>#VALUE!</v>
      </c>
      <c r="I275" s="425" t="e">
        <f t="shared" si="93"/>
        <v>#VALUE!</v>
      </c>
      <c r="J275" s="425" t="e">
        <f t="shared" si="93"/>
        <v>#VALUE!</v>
      </c>
      <c r="K275" s="425" t="e">
        <f t="shared" si="93"/>
        <v>#VALUE!</v>
      </c>
      <c r="L275" s="425" t="e">
        <f t="shared" si="93"/>
        <v>#VALUE!</v>
      </c>
      <c r="M275" s="425" t="e">
        <f t="shared" si="93"/>
        <v>#VALUE!</v>
      </c>
      <c r="N275" s="425" t="e">
        <f t="shared" si="93"/>
        <v>#VALUE!</v>
      </c>
      <c r="O275" s="425" t="e">
        <f t="shared" si="93"/>
        <v>#VALUE!</v>
      </c>
      <c r="P275" s="425" t="e">
        <f t="shared" si="93"/>
        <v>#VALUE!</v>
      </c>
      <c r="Q275" s="425" t="e">
        <f t="shared" si="93"/>
        <v>#VALUE!</v>
      </c>
      <c r="R275" s="425" t="e">
        <f t="shared" si="93"/>
        <v>#VALUE!</v>
      </c>
      <c r="S275" s="425" t="e">
        <f t="shared" si="93"/>
        <v>#VALUE!</v>
      </c>
      <c r="T275" s="425" t="e">
        <f t="shared" si="93"/>
        <v>#VALUE!</v>
      </c>
      <c r="U275" s="425" t="e">
        <f t="shared" si="93"/>
        <v>#VALUE!</v>
      </c>
      <c r="V275" s="425" t="e">
        <f t="shared" si="93"/>
        <v>#VALUE!</v>
      </c>
      <c r="W275" s="425" t="e">
        <f t="shared" si="93"/>
        <v>#VALUE!</v>
      </c>
      <c r="X275" s="425" t="e">
        <f t="shared" si="93"/>
        <v>#VALUE!</v>
      </c>
      <c r="Y275" s="425" t="e">
        <f t="shared" si="93"/>
        <v>#VALUE!</v>
      </c>
      <c r="Z275" s="425" t="e">
        <f t="shared" si="93"/>
        <v>#VALUE!</v>
      </c>
      <c r="AA275" s="425" t="e">
        <f t="shared" si="93"/>
        <v>#VALUE!</v>
      </c>
      <c r="AB275" s="425" t="e">
        <f t="shared" si="93"/>
        <v>#VALUE!</v>
      </c>
      <c r="AC275" s="425" t="e">
        <f t="shared" si="93"/>
        <v>#VALUE!</v>
      </c>
      <c r="AD275" s="425" t="e">
        <f t="shared" si="93"/>
        <v>#VALUE!</v>
      </c>
      <c r="AE275" s="425" t="e">
        <f t="shared" si="93"/>
        <v>#VALUE!</v>
      </c>
      <c r="AF275" s="425" t="e">
        <f t="shared" si="93"/>
        <v>#VALUE!</v>
      </c>
      <c r="AG275" s="425" t="e">
        <f t="shared" si="93"/>
        <v>#VALUE!</v>
      </c>
      <c r="AH275" s="426" t="s">
        <v>603</v>
      </c>
      <c r="AI275" s="427">
        <f>_xlfn.AGGREGATE(9,6,C275:AG275)</f>
        <v>0</v>
      </c>
      <c r="AJ275" s="422"/>
    </row>
    <row r="276" spans="2:36" hidden="1">
      <c r="C276" s="428" t="e">
        <f t="shared" ref="C276:AG276" si="94">IF(AND(DAY(C267)&gt;=22,DAY(C267)&lt;=28,C268="土",OR(C273="休",C273="雨")),1,0)</f>
        <v>#VALUE!</v>
      </c>
      <c r="D276" s="428" t="e">
        <f t="shared" si="94"/>
        <v>#VALUE!</v>
      </c>
      <c r="E276" s="428" t="e">
        <f t="shared" si="94"/>
        <v>#VALUE!</v>
      </c>
      <c r="F276" s="428" t="e">
        <f t="shared" si="94"/>
        <v>#VALUE!</v>
      </c>
      <c r="G276" s="428" t="e">
        <f t="shared" si="94"/>
        <v>#VALUE!</v>
      </c>
      <c r="H276" s="428" t="e">
        <f t="shared" si="94"/>
        <v>#VALUE!</v>
      </c>
      <c r="I276" s="428" t="e">
        <f t="shared" si="94"/>
        <v>#VALUE!</v>
      </c>
      <c r="J276" s="428" t="e">
        <f t="shared" si="94"/>
        <v>#VALUE!</v>
      </c>
      <c r="K276" s="428" t="e">
        <f t="shared" si="94"/>
        <v>#VALUE!</v>
      </c>
      <c r="L276" s="428" t="e">
        <f t="shared" si="94"/>
        <v>#VALUE!</v>
      </c>
      <c r="M276" s="428" t="e">
        <f t="shared" si="94"/>
        <v>#VALUE!</v>
      </c>
      <c r="N276" s="428" t="e">
        <f t="shared" si="94"/>
        <v>#VALUE!</v>
      </c>
      <c r="O276" s="428" t="e">
        <f t="shared" si="94"/>
        <v>#VALUE!</v>
      </c>
      <c r="P276" s="428" t="e">
        <f t="shared" si="94"/>
        <v>#VALUE!</v>
      </c>
      <c r="Q276" s="428" t="e">
        <f t="shared" si="94"/>
        <v>#VALUE!</v>
      </c>
      <c r="R276" s="428" t="e">
        <f t="shared" si="94"/>
        <v>#VALUE!</v>
      </c>
      <c r="S276" s="428" t="e">
        <f t="shared" si="94"/>
        <v>#VALUE!</v>
      </c>
      <c r="T276" s="428" t="e">
        <f t="shared" si="94"/>
        <v>#VALUE!</v>
      </c>
      <c r="U276" s="428" t="e">
        <f t="shared" si="94"/>
        <v>#VALUE!</v>
      </c>
      <c r="V276" s="428" t="e">
        <f t="shared" si="94"/>
        <v>#VALUE!</v>
      </c>
      <c r="W276" s="428" t="e">
        <f t="shared" si="94"/>
        <v>#VALUE!</v>
      </c>
      <c r="X276" s="428" t="e">
        <f t="shared" si="94"/>
        <v>#VALUE!</v>
      </c>
      <c r="Y276" s="428" t="e">
        <f t="shared" si="94"/>
        <v>#VALUE!</v>
      </c>
      <c r="Z276" s="428" t="e">
        <f t="shared" si="94"/>
        <v>#VALUE!</v>
      </c>
      <c r="AA276" s="428" t="e">
        <f t="shared" si="94"/>
        <v>#VALUE!</v>
      </c>
      <c r="AB276" s="428" t="e">
        <f t="shared" si="94"/>
        <v>#VALUE!</v>
      </c>
      <c r="AC276" s="428" t="e">
        <f t="shared" si="94"/>
        <v>#VALUE!</v>
      </c>
      <c r="AD276" s="428" t="e">
        <f t="shared" si="94"/>
        <v>#VALUE!</v>
      </c>
      <c r="AE276" s="428" t="e">
        <f t="shared" si="94"/>
        <v>#VALUE!</v>
      </c>
      <c r="AF276" s="428" t="e">
        <f t="shared" si="94"/>
        <v>#VALUE!</v>
      </c>
      <c r="AG276" s="428" t="e">
        <f t="shared" si="94"/>
        <v>#VALUE!</v>
      </c>
      <c r="AH276" s="426" t="s">
        <v>604</v>
      </c>
      <c r="AI276" s="427">
        <f>_xlfn.AGGREGATE(9,6,C276:AG276)</f>
        <v>0</v>
      </c>
      <c r="AJ276" s="422"/>
    </row>
    <row r="278" spans="2:36" hidden="1">
      <c r="C278" s="364" t="e">
        <f>YEAR(C281)</f>
        <v>#VALUE!</v>
      </c>
      <c r="D278" s="364" t="e">
        <f>MONTH(C281)</f>
        <v>#VALUE!</v>
      </c>
    </row>
    <row r="279" spans="2:36">
      <c r="B279" s="368" t="s">
        <v>596</v>
      </c>
      <c r="C279" s="800" t="e">
        <f>C281</f>
        <v>#VALUE!</v>
      </c>
      <c r="D279" s="801"/>
      <c r="E279" s="801"/>
      <c r="F279" s="801"/>
      <c r="G279" s="801"/>
      <c r="H279" s="801"/>
      <c r="I279" s="801"/>
      <c r="J279" s="801"/>
      <c r="K279" s="801"/>
      <c r="L279" s="801"/>
      <c r="M279" s="801"/>
      <c r="N279" s="801"/>
      <c r="O279" s="801"/>
      <c r="P279" s="801"/>
      <c r="Q279" s="801"/>
      <c r="R279" s="801"/>
      <c r="S279" s="801"/>
      <c r="T279" s="801"/>
      <c r="U279" s="801"/>
      <c r="V279" s="801"/>
      <c r="W279" s="801"/>
      <c r="X279" s="801"/>
      <c r="Y279" s="801"/>
      <c r="Z279" s="801"/>
      <c r="AA279" s="801"/>
      <c r="AB279" s="801"/>
      <c r="AC279" s="801"/>
      <c r="AD279" s="801"/>
      <c r="AE279" s="801"/>
      <c r="AF279" s="801"/>
      <c r="AG279" s="801"/>
      <c r="AH279" s="801"/>
      <c r="AI279" s="802"/>
    </row>
    <row r="280" spans="2:36" hidden="1">
      <c r="B280" s="430"/>
      <c r="C280" s="418" t="e">
        <f>DATE($C278,$D278,1)</f>
        <v>#VALUE!</v>
      </c>
      <c r="D280" s="418" t="e">
        <f t="shared" ref="D280:AG280" si="95">C280+1</f>
        <v>#VALUE!</v>
      </c>
      <c r="E280" s="418" t="e">
        <f t="shared" si="95"/>
        <v>#VALUE!</v>
      </c>
      <c r="F280" s="418" t="e">
        <f t="shared" si="95"/>
        <v>#VALUE!</v>
      </c>
      <c r="G280" s="418" t="e">
        <f t="shared" si="95"/>
        <v>#VALUE!</v>
      </c>
      <c r="H280" s="418" t="e">
        <f t="shared" si="95"/>
        <v>#VALUE!</v>
      </c>
      <c r="I280" s="418" t="e">
        <f t="shared" si="95"/>
        <v>#VALUE!</v>
      </c>
      <c r="J280" s="418" t="e">
        <f t="shared" si="95"/>
        <v>#VALUE!</v>
      </c>
      <c r="K280" s="418" t="e">
        <f t="shared" si="95"/>
        <v>#VALUE!</v>
      </c>
      <c r="L280" s="418" t="e">
        <f t="shared" si="95"/>
        <v>#VALUE!</v>
      </c>
      <c r="M280" s="418" t="e">
        <f t="shared" si="95"/>
        <v>#VALUE!</v>
      </c>
      <c r="N280" s="418" t="e">
        <f t="shared" si="95"/>
        <v>#VALUE!</v>
      </c>
      <c r="O280" s="418" t="e">
        <f t="shared" si="95"/>
        <v>#VALUE!</v>
      </c>
      <c r="P280" s="418" t="e">
        <f t="shared" si="95"/>
        <v>#VALUE!</v>
      </c>
      <c r="Q280" s="418" t="e">
        <f t="shared" si="95"/>
        <v>#VALUE!</v>
      </c>
      <c r="R280" s="418" t="e">
        <f t="shared" si="95"/>
        <v>#VALUE!</v>
      </c>
      <c r="S280" s="418" t="e">
        <f t="shared" si="95"/>
        <v>#VALUE!</v>
      </c>
      <c r="T280" s="418" t="e">
        <f t="shared" si="95"/>
        <v>#VALUE!</v>
      </c>
      <c r="U280" s="418" t="e">
        <f t="shared" si="95"/>
        <v>#VALUE!</v>
      </c>
      <c r="V280" s="418" t="e">
        <f t="shared" si="95"/>
        <v>#VALUE!</v>
      </c>
      <c r="W280" s="418" t="e">
        <f t="shared" si="95"/>
        <v>#VALUE!</v>
      </c>
      <c r="X280" s="418" t="e">
        <f t="shared" si="95"/>
        <v>#VALUE!</v>
      </c>
      <c r="Y280" s="418" t="e">
        <f t="shared" si="95"/>
        <v>#VALUE!</v>
      </c>
      <c r="Z280" s="418" t="e">
        <f t="shared" si="95"/>
        <v>#VALUE!</v>
      </c>
      <c r="AA280" s="418" t="e">
        <f t="shared" si="95"/>
        <v>#VALUE!</v>
      </c>
      <c r="AB280" s="418" t="e">
        <f t="shared" si="95"/>
        <v>#VALUE!</v>
      </c>
      <c r="AC280" s="418" t="e">
        <f t="shared" si="95"/>
        <v>#VALUE!</v>
      </c>
      <c r="AD280" s="418" t="e">
        <f t="shared" si="95"/>
        <v>#VALUE!</v>
      </c>
      <c r="AE280" s="418" t="e">
        <f t="shared" si="95"/>
        <v>#VALUE!</v>
      </c>
      <c r="AF280" s="418" t="e">
        <f t="shared" si="95"/>
        <v>#VALUE!</v>
      </c>
      <c r="AG280" s="418" t="e">
        <f t="shared" si="95"/>
        <v>#VALUE!</v>
      </c>
      <c r="AH280" s="431"/>
      <c r="AI280" s="432"/>
    </row>
    <row r="281" spans="2:36">
      <c r="B281" s="433" t="s">
        <v>597</v>
      </c>
      <c r="C281" s="434" t="e">
        <f>IF(EDATE(C266,1)&gt;$G$7,"",EDATE(C266,1))</f>
        <v>#VALUE!</v>
      </c>
      <c r="D281" s="418" t="e">
        <f t="shared" ref="D281:AG281" si="96">IF(D280&gt;$G$7,"",IF(C281=EOMONTH(DATE($C278,$D278,1),0),"",IF(C281="","",C281+1)))</f>
        <v>#VALUE!</v>
      </c>
      <c r="E281" s="418" t="e">
        <f t="shared" si="96"/>
        <v>#VALUE!</v>
      </c>
      <c r="F281" s="418" t="e">
        <f t="shared" si="96"/>
        <v>#VALUE!</v>
      </c>
      <c r="G281" s="418" t="e">
        <f t="shared" si="96"/>
        <v>#VALUE!</v>
      </c>
      <c r="H281" s="418" t="e">
        <f t="shared" si="96"/>
        <v>#VALUE!</v>
      </c>
      <c r="I281" s="418" t="e">
        <f t="shared" si="96"/>
        <v>#VALUE!</v>
      </c>
      <c r="J281" s="418" t="e">
        <f t="shared" si="96"/>
        <v>#VALUE!</v>
      </c>
      <c r="K281" s="418" t="e">
        <f t="shared" si="96"/>
        <v>#VALUE!</v>
      </c>
      <c r="L281" s="418" t="e">
        <f t="shared" si="96"/>
        <v>#VALUE!</v>
      </c>
      <c r="M281" s="418" t="e">
        <f t="shared" si="96"/>
        <v>#VALUE!</v>
      </c>
      <c r="N281" s="418" t="e">
        <f t="shared" si="96"/>
        <v>#VALUE!</v>
      </c>
      <c r="O281" s="418" t="e">
        <f t="shared" si="96"/>
        <v>#VALUE!</v>
      </c>
      <c r="P281" s="418" t="e">
        <f t="shared" si="96"/>
        <v>#VALUE!</v>
      </c>
      <c r="Q281" s="418" t="e">
        <f t="shared" si="96"/>
        <v>#VALUE!</v>
      </c>
      <c r="R281" s="418" t="e">
        <f t="shared" si="96"/>
        <v>#VALUE!</v>
      </c>
      <c r="S281" s="418" t="e">
        <f t="shared" si="96"/>
        <v>#VALUE!</v>
      </c>
      <c r="T281" s="418" t="e">
        <f t="shared" si="96"/>
        <v>#VALUE!</v>
      </c>
      <c r="U281" s="418" t="e">
        <f t="shared" si="96"/>
        <v>#VALUE!</v>
      </c>
      <c r="V281" s="418" t="e">
        <f t="shared" si="96"/>
        <v>#VALUE!</v>
      </c>
      <c r="W281" s="418" t="e">
        <f t="shared" si="96"/>
        <v>#VALUE!</v>
      </c>
      <c r="X281" s="418" t="e">
        <f t="shared" si="96"/>
        <v>#VALUE!</v>
      </c>
      <c r="Y281" s="418" t="e">
        <f t="shared" si="96"/>
        <v>#VALUE!</v>
      </c>
      <c r="Z281" s="418" t="e">
        <f t="shared" si="96"/>
        <v>#VALUE!</v>
      </c>
      <c r="AA281" s="418" t="e">
        <f t="shared" si="96"/>
        <v>#VALUE!</v>
      </c>
      <c r="AB281" s="418" t="e">
        <f t="shared" si="96"/>
        <v>#VALUE!</v>
      </c>
      <c r="AC281" s="418" t="e">
        <f t="shared" si="96"/>
        <v>#VALUE!</v>
      </c>
      <c r="AD281" s="418" t="e">
        <f t="shared" si="96"/>
        <v>#VALUE!</v>
      </c>
      <c r="AE281" s="418" t="e">
        <f t="shared" si="96"/>
        <v>#VALUE!</v>
      </c>
      <c r="AF281" s="418" t="e">
        <f t="shared" si="96"/>
        <v>#VALUE!</v>
      </c>
      <c r="AG281" s="418" t="e">
        <f t="shared" si="96"/>
        <v>#VALUE!</v>
      </c>
      <c r="AH281" s="419" t="s">
        <v>598</v>
      </c>
      <c r="AI281" s="420">
        <f>+COUNTIFS(C282:AG282,"土",C283:AG283,"")+COUNTIFS(C282:AG282,"日",C283:AG283,"")</f>
        <v>0</v>
      </c>
    </row>
    <row r="282" spans="2:36">
      <c r="B282" s="393" t="s">
        <v>569</v>
      </c>
      <c r="C282" s="394" t="str">
        <f>IFERROR(TEXT(WEEKDAY(+C281),"aaa"),"")</f>
        <v/>
      </c>
      <c r="D282" s="394" t="str">
        <f t="shared" ref="D282:AG282" si="97">IFERROR(TEXT(WEEKDAY(+D281),"aaa"),"")</f>
        <v/>
      </c>
      <c r="E282" s="394" t="str">
        <f t="shared" si="97"/>
        <v/>
      </c>
      <c r="F282" s="394" t="str">
        <f t="shared" si="97"/>
        <v/>
      </c>
      <c r="G282" s="394" t="str">
        <f t="shared" si="97"/>
        <v/>
      </c>
      <c r="H282" s="394" t="str">
        <f t="shared" si="97"/>
        <v/>
      </c>
      <c r="I282" s="394" t="str">
        <f t="shared" si="97"/>
        <v/>
      </c>
      <c r="J282" s="394" t="str">
        <f t="shared" si="97"/>
        <v/>
      </c>
      <c r="K282" s="394" t="str">
        <f t="shared" si="97"/>
        <v/>
      </c>
      <c r="L282" s="394" t="str">
        <f t="shared" si="97"/>
        <v/>
      </c>
      <c r="M282" s="394" t="str">
        <f t="shared" si="97"/>
        <v/>
      </c>
      <c r="N282" s="394" t="str">
        <f t="shared" si="97"/>
        <v/>
      </c>
      <c r="O282" s="394" t="str">
        <f t="shared" si="97"/>
        <v/>
      </c>
      <c r="P282" s="394" t="str">
        <f t="shared" si="97"/>
        <v/>
      </c>
      <c r="Q282" s="394" t="str">
        <f t="shared" si="97"/>
        <v/>
      </c>
      <c r="R282" s="394" t="str">
        <f t="shared" si="97"/>
        <v/>
      </c>
      <c r="S282" s="394" t="str">
        <f t="shared" si="97"/>
        <v/>
      </c>
      <c r="T282" s="394" t="str">
        <f t="shared" si="97"/>
        <v/>
      </c>
      <c r="U282" s="394" t="str">
        <f t="shared" si="97"/>
        <v/>
      </c>
      <c r="V282" s="394" t="str">
        <f t="shared" si="97"/>
        <v/>
      </c>
      <c r="W282" s="394" t="str">
        <f t="shared" si="97"/>
        <v/>
      </c>
      <c r="X282" s="394" t="str">
        <f t="shared" si="97"/>
        <v/>
      </c>
      <c r="Y282" s="394" t="str">
        <f t="shared" si="97"/>
        <v/>
      </c>
      <c r="Z282" s="394" t="str">
        <f t="shared" si="97"/>
        <v/>
      </c>
      <c r="AA282" s="394" t="str">
        <f t="shared" si="97"/>
        <v/>
      </c>
      <c r="AB282" s="394" t="str">
        <f t="shared" si="97"/>
        <v/>
      </c>
      <c r="AC282" s="394" t="str">
        <f t="shared" si="97"/>
        <v/>
      </c>
      <c r="AD282" s="394" t="str">
        <f t="shared" si="97"/>
        <v/>
      </c>
      <c r="AE282" s="394" t="str">
        <f t="shared" si="97"/>
        <v/>
      </c>
      <c r="AF282" s="394" t="str">
        <f t="shared" si="97"/>
        <v/>
      </c>
      <c r="AG282" s="394" t="str">
        <f t="shared" si="97"/>
        <v/>
      </c>
      <c r="AH282" s="419" t="s">
        <v>599</v>
      </c>
      <c r="AI282" s="420">
        <f>+COUNTIF(C283:AG283,"夏休")+COUNTIF(C283:AG283,"冬休")+COUNTIF(C283:AG283,"中止")+COUNTIF(C283:AG283,"工場")+COUNTIF(C283:AG283,"他")</f>
        <v>0</v>
      </c>
    </row>
    <row r="283" spans="2:36" ht="13.5" customHeight="1">
      <c r="B283" s="803" t="s">
        <v>601</v>
      </c>
      <c r="C283" s="805"/>
      <c r="D283" s="778"/>
      <c r="E283" s="778"/>
      <c r="F283" s="778"/>
      <c r="G283" s="778"/>
      <c r="H283" s="778"/>
      <c r="I283" s="778"/>
      <c r="J283" s="778"/>
      <c r="K283" s="778"/>
      <c r="L283" s="778"/>
      <c r="M283" s="778"/>
      <c r="N283" s="778"/>
      <c r="O283" s="778"/>
      <c r="P283" s="778"/>
      <c r="Q283" s="778"/>
      <c r="R283" s="778"/>
      <c r="S283" s="778"/>
      <c r="T283" s="778"/>
      <c r="U283" s="778"/>
      <c r="V283" s="778"/>
      <c r="W283" s="778"/>
      <c r="X283" s="778"/>
      <c r="Y283" s="778"/>
      <c r="Z283" s="778"/>
      <c r="AA283" s="778"/>
      <c r="AB283" s="778"/>
      <c r="AC283" s="778"/>
      <c r="AD283" s="778"/>
      <c r="AE283" s="778"/>
      <c r="AF283" s="778"/>
      <c r="AG283" s="797"/>
      <c r="AH283" s="398" t="s">
        <v>527</v>
      </c>
      <c r="AI283" s="421">
        <f>COUNT(C281:AG281)-AI282</f>
        <v>0</v>
      </c>
    </row>
    <row r="284" spans="2:36" ht="13.5" customHeight="1">
      <c r="B284" s="804"/>
      <c r="C284" s="805"/>
      <c r="D284" s="778"/>
      <c r="E284" s="778"/>
      <c r="F284" s="778"/>
      <c r="G284" s="778"/>
      <c r="H284" s="778"/>
      <c r="I284" s="778"/>
      <c r="J284" s="778"/>
      <c r="K284" s="778"/>
      <c r="L284" s="778"/>
      <c r="M284" s="778"/>
      <c r="N284" s="778"/>
      <c r="O284" s="778"/>
      <c r="P284" s="778"/>
      <c r="Q284" s="778"/>
      <c r="R284" s="778"/>
      <c r="S284" s="778"/>
      <c r="T284" s="778"/>
      <c r="U284" s="778"/>
      <c r="V284" s="778"/>
      <c r="W284" s="778"/>
      <c r="X284" s="778"/>
      <c r="Y284" s="778"/>
      <c r="Z284" s="778"/>
      <c r="AA284" s="778"/>
      <c r="AB284" s="778"/>
      <c r="AC284" s="778"/>
      <c r="AD284" s="778"/>
      <c r="AE284" s="778"/>
      <c r="AF284" s="778"/>
      <c r="AG284" s="797"/>
      <c r="AH284" s="398" t="s">
        <v>573</v>
      </c>
      <c r="AI284" s="396">
        <f>+COUNTIF(C285:AG286,"休")</f>
        <v>0</v>
      </c>
      <c r="AJ284" s="422" t="e">
        <f>IF(AI285&gt;0.285,"",IF(AI284&lt;AI281,"←計画日数が足りません",""))</f>
        <v>#DIV/0!</v>
      </c>
    </row>
    <row r="285" spans="2:36" ht="13.5" customHeight="1">
      <c r="B285" s="798" t="s">
        <v>535</v>
      </c>
      <c r="C285" s="799"/>
      <c r="D285" s="793"/>
      <c r="E285" s="793"/>
      <c r="F285" s="793"/>
      <c r="G285" s="793"/>
      <c r="H285" s="793"/>
      <c r="I285" s="793"/>
      <c r="J285" s="793"/>
      <c r="K285" s="793"/>
      <c r="L285" s="793"/>
      <c r="M285" s="793"/>
      <c r="N285" s="793"/>
      <c r="O285" s="793"/>
      <c r="P285" s="793"/>
      <c r="Q285" s="793"/>
      <c r="R285" s="793"/>
      <c r="S285" s="793"/>
      <c r="T285" s="793"/>
      <c r="U285" s="793"/>
      <c r="V285" s="793"/>
      <c r="W285" s="793"/>
      <c r="X285" s="793"/>
      <c r="Y285" s="793"/>
      <c r="Z285" s="793"/>
      <c r="AA285" s="793"/>
      <c r="AB285" s="793"/>
      <c r="AC285" s="793"/>
      <c r="AD285" s="793"/>
      <c r="AE285" s="793"/>
      <c r="AF285" s="793"/>
      <c r="AG285" s="794"/>
      <c r="AH285" s="398" t="s">
        <v>575</v>
      </c>
      <c r="AI285" s="399" t="e">
        <f>+AI284/AI283</f>
        <v>#DIV/0!</v>
      </c>
    </row>
    <row r="286" spans="2:36">
      <c r="B286" s="798"/>
      <c r="C286" s="799"/>
      <c r="D286" s="793"/>
      <c r="E286" s="793"/>
      <c r="F286" s="793"/>
      <c r="G286" s="793"/>
      <c r="H286" s="793"/>
      <c r="I286" s="793"/>
      <c r="J286" s="793"/>
      <c r="K286" s="793"/>
      <c r="L286" s="793"/>
      <c r="M286" s="793"/>
      <c r="N286" s="793"/>
      <c r="O286" s="793"/>
      <c r="P286" s="793"/>
      <c r="Q286" s="793"/>
      <c r="R286" s="793"/>
      <c r="S286" s="793"/>
      <c r="T286" s="793"/>
      <c r="U286" s="793"/>
      <c r="V286" s="793"/>
      <c r="W286" s="793"/>
      <c r="X286" s="793"/>
      <c r="Y286" s="793"/>
      <c r="Z286" s="793"/>
      <c r="AA286" s="793"/>
      <c r="AB286" s="793"/>
      <c r="AC286" s="793"/>
      <c r="AD286" s="793"/>
      <c r="AE286" s="793"/>
      <c r="AF286" s="793"/>
      <c r="AG286" s="794"/>
      <c r="AH286" s="398" t="s">
        <v>528</v>
      </c>
      <c r="AI286" s="396">
        <f>+COUNTA(C287:AG288)</f>
        <v>0</v>
      </c>
    </row>
    <row r="287" spans="2:36">
      <c r="B287" s="725" t="s">
        <v>538</v>
      </c>
      <c r="C287" s="795"/>
      <c r="D287" s="776"/>
      <c r="E287" s="776"/>
      <c r="F287" s="776"/>
      <c r="G287" s="776"/>
      <c r="H287" s="776"/>
      <c r="I287" s="776"/>
      <c r="J287" s="776"/>
      <c r="K287" s="776"/>
      <c r="L287" s="776"/>
      <c r="M287" s="776"/>
      <c r="N287" s="776"/>
      <c r="O287" s="776"/>
      <c r="P287" s="776"/>
      <c r="Q287" s="776"/>
      <c r="R287" s="776"/>
      <c r="S287" s="776"/>
      <c r="T287" s="776"/>
      <c r="U287" s="776"/>
      <c r="V287" s="776"/>
      <c r="W287" s="776"/>
      <c r="X287" s="776"/>
      <c r="Y287" s="776"/>
      <c r="Z287" s="776"/>
      <c r="AA287" s="776"/>
      <c r="AB287" s="776"/>
      <c r="AC287" s="776"/>
      <c r="AD287" s="776"/>
      <c r="AE287" s="776"/>
      <c r="AF287" s="776"/>
      <c r="AG287" s="783"/>
      <c r="AH287" s="423" t="s">
        <v>577</v>
      </c>
      <c r="AI287" s="424" t="e">
        <f>+AI286/AI283</f>
        <v>#DIV/0!</v>
      </c>
    </row>
    <row r="288" spans="2:36">
      <c r="B288" s="726"/>
      <c r="C288" s="796"/>
      <c r="D288" s="777"/>
      <c r="E288" s="777"/>
      <c r="F288" s="777"/>
      <c r="G288" s="777"/>
      <c r="H288" s="777"/>
      <c r="I288" s="777"/>
      <c r="J288" s="777"/>
      <c r="K288" s="777"/>
      <c r="L288" s="777"/>
      <c r="M288" s="777"/>
      <c r="N288" s="777"/>
      <c r="O288" s="777"/>
      <c r="P288" s="777"/>
      <c r="Q288" s="777"/>
      <c r="R288" s="777"/>
      <c r="S288" s="777"/>
      <c r="T288" s="777"/>
      <c r="U288" s="777"/>
      <c r="V288" s="777"/>
      <c r="W288" s="777"/>
      <c r="X288" s="777"/>
      <c r="Y288" s="777"/>
      <c r="Z288" s="777"/>
      <c r="AA288" s="777"/>
      <c r="AB288" s="777"/>
      <c r="AC288" s="777"/>
      <c r="AD288" s="777"/>
      <c r="AE288" s="777"/>
      <c r="AF288" s="777"/>
      <c r="AG288" s="784"/>
      <c r="AH288" s="400" t="s">
        <v>602</v>
      </c>
      <c r="AI288" s="401" t="str">
        <f>IF(7&gt;AI283,"対象外",IF(AI286&gt;=AI281,"OK",IF(AI287&gt;=0.285,"OK","NG")))</f>
        <v>対象外</v>
      </c>
      <c r="AJ288" s="422" t="str">
        <f>IF(AI288="対象外","←７日間に満たない期間は達成判定の対象外",IF(AI288="NG","←月単位未達成","←月単位達成"))</f>
        <v>←７日間に満たない期間は達成判定の対象外</v>
      </c>
    </row>
    <row r="289" spans="2:36" hidden="1">
      <c r="C289" s="425" t="e">
        <f t="shared" ref="C289:AG289" si="98">IF(AND(DAY(C281)&gt;=22,DAY(C281)&lt;=28,C282="土"),1,0)</f>
        <v>#VALUE!</v>
      </c>
      <c r="D289" s="425" t="e">
        <f t="shared" si="98"/>
        <v>#VALUE!</v>
      </c>
      <c r="E289" s="425" t="e">
        <f t="shared" si="98"/>
        <v>#VALUE!</v>
      </c>
      <c r="F289" s="425" t="e">
        <f t="shared" si="98"/>
        <v>#VALUE!</v>
      </c>
      <c r="G289" s="425" t="e">
        <f t="shared" si="98"/>
        <v>#VALUE!</v>
      </c>
      <c r="H289" s="425" t="e">
        <f t="shared" si="98"/>
        <v>#VALUE!</v>
      </c>
      <c r="I289" s="425" t="e">
        <f t="shared" si="98"/>
        <v>#VALUE!</v>
      </c>
      <c r="J289" s="425" t="e">
        <f t="shared" si="98"/>
        <v>#VALUE!</v>
      </c>
      <c r="K289" s="425" t="e">
        <f t="shared" si="98"/>
        <v>#VALUE!</v>
      </c>
      <c r="L289" s="425" t="e">
        <f t="shared" si="98"/>
        <v>#VALUE!</v>
      </c>
      <c r="M289" s="425" t="e">
        <f t="shared" si="98"/>
        <v>#VALUE!</v>
      </c>
      <c r="N289" s="425" t="e">
        <f t="shared" si="98"/>
        <v>#VALUE!</v>
      </c>
      <c r="O289" s="425" t="e">
        <f t="shared" si="98"/>
        <v>#VALUE!</v>
      </c>
      <c r="P289" s="425" t="e">
        <f t="shared" si="98"/>
        <v>#VALUE!</v>
      </c>
      <c r="Q289" s="425" t="e">
        <f t="shared" si="98"/>
        <v>#VALUE!</v>
      </c>
      <c r="R289" s="425" t="e">
        <f t="shared" si="98"/>
        <v>#VALUE!</v>
      </c>
      <c r="S289" s="425" t="e">
        <f t="shared" si="98"/>
        <v>#VALUE!</v>
      </c>
      <c r="T289" s="425" t="e">
        <f t="shared" si="98"/>
        <v>#VALUE!</v>
      </c>
      <c r="U289" s="425" t="e">
        <f t="shared" si="98"/>
        <v>#VALUE!</v>
      </c>
      <c r="V289" s="425" t="e">
        <f t="shared" si="98"/>
        <v>#VALUE!</v>
      </c>
      <c r="W289" s="425" t="e">
        <f t="shared" si="98"/>
        <v>#VALUE!</v>
      </c>
      <c r="X289" s="425" t="e">
        <f t="shared" si="98"/>
        <v>#VALUE!</v>
      </c>
      <c r="Y289" s="425" t="e">
        <f t="shared" si="98"/>
        <v>#VALUE!</v>
      </c>
      <c r="Z289" s="425" t="e">
        <f t="shared" si="98"/>
        <v>#VALUE!</v>
      </c>
      <c r="AA289" s="425" t="e">
        <f t="shared" si="98"/>
        <v>#VALUE!</v>
      </c>
      <c r="AB289" s="425" t="e">
        <f t="shared" si="98"/>
        <v>#VALUE!</v>
      </c>
      <c r="AC289" s="425" t="e">
        <f t="shared" si="98"/>
        <v>#VALUE!</v>
      </c>
      <c r="AD289" s="425" t="e">
        <f t="shared" si="98"/>
        <v>#VALUE!</v>
      </c>
      <c r="AE289" s="425" t="e">
        <f t="shared" si="98"/>
        <v>#VALUE!</v>
      </c>
      <c r="AF289" s="425" t="e">
        <f t="shared" si="98"/>
        <v>#VALUE!</v>
      </c>
      <c r="AG289" s="425" t="e">
        <f t="shared" si="98"/>
        <v>#VALUE!</v>
      </c>
      <c r="AH289" s="426" t="s">
        <v>603</v>
      </c>
      <c r="AI289" s="427">
        <f>_xlfn.AGGREGATE(9,6,C289:AG289)</f>
        <v>0</v>
      </c>
      <c r="AJ289" s="422"/>
    </row>
    <row r="290" spans="2:36" hidden="1">
      <c r="C290" s="428" t="e">
        <f t="shared" ref="C290:AG290" si="99">IF(AND(DAY(C281)&gt;=22,DAY(C281)&lt;=28,C282="土",OR(C287="休",C287="雨")),1,0)</f>
        <v>#VALUE!</v>
      </c>
      <c r="D290" s="428" t="e">
        <f t="shared" si="99"/>
        <v>#VALUE!</v>
      </c>
      <c r="E290" s="428" t="e">
        <f t="shared" si="99"/>
        <v>#VALUE!</v>
      </c>
      <c r="F290" s="428" t="e">
        <f t="shared" si="99"/>
        <v>#VALUE!</v>
      </c>
      <c r="G290" s="428" t="e">
        <f t="shared" si="99"/>
        <v>#VALUE!</v>
      </c>
      <c r="H290" s="428" t="e">
        <f t="shared" si="99"/>
        <v>#VALUE!</v>
      </c>
      <c r="I290" s="428" t="e">
        <f t="shared" si="99"/>
        <v>#VALUE!</v>
      </c>
      <c r="J290" s="428" t="e">
        <f t="shared" si="99"/>
        <v>#VALUE!</v>
      </c>
      <c r="K290" s="428" t="e">
        <f t="shared" si="99"/>
        <v>#VALUE!</v>
      </c>
      <c r="L290" s="428" t="e">
        <f t="shared" si="99"/>
        <v>#VALUE!</v>
      </c>
      <c r="M290" s="428" t="e">
        <f t="shared" si="99"/>
        <v>#VALUE!</v>
      </c>
      <c r="N290" s="428" t="e">
        <f t="shared" si="99"/>
        <v>#VALUE!</v>
      </c>
      <c r="O290" s="428" t="e">
        <f t="shared" si="99"/>
        <v>#VALUE!</v>
      </c>
      <c r="P290" s="428" t="e">
        <f t="shared" si="99"/>
        <v>#VALUE!</v>
      </c>
      <c r="Q290" s="428" t="e">
        <f t="shared" si="99"/>
        <v>#VALUE!</v>
      </c>
      <c r="R290" s="428" t="e">
        <f t="shared" si="99"/>
        <v>#VALUE!</v>
      </c>
      <c r="S290" s="428" t="e">
        <f t="shared" si="99"/>
        <v>#VALUE!</v>
      </c>
      <c r="T290" s="428" t="e">
        <f t="shared" si="99"/>
        <v>#VALUE!</v>
      </c>
      <c r="U290" s="428" t="e">
        <f t="shared" si="99"/>
        <v>#VALUE!</v>
      </c>
      <c r="V290" s="428" t="e">
        <f t="shared" si="99"/>
        <v>#VALUE!</v>
      </c>
      <c r="W290" s="428" t="e">
        <f t="shared" si="99"/>
        <v>#VALUE!</v>
      </c>
      <c r="X290" s="428" t="e">
        <f t="shared" si="99"/>
        <v>#VALUE!</v>
      </c>
      <c r="Y290" s="428" t="e">
        <f t="shared" si="99"/>
        <v>#VALUE!</v>
      </c>
      <c r="Z290" s="428" t="e">
        <f t="shared" si="99"/>
        <v>#VALUE!</v>
      </c>
      <c r="AA290" s="428" t="e">
        <f t="shared" si="99"/>
        <v>#VALUE!</v>
      </c>
      <c r="AB290" s="428" t="e">
        <f t="shared" si="99"/>
        <v>#VALUE!</v>
      </c>
      <c r="AC290" s="428" t="e">
        <f t="shared" si="99"/>
        <v>#VALUE!</v>
      </c>
      <c r="AD290" s="428" t="e">
        <f t="shared" si="99"/>
        <v>#VALUE!</v>
      </c>
      <c r="AE290" s="428" t="e">
        <f t="shared" si="99"/>
        <v>#VALUE!</v>
      </c>
      <c r="AF290" s="428" t="e">
        <f t="shared" si="99"/>
        <v>#VALUE!</v>
      </c>
      <c r="AG290" s="428" t="e">
        <f t="shared" si="99"/>
        <v>#VALUE!</v>
      </c>
      <c r="AH290" s="426" t="s">
        <v>604</v>
      </c>
      <c r="AI290" s="427">
        <f>_xlfn.AGGREGATE(9,6,C290:AG290)</f>
        <v>0</v>
      </c>
      <c r="AJ290" s="422"/>
    </row>
    <row r="292" spans="2:36" hidden="1">
      <c r="C292" s="364" t="e">
        <f>YEAR(C295)</f>
        <v>#VALUE!</v>
      </c>
      <c r="D292" s="364" t="e">
        <f>MONTH(C295)</f>
        <v>#VALUE!</v>
      </c>
    </row>
    <row r="293" spans="2:36">
      <c r="B293" s="368" t="s">
        <v>596</v>
      </c>
      <c r="C293" s="800" t="e">
        <f>C295</f>
        <v>#VALUE!</v>
      </c>
      <c r="D293" s="801"/>
      <c r="E293" s="801"/>
      <c r="F293" s="801"/>
      <c r="G293" s="801"/>
      <c r="H293" s="801"/>
      <c r="I293" s="801"/>
      <c r="J293" s="801"/>
      <c r="K293" s="801"/>
      <c r="L293" s="801"/>
      <c r="M293" s="801"/>
      <c r="N293" s="801"/>
      <c r="O293" s="801"/>
      <c r="P293" s="801"/>
      <c r="Q293" s="801"/>
      <c r="R293" s="801"/>
      <c r="S293" s="801"/>
      <c r="T293" s="801"/>
      <c r="U293" s="801"/>
      <c r="V293" s="801"/>
      <c r="W293" s="801"/>
      <c r="X293" s="801"/>
      <c r="Y293" s="801"/>
      <c r="Z293" s="801"/>
      <c r="AA293" s="801"/>
      <c r="AB293" s="801"/>
      <c r="AC293" s="801"/>
      <c r="AD293" s="801"/>
      <c r="AE293" s="801"/>
      <c r="AF293" s="801"/>
      <c r="AG293" s="801"/>
      <c r="AH293" s="801"/>
      <c r="AI293" s="802"/>
    </row>
    <row r="294" spans="2:36" hidden="1">
      <c r="B294" s="430"/>
      <c r="C294" s="418" t="e">
        <f>DATE($C292,$D292,1)</f>
        <v>#VALUE!</v>
      </c>
      <c r="D294" s="418" t="e">
        <f t="shared" ref="D294:AG294" si="100">C294+1</f>
        <v>#VALUE!</v>
      </c>
      <c r="E294" s="418" t="e">
        <f t="shared" si="100"/>
        <v>#VALUE!</v>
      </c>
      <c r="F294" s="418" t="e">
        <f t="shared" si="100"/>
        <v>#VALUE!</v>
      </c>
      <c r="G294" s="418" t="e">
        <f t="shared" si="100"/>
        <v>#VALUE!</v>
      </c>
      <c r="H294" s="418" t="e">
        <f t="shared" si="100"/>
        <v>#VALUE!</v>
      </c>
      <c r="I294" s="418" t="e">
        <f t="shared" si="100"/>
        <v>#VALUE!</v>
      </c>
      <c r="J294" s="418" t="e">
        <f t="shared" si="100"/>
        <v>#VALUE!</v>
      </c>
      <c r="K294" s="418" t="e">
        <f t="shared" si="100"/>
        <v>#VALUE!</v>
      </c>
      <c r="L294" s="418" t="e">
        <f t="shared" si="100"/>
        <v>#VALUE!</v>
      </c>
      <c r="M294" s="418" t="e">
        <f t="shared" si="100"/>
        <v>#VALUE!</v>
      </c>
      <c r="N294" s="418" t="e">
        <f t="shared" si="100"/>
        <v>#VALUE!</v>
      </c>
      <c r="O294" s="418" t="e">
        <f t="shared" si="100"/>
        <v>#VALUE!</v>
      </c>
      <c r="P294" s="418" t="e">
        <f t="shared" si="100"/>
        <v>#VALUE!</v>
      </c>
      <c r="Q294" s="418" t="e">
        <f t="shared" si="100"/>
        <v>#VALUE!</v>
      </c>
      <c r="R294" s="418" t="e">
        <f t="shared" si="100"/>
        <v>#VALUE!</v>
      </c>
      <c r="S294" s="418" t="e">
        <f t="shared" si="100"/>
        <v>#VALUE!</v>
      </c>
      <c r="T294" s="418" t="e">
        <f t="shared" si="100"/>
        <v>#VALUE!</v>
      </c>
      <c r="U294" s="418" t="e">
        <f t="shared" si="100"/>
        <v>#VALUE!</v>
      </c>
      <c r="V294" s="418" t="e">
        <f t="shared" si="100"/>
        <v>#VALUE!</v>
      </c>
      <c r="W294" s="418" t="e">
        <f t="shared" si="100"/>
        <v>#VALUE!</v>
      </c>
      <c r="X294" s="418" t="e">
        <f t="shared" si="100"/>
        <v>#VALUE!</v>
      </c>
      <c r="Y294" s="418" t="e">
        <f t="shared" si="100"/>
        <v>#VALUE!</v>
      </c>
      <c r="Z294" s="418" t="e">
        <f t="shared" si="100"/>
        <v>#VALUE!</v>
      </c>
      <c r="AA294" s="418" t="e">
        <f t="shared" si="100"/>
        <v>#VALUE!</v>
      </c>
      <c r="AB294" s="418" t="e">
        <f t="shared" si="100"/>
        <v>#VALUE!</v>
      </c>
      <c r="AC294" s="418" t="e">
        <f t="shared" si="100"/>
        <v>#VALUE!</v>
      </c>
      <c r="AD294" s="418" t="e">
        <f t="shared" si="100"/>
        <v>#VALUE!</v>
      </c>
      <c r="AE294" s="418" t="e">
        <f t="shared" si="100"/>
        <v>#VALUE!</v>
      </c>
      <c r="AF294" s="418" t="e">
        <f t="shared" si="100"/>
        <v>#VALUE!</v>
      </c>
      <c r="AG294" s="418" t="e">
        <f t="shared" si="100"/>
        <v>#VALUE!</v>
      </c>
      <c r="AH294" s="431"/>
      <c r="AI294" s="432"/>
    </row>
    <row r="295" spans="2:36">
      <c r="B295" s="433" t="s">
        <v>597</v>
      </c>
      <c r="C295" s="434" t="e">
        <f>IF(EDATE(C280,1)&gt;$G$7,"",EDATE(C280,1))</f>
        <v>#VALUE!</v>
      </c>
      <c r="D295" s="418" t="e">
        <f t="shared" ref="D295:AG295" si="101">IF(D294&gt;$G$7,"",IF(C295=EOMONTH(DATE($C292,$D292,1),0),"",IF(C295="","",C295+1)))</f>
        <v>#VALUE!</v>
      </c>
      <c r="E295" s="418" t="e">
        <f t="shared" si="101"/>
        <v>#VALUE!</v>
      </c>
      <c r="F295" s="418" t="e">
        <f t="shared" si="101"/>
        <v>#VALUE!</v>
      </c>
      <c r="G295" s="418" t="e">
        <f t="shared" si="101"/>
        <v>#VALUE!</v>
      </c>
      <c r="H295" s="418" t="e">
        <f t="shared" si="101"/>
        <v>#VALUE!</v>
      </c>
      <c r="I295" s="418" t="e">
        <f t="shared" si="101"/>
        <v>#VALUE!</v>
      </c>
      <c r="J295" s="418" t="e">
        <f t="shared" si="101"/>
        <v>#VALUE!</v>
      </c>
      <c r="K295" s="418" t="e">
        <f t="shared" si="101"/>
        <v>#VALUE!</v>
      </c>
      <c r="L295" s="418" t="e">
        <f t="shared" si="101"/>
        <v>#VALUE!</v>
      </c>
      <c r="M295" s="418" t="e">
        <f t="shared" si="101"/>
        <v>#VALUE!</v>
      </c>
      <c r="N295" s="418" t="e">
        <f t="shared" si="101"/>
        <v>#VALUE!</v>
      </c>
      <c r="O295" s="418" t="e">
        <f t="shared" si="101"/>
        <v>#VALUE!</v>
      </c>
      <c r="P295" s="418" t="e">
        <f t="shared" si="101"/>
        <v>#VALUE!</v>
      </c>
      <c r="Q295" s="418" t="e">
        <f t="shared" si="101"/>
        <v>#VALUE!</v>
      </c>
      <c r="R295" s="418" t="e">
        <f t="shared" si="101"/>
        <v>#VALUE!</v>
      </c>
      <c r="S295" s="418" t="e">
        <f t="shared" si="101"/>
        <v>#VALUE!</v>
      </c>
      <c r="T295" s="418" t="e">
        <f t="shared" si="101"/>
        <v>#VALUE!</v>
      </c>
      <c r="U295" s="418" t="e">
        <f t="shared" si="101"/>
        <v>#VALUE!</v>
      </c>
      <c r="V295" s="418" t="e">
        <f t="shared" si="101"/>
        <v>#VALUE!</v>
      </c>
      <c r="W295" s="418" t="e">
        <f t="shared" si="101"/>
        <v>#VALUE!</v>
      </c>
      <c r="X295" s="418" t="e">
        <f t="shared" si="101"/>
        <v>#VALUE!</v>
      </c>
      <c r="Y295" s="418" t="e">
        <f t="shared" si="101"/>
        <v>#VALUE!</v>
      </c>
      <c r="Z295" s="418" t="e">
        <f t="shared" si="101"/>
        <v>#VALUE!</v>
      </c>
      <c r="AA295" s="418" t="e">
        <f t="shared" si="101"/>
        <v>#VALUE!</v>
      </c>
      <c r="AB295" s="418" t="e">
        <f t="shared" si="101"/>
        <v>#VALUE!</v>
      </c>
      <c r="AC295" s="418" t="e">
        <f t="shared" si="101"/>
        <v>#VALUE!</v>
      </c>
      <c r="AD295" s="418" t="e">
        <f t="shared" si="101"/>
        <v>#VALUE!</v>
      </c>
      <c r="AE295" s="418" t="e">
        <f t="shared" si="101"/>
        <v>#VALUE!</v>
      </c>
      <c r="AF295" s="418" t="e">
        <f t="shared" si="101"/>
        <v>#VALUE!</v>
      </c>
      <c r="AG295" s="418" t="e">
        <f t="shared" si="101"/>
        <v>#VALUE!</v>
      </c>
      <c r="AH295" s="419" t="s">
        <v>598</v>
      </c>
      <c r="AI295" s="420">
        <f>+COUNTIFS(C296:AG296,"土",C297:AG297,"")+COUNTIFS(C296:AG296,"日",C297:AG297,"")</f>
        <v>0</v>
      </c>
    </row>
    <row r="296" spans="2:36">
      <c r="B296" s="393" t="s">
        <v>569</v>
      </c>
      <c r="C296" s="394" t="str">
        <f>IFERROR(TEXT(WEEKDAY(+C295),"aaa"),"")</f>
        <v/>
      </c>
      <c r="D296" s="394" t="str">
        <f t="shared" ref="D296:AG296" si="102">IFERROR(TEXT(WEEKDAY(+D295),"aaa"),"")</f>
        <v/>
      </c>
      <c r="E296" s="394" t="str">
        <f t="shared" si="102"/>
        <v/>
      </c>
      <c r="F296" s="394" t="str">
        <f t="shared" si="102"/>
        <v/>
      </c>
      <c r="G296" s="394" t="str">
        <f t="shared" si="102"/>
        <v/>
      </c>
      <c r="H296" s="394" t="str">
        <f t="shared" si="102"/>
        <v/>
      </c>
      <c r="I296" s="394" t="str">
        <f t="shared" si="102"/>
        <v/>
      </c>
      <c r="J296" s="394" t="str">
        <f t="shared" si="102"/>
        <v/>
      </c>
      <c r="K296" s="394" t="str">
        <f t="shared" si="102"/>
        <v/>
      </c>
      <c r="L296" s="394" t="str">
        <f t="shared" si="102"/>
        <v/>
      </c>
      <c r="M296" s="394" t="str">
        <f t="shared" si="102"/>
        <v/>
      </c>
      <c r="N296" s="394" t="str">
        <f t="shared" si="102"/>
        <v/>
      </c>
      <c r="O296" s="394" t="str">
        <f t="shared" si="102"/>
        <v/>
      </c>
      <c r="P296" s="394" t="str">
        <f t="shared" si="102"/>
        <v/>
      </c>
      <c r="Q296" s="394" t="str">
        <f t="shared" si="102"/>
        <v/>
      </c>
      <c r="R296" s="394" t="str">
        <f t="shared" si="102"/>
        <v/>
      </c>
      <c r="S296" s="394" t="str">
        <f t="shared" si="102"/>
        <v/>
      </c>
      <c r="T296" s="394" t="str">
        <f t="shared" si="102"/>
        <v/>
      </c>
      <c r="U296" s="394" t="str">
        <f t="shared" si="102"/>
        <v/>
      </c>
      <c r="V296" s="394" t="str">
        <f t="shared" si="102"/>
        <v/>
      </c>
      <c r="W296" s="394" t="str">
        <f t="shared" si="102"/>
        <v/>
      </c>
      <c r="X296" s="394" t="str">
        <f t="shared" si="102"/>
        <v/>
      </c>
      <c r="Y296" s="394" t="str">
        <f t="shared" si="102"/>
        <v/>
      </c>
      <c r="Z296" s="394" t="str">
        <f t="shared" si="102"/>
        <v/>
      </c>
      <c r="AA296" s="394" t="str">
        <f t="shared" si="102"/>
        <v/>
      </c>
      <c r="AB296" s="394" t="str">
        <f t="shared" si="102"/>
        <v/>
      </c>
      <c r="AC296" s="394" t="str">
        <f t="shared" si="102"/>
        <v/>
      </c>
      <c r="AD296" s="394" t="str">
        <f t="shared" si="102"/>
        <v/>
      </c>
      <c r="AE296" s="394" t="str">
        <f t="shared" si="102"/>
        <v/>
      </c>
      <c r="AF296" s="394" t="str">
        <f t="shared" si="102"/>
        <v/>
      </c>
      <c r="AG296" s="394" t="str">
        <f t="shared" si="102"/>
        <v/>
      </c>
      <c r="AH296" s="419" t="s">
        <v>599</v>
      </c>
      <c r="AI296" s="420">
        <f>+COUNTIF(C297:AG297,"夏休")+COUNTIF(C297:AG297,"冬休")+COUNTIF(C297:AG297,"中止")+COUNTIF(C297:AG297,"工場")+COUNTIF(C297:AG297,"他")</f>
        <v>0</v>
      </c>
    </row>
    <row r="297" spans="2:36" ht="13.5" customHeight="1">
      <c r="B297" s="803" t="s">
        <v>601</v>
      </c>
      <c r="C297" s="805"/>
      <c r="D297" s="778"/>
      <c r="E297" s="778"/>
      <c r="F297" s="778"/>
      <c r="G297" s="778"/>
      <c r="H297" s="778"/>
      <c r="I297" s="778"/>
      <c r="J297" s="778"/>
      <c r="K297" s="778"/>
      <c r="L297" s="778"/>
      <c r="M297" s="778"/>
      <c r="N297" s="778"/>
      <c r="O297" s="778"/>
      <c r="P297" s="778"/>
      <c r="Q297" s="778"/>
      <c r="R297" s="778"/>
      <c r="S297" s="778"/>
      <c r="T297" s="778"/>
      <c r="U297" s="778"/>
      <c r="V297" s="778"/>
      <c r="W297" s="778"/>
      <c r="X297" s="778"/>
      <c r="Y297" s="778"/>
      <c r="Z297" s="778"/>
      <c r="AA297" s="778"/>
      <c r="AB297" s="778"/>
      <c r="AC297" s="778"/>
      <c r="AD297" s="778"/>
      <c r="AE297" s="778"/>
      <c r="AF297" s="778"/>
      <c r="AG297" s="797"/>
      <c r="AH297" s="398" t="s">
        <v>527</v>
      </c>
      <c r="AI297" s="421">
        <f>COUNT(C295:AG295)-AI296</f>
        <v>0</v>
      </c>
    </row>
    <row r="298" spans="2:36" ht="13.5" customHeight="1">
      <c r="B298" s="804"/>
      <c r="C298" s="805"/>
      <c r="D298" s="778"/>
      <c r="E298" s="778"/>
      <c r="F298" s="778"/>
      <c r="G298" s="778"/>
      <c r="H298" s="778"/>
      <c r="I298" s="778"/>
      <c r="J298" s="778"/>
      <c r="K298" s="778"/>
      <c r="L298" s="778"/>
      <c r="M298" s="778"/>
      <c r="N298" s="778"/>
      <c r="O298" s="778"/>
      <c r="P298" s="778"/>
      <c r="Q298" s="778"/>
      <c r="R298" s="778"/>
      <c r="S298" s="778"/>
      <c r="T298" s="778"/>
      <c r="U298" s="778"/>
      <c r="V298" s="778"/>
      <c r="W298" s="778"/>
      <c r="X298" s="778"/>
      <c r="Y298" s="778"/>
      <c r="Z298" s="778"/>
      <c r="AA298" s="778"/>
      <c r="AB298" s="778"/>
      <c r="AC298" s="778"/>
      <c r="AD298" s="778"/>
      <c r="AE298" s="778"/>
      <c r="AF298" s="778"/>
      <c r="AG298" s="797"/>
      <c r="AH298" s="398" t="s">
        <v>573</v>
      </c>
      <c r="AI298" s="396">
        <f>+COUNTIF(C299:AG300,"休")</f>
        <v>0</v>
      </c>
      <c r="AJ298" s="422" t="e">
        <f>IF(AI299&gt;0.285,"",IF(AI298&lt;AI295,"←計画日数が足りません",""))</f>
        <v>#DIV/0!</v>
      </c>
    </row>
    <row r="299" spans="2:36" ht="13.5" customHeight="1">
      <c r="B299" s="798" t="s">
        <v>535</v>
      </c>
      <c r="C299" s="799"/>
      <c r="D299" s="793"/>
      <c r="E299" s="793"/>
      <c r="F299" s="793"/>
      <c r="G299" s="793"/>
      <c r="H299" s="793"/>
      <c r="I299" s="793"/>
      <c r="J299" s="793"/>
      <c r="K299" s="793"/>
      <c r="L299" s="793"/>
      <c r="M299" s="793"/>
      <c r="N299" s="793"/>
      <c r="O299" s="793"/>
      <c r="P299" s="793"/>
      <c r="Q299" s="793"/>
      <c r="R299" s="793"/>
      <c r="S299" s="793"/>
      <c r="T299" s="793"/>
      <c r="U299" s="793"/>
      <c r="V299" s="793"/>
      <c r="W299" s="793"/>
      <c r="X299" s="793"/>
      <c r="Y299" s="793"/>
      <c r="Z299" s="793"/>
      <c r="AA299" s="793"/>
      <c r="AB299" s="793"/>
      <c r="AC299" s="793"/>
      <c r="AD299" s="793"/>
      <c r="AE299" s="793"/>
      <c r="AF299" s="793"/>
      <c r="AG299" s="794"/>
      <c r="AH299" s="398" t="s">
        <v>575</v>
      </c>
      <c r="AI299" s="399" t="e">
        <f>+AI298/AI297</f>
        <v>#DIV/0!</v>
      </c>
    </row>
    <row r="300" spans="2:36">
      <c r="B300" s="798"/>
      <c r="C300" s="799"/>
      <c r="D300" s="793"/>
      <c r="E300" s="793"/>
      <c r="F300" s="793"/>
      <c r="G300" s="793"/>
      <c r="H300" s="793"/>
      <c r="I300" s="793"/>
      <c r="J300" s="793"/>
      <c r="K300" s="793"/>
      <c r="L300" s="793"/>
      <c r="M300" s="793"/>
      <c r="N300" s="793"/>
      <c r="O300" s="793"/>
      <c r="P300" s="793"/>
      <c r="Q300" s="793"/>
      <c r="R300" s="793"/>
      <c r="S300" s="793"/>
      <c r="T300" s="793"/>
      <c r="U300" s="793"/>
      <c r="V300" s="793"/>
      <c r="W300" s="793"/>
      <c r="X300" s="793"/>
      <c r="Y300" s="793"/>
      <c r="Z300" s="793"/>
      <c r="AA300" s="793"/>
      <c r="AB300" s="793"/>
      <c r="AC300" s="793"/>
      <c r="AD300" s="793"/>
      <c r="AE300" s="793"/>
      <c r="AF300" s="793"/>
      <c r="AG300" s="794"/>
      <c r="AH300" s="398" t="s">
        <v>528</v>
      </c>
      <c r="AI300" s="396">
        <f>+COUNTA(C301:AG302)</f>
        <v>0</v>
      </c>
    </row>
    <row r="301" spans="2:36">
      <c r="B301" s="725" t="s">
        <v>538</v>
      </c>
      <c r="C301" s="795"/>
      <c r="D301" s="776"/>
      <c r="E301" s="776"/>
      <c r="F301" s="776"/>
      <c r="G301" s="776"/>
      <c r="H301" s="776"/>
      <c r="I301" s="776"/>
      <c r="J301" s="776"/>
      <c r="K301" s="776"/>
      <c r="L301" s="776"/>
      <c r="M301" s="776"/>
      <c r="N301" s="776"/>
      <c r="O301" s="776"/>
      <c r="P301" s="776"/>
      <c r="Q301" s="776"/>
      <c r="R301" s="776"/>
      <c r="S301" s="776"/>
      <c r="T301" s="776"/>
      <c r="U301" s="776"/>
      <c r="V301" s="776"/>
      <c r="W301" s="776"/>
      <c r="X301" s="776"/>
      <c r="Y301" s="776"/>
      <c r="Z301" s="776"/>
      <c r="AA301" s="776"/>
      <c r="AB301" s="776"/>
      <c r="AC301" s="776"/>
      <c r="AD301" s="776"/>
      <c r="AE301" s="776"/>
      <c r="AF301" s="776"/>
      <c r="AG301" s="783"/>
      <c r="AH301" s="423" t="s">
        <v>577</v>
      </c>
      <c r="AI301" s="424" t="e">
        <f>+AI300/AI297</f>
        <v>#DIV/0!</v>
      </c>
    </row>
    <row r="302" spans="2:36">
      <c r="B302" s="726"/>
      <c r="C302" s="796"/>
      <c r="D302" s="777"/>
      <c r="E302" s="777"/>
      <c r="F302" s="777"/>
      <c r="G302" s="777"/>
      <c r="H302" s="777"/>
      <c r="I302" s="777"/>
      <c r="J302" s="777"/>
      <c r="K302" s="777"/>
      <c r="L302" s="777"/>
      <c r="M302" s="777"/>
      <c r="N302" s="777"/>
      <c r="O302" s="777"/>
      <c r="P302" s="777"/>
      <c r="Q302" s="777"/>
      <c r="R302" s="777"/>
      <c r="S302" s="777"/>
      <c r="T302" s="777"/>
      <c r="U302" s="777"/>
      <c r="V302" s="777"/>
      <c r="W302" s="777"/>
      <c r="X302" s="777"/>
      <c r="Y302" s="777"/>
      <c r="Z302" s="777"/>
      <c r="AA302" s="777"/>
      <c r="AB302" s="777"/>
      <c r="AC302" s="777"/>
      <c r="AD302" s="777"/>
      <c r="AE302" s="777"/>
      <c r="AF302" s="777"/>
      <c r="AG302" s="784"/>
      <c r="AH302" s="400" t="s">
        <v>602</v>
      </c>
      <c r="AI302" s="401" t="str">
        <f>IF(7&gt;AI297,"対象外",IF(AI300&gt;=AI295,"OK",IF(AI301&gt;=0.285,"OK","NG")))</f>
        <v>対象外</v>
      </c>
      <c r="AJ302" s="422" t="str">
        <f>IF(AI302="対象外","←７日間に満たない期間は達成判定の対象外",IF(AI302="NG","←月単位未達成","←月単位達成"))</f>
        <v>←７日間に満たない期間は達成判定の対象外</v>
      </c>
    </row>
    <row r="303" spans="2:36" hidden="1">
      <c r="C303" s="425" t="e">
        <f t="shared" ref="C303:AG303" si="103">IF(AND(DAY(C295)&gt;=22,DAY(C295)&lt;=28,C296="土"),1,0)</f>
        <v>#VALUE!</v>
      </c>
      <c r="D303" s="425" t="e">
        <f t="shared" si="103"/>
        <v>#VALUE!</v>
      </c>
      <c r="E303" s="425" t="e">
        <f t="shared" si="103"/>
        <v>#VALUE!</v>
      </c>
      <c r="F303" s="425" t="e">
        <f t="shared" si="103"/>
        <v>#VALUE!</v>
      </c>
      <c r="G303" s="425" t="e">
        <f t="shared" si="103"/>
        <v>#VALUE!</v>
      </c>
      <c r="H303" s="425" t="e">
        <f t="shared" si="103"/>
        <v>#VALUE!</v>
      </c>
      <c r="I303" s="425" t="e">
        <f t="shared" si="103"/>
        <v>#VALUE!</v>
      </c>
      <c r="J303" s="425" t="e">
        <f t="shared" si="103"/>
        <v>#VALUE!</v>
      </c>
      <c r="K303" s="425" t="e">
        <f t="shared" si="103"/>
        <v>#VALUE!</v>
      </c>
      <c r="L303" s="425" t="e">
        <f t="shared" si="103"/>
        <v>#VALUE!</v>
      </c>
      <c r="M303" s="425" t="e">
        <f t="shared" si="103"/>
        <v>#VALUE!</v>
      </c>
      <c r="N303" s="425" t="e">
        <f t="shared" si="103"/>
        <v>#VALUE!</v>
      </c>
      <c r="O303" s="425" t="e">
        <f t="shared" si="103"/>
        <v>#VALUE!</v>
      </c>
      <c r="P303" s="425" t="e">
        <f t="shared" si="103"/>
        <v>#VALUE!</v>
      </c>
      <c r="Q303" s="425" t="e">
        <f t="shared" si="103"/>
        <v>#VALUE!</v>
      </c>
      <c r="R303" s="425" t="e">
        <f t="shared" si="103"/>
        <v>#VALUE!</v>
      </c>
      <c r="S303" s="425" t="e">
        <f t="shared" si="103"/>
        <v>#VALUE!</v>
      </c>
      <c r="T303" s="425" t="e">
        <f t="shared" si="103"/>
        <v>#VALUE!</v>
      </c>
      <c r="U303" s="425" t="e">
        <f t="shared" si="103"/>
        <v>#VALUE!</v>
      </c>
      <c r="V303" s="425" t="e">
        <f t="shared" si="103"/>
        <v>#VALUE!</v>
      </c>
      <c r="W303" s="425" t="e">
        <f t="shared" si="103"/>
        <v>#VALUE!</v>
      </c>
      <c r="X303" s="425" t="e">
        <f t="shared" si="103"/>
        <v>#VALUE!</v>
      </c>
      <c r="Y303" s="425" t="e">
        <f t="shared" si="103"/>
        <v>#VALUE!</v>
      </c>
      <c r="Z303" s="425" t="e">
        <f t="shared" si="103"/>
        <v>#VALUE!</v>
      </c>
      <c r="AA303" s="425" t="e">
        <f t="shared" si="103"/>
        <v>#VALUE!</v>
      </c>
      <c r="AB303" s="425" t="e">
        <f t="shared" si="103"/>
        <v>#VALUE!</v>
      </c>
      <c r="AC303" s="425" t="e">
        <f t="shared" si="103"/>
        <v>#VALUE!</v>
      </c>
      <c r="AD303" s="425" t="e">
        <f t="shared" si="103"/>
        <v>#VALUE!</v>
      </c>
      <c r="AE303" s="425" t="e">
        <f t="shared" si="103"/>
        <v>#VALUE!</v>
      </c>
      <c r="AF303" s="425" t="e">
        <f t="shared" si="103"/>
        <v>#VALUE!</v>
      </c>
      <c r="AG303" s="425" t="e">
        <f t="shared" si="103"/>
        <v>#VALUE!</v>
      </c>
      <c r="AH303" s="426" t="s">
        <v>603</v>
      </c>
      <c r="AI303" s="427">
        <f>_xlfn.AGGREGATE(9,6,C303:AG303)</f>
        <v>0</v>
      </c>
      <c r="AJ303" s="422"/>
    </row>
    <row r="304" spans="2:36" hidden="1">
      <c r="C304" s="428" t="e">
        <f t="shared" ref="C304:AG304" si="104">IF(AND(DAY(C295)&gt;=22,DAY(C295)&lt;=28,C296="土",OR(C301="休",C301="雨")),1,0)</f>
        <v>#VALUE!</v>
      </c>
      <c r="D304" s="428" t="e">
        <f t="shared" si="104"/>
        <v>#VALUE!</v>
      </c>
      <c r="E304" s="428" t="e">
        <f t="shared" si="104"/>
        <v>#VALUE!</v>
      </c>
      <c r="F304" s="428" t="e">
        <f t="shared" si="104"/>
        <v>#VALUE!</v>
      </c>
      <c r="G304" s="428" t="e">
        <f t="shared" si="104"/>
        <v>#VALUE!</v>
      </c>
      <c r="H304" s="428" t="e">
        <f t="shared" si="104"/>
        <v>#VALUE!</v>
      </c>
      <c r="I304" s="428" t="e">
        <f t="shared" si="104"/>
        <v>#VALUE!</v>
      </c>
      <c r="J304" s="428" t="e">
        <f t="shared" si="104"/>
        <v>#VALUE!</v>
      </c>
      <c r="K304" s="428" t="e">
        <f t="shared" si="104"/>
        <v>#VALUE!</v>
      </c>
      <c r="L304" s="428" t="e">
        <f t="shared" si="104"/>
        <v>#VALUE!</v>
      </c>
      <c r="M304" s="428" t="e">
        <f t="shared" si="104"/>
        <v>#VALUE!</v>
      </c>
      <c r="N304" s="428" t="e">
        <f t="shared" si="104"/>
        <v>#VALUE!</v>
      </c>
      <c r="O304" s="428" t="e">
        <f t="shared" si="104"/>
        <v>#VALUE!</v>
      </c>
      <c r="P304" s="428" t="e">
        <f t="shared" si="104"/>
        <v>#VALUE!</v>
      </c>
      <c r="Q304" s="428" t="e">
        <f t="shared" si="104"/>
        <v>#VALUE!</v>
      </c>
      <c r="R304" s="428" t="e">
        <f t="shared" si="104"/>
        <v>#VALUE!</v>
      </c>
      <c r="S304" s="428" t="e">
        <f t="shared" si="104"/>
        <v>#VALUE!</v>
      </c>
      <c r="T304" s="428" t="e">
        <f t="shared" si="104"/>
        <v>#VALUE!</v>
      </c>
      <c r="U304" s="428" t="e">
        <f t="shared" si="104"/>
        <v>#VALUE!</v>
      </c>
      <c r="V304" s="428" t="e">
        <f t="shared" si="104"/>
        <v>#VALUE!</v>
      </c>
      <c r="W304" s="428" t="e">
        <f t="shared" si="104"/>
        <v>#VALUE!</v>
      </c>
      <c r="X304" s="428" t="e">
        <f t="shared" si="104"/>
        <v>#VALUE!</v>
      </c>
      <c r="Y304" s="428" t="e">
        <f t="shared" si="104"/>
        <v>#VALUE!</v>
      </c>
      <c r="Z304" s="428" t="e">
        <f t="shared" si="104"/>
        <v>#VALUE!</v>
      </c>
      <c r="AA304" s="428" t="e">
        <f t="shared" si="104"/>
        <v>#VALUE!</v>
      </c>
      <c r="AB304" s="428" t="e">
        <f t="shared" si="104"/>
        <v>#VALUE!</v>
      </c>
      <c r="AC304" s="428" t="e">
        <f t="shared" si="104"/>
        <v>#VALUE!</v>
      </c>
      <c r="AD304" s="428" t="e">
        <f t="shared" si="104"/>
        <v>#VALUE!</v>
      </c>
      <c r="AE304" s="428" t="e">
        <f t="shared" si="104"/>
        <v>#VALUE!</v>
      </c>
      <c r="AF304" s="428" t="e">
        <f t="shared" si="104"/>
        <v>#VALUE!</v>
      </c>
      <c r="AG304" s="428" t="e">
        <f t="shared" si="104"/>
        <v>#VALUE!</v>
      </c>
      <c r="AH304" s="426" t="s">
        <v>604</v>
      </c>
      <c r="AI304" s="427">
        <f>_xlfn.AGGREGATE(9,6,C304:AG304)</f>
        <v>0</v>
      </c>
      <c r="AJ304" s="422"/>
    </row>
  </sheetData>
  <mergeCells count="2063">
    <mergeCell ref="U4:V4"/>
    <mergeCell ref="W4:X4"/>
    <mergeCell ref="Y4:Z4"/>
    <mergeCell ref="AB4:AF5"/>
    <mergeCell ref="AG4:AH5"/>
    <mergeCell ref="B5:E5"/>
    <mergeCell ref="S5:T5"/>
    <mergeCell ref="U5:V5"/>
    <mergeCell ref="W5:X5"/>
    <mergeCell ref="Y5:Z5"/>
    <mergeCell ref="O17:O18"/>
    <mergeCell ref="P17:P18"/>
    <mergeCell ref="C13:AI13"/>
    <mergeCell ref="B17:B18"/>
    <mergeCell ref="C17:C18"/>
    <mergeCell ref="D17:D18"/>
    <mergeCell ref="E17:E18"/>
    <mergeCell ref="F17:F18"/>
    <mergeCell ref="G17:G18"/>
    <mergeCell ref="H17:H18"/>
    <mergeCell ref="I17:I18"/>
    <mergeCell ref="J17:J18"/>
    <mergeCell ref="AB6:AF7"/>
    <mergeCell ref="AG6:AH7"/>
    <mergeCell ref="B7:E7"/>
    <mergeCell ref="G7:J7"/>
    <mergeCell ref="L7:N7"/>
    <mergeCell ref="P7:R7"/>
    <mergeCell ref="S7:T7"/>
    <mergeCell ref="U7:V7"/>
    <mergeCell ref="W7:X7"/>
    <mergeCell ref="Y7:Z7"/>
    <mergeCell ref="B6:E6"/>
    <mergeCell ref="G6:J6"/>
    <mergeCell ref="S6:T6"/>
    <mergeCell ref="U6:V6"/>
    <mergeCell ref="W6:X6"/>
    <mergeCell ref="Y6:Z6"/>
    <mergeCell ref="G19:G20"/>
    <mergeCell ref="H19:H20"/>
    <mergeCell ref="I19:I20"/>
    <mergeCell ref="J19:J20"/>
    <mergeCell ref="K19:K20"/>
    <mergeCell ref="L19:L20"/>
    <mergeCell ref="AC17:AC18"/>
    <mergeCell ref="AD17:AD18"/>
    <mergeCell ref="AE17:AE18"/>
    <mergeCell ref="AF17:AF18"/>
    <mergeCell ref="AG17:AG18"/>
    <mergeCell ref="B19:B20"/>
    <mergeCell ref="C19:C20"/>
    <mergeCell ref="D19:D20"/>
    <mergeCell ref="E19:E20"/>
    <mergeCell ref="F19:F20"/>
    <mergeCell ref="W17:W18"/>
    <mergeCell ref="X17:X18"/>
    <mergeCell ref="Y17:Y18"/>
    <mergeCell ref="Z17:Z18"/>
    <mergeCell ref="AA17:AA18"/>
    <mergeCell ref="AB17:AB18"/>
    <mergeCell ref="Q17:Q18"/>
    <mergeCell ref="R17:R18"/>
    <mergeCell ref="S17:S18"/>
    <mergeCell ref="T17:T18"/>
    <mergeCell ref="U17:U18"/>
    <mergeCell ref="V17:V18"/>
    <mergeCell ref="K17:K18"/>
    <mergeCell ref="L17:L18"/>
    <mergeCell ref="M17:M18"/>
    <mergeCell ref="N17:N18"/>
    <mergeCell ref="K21:K22"/>
    <mergeCell ref="L21:L22"/>
    <mergeCell ref="M21:M22"/>
    <mergeCell ref="N21:N22"/>
    <mergeCell ref="AE19:AE20"/>
    <mergeCell ref="AF19:AF20"/>
    <mergeCell ref="AG19:AG20"/>
    <mergeCell ref="B21:B22"/>
    <mergeCell ref="C21:C22"/>
    <mergeCell ref="D21:D22"/>
    <mergeCell ref="E21:E22"/>
    <mergeCell ref="F21:F22"/>
    <mergeCell ref="G21:G22"/>
    <mergeCell ref="H21:H22"/>
    <mergeCell ref="Y19:Y20"/>
    <mergeCell ref="Z19:Z20"/>
    <mergeCell ref="AA19:AA20"/>
    <mergeCell ref="AB19:AB20"/>
    <mergeCell ref="AC19:AC20"/>
    <mergeCell ref="AD19:AD20"/>
    <mergeCell ref="S19:S20"/>
    <mergeCell ref="T19:T20"/>
    <mergeCell ref="U19:U20"/>
    <mergeCell ref="V19:V20"/>
    <mergeCell ref="W19:W20"/>
    <mergeCell ref="X19:X20"/>
    <mergeCell ref="M19:M20"/>
    <mergeCell ref="N19:N20"/>
    <mergeCell ref="O19:O20"/>
    <mergeCell ref="P19:P20"/>
    <mergeCell ref="Q19:Q20"/>
    <mergeCell ref="R19:R20"/>
    <mergeCell ref="N31:N32"/>
    <mergeCell ref="O31:O32"/>
    <mergeCell ref="AG21:AG22"/>
    <mergeCell ref="C27:AI27"/>
    <mergeCell ref="B31:B32"/>
    <mergeCell ref="C31:C32"/>
    <mergeCell ref="D31:D32"/>
    <mergeCell ref="E31:E32"/>
    <mergeCell ref="F31:F32"/>
    <mergeCell ref="G31:G32"/>
    <mergeCell ref="H31:H32"/>
    <mergeCell ref="I31:I32"/>
    <mergeCell ref="AA21:AA22"/>
    <mergeCell ref="AB21:AB22"/>
    <mergeCell ref="AC21:AC22"/>
    <mergeCell ref="AD21:AD22"/>
    <mergeCell ref="AE21:AE22"/>
    <mergeCell ref="AF21:AF22"/>
    <mergeCell ref="U21:U22"/>
    <mergeCell ref="V21:V22"/>
    <mergeCell ref="W21:W22"/>
    <mergeCell ref="X21:X22"/>
    <mergeCell ref="Y21:Y22"/>
    <mergeCell ref="Z21:Z22"/>
    <mergeCell ref="O21:O22"/>
    <mergeCell ref="P21:P22"/>
    <mergeCell ref="Q21:Q22"/>
    <mergeCell ref="R21:R22"/>
    <mergeCell ref="S21:S22"/>
    <mergeCell ref="T21:T22"/>
    <mergeCell ref="I21:I22"/>
    <mergeCell ref="J21:J22"/>
    <mergeCell ref="J33:J34"/>
    <mergeCell ref="K33:K34"/>
    <mergeCell ref="L33:L34"/>
    <mergeCell ref="M33:M34"/>
    <mergeCell ref="B33:B34"/>
    <mergeCell ref="C33:C34"/>
    <mergeCell ref="D33:D34"/>
    <mergeCell ref="E33:E34"/>
    <mergeCell ref="F33:F34"/>
    <mergeCell ref="G33:G34"/>
    <mergeCell ref="AB31:AB32"/>
    <mergeCell ref="J31:J32"/>
    <mergeCell ref="K31:K32"/>
    <mergeCell ref="L31:L32"/>
    <mergeCell ref="M31:M32"/>
    <mergeCell ref="AC31:AC32"/>
    <mergeCell ref="AD31:AD32"/>
    <mergeCell ref="AE31:AE32"/>
    <mergeCell ref="AF31:AF32"/>
    <mergeCell ref="AG31:AG32"/>
    <mergeCell ref="V31:V32"/>
    <mergeCell ref="W31:W32"/>
    <mergeCell ref="X31:X32"/>
    <mergeCell ref="Y31:Y32"/>
    <mergeCell ref="Z31:Z32"/>
    <mergeCell ref="AA31:AA32"/>
    <mergeCell ref="P31:P32"/>
    <mergeCell ref="Q31:Q32"/>
    <mergeCell ref="R31:R32"/>
    <mergeCell ref="S31:S32"/>
    <mergeCell ref="T31:T32"/>
    <mergeCell ref="U31:U32"/>
    <mergeCell ref="N35:N36"/>
    <mergeCell ref="O35:O36"/>
    <mergeCell ref="AF33:AF34"/>
    <mergeCell ref="AG33:AG34"/>
    <mergeCell ref="B35:B36"/>
    <mergeCell ref="C35:C36"/>
    <mergeCell ref="D35:D36"/>
    <mergeCell ref="E35:E36"/>
    <mergeCell ref="F35:F36"/>
    <mergeCell ref="G35:G36"/>
    <mergeCell ref="H35:H36"/>
    <mergeCell ref="I35:I36"/>
    <mergeCell ref="Z33:Z34"/>
    <mergeCell ref="AA33:AA34"/>
    <mergeCell ref="AB33:AB34"/>
    <mergeCell ref="AC33:AC34"/>
    <mergeCell ref="AD33:AD34"/>
    <mergeCell ref="AE33:AE34"/>
    <mergeCell ref="T33:T34"/>
    <mergeCell ref="U33:U34"/>
    <mergeCell ref="V33:V34"/>
    <mergeCell ref="W33:W34"/>
    <mergeCell ref="X33:X34"/>
    <mergeCell ref="Y33:Y34"/>
    <mergeCell ref="N33:N34"/>
    <mergeCell ref="O33:O34"/>
    <mergeCell ref="P33:P34"/>
    <mergeCell ref="Q33:Q34"/>
    <mergeCell ref="R33:R34"/>
    <mergeCell ref="S33:S34"/>
    <mergeCell ref="H33:H34"/>
    <mergeCell ref="I33:I34"/>
    <mergeCell ref="C41:AI41"/>
    <mergeCell ref="B45:B46"/>
    <mergeCell ref="C45:C46"/>
    <mergeCell ref="D45:D46"/>
    <mergeCell ref="E45:E46"/>
    <mergeCell ref="F45:F46"/>
    <mergeCell ref="G45:G46"/>
    <mergeCell ref="H45:H46"/>
    <mergeCell ref="I45:I46"/>
    <mergeCell ref="J45:J46"/>
    <mergeCell ref="AB35:AB36"/>
    <mergeCell ref="AC35:AC36"/>
    <mergeCell ref="AD35:AD36"/>
    <mergeCell ref="AE35:AE36"/>
    <mergeCell ref="AF35:AF36"/>
    <mergeCell ref="AG35:AG36"/>
    <mergeCell ref="V35:V36"/>
    <mergeCell ref="W35:W36"/>
    <mergeCell ref="X35:X36"/>
    <mergeCell ref="Y35:Y36"/>
    <mergeCell ref="Z35:Z36"/>
    <mergeCell ref="AA35:AA36"/>
    <mergeCell ref="P35:P36"/>
    <mergeCell ref="Q35:Q36"/>
    <mergeCell ref="R35:R36"/>
    <mergeCell ref="S35:S36"/>
    <mergeCell ref="T35:T36"/>
    <mergeCell ref="U35:U36"/>
    <mergeCell ref="J35:J36"/>
    <mergeCell ref="K35:K36"/>
    <mergeCell ref="L35:L36"/>
    <mergeCell ref="M35:M36"/>
    <mergeCell ref="I47:I48"/>
    <mergeCell ref="J47:J48"/>
    <mergeCell ref="K47:K48"/>
    <mergeCell ref="L47:L48"/>
    <mergeCell ref="AC45:AC46"/>
    <mergeCell ref="AD45:AD46"/>
    <mergeCell ref="AE45:AE46"/>
    <mergeCell ref="AF45:AF46"/>
    <mergeCell ref="AG45:AG46"/>
    <mergeCell ref="B47:B48"/>
    <mergeCell ref="C47:C48"/>
    <mergeCell ref="D47:D48"/>
    <mergeCell ref="E47:E48"/>
    <mergeCell ref="F47:F48"/>
    <mergeCell ref="W45:W46"/>
    <mergeCell ref="X45:X46"/>
    <mergeCell ref="Y45:Y46"/>
    <mergeCell ref="Z45:Z46"/>
    <mergeCell ref="AA45:AA46"/>
    <mergeCell ref="AB45:AB46"/>
    <mergeCell ref="Q45:Q46"/>
    <mergeCell ref="R45:R46"/>
    <mergeCell ref="S45:S46"/>
    <mergeCell ref="T45:T46"/>
    <mergeCell ref="U45:U46"/>
    <mergeCell ref="V45:V46"/>
    <mergeCell ref="K45:K46"/>
    <mergeCell ref="L45:L46"/>
    <mergeCell ref="M45:M46"/>
    <mergeCell ref="N45:N46"/>
    <mergeCell ref="O45:O46"/>
    <mergeCell ref="P45:P46"/>
    <mergeCell ref="M49:M50"/>
    <mergeCell ref="N49:N50"/>
    <mergeCell ref="AE47:AE48"/>
    <mergeCell ref="AF47:AF48"/>
    <mergeCell ref="AG47:AG48"/>
    <mergeCell ref="B49:B50"/>
    <mergeCell ref="C49:C50"/>
    <mergeCell ref="D49:D50"/>
    <mergeCell ref="E49:E50"/>
    <mergeCell ref="F49:F50"/>
    <mergeCell ref="G49:G50"/>
    <mergeCell ref="H49:H50"/>
    <mergeCell ref="Y47:Y48"/>
    <mergeCell ref="Z47:Z48"/>
    <mergeCell ref="AA47:AA48"/>
    <mergeCell ref="AB47:AB48"/>
    <mergeCell ref="AC47:AC48"/>
    <mergeCell ref="AD47:AD48"/>
    <mergeCell ref="S47:S48"/>
    <mergeCell ref="T47:T48"/>
    <mergeCell ref="U47:U48"/>
    <mergeCell ref="V47:V48"/>
    <mergeCell ref="W47:W48"/>
    <mergeCell ref="X47:X48"/>
    <mergeCell ref="M47:M48"/>
    <mergeCell ref="N47:N48"/>
    <mergeCell ref="O47:O48"/>
    <mergeCell ref="P47:P48"/>
    <mergeCell ref="Q47:Q48"/>
    <mergeCell ref="R47:R48"/>
    <mergeCell ref="G47:G48"/>
    <mergeCell ref="H47:H48"/>
    <mergeCell ref="AG49:AG50"/>
    <mergeCell ref="C55:AI55"/>
    <mergeCell ref="B59:B60"/>
    <mergeCell ref="C59:C60"/>
    <mergeCell ref="D59:D60"/>
    <mergeCell ref="E59:E60"/>
    <mergeCell ref="F59:F60"/>
    <mergeCell ref="G59:G60"/>
    <mergeCell ref="H59:H60"/>
    <mergeCell ref="I59:I60"/>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Q49:Q50"/>
    <mergeCell ref="R49:R50"/>
    <mergeCell ref="S49:S50"/>
    <mergeCell ref="T49:T50"/>
    <mergeCell ref="I49:I50"/>
    <mergeCell ref="J49:J50"/>
    <mergeCell ref="K49:K50"/>
    <mergeCell ref="L49:L50"/>
    <mergeCell ref="AG59:AG60"/>
    <mergeCell ref="V59:V60"/>
    <mergeCell ref="W59:W60"/>
    <mergeCell ref="X59:X60"/>
    <mergeCell ref="Y59:Y60"/>
    <mergeCell ref="Z59:Z60"/>
    <mergeCell ref="AA59:AA60"/>
    <mergeCell ref="P59:P60"/>
    <mergeCell ref="Q59:Q60"/>
    <mergeCell ref="R59:R60"/>
    <mergeCell ref="S59:S60"/>
    <mergeCell ref="T59:T60"/>
    <mergeCell ref="U59:U60"/>
    <mergeCell ref="J59:J60"/>
    <mergeCell ref="K59:K60"/>
    <mergeCell ref="L59:L60"/>
    <mergeCell ref="M59:M60"/>
    <mergeCell ref="N59:N60"/>
    <mergeCell ref="O59:O60"/>
    <mergeCell ref="H61:H62"/>
    <mergeCell ref="I61:I62"/>
    <mergeCell ref="J61:J62"/>
    <mergeCell ref="K61:K62"/>
    <mergeCell ref="L61:L62"/>
    <mergeCell ref="M61:M62"/>
    <mergeCell ref="B61:B62"/>
    <mergeCell ref="C61:C62"/>
    <mergeCell ref="D61:D62"/>
    <mergeCell ref="E61:E62"/>
    <mergeCell ref="F61:F62"/>
    <mergeCell ref="G61:G62"/>
    <mergeCell ref="AB59:AB60"/>
    <mergeCell ref="AC59:AC60"/>
    <mergeCell ref="AD59:AD60"/>
    <mergeCell ref="AE59:AE60"/>
    <mergeCell ref="AF59:AF60"/>
    <mergeCell ref="L63:L64"/>
    <mergeCell ref="M63:M64"/>
    <mergeCell ref="N63:N64"/>
    <mergeCell ref="O63:O64"/>
    <mergeCell ref="AF61:AF62"/>
    <mergeCell ref="AG61:AG62"/>
    <mergeCell ref="B63:B64"/>
    <mergeCell ref="C63:C64"/>
    <mergeCell ref="D63:D64"/>
    <mergeCell ref="E63:E64"/>
    <mergeCell ref="F63:F64"/>
    <mergeCell ref="G63:G64"/>
    <mergeCell ref="H63:H64"/>
    <mergeCell ref="I63:I64"/>
    <mergeCell ref="Z61:Z62"/>
    <mergeCell ref="AA61:AA62"/>
    <mergeCell ref="AB61:AB62"/>
    <mergeCell ref="AC61:AC62"/>
    <mergeCell ref="AD61:AD62"/>
    <mergeCell ref="AE61:AE62"/>
    <mergeCell ref="T61:T62"/>
    <mergeCell ref="U61:U62"/>
    <mergeCell ref="V61:V62"/>
    <mergeCell ref="W61:W62"/>
    <mergeCell ref="X61:X62"/>
    <mergeCell ref="Y61:Y62"/>
    <mergeCell ref="N61:N62"/>
    <mergeCell ref="O61:O62"/>
    <mergeCell ref="P61:P62"/>
    <mergeCell ref="Q61:Q62"/>
    <mergeCell ref="R61:R62"/>
    <mergeCell ref="S61:S62"/>
    <mergeCell ref="O73:O74"/>
    <mergeCell ref="P73:P74"/>
    <mergeCell ref="C69:AI69"/>
    <mergeCell ref="B73:B74"/>
    <mergeCell ref="C73:C74"/>
    <mergeCell ref="D73:D74"/>
    <mergeCell ref="E73:E74"/>
    <mergeCell ref="F73:F74"/>
    <mergeCell ref="G73:G74"/>
    <mergeCell ref="H73:H74"/>
    <mergeCell ref="I73:I74"/>
    <mergeCell ref="J73:J74"/>
    <mergeCell ref="AB63:AB64"/>
    <mergeCell ref="AC63:AC64"/>
    <mergeCell ref="AD63:AD64"/>
    <mergeCell ref="AE63:AE64"/>
    <mergeCell ref="AF63:AF64"/>
    <mergeCell ref="AG63:AG64"/>
    <mergeCell ref="V63:V64"/>
    <mergeCell ref="W63:W64"/>
    <mergeCell ref="X63:X64"/>
    <mergeCell ref="Y63:Y64"/>
    <mergeCell ref="Z63:Z64"/>
    <mergeCell ref="AA63:AA64"/>
    <mergeCell ref="P63:P64"/>
    <mergeCell ref="Q63:Q64"/>
    <mergeCell ref="R63:R64"/>
    <mergeCell ref="S63:S64"/>
    <mergeCell ref="T63:T64"/>
    <mergeCell ref="U63:U64"/>
    <mergeCell ref="J63:J64"/>
    <mergeCell ref="K63:K64"/>
    <mergeCell ref="G75:G76"/>
    <mergeCell ref="H75:H76"/>
    <mergeCell ref="I75:I76"/>
    <mergeCell ref="J75:J76"/>
    <mergeCell ref="K75:K76"/>
    <mergeCell ref="L75:L76"/>
    <mergeCell ref="AC73:AC74"/>
    <mergeCell ref="AD73:AD74"/>
    <mergeCell ref="AE73:AE74"/>
    <mergeCell ref="AF73:AF74"/>
    <mergeCell ref="AG73:AG74"/>
    <mergeCell ref="B75:B76"/>
    <mergeCell ref="C75:C76"/>
    <mergeCell ref="D75:D76"/>
    <mergeCell ref="E75:E76"/>
    <mergeCell ref="F75:F76"/>
    <mergeCell ref="W73:W74"/>
    <mergeCell ref="X73:X74"/>
    <mergeCell ref="Y73:Y74"/>
    <mergeCell ref="Z73:Z74"/>
    <mergeCell ref="AA73:AA74"/>
    <mergeCell ref="AB73:AB74"/>
    <mergeCell ref="Q73:Q74"/>
    <mergeCell ref="R73:R74"/>
    <mergeCell ref="S73:S74"/>
    <mergeCell ref="T73:T74"/>
    <mergeCell ref="U73:U74"/>
    <mergeCell ref="V73:V74"/>
    <mergeCell ref="K73:K74"/>
    <mergeCell ref="L73:L74"/>
    <mergeCell ref="M73:M74"/>
    <mergeCell ref="N73:N74"/>
    <mergeCell ref="K77:K78"/>
    <mergeCell ref="L77:L78"/>
    <mergeCell ref="M77:M78"/>
    <mergeCell ref="N77:N78"/>
    <mergeCell ref="AE75:AE76"/>
    <mergeCell ref="AF75:AF76"/>
    <mergeCell ref="AG75:AG76"/>
    <mergeCell ref="B77:B78"/>
    <mergeCell ref="C77:C78"/>
    <mergeCell ref="D77:D78"/>
    <mergeCell ref="E77:E78"/>
    <mergeCell ref="F77:F78"/>
    <mergeCell ref="G77:G78"/>
    <mergeCell ref="H77:H78"/>
    <mergeCell ref="Y75:Y76"/>
    <mergeCell ref="Z75:Z76"/>
    <mergeCell ref="AA75:AA76"/>
    <mergeCell ref="AB75:AB76"/>
    <mergeCell ref="AC75:AC76"/>
    <mergeCell ref="AD75:AD76"/>
    <mergeCell ref="S75:S76"/>
    <mergeCell ref="T75:T76"/>
    <mergeCell ref="U75:U76"/>
    <mergeCell ref="V75:V76"/>
    <mergeCell ref="W75:W76"/>
    <mergeCell ref="X75:X76"/>
    <mergeCell ref="M75:M76"/>
    <mergeCell ref="N75:N76"/>
    <mergeCell ref="O75:O76"/>
    <mergeCell ref="P75:P76"/>
    <mergeCell ref="Q75:Q76"/>
    <mergeCell ref="R75:R76"/>
    <mergeCell ref="N87:N88"/>
    <mergeCell ref="O87:O88"/>
    <mergeCell ref="AG77:AG78"/>
    <mergeCell ref="C83:AI83"/>
    <mergeCell ref="B87:B88"/>
    <mergeCell ref="C87:C88"/>
    <mergeCell ref="D87:D88"/>
    <mergeCell ref="E87:E88"/>
    <mergeCell ref="F87:F88"/>
    <mergeCell ref="G87:G88"/>
    <mergeCell ref="H87:H88"/>
    <mergeCell ref="I87:I88"/>
    <mergeCell ref="AA77:AA78"/>
    <mergeCell ref="AB77:AB78"/>
    <mergeCell ref="AC77:AC78"/>
    <mergeCell ref="AD77:AD78"/>
    <mergeCell ref="AE77:AE78"/>
    <mergeCell ref="AF77:AF78"/>
    <mergeCell ref="U77:U78"/>
    <mergeCell ref="V77:V78"/>
    <mergeCell ref="W77:W78"/>
    <mergeCell ref="X77:X78"/>
    <mergeCell ref="Y77:Y78"/>
    <mergeCell ref="Z77:Z78"/>
    <mergeCell ref="O77:O78"/>
    <mergeCell ref="P77:P78"/>
    <mergeCell ref="Q77:Q78"/>
    <mergeCell ref="R77:R78"/>
    <mergeCell ref="S77:S78"/>
    <mergeCell ref="T77:T78"/>
    <mergeCell ref="I77:I78"/>
    <mergeCell ref="J77:J78"/>
    <mergeCell ref="J89:J90"/>
    <mergeCell ref="K89:K90"/>
    <mergeCell ref="L89:L90"/>
    <mergeCell ref="M89:M90"/>
    <mergeCell ref="B89:B90"/>
    <mergeCell ref="C89:C90"/>
    <mergeCell ref="D89:D90"/>
    <mergeCell ref="E89:E90"/>
    <mergeCell ref="F89:F90"/>
    <mergeCell ref="G89:G90"/>
    <mergeCell ref="AB87:AB88"/>
    <mergeCell ref="AC87:AC88"/>
    <mergeCell ref="AD87:AD88"/>
    <mergeCell ref="AE87:AE88"/>
    <mergeCell ref="AF87:AF88"/>
    <mergeCell ref="AG87:AG88"/>
    <mergeCell ref="V87:V88"/>
    <mergeCell ref="W87:W88"/>
    <mergeCell ref="X87:X88"/>
    <mergeCell ref="Y87:Y88"/>
    <mergeCell ref="Z87:Z88"/>
    <mergeCell ref="AA87:AA88"/>
    <mergeCell ref="P87:P88"/>
    <mergeCell ref="Q87:Q88"/>
    <mergeCell ref="R87:R88"/>
    <mergeCell ref="S87:S88"/>
    <mergeCell ref="T87:T88"/>
    <mergeCell ref="U87:U88"/>
    <mergeCell ref="J87:J88"/>
    <mergeCell ref="K87:K88"/>
    <mergeCell ref="L87:L88"/>
    <mergeCell ref="M87:M88"/>
    <mergeCell ref="N91:N92"/>
    <mergeCell ref="O91:O92"/>
    <mergeCell ref="AF89:AF90"/>
    <mergeCell ref="AG89:AG90"/>
    <mergeCell ref="B91:B92"/>
    <mergeCell ref="C91:C92"/>
    <mergeCell ref="D91:D92"/>
    <mergeCell ref="E91:E92"/>
    <mergeCell ref="F91:F92"/>
    <mergeCell ref="G91:G92"/>
    <mergeCell ref="H91:H92"/>
    <mergeCell ref="I91:I92"/>
    <mergeCell ref="Z89:Z90"/>
    <mergeCell ref="AA89:AA90"/>
    <mergeCell ref="AB89:AB90"/>
    <mergeCell ref="AC89:AC90"/>
    <mergeCell ref="AD89:AD90"/>
    <mergeCell ref="AE89:AE90"/>
    <mergeCell ref="T89:T90"/>
    <mergeCell ref="U89:U90"/>
    <mergeCell ref="V89:V90"/>
    <mergeCell ref="W89:W90"/>
    <mergeCell ref="X89:X90"/>
    <mergeCell ref="Y89:Y90"/>
    <mergeCell ref="N89:N90"/>
    <mergeCell ref="O89:O90"/>
    <mergeCell ref="P89:P90"/>
    <mergeCell ref="Q89:Q90"/>
    <mergeCell ref="R89:R90"/>
    <mergeCell ref="S89:S90"/>
    <mergeCell ref="H89:H90"/>
    <mergeCell ref="I89:I90"/>
    <mergeCell ref="C97:AI97"/>
    <mergeCell ref="B101:B102"/>
    <mergeCell ref="C101:C102"/>
    <mergeCell ref="D101:D102"/>
    <mergeCell ref="E101:E102"/>
    <mergeCell ref="F101:F102"/>
    <mergeCell ref="G101:G102"/>
    <mergeCell ref="H101:H102"/>
    <mergeCell ref="I101:I102"/>
    <mergeCell ref="J101:J102"/>
    <mergeCell ref="AB91:AB92"/>
    <mergeCell ref="AC91:AC92"/>
    <mergeCell ref="AD91:AD92"/>
    <mergeCell ref="AE91:AE92"/>
    <mergeCell ref="AF91:AF92"/>
    <mergeCell ref="AG91:AG92"/>
    <mergeCell ref="V91:V92"/>
    <mergeCell ref="W91:W92"/>
    <mergeCell ref="X91:X92"/>
    <mergeCell ref="Y91:Y92"/>
    <mergeCell ref="Z91:Z92"/>
    <mergeCell ref="AA91:AA92"/>
    <mergeCell ref="P91:P92"/>
    <mergeCell ref="Q91:Q92"/>
    <mergeCell ref="R91:R92"/>
    <mergeCell ref="S91:S92"/>
    <mergeCell ref="T91:T92"/>
    <mergeCell ref="U91:U92"/>
    <mergeCell ref="J91:J92"/>
    <mergeCell ref="K91:K92"/>
    <mergeCell ref="L91:L92"/>
    <mergeCell ref="M91:M92"/>
    <mergeCell ref="I103:I104"/>
    <mergeCell ref="J103:J104"/>
    <mergeCell ref="K103:K104"/>
    <mergeCell ref="L103:L104"/>
    <mergeCell ref="AC101:AC102"/>
    <mergeCell ref="AD101:AD102"/>
    <mergeCell ref="AE101:AE102"/>
    <mergeCell ref="AF101:AF102"/>
    <mergeCell ref="AG101:AG102"/>
    <mergeCell ref="B103:B104"/>
    <mergeCell ref="C103:C104"/>
    <mergeCell ref="D103:D104"/>
    <mergeCell ref="E103:E104"/>
    <mergeCell ref="F103:F104"/>
    <mergeCell ref="W101:W102"/>
    <mergeCell ref="X101:X102"/>
    <mergeCell ref="Y101:Y102"/>
    <mergeCell ref="Z101:Z102"/>
    <mergeCell ref="AA101:AA102"/>
    <mergeCell ref="AB101:AB102"/>
    <mergeCell ref="Q101:Q102"/>
    <mergeCell ref="R101:R102"/>
    <mergeCell ref="S101:S102"/>
    <mergeCell ref="T101:T102"/>
    <mergeCell ref="U101:U102"/>
    <mergeCell ref="V101:V102"/>
    <mergeCell ref="K101:K102"/>
    <mergeCell ref="L101:L102"/>
    <mergeCell ref="M101:M102"/>
    <mergeCell ref="N101:N102"/>
    <mergeCell ref="O101:O102"/>
    <mergeCell ref="P101:P102"/>
    <mergeCell ref="M105:M106"/>
    <mergeCell ref="N105:N106"/>
    <mergeCell ref="AE103:AE104"/>
    <mergeCell ref="AF103:AF104"/>
    <mergeCell ref="AG103:AG104"/>
    <mergeCell ref="B105:B106"/>
    <mergeCell ref="C105:C106"/>
    <mergeCell ref="D105:D106"/>
    <mergeCell ref="E105:E106"/>
    <mergeCell ref="F105:F106"/>
    <mergeCell ref="G105:G106"/>
    <mergeCell ref="H105:H106"/>
    <mergeCell ref="Y103:Y104"/>
    <mergeCell ref="Z103:Z104"/>
    <mergeCell ref="AA103:AA104"/>
    <mergeCell ref="AB103:AB104"/>
    <mergeCell ref="AC103:AC104"/>
    <mergeCell ref="AD103:AD104"/>
    <mergeCell ref="S103:S104"/>
    <mergeCell ref="T103:T104"/>
    <mergeCell ref="U103:U104"/>
    <mergeCell ref="V103:V104"/>
    <mergeCell ref="W103:W104"/>
    <mergeCell ref="X103:X104"/>
    <mergeCell ref="M103:M104"/>
    <mergeCell ref="N103:N104"/>
    <mergeCell ref="O103:O104"/>
    <mergeCell ref="P103:P104"/>
    <mergeCell ref="Q103:Q104"/>
    <mergeCell ref="R103:R104"/>
    <mergeCell ref="G103:G104"/>
    <mergeCell ref="H103:H104"/>
    <mergeCell ref="AG105:AG106"/>
    <mergeCell ref="C111:AI111"/>
    <mergeCell ref="B115:B116"/>
    <mergeCell ref="C115:C116"/>
    <mergeCell ref="D115:D116"/>
    <mergeCell ref="E115:E116"/>
    <mergeCell ref="F115:F116"/>
    <mergeCell ref="G115:G116"/>
    <mergeCell ref="H115:H116"/>
    <mergeCell ref="I115:I116"/>
    <mergeCell ref="AA105:AA106"/>
    <mergeCell ref="AB105:AB106"/>
    <mergeCell ref="AC105:AC106"/>
    <mergeCell ref="AD105:AD106"/>
    <mergeCell ref="AE105:AE106"/>
    <mergeCell ref="AF105:AF106"/>
    <mergeCell ref="U105:U106"/>
    <mergeCell ref="V105:V106"/>
    <mergeCell ref="W105:W106"/>
    <mergeCell ref="X105:X106"/>
    <mergeCell ref="Y105:Y106"/>
    <mergeCell ref="Z105:Z106"/>
    <mergeCell ref="O105:O106"/>
    <mergeCell ref="P105:P106"/>
    <mergeCell ref="Q105:Q106"/>
    <mergeCell ref="R105:R106"/>
    <mergeCell ref="S105:S106"/>
    <mergeCell ref="T105:T106"/>
    <mergeCell ref="I105:I106"/>
    <mergeCell ref="J105:J106"/>
    <mergeCell ref="K105:K106"/>
    <mergeCell ref="L105:L106"/>
    <mergeCell ref="AG115:AG116"/>
    <mergeCell ref="V115:V116"/>
    <mergeCell ref="W115:W116"/>
    <mergeCell ref="X115:X116"/>
    <mergeCell ref="Y115:Y116"/>
    <mergeCell ref="Z115:Z116"/>
    <mergeCell ref="AA115:AA116"/>
    <mergeCell ref="P115:P116"/>
    <mergeCell ref="Q115:Q116"/>
    <mergeCell ref="R115:R116"/>
    <mergeCell ref="S115:S116"/>
    <mergeCell ref="T115:T116"/>
    <mergeCell ref="U115:U116"/>
    <mergeCell ref="J115:J116"/>
    <mergeCell ref="K115:K116"/>
    <mergeCell ref="L115:L116"/>
    <mergeCell ref="M115:M116"/>
    <mergeCell ref="N115:N116"/>
    <mergeCell ref="O115:O116"/>
    <mergeCell ref="H117:H118"/>
    <mergeCell ref="I117:I118"/>
    <mergeCell ref="J117:J118"/>
    <mergeCell ref="K117:K118"/>
    <mergeCell ref="L117:L118"/>
    <mergeCell ref="M117:M118"/>
    <mergeCell ref="B117:B118"/>
    <mergeCell ref="C117:C118"/>
    <mergeCell ref="D117:D118"/>
    <mergeCell ref="E117:E118"/>
    <mergeCell ref="F117:F118"/>
    <mergeCell ref="G117:G118"/>
    <mergeCell ref="AB115:AB116"/>
    <mergeCell ref="AC115:AC116"/>
    <mergeCell ref="AD115:AD116"/>
    <mergeCell ref="AE115:AE116"/>
    <mergeCell ref="AF115:AF116"/>
    <mergeCell ref="L119:L120"/>
    <mergeCell ref="M119:M120"/>
    <mergeCell ref="N119:N120"/>
    <mergeCell ref="O119:O120"/>
    <mergeCell ref="AF117:AF118"/>
    <mergeCell ref="AG117:AG118"/>
    <mergeCell ref="B119:B120"/>
    <mergeCell ref="C119:C120"/>
    <mergeCell ref="D119:D120"/>
    <mergeCell ref="E119:E120"/>
    <mergeCell ref="F119:F120"/>
    <mergeCell ref="G119:G120"/>
    <mergeCell ref="H119:H120"/>
    <mergeCell ref="I119:I120"/>
    <mergeCell ref="Z117:Z118"/>
    <mergeCell ref="AA117:AA118"/>
    <mergeCell ref="AB117:AB118"/>
    <mergeCell ref="AC117:AC118"/>
    <mergeCell ref="AD117:AD118"/>
    <mergeCell ref="AE117:AE118"/>
    <mergeCell ref="T117:T118"/>
    <mergeCell ref="U117:U118"/>
    <mergeCell ref="V117:V118"/>
    <mergeCell ref="W117:W118"/>
    <mergeCell ref="X117:X118"/>
    <mergeCell ref="Y117:Y118"/>
    <mergeCell ref="N117:N118"/>
    <mergeCell ref="O117:O118"/>
    <mergeCell ref="P117:P118"/>
    <mergeCell ref="Q117:Q118"/>
    <mergeCell ref="R117:R118"/>
    <mergeCell ref="S117:S118"/>
    <mergeCell ref="O129:O130"/>
    <mergeCell ref="P129:P130"/>
    <mergeCell ref="C125:AI125"/>
    <mergeCell ref="B129:B130"/>
    <mergeCell ref="C129:C130"/>
    <mergeCell ref="D129:D130"/>
    <mergeCell ref="E129:E130"/>
    <mergeCell ref="F129:F130"/>
    <mergeCell ref="G129:G130"/>
    <mergeCell ref="H129:H130"/>
    <mergeCell ref="I129:I130"/>
    <mergeCell ref="J129:J130"/>
    <mergeCell ref="AB119:AB120"/>
    <mergeCell ref="AC119:AC120"/>
    <mergeCell ref="AD119:AD120"/>
    <mergeCell ref="AE119:AE120"/>
    <mergeCell ref="AF119:AF120"/>
    <mergeCell ref="AG119:AG120"/>
    <mergeCell ref="V119:V120"/>
    <mergeCell ref="W119:W120"/>
    <mergeCell ref="X119:X120"/>
    <mergeCell ref="Y119:Y120"/>
    <mergeCell ref="Z119:Z120"/>
    <mergeCell ref="AA119:AA120"/>
    <mergeCell ref="P119:P120"/>
    <mergeCell ref="Q119:Q120"/>
    <mergeCell ref="R119:R120"/>
    <mergeCell ref="S119:S120"/>
    <mergeCell ref="T119:T120"/>
    <mergeCell ref="U119:U120"/>
    <mergeCell ref="J119:J120"/>
    <mergeCell ref="K119:K120"/>
    <mergeCell ref="G131:G132"/>
    <mergeCell ref="H131:H132"/>
    <mergeCell ref="I131:I132"/>
    <mergeCell ref="J131:J132"/>
    <mergeCell ref="K131:K132"/>
    <mergeCell ref="L131:L132"/>
    <mergeCell ref="AC129:AC130"/>
    <mergeCell ref="AD129:AD130"/>
    <mergeCell ref="AE129:AE130"/>
    <mergeCell ref="AF129:AF130"/>
    <mergeCell ref="AG129:AG130"/>
    <mergeCell ref="B131:B132"/>
    <mergeCell ref="C131:C132"/>
    <mergeCell ref="D131:D132"/>
    <mergeCell ref="E131:E132"/>
    <mergeCell ref="F131:F132"/>
    <mergeCell ref="W129:W130"/>
    <mergeCell ref="X129:X130"/>
    <mergeCell ref="Y129:Y130"/>
    <mergeCell ref="Z129:Z130"/>
    <mergeCell ref="AA129:AA130"/>
    <mergeCell ref="AB129:AB130"/>
    <mergeCell ref="Q129:Q130"/>
    <mergeCell ref="R129:R130"/>
    <mergeCell ref="S129:S130"/>
    <mergeCell ref="T129:T130"/>
    <mergeCell ref="U129:U130"/>
    <mergeCell ref="V129:V130"/>
    <mergeCell ref="K129:K130"/>
    <mergeCell ref="L129:L130"/>
    <mergeCell ref="M129:M130"/>
    <mergeCell ref="N129:N130"/>
    <mergeCell ref="K133:K134"/>
    <mergeCell ref="L133:L134"/>
    <mergeCell ref="M133:M134"/>
    <mergeCell ref="N133:N134"/>
    <mergeCell ref="AE131:AE132"/>
    <mergeCell ref="AF131:AF132"/>
    <mergeCell ref="AG131:AG132"/>
    <mergeCell ref="B133:B134"/>
    <mergeCell ref="C133:C134"/>
    <mergeCell ref="D133:D134"/>
    <mergeCell ref="E133:E134"/>
    <mergeCell ref="F133:F134"/>
    <mergeCell ref="G133:G134"/>
    <mergeCell ref="H133:H134"/>
    <mergeCell ref="Y131:Y132"/>
    <mergeCell ref="Z131:Z132"/>
    <mergeCell ref="AA131:AA132"/>
    <mergeCell ref="AB131:AB132"/>
    <mergeCell ref="AC131:AC132"/>
    <mergeCell ref="AD131:AD132"/>
    <mergeCell ref="S131:S132"/>
    <mergeCell ref="T131:T132"/>
    <mergeCell ref="U131:U132"/>
    <mergeCell ref="V131:V132"/>
    <mergeCell ref="W131:W132"/>
    <mergeCell ref="X131:X132"/>
    <mergeCell ref="M131:M132"/>
    <mergeCell ref="N131:N132"/>
    <mergeCell ref="O131:O132"/>
    <mergeCell ref="P131:P132"/>
    <mergeCell ref="Q131:Q132"/>
    <mergeCell ref="R131:R132"/>
    <mergeCell ref="N143:N144"/>
    <mergeCell ref="O143:O144"/>
    <mergeCell ref="AG133:AG134"/>
    <mergeCell ref="C139:AI139"/>
    <mergeCell ref="B143:B144"/>
    <mergeCell ref="C143:C144"/>
    <mergeCell ref="D143:D144"/>
    <mergeCell ref="E143:E144"/>
    <mergeCell ref="F143:F144"/>
    <mergeCell ref="G143:G144"/>
    <mergeCell ref="H143:H144"/>
    <mergeCell ref="I143:I144"/>
    <mergeCell ref="AA133:AA134"/>
    <mergeCell ref="AB133:AB134"/>
    <mergeCell ref="AC133:AC134"/>
    <mergeCell ref="AD133:AD134"/>
    <mergeCell ref="AE133:AE134"/>
    <mergeCell ref="AF133:AF134"/>
    <mergeCell ref="U133:U134"/>
    <mergeCell ref="V133:V134"/>
    <mergeCell ref="W133:W134"/>
    <mergeCell ref="X133:X134"/>
    <mergeCell ref="Y133:Y134"/>
    <mergeCell ref="Z133:Z134"/>
    <mergeCell ref="O133:O134"/>
    <mergeCell ref="P133:P134"/>
    <mergeCell ref="Q133:Q134"/>
    <mergeCell ref="R133:R134"/>
    <mergeCell ref="S133:S134"/>
    <mergeCell ref="T133:T134"/>
    <mergeCell ref="I133:I134"/>
    <mergeCell ref="J133:J134"/>
    <mergeCell ref="J145:J146"/>
    <mergeCell ref="K145:K146"/>
    <mergeCell ref="L145:L146"/>
    <mergeCell ref="M145:M146"/>
    <mergeCell ref="B145:B146"/>
    <mergeCell ref="C145:C146"/>
    <mergeCell ref="D145:D146"/>
    <mergeCell ref="E145:E146"/>
    <mergeCell ref="F145:F146"/>
    <mergeCell ref="G145:G146"/>
    <mergeCell ref="AB143:AB144"/>
    <mergeCell ref="AC143:AC144"/>
    <mergeCell ref="AD143:AD144"/>
    <mergeCell ref="AE143:AE144"/>
    <mergeCell ref="AF143:AF144"/>
    <mergeCell ref="AG143:AG144"/>
    <mergeCell ref="V143:V144"/>
    <mergeCell ref="W143:W144"/>
    <mergeCell ref="X143:X144"/>
    <mergeCell ref="Y143:Y144"/>
    <mergeCell ref="Z143:Z144"/>
    <mergeCell ref="AA143:AA144"/>
    <mergeCell ref="P143:P144"/>
    <mergeCell ref="Q143:Q144"/>
    <mergeCell ref="R143:R144"/>
    <mergeCell ref="S143:S144"/>
    <mergeCell ref="T143:T144"/>
    <mergeCell ref="U143:U144"/>
    <mergeCell ref="J143:J144"/>
    <mergeCell ref="K143:K144"/>
    <mergeCell ref="L143:L144"/>
    <mergeCell ref="M143:M144"/>
    <mergeCell ref="N147:N148"/>
    <mergeCell ref="O147:O148"/>
    <mergeCell ref="AF145:AF146"/>
    <mergeCell ref="AG145:AG146"/>
    <mergeCell ref="B147:B148"/>
    <mergeCell ref="C147:C148"/>
    <mergeCell ref="D147:D148"/>
    <mergeCell ref="E147:E148"/>
    <mergeCell ref="F147:F148"/>
    <mergeCell ref="G147:G148"/>
    <mergeCell ref="H147:H148"/>
    <mergeCell ref="I147:I148"/>
    <mergeCell ref="Z145:Z146"/>
    <mergeCell ref="AA145:AA146"/>
    <mergeCell ref="AB145:AB146"/>
    <mergeCell ref="AC145:AC146"/>
    <mergeCell ref="AD145:AD146"/>
    <mergeCell ref="AE145:AE146"/>
    <mergeCell ref="T145:T146"/>
    <mergeCell ref="U145:U146"/>
    <mergeCell ref="V145:V146"/>
    <mergeCell ref="W145:W146"/>
    <mergeCell ref="X145:X146"/>
    <mergeCell ref="Y145:Y146"/>
    <mergeCell ref="N145:N146"/>
    <mergeCell ref="O145:O146"/>
    <mergeCell ref="P145:P146"/>
    <mergeCell ref="Q145:Q146"/>
    <mergeCell ref="R145:R146"/>
    <mergeCell ref="S145:S146"/>
    <mergeCell ref="H145:H146"/>
    <mergeCell ref="I145:I146"/>
    <mergeCell ref="C153:AI153"/>
    <mergeCell ref="B157:B158"/>
    <mergeCell ref="C157:C158"/>
    <mergeCell ref="D157:D158"/>
    <mergeCell ref="E157:E158"/>
    <mergeCell ref="F157:F158"/>
    <mergeCell ref="G157:G158"/>
    <mergeCell ref="H157:H158"/>
    <mergeCell ref="I157:I158"/>
    <mergeCell ref="J157:J158"/>
    <mergeCell ref="AB147:AB148"/>
    <mergeCell ref="AC147:AC148"/>
    <mergeCell ref="AD147:AD148"/>
    <mergeCell ref="AE147:AE148"/>
    <mergeCell ref="AF147:AF148"/>
    <mergeCell ref="AG147:AG148"/>
    <mergeCell ref="V147:V148"/>
    <mergeCell ref="W147:W148"/>
    <mergeCell ref="X147:X148"/>
    <mergeCell ref="Y147:Y148"/>
    <mergeCell ref="Z147:Z148"/>
    <mergeCell ref="AA147:AA148"/>
    <mergeCell ref="P147:P148"/>
    <mergeCell ref="Q147:Q148"/>
    <mergeCell ref="R147:R148"/>
    <mergeCell ref="S147:S148"/>
    <mergeCell ref="T147:T148"/>
    <mergeCell ref="U147:U148"/>
    <mergeCell ref="J147:J148"/>
    <mergeCell ref="K147:K148"/>
    <mergeCell ref="L147:L148"/>
    <mergeCell ref="M147:M148"/>
    <mergeCell ref="I159:I160"/>
    <mergeCell ref="J159:J160"/>
    <mergeCell ref="K159:K160"/>
    <mergeCell ref="L159:L160"/>
    <mergeCell ref="AC157:AC158"/>
    <mergeCell ref="AD157:AD158"/>
    <mergeCell ref="AE157:AE158"/>
    <mergeCell ref="AF157:AF158"/>
    <mergeCell ref="AG157:AG158"/>
    <mergeCell ref="B159:B160"/>
    <mergeCell ref="C159:C160"/>
    <mergeCell ref="D159:D160"/>
    <mergeCell ref="E159:E160"/>
    <mergeCell ref="F159:F160"/>
    <mergeCell ref="W157:W158"/>
    <mergeCell ref="X157:X158"/>
    <mergeCell ref="Y157:Y158"/>
    <mergeCell ref="Z157:Z158"/>
    <mergeCell ref="AA157:AA158"/>
    <mergeCell ref="AB157:AB158"/>
    <mergeCell ref="Q157:Q158"/>
    <mergeCell ref="R157:R158"/>
    <mergeCell ref="S157:S158"/>
    <mergeCell ref="T157:T158"/>
    <mergeCell ref="U157:U158"/>
    <mergeCell ref="V157:V158"/>
    <mergeCell ref="K157:K158"/>
    <mergeCell ref="L157:L158"/>
    <mergeCell ref="M157:M158"/>
    <mergeCell ref="N157:N158"/>
    <mergeCell ref="O157:O158"/>
    <mergeCell ref="P157:P158"/>
    <mergeCell ref="M161:M162"/>
    <mergeCell ref="N161:N162"/>
    <mergeCell ref="AE159:AE160"/>
    <mergeCell ref="AF159:AF160"/>
    <mergeCell ref="AG159:AG160"/>
    <mergeCell ref="B161:B162"/>
    <mergeCell ref="C161:C162"/>
    <mergeCell ref="D161:D162"/>
    <mergeCell ref="E161:E162"/>
    <mergeCell ref="F161:F162"/>
    <mergeCell ref="G161:G162"/>
    <mergeCell ref="H161:H162"/>
    <mergeCell ref="Y159:Y160"/>
    <mergeCell ref="Z159:Z160"/>
    <mergeCell ref="AA159:AA160"/>
    <mergeCell ref="AB159:AB160"/>
    <mergeCell ref="AC159:AC160"/>
    <mergeCell ref="AD159:AD160"/>
    <mergeCell ref="S159:S160"/>
    <mergeCell ref="T159:T160"/>
    <mergeCell ref="U159:U160"/>
    <mergeCell ref="V159:V160"/>
    <mergeCell ref="W159:W160"/>
    <mergeCell ref="X159:X160"/>
    <mergeCell ref="M159:M160"/>
    <mergeCell ref="N159:N160"/>
    <mergeCell ref="O159:O160"/>
    <mergeCell ref="P159:P160"/>
    <mergeCell ref="Q159:Q160"/>
    <mergeCell ref="R159:R160"/>
    <mergeCell ref="G159:G160"/>
    <mergeCell ref="H159:H160"/>
    <mergeCell ref="AG161:AG162"/>
    <mergeCell ref="C167:AI167"/>
    <mergeCell ref="B171:B172"/>
    <mergeCell ref="C171:C172"/>
    <mergeCell ref="D171:D172"/>
    <mergeCell ref="E171:E172"/>
    <mergeCell ref="F171:F172"/>
    <mergeCell ref="G171:G172"/>
    <mergeCell ref="H171:H172"/>
    <mergeCell ref="I171:I172"/>
    <mergeCell ref="AA161:AA162"/>
    <mergeCell ref="AB161:AB162"/>
    <mergeCell ref="AC161:AC162"/>
    <mergeCell ref="AD161:AD162"/>
    <mergeCell ref="AE161:AE162"/>
    <mergeCell ref="AF161:AF162"/>
    <mergeCell ref="U161:U162"/>
    <mergeCell ref="V161:V162"/>
    <mergeCell ref="W161:W162"/>
    <mergeCell ref="X161:X162"/>
    <mergeCell ref="Y161:Y162"/>
    <mergeCell ref="Z161:Z162"/>
    <mergeCell ref="O161:O162"/>
    <mergeCell ref="P161:P162"/>
    <mergeCell ref="Q161:Q162"/>
    <mergeCell ref="R161:R162"/>
    <mergeCell ref="S161:S162"/>
    <mergeCell ref="T161:T162"/>
    <mergeCell ref="I161:I162"/>
    <mergeCell ref="J161:J162"/>
    <mergeCell ref="K161:K162"/>
    <mergeCell ref="L161:L162"/>
    <mergeCell ref="AG171:AG172"/>
    <mergeCell ref="V171:V172"/>
    <mergeCell ref="W171:W172"/>
    <mergeCell ref="X171:X172"/>
    <mergeCell ref="Y171:Y172"/>
    <mergeCell ref="Z171:Z172"/>
    <mergeCell ref="AA171:AA172"/>
    <mergeCell ref="P171:P172"/>
    <mergeCell ref="Q171:Q172"/>
    <mergeCell ref="R171:R172"/>
    <mergeCell ref="S171:S172"/>
    <mergeCell ref="T171:T172"/>
    <mergeCell ref="U171:U172"/>
    <mergeCell ref="J171:J172"/>
    <mergeCell ref="K171:K172"/>
    <mergeCell ref="L171:L172"/>
    <mergeCell ref="M171:M172"/>
    <mergeCell ref="N171:N172"/>
    <mergeCell ref="O171:O172"/>
    <mergeCell ref="H173:H174"/>
    <mergeCell ref="I173:I174"/>
    <mergeCell ref="J173:J174"/>
    <mergeCell ref="K173:K174"/>
    <mergeCell ref="L173:L174"/>
    <mergeCell ref="M173:M174"/>
    <mergeCell ref="B173:B174"/>
    <mergeCell ref="C173:C174"/>
    <mergeCell ref="D173:D174"/>
    <mergeCell ref="E173:E174"/>
    <mergeCell ref="F173:F174"/>
    <mergeCell ref="G173:G174"/>
    <mergeCell ref="AB171:AB172"/>
    <mergeCell ref="AC171:AC172"/>
    <mergeCell ref="AD171:AD172"/>
    <mergeCell ref="AE171:AE172"/>
    <mergeCell ref="AF171:AF172"/>
    <mergeCell ref="L175:L176"/>
    <mergeCell ref="M175:M176"/>
    <mergeCell ref="N175:N176"/>
    <mergeCell ref="O175:O176"/>
    <mergeCell ref="AF173:AF174"/>
    <mergeCell ref="AG173:AG174"/>
    <mergeCell ref="B175:B176"/>
    <mergeCell ref="C175:C176"/>
    <mergeCell ref="D175:D176"/>
    <mergeCell ref="E175:E176"/>
    <mergeCell ref="F175:F176"/>
    <mergeCell ref="G175:G176"/>
    <mergeCell ref="H175:H176"/>
    <mergeCell ref="I175:I176"/>
    <mergeCell ref="Z173:Z174"/>
    <mergeCell ref="AA173:AA174"/>
    <mergeCell ref="AB173:AB174"/>
    <mergeCell ref="AC173:AC174"/>
    <mergeCell ref="AD173:AD174"/>
    <mergeCell ref="AE173:AE174"/>
    <mergeCell ref="T173:T174"/>
    <mergeCell ref="U173:U174"/>
    <mergeCell ref="V173:V174"/>
    <mergeCell ref="W173:W174"/>
    <mergeCell ref="X173:X174"/>
    <mergeCell ref="Y173:Y174"/>
    <mergeCell ref="N173:N174"/>
    <mergeCell ref="O173:O174"/>
    <mergeCell ref="P173:P174"/>
    <mergeCell ref="Q173:Q174"/>
    <mergeCell ref="R173:R174"/>
    <mergeCell ref="S173:S174"/>
    <mergeCell ref="O185:O186"/>
    <mergeCell ref="P185:P186"/>
    <mergeCell ref="C181:AI181"/>
    <mergeCell ref="B185:B186"/>
    <mergeCell ref="C185:C186"/>
    <mergeCell ref="D185:D186"/>
    <mergeCell ref="E185:E186"/>
    <mergeCell ref="F185:F186"/>
    <mergeCell ref="G185:G186"/>
    <mergeCell ref="H185:H186"/>
    <mergeCell ref="I185:I186"/>
    <mergeCell ref="J185:J186"/>
    <mergeCell ref="AB175:AB176"/>
    <mergeCell ref="AC175:AC176"/>
    <mergeCell ref="AD175:AD176"/>
    <mergeCell ref="AE175:AE176"/>
    <mergeCell ref="AF175:AF176"/>
    <mergeCell ref="AG175:AG176"/>
    <mergeCell ref="V175:V176"/>
    <mergeCell ref="W175:W176"/>
    <mergeCell ref="X175:X176"/>
    <mergeCell ref="Y175:Y176"/>
    <mergeCell ref="Z175:Z176"/>
    <mergeCell ref="AA175:AA176"/>
    <mergeCell ref="P175:P176"/>
    <mergeCell ref="Q175:Q176"/>
    <mergeCell ref="R175:R176"/>
    <mergeCell ref="S175:S176"/>
    <mergeCell ref="T175:T176"/>
    <mergeCell ref="U175:U176"/>
    <mergeCell ref="J175:J176"/>
    <mergeCell ref="K175:K176"/>
    <mergeCell ref="G187:G188"/>
    <mergeCell ref="H187:H188"/>
    <mergeCell ref="I187:I188"/>
    <mergeCell ref="J187:J188"/>
    <mergeCell ref="K187:K188"/>
    <mergeCell ref="L187:L188"/>
    <mergeCell ref="AC185:AC186"/>
    <mergeCell ref="AD185:AD186"/>
    <mergeCell ref="AE185:AE186"/>
    <mergeCell ref="AF185:AF186"/>
    <mergeCell ref="AG185:AG186"/>
    <mergeCell ref="B187:B188"/>
    <mergeCell ref="C187:C188"/>
    <mergeCell ref="D187:D188"/>
    <mergeCell ref="E187:E188"/>
    <mergeCell ref="F187:F188"/>
    <mergeCell ref="W185:W186"/>
    <mergeCell ref="X185:X186"/>
    <mergeCell ref="Y185:Y186"/>
    <mergeCell ref="Z185:Z186"/>
    <mergeCell ref="AA185:AA186"/>
    <mergeCell ref="AB185:AB186"/>
    <mergeCell ref="Q185:Q186"/>
    <mergeCell ref="R185:R186"/>
    <mergeCell ref="S185:S186"/>
    <mergeCell ref="T185:T186"/>
    <mergeCell ref="U185:U186"/>
    <mergeCell ref="V185:V186"/>
    <mergeCell ref="K185:K186"/>
    <mergeCell ref="L185:L186"/>
    <mergeCell ref="M185:M186"/>
    <mergeCell ref="N185:N186"/>
    <mergeCell ref="K189:K190"/>
    <mergeCell ref="L189:L190"/>
    <mergeCell ref="M189:M190"/>
    <mergeCell ref="N189:N190"/>
    <mergeCell ref="AE187:AE188"/>
    <mergeCell ref="AF187:AF188"/>
    <mergeCell ref="AG187:AG188"/>
    <mergeCell ref="B189:B190"/>
    <mergeCell ref="C189:C190"/>
    <mergeCell ref="D189:D190"/>
    <mergeCell ref="E189:E190"/>
    <mergeCell ref="F189:F190"/>
    <mergeCell ref="G189:G190"/>
    <mergeCell ref="H189:H190"/>
    <mergeCell ref="Y187:Y188"/>
    <mergeCell ref="Z187:Z188"/>
    <mergeCell ref="AA187:AA188"/>
    <mergeCell ref="AB187:AB188"/>
    <mergeCell ref="AC187:AC188"/>
    <mergeCell ref="AD187:AD188"/>
    <mergeCell ref="S187:S188"/>
    <mergeCell ref="T187:T188"/>
    <mergeCell ref="U187:U188"/>
    <mergeCell ref="V187:V188"/>
    <mergeCell ref="W187:W188"/>
    <mergeCell ref="X187:X188"/>
    <mergeCell ref="M187:M188"/>
    <mergeCell ref="N187:N188"/>
    <mergeCell ref="O187:O188"/>
    <mergeCell ref="P187:P188"/>
    <mergeCell ref="Q187:Q188"/>
    <mergeCell ref="R187:R188"/>
    <mergeCell ref="N199:N200"/>
    <mergeCell ref="O199:O200"/>
    <mergeCell ref="AG189:AG190"/>
    <mergeCell ref="C195:AI195"/>
    <mergeCell ref="B199:B200"/>
    <mergeCell ref="C199:C200"/>
    <mergeCell ref="D199:D200"/>
    <mergeCell ref="E199:E200"/>
    <mergeCell ref="F199:F200"/>
    <mergeCell ref="G199:G200"/>
    <mergeCell ref="H199:H200"/>
    <mergeCell ref="I199:I200"/>
    <mergeCell ref="AA189:AA190"/>
    <mergeCell ref="AB189:AB190"/>
    <mergeCell ref="AC189:AC190"/>
    <mergeCell ref="AD189:AD190"/>
    <mergeCell ref="AE189:AE190"/>
    <mergeCell ref="AF189:AF190"/>
    <mergeCell ref="U189:U190"/>
    <mergeCell ref="V189:V190"/>
    <mergeCell ref="W189:W190"/>
    <mergeCell ref="X189:X190"/>
    <mergeCell ref="Y189:Y190"/>
    <mergeCell ref="Z189:Z190"/>
    <mergeCell ref="O189:O190"/>
    <mergeCell ref="P189:P190"/>
    <mergeCell ref="Q189:Q190"/>
    <mergeCell ref="R189:R190"/>
    <mergeCell ref="S189:S190"/>
    <mergeCell ref="T189:T190"/>
    <mergeCell ref="I189:I190"/>
    <mergeCell ref="J189:J190"/>
    <mergeCell ref="J201:J202"/>
    <mergeCell ref="K201:K202"/>
    <mergeCell ref="L201:L202"/>
    <mergeCell ref="M201:M202"/>
    <mergeCell ref="B201:B202"/>
    <mergeCell ref="C201:C202"/>
    <mergeCell ref="D201:D202"/>
    <mergeCell ref="E201:E202"/>
    <mergeCell ref="F201:F202"/>
    <mergeCell ref="G201:G202"/>
    <mergeCell ref="AB199:AB200"/>
    <mergeCell ref="AC199:AC200"/>
    <mergeCell ref="AD199:AD200"/>
    <mergeCell ref="AE199:AE200"/>
    <mergeCell ref="AF199:AF200"/>
    <mergeCell ref="AG199:AG200"/>
    <mergeCell ref="V199:V200"/>
    <mergeCell ref="W199:W200"/>
    <mergeCell ref="X199:X200"/>
    <mergeCell ref="Y199:Y200"/>
    <mergeCell ref="Z199:Z200"/>
    <mergeCell ref="AA199:AA200"/>
    <mergeCell ref="P199:P200"/>
    <mergeCell ref="Q199:Q200"/>
    <mergeCell ref="R199:R200"/>
    <mergeCell ref="S199:S200"/>
    <mergeCell ref="T199:T200"/>
    <mergeCell ref="U199:U200"/>
    <mergeCell ref="J199:J200"/>
    <mergeCell ref="K199:K200"/>
    <mergeCell ref="L199:L200"/>
    <mergeCell ref="M199:M200"/>
    <mergeCell ref="N203:N204"/>
    <mergeCell ref="O203:O204"/>
    <mergeCell ref="AF201:AF202"/>
    <mergeCell ref="AG201:AG202"/>
    <mergeCell ref="B203:B204"/>
    <mergeCell ref="C203:C204"/>
    <mergeCell ref="D203:D204"/>
    <mergeCell ref="E203:E204"/>
    <mergeCell ref="F203:F204"/>
    <mergeCell ref="G203:G204"/>
    <mergeCell ref="H203:H204"/>
    <mergeCell ref="I203:I204"/>
    <mergeCell ref="Z201:Z202"/>
    <mergeCell ref="AA201:AA202"/>
    <mergeCell ref="AB201:AB202"/>
    <mergeCell ref="AC201:AC202"/>
    <mergeCell ref="AD201:AD202"/>
    <mergeCell ref="AE201:AE202"/>
    <mergeCell ref="T201:T202"/>
    <mergeCell ref="U201:U202"/>
    <mergeCell ref="V201:V202"/>
    <mergeCell ref="W201:W202"/>
    <mergeCell ref="X201:X202"/>
    <mergeCell ref="Y201:Y202"/>
    <mergeCell ref="N201:N202"/>
    <mergeCell ref="O201:O202"/>
    <mergeCell ref="P201:P202"/>
    <mergeCell ref="Q201:Q202"/>
    <mergeCell ref="R201:R202"/>
    <mergeCell ref="S201:S202"/>
    <mergeCell ref="H201:H202"/>
    <mergeCell ref="I201:I202"/>
    <mergeCell ref="C209:AI209"/>
    <mergeCell ref="B213:B214"/>
    <mergeCell ref="C213:C214"/>
    <mergeCell ref="D213:D214"/>
    <mergeCell ref="E213:E214"/>
    <mergeCell ref="F213:F214"/>
    <mergeCell ref="G213:G214"/>
    <mergeCell ref="H213:H214"/>
    <mergeCell ref="I213:I214"/>
    <mergeCell ref="J213:J214"/>
    <mergeCell ref="AB203:AB204"/>
    <mergeCell ref="AC203:AC204"/>
    <mergeCell ref="AD203:AD204"/>
    <mergeCell ref="AE203:AE204"/>
    <mergeCell ref="AF203:AF204"/>
    <mergeCell ref="AG203:AG204"/>
    <mergeCell ref="V203:V204"/>
    <mergeCell ref="W203:W204"/>
    <mergeCell ref="X203:X204"/>
    <mergeCell ref="Y203:Y204"/>
    <mergeCell ref="Z203:Z204"/>
    <mergeCell ref="AA203:AA204"/>
    <mergeCell ref="P203:P204"/>
    <mergeCell ref="Q203:Q204"/>
    <mergeCell ref="R203:R204"/>
    <mergeCell ref="S203:S204"/>
    <mergeCell ref="T203:T204"/>
    <mergeCell ref="U203:U204"/>
    <mergeCell ref="J203:J204"/>
    <mergeCell ref="K203:K204"/>
    <mergeCell ref="L203:L204"/>
    <mergeCell ref="M203:M204"/>
    <mergeCell ref="I215:I216"/>
    <mergeCell ref="J215:J216"/>
    <mergeCell ref="K215:K216"/>
    <mergeCell ref="L215:L216"/>
    <mergeCell ref="AC213:AC214"/>
    <mergeCell ref="AD213:AD214"/>
    <mergeCell ref="AE213:AE214"/>
    <mergeCell ref="AF213:AF214"/>
    <mergeCell ref="AG213:AG214"/>
    <mergeCell ref="B215:B216"/>
    <mergeCell ref="C215:C216"/>
    <mergeCell ref="D215:D216"/>
    <mergeCell ref="E215:E216"/>
    <mergeCell ref="F215:F216"/>
    <mergeCell ref="W213:W214"/>
    <mergeCell ref="X213:X214"/>
    <mergeCell ref="Y213:Y214"/>
    <mergeCell ref="Z213:Z214"/>
    <mergeCell ref="AA213:AA214"/>
    <mergeCell ref="AB213:AB214"/>
    <mergeCell ref="Q213:Q214"/>
    <mergeCell ref="R213:R214"/>
    <mergeCell ref="S213:S214"/>
    <mergeCell ref="T213:T214"/>
    <mergeCell ref="U213:U214"/>
    <mergeCell ref="V213:V214"/>
    <mergeCell ref="K213:K214"/>
    <mergeCell ref="L213:L214"/>
    <mergeCell ref="M213:M214"/>
    <mergeCell ref="N213:N214"/>
    <mergeCell ref="O213:O214"/>
    <mergeCell ref="P213:P214"/>
    <mergeCell ref="M217:M218"/>
    <mergeCell ref="N217:N218"/>
    <mergeCell ref="AE215:AE216"/>
    <mergeCell ref="AF215:AF216"/>
    <mergeCell ref="AG215:AG216"/>
    <mergeCell ref="B217:B218"/>
    <mergeCell ref="C217:C218"/>
    <mergeCell ref="D217:D218"/>
    <mergeCell ref="E217:E218"/>
    <mergeCell ref="F217:F218"/>
    <mergeCell ref="G217:G218"/>
    <mergeCell ref="H217:H218"/>
    <mergeCell ref="Y215:Y216"/>
    <mergeCell ref="Z215:Z216"/>
    <mergeCell ref="AA215:AA216"/>
    <mergeCell ref="AB215:AB216"/>
    <mergeCell ref="AC215:AC216"/>
    <mergeCell ref="AD215:AD216"/>
    <mergeCell ref="S215:S216"/>
    <mergeCell ref="T215:T216"/>
    <mergeCell ref="U215:U216"/>
    <mergeCell ref="V215:V216"/>
    <mergeCell ref="W215:W216"/>
    <mergeCell ref="X215:X216"/>
    <mergeCell ref="M215:M216"/>
    <mergeCell ref="N215:N216"/>
    <mergeCell ref="O215:O216"/>
    <mergeCell ref="P215:P216"/>
    <mergeCell ref="Q215:Q216"/>
    <mergeCell ref="R215:R216"/>
    <mergeCell ref="G215:G216"/>
    <mergeCell ref="H215:H216"/>
    <mergeCell ref="AG217:AG218"/>
    <mergeCell ref="C223:AI223"/>
    <mergeCell ref="B227:B228"/>
    <mergeCell ref="C227:C228"/>
    <mergeCell ref="D227:D228"/>
    <mergeCell ref="E227:E228"/>
    <mergeCell ref="F227:F228"/>
    <mergeCell ref="G227:G228"/>
    <mergeCell ref="H227:H228"/>
    <mergeCell ref="I227:I228"/>
    <mergeCell ref="AA217:AA218"/>
    <mergeCell ref="AB217:AB218"/>
    <mergeCell ref="AC217:AC218"/>
    <mergeCell ref="AD217:AD218"/>
    <mergeCell ref="AE217:AE218"/>
    <mergeCell ref="AF217:AF218"/>
    <mergeCell ref="U217:U218"/>
    <mergeCell ref="V217:V218"/>
    <mergeCell ref="W217:W218"/>
    <mergeCell ref="X217:X218"/>
    <mergeCell ref="Y217:Y218"/>
    <mergeCell ref="Z217:Z218"/>
    <mergeCell ref="O217:O218"/>
    <mergeCell ref="P217:P218"/>
    <mergeCell ref="Q217:Q218"/>
    <mergeCell ref="R217:R218"/>
    <mergeCell ref="S217:S218"/>
    <mergeCell ref="T217:T218"/>
    <mergeCell ref="I217:I218"/>
    <mergeCell ref="J217:J218"/>
    <mergeCell ref="K217:K218"/>
    <mergeCell ref="L217:L218"/>
    <mergeCell ref="AG227:AG228"/>
    <mergeCell ref="V227:V228"/>
    <mergeCell ref="W227:W228"/>
    <mergeCell ref="X227:X228"/>
    <mergeCell ref="Y227:Y228"/>
    <mergeCell ref="Z227:Z228"/>
    <mergeCell ref="AA227:AA228"/>
    <mergeCell ref="P227:P228"/>
    <mergeCell ref="Q227:Q228"/>
    <mergeCell ref="R227:R228"/>
    <mergeCell ref="S227:S228"/>
    <mergeCell ref="T227:T228"/>
    <mergeCell ref="U227:U228"/>
    <mergeCell ref="J227:J228"/>
    <mergeCell ref="K227:K228"/>
    <mergeCell ref="L227:L228"/>
    <mergeCell ref="M227:M228"/>
    <mergeCell ref="N227:N228"/>
    <mergeCell ref="O227:O228"/>
    <mergeCell ref="H229:H230"/>
    <mergeCell ref="I229:I230"/>
    <mergeCell ref="J229:J230"/>
    <mergeCell ref="K229:K230"/>
    <mergeCell ref="L229:L230"/>
    <mergeCell ref="M229:M230"/>
    <mergeCell ref="B229:B230"/>
    <mergeCell ref="C229:C230"/>
    <mergeCell ref="D229:D230"/>
    <mergeCell ref="E229:E230"/>
    <mergeCell ref="F229:F230"/>
    <mergeCell ref="G229:G230"/>
    <mergeCell ref="AB227:AB228"/>
    <mergeCell ref="AC227:AC228"/>
    <mergeCell ref="AD227:AD228"/>
    <mergeCell ref="AE227:AE228"/>
    <mergeCell ref="AF227:AF228"/>
    <mergeCell ref="L231:L232"/>
    <mergeCell ref="M231:M232"/>
    <mergeCell ref="N231:N232"/>
    <mergeCell ref="O231:O232"/>
    <mergeCell ref="AF229:AF230"/>
    <mergeCell ref="AG229:AG230"/>
    <mergeCell ref="B231:B232"/>
    <mergeCell ref="C231:C232"/>
    <mergeCell ref="D231:D232"/>
    <mergeCell ref="E231:E232"/>
    <mergeCell ref="F231:F232"/>
    <mergeCell ref="G231:G232"/>
    <mergeCell ref="H231:H232"/>
    <mergeCell ref="I231:I232"/>
    <mergeCell ref="Z229:Z230"/>
    <mergeCell ref="AA229:AA230"/>
    <mergeCell ref="AB229:AB230"/>
    <mergeCell ref="AC229:AC230"/>
    <mergeCell ref="AD229:AD230"/>
    <mergeCell ref="AE229:AE230"/>
    <mergeCell ref="T229:T230"/>
    <mergeCell ref="U229:U230"/>
    <mergeCell ref="V229:V230"/>
    <mergeCell ref="W229:W230"/>
    <mergeCell ref="X229:X230"/>
    <mergeCell ref="Y229:Y230"/>
    <mergeCell ref="N229:N230"/>
    <mergeCell ref="O229:O230"/>
    <mergeCell ref="P229:P230"/>
    <mergeCell ref="Q229:Q230"/>
    <mergeCell ref="R229:R230"/>
    <mergeCell ref="S229:S230"/>
    <mergeCell ref="O241:O242"/>
    <mergeCell ref="P241:P242"/>
    <mergeCell ref="C237:AI237"/>
    <mergeCell ref="B241:B242"/>
    <mergeCell ref="C241:C242"/>
    <mergeCell ref="D241:D242"/>
    <mergeCell ref="E241:E242"/>
    <mergeCell ref="F241:F242"/>
    <mergeCell ref="G241:G242"/>
    <mergeCell ref="H241:H242"/>
    <mergeCell ref="I241:I242"/>
    <mergeCell ref="J241:J242"/>
    <mergeCell ref="AB231:AB232"/>
    <mergeCell ref="AC231:AC232"/>
    <mergeCell ref="AD231:AD232"/>
    <mergeCell ref="AE231:AE232"/>
    <mergeCell ref="AF231:AF232"/>
    <mergeCell ref="AG231:AG232"/>
    <mergeCell ref="V231:V232"/>
    <mergeCell ref="W231:W232"/>
    <mergeCell ref="X231:X232"/>
    <mergeCell ref="Y231:Y232"/>
    <mergeCell ref="Z231:Z232"/>
    <mergeCell ref="AA231:AA232"/>
    <mergeCell ref="P231:P232"/>
    <mergeCell ref="Q231:Q232"/>
    <mergeCell ref="R231:R232"/>
    <mergeCell ref="S231:S232"/>
    <mergeCell ref="T231:T232"/>
    <mergeCell ref="U231:U232"/>
    <mergeCell ref="J231:J232"/>
    <mergeCell ref="K231:K232"/>
    <mergeCell ref="G243:G244"/>
    <mergeCell ref="H243:H244"/>
    <mergeCell ref="I243:I244"/>
    <mergeCell ref="J243:J244"/>
    <mergeCell ref="K243:K244"/>
    <mergeCell ref="L243:L244"/>
    <mergeCell ref="AC241:AC242"/>
    <mergeCell ref="AD241:AD242"/>
    <mergeCell ref="AE241:AE242"/>
    <mergeCell ref="AF241:AF242"/>
    <mergeCell ref="AG241:AG242"/>
    <mergeCell ref="B243:B244"/>
    <mergeCell ref="C243:C244"/>
    <mergeCell ref="D243:D244"/>
    <mergeCell ref="E243:E244"/>
    <mergeCell ref="F243:F244"/>
    <mergeCell ref="W241:W242"/>
    <mergeCell ref="X241:X242"/>
    <mergeCell ref="Y241:Y242"/>
    <mergeCell ref="Z241:Z242"/>
    <mergeCell ref="AA241:AA242"/>
    <mergeCell ref="AB241:AB242"/>
    <mergeCell ref="Q241:Q242"/>
    <mergeCell ref="R241:R242"/>
    <mergeCell ref="S241:S242"/>
    <mergeCell ref="T241:T242"/>
    <mergeCell ref="U241:U242"/>
    <mergeCell ref="V241:V242"/>
    <mergeCell ref="K241:K242"/>
    <mergeCell ref="L241:L242"/>
    <mergeCell ref="M241:M242"/>
    <mergeCell ref="N241:N242"/>
    <mergeCell ref="K245:K246"/>
    <mergeCell ref="L245:L246"/>
    <mergeCell ref="M245:M246"/>
    <mergeCell ref="N245:N246"/>
    <mergeCell ref="AE243:AE244"/>
    <mergeCell ref="AF243:AF244"/>
    <mergeCell ref="AG243:AG244"/>
    <mergeCell ref="B245:B246"/>
    <mergeCell ref="C245:C246"/>
    <mergeCell ref="D245:D246"/>
    <mergeCell ref="E245:E246"/>
    <mergeCell ref="F245:F246"/>
    <mergeCell ref="G245:G246"/>
    <mergeCell ref="H245:H246"/>
    <mergeCell ref="Y243:Y244"/>
    <mergeCell ref="Z243:Z244"/>
    <mergeCell ref="AA243:AA244"/>
    <mergeCell ref="AB243:AB244"/>
    <mergeCell ref="AC243:AC244"/>
    <mergeCell ref="AD243:AD244"/>
    <mergeCell ref="S243:S244"/>
    <mergeCell ref="T243:T244"/>
    <mergeCell ref="U243:U244"/>
    <mergeCell ref="V243:V244"/>
    <mergeCell ref="W243:W244"/>
    <mergeCell ref="X243:X244"/>
    <mergeCell ref="M243:M244"/>
    <mergeCell ref="N243:N244"/>
    <mergeCell ref="O243:O244"/>
    <mergeCell ref="P243:P244"/>
    <mergeCell ref="Q243:Q244"/>
    <mergeCell ref="R243:R244"/>
    <mergeCell ref="N255:N256"/>
    <mergeCell ref="O255:O256"/>
    <mergeCell ref="AG245:AG246"/>
    <mergeCell ref="C251:AI251"/>
    <mergeCell ref="B255:B256"/>
    <mergeCell ref="C255:C256"/>
    <mergeCell ref="D255:D256"/>
    <mergeCell ref="E255:E256"/>
    <mergeCell ref="F255:F256"/>
    <mergeCell ref="G255:G256"/>
    <mergeCell ref="H255:H256"/>
    <mergeCell ref="I255:I256"/>
    <mergeCell ref="AA245:AA246"/>
    <mergeCell ref="AB245:AB246"/>
    <mergeCell ref="AC245:AC246"/>
    <mergeCell ref="AD245:AD246"/>
    <mergeCell ref="AE245:AE246"/>
    <mergeCell ref="AF245:AF246"/>
    <mergeCell ref="U245:U246"/>
    <mergeCell ref="V245:V246"/>
    <mergeCell ref="W245:W246"/>
    <mergeCell ref="X245:X246"/>
    <mergeCell ref="Y245:Y246"/>
    <mergeCell ref="Z245:Z246"/>
    <mergeCell ref="O245:O246"/>
    <mergeCell ref="P245:P246"/>
    <mergeCell ref="Q245:Q246"/>
    <mergeCell ref="R245:R246"/>
    <mergeCell ref="S245:S246"/>
    <mergeCell ref="T245:T246"/>
    <mergeCell ref="I245:I246"/>
    <mergeCell ref="J245:J246"/>
    <mergeCell ref="J257:J258"/>
    <mergeCell ref="K257:K258"/>
    <mergeCell ref="L257:L258"/>
    <mergeCell ref="M257:M258"/>
    <mergeCell ref="B257:B258"/>
    <mergeCell ref="C257:C258"/>
    <mergeCell ref="D257:D258"/>
    <mergeCell ref="E257:E258"/>
    <mergeCell ref="F257:F258"/>
    <mergeCell ref="G257:G258"/>
    <mergeCell ref="AB255:AB256"/>
    <mergeCell ref="AC255:AC256"/>
    <mergeCell ref="AD255:AD256"/>
    <mergeCell ref="AE255:AE256"/>
    <mergeCell ref="AF255:AF256"/>
    <mergeCell ref="AG255:AG256"/>
    <mergeCell ref="V255:V256"/>
    <mergeCell ref="W255:W256"/>
    <mergeCell ref="X255:X256"/>
    <mergeCell ref="Y255:Y256"/>
    <mergeCell ref="Z255:Z256"/>
    <mergeCell ref="AA255:AA256"/>
    <mergeCell ref="P255:P256"/>
    <mergeCell ref="Q255:Q256"/>
    <mergeCell ref="R255:R256"/>
    <mergeCell ref="S255:S256"/>
    <mergeCell ref="T255:T256"/>
    <mergeCell ref="U255:U256"/>
    <mergeCell ref="J255:J256"/>
    <mergeCell ref="K255:K256"/>
    <mergeCell ref="L255:L256"/>
    <mergeCell ref="M255:M256"/>
    <mergeCell ref="N259:N260"/>
    <mergeCell ref="O259:O260"/>
    <mergeCell ref="AF257:AF258"/>
    <mergeCell ref="AG257:AG258"/>
    <mergeCell ref="B259:B260"/>
    <mergeCell ref="C259:C260"/>
    <mergeCell ref="D259:D260"/>
    <mergeCell ref="E259:E260"/>
    <mergeCell ref="F259:F260"/>
    <mergeCell ref="G259:G260"/>
    <mergeCell ref="H259:H260"/>
    <mergeCell ref="I259:I260"/>
    <mergeCell ref="Z257:Z258"/>
    <mergeCell ref="AA257:AA258"/>
    <mergeCell ref="AB257:AB258"/>
    <mergeCell ref="AC257:AC258"/>
    <mergeCell ref="AD257:AD258"/>
    <mergeCell ref="AE257:AE258"/>
    <mergeCell ref="T257:T258"/>
    <mergeCell ref="U257:U258"/>
    <mergeCell ref="V257:V258"/>
    <mergeCell ref="W257:W258"/>
    <mergeCell ref="X257:X258"/>
    <mergeCell ref="Y257:Y258"/>
    <mergeCell ref="N257:N258"/>
    <mergeCell ref="O257:O258"/>
    <mergeCell ref="P257:P258"/>
    <mergeCell ref="Q257:Q258"/>
    <mergeCell ref="R257:R258"/>
    <mergeCell ref="S257:S258"/>
    <mergeCell ref="H257:H258"/>
    <mergeCell ref="I257:I258"/>
    <mergeCell ref="C265:AI265"/>
    <mergeCell ref="B269:B270"/>
    <mergeCell ref="C269:C270"/>
    <mergeCell ref="D269:D270"/>
    <mergeCell ref="E269:E270"/>
    <mergeCell ref="F269:F270"/>
    <mergeCell ref="G269:G270"/>
    <mergeCell ref="H269:H270"/>
    <mergeCell ref="I269:I270"/>
    <mergeCell ref="J269:J270"/>
    <mergeCell ref="AB259:AB260"/>
    <mergeCell ref="AC259:AC260"/>
    <mergeCell ref="AD259:AD260"/>
    <mergeCell ref="AE259:AE260"/>
    <mergeCell ref="AF259:AF260"/>
    <mergeCell ref="AG259:AG260"/>
    <mergeCell ref="V259:V260"/>
    <mergeCell ref="W259:W260"/>
    <mergeCell ref="X259:X260"/>
    <mergeCell ref="Y259:Y260"/>
    <mergeCell ref="Z259:Z260"/>
    <mergeCell ref="AA259:AA260"/>
    <mergeCell ref="P259:P260"/>
    <mergeCell ref="Q259:Q260"/>
    <mergeCell ref="R259:R260"/>
    <mergeCell ref="S259:S260"/>
    <mergeCell ref="T259:T260"/>
    <mergeCell ref="U259:U260"/>
    <mergeCell ref="J259:J260"/>
    <mergeCell ref="K259:K260"/>
    <mergeCell ref="L259:L260"/>
    <mergeCell ref="M259:M260"/>
    <mergeCell ref="I271:I272"/>
    <mergeCell ref="J271:J272"/>
    <mergeCell ref="K271:K272"/>
    <mergeCell ref="L271:L272"/>
    <mergeCell ref="AC269:AC270"/>
    <mergeCell ref="AD269:AD270"/>
    <mergeCell ref="AE269:AE270"/>
    <mergeCell ref="AF269:AF270"/>
    <mergeCell ref="AG269:AG270"/>
    <mergeCell ref="B271:B272"/>
    <mergeCell ref="C271:C272"/>
    <mergeCell ref="D271:D272"/>
    <mergeCell ref="E271:E272"/>
    <mergeCell ref="F271:F272"/>
    <mergeCell ref="W269:W270"/>
    <mergeCell ref="X269:X270"/>
    <mergeCell ref="Y269:Y270"/>
    <mergeCell ref="Z269:Z270"/>
    <mergeCell ref="AA269:AA270"/>
    <mergeCell ref="AB269:AB270"/>
    <mergeCell ref="Q269:Q270"/>
    <mergeCell ref="R269:R270"/>
    <mergeCell ref="S269:S270"/>
    <mergeCell ref="T269:T270"/>
    <mergeCell ref="U269:U270"/>
    <mergeCell ref="V269:V270"/>
    <mergeCell ref="K269:K270"/>
    <mergeCell ref="L269:L270"/>
    <mergeCell ref="M269:M270"/>
    <mergeCell ref="N269:N270"/>
    <mergeCell ref="O269:O270"/>
    <mergeCell ref="P269:P270"/>
    <mergeCell ref="M273:M274"/>
    <mergeCell ref="N273:N274"/>
    <mergeCell ref="AE271:AE272"/>
    <mergeCell ref="AF271:AF272"/>
    <mergeCell ref="AG271:AG272"/>
    <mergeCell ref="B273:B274"/>
    <mergeCell ref="C273:C274"/>
    <mergeCell ref="D273:D274"/>
    <mergeCell ref="E273:E274"/>
    <mergeCell ref="F273:F274"/>
    <mergeCell ref="G273:G274"/>
    <mergeCell ref="H273:H274"/>
    <mergeCell ref="Y271:Y272"/>
    <mergeCell ref="Z271:Z272"/>
    <mergeCell ref="AA271:AA272"/>
    <mergeCell ref="AB271:AB272"/>
    <mergeCell ref="AC271:AC272"/>
    <mergeCell ref="AD271:AD272"/>
    <mergeCell ref="S271:S272"/>
    <mergeCell ref="T271:T272"/>
    <mergeCell ref="U271:U272"/>
    <mergeCell ref="V271:V272"/>
    <mergeCell ref="W271:W272"/>
    <mergeCell ref="X271:X272"/>
    <mergeCell ref="M271:M272"/>
    <mergeCell ref="N271:N272"/>
    <mergeCell ref="O271:O272"/>
    <mergeCell ref="P271:P272"/>
    <mergeCell ref="Q271:Q272"/>
    <mergeCell ref="R271:R272"/>
    <mergeCell ref="G271:G272"/>
    <mergeCell ref="H271:H272"/>
    <mergeCell ref="AG273:AG274"/>
    <mergeCell ref="C279:AI279"/>
    <mergeCell ref="B283:B284"/>
    <mergeCell ref="C283:C284"/>
    <mergeCell ref="D283:D284"/>
    <mergeCell ref="E283:E284"/>
    <mergeCell ref="F283:F284"/>
    <mergeCell ref="G283:G284"/>
    <mergeCell ref="H283:H284"/>
    <mergeCell ref="I283:I284"/>
    <mergeCell ref="AA273:AA274"/>
    <mergeCell ref="AB273:AB274"/>
    <mergeCell ref="AC273:AC274"/>
    <mergeCell ref="AD273:AD274"/>
    <mergeCell ref="AE273:AE274"/>
    <mergeCell ref="AF273:AF274"/>
    <mergeCell ref="U273:U274"/>
    <mergeCell ref="V273:V274"/>
    <mergeCell ref="W273:W274"/>
    <mergeCell ref="X273:X274"/>
    <mergeCell ref="Y273:Y274"/>
    <mergeCell ref="Z273:Z274"/>
    <mergeCell ref="O273:O274"/>
    <mergeCell ref="P273:P274"/>
    <mergeCell ref="Q273:Q274"/>
    <mergeCell ref="R273:R274"/>
    <mergeCell ref="S273:S274"/>
    <mergeCell ref="T273:T274"/>
    <mergeCell ref="I273:I274"/>
    <mergeCell ref="J273:J274"/>
    <mergeCell ref="K273:K274"/>
    <mergeCell ref="L273:L274"/>
    <mergeCell ref="AE283:AE284"/>
    <mergeCell ref="AF283:AF284"/>
    <mergeCell ref="AG283:AG284"/>
    <mergeCell ref="V283:V284"/>
    <mergeCell ref="W283:W284"/>
    <mergeCell ref="X283:X284"/>
    <mergeCell ref="Y283:Y284"/>
    <mergeCell ref="Z283:Z284"/>
    <mergeCell ref="AA283:AA284"/>
    <mergeCell ref="P283:P284"/>
    <mergeCell ref="Q283:Q284"/>
    <mergeCell ref="R283:R284"/>
    <mergeCell ref="S283:S284"/>
    <mergeCell ref="T283:T284"/>
    <mergeCell ref="U283:U284"/>
    <mergeCell ref="J283:J284"/>
    <mergeCell ref="K283:K284"/>
    <mergeCell ref="L283:L284"/>
    <mergeCell ref="M283:M284"/>
    <mergeCell ref="N283:N284"/>
    <mergeCell ref="O283:O284"/>
    <mergeCell ref="R285:R286"/>
    <mergeCell ref="S285:S286"/>
    <mergeCell ref="H285:H286"/>
    <mergeCell ref="I285:I286"/>
    <mergeCell ref="J285:J286"/>
    <mergeCell ref="K285:K286"/>
    <mergeCell ref="L285:L286"/>
    <mergeCell ref="M285:M286"/>
    <mergeCell ref="B285:B286"/>
    <mergeCell ref="C285:C286"/>
    <mergeCell ref="D285:D286"/>
    <mergeCell ref="E285:E286"/>
    <mergeCell ref="F285:F286"/>
    <mergeCell ref="G285:G286"/>
    <mergeCell ref="AB283:AB284"/>
    <mergeCell ref="AC283:AC284"/>
    <mergeCell ref="AD283:AD284"/>
    <mergeCell ref="J287:J288"/>
    <mergeCell ref="K287:K288"/>
    <mergeCell ref="L287:L288"/>
    <mergeCell ref="M287:M288"/>
    <mergeCell ref="N287:N288"/>
    <mergeCell ref="O287:O288"/>
    <mergeCell ref="AF285:AF286"/>
    <mergeCell ref="AG285:AG286"/>
    <mergeCell ref="B287:B288"/>
    <mergeCell ref="C287:C288"/>
    <mergeCell ref="D287:D288"/>
    <mergeCell ref="E287:E288"/>
    <mergeCell ref="F287:F288"/>
    <mergeCell ref="G287:G288"/>
    <mergeCell ref="H287:H288"/>
    <mergeCell ref="I287:I288"/>
    <mergeCell ref="Z285:Z286"/>
    <mergeCell ref="AA285:AA286"/>
    <mergeCell ref="AB285:AB286"/>
    <mergeCell ref="AC285:AC286"/>
    <mergeCell ref="AD285:AD286"/>
    <mergeCell ref="AE285:AE286"/>
    <mergeCell ref="T285:T286"/>
    <mergeCell ref="U285:U286"/>
    <mergeCell ref="V285:V286"/>
    <mergeCell ref="W285:W286"/>
    <mergeCell ref="X285:X286"/>
    <mergeCell ref="Y285:Y286"/>
    <mergeCell ref="N285:N286"/>
    <mergeCell ref="O285:O286"/>
    <mergeCell ref="P285:P286"/>
    <mergeCell ref="Q285:Q286"/>
    <mergeCell ref="M297:M298"/>
    <mergeCell ref="N297:N298"/>
    <mergeCell ref="O297:O298"/>
    <mergeCell ref="P297:P298"/>
    <mergeCell ref="C293:AI293"/>
    <mergeCell ref="B297:B298"/>
    <mergeCell ref="C297:C298"/>
    <mergeCell ref="D297:D298"/>
    <mergeCell ref="E297:E298"/>
    <mergeCell ref="F297:F298"/>
    <mergeCell ref="G297:G298"/>
    <mergeCell ref="H297:H298"/>
    <mergeCell ref="I297:I298"/>
    <mergeCell ref="J297:J298"/>
    <mergeCell ref="AB287:AB288"/>
    <mergeCell ref="AC287:AC288"/>
    <mergeCell ref="AD287:AD288"/>
    <mergeCell ref="AE287:AE288"/>
    <mergeCell ref="AF287:AF288"/>
    <mergeCell ref="AG287:AG288"/>
    <mergeCell ref="V287:V288"/>
    <mergeCell ref="W287:W288"/>
    <mergeCell ref="X287:X288"/>
    <mergeCell ref="Y287:Y288"/>
    <mergeCell ref="Z287:Z288"/>
    <mergeCell ref="AA287:AA288"/>
    <mergeCell ref="P287:P288"/>
    <mergeCell ref="Q287:Q288"/>
    <mergeCell ref="R287:R288"/>
    <mergeCell ref="S287:S288"/>
    <mergeCell ref="T287:T288"/>
    <mergeCell ref="U287:U288"/>
    <mergeCell ref="Q299:Q300"/>
    <mergeCell ref="R299:R300"/>
    <mergeCell ref="G299:G300"/>
    <mergeCell ref="H299:H300"/>
    <mergeCell ref="I299:I300"/>
    <mergeCell ref="J299:J300"/>
    <mergeCell ref="K299:K300"/>
    <mergeCell ref="L299:L300"/>
    <mergeCell ref="AC297:AC298"/>
    <mergeCell ref="AD297:AD298"/>
    <mergeCell ref="AE297:AE298"/>
    <mergeCell ref="AF297:AF298"/>
    <mergeCell ref="AG297:AG298"/>
    <mergeCell ref="B299:B300"/>
    <mergeCell ref="C299:C300"/>
    <mergeCell ref="D299:D300"/>
    <mergeCell ref="E299:E300"/>
    <mergeCell ref="F299:F300"/>
    <mergeCell ref="W297:W298"/>
    <mergeCell ref="X297:X298"/>
    <mergeCell ref="Y297:Y298"/>
    <mergeCell ref="Z297:Z298"/>
    <mergeCell ref="AA297:AA298"/>
    <mergeCell ref="AB297:AB298"/>
    <mergeCell ref="Q297:Q298"/>
    <mergeCell ref="R297:R298"/>
    <mergeCell ref="S297:S298"/>
    <mergeCell ref="T297:T298"/>
    <mergeCell ref="U297:U298"/>
    <mergeCell ref="V297:V298"/>
    <mergeCell ref="K297:K298"/>
    <mergeCell ref="L297:L298"/>
    <mergeCell ref="I301:I302"/>
    <mergeCell ref="J301:J302"/>
    <mergeCell ref="K301:K302"/>
    <mergeCell ref="L301:L302"/>
    <mergeCell ref="M301:M302"/>
    <mergeCell ref="N301:N302"/>
    <mergeCell ref="AE299:AE300"/>
    <mergeCell ref="AF299:AF300"/>
    <mergeCell ref="AG299:AG300"/>
    <mergeCell ref="B301:B302"/>
    <mergeCell ref="C301:C302"/>
    <mergeCell ref="D301:D302"/>
    <mergeCell ref="E301:E302"/>
    <mergeCell ref="F301:F302"/>
    <mergeCell ref="G301:G302"/>
    <mergeCell ref="H301:H302"/>
    <mergeCell ref="Y299:Y300"/>
    <mergeCell ref="Z299:Z300"/>
    <mergeCell ref="AA299:AA300"/>
    <mergeCell ref="AB299:AB300"/>
    <mergeCell ref="AC299:AC300"/>
    <mergeCell ref="AD299:AD300"/>
    <mergeCell ref="S299:S300"/>
    <mergeCell ref="T299:T300"/>
    <mergeCell ref="U299:U300"/>
    <mergeCell ref="V299:V300"/>
    <mergeCell ref="W299:W300"/>
    <mergeCell ref="X299:X300"/>
    <mergeCell ref="M299:M300"/>
    <mergeCell ref="N299:N300"/>
    <mergeCell ref="O299:O300"/>
    <mergeCell ref="P299:P300"/>
    <mergeCell ref="AG301:AG302"/>
    <mergeCell ref="AA301:AA302"/>
    <mergeCell ref="AB301:AB302"/>
    <mergeCell ref="AC301:AC302"/>
    <mergeCell ref="AD301:AD302"/>
    <mergeCell ref="AE301:AE302"/>
    <mergeCell ref="AF301:AF302"/>
    <mergeCell ref="U301:U302"/>
    <mergeCell ref="V301:V302"/>
    <mergeCell ref="W301:W302"/>
    <mergeCell ref="X301:X302"/>
    <mergeCell ref="Y301:Y302"/>
    <mergeCell ref="Z301:Z302"/>
    <mergeCell ref="O301:O302"/>
    <mergeCell ref="P301:P302"/>
    <mergeCell ref="Q301:Q302"/>
    <mergeCell ref="R301:R302"/>
    <mergeCell ref="S301:S302"/>
    <mergeCell ref="T301:T302"/>
  </mergeCells>
  <phoneticPr fontId="6"/>
  <conditionalFormatting sqref="C15:AG16">
    <cfRule type="expression" dxfId="1230" priority="585">
      <formula>WEEKDAY(C$15)=7</formula>
    </cfRule>
    <cfRule type="expression" dxfId="1229" priority="586">
      <formula>WEEKDAY(C$15)=1</formula>
    </cfRule>
  </conditionalFormatting>
  <conditionalFormatting sqref="C17:AG18">
    <cfRule type="cellIs" priority="540" operator="equal">
      <formula>"中止,夏休,冬休"</formula>
    </cfRule>
  </conditionalFormatting>
  <conditionalFormatting sqref="C19:AG22">
    <cfRule type="cellIs" dxfId="1228" priority="41" operator="equal">
      <formula>"雨"</formula>
    </cfRule>
    <cfRule type="cellIs" dxfId="1227" priority="42" operator="equal">
      <formula>"休"</formula>
    </cfRule>
  </conditionalFormatting>
  <conditionalFormatting sqref="C29:AG30">
    <cfRule type="expression" dxfId="1226" priority="582">
      <formula>WEEKDAY(C$29)=7</formula>
    </cfRule>
    <cfRule type="expression" dxfId="1225" priority="583">
      <formula>WEEKDAY(C$29)=1</formula>
    </cfRule>
  </conditionalFormatting>
  <conditionalFormatting sqref="C31:AG32">
    <cfRule type="cellIs" priority="537" operator="equal">
      <formula>"中止,夏休,冬休"</formula>
    </cfRule>
  </conditionalFormatting>
  <conditionalFormatting sqref="C33:AG36">
    <cfRule type="cellIs" dxfId="1224" priority="57" operator="equal">
      <formula>"雨"</formula>
    </cfRule>
    <cfRule type="cellIs" dxfId="1223" priority="58" operator="equal">
      <formula>"休"</formula>
    </cfRule>
  </conditionalFormatting>
  <conditionalFormatting sqref="C43:AG44">
    <cfRule type="expression" dxfId="1222" priority="580">
      <formula>WEEKDAY(C$43)=7</formula>
    </cfRule>
    <cfRule type="expression" dxfId="1221" priority="581">
      <formula>WEEKDAY(C$43)=1</formula>
    </cfRule>
  </conditionalFormatting>
  <conditionalFormatting sqref="C45:AG46">
    <cfRule type="cellIs" priority="533" operator="equal">
      <formula>"中止,夏休,冬休"</formula>
    </cfRule>
  </conditionalFormatting>
  <conditionalFormatting sqref="C47:AG50">
    <cfRule type="cellIs" dxfId="1220" priority="73" operator="equal">
      <formula>"雨"</formula>
    </cfRule>
    <cfRule type="cellIs" dxfId="1219" priority="74" operator="equal">
      <formula>"休"</formula>
    </cfRule>
  </conditionalFormatting>
  <conditionalFormatting sqref="C57:AG58">
    <cfRule type="expression" dxfId="1218" priority="578">
      <formula>WEEKDAY(C$57)=7</formula>
    </cfRule>
    <cfRule type="expression" dxfId="1217" priority="579">
      <formula>WEEKDAY(C$57)=1</formula>
    </cfRule>
  </conditionalFormatting>
  <conditionalFormatting sqref="C59:AG60">
    <cfRule type="cellIs" priority="530" operator="equal">
      <formula>"中止,夏休,冬休"</formula>
    </cfRule>
  </conditionalFormatting>
  <conditionalFormatting sqref="C61:AG64">
    <cfRule type="cellIs" dxfId="1216" priority="89" operator="equal">
      <formula>"雨"</formula>
    </cfRule>
    <cfRule type="cellIs" dxfId="1215" priority="90" operator="equal">
      <formula>"休"</formula>
    </cfRule>
  </conditionalFormatting>
  <conditionalFormatting sqref="C71:AG72">
    <cfRule type="expression" dxfId="1214" priority="576">
      <formula>WEEKDAY(C$71)=7</formula>
    </cfRule>
    <cfRule type="expression" dxfId="1213" priority="577">
      <formula>WEEKDAY(C$71)=1</formula>
    </cfRule>
  </conditionalFormatting>
  <conditionalFormatting sqref="C73:AG74">
    <cfRule type="cellIs" priority="527" operator="equal">
      <formula>"中止,夏休,冬休"</formula>
    </cfRule>
  </conditionalFormatting>
  <conditionalFormatting sqref="C75:AG78">
    <cfRule type="cellIs" dxfId="1212" priority="105" operator="equal">
      <formula>"雨"</formula>
    </cfRule>
    <cfRule type="cellIs" dxfId="1211" priority="106" operator="equal">
      <formula>"休"</formula>
    </cfRule>
  </conditionalFormatting>
  <conditionalFormatting sqref="C85:AG86">
    <cfRule type="expression" dxfId="1210" priority="574">
      <formula>WEEKDAY(C$85)=7</formula>
    </cfRule>
    <cfRule type="expression" dxfId="1209" priority="575">
      <formula>WEEKDAY(C$85)=1</formula>
    </cfRule>
  </conditionalFormatting>
  <conditionalFormatting sqref="C87:AG88">
    <cfRule type="cellIs" priority="524" operator="equal">
      <formula>"中止,夏休,冬休"</formula>
    </cfRule>
  </conditionalFormatting>
  <conditionalFormatting sqref="C89:AG92">
    <cfRule type="cellIs" dxfId="1208" priority="121" operator="equal">
      <formula>"雨"</formula>
    </cfRule>
    <cfRule type="cellIs" dxfId="1207" priority="122" operator="equal">
      <formula>"休"</formula>
    </cfRule>
  </conditionalFormatting>
  <conditionalFormatting sqref="C99:AG100">
    <cfRule type="expression" dxfId="1206" priority="572">
      <formula>WEEKDAY(C$99)=7</formula>
    </cfRule>
    <cfRule type="expression" dxfId="1205" priority="573">
      <formula>WEEKDAY(C$99)=1</formula>
    </cfRule>
  </conditionalFormatting>
  <conditionalFormatting sqref="C101:AG102">
    <cfRule type="cellIs" priority="521" operator="equal">
      <formula>"中止,夏休,冬休"</formula>
    </cfRule>
  </conditionalFormatting>
  <conditionalFormatting sqref="C103:AG106">
    <cfRule type="cellIs" dxfId="1204" priority="137" operator="equal">
      <formula>"雨"</formula>
    </cfRule>
    <cfRule type="cellIs" dxfId="1203" priority="138" operator="equal">
      <formula>"休"</formula>
    </cfRule>
  </conditionalFormatting>
  <conditionalFormatting sqref="C113:AG114">
    <cfRule type="expression" dxfId="1202" priority="570">
      <formula>WEEKDAY(C$113)=7</formula>
    </cfRule>
    <cfRule type="expression" dxfId="1201" priority="571">
      <formula>WEEKDAY(C$113)=1</formula>
    </cfRule>
  </conditionalFormatting>
  <conditionalFormatting sqref="C115:AG116">
    <cfRule type="cellIs" priority="518" operator="equal">
      <formula>"中止,夏休,冬休"</formula>
    </cfRule>
  </conditionalFormatting>
  <conditionalFormatting sqref="C117:AG120">
    <cfRule type="cellIs" dxfId="1200" priority="153" operator="equal">
      <formula>"雨"</formula>
    </cfRule>
    <cfRule type="cellIs" dxfId="1199" priority="154" operator="equal">
      <formula>"休"</formula>
    </cfRule>
  </conditionalFormatting>
  <conditionalFormatting sqref="C127:AG128">
    <cfRule type="expression" dxfId="1198" priority="568">
      <formula>WEEKDAY(C$127)=7</formula>
    </cfRule>
    <cfRule type="expression" dxfId="1197" priority="569">
      <formula>WEEKDAY(C$127)=1</formula>
    </cfRule>
  </conditionalFormatting>
  <conditionalFormatting sqref="C129:AG130">
    <cfRule type="cellIs" priority="515" operator="equal">
      <formula>"中止,夏休,冬休"</formula>
    </cfRule>
  </conditionalFormatting>
  <conditionalFormatting sqref="C131:AG134">
    <cfRule type="cellIs" dxfId="1196" priority="169" operator="equal">
      <formula>"雨"</formula>
    </cfRule>
    <cfRule type="cellIs" dxfId="1195" priority="170" operator="equal">
      <formula>"休"</formula>
    </cfRule>
  </conditionalFormatting>
  <conditionalFormatting sqref="C141:AG142">
    <cfRule type="expression" dxfId="1194" priority="566">
      <formula>WEEKDAY(C$141)=7</formula>
    </cfRule>
    <cfRule type="expression" dxfId="1193" priority="567">
      <formula>WEEKDAY(C$141)=1</formula>
    </cfRule>
  </conditionalFormatting>
  <conditionalFormatting sqref="C143:AG144">
    <cfRule type="cellIs" priority="512" operator="equal">
      <formula>"中止,夏休,冬休"</formula>
    </cfRule>
  </conditionalFormatting>
  <conditionalFormatting sqref="C145:AG148">
    <cfRule type="cellIs" dxfId="1192" priority="247" operator="equal">
      <formula>"雨"</formula>
    </cfRule>
    <cfRule type="cellIs" dxfId="1191" priority="248" operator="equal">
      <formula>"休"</formula>
    </cfRule>
  </conditionalFormatting>
  <conditionalFormatting sqref="C155:AG156">
    <cfRule type="expression" dxfId="1190" priority="564">
      <formula>WEEKDAY(C$155)=7</formula>
    </cfRule>
    <cfRule type="expression" dxfId="1189" priority="565">
      <formula>WEEKDAY(C$155)=1</formula>
    </cfRule>
  </conditionalFormatting>
  <conditionalFormatting sqref="C157:AG158">
    <cfRule type="cellIs" priority="509" operator="equal">
      <formula>"中止,夏休,冬休"</formula>
    </cfRule>
  </conditionalFormatting>
  <conditionalFormatting sqref="C159:AG162">
    <cfRule type="cellIs" dxfId="1188" priority="466" operator="equal">
      <formula>"雨"</formula>
    </cfRule>
    <cfRule type="cellIs" dxfId="1187" priority="467" operator="equal">
      <formula>"休"</formula>
    </cfRule>
  </conditionalFormatting>
  <conditionalFormatting sqref="C169:AG170">
    <cfRule type="expression" dxfId="1186" priority="562">
      <formula>WEEKDAY(C$169)=7</formula>
    </cfRule>
    <cfRule type="expression" dxfId="1185" priority="563">
      <formula>WEEKDAY(C$169)=1</formula>
    </cfRule>
  </conditionalFormatting>
  <conditionalFormatting sqref="C171:AG172">
    <cfRule type="cellIs" priority="505" operator="equal">
      <formula>"中止,夏休,冬休"</formula>
    </cfRule>
  </conditionalFormatting>
  <conditionalFormatting sqref="C173:AG176">
    <cfRule type="cellIs" dxfId="1184" priority="506" operator="equal">
      <formula>"雨"</formula>
    </cfRule>
    <cfRule type="cellIs" dxfId="1183" priority="507" operator="equal">
      <formula>"休"</formula>
    </cfRule>
  </conditionalFormatting>
  <conditionalFormatting sqref="C183:AG184">
    <cfRule type="expression" dxfId="1182" priority="560">
      <formula>WEEKDAY(C$183)=7</formula>
    </cfRule>
    <cfRule type="expression" dxfId="1181" priority="561">
      <formula>WEEKDAY(C$183)=1</formula>
    </cfRule>
  </conditionalFormatting>
  <conditionalFormatting sqref="C185:AG186">
    <cfRule type="cellIs" priority="502" operator="equal">
      <formula>"中止,夏休,冬休"</formula>
    </cfRule>
  </conditionalFormatting>
  <conditionalFormatting sqref="C187:AG190">
    <cfRule type="cellIs" dxfId="1180" priority="503" operator="equal">
      <formula>"雨"</formula>
    </cfRule>
    <cfRule type="cellIs" dxfId="1179" priority="504" operator="equal">
      <formula>"休"</formula>
    </cfRule>
  </conditionalFormatting>
  <conditionalFormatting sqref="C197:AG198">
    <cfRule type="expression" dxfId="1178" priority="558">
      <formula>WEEKDAY(C$197)=7</formula>
    </cfRule>
    <cfRule type="expression" dxfId="1177" priority="559">
      <formula>WEEKDAY(C$197)=1</formula>
    </cfRule>
  </conditionalFormatting>
  <conditionalFormatting sqref="C199:AG200">
    <cfRule type="cellIs" priority="499" operator="equal">
      <formula>"中止,夏休,冬休"</formula>
    </cfRule>
  </conditionalFormatting>
  <conditionalFormatting sqref="C201:AG204">
    <cfRule type="cellIs" dxfId="1176" priority="500" operator="equal">
      <formula>"雨"</formula>
    </cfRule>
    <cfRule type="cellIs" dxfId="1175" priority="501" operator="equal">
      <formula>"休"</formula>
    </cfRule>
  </conditionalFormatting>
  <conditionalFormatting sqref="C211:AG212">
    <cfRule type="expression" dxfId="1174" priority="556">
      <formula>WEEKDAY(C$211)=7</formula>
    </cfRule>
    <cfRule type="expression" dxfId="1173" priority="557">
      <formula>WEEKDAY(C$211)=1</formula>
    </cfRule>
  </conditionalFormatting>
  <conditionalFormatting sqref="C213:AG214">
    <cfRule type="cellIs" priority="496" operator="equal">
      <formula>"中止,夏休,冬休"</formula>
    </cfRule>
  </conditionalFormatting>
  <conditionalFormatting sqref="C215:AG218">
    <cfRule type="cellIs" dxfId="1172" priority="497" operator="equal">
      <formula>"雨"</formula>
    </cfRule>
    <cfRule type="cellIs" dxfId="1171" priority="498" operator="equal">
      <formula>"休"</formula>
    </cfRule>
  </conditionalFormatting>
  <conditionalFormatting sqref="C225:AG226">
    <cfRule type="expression" dxfId="1170" priority="554">
      <formula>WEEKDAY(C$225)=7</formula>
    </cfRule>
    <cfRule type="expression" dxfId="1169" priority="555">
      <formula>WEEKDAY(C$225)=1</formula>
    </cfRule>
  </conditionalFormatting>
  <conditionalFormatting sqref="C227:AG228">
    <cfRule type="cellIs" priority="493" operator="equal">
      <formula>"中止,夏休,冬休"</formula>
    </cfRule>
  </conditionalFormatting>
  <conditionalFormatting sqref="C229:AG232">
    <cfRule type="cellIs" dxfId="1168" priority="494" operator="equal">
      <formula>"雨"</formula>
    </cfRule>
    <cfRule type="cellIs" dxfId="1167" priority="495" operator="equal">
      <formula>"休"</formula>
    </cfRule>
  </conditionalFormatting>
  <conditionalFormatting sqref="C239:AG240">
    <cfRule type="expression" dxfId="1166" priority="552">
      <formula>WEEKDAY(C$239)=7</formula>
    </cfRule>
    <cfRule type="expression" dxfId="1165" priority="553">
      <formula>WEEKDAY(C$239)=1</formula>
    </cfRule>
  </conditionalFormatting>
  <conditionalFormatting sqref="C241:AG242">
    <cfRule type="cellIs" priority="490" operator="equal">
      <formula>"中止,夏休,冬休"</formula>
    </cfRule>
  </conditionalFormatting>
  <conditionalFormatting sqref="C243:AG246">
    <cfRule type="cellIs" dxfId="1164" priority="491" operator="equal">
      <formula>"雨"</formula>
    </cfRule>
    <cfRule type="cellIs" dxfId="1163" priority="492" operator="equal">
      <formula>"休"</formula>
    </cfRule>
  </conditionalFormatting>
  <conditionalFormatting sqref="C253:AG254">
    <cfRule type="expression" dxfId="1162" priority="550">
      <formula>WEEKDAY(C$253)=7</formula>
    </cfRule>
    <cfRule type="expression" dxfId="1161" priority="551">
      <formula>WEEKDAY(C$253)=1</formula>
    </cfRule>
  </conditionalFormatting>
  <conditionalFormatting sqref="C255:AG256">
    <cfRule type="cellIs" priority="487" operator="equal">
      <formula>"中止,夏休,冬休"</formula>
    </cfRule>
  </conditionalFormatting>
  <conditionalFormatting sqref="C257:AG260">
    <cfRule type="cellIs" dxfId="1160" priority="488" operator="equal">
      <formula>"雨"</formula>
    </cfRule>
    <cfRule type="cellIs" dxfId="1159" priority="489" operator="equal">
      <formula>"休"</formula>
    </cfRule>
  </conditionalFormatting>
  <conditionalFormatting sqref="C267:AG268">
    <cfRule type="expression" dxfId="1158" priority="548">
      <formula>WEEKDAY(C$267)=7</formula>
    </cfRule>
    <cfRule type="expression" dxfId="1157" priority="549">
      <formula>WEEKDAY(C$267)=1</formula>
    </cfRule>
  </conditionalFormatting>
  <conditionalFormatting sqref="C269:AG270">
    <cfRule type="cellIs" priority="484" operator="equal">
      <formula>"中止,夏休,冬休"</formula>
    </cfRule>
  </conditionalFormatting>
  <conditionalFormatting sqref="C271:AG274">
    <cfRule type="cellIs" dxfId="1156" priority="485" operator="equal">
      <formula>"雨"</formula>
    </cfRule>
    <cfRule type="cellIs" dxfId="1155" priority="486" operator="equal">
      <formula>"休"</formula>
    </cfRule>
  </conditionalFormatting>
  <conditionalFormatting sqref="C281:AG282">
    <cfRule type="expression" dxfId="1154" priority="546">
      <formula>WEEKDAY(C$281)=7</formula>
    </cfRule>
    <cfRule type="expression" dxfId="1153" priority="547">
      <formula>WEEKDAY(C$281)=1</formula>
    </cfRule>
  </conditionalFormatting>
  <conditionalFormatting sqref="C283:AG284">
    <cfRule type="cellIs" priority="481" operator="equal">
      <formula>"中止,夏休,冬休"</formula>
    </cfRule>
  </conditionalFormatting>
  <conditionalFormatting sqref="C285:AG288">
    <cfRule type="cellIs" dxfId="1152" priority="482" operator="equal">
      <formula>"雨"</formula>
    </cfRule>
    <cfRule type="cellIs" dxfId="1151" priority="483" operator="equal">
      <formula>"休"</formula>
    </cfRule>
  </conditionalFormatting>
  <conditionalFormatting sqref="C295:AG296">
    <cfRule type="expression" dxfId="1150" priority="544">
      <formula>WEEKDAY(C$295)=7</formula>
    </cfRule>
    <cfRule type="expression" dxfId="1149" priority="545">
      <formula>WEEKDAY(C$295)=1</formula>
    </cfRule>
  </conditionalFormatting>
  <conditionalFormatting sqref="C297:AG298">
    <cfRule type="cellIs" priority="478" operator="equal">
      <formula>"中止,夏休,冬休"</formula>
    </cfRule>
  </conditionalFormatting>
  <conditionalFormatting sqref="C299:AG302">
    <cfRule type="cellIs" dxfId="1148" priority="479" operator="equal">
      <formula>"雨"</formula>
    </cfRule>
    <cfRule type="cellIs" dxfId="1147" priority="480" operator="equal">
      <formula>"休"</formula>
    </cfRule>
  </conditionalFormatting>
  <conditionalFormatting sqref="AG4:AH7">
    <cfRule type="expression" dxfId="1146" priority="543">
      <formula>$AG$6="未達成"</formula>
    </cfRule>
  </conditionalFormatting>
  <conditionalFormatting sqref="AI21">
    <cfRule type="cellIs" dxfId="1145" priority="584" operator="lessThan">
      <formula>0.285</formula>
    </cfRule>
  </conditionalFormatting>
  <conditionalFormatting sqref="AI22">
    <cfRule type="expression" dxfId="1144" priority="508">
      <formula>AI22="NG"</formula>
    </cfRule>
  </conditionalFormatting>
  <conditionalFormatting sqref="AI35">
    <cfRule type="cellIs" dxfId="1143" priority="536" operator="lessThan">
      <formula>0.285</formula>
    </cfRule>
  </conditionalFormatting>
  <conditionalFormatting sqref="AI36">
    <cfRule type="expression" dxfId="1142" priority="20">
      <formula>AI36="NG"</formula>
    </cfRule>
  </conditionalFormatting>
  <conditionalFormatting sqref="AI49">
    <cfRule type="cellIs" dxfId="1141" priority="465" operator="lessThan">
      <formula>0.285</formula>
    </cfRule>
  </conditionalFormatting>
  <conditionalFormatting sqref="AI50">
    <cfRule type="expression" dxfId="1140" priority="19">
      <formula>AI50="NG"</formula>
    </cfRule>
  </conditionalFormatting>
  <conditionalFormatting sqref="AI63">
    <cfRule type="cellIs" dxfId="1139" priority="464" operator="lessThan">
      <formula>0.285</formula>
    </cfRule>
  </conditionalFormatting>
  <conditionalFormatting sqref="AI64">
    <cfRule type="expression" dxfId="1138" priority="18">
      <formula>AI64="NG"</formula>
    </cfRule>
  </conditionalFormatting>
  <conditionalFormatting sqref="AI77">
    <cfRule type="cellIs" dxfId="1137" priority="463" operator="lessThan">
      <formula>0.285</formula>
    </cfRule>
  </conditionalFormatting>
  <conditionalFormatting sqref="AI78">
    <cfRule type="expression" dxfId="1136" priority="17">
      <formula>AI78="NG"</formula>
    </cfRule>
  </conditionalFormatting>
  <conditionalFormatting sqref="AI91">
    <cfRule type="cellIs" dxfId="1135" priority="462" operator="lessThan">
      <formula>0.285</formula>
    </cfRule>
  </conditionalFormatting>
  <conditionalFormatting sqref="AI92">
    <cfRule type="expression" dxfId="1134" priority="16">
      <formula>AI92="NG"</formula>
    </cfRule>
  </conditionalFormatting>
  <conditionalFormatting sqref="AI105">
    <cfRule type="cellIs" dxfId="1133" priority="461" operator="lessThan">
      <formula>0.285</formula>
    </cfRule>
  </conditionalFormatting>
  <conditionalFormatting sqref="AI106">
    <cfRule type="expression" dxfId="1132" priority="15">
      <formula>AI106="NG"</formula>
    </cfRule>
  </conditionalFormatting>
  <conditionalFormatting sqref="AI119">
    <cfRule type="cellIs" dxfId="1131" priority="460" operator="lessThan">
      <formula>0.285</formula>
    </cfRule>
  </conditionalFormatting>
  <conditionalFormatting sqref="AI120">
    <cfRule type="expression" dxfId="1130" priority="14">
      <formula>AI120="NG"</formula>
    </cfRule>
  </conditionalFormatting>
  <conditionalFormatting sqref="AI133">
    <cfRule type="cellIs" dxfId="1129" priority="459" operator="lessThan">
      <formula>0.285</formula>
    </cfRule>
  </conditionalFormatting>
  <conditionalFormatting sqref="AI134">
    <cfRule type="expression" dxfId="1128" priority="13">
      <formula>AI134="NG"</formula>
    </cfRule>
  </conditionalFormatting>
  <conditionalFormatting sqref="AI147">
    <cfRule type="cellIs" dxfId="1127" priority="458" operator="lessThan">
      <formula>0.285</formula>
    </cfRule>
  </conditionalFormatting>
  <conditionalFormatting sqref="AI148">
    <cfRule type="expression" dxfId="1126" priority="12">
      <formula>AI148="NG"</formula>
    </cfRule>
  </conditionalFormatting>
  <conditionalFormatting sqref="AI161">
    <cfRule type="cellIs" dxfId="1125" priority="457" operator="lessThan">
      <formula>0.285</formula>
    </cfRule>
  </conditionalFormatting>
  <conditionalFormatting sqref="AI162">
    <cfRule type="expression" dxfId="1124" priority="11">
      <formula>AI162="NG"</formula>
    </cfRule>
  </conditionalFormatting>
  <conditionalFormatting sqref="AI175">
    <cfRule type="cellIs" dxfId="1123" priority="456" operator="lessThan">
      <formula>0.285</formula>
    </cfRule>
  </conditionalFormatting>
  <conditionalFormatting sqref="AI176">
    <cfRule type="expression" dxfId="1122" priority="10">
      <formula>AI176="NG"</formula>
    </cfRule>
  </conditionalFormatting>
  <conditionalFormatting sqref="AI189">
    <cfRule type="cellIs" dxfId="1121" priority="455" operator="lessThan">
      <formula>0.285</formula>
    </cfRule>
  </conditionalFormatting>
  <conditionalFormatting sqref="AI190">
    <cfRule type="expression" dxfId="1120" priority="9">
      <formula>AI190="NG"</formula>
    </cfRule>
  </conditionalFormatting>
  <conditionalFormatting sqref="AI203">
    <cfRule type="cellIs" dxfId="1119" priority="454" operator="lessThan">
      <formula>0.285</formula>
    </cfRule>
  </conditionalFormatting>
  <conditionalFormatting sqref="AI204">
    <cfRule type="expression" dxfId="1118" priority="8">
      <formula>AI204="NG"</formula>
    </cfRule>
  </conditionalFormatting>
  <conditionalFormatting sqref="AI217">
    <cfRule type="cellIs" dxfId="1117" priority="453" operator="lessThan">
      <formula>0.285</formula>
    </cfRule>
  </conditionalFormatting>
  <conditionalFormatting sqref="AI218">
    <cfRule type="expression" dxfId="1116" priority="7">
      <formula>AI218="NG"</formula>
    </cfRule>
  </conditionalFormatting>
  <conditionalFormatting sqref="AI231">
    <cfRule type="cellIs" dxfId="1115" priority="452" operator="lessThan">
      <formula>0.285</formula>
    </cfRule>
  </conditionalFormatting>
  <conditionalFormatting sqref="AI232">
    <cfRule type="expression" dxfId="1114" priority="6">
      <formula>AI232="NG"</formula>
    </cfRule>
  </conditionalFormatting>
  <conditionalFormatting sqref="AI245">
    <cfRule type="cellIs" dxfId="1113" priority="451" operator="lessThan">
      <formula>0.285</formula>
    </cfRule>
  </conditionalFormatting>
  <conditionalFormatting sqref="AI246">
    <cfRule type="expression" dxfId="1112" priority="5">
      <formula>AI246="NG"</formula>
    </cfRule>
  </conditionalFormatting>
  <conditionalFormatting sqref="AI259">
    <cfRule type="cellIs" dxfId="1111" priority="450" operator="lessThan">
      <formula>0.285</formula>
    </cfRule>
  </conditionalFormatting>
  <conditionalFormatting sqref="AI260">
    <cfRule type="expression" dxfId="1110" priority="4">
      <formula>AI260="NG"</formula>
    </cfRule>
  </conditionalFormatting>
  <conditionalFormatting sqref="AI273">
    <cfRule type="cellIs" dxfId="1109" priority="449" operator="lessThan">
      <formula>0.285</formula>
    </cfRule>
  </conditionalFormatting>
  <conditionalFormatting sqref="AI274">
    <cfRule type="expression" dxfId="1108" priority="3">
      <formula>AI274="NG"</formula>
    </cfRule>
  </conditionalFormatting>
  <conditionalFormatting sqref="AI287">
    <cfRule type="cellIs" dxfId="1107" priority="448" operator="lessThan">
      <formula>0.285</formula>
    </cfRule>
  </conditionalFormatting>
  <conditionalFormatting sqref="AI288">
    <cfRule type="expression" dxfId="1106" priority="2">
      <formula>AI288="NG"</formula>
    </cfRule>
  </conditionalFormatting>
  <conditionalFormatting sqref="AI301">
    <cfRule type="cellIs" dxfId="1105" priority="447" operator="lessThan">
      <formula>0.285</formula>
    </cfRule>
  </conditionalFormatting>
  <conditionalFormatting sqref="AI302">
    <cfRule type="expression" dxfId="1104" priority="1">
      <formula>AI302="NG"</formula>
    </cfRule>
  </conditionalFormatting>
  <dataValidations count="4">
    <dataValidation type="custom" allowBlank="1" showInputMessage="1" showErrorMessage="1" sqref="AG6:AH7" xr:uid="{00000000-0002-0000-1200-000000000000}">
      <formula1>"IFERROR（G5="""",""-"")"</formula1>
    </dataValidation>
    <dataValidation type="list" allowBlank="1" showInputMessage="1" showErrorMessage="1" sqref="C285:AG286 C89:AG90 C271:AG272 C299:AG300 C19:AG20 C103:AG104 C75:AG76 C117:AG118 C47:AG48 C33:AG34 C61:AG62 C257:AG258 C243:AG244 C229:AG230 C131:AG132 C145:AG146 C159:AG160 C173:AG174 C187:AG188 C201:AG202 C215:AG216" xr:uid="{00000000-0002-0000-1200-000001000000}">
      <formula1>$AM$15</formula1>
    </dataValidation>
    <dataValidation type="list" showInputMessage="1" showErrorMessage="1" sqref="C49:AG50 C21:AG22 C161:AG162 C35:AG36 C301:AG302 C119:AG120 C63:AG64 C133:AG134 C91:AG92 C105:AG106 C175:AG176 C189:AG190 C203:AG204 C217:AG218 C231:AG232 C245:AG246 C259:AG260 C273:AG274 C287:AG288 C77:AG78 C147:AG148" xr:uid="{00000000-0002-0000-1200-000002000000}">
      <formula1>$AM$15:$AM$16</formula1>
    </dataValidation>
    <dataValidation type="list" allowBlank="1" showInputMessage="1" showErrorMessage="1" sqref="C17:AG18 C31:AG32 C45:AG46 C59:AG60 C73:AG74 C87:AG88 C101:AG102 C115:AG116 C129:AG130 C143:AG144 C157:AG158 C171:AG172 C185:AG186 C199:AG200 C213:AG214 C227:AG228 C241:AG242 C255:AG256 C269:AG270 C283:AG284 C297:AG298" xr:uid="{00000000-0002-0000-1200-000003000000}">
      <formula1>$AM$6:$AM$10</formula1>
    </dataValidation>
  </dataValidations>
  <pageMargins left="0.51181102362204722" right="0.11811023622047245" top="0.55118110236220474" bottom="0.35433070866141736" header="0.31496062992125984" footer="0.31496062992125984"/>
  <pageSetup paperSize="9" scale="59" fitToHeight="0" orientation="portrait" r:id="rId1"/>
  <rowBreaks count="3" manualBreakCount="3">
    <brk id="134" max="34" man="1"/>
    <brk id="136" max="34" man="1"/>
    <brk id="264" max="34"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Y79"/>
  <sheetViews>
    <sheetView view="pageBreakPreview" zoomScaleNormal="75" zoomScaleSheetLayoutView="100" workbookViewId="0"/>
  </sheetViews>
  <sheetFormatPr defaultColWidth="9" defaultRowHeight="13.5"/>
  <cols>
    <col min="1" max="1" width="1.75" customWidth="1"/>
    <col min="2" max="3" width="2" customWidth="1"/>
    <col min="4" max="4" width="12.25" customWidth="1"/>
    <col min="5" max="5" width="3.875" customWidth="1"/>
    <col min="6" max="6" width="4.125" customWidth="1"/>
    <col min="7" max="12" width="4" customWidth="1"/>
    <col min="13" max="14" width="4.125" customWidth="1"/>
    <col min="15" max="15" width="4.5" customWidth="1"/>
    <col min="16" max="21" width="4" customWidth="1"/>
    <col min="22" max="22" width="4.375" customWidth="1"/>
  </cols>
  <sheetData>
    <row r="1" spans="2:22" ht="24" customHeight="1">
      <c r="C1" s="35" t="s">
        <v>179</v>
      </c>
      <c r="D1" s="2"/>
      <c r="E1" s="2"/>
      <c r="F1" s="2"/>
      <c r="G1" s="2"/>
      <c r="H1" s="2"/>
      <c r="I1" s="2"/>
      <c r="J1" s="2"/>
      <c r="K1" s="2"/>
      <c r="L1" s="2"/>
      <c r="M1" s="2"/>
      <c r="N1" s="509"/>
      <c r="O1" s="509"/>
      <c r="P1" s="509"/>
      <c r="Q1" s="509"/>
      <c r="R1" s="2"/>
      <c r="S1" s="2"/>
      <c r="T1" s="2"/>
      <c r="U1" s="2"/>
      <c r="V1" s="2"/>
    </row>
    <row r="2" spans="2:22" ht="37.5" customHeight="1">
      <c r="B2" s="2"/>
      <c r="C2" s="510" t="s">
        <v>639</v>
      </c>
      <c r="D2" s="510"/>
      <c r="E2" s="510"/>
      <c r="F2" s="510"/>
      <c r="G2" s="510"/>
      <c r="H2" s="510"/>
      <c r="I2" s="510"/>
      <c r="J2" s="510"/>
      <c r="K2" s="510"/>
      <c r="L2" s="510"/>
      <c r="M2" s="510"/>
      <c r="N2" s="510"/>
      <c r="O2" s="510"/>
      <c r="P2" s="510"/>
      <c r="Q2" s="510"/>
      <c r="R2" s="510"/>
      <c r="S2" s="510"/>
      <c r="T2" s="510"/>
      <c r="U2" s="510"/>
    </row>
    <row r="3" spans="2:22" ht="30.75" customHeight="1">
      <c r="B3" s="2"/>
      <c r="C3" s="304"/>
      <c r="D3" s="2"/>
      <c r="E3" s="2"/>
      <c r="F3" s="2"/>
      <c r="G3" s="2"/>
      <c r="H3" s="2"/>
      <c r="I3" s="2"/>
      <c r="J3" s="2"/>
      <c r="K3" s="2"/>
      <c r="L3" s="2"/>
      <c r="M3" s="2"/>
      <c r="N3" s="2"/>
      <c r="O3" s="3" t="s">
        <v>419</v>
      </c>
      <c r="P3" s="3"/>
      <c r="Q3" s="3" t="s">
        <v>10</v>
      </c>
      <c r="R3" s="3"/>
      <c r="S3" s="3" t="s">
        <v>11</v>
      </c>
      <c r="T3" s="3"/>
      <c r="U3" s="3" t="s">
        <v>12</v>
      </c>
    </row>
    <row r="4" spans="2:22" ht="24" customHeight="1">
      <c r="B4" s="2"/>
      <c r="C4" s="12" t="s">
        <v>180</v>
      </c>
      <c r="D4" s="19"/>
      <c r="E4" s="19"/>
      <c r="F4" s="19"/>
      <c r="G4" s="19"/>
      <c r="H4" s="3"/>
      <c r="I4" s="3"/>
      <c r="J4" s="3"/>
      <c r="K4" s="3"/>
      <c r="L4" s="3"/>
      <c r="M4" s="2"/>
      <c r="N4" s="2"/>
      <c r="O4" s="2"/>
      <c r="P4" s="2"/>
      <c r="Q4" s="2"/>
      <c r="R4" s="2"/>
      <c r="S4" s="2"/>
      <c r="T4" s="2"/>
      <c r="U4" s="2"/>
    </row>
    <row r="5" spans="2:22" ht="24" customHeight="1">
      <c r="B5" s="2"/>
      <c r="C5" s="3"/>
      <c r="D5" s="3"/>
      <c r="E5" s="3"/>
      <c r="F5" s="3"/>
      <c r="G5" s="3"/>
      <c r="H5" s="3"/>
      <c r="I5" s="3"/>
      <c r="J5" s="3"/>
      <c r="K5" s="3"/>
      <c r="L5" s="3"/>
      <c r="M5" s="2"/>
      <c r="N5" s="2"/>
      <c r="O5" s="2"/>
      <c r="P5" s="2"/>
      <c r="Q5" s="2"/>
      <c r="R5" s="2"/>
      <c r="S5" s="2"/>
      <c r="T5" s="2"/>
      <c r="U5" s="2"/>
    </row>
    <row r="6" spans="2:22" ht="24" customHeight="1">
      <c r="B6" s="2"/>
      <c r="C6" s="3"/>
      <c r="D6" s="3"/>
      <c r="E6" s="3"/>
      <c r="F6" s="3"/>
      <c r="G6" s="3"/>
      <c r="H6" s="3"/>
      <c r="I6" s="3"/>
      <c r="J6" s="3"/>
      <c r="K6" s="3"/>
      <c r="L6" s="3"/>
      <c r="M6" s="4" t="s">
        <v>499</v>
      </c>
      <c r="N6" s="2"/>
      <c r="O6" s="2"/>
      <c r="P6" s="2"/>
      <c r="Q6" s="2"/>
      <c r="R6" s="2"/>
      <c r="S6" s="2"/>
      <c r="T6" s="2"/>
      <c r="U6" s="2"/>
    </row>
    <row r="7" spans="2:22" ht="24" customHeight="1">
      <c r="B7" s="2"/>
      <c r="C7" s="2"/>
      <c r="D7" s="2"/>
      <c r="E7" s="2"/>
      <c r="F7" s="2"/>
      <c r="G7" s="2"/>
      <c r="H7" s="2"/>
      <c r="I7" s="2"/>
      <c r="K7" s="2"/>
      <c r="L7" s="2"/>
      <c r="M7" s="4" t="s">
        <v>16</v>
      </c>
      <c r="N7" s="508" t="str">
        <f>基礎データ入力!C6</f>
        <v>福岡市博多区●●町△-△</v>
      </c>
      <c r="O7" s="508"/>
      <c r="P7" s="508"/>
      <c r="Q7" s="508"/>
      <c r="R7" s="508"/>
      <c r="S7" s="508"/>
      <c r="T7" s="508"/>
      <c r="U7" s="508"/>
    </row>
    <row r="8" spans="2:22" ht="24" customHeight="1">
      <c r="B8" s="2"/>
      <c r="C8" s="2"/>
      <c r="D8" s="2"/>
      <c r="E8" s="2"/>
      <c r="F8" s="2"/>
      <c r="G8" s="2"/>
      <c r="H8" s="2"/>
      <c r="I8" s="2"/>
      <c r="J8" s="2"/>
      <c r="K8" s="2"/>
      <c r="L8" s="2"/>
      <c r="M8" s="4" t="s">
        <v>14</v>
      </c>
      <c r="N8" s="508" t="str">
        <f>基礎データ入力!C7</f>
        <v>○○建設株式会社</v>
      </c>
      <c r="O8" s="508"/>
      <c r="P8" s="508"/>
      <c r="Q8" s="508"/>
      <c r="R8" s="508"/>
      <c r="S8" s="508"/>
      <c r="T8" s="508"/>
      <c r="U8" s="508"/>
    </row>
    <row r="9" spans="2:22" ht="24" customHeight="1">
      <c r="B9" s="2"/>
      <c r="C9" s="2"/>
      <c r="D9" s="2"/>
      <c r="E9" s="2"/>
      <c r="F9" s="2"/>
      <c r="G9" s="2"/>
      <c r="H9" s="2"/>
      <c r="I9" s="2"/>
      <c r="J9" s="2"/>
      <c r="K9" s="2"/>
      <c r="L9" s="2"/>
      <c r="M9" s="4" t="s">
        <v>15</v>
      </c>
      <c r="N9" s="511" t="str">
        <f>基礎データ入力!C8</f>
        <v>代表取締役　●山　△太郎</v>
      </c>
      <c r="O9" s="511"/>
      <c r="P9" s="511"/>
      <c r="Q9" s="511"/>
      <c r="R9" s="511"/>
      <c r="S9" s="511"/>
      <c r="T9" s="511"/>
      <c r="U9" s="2"/>
    </row>
    <row r="10" spans="2:22" ht="24" customHeight="1">
      <c r="B10" s="2"/>
      <c r="C10" s="2"/>
      <c r="D10" s="2"/>
      <c r="E10" s="2"/>
      <c r="F10" s="2"/>
      <c r="G10" s="2"/>
      <c r="H10" s="2"/>
      <c r="I10" s="2"/>
      <c r="J10" s="2"/>
      <c r="K10" s="2"/>
      <c r="L10" s="2"/>
      <c r="M10" s="2"/>
      <c r="N10" s="2"/>
      <c r="O10" s="508"/>
      <c r="P10" s="508"/>
      <c r="Q10" s="508"/>
      <c r="R10" s="508"/>
      <c r="S10" s="508"/>
      <c r="T10" s="508"/>
      <c r="U10" s="508"/>
    </row>
    <row r="11" spans="2:22" ht="24" customHeight="1">
      <c r="B11" s="2"/>
      <c r="C11" s="2"/>
      <c r="D11" s="101" t="s">
        <v>142</v>
      </c>
      <c r="E11" s="512" t="str">
        <f>基礎データ入力!C2</f>
        <v>○○高校改築工事</v>
      </c>
      <c r="F11" s="513"/>
      <c r="G11" s="513"/>
      <c r="H11" s="513"/>
      <c r="I11" s="513"/>
      <c r="J11" s="513"/>
      <c r="K11" s="513"/>
      <c r="L11" s="513"/>
      <c r="M11" s="513"/>
      <c r="N11" s="513"/>
      <c r="O11" s="513"/>
      <c r="P11" s="513"/>
      <c r="Q11" s="513"/>
      <c r="R11" s="513"/>
      <c r="S11" s="513"/>
      <c r="T11" s="2"/>
      <c r="U11" s="2"/>
    </row>
    <row r="12" spans="2:22" ht="24" customHeight="1">
      <c r="B12" s="2"/>
      <c r="C12" s="2" t="s">
        <v>55</v>
      </c>
      <c r="D12" s="3"/>
      <c r="E12" s="3"/>
      <c r="F12" s="3"/>
      <c r="G12" s="3"/>
      <c r="H12" s="3"/>
      <c r="I12" s="3"/>
      <c r="J12" s="3"/>
      <c r="K12" s="3"/>
      <c r="L12" s="3"/>
      <c r="M12" s="2"/>
      <c r="N12" s="2"/>
      <c r="O12" s="2"/>
      <c r="P12" s="2"/>
      <c r="Q12" s="2"/>
      <c r="R12" s="2"/>
      <c r="S12" s="2"/>
      <c r="T12" s="2"/>
      <c r="U12" s="2"/>
    </row>
    <row r="13" spans="2:22" ht="24" customHeight="1">
      <c r="B13" s="2"/>
      <c r="C13" s="2" t="s">
        <v>641</v>
      </c>
      <c r="D13" s="2"/>
      <c r="E13" s="2"/>
      <c r="F13" s="2"/>
      <c r="G13" s="2"/>
      <c r="H13" s="2"/>
      <c r="J13" s="2"/>
      <c r="K13" s="2"/>
      <c r="L13" s="2"/>
      <c r="M13" s="2"/>
      <c r="N13" s="2"/>
      <c r="O13" s="2"/>
      <c r="P13" s="2"/>
      <c r="Q13" s="2"/>
      <c r="R13" s="2"/>
      <c r="S13" s="2"/>
      <c r="T13" s="2"/>
      <c r="U13" s="2"/>
    </row>
    <row r="14" spans="2:22" ht="24" customHeight="1">
      <c r="B14" s="2"/>
      <c r="C14" s="2" t="s">
        <v>143</v>
      </c>
      <c r="D14" s="2"/>
      <c r="E14" s="2"/>
      <c r="F14" s="2"/>
      <c r="G14" s="2"/>
      <c r="H14" s="2"/>
      <c r="I14" s="2"/>
      <c r="J14" s="2"/>
      <c r="K14" s="2"/>
      <c r="L14" s="2"/>
      <c r="M14" s="2"/>
      <c r="N14" s="2"/>
      <c r="O14" s="2"/>
      <c r="P14" s="2"/>
      <c r="Q14" s="2"/>
      <c r="R14" s="2"/>
      <c r="S14" s="2"/>
      <c r="T14" s="2"/>
      <c r="U14" s="2"/>
    </row>
    <row r="15" spans="2:22" ht="24" customHeight="1">
      <c r="B15" s="2"/>
      <c r="C15" s="2"/>
      <c r="D15" s="2"/>
      <c r="E15" s="2"/>
      <c r="F15" s="2"/>
      <c r="G15" s="2"/>
      <c r="H15" s="2"/>
      <c r="I15" s="2"/>
      <c r="J15" s="2"/>
      <c r="K15" s="2"/>
      <c r="L15" s="2"/>
      <c r="M15" s="2"/>
      <c r="N15" s="2"/>
      <c r="O15" s="2"/>
      <c r="P15" s="2"/>
      <c r="Q15" s="2"/>
      <c r="R15" s="2"/>
      <c r="S15" s="2"/>
      <c r="T15" s="2"/>
      <c r="U15" s="2"/>
    </row>
    <row r="16" spans="2:22" ht="24" customHeight="1">
      <c r="B16" s="2"/>
      <c r="C16" s="507" t="s">
        <v>13</v>
      </c>
      <c r="D16" s="508"/>
      <c r="E16" s="508"/>
      <c r="F16" s="508"/>
      <c r="G16" s="508"/>
      <c r="H16" s="508"/>
      <c r="I16" s="508"/>
      <c r="J16" s="508"/>
      <c r="K16" s="508"/>
      <c r="L16" s="508"/>
      <c r="M16" s="508"/>
      <c r="N16" s="508"/>
      <c r="O16" s="508"/>
      <c r="P16" s="508"/>
      <c r="Q16" s="508"/>
      <c r="R16" s="508"/>
      <c r="S16" s="508"/>
      <c r="T16" s="508"/>
      <c r="U16" s="508"/>
    </row>
    <row r="17" spans="2:25" ht="24" customHeight="1">
      <c r="B17" s="2"/>
      <c r="C17" s="12"/>
      <c r="D17" s="12"/>
      <c r="E17" s="12"/>
      <c r="F17" s="2"/>
      <c r="G17" s="2"/>
      <c r="H17" s="2"/>
      <c r="I17" s="2"/>
      <c r="J17" s="2"/>
      <c r="K17" s="2"/>
      <c r="L17" s="2"/>
      <c r="M17" s="2"/>
      <c r="N17" s="2"/>
      <c r="O17" s="2"/>
      <c r="P17" s="2"/>
      <c r="Q17" s="2"/>
      <c r="R17" s="3"/>
      <c r="S17" s="3"/>
      <c r="T17" s="3"/>
      <c r="U17" s="3"/>
    </row>
    <row r="18" spans="2:25" ht="24" customHeight="1">
      <c r="B18" s="2"/>
      <c r="C18" s="12"/>
      <c r="D18" s="12"/>
      <c r="E18" s="2"/>
      <c r="F18" s="2"/>
      <c r="G18" s="2" t="s">
        <v>640</v>
      </c>
      <c r="H18" s="2"/>
      <c r="I18" s="2"/>
      <c r="J18" s="2"/>
      <c r="K18" s="2"/>
      <c r="L18" s="2"/>
      <c r="M18" s="2"/>
      <c r="N18" s="507" t="s">
        <v>448</v>
      </c>
      <c r="O18" s="507"/>
      <c r="P18" s="2"/>
      <c r="Q18" s="2"/>
      <c r="R18" s="2"/>
      <c r="S18" s="2"/>
      <c r="T18" s="2"/>
      <c r="U18" s="2"/>
      <c r="W18" t="s">
        <v>446</v>
      </c>
    </row>
    <row r="19" spans="2:25" ht="24" customHeight="1">
      <c r="B19" s="2"/>
      <c r="C19" s="12"/>
      <c r="D19" s="12"/>
      <c r="E19" s="3"/>
      <c r="F19" s="3"/>
      <c r="G19" s="2" t="s">
        <v>56</v>
      </c>
      <c r="H19" s="3"/>
      <c r="I19" s="3"/>
      <c r="J19" s="3"/>
      <c r="K19" s="3"/>
      <c r="L19" s="3"/>
      <c r="M19" s="3"/>
      <c r="N19" s="507" t="s">
        <v>448</v>
      </c>
      <c r="O19" s="507"/>
      <c r="P19" s="3"/>
      <c r="Q19" s="3"/>
      <c r="R19" s="3"/>
      <c r="S19" s="3"/>
      <c r="T19" s="3"/>
      <c r="U19" s="3"/>
      <c r="W19" t="s">
        <v>447</v>
      </c>
    </row>
    <row r="20" spans="2:25" ht="24" customHeight="1">
      <c r="B20" s="2"/>
      <c r="C20" s="2"/>
      <c r="D20" s="3"/>
      <c r="E20" s="3"/>
      <c r="F20" s="3"/>
      <c r="G20" s="2" t="s">
        <v>57</v>
      </c>
      <c r="H20" s="3"/>
      <c r="I20" s="3"/>
      <c r="J20" s="3"/>
      <c r="K20" s="3"/>
      <c r="L20" s="3"/>
      <c r="M20" s="12"/>
      <c r="N20" s="507" t="s">
        <v>448</v>
      </c>
      <c r="O20" s="507"/>
      <c r="P20" s="12"/>
      <c r="Q20" s="12"/>
      <c r="R20" s="12"/>
      <c r="S20" s="12"/>
      <c r="T20" s="12"/>
      <c r="U20" s="12"/>
      <c r="W20" t="s">
        <v>448</v>
      </c>
    </row>
    <row r="21" spans="2:25" ht="24" customHeight="1">
      <c r="B21" s="2"/>
      <c r="C21" s="2"/>
      <c r="D21" s="3"/>
      <c r="E21" s="3"/>
      <c r="F21" s="3"/>
      <c r="G21" s="2" t="s">
        <v>58</v>
      </c>
      <c r="H21" s="3"/>
      <c r="I21" s="3"/>
      <c r="J21" s="3"/>
      <c r="K21" s="3"/>
      <c r="L21" s="3"/>
      <c r="M21" s="12"/>
      <c r="N21" s="507" t="s">
        <v>448</v>
      </c>
      <c r="O21" s="507"/>
      <c r="P21" s="12"/>
      <c r="Q21" s="12"/>
      <c r="R21" s="12"/>
      <c r="S21" s="12"/>
      <c r="T21" s="12"/>
      <c r="U21" s="12"/>
    </row>
    <row r="22" spans="2:25" ht="24" customHeight="1">
      <c r="B22" s="2"/>
      <c r="C22" s="2"/>
      <c r="D22" s="3"/>
      <c r="E22" s="3"/>
      <c r="F22" s="3"/>
      <c r="G22" s="2" t="s">
        <v>59</v>
      </c>
      <c r="H22" s="3"/>
      <c r="I22" s="3"/>
      <c r="J22" s="3"/>
      <c r="K22" s="3"/>
      <c r="L22" s="3"/>
      <c r="M22" s="12"/>
      <c r="N22" s="507" t="s">
        <v>448</v>
      </c>
      <c r="O22" s="507"/>
      <c r="P22" s="12"/>
      <c r="Q22" s="12"/>
      <c r="R22" s="12"/>
      <c r="S22" s="12"/>
      <c r="T22" s="12"/>
      <c r="U22" s="12"/>
    </row>
    <row r="23" spans="2:25" ht="24" customHeight="1">
      <c r="B23" s="2"/>
      <c r="C23" s="2"/>
      <c r="D23" s="3"/>
      <c r="E23" s="3"/>
      <c r="F23" s="3"/>
      <c r="G23" s="2" t="s">
        <v>60</v>
      </c>
      <c r="H23" s="3"/>
      <c r="I23" s="3"/>
      <c r="J23" s="3"/>
      <c r="K23" s="3"/>
      <c r="L23" s="3"/>
      <c r="M23" s="12"/>
      <c r="N23" s="507" t="s">
        <v>448</v>
      </c>
      <c r="O23" s="507"/>
      <c r="P23" s="12"/>
      <c r="Q23" s="12"/>
      <c r="R23" s="12"/>
      <c r="S23" s="12"/>
      <c r="T23" s="12"/>
      <c r="U23" s="12"/>
    </row>
    <row r="24" spans="2:25" ht="24" customHeight="1">
      <c r="B24" s="2"/>
      <c r="C24" s="2"/>
      <c r="D24" s="3"/>
      <c r="E24" s="3"/>
      <c r="F24" s="3"/>
      <c r="G24" s="2" t="s">
        <v>61</v>
      </c>
      <c r="H24" s="3"/>
      <c r="I24" s="3"/>
      <c r="J24" s="3"/>
      <c r="K24" s="3"/>
      <c r="L24" s="3"/>
      <c r="M24" s="12"/>
      <c r="N24" s="507" t="s">
        <v>448</v>
      </c>
      <c r="O24" s="507"/>
      <c r="P24" s="12"/>
      <c r="Q24" s="12"/>
      <c r="R24" s="12"/>
      <c r="S24" s="12"/>
      <c r="T24" s="12"/>
      <c r="U24" s="12"/>
    </row>
    <row r="25" spans="2:25" ht="24" customHeight="1">
      <c r="B25" s="2"/>
      <c r="C25" s="2"/>
      <c r="D25" s="3"/>
      <c r="E25" s="3"/>
      <c r="F25" s="3"/>
      <c r="G25" s="2" t="s">
        <v>62</v>
      </c>
      <c r="H25" s="3"/>
      <c r="I25" s="3"/>
      <c r="J25" s="3"/>
      <c r="K25" s="3"/>
      <c r="L25" s="3"/>
      <c r="M25" s="12"/>
      <c r="N25" s="507" t="s">
        <v>448</v>
      </c>
      <c r="O25" s="507"/>
      <c r="P25" s="12"/>
      <c r="Q25" s="12"/>
      <c r="R25" s="12"/>
      <c r="S25" s="12"/>
      <c r="T25" s="12"/>
      <c r="U25" s="12"/>
    </row>
    <row r="26" spans="2:25" ht="24" customHeight="1">
      <c r="B26" s="2"/>
      <c r="C26" s="2"/>
      <c r="D26" s="12"/>
      <c r="E26" s="12"/>
      <c r="F26" s="12"/>
      <c r="G26" s="2" t="s">
        <v>63</v>
      </c>
      <c r="H26" s="12"/>
      <c r="I26" s="12"/>
      <c r="J26" s="12"/>
      <c r="K26" s="12"/>
      <c r="L26" s="12"/>
      <c r="M26" s="12"/>
      <c r="N26" s="507" t="s">
        <v>448</v>
      </c>
      <c r="O26" s="507"/>
      <c r="P26" s="12"/>
      <c r="Q26" s="12"/>
      <c r="R26" s="12"/>
      <c r="S26" s="12"/>
      <c r="T26" s="12"/>
      <c r="U26" s="12"/>
    </row>
    <row r="27" spans="2:25" ht="24" customHeight="1">
      <c r="B27" s="2"/>
      <c r="C27" s="2"/>
      <c r="D27" s="12"/>
      <c r="E27" s="12"/>
      <c r="F27" s="12"/>
      <c r="G27" s="2" t="s">
        <v>414</v>
      </c>
      <c r="H27" s="12"/>
      <c r="I27" s="12"/>
      <c r="J27" s="12"/>
      <c r="K27" s="12"/>
      <c r="L27" s="12"/>
      <c r="M27" s="12"/>
      <c r="N27" s="507" t="s">
        <v>448</v>
      </c>
      <c r="O27" s="507"/>
      <c r="P27" s="12"/>
      <c r="Q27" s="12"/>
      <c r="R27" s="12"/>
      <c r="S27" s="12"/>
      <c r="T27" s="12"/>
      <c r="U27" s="12"/>
    </row>
    <row r="28" spans="2:25" ht="24" customHeight="1">
      <c r="B28" s="2"/>
      <c r="C28" s="2"/>
      <c r="D28" s="12"/>
      <c r="E28" s="12"/>
      <c r="F28" s="12"/>
      <c r="G28" s="2" t="s">
        <v>17</v>
      </c>
      <c r="H28" s="12"/>
      <c r="I28" s="12"/>
      <c r="J28" s="12"/>
      <c r="K28" s="12"/>
      <c r="L28" s="12"/>
      <c r="M28" s="12"/>
      <c r="N28" s="12"/>
      <c r="O28" s="12"/>
      <c r="P28" s="12"/>
      <c r="Q28" s="12"/>
      <c r="R28" s="12"/>
      <c r="S28" s="12"/>
      <c r="T28" s="12"/>
      <c r="U28" s="12"/>
    </row>
    <row r="29" spans="2:25" ht="24" customHeight="1">
      <c r="B29" s="2"/>
      <c r="C29" s="2"/>
      <c r="D29" s="12"/>
      <c r="E29" s="12"/>
      <c r="F29" s="12"/>
      <c r="G29" s="2"/>
      <c r="H29" s="12"/>
      <c r="I29" s="12"/>
      <c r="J29" s="12"/>
      <c r="K29" s="12"/>
      <c r="L29" s="12"/>
      <c r="M29" s="12"/>
      <c r="N29" s="12"/>
      <c r="O29" s="12"/>
      <c r="P29" s="12"/>
      <c r="Q29" s="12"/>
      <c r="R29" s="12"/>
      <c r="S29" s="12"/>
      <c r="T29" s="12"/>
      <c r="U29" s="12"/>
    </row>
    <row r="30" spans="2:25" ht="17.25" customHeight="1">
      <c r="B30" s="2"/>
      <c r="C30" s="35"/>
      <c r="D30" s="39" t="s">
        <v>524</v>
      </c>
      <c r="F30" s="39"/>
      <c r="G30" s="35"/>
      <c r="H30" s="39"/>
      <c r="I30" s="39"/>
      <c r="J30" s="39"/>
      <c r="K30" s="39"/>
      <c r="L30" s="39"/>
      <c r="M30" s="39"/>
      <c r="N30" s="39"/>
      <c r="O30" s="39"/>
      <c r="P30" s="39"/>
      <c r="Q30" s="39"/>
      <c r="R30" s="39"/>
      <c r="S30" s="39"/>
      <c r="T30" s="39"/>
      <c r="U30" s="39"/>
      <c r="V30" s="27"/>
      <c r="W30" s="27"/>
      <c r="X30" s="27"/>
      <c r="Y30" s="27"/>
    </row>
    <row r="31" spans="2:25" ht="17.25" customHeight="1">
      <c r="B31" s="2"/>
      <c r="C31" s="35"/>
      <c r="D31" s="39" t="s">
        <v>642</v>
      </c>
      <c r="F31" s="39"/>
      <c r="G31" s="35"/>
      <c r="H31" s="39"/>
      <c r="I31" s="39"/>
      <c r="J31" s="39"/>
      <c r="K31" s="39"/>
      <c r="L31" s="39"/>
      <c r="M31" s="39"/>
      <c r="N31" s="39"/>
      <c r="O31" s="39"/>
      <c r="P31" s="39"/>
      <c r="Q31" s="39"/>
      <c r="R31" s="39"/>
      <c r="S31" s="39"/>
      <c r="T31" s="39"/>
      <c r="U31" s="39"/>
      <c r="V31" s="27"/>
      <c r="W31" s="27"/>
      <c r="X31" s="27"/>
      <c r="Y31" s="27"/>
    </row>
    <row r="32" spans="2:25" ht="17.25" customHeight="1">
      <c r="B32" s="2"/>
      <c r="C32" s="35"/>
      <c r="D32" s="39" t="s">
        <v>643</v>
      </c>
      <c r="F32" s="39"/>
      <c r="G32" s="35"/>
      <c r="H32" s="39"/>
      <c r="I32" s="39"/>
      <c r="J32" s="39"/>
      <c r="K32" s="39"/>
      <c r="L32" s="39"/>
      <c r="M32" s="39"/>
      <c r="N32" s="39"/>
      <c r="O32" s="39"/>
      <c r="P32" s="39"/>
      <c r="Q32" s="39"/>
      <c r="R32" s="39"/>
      <c r="S32" s="39"/>
      <c r="T32" s="39"/>
      <c r="U32" s="39"/>
      <c r="V32" s="27"/>
      <c r="W32" s="27"/>
      <c r="X32" s="27"/>
      <c r="Y32" s="27"/>
    </row>
    <row r="33" spans="2:25" ht="17.25" customHeight="1">
      <c r="B33" s="2"/>
      <c r="C33" s="35"/>
      <c r="D33" s="39" t="s">
        <v>644</v>
      </c>
      <c r="F33" s="39"/>
      <c r="G33" s="35"/>
      <c r="H33" s="39"/>
      <c r="I33" s="39"/>
      <c r="J33" s="39"/>
      <c r="K33" s="39"/>
      <c r="L33" s="39"/>
      <c r="M33" s="39"/>
      <c r="N33" s="39"/>
      <c r="O33" s="39"/>
      <c r="P33" s="151"/>
      <c r="Q33" s="151"/>
      <c r="R33" s="39"/>
      <c r="S33" s="39"/>
      <c r="T33" s="39"/>
      <c r="U33" s="39"/>
      <c r="V33" s="27"/>
      <c r="W33" s="27"/>
      <c r="X33" s="27"/>
      <c r="Y33" s="27"/>
    </row>
    <row r="34" spans="2:25" ht="17.25" customHeight="1">
      <c r="B34" s="2"/>
      <c r="C34" s="35"/>
      <c r="D34" s="39" t="s">
        <v>201</v>
      </c>
      <c r="F34" s="39"/>
      <c r="G34" s="39"/>
      <c r="H34" s="39"/>
      <c r="I34" s="39"/>
      <c r="J34" s="39"/>
      <c r="K34" s="39"/>
      <c r="L34" s="39"/>
      <c r="M34" s="39"/>
      <c r="N34" s="39"/>
      <c r="O34" s="39"/>
      <c r="P34" s="151"/>
      <c r="Q34" s="151"/>
      <c r="R34" s="39"/>
      <c r="S34" s="39"/>
      <c r="T34" s="39"/>
      <c r="U34" s="39"/>
      <c r="V34" s="27"/>
      <c r="W34" s="27"/>
      <c r="X34" s="27"/>
      <c r="Y34" s="27"/>
    </row>
    <row r="35" spans="2:25" ht="24" customHeight="1">
      <c r="B35" s="2"/>
      <c r="C35" s="35"/>
      <c r="D35" s="38"/>
      <c r="E35" s="38"/>
      <c r="F35" s="38"/>
      <c r="G35" s="38"/>
      <c r="H35" s="38"/>
      <c r="I35" s="38"/>
      <c r="J35" s="38"/>
      <c r="K35" s="38"/>
      <c r="L35" s="38"/>
      <c r="M35" s="39"/>
      <c r="N35" s="39"/>
      <c r="O35" s="39"/>
      <c r="P35" s="151"/>
      <c r="Q35" s="151"/>
      <c r="R35" s="39"/>
      <c r="S35" s="39"/>
      <c r="T35" s="39"/>
      <c r="U35" s="39"/>
      <c r="V35" s="27"/>
      <c r="W35" s="27"/>
      <c r="X35" s="27"/>
      <c r="Y35" s="27"/>
    </row>
    <row r="36" spans="2:25" ht="24" customHeight="1">
      <c r="B36" s="2"/>
      <c r="C36" s="35"/>
      <c r="D36" s="38"/>
      <c r="E36" s="38"/>
      <c r="F36" s="38"/>
      <c r="G36" s="38"/>
      <c r="H36" s="38"/>
      <c r="I36" s="38"/>
      <c r="J36" s="38"/>
      <c r="K36" s="38"/>
      <c r="L36" s="38"/>
      <c r="M36" s="35"/>
      <c r="N36" s="152"/>
      <c r="O36" s="35"/>
      <c r="P36" s="153"/>
      <c r="Q36" s="153"/>
      <c r="R36" s="38"/>
      <c r="S36" s="38"/>
      <c r="T36" s="38"/>
      <c r="U36" s="38"/>
      <c r="V36" s="27"/>
      <c r="W36" s="27"/>
      <c r="X36" s="27"/>
      <c r="Y36" s="27"/>
    </row>
    <row r="37" spans="2:25" ht="24" customHeight="1">
      <c r="B37" s="2"/>
      <c r="C37" s="2"/>
      <c r="D37" s="4"/>
      <c r="E37" s="4"/>
      <c r="F37" s="4"/>
      <c r="G37" s="4"/>
      <c r="H37" s="4"/>
      <c r="I37" s="4"/>
      <c r="J37" s="4"/>
      <c r="K37" s="4"/>
      <c r="L37" s="4"/>
      <c r="M37" s="2"/>
      <c r="N37" s="4"/>
      <c r="O37" s="2"/>
      <c r="P37" s="3"/>
      <c r="Q37" s="3"/>
      <c r="R37" s="3"/>
      <c r="S37" s="3"/>
      <c r="T37" s="3"/>
      <c r="U37" s="3"/>
    </row>
    <row r="38" spans="2:25" ht="24" customHeight="1">
      <c r="B38" s="2"/>
      <c r="C38" s="2"/>
      <c r="D38" s="4"/>
      <c r="E38" s="4"/>
      <c r="F38" s="4"/>
      <c r="G38" s="4"/>
      <c r="H38" s="4"/>
      <c r="I38" s="4"/>
      <c r="J38" s="4"/>
      <c r="K38" s="4"/>
      <c r="L38" s="4"/>
      <c r="M38" s="2"/>
      <c r="N38" s="4"/>
      <c r="O38" s="2"/>
      <c r="P38" s="11"/>
      <c r="Q38" s="11"/>
      <c r="R38" s="3"/>
      <c r="S38" s="3"/>
      <c r="T38" s="3"/>
      <c r="U38" s="3"/>
    </row>
    <row r="39" spans="2:25" ht="24" customHeight="1">
      <c r="B39" s="2"/>
      <c r="C39" s="2"/>
      <c r="D39" s="4"/>
      <c r="E39" s="4"/>
      <c r="F39" s="4"/>
      <c r="G39" s="4"/>
      <c r="H39" s="4"/>
      <c r="I39" s="4"/>
      <c r="J39" s="4"/>
      <c r="K39" s="4"/>
      <c r="L39" s="4"/>
      <c r="M39" s="2"/>
      <c r="N39" s="4"/>
      <c r="O39" s="2"/>
      <c r="P39" s="11"/>
      <c r="Q39" s="11"/>
      <c r="R39" s="3"/>
      <c r="S39" s="3"/>
      <c r="T39" s="3"/>
      <c r="U39" s="3"/>
    </row>
    <row r="40" spans="2:25" ht="24" customHeight="1">
      <c r="B40" s="2"/>
      <c r="C40" s="2"/>
      <c r="D40" s="4"/>
      <c r="E40" s="4"/>
      <c r="F40" s="4"/>
      <c r="G40" s="4"/>
      <c r="H40" s="4"/>
      <c r="I40" s="4"/>
      <c r="J40" s="4"/>
      <c r="K40" s="4"/>
      <c r="L40" s="4"/>
      <c r="M40" s="2"/>
      <c r="N40" s="4"/>
      <c r="O40" s="2"/>
      <c r="P40" s="11"/>
      <c r="Q40" s="11"/>
      <c r="R40" s="3"/>
      <c r="S40" s="3"/>
      <c r="T40" s="3"/>
      <c r="U40" s="3"/>
    </row>
    <row r="41" spans="2:25" ht="21.75" customHeight="1">
      <c r="B41" s="2"/>
      <c r="D41" s="99"/>
      <c r="E41" s="99"/>
      <c r="F41" s="99"/>
      <c r="G41" s="99"/>
      <c r="H41" s="99"/>
      <c r="I41" s="99"/>
      <c r="J41" s="99"/>
      <c r="K41" s="99"/>
      <c r="L41" s="99"/>
      <c r="M41" s="2"/>
      <c r="N41" s="4"/>
      <c r="P41" s="3"/>
      <c r="Q41" s="7"/>
      <c r="R41" s="3"/>
      <c r="S41" s="7"/>
      <c r="T41" s="7"/>
      <c r="U41" s="7"/>
    </row>
    <row r="42" spans="2:25" ht="21.75" customHeight="1">
      <c r="B42" s="2"/>
      <c r="C42" s="2"/>
      <c r="D42" s="99"/>
      <c r="E42" s="99"/>
      <c r="F42" s="99"/>
      <c r="G42" s="99"/>
      <c r="H42" s="99"/>
      <c r="I42" s="99"/>
      <c r="J42" s="99"/>
      <c r="K42" s="99"/>
      <c r="L42" s="99"/>
      <c r="M42" s="2"/>
      <c r="N42" s="4"/>
      <c r="P42" s="11"/>
      <c r="Q42" s="290"/>
      <c r="R42" s="3"/>
      <c r="S42" s="7"/>
      <c r="T42" s="7"/>
      <c r="U42" s="7"/>
    </row>
    <row r="43" spans="2:25" ht="21.75" customHeight="1">
      <c r="B43" s="2"/>
      <c r="D43" s="99"/>
      <c r="E43" s="99"/>
      <c r="F43" s="99"/>
      <c r="G43" s="99"/>
      <c r="H43" s="99"/>
      <c r="I43" s="99"/>
      <c r="J43" s="99"/>
      <c r="K43" s="99"/>
      <c r="L43" s="99"/>
      <c r="M43" s="2"/>
      <c r="N43" s="4"/>
      <c r="P43" s="11"/>
      <c r="Q43" s="290"/>
      <c r="R43" s="3"/>
      <c r="S43" s="7"/>
      <c r="T43" s="7"/>
      <c r="U43" s="7"/>
    </row>
    <row r="44" spans="2:25" ht="21.75" customHeight="1">
      <c r="B44" s="2"/>
      <c r="D44" s="99"/>
      <c r="E44" s="99"/>
      <c r="F44" s="99"/>
      <c r="G44" s="99"/>
      <c r="H44" s="99"/>
      <c r="I44" s="99"/>
      <c r="J44" s="99"/>
      <c r="K44" s="99"/>
      <c r="L44" s="99"/>
      <c r="M44" s="2"/>
      <c r="N44" s="4"/>
      <c r="P44" s="11"/>
      <c r="Q44" s="290"/>
      <c r="R44" s="3"/>
      <c r="S44" s="7"/>
      <c r="T44" s="7"/>
      <c r="U44" s="7"/>
    </row>
    <row r="45" spans="2:25" ht="21.75" customHeight="1">
      <c r="B45" s="2"/>
      <c r="D45" s="99"/>
      <c r="E45" s="99"/>
      <c r="F45" s="99"/>
      <c r="G45" s="99"/>
      <c r="H45" s="99"/>
      <c r="I45" s="99"/>
      <c r="J45" s="99"/>
      <c r="K45" s="99"/>
      <c r="L45" s="99"/>
      <c r="M45" s="2"/>
      <c r="N45" s="4"/>
      <c r="P45" s="3"/>
      <c r="Q45" s="7"/>
      <c r="R45" s="3"/>
      <c r="S45" s="7"/>
      <c r="T45" s="7"/>
      <c r="U45" s="7"/>
    </row>
    <row r="46" spans="2:25" ht="21.75" customHeight="1">
      <c r="B46" s="2"/>
      <c r="C46" s="2"/>
      <c r="D46" s="99"/>
      <c r="E46" s="99"/>
      <c r="F46" s="99"/>
      <c r="G46" s="99"/>
      <c r="H46" s="99"/>
      <c r="I46" s="99"/>
      <c r="J46" s="99"/>
      <c r="K46" s="99"/>
      <c r="L46" s="99"/>
      <c r="M46" s="2"/>
      <c r="N46" s="4"/>
      <c r="P46" s="11"/>
      <c r="Q46" s="290"/>
      <c r="R46" s="3"/>
      <c r="S46" s="7"/>
      <c r="T46" s="7"/>
      <c r="U46" s="7"/>
    </row>
    <row r="47" spans="2:25" ht="21.75" customHeight="1">
      <c r="B47" s="2"/>
      <c r="D47" s="99"/>
      <c r="E47" s="99"/>
      <c r="F47" s="99"/>
      <c r="G47" s="99"/>
      <c r="H47" s="99"/>
      <c r="I47" s="99"/>
      <c r="J47" s="99"/>
      <c r="K47" s="99"/>
      <c r="L47" s="99"/>
      <c r="M47" s="2"/>
      <c r="N47" s="4"/>
      <c r="P47" s="11"/>
      <c r="Q47" s="290"/>
      <c r="R47" s="3"/>
      <c r="S47" s="7"/>
      <c r="T47" s="7"/>
      <c r="U47" s="7"/>
    </row>
    <row r="48" spans="2:25" ht="18" customHeight="1">
      <c r="B48" s="2"/>
      <c r="D48" s="99"/>
      <c r="E48" s="99"/>
      <c r="F48" s="99"/>
      <c r="G48" s="99"/>
      <c r="H48" s="99"/>
      <c r="I48" s="99"/>
      <c r="J48" s="99"/>
      <c r="K48" s="99"/>
      <c r="L48" s="99"/>
      <c r="M48" s="2"/>
      <c r="N48" s="4"/>
      <c r="P48" s="11"/>
      <c r="Q48" s="290"/>
      <c r="R48" s="3"/>
      <c r="S48" s="7"/>
      <c r="T48" s="7"/>
      <c r="U48" s="7"/>
    </row>
    <row r="49" spans="2:21" ht="18" customHeight="1">
      <c r="B49" s="2"/>
      <c r="D49" s="99"/>
      <c r="E49" s="99"/>
      <c r="F49" s="99"/>
      <c r="G49" s="99"/>
      <c r="H49" s="99"/>
      <c r="I49" s="99"/>
      <c r="J49" s="99"/>
      <c r="K49" s="99"/>
      <c r="L49" s="99"/>
      <c r="M49" s="2"/>
      <c r="N49" s="4"/>
      <c r="P49" s="3"/>
      <c r="Q49" s="7"/>
      <c r="R49" s="3"/>
      <c r="S49" s="7"/>
      <c r="T49" s="7"/>
      <c r="U49" s="7"/>
    </row>
    <row r="50" spans="2:21" ht="18" customHeight="1">
      <c r="B50" s="2"/>
      <c r="C50" s="2"/>
      <c r="D50" s="99"/>
      <c r="E50" s="99"/>
      <c r="F50" s="99"/>
      <c r="G50" s="99"/>
      <c r="H50" s="99"/>
      <c r="I50" s="99"/>
      <c r="J50" s="99"/>
      <c r="K50" s="99"/>
      <c r="L50" s="99"/>
      <c r="M50" s="2"/>
      <c r="N50" s="4"/>
      <c r="P50" s="11"/>
      <c r="Q50" s="290"/>
      <c r="R50" s="3"/>
      <c r="S50" s="7"/>
      <c r="T50" s="7"/>
      <c r="U50" s="7"/>
    </row>
    <row r="51" spans="2:21" ht="18" customHeight="1">
      <c r="B51" s="2"/>
      <c r="M51" s="2"/>
      <c r="N51" s="4"/>
      <c r="P51" s="11"/>
      <c r="Q51" s="290"/>
      <c r="R51" s="3"/>
      <c r="S51" s="7"/>
      <c r="T51" s="7"/>
      <c r="U51" s="7"/>
    </row>
    <row r="52" spans="2:21" ht="18" customHeight="1">
      <c r="B52" s="2"/>
      <c r="M52" s="2"/>
      <c r="N52" s="4"/>
      <c r="P52" s="11"/>
      <c r="Q52" s="290"/>
      <c r="R52" s="3"/>
      <c r="S52" s="7"/>
      <c r="T52" s="7"/>
      <c r="U52" s="7"/>
    </row>
    <row r="53" spans="2:21" ht="18" customHeight="1">
      <c r="B53" s="2"/>
      <c r="M53" s="2"/>
      <c r="N53" s="4"/>
      <c r="P53" s="3"/>
      <c r="Q53" s="7"/>
      <c r="R53" s="3"/>
      <c r="S53" s="7"/>
      <c r="T53" s="7"/>
      <c r="U53" s="7"/>
    </row>
    <row r="54" spans="2:21" ht="18" customHeight="1">
      <c r="B54" s="2"/>
      <c r="C54" s="2"/>
      <c r="M54" s="2"/>
      <c r="N54" s="4"/>
      <c r="P54" s="11"/>
      <c r="Q54" s="290"/>
      <c r="R54" s="3"/>
      <c r="S54" s="7"/>
      <c r="T54" s="7"/>
      <c r="U54" s="7"/>
    </row>
    <row r="55" spans="2:21" ht="18" customHeight="1">
      <c r="B55" s="2"/>
      <c r="M55" s="2"/>
      <c r="N55" s="4"/>
      <c r="P55" s="11"/>
      <c r="Q55" s="290"/>
      <c r="R55" s="3"/>
      <c r="S55" s="7"/>
      <c r="T55" s="7"/>
      <c r="U55" s="7"/>
    </row>
    <row r="56" spans="2:21" ht="18" customHeight="1">
      <c r="B56" s="2"/>
      <c r="M56" s="2"/>
      <c r="N56" s="4"/>
      <c r="P56" s="11"/>
      <c r="Q56" s="290"/>
      <c r="R56" s="3"/>
      <c r="S56" s="7"/>
      <c r="T56" s="7"/>
      <c r="U56" s="7"/>
    </row>
    <row r="57" spans="2:21" ht="18" customHeight="1">
      <c r="B57" s="2"/>
      <c r="M57" s="2"/>
      <c r="N57" s="4"/>
      <c r="P57" s="3"/>
      <c r="Q57" s="7"/>
      <c r="R57" s="3"/>
      <c r="S57" s="7"/>
      <c r="T57" s="7"/>
      <c r="U57" s="7"/>
    </row>
    <row r="58" spans="2:21" ht="17.25" customHeight="1"/>
    <row r="59" spans="2:21" ht="17.25" customHeight="1"/>
    <row r="60" spans="2:21" ht="17.25" customHeight="1"/>
    <row r="61" spans="2:21" ht="17.25" customHeight="1"/>
    <row r="62" spans="2:21" ht="17.25" customHeight="1"/>
    <row r="63" spans="2:21" ht="17.25" customHeight="1"/>
    <row r="64" spans="2:21"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sheetData>
  <mergeCells count="18">
    <mergeCell ref="N27:O27"/>
    <mergeCell ref="N25:O25"/>
    <mergeCell ref="N26:O26"/>
    <mergeCell ref="N19:O19"/>
    <mergeCell ref="N20:O20"/>
    <mergeCell ref="N21:O21"/>
    <mergeCell ref="N22:O22"/>
    <mergeCell ref="N23:O23"/>
    <mergeCell ref="N24:O24"/>
    <mergeCell ref="N18:O18"/>
    <mergeCell ref="N7:U7"/>
    <mergeCell ref="C16:U16"/>
    <mergeCell ref="N1:Q1"/>
    <mergeCell ref="O10:U10"/>
    <mergeCell ref="C2:U2"/>
    <mergeCell ref="N8:U8"/>
    <mergeCell ref="N9:T9"/>
    <mergeCell ref="E11:S11"/>
  </mergeCells>
  <phoneticPr fontId="6"/>
  <dataValidations count="1">
    <dataValidation type="list" allowBlank="1" showInputMessage="1" showErrorMessage="1" sqref="N18:O27" xr:uid="{00000000-0002-0000-0100-000000000000}">
      <formula1>$W$18:$W$20</formula1>
    </dataValidation>
  </dataValidations>
  <pageMargins left="0.78740157480314965" right="0.78740157480314965" top="0.98425196850393704" bottom="0.78740157480314965" header="0.51181102362204722" footer="0.51181102362204722"/>
  <pageSetup paperSize="9" scale="98"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304"/>
  <sheetViews>
    <sheetView view="pageBreakPreview" zoomScale="70" zoomScaleNormal="100" zoomScaleSheetLayoutView="70" workbookViewId="0"/>
  </sheetViews>
  <sheetFormatPr defaultColWidth="9" defaultRowHeight="13.5"/>
  <cols>
    <col min="1" max="1" width="3.625" style="366" customWidth="1"/>
    <col min="2" max="2" width="11" style="364" customWidth="1"/>
    <col min="3" max="33" width="3.75" style="364" customWidth="1"/>
    <col min="34" max="34" width="11.125" style="366" customWidth="1"/>
    <col min="35" max="35" width="8.5" style="364" bestFit="1" customWidth="1"/>
    <col min="36" max="16384" width="9" style="366"/>
  </cols>
  <sheetData>
    <row r="1" spans="1:39">
      <c r="A1" s="35" t="s">
        <v>606</v>
      </c>
    </row>
    <row r="3" spans="1:39" ht="19.5" thickBot="1">
      <c r="B3" s="363" t="s">
        <v>584</v>
      </c>
      <c r="M3" s="365"/>
      <c r="AI3" s="367"/>
      <c r="AM3" s="366" t="s">
        <v>526</v>
      </c>
    </row>
    <row r="4" spans="1:39" ht="13.5" customHeight="1">
      <c r="Q4" s="366"/>
      <c r="S4" s="368"/>
      <c r="T4" s="369"/>
      <c r="U4" s="763" t="s">
        <v>527</v>
      </c>
      <c r="V4" s="764"/>
      <c r="W4" s="763" t="s">
        <v>528</v>
      </c>
      <c r="X4" s="764"/>
      <c r="Y4" s="819" t="s">
        <v>529</v>
      </c>
      <c r="Z4" s="820"/>
      <c r="AB4" s="821" t="s">
        <v>585</v>
      </c>
      <c r="AC4" s="822"/>
      <c r="AD4" s="822"/>
      <c r="AE4" s="822"/>
      <c r="AF4" s="822"/>
      <c r="AG4" s="825" t="str">
        <f>IF(AND(AG6="未達成",Y6&lt;0.285),"未達成","達成")</f>
        <v>達成</v>
      </c>
      <c r="AH4" s="826"/>
      <c r="AI4" s="366"/>
      <c r="AM4" s="366" t="s">
        <v>532</v>
      </c>
    </row>
    <row r="5" spans="1:39" ht="13.5" customHeight="1" thickBot="1">
      <c r="B5" s="753" t="s">
        <v>533</v>
      </c>
      <c r="C5" s="753"/>
      <c r="D5" s="753"/>
      <c r="E5" s="753"/>
      <c r="F5" s="364" t="s">
        <v>534</v>
      </c>
      <c r="G5" s="404" t="s">
        <v>586</v>
      </c>
      <c r="H5" s="404"/>
      <c r="I5" s="405"/>
      <c r="J5" s="404"/>
      <c r="K5" s="404"/>
      <c r="L5" s="404"/>
      <c r="M5" s="404"/>
      <c r="N5" s="404"/>
      <c r="O5" s="404"/>
      <c r="P5" s="404"/>
      <c r="R5" s="366"/>
      <c r="S5" s="769" t="s">
        <v>535</v>
      </c>
      <c r="T5" s="770"/>
      <c r="U5" s="771">
        <f>+AI17+AI31+AI45+AI59+AI73+AI87+AI101+AI115+AI129+AI143+AI157+AI171+AI185+AI199+AI213+AI227+AI241+AI255+AI269+AI283+AI297</f>
        <v>254</v>
      </c>
      <c r="V5" s="772"/>
      <c r="W5" s="771">
        <f>AI18+AI32+AI46+AI60+AI74+AI88+AI102+AI116+AI130+AI144+AI158+AI172+AI186+AI200+AI214+AI228+AI242+AI256+AI270+AI284+AI298</f>
        <v>74</v>
      </c>
      <c r="X5" s="772"/>
      <c r="Y5" s="829">
        <f>ROUNDDOWN(W5/U5,3)</f>
        <v>0.29099999999999998</v>
      </c>
      <c r="Z5" s="830"/>
      <c r="AB5" s="823"/>
      <c r="AC5" s="824"/>
      <c r="AD5" s="824"/>
      <c r="AE5" s="824"/>
      <c r="AF5" s="824"/>
      <c r="AG5" s="827"/>
      <c r="AH5" s="828"/>
      <c r="AI5" s="366"/>
      <c r="AJ5" s="406"/>
    </row>
    <row r="6" spans="1:39" ht="13.5" customHeight="1" thickBot="1">
      <c r="B6" s="753" t="s">
        <v>537</v>
      </c>
      <c r="C6" s="753"/>
      <c r="D6" s="753"/>
      <c r="E6" s="753"/>
      <c r="F6" s="364" t="s">
        <v>534</v>
      </c>
      <c r="G6" s="809">
        <v>45420</v>
      </c>
      <c r="H6" s="810"/>
      <c r="I6" s="810"/>
      <c r="J6" s="811"/>
      <c r="R6" s="366"/>
      <c r="S6" s="754" t="s">
        <v>538</v>
      </c>
      <c r="T6" s="755"/>
      <c r="U6" s="756">
        <f>+U5</f>
        <v>254</v>
      </c>
      <c r="V6" s="757"/>
      <c r="W6" s="756">
        <f>+AI20+AI34+AI48+AI62+AI76+AI90+AI104+AI118+AI132+AI146+AI160+AI174+AI188+AI202+AI216+AI230+AI244+AI258+AI272+AI286+AI300</f>
        <v>74</v>
      </c>
      <c r="X6" s="836"/>
      <c r="Y6" s="817">
        <f>ROUNDDOWN(W6/U6,3)</f>
        <v>0.29099999999999998</v>
      </c>
      <c r="Z6" s="818"/>
      <c r="AB6" s="821" t="s">
        <v>588</v>
      </c>
      <c r="AC6" s="822"/>
      <c r="AD6" s="822"/>
      <c r="AE6" s="822"/>
      <c r="AF6" s="822"/>
      <c r="AG6" s="825" t="str">
        <f>IF(COUNTIF(AI15:AI304,"NG")&gt;=1,"未達成","達成")</f>
        <v>達成</v>
      </c>
      <c r="AH6" s="826"/>
      <c r="AI6" s="407"/>
      <c r="AK6" s="406"/>
      <c r="AM6" s="372" t="s">
        <v>545</v>
      </c>
    </row>
    <row r="7" spans="1:39" ht="13.5" customHeight="1" thickBot="1">
      <c r="B7" s="744" t="s">
        <v>542</v>
      </c>
      <c r="C7" s="744"/>
      <c r="D7" s="744"/>
      <c r="E7" s="744"/>
      <c r="F7" s="364" t="s">
        <v>534</v>
      </c>
      <c r="G7" s="831">
        <v>45682</v>
      </c>
      <c r="H7" s="831"/>
      <c r="I7" s="831"/>
      <c r="J7" s="831"/>
      <c r="L7" s="746" t="s">
        <v>543</v>
      </c>
      <c r="M7" s="746"/>
      <c r="N7" s="746"/>
      <c r="O7" s="364" t="s">
        <v>534</v>
      </c>
      <c r="P7" s="832">
        <f>+G7-G6+1</f>
        <v>263</v>
      </c>
      <c r="Q7" s="832"/>
      <c r="R7" s="832"/>
      <c r="S7" s="833"/>
      <c r="T7" s="833"/>
      <c r="U7" s="834"/>
      <c r="V7" s="834"/>
      <c r="W7" s="834"/>
      <c r="X7" s="834"/>
      <c r="Y7" s="835"/>
      <c r="Z7" s="835"/>
      <c r="AA7" s="373"/>
      <c r="AB7" s="823"/>
      <c r="AC7" s="824"/>
      <c r="AD7" s="824"/>
      <c r="AE7" s="824"/>
      <c r="AF7" s="824"/>
      <c r="AG7" s="827"/>
      <c r="AH7" s="828"/>
      <c r="AI7" s="407"/>
      <c r="AK7" s="406"/>
      <c r="AM7" s="372" t="s">
        <v>549</v>
      </c>
    </row>
    <row r="8" spans="1:39" ht="18" customHeight="1">
      <c r="B8" s="376"/>
      <c r="C8" s="379" t="s">
        <v>553</v>
      </c>
      <c r="D8" s="376"/>
      <c r="E8" s="376"/>
      <c r="G8" s="409"/>
      <c r="H8" s="409"/>
      <c r="I8" s="409"/>
      <c r="J8" s="409"/>
      <c r="K8" s="410"/>
      <c r="L8" s="372"/>
      <c r="M8" s="372"/>
      <c r="N8" s="372"/>
      <c r="P8" s="411"/>
      <c r="Q8" s="411"/>
      <c r="R8" s="411"/>
      <c r="AA8" s="373"/>
      <c r="AB8" s="412"/>
      <c r="AC8" s="412"/>
      <c r="AD8" s="412"/>
      <c r="AE8" s="412"/>
      <c r="AF8" s="412"/>
      <c r="AG8" s="412"/>
      <c r="AH8" s="412"/>
      <c r="AI8" s="407"/>
      <c r="AK8" s="406"/>
      <c r="AM8" s="372" t="s">
        <v>540</v>
      </c>
    </row>
    <row r="9" spans="1:39" ht="18" customHeight="1">
      <c r="B9" s="376"/>
      <c r="C9" s="379" t="s">
        <v>556</v>
      </c>
      <c r="D9" s="376"/>
      <c r="E9" s="376"/>
      <c r="G9" s="409"/>
      <c r="H9" s="409"/>
      <c r="I9" s="409"/>
      <c r="J9" s="409"/>
      <c r="K9" s="410"/>
      <c r="L9" s="372"/>
      <c r="M9" s="372"/>
      <c r="N9" s="372"/>
      <c r="P9" s="411"/>
      <c r="Q9" s="411"/>
      <c r="R9" s="411"/>
      <c r="AA9" s="373"/>
      <c r="AB9" s="412"/>
      <c r="AC9" s="412"/>
      <c r="AD9" s="412"/>
      <c r="AE9" s="412"/>
      <c r="AF9" s="412"/>
      <c r="AG9" s="412"/>
      <c r="AH9" s="412"/>
      <c r="AI9" s="407"/>
      <c r="AK9" s="406"/>
      <c r="AM9" s="372" t="s">
        <v>551</v>
      </c>
    </row>
    <row r="10" spans="1:39" ht="18" customHeight="1">
      <c r="B10" s="376"/>
      <c r="C10" s="379" t="s">
        <v>557</v>
      </c>
      <c r="D10" s="376"/>
      <c r="E10" s="376"/>
      <c r="G10" s="409"/>
      <c r="H10" s="409"/>
      <c r="I10" s="409"/>
      <c r="J10" s="409"/>
      <c r="K10" s="410"/>
      <c r="L10" s="372"/>
      <c r="M10" s="372"/>
      <c r="N10" s="372"/>
      <c r="P10" s="411"/>
      <c r="Q10" s="411"/>
      <c r="R10" s="411"/>
      <c r="AA10" s="373"/>
      <c r="AB10" s="412"/>
      <c r="AC10" s="412"/>
      <c r="AD10" s="412"/>
      <c r="AE10" s="412"/>
      <c r="AF10" s="412"/>
      <c r="AG10" s="412"/>
      <c r="AH10" s="412"/>
      <c r="AI10" s="407"/>
      <c r="AK10" s="406"/>
      <c r="AM10" s="372" t="s">
        <v>554</v>
      </c>
    </row>
    <row r="11" spans="1:39" ht="18" customHeight="1">
      <c r="B11" s="376"/>
      <c r="C11" s="379" t="s">
        <v>561</v>
      </c>
      <c r="D11" s="376"/>
      <c r="E11" s="376"/>
      <c r="G11" s="409"/>
      <c r="H11" s="409"/>
      <c r="I11" s="409"/>
      <c r="J11" s="409"/>
      <c r="K11" s="410"/>
      <c r="L11" s="372"/>
      <c r="M11" s="372"/>
      <c r="N11" s="372"/>
      <c r="P11" s="411"/>
      <c r="Q11" s="411"/>
      <c r="R11" s="411"/>
      <c r="AA11" s="373"/>
      <c r="AB11" s="412"/>
      <c r="AC11" s="412"/>
      <c r="AD11" s="412"/>
      <c r="AE11" s="412"/>
      <c r="AF11" s="412"/>
      <c r="AG11" s="412"/>
      <c r="AH11" s="412"/>
      <c r="AI11" s="407"/>
      <c r="AK11" s="406"/>
    </row>
    <row r="12" spans="1:39" ht="13.5" hidden="1" customHeight="1">
      <c r="C12" s="366">
        <f>YEAR(G6)</f>
        <v>2024</v>
      </c>
      <c r="D12" s="366">
        <f>MONTH(G6)</f>
        <v>5</v>
      </c>
      <c r="E12" s="366"/>
      <c r="F12" s="413">
        <f>DATE(C12,D12,1)</f>
        <v>45413</v>
      </c>
    </row>
    <row r="13" spans="1:39" ht="13.5" customHeight="1">
      <c r="B13" s="388" t="s">
        <v>596</v>
      </c>
      <c r="C13" s="801">
        <f>C14</f>
        <v>45413</v>
      </c>
      <c r="D13" s="801"/>
      <c r="E13" s="801"/>
      <c r="F13" s="801"/>
      <c r="G13" s="801"/>
      <c r="H13" s="801"/>
      <c r="I13" s="801"/>
      <c r="J13" s="801"/>
      <c r="K13" s="801"/>
      <c r="L13" s="801"/>
      <c r="M13" s="801"/>
      <c r="N13" s="801"/>
      <c r="O13" s="801"/>
      <c r="P13" s="801"/>
      <c r="Q13" s="801"/>
      <c r="R13" s="801"/>
      <c r="S13" s="801"/>
      <c r="T13" s="801"/>
      <c r="U13" s="801"/>
      <c r="V13" s="801"/>
      <c r="W13" s="801"/>
      <c r="X13" s="801"/>
      <c r="Y13" s="801"/>
      <c r="Z13" s="801"/>
      <c r="AA13" s="801"/>
      <c r="AB13" s="801"/>
      <c r="AC13" s="801"/>
      <c r="AD13" s="801"/>
      <c r="AE13" s="801"/>
      <c r="AF13" s="801"/>
      <c r="AG13" s="801"/>
      <c r="AH13" s="801"/>
      <c r="AI13" s="802"/>
    </row>
    <row r="14" spans="1:39">
      <c r="B14" s="393"/>
      <c r="C14" s="414">
        <f>DATE($C12,$D12,1)</f>
        <v>45413</v>
      </c>
      <c r="D14" s="390">
        <f>C14+1</f>
        <v>45414</v>
      </c>
      <c r="E14" s="390">
        <f t="shared" ref="E14:AG14" si="0">D14+1</f>
        <v>45415</v>
      </c>
      <c r="F14" s="390">
        <f t="shared" si="0"/>
        <v>45416</v>
      </c>
      <c r="G14" s="390">
        <f t="shared" si="0"/>
        <v>45417</v>
      </c>
      <c r="H14" s="390">
        <f t="shared" si="0"/>
        <v>45418</v>
      </c>
      <c r="I14" s="390">
        <f t="shared" si="0"/>
        <v>45419</v>
      </c>
      <c r="J14" s="390">
        <f t="shared" si="0"/>
        <v>45420</v>
      </c>
      <c r="K14" s="390">
        <f t="shared" si="0"/>
        <v>45421</v>
      </c>
      <c r="L14" s="390">
        <f t="shared" si="0"/>
        <v>45422</v>
      </c>
      <c r="M14" s="390">
        <f t="shared" si="0"/>
        <v>45423</v>
      </c>
      <c r="N14" s="390">
        <f t="shared" si="0"/>
        <v>45424</v>
      </c>
      <c r="O14" s="390">
        <f t="shared" si="0"/>
        <v>45425</v>
      </c>
      <c r="P14" s="390">
        <f t="shared" si="0"/>
        <v>45426</v>
      </c>
      <c r="Q14" s="390">
        <f t="shared" si="0"/>
        <v>45427</v>
      </c>
      <c r="R14" s="390">
        <f t="shared" si="0"/>
        <v>45428</v>
      </c>
      <c r="S14" s="390">
        <f t="shared" si="0"/>
        <v>45429</v>
      </c>
      <c r="T14" s="390">
        <f t="shared" si="0"/>
        <v>45430</v>
      </c>
      <c r="U14" s="390">
        <f t="shared" si="0"/>
        <v>45431</v>
      </c>
      <c r="V14" s="390">
        <f t="shared" si="0"/>
        <v>45432</v>
      </c>
      <c r="W14" s="390">
        <f t="shared" si="0"/>
        <v>45433</v>
      </c>
      <c r="X14" s="390">
        <f t="shared" si="0"/>
        <v>45434</v>
      </c>
      <c r="Y14" s="390">
        <f t="shared" si="0"/>
        <v>45435</v>
      </c>
      <c r="Z14" s="390">
        <f t="shared" si="0"/>
        <v>45436</v>
      </c>
      <c r="AA14" s="390">
        <f t="shared" si="0"/>
        <v>45437</v>
      </c>
      <c r="AB14" s="390">
        <f t="shared" si="0"/>
        <v>45438</v>
      </c>
      <c r="AC14" s="390">
        <f t="shared" si="0"/>
        <v>45439</v>
      </c>
      <c r="AD14" s="390">
        <f t="shared" si="0"/>
        <v>45440</v>
      </c>
      <c r="AE14" s="390">
        <f t="shared" si="0"/>
        <v>45441</v>
      </c>
      <c r="AF14" s="390">
        <f t="shared" si="0"/>
        <v>45442</v>
      </c>
      <c r="AG14" s="390">
        <f t="shared" si="0"/>
        <v>45443</v>
      </c>
      <c r="AH14" s="415"/>
      <c r="AI14" s="416"/>
    </row>
    <row r="15" spans="1:39">
      <c r="B15" s="393" t="s">
        <v>597</v>
      </c>
      <c r="C15" s="417" t="str">
        <f>IF(C14&gt;=G6,C14,"")</f>
        <v/>
      </c>
      <c r="D15" s="418" t="str">
        <f t="shared" ref="D15:AE15" si="1">IF(D14&lt;$G6,"",IF(C14=EOMONTH(DATE($C12,$D12,1),0),"",IF(C14="","",C14+1)))</f>
        <v/>
      </c>
      <c r="E15" s="418" t="str">
        <f t="shared" si="1"/>
        <v/>
      </c>
      <c r="F15" s="418" t="str">
        <f t="shared" si="1"/>
        <v/>
      </c>
      <c r="G15" s="418" t="str">
        <f t="shared" si="1"/>
        <v/>
      </c>
      <c r="H15" s="418" t="str">
        <f t="shared" si="1"/>
        <v/>
      </c>
      <c r="I15" s="418" t="str">
        <f t="shared" si="1"/>
        <v/>
      </c>
      <c r="J15" s="418">
        <f t="shared" si="1"/>
        <v>45420</v>
      </c>
      <c r="K15" s="418">
        <f t="shared" si="1"/>
        <v>45421</v>
      </c>
      <c r="L15" s="418">
        <f t="shared" si="1"/>
        <v>45422</v>
      </c>
      <c r="M15" s="418">
        <f t="shared" si="1"/>
        <v>45423</v>
      </c>
      <c r="N15" s="418">
        <f t="shared" si="1"/>
        <v>45424</v>
      </c>
      <c r="O15" s="418">
        <f t="shared" si="1"/>
        <v>45425</v>
      </c>
      <c r="P15" s="418">
        <f t="shared" si="1"/>
        <v>45426</v>
      </c>
      <c r="Q15" s="418">
        <f t="shared" si="1"/>
        <v>45427</v>
      </c>
      <c r="R15" s="418">
        <f t="shared" si="1"/>
        <v>45428</v>
      </c>
      <c r="S15" s="418">
        <f t="shared" si="1"/>
        <v>45429</v>
      </c>
      <c r="T15" s="418">
        <f t="shared" si="1"/>
        <v>45430</v>
      </c>
      <c r="U15" s="418">
        <f t="shared" si="1"/>
        <v>45431</v>
      </c>
      <c r="V15" s="418">
        <f t="shared" si="1"/>
        <v>45432</v>
      </c>
      <c r="W15" s="418">
        <f t="shared" si="1"/>
        <v>45433</v>
      </c>
      <c r="X15" s="418">
        <f t="shared" si="1"/>
        <v>45434</v>
      </c>
      <c r="Y15" s="418">
        <f t="shared" si="1"/>
        <v>45435</v>
      </c>
      <c r="Z15" s="418">
        <f t="shared" si="1"/>
        <v>45436</v>
      </c>
      <c r="AA15" s="418">
        <f t="shared" si="1"/>
        <v>45437</v>
      </c>
      <c r="AB15" s="418">
        <f t="shared" si="1"/>
        <v>45438</v>
      </c>
      <c r="AC15" s="418">
        <f t="shared" si="1"/>
        <v>45439</v>
      </c>
      <c r="AD15" s="418">
        <f t="shared" si="1"/>
        <v>45440</v>
      </c>
      <c r="AE15" s="418">
        <f t="shared" si="1"/>
        <v>45441</v>
      </c>
      <c r="AF15" s="418">
        <f>IF(AF14&lt;$G6,"",IF(AE14=EOMONTH(DATE($C12,$D12,1),0),"",IF(AE15="","",AE15+1)))</f>
        <v>45442</v>
      </c>
      <c r="AG15" s="418">
        <f>IF(AG14&lt;$G6,"",IF(AF15=EOMONTH(DATE($C12,$D12,1),0),"",IF(AF15="","",AF15+1)))</f>
        <v>45443</v>
      </c>
      <c r="AH15" s="419" t="s">
        <v>598</v>
      </c>
      <c r="AI15" s="420">
        <f>+COUNTIFS(C16:AG16,"土",C17:AG17,"")+COUNTIFS(C16:AG16,"日",C17:AG17,"")</f>
        <v>6</v>
      </c>
      <c r="AM15" s="372" t="s">
        <v>558</v>
      </c>
    </row>
    <row r="16" spans="1:39">
      <c r="B16" s="393" t="s">
        <v>569</v>
      </c>
      <c r="C16" s="394" t="str">
        <f>IFERROR(TEXT(WEEKDAY(+C15),"aaa"),"")</f>
        <v/>
      </c>
      <c r="D16" s="394" t="str">
        <f t="shared" ref="D16:AG16" si="2">IFERROR(TEXT(WEEKDAY(+D15),"aaa"),"")</f>
        <v/>
      </c>
      <c r="E16" s="394" t="str">
        <f t="shared" si="2"/>
        <v/>
      </c>
      <c r="F16" s="394" t="str">
        <f t="shared" si="2"/>
        <v/>
      </c>
      <c r="G16" s="394" t="str">
        <f t="shared" si="2"/>
        <v/>
      </c>
      <c r="H16" s="394" t="str">
        <f>IFERROR(TEXT(WEEKDAY(+H15),"aaa"),"")</f>
        <v/>
      </c>
      <c r="I16" s="394" t="str">
        <f t="shared" si="2"/>
        <v/>
      </c>
      <c r="J16" s="394" t="str">
        <f t="shared" si="2"/>
        <v>水</v>
      </c>
      <c r="K16" s="394" t="str">
        <f t="shared" si="2"/>
        <v>木</v>
      </c>
      <c r="L16" s="394" t="str">
        <f t="shared" si="2"/>
        <v>金</v>
      </c>
      <c r="M16" s="394" t="str">
        <f t="shared" si="2"/>
        <v>土</v>
      </c>
      <c r="N16" s="394" t="str">
        <f t="shared" si="2"/>
        <v>日</v>
      </c>
      <c r="O16" s="394" t="str">
        <f t="shared" si="2"/>
        <v>月</v>
      </c>
      <c r="P16" s="394" t="str">
        <f t="shared" si="2"/>
        <v>火</v>
      </c>
      <c r="Q16" s="394" t="str">
        <f t="shared" si="2"/>
        <v>水</v>
      </c>
      <c r="R16" s="394" t="str">
        <f t="shared" si="2"/>
        <v>木</v>
      </c>
      <c r="S16" s="394" t="str">
        <f t="shared" si="2"/>
        <v>金</v>
      </c>
      <c r="T16" s="394" t="str">
        <f t="shared" si="2"/>
        <v>土</v>
      </c>
      <c r="U16" s="394" t="str">
        <f t="shared" si="2"/>
        <v>日</v>
      </c>
      <c r="V16" s="394" t="str">
        <f t="shared" si="2"/>
        <v>月</v>
      </c>
      <c r="W16" s="394" t="str">
        <f t="shared" si="2"/>
        <v>火</v>
      </c>
      <c r="X16" s="394" t="str">
        <f t="shared" si="2"/>
        <v>水</v>
      </c>
      <c r="Y16" s="394" t="str">
        <f t="shared" si="2"/>
        <v>木</v>
      </c>
      <c r="Z16" s="394" t="str">
        <f t="shared" si="2"/>
        <v>金</v>
      </c>
      <c r="AA16" s="394" t="str">
        <f t="shared" si="2"/>
        <v>土</v>
      </c>
      <c r="AB16" s="394" t="str">
        <f t="shared" si="2"/>
        <v>日</v>
      </c>
      <c r="AC16" s="394" t="str">
        <f t="shared" si="2"/>
        <v>月</v>
      </c>
      <c r="AD16" s="394" t="str">
        <f t="shared" si="2"/>
        <v>火</v>
      </c>
      <c r="AE16" s="394" t="str">
        <f t="shared" si="2"/>
        <v>水</v>
      </c>
      <c r="AF16" s="394" t="str">
        <f t="shared" si="2"/>
        <v>木</v>
      </c>
      <c r="AG16" s="394" t="str">
        <f t="shared" si="2"/>
        <v>金</v>
      </c>
      <c r="AH16" s="419" t="s">
        <v>599</v>
      </c>
      <c r="AI16" s="420">
        <f>+COUNTIF(C17:AG17,"夏休")+COUNTIF(C17:AG17,"冬休")+COUNTIF(C17:AG17,"中止")+COUNTIF(C17:AG17,"工場")+COUNTIF(C17:AG17,"他")</f>
        <v>0</v>
      </c>
      <c r="AM16" s="372" t="s">
        <v>600</v>
      </c>
    </row>
    <row r="17" spans="2:36" ht="13.5" customHeight="1">
      <c r="B17" s="803" t="s">
        <v>601</v>
      </c>
      <c r="C17" s="805"/>
      <c r="D17" s="778"/>
      <c r="E17" s="778"/>
      <c r="F17" s="778"/>
      <c r="G17" s="778"/>
      <c r="H17" s="778"/>
      <c r="I17" s="778"/>
      <c r="J17" s="778"/>
      <c r="K17" s="778"/>
      <c r="L17" s="778"/>
      <c r="M17" s="778"/>
      <c r="N17" s="778"/>
      <c r="O17" s="778"/>
      <c r="P17" s="778"/>
      <c r="Q17" s="778"/>
      <c r="R17" s="778"/>
      <c r="S17" s="778"/>
      <c r="T17" s="778"/>
      <c r="U17" s="778"/>
      <c r="V17" s="778"/>
      <c r="W17" s="778"/>
      <c r="X17" s="778"/>
      <c r="Y17" s="778"/>
      <c r="Z17" s="778"/>
      <c r="AA17" s="778"/>
      <c r="AB17" s="778"/>
      <c r="AC17" s="778"/>
      <c r="AD17" s="778"/>
      <c r="AE17" s="778"/>
      <c r="AF17" s="778"/>
      <c r="AG17" s="797"/>
      <c r="AH17" s="398" t="s">
        <v>527</v>
      </c>
      <c r="AI17" s="421">
        <f>COUNT(C15:AG15)-AI16</f>
        <v>24</v>
      </c>
    </row>
    <row r="18" spans="2:36" ht="13.5" customHeight="1">
      <c r="B18" s="804"/>
      <c r="C18" s="805"/>
      <c r="D18" s="778"/>
      <c r="E18" s="778"/>
      <c r="F18" s="778"/>
      <c r="G18" s="778"/>
      <c r="H18" s="778"/>
      <c r="I18" s="778"/>
      <c r="J18" s="778"/>
      <c r="K18" s="778"/>
      <c r="L18" s="778"/>
      <c r="M18" s="778"/>
      <c r="N18" s="778"/>
      <c r="O18" s="778"/>
      <c r="P18" s="778"/>
      <c r="Q18" s="778"/>
      <c r="R18" s="778"/>
      <c r="S18" s="778"/>
      <c r="T18" s="778"/>
      <c r="U18" s="778"/>
      <c r="V18" s="778"/>
      <c r="W18" s="778"/>
      <c r="X18" s="778"/>
      <c r="Y18" s="778"/>
      <c r="Z18" s="778"/>
      <c r="AA18" s="778"/>
      <c r="AB18" s="778"/>
      <c r="AC18" s="778"/>
      <c r="AD18" s="778"/>
      <c r="AE18" s="778"/>
      <c r="AF18" s="778"/>
      <c r="AG18" s="797"/>
      <c r="AH18" s="398" t="s">
        <v>573</v>
      </c>
      <c r="AI18" s="396">
        <f>+COUNTIF(C19:AG20,"休")</f>
        <v>6</v>
      </c>
      <c r="AJ18" s="422" t="str">
        <f>IF(AI19&gt;0.285,"",IF(AI18&lt;AI15,"←計画日数が足りません",""))</f>
        <v/>
      </c>
    </row>
    <row r="19" spans="2:36" ht="13.5" customHeight="1">
      <c r="B19" s="798" t="s">
        <v>535</v>
      </c>
      <c r="C19" s="799"/>
      <c r="D19" s="793"/>
      <c r="E19" s="793"/>
      <c r="F19" s="793"/>
      <c r="G19" s="793"/>
      <c r="H19" s="793"/>
      <c r="I19" s="793"/>
      <c r="J19" s="793"/>
      <c r="K19" s="793"/>
      <c r="L19" s="793"/>
      <c r="M19" s="793" t="s">
        <v>581</v>
      </c>
      <c r="N19" s="793" t="s">
        <v>581</v>
      </c>
      <c r="O19" s="793"/>
      <c r="P19" s="793"/>
      <c r="Q19" s="793"/>
      <c r="R19" s="793"/>
      <c r="S19" s="793"/>
      <c r="T19" s="793" t="s">
        <v>581</v>
      </c>
      <c r="U19" s="793" t="s">
        <v>581</v>
      </c>
      <c r="V19" s="793"/>
      <c r="W19" s="793"/>
      <c r="X19" s="793"/>
      <c r="Y19" s="793"/>
      <c r="Z19" s="793"/>
      <c r="AA19" s="793" t="s">
        <v>581</v>
      </c>
      <c r="AB19" s="793" t="s">
        <v>581</v>
      </c>
      <c r="AC19" s="793"/>
      <c r="AD19" s="793"/>
      <c r="AE19" s="793"/>
      <c r="AF19" s="793"/>
      <c r="AG19" s="794"/>
      <c r="AH19" s="398" t="s">
        <v>575</v>
      </c>
      <c r="AI19" s="399">
        <f>+AI18/AI17</f>
        <v>0.25</v>
      </c>
    </row>
    <row r="20" spans="2:36">
      <c r="B20" s="798"/>
      <c r="C20" s="799"/>
      <c r="D20" s="793"/>
      <c r="E20" s="793"/>
      <c r="F20" s="793"/>
      <c r="G20" s="793"/>
      <c r="H20" s="793"/>
      <c r="I20" s="793"/>
      <c r="J20" s="793"/>
      <c r="K20" s="793"/>
      <c r="L20" s="793"/>
      <c r="M20" s="793"/>
      <c r="N20" s="793"/>
      <c r="O20" s="793"/>
      <c r="P20" s="793"/>
      <c r="Q20" s="793"/>
      <c r="R20" s="793"/>
      <c r="S20" s="793"/>
      <c r="T20" s="793"/>
      <c r="U20" s="793"/>
      <c r="V20" s="793"/>
      <c r="W20" s="793"/>
      <c r="X20" s="793"/>
      <c r="Y20" s="793"/>
      <c r="Z20" s="793"/>
      <c r="AA20" s="793"/>
      <c r="AB20" s="793"/>
      <c r="AC20" s="793"/>
      <c r="AD20" s="793"/>
      <c r="AE20" s="793"/>
      <c r="AF20" s="793"/>
      <c r="AG20" s="794"/>
      <c r="AH20" s="398" t="s">
        <v>528</v>
      </c>
      <c r="AI20" s="396">
        <f>+COUNTA(C21:AG22)</f>
        <v>6</v>
      </c>
    </row>
    <row r="21" spans="2:36">
      <c r="B21" s="725" t="s">
        <v>538</v>
      </c>
      <c r="C21" s="795"/>
      <c r="D21" s="776"/>
      <c r="E21" s="776"/>
      <c r="F21" s="776"/>
      <c r="G21" s="776"/>
      <c r="H21" s="776"/>
      <c r="I21" s="776"/>
      <c r="J21" s="776"/>
      <c r="K21" s="776"/>
      <c r="L21" s="776"/>
      <c r="M21" s="776" t="s">
        <v>581</v>
      </c>
      <c r="N21" s="776" t="s">
        <v>581</v>
      </c>
      <c r="O21" s="776"/>
      <c r="P21" s="776"/>
      <c r="Q21" s="776"/>
      <c r="R21" s="776"/>
      <c r="S21" s="776"/>
      <c r="T21" s="776" t="s">
        <v>581</v>
      </c>
      <c r="U21" s="776" t="s">
        <v>581</v>
      </c>
      <c r="V21" s="776"/>
      <c r="W21" s="776"/>
      <c r="X21" s="776"/>
      <c r="Y21" s="776"/>
      <c r="Z21" s="776"/>
      <c r="AA21" s="776" t="s">
        <v>581</v>
      </c>
      <c r="AB21" s="776" t="s">
        <v>581</v>
      </c>
      <c r="AC21" s="776"/>
      <c r="AD21" s="776"/>
      <c r="AE21" s="776"/>
      <c r="AF21" s="776"/>
      <c r="AG21" s="783"/>
      <c r="AH21" s="423" t="s">
        <v>577</v>
      </c>
      <c r="AI21" s="424">
        <f>+AI20/AI17</f>
        <v>0.25</v>
      </c>
    </row>
    <row r="22" spans="2:36">
      <c r="B22" s="726"/>
      <c r="C22" s="796"/>
      <c r="D22" s="777"/>
      <c r="E22" s="777"/>
      <c r="F22" s="777"/>
      <c r="G22" s="777"/>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84"/>
      <c r="AH22" s="400" t="s">
        <v>602</v>
      </c>
      <c r="AI22" s="401" t="str">
        <f>IF(7&gt;AI17,"対象外",IF(AI20&gt;=AI15,"OK",IF(AI21&gt;=0.285,"OK","NG")))</f>
        <v>OK</v>
      </c>
      <c r="AJ22" s="422" t="str">
        <f>IF(AI22="対象外","←７日間に満たない期間は達成判定の対象外",IF(AI22="NG","←月単位未達成","←月単位達成"))</f>
        <v>←月単位達成</v>
      </c>
    </row>
    <row r="23" spans="2:36" hidden="1">
      <c r="C23" s="425" t="e">
        <f t="shared" ref="C23:AG23" si="3">IF(AND(DAY(C15)&gt;=22,DAY(C15)&lt;=28,C16="土"),1,0)</f>
        <v>#VALUE!</v>
      </c>
      <c r="D23" s="425" t="e">
        <f t="shared" si="3"/>
        <v>#VALUE!</v>
      </c>
      <c r="E23" s="425" t="e">
        <f t="shared" si="3"/>
        <v>#VALUE!</v>
      </c>
      <c r="F23" s="425" t="e">
        <f t="shared" si="3"/>
        <v>#VALUE!</v>
      </c>
      <c r="G23" s="425" t="e">
        <f t="shared" si="3"/>
        <v>#VALUE!</v>
      </c>
      <c r="H23" s="425" t="e">
        <f t="shared" si="3"/>
        <v>#VALUE!</v>
      </c>
      <c r="I23" s="425" t="e">
        <f t="shared" si="3"/>
        <v>#VALUE!</v>
      </c>
      <c r="J23" s="425">
        <f t="shared" si="3"/>
        <v>0</v>
      </c>
      <c r="K23" s="425">
        <f t="shared" si="3"/>
        <v>0</v>
      </c>
      <c r="L23" s="425">
        <f t="shared" si="3"/>
        <v>0</v>
      </c>
      <c r="M23" s="425">
        <f t="shared" si="3"/>
        <v>0</v>
      </c>
      <c r="N23" s="425">
        <f t="shared" si="3"/>
        <v>0</v>
      </c>
      <c r="O23" s="425">
        <f t="shared" si="3"/>
        <v>0</v>
      </c>
      <c r="P23" s="425">
        <f t="shared" si="3"/>
        <v>0</v>
      </c>
      <c r="Q23" s="425">
        <f t="shared" si="3"/>
        <v>0</v>
      </c>
      <c r="R23" s="425">
        <f t="shared" si="3"/>
        <v>0</v>
      </c>
      <c r="S23" s="425">
        <f t="shared" si="3"/>
        <v>0</v>
      </c>
      <c r="T23" s="425">
        <f t="shared" si="3"/>
        <v>0</v>
      </c>
      <c r="U23" s="425">
        <f t="shared" si="3"/>
        <v>0</v>
      </c>
      <c r="V23" s="425">
        <f t="shared" si="3"/>
        <v>0</v>
      </c>
      <c r="W23" s="425">
        <f t="shared" si="3"/>
        <v>0</v>
      </c>
      <c r="X23" s="425">
        <f t="shared" si="3"/>
        <v>0</v>
      </c>
      <c r="Y23" s="425">
        <f t="shared" si="3"/>
        <v>0</v>
      </c>
      <c r="Z23" s="425">
        <f t="shared" si="3"/>
        <v>0</v>
      </c>
      <c r="AA23" s="425">
        <f t="shared" si="3"/>
        <v>1</v>
      </c>
      <c r="AB23" s="425">
        <f t="shared" si="3"/>
        <v>0</v>
      </c>
      <c r="AC23" s="425">
        <f t="shared" si="3"/>
        <v>0</v>
      </c>
      <c r="AD23" s="425">
        <f t="shared" si="3"/>
        <v>0</v>
      </c>
      <c r="AE23" s="425">
        <f>IF(AND(DAY(AE15)&gt;=22,DAY(AE15)&lt;=28,AE16="土"),1,0)</f>
        <v>0</v>
      </c>
      <c r="AF23" s="425">
        <f t="shared" si="3"/>
        <v>0</v>
      </c>
      <c r="AG23" s="425">
        <f t="shared" si="3"/>
        <v>0</v>
      </c>
      <c r="AH23" s="426" t="s">
        <v>603</v>
      </c>
      <c r="AI23" s="427">
        <f>_xlfn.AGGREGATE(9,6,C23:AG23)</f>
        <v>1</v>
      </c>
      <c r="AJ23" s="422"/>
    </row>
    <row r="24" spans="2:36" hidden="1">
      <c r="C24" s="428" t="e">
        <f t="shared" ref="C24:AG24" si="4">IF(AND(DAY(C15)&gt;=22,DAY(C15)&lt;=28,C16="土",OR(C21="休",C21="雨")),1,0)</f>
        <v>#VALUE!</v>
      </c>
      <c r="D24" s="428" t="e">
        <f t="shared" si="4"/>
        <v>#VALUE!</v>
      </c>
      <c r="E24" s="428" t="e">
        <f t="shared" si="4"/>
        <v>#VALUE!</v>
      </c>
      <c r="F24" s="428" t="e">
        <f t="shared" si="4"/>
        <v>#VALUE!</v>
      </c>
      <c r="G24" s="428" t="e">
        <f t="shared" si="4"/>
        <v>#VALUE!</v>
      </c>
      <c r="H24" s="428" t="e">
        <f t="shared" si="4"/>
        <v>#VALUE!</v>
      </c>
      <c r="I24" s="428" t="e">
        <f t="shared" si="4"/>
        <v>#VALUE!</v>
      </c>
      <c r="J24" s="428">
        <f t="shared" si="4"/>
        <v>0</v>
      </c>
      <c r="K24" s="428">
        <f t="shared" si="4"/>
        <v>0</v>
      </c>
      <c r="L24" s="428">
        <f t="shared" si="4"/>
        <v>0</v>
      </c>
      <c r="M24" s="428">
        <f t="shared" si="4"/>
        <v>0</v>
      </c>
      <c r="N24" s="428">
        <f t="shared" si="4"/>
        <v>0</v>
      </c>
      <c r="O24" s="428">
        <f t="shared" si="4"/>
        <v>0</v>
      </c>
      <c r="P24" s="428">
        <f t="shared" si="4"/>
        <v>0</v>
      </c>
      <c r="Q24" s="428">
        <f t="shared" si="4"/>
        <v>0</v>
      </c>
      <c r="R24" s="428">
        <f t="shared" si="4"/>
        <v>0</v>
      </c>
      <c r="S24" s="428">
        <f t="shared" si="4"/>
        <v>0</v>
      </c>
      <c r="T24" s="428">
        <f t="shared" si="4"/>
        <v>0</v>
      </c>
      <c r="U24" s="428">
        <f t="shared" si="4"/>
        <v>0</v>
      </c>
      <c r="V24" s="428">
        <f t="shared" si="4"/>
        <v>0</v>
      </c>
      <c r="W24" s="428">
        <f t="shared" si="4"/>
        <v>0</v>
      </c>
      <c r="X24" s="428">
        <f t="shared" si="4"/>
        <v>0</v>
      </c>
      <c r="Y24" s="428">
        <f t="shared" si="4"/>
        <v>0</v>
      </c>
      <c r="Z24" s="428">
        <f t="shared" si="4"/>
        <v>0</v>
      </c>
      <c r="AA24" s="428">
        <f t="shared" si="4"/>
        <v>1</v>
      </c>
      <c r="AB24" s="428">
        <f t="shared" si="4"/>
        <v>0</v>
      </c>
      <c r="AC24" s="428">
        <f t="shared" si="4"/>
        <v>0</v>
      </c>
      <c r="AD24" s="428">
        <f t="shared" si="4"/>
        <v>0</v>
      </c>
      <c r="AE24" s="428">
        <f t="shared" si="4"/>
        <v>0</v>
      </c>
      <c r="AF24" s="428">
        <f t="shared" si="4"/>
        <v>0</v>
      </c>
      <c r="AG24" s="428">
        <f t="shared" si="4"/>
        <v>0</v>
      </c>
      <c r="AH24" s="426" t="s">
        <v>604</v>
      </c>
      <c r="AI24" s="427">
        <f>_xlfn.AGGREGATE(9,6,C24:AG24)</f>
        <v>1</v>
      </c>
      <c r="AJ24" s="422"/>
    </row>
    <row r="25" spans="2:36">
      <c r="C25" s="429"/>
      <c r="D25" s="429"/>
      <c r="E25" s="429"/>
      <c r="F25" s="429"/>
      <c r="G25" s="429"/>
      <c r="H25" s="429"/>
      <c r="I25" s="429"/>
      <c r="J25" s="429"/>
      <c r="K25" s="429"/>
      <c r="L25" s="429"/>
      <c r="M25" s="429"/>
      <c r="N25" s="429"/>
      <c r="O25" s="429"/>
      <c r="P25" s="429"/>
      <c r="Q25" s="429"/>
      <c r="R25" s="429"/>
      <c r="S25" s="429"/>
      <c r="T25" s="429"/>
      <c r="U25" s="429"/>
      <c r="V25" s="429"/>
      <c r="W25" s="429"/>
      <c r="X25" s="429"/>
      <c r="Y25" s="429"/>
      <c r="Z25" s="429"/>
      <c r="AA25" s="429"/>
      <c r="AB25" s="429"/>
      <c r="AC25" s="429"/>
      <c r="AD25" s="429"/>
      <c r="AE25" s="429"/>
      <c r="AF25" s="429"/>
      <c r="AG25" s="429"/>
    </row>
    <row r="26" spans="2:36" hidden="1">
      <c r="C26" s="364">
        <f>YEAR(C29)</f>
        <v>2024</v>
      </c>
      <c r="D26" s="364">
        <f>MONTH(C29)</f>
        <v>6</v>
      </c>
    </row>
    <row r="27" spans="2:36">
      <c r="B27" s="368" t="s">
        <v>596</v>
      </c>
      <c r="C27" s="800">
        <f>C29</f>
        <v>45444</v>
      </c>
      <c r="D27" s="801"/>
      <c r="E27" s="801"/>
      <c r="F27" s="801"/>
      <c r="G27" s="801"/>
      <c r="H27" s="801"/>
      <c r="I27" s="801"/>
      <c r="J27" s="801"/>
      <c r="K27" s="801"/>
      <c r="L27" s="801"/>
      <c r="M27" s="801"/>
      <c r="N27" s="801"/>
      <c r="O27" s="801"/>
      <c r="P27" s="801"/>
      <c r="Q27" s="801"/>
      <c r="R27" s="801"/>
      <c r="S27" s="801"/>
      <c r="T27" s="801"/>
      <c r="U27" s="801"/>
      <c r="V27" s="801"/>
      <c r="W27" s="801"/>
      <c r="X27" s="801"/>
      <c r="Y27" s="801"/>
      <c r="Z27" s="801"/>
      <c r="AA27" s="801"/>
      <c r="AB27" s="801"/>
      <c r="AC27" s="801"/>
      <c r="AD27" s="801"/>
      <c r="AE27" s="801"/>
      <c r="AF27" s="801"/>
      <c r="AG27" s="801"/>
      <c r="AH27" s="801"/>
      <c r="AI27" s="802"/>
    </row>
    <row r="28" spans="2:36" hidden="1">
      <c r="B28" s="430"/>
      <c r="C28" s="418">
        <f>DATE($C26,$D26,1)</f>
        <v>45444</v>
      </c>
      <c r="D28" s="418">
        <f>C28+1</f>
        <v>45445</v>
      </c>
      <c r="E28" s="418">
        <f t="shared" ref="E28:AG28" si="5">D28+1</f>
        <v>45446</v>
      </c>
      <c r="F28" s="418">
        <f t="shared" si="5"/>
        <v>45447</v>
      </c>
      <c r="G28" s="418">
        <f t="shared" si="5"/>
        <v>45448</v>
      </c>
      <c r="H28" s="418">
        <f t="shared" si="5"/>
        <v>45449</v>
      </c>
      <c r="I28" s="418">
        <f t="shared" si="5"/>
        <v>45450</v>
      </c>
      <c r="J28" s="418">
        <f t="shared" si="5"/>
        <v>45451</v>
      </c>
      <c r="K28" s="418">
        <f t="shared" si="5"/>
        <v>45452</v>
      </c>
      <c r="L28" s="418">
        <f t="shared" si="5"/>
        <v>45453</v>
      </c>
      <c r="M28" s="418">
        <f t="shared" si="5"/>
        <v>45454</v>
      </c>
      <c r="N28" s="418">
        <f t="shared" si="5"/>
        <v>45455</v>
      </c>
      <c r="O28" s="418">
        <f t="shared" si="5"/>
        <v>45456</v>
      </c>
      <c r="P28" s="418">
        <f t="shared" si="5"/>
        <v>45457</v>
      </c>
      <c r="Q28" s="418">
        <f t="shared" si="5"/>
        <v>45458</v>
      </c>
      <c r="R28" s="418">
        <f t="shared" si="5"/>
        <v>45459</v>
      </c>
      <c r="S28" s="418">
        <f t="shared" si="5"/>
        <v>45460</v>
      </c>
      <c r="T28" s="418">
        <f t="shared" si="5"/>
        <v>45461</v>
      </c>
      <c r="U28" s="418">
        <f t="shared" si="5"/>
        <v>45462</v>
      </c>
      <c r="V28" s="418">
        <f t="shared" si="5"/>
        <v>45463</v>
      </c>
      <c r="W28" s="418">
        <f t="shared" si="5"/>
        <v>45464</v>
      </c>
      <c r="X28" s="418">
        <f t="shared" si="5"/>
        <v>45465</v>
      </c>
      <c r="Y28" s="418">
        <f t="shared" si="5"/>
        <v>45466</v>
      </c>
      <c r="Z28" s="418">
        <f t="shared" si="5"/>
        <v>45467</v>
      </c>
      <c r="AA28" s="418">
        <f t="shared" si="5"/>
        <v>45468</v>
      </c>
      <c r="AB28" s="418">
        <f t="shared" si="5"/>
        <v>45469</v>
      </c>
      <c r="AC28" s="418">
        <f t="shared" si="5"/>
        <v>45470</v>
      </c>
      <c r="AD28" s="418">
        <f t="shared" si="5"/>
        <v>45471</v>
      </c>
      <c r="AE28" s="418">
        <f t="shared" si="5"/>
        <v>45472</v>
      </c>
      <c r="AF28" s="418">
        <f t="shared" si="5"/>
        <v>45473</v>
      </c>
      <c r="AG28" s="418">
        <f t="shared" si="5"/>
        <v>45474</v>
      </c>
      <c r="AH28" s="431"/>
      <c r="AI28" s="432"/>
    </row>
    <row r="29" spans="2:36">
      <c r="B29" s="433" t="s">
        <v>597</v>
      </c>
      <c r="C29" s="434">
        <f>IF(EDATE(C14,1)&gt;$G$7,"",EDATE(C14,1))</f>
        <v>45444</v>
      </c>
      <c r="D29" s="418">
        <f>IF(D28&gt;$G$7,"",IF(C29=EOMONTH(DATE($C26,$D26,1),0),"",IF(C29="","",C29+1)))</f>
        <v>45445</v>
      </c>
      <c r="E29" s="418">
        <f t="shared" ref="E29:AG29" si="6">IF(E28&gt;$G$7,"",IF(D29=EOMONTH(DATE($C26,$D26,1),0),"",IF(D29="","",D29+1)))</f>
        <v>45446</v>
      </c>
      <c r="F29" s="418">
        <f t="shared" si="6"/>
        <v>45447</v>
      </c>
      <c r="G29" s="418">
        <f t="shared" si="6"/>
        <v>45448</v>
      </c>
      <c r="H29" s="418">
        <f t="shared" si="6"/>
        <v>45449</v>
      </c>
      <c r="I29" s="418">
        <f t="shared" si="6"/>
        <v>45450</v>
      </c>
      <c r="J29" s="418">
        <f t="shared" si="6"/>
        <v>45451</v>
      </c>
      <c r="K29" s="418">
        <f t="shared" si="6"/>
        <v>45452</v>
      </c>
      <c r="L29" s="418">
        <f t="shared" si="6"/>
        <v>45453</v>
      </c>
      <c r="M29" s="418">
        <f t="shared" si="6"/>
        <v>45454</v>
      </c>
      <c r="N29" s="418">
        <f t="shared" si="6"/>
        <v>45455</v>
      </c>
      <c r="O29" s="418">
        <f t="shared" si="6"/>
        <v>45456</v>
      </c>
      <c r="P29" s="418">
        <f t="shared" si="6"/>
        <v>45457</v>
      </c>
      <c r="Q29" s="418">
        <f t="shared" si="6"/>
        <v>45458</v>
      </c>
      <c r="R29" s="418">
        <f t="shared" si="6"/>
        <v>45459</v>
      </c>
      <c r="S29" s="418">
        <f t="shared" si="6"/>
        <v>45460</v>
      </c>
      <c r="T29" s="418">
        <f t="shared" si="6"/>
        <v>45461</v>
      </c>
      <c r="U29" s="418">
        <f t="shared" si="6"/>
        <v>45462</v>
      </c>
      <c r="V29" s="418">
        <f t="shared" si="6"/>
        <v>45463</v>
      </c>
      <c r="W29" s="418">
        <f t="shared" si="6"/>
        <v>45464</v>
      </c>
      <c r="X29" s="418">
        <f>IF(X28&gt;$G$7,"",IF(W29=EOMONTH(DATE($C26,$D26,1),0),"",IF(W29="","",W29+1)))</f>
        <v>45465</v>
      </c>
      <c r="Y29" s="418">
        <f t="shared" si="6"/>
        <v>45466</v>
      </c>
      <c r="Z29" s="418">
        <f t="shared" si="6"/>
        <v>45467</v>
      </c>
      <c r="AA29" s="418">
        <f>IF(AA28&gt;$G$7,"",IF(Z29=EOMONTH(DATE($C26,$D26,1),0),"",IF(Z29="","",Z29+1)))</f>
        <v>45468</v>
      </c>
      <c r="AB29" s="418">
        <f t="shared" si="6"/>
        <v>45469</v>
      </c>
      <c r="AC29" s="418">
        <f t="shared" si="6"/>
        <v>45470</v>
      </c>
      <c r="AD29" s="418">
        <f t="shared" si="6"/>
        <v>45471</v>
      </c>
      <c r="AE29" s="418">
        <f t="shared" si="6"/>
        <v>45472</v>
      </c>
      <c r="AF29" s="418">
        <f t="shared" si="6"/>
        <v>45473</v>
      </c>
      <c r="AG29" s="418" t="str">
        <f t="shared" si="6"/>
        <v/>
      </c>
      <c r="AH29" s="419" t="s">
        <v>598</v>
      </c>
      <c r="AI29" s="420">
        <f>+COUNTIFS(C30:AG30,"土",C31:AG31,"")+COUNTIFS(C30:AG30,"日",C31:AG31,"")</f>
        <v>10</v>
      </c>
    </row>
    <row r="30" spans="2:36">
      <c r="B30" s="393" t="s">
        <v>569</v>
      </c>
      <c r="C30" s="394" t="str">
        <f>IFERROR(TEXT(WEEKDAY(+C29),"aaa"),"")</f>
        <v>土</v>
      </c>
      <c r="D30" s="394" t="str">
        <f t="shared" ref="D30:AG30" si="7">IFERROR(TEXT(WEEKDAY(+D29),"aaa"),"")</f>
        <v>日</v>
      </c>
      <c r="E30" s="394" t="str">
        <f t="shared" si="7"/>
        <v>月</v>
      </c>
      <c r="F30" s="394" t="str">
        <f t="shared" si="7"/>
        <v>火</v>
      </c>
      <c r="G30" s="394" t="str">
        <f t="shared" si="7"/>
        <v>水</v>
      </c>
      <c r="H30" s="394" t="str">
        <f t="shared" si="7"/>
        <v>木</v>
      </c>
      <c r="I30" s="394" t="str">
        <f t="shared" si="7"/>
        <v>金</v>
      </c>
      <c r="J30" s="394" t="str">
        <f t="shared" si="7"/>
        <v>土</v>
      </c>
      <c r="K30" s="394" t="str">
        <f t="shared" si="7"/>
        <v>日</v>
      </c>
      <c r="L30" s="394" t="str">
        <f t="shared" si="7"/>
        <v>月</v>
      </c>
      <c r="M30" s="394" t="str">
        <f t="shared" si="7"/>
        <v>火</v>
      </c>
      <c r="N30" s="394" t="str">
        <f t="shared" si="7"/>
        <v>水</v>
      </c>
      <c r="O30" s="394" t="str">
        <f t="shared" si="7"/>
        <v>木</v>
      </c>
      <c r="P30" s="394" t="str">
        <f t="shared" si="7"/>
        <v>金</v>
      </c>
      <c r="Q30" s="394" t="str">
        <f t="shared" si="7"/>
        <v>土</v>
      </c>
      <c r="R30" s="394" t="str">
        <f t="shared" si="7"/>
        <v>日</v>
      </c>
      <c r="S30" s="394" t="str">
        <f t="shared" si="7"/>
        <v>月</v>
      </c>
      <c r="T30" s="394" t="str">
        <f t="shared" si="7"/>
        <v>火</v>
      </c>
      <c r="U30" s="394" t="str">
        <f t="shared" si="7"/>
        <v>水</v>
      </c>
      <c r="V30" s="394" t="str">
        <f t="shared" si="7"/>
        <v>木</v>
      </c>
      <c r="W30" s="394" t="str">
        <f t="shared" si="7"/>
        <v>金</v>
      </c>
      <c r="X30" s="394" t="str">
        <f t="shared" si="7"/>
        <v>土</v>
      </c>
      <c r="Y30" s="394" t="str">
        <f t="shared" si="7"/>
        <v>日</v>
      </c>
      <c r="Z30" s="394" t="str">
        <f t="shared" si="7"/>
        <v>月</v>
      </c>
      <c r="AA30" s="394" t="str">
        <f>IFERROR(TEXT(WEEKDAY(+AA29),"aaa"),"")</f>
        <v>火</v>
      </c>
      <c r="AB30" s="394" t="str">
        <f t="shared" si="7"/>
        <v>水</v>
      </c>
      <c r="AC30" s="394" t="str">
        <f t="shared" si="7"/>
        <v>木</v>
      </c>
      <c r="AD30" s="394" t="str">
        <f t="shared" si="7"/>
        <v>金</v>
      </c>
      <c r="AE30" s="394" t="str">
        <f t="shared" si="7"/>
        <v>土</v>
      </c>
      <c r="AF30" s="394" t="str">
        <f t="shared" si="7"/>
        <v>日</v>
      </c>
      <c r="AG30" s="394" t="str">
        <f t="shared" si="7"/>
        <v/>
      </c>
      <c r="AH30" s="419" t="s">
        <v>599</v>
      </c>
      <c r="AI30" s="420">
        <f>+COUNTIF(C31:AG31,"夏休")+COUNTIF(C31:AG31,"冬休")+COUNTIF(C31:AG31,"中止")+COUNTIF(C31:AG31,"工場")+COUNTIF(C31:AG31,"他")</f>
        <v>0</v>
      </c>
    </row>
    <row r="31" spans="2:36" ht="13.5" customHeight="1">
      <c r="B31" s="803" t="s">
        <v>601</v>
      </c>
      <c r="C31" s="805"/>
      <c r="D31" s="778"/>
      <c r="E31" s="778"/>
      <c r="F31" s="778"/>
      <c r="G31" s="778"/>
      <c r="H31" s="778"/>
      <c r="I31" s="778"/>
      <c r="J31" s="778"/>
      <c r="K31" s="778"/>
      <c r="L31" s="778"/>
      <c r="M31" s="778"/>
      <c r="N31" s="778"/>
      <c r="O31" s="778"/>
      <c r="P31" s="778"/>
      <c r="Q31" s="778"/>
      <c r="R31" s="778"/>
      <c r="S31" s="778"/>
      <c r="T31" s="778"/>
      <c r="U31" s="778"/>
      <c r="V31" s="778"/>
      <c r="W31" s="778"/>
      <c r="X31" s="778"/>
      <c r="Y31" s="778"/>
      <c r="Z31" s="778"/>
      <c r="AA31" s="778"/>
      <c r="AB31" s="778"/>
      <c r="AC31" s="778"/>
      <c r="AD31" s="778"/>
      <c r="AE31" s="778"/>
      <c r="AF31" s="778"/>
      <c r="AG31" s="797"/>
      <c r="AH31" s="398" t="s">
        <v>527</v>
      </c>
      <c r="AI31" s="421">
        <f>COUNT(C29:AG29)-AI30</f>
        <v>30</v>
      </c>
    </row>
    <row r="32" spans="2:36" ht="13.5" customHeight="1">
      <c r="B32" s="804"/>
      <c r="C32" s="805"/>
      <c r="D32" s="778"/>
      <c r="E32" s="778"/>
      <c r="F32" s="778"/>
      <c r="G32" s="778"/>
      <c r="H32" s="778"/>
      <c r="I32" s="778"/>
      <c r="J32" s="778"/>
      <c r="K32" s="778"/>
      <c r="L32" s="778"/>
      <c r="M32" s="778"/>
      <c r="N32" s="778"/>
      <c r="O32" s="778"/>
      <c r="P32" s="778"/>
      <c r="Q32" s="778"/>
      <c r="R32" s="778"/>
      <c r="S32" s="778"/>
      <c r="T32" s="778"/>
      <c r="U32" s="778"/>
      <c r="V32" s="778"/>
      <c r="W32" s="778"/>
      <c r="X32" s="778"/>
      <c r="Y32" s="778"/>
      <c r="Z32" s="778"/>
      <c r="AA32" s="778"/>
      <c r="AB32" s="778"/>
      <c r="AC32" s="778"/>
      <c r="AD32" s="778"/>
      <c r="AE32" s="778"/>
      <c r="AF32" s="778"/>
      <c r="AG32" s="797"/>
      <c r="AH32" s="398" t="s">
        <v>573</v>
      </c>
      <c r="AI32" s="396">
        <f>+COUNTIF(C33:AG34,"休")</f>
        <v>10</v>
      </c>
      <c r="AJ32" s="422" t="str">
        <f>IF(AI33&gt;0.285,"",IF(AI32&lt;AI29,"←計画日数が足りません",""))</f>
        <v/>
      </c>
    </row>
    <row r="33" spans="2:36" ht="13.5" customHeight="1">
      <c r="B33" s="798" t="s">
        <v>535</v>
      </c>
      <c r="C33" s="740" t="s">
        <v>581</v>
      </c>
      <c r="D33" s="807" t="s">
        <v>581</v>
      </c>
      <c r="E33" s="717"/>
      <c r="F33" s="717"/>
      <c r="G33" s="807"/>
      <c r="H33" s="793"/>
      <c r="I33" s="793"/>
      <c r="J33" s="793" t="s">
        <v>581</v>
      </c>
      <c r="K33" s="793" t="s">
        <v>581</v>
      </c>
      <c r="L33" s="717"/>
      <c r="M33" s="717"/>
      <c r="N33" s="807"/>
      <c r="O33" s="793"/>
      <c r="P33" s="793"/>
      <c r="Q33" s="793" t="s">
        <v>581</v>
      </c>
      <c r="R33" s="793" t="s">
        <v>581</v>
      </c>
      <c r="S33" s="717"/>
      <c r="T33" s="807"/>
      <c r="U33" s="807"/>
      <c r="V33" s="793"/>
      <c r="W33" s="793"/>
      <c r="X33" s="793" t="s">
        <v>581</v>
      </c>
      <c r="Y33" s="793" t="s">
        <v>581</v>
      </c>
      <c r="Z33" s="776"/>
      <c r="AA33" s="776"/>
      <c r="AB33" s="793"/>
      <c r="AC33" s="793"/>
      <c r="AD33" s="793"/>
      <c r="AE33" s="793" t="s">
        <v>581</v>
      </c>
      <c r="AF33" s="793" t="s">
        <v>581</v>
      </c>
      <c r="AG33" s="794"/>
      <c r="AH33" s="398" t="s">
        <v>575</v>
      </c>
      <c r="AI33" s="399">
        <f>+AI32/AI31</f>
        <v>0.33333333333333331</v>
      </c>
    </row>
    <row r="34" spans="2:36">
      <c r="B34" s="798"/>
      <c r="C34" s="741"/>
      <c r="D34" s="808"/>
      <c r="E34" s="806"/>
      <c r="F34" s="806"/>
      <c r="G34" s="808"/>
      <c r="H34" s="793"/>
      <c r="I34" s="793"/>
      <c r="J34" s="793"/>
      <c r="K34" s="793"/>
      <c r="L34" s="806"/>
      <c r="M34" s="806"/>
      <c r="N34" s="808"/>
      <c r="O34" s="793"/>
      <c r="P34" s="793"/>
      <c r="Q34" s="793"/>
      <c r="R34" s="793"/>
      <c r="S34" s="806"/>
      <c r="T34" s="808"/>
      <c r="U34" s="808"/>
      <c r="V34" s="793"/>
      <c r="W34" s="793"/>
      <c r="X34" s="793"/>
      <c r="Y34" s="793"/>
      <c r="Z34" s="776"/>
      <c r="AA34" s="776"/>
      <c r="AB34" s="793"/>
      <c r="AC34" s="793"/>
      <c r="AD34" s="793"/>
      <c r="AE34" s="793"/>
      <c r="AF34" s="793"/>
      <c r="AG34" s="794"/>
      <c r="AH34" s="398" t="s">
        <v>528</v>
      </c>
      <c r="AI34" s="421">
        <f>+COUNTA(C35:AG36)</f>
        <v>10</v>
      </c>
    </row>
    <row r="35" spans="2:36">
      <c r="B35" s="725" t="s">
        <v>538</v>
      </c>
      <c r="C35" s="738" t="s">
        <v>581</v>
      </c>
      <c r="D35" s="717" t="s">
        <v>581</v>
      </c>
      <c r="E35" s="717"/>
      <c r="F35" s="717"/>
      <c r="G35" s="717"/>
      <c r="H35" s="776"/>
      <c r="I35" s="776"/>
      <c r="J35" s="776" t="s">
        <v>581</v>
      </c>
      <c r="K35" s="776" t="s">
        <v>581</v>
      </c>
      <c r="L35" s="717"/>
      <c r="M35" s="717"/>
      <c r="N35" s="717"/>
      <c r="O35" s="776"/>
      <c r="P35" s="776"/>
      <c r="Q35" s="776" t="s">
        <v>581</v>
      </c>
      <c r="R35" s="776" t="s">
        <v>581</v>
      </c>
      <c r="S35" s="717"/>
      <c r="T35" s="717"/>
      <c r="U35" s="717"/>
      <c r="V35" s="776"/>
      <c r="W35" s="776"/>
      <c r="X35" s="776" t="s">
        <v>581</v>
      </c>
      <c r="Y35" s="776" t="s">
        <v>581</v>
      </c>
      <c r="Z35" s="806"/>
      <c r="AA35" s="806"/>
      <c r="AB35" s="776"/>
      <c r="AC35" s="776"/>
      <c r="AD35" s="776"/>
      <c r="AE35" s="776" t="s">
        <v>581</v>
      </c>
      <c r="AF35" s="776" t="s">
        <v>581</v>
      </c>
      <c r="AG35" s="783"/>
      <c r="AH35" s="423" t="s">
        <v>577</v>
      </c>
      <c r="AI35" s="424">
        <f>+AI34/AI31</f>
        <v>0.33333333333333331</v>
      </c>
    </row>
    <row r="36" spans="2:36">
      <c r="B36" s="726"/>
      <c r="C36" s="739"/>
      <c r="D36" s="718"/>
      <c r="E36" s="718"/>
      <c r="F36" s="718"/>
      <c r="G36" s="718"/>
      <c r="H36" s="777"/>
      <c r="I36" s="777"/>
      <c r="J36" s="777"/>
      <c r="K36" s="777"/>
      <c r="L36" s="718"/>
      <c r="M36" s="718"/>
      <c r="N36" s="718"/>
      <c r="O36" s="777"/>
      <c r="P36" s="777"/>
      <c r="Q36" s="777"/>
      <c r="R36" s="777"/>
      <c r="S36" s="718"/>
      <c r="T36" s="718"/>
      <c r="U36" s="718"/>
      <c r="V36" s="777"/>
      <c r="W36" s="777"/>
      <c r="X36" s="777"/>
      <c r="Y36" s="777"/>
      <c r="Z36" s="777"/>
      <c r="AA36" s="777"/>
      <c r="AB36" s="777"/>
      <c r="AC36" s="777"/>
      <c r="AD36" s="777"/>
      <c r="AE36" s="777"/>
      <c r="AF36" s="777"/>
      <c r="AG36" s="784"/>
      <c r="AH36" s="400" t="s">
        <v>602</v>
      </c>
      <c r="AI36" s="401" t="str">
        <f>IF(7&gt;AI31,"対象外",IF(AI34&gt;=AI29,"OK",IF(AI35&gt;=0.285,"OK","NG")))</f>
        <v>OK</v>
      </c>
      <c r="AJ36" s="422" t="str">
        <f>IF(AI36="対象外","←７日間に満たない期間は達成判定の対象外",IF(AI36="NG","←月単位未達成","←月単位達成"))</f>
        <v>←月単位達成</v>
      </c>
    </row>
    <row r="37" spans="2:36" hidden="1">
      <c r="C37" s="425">
        <f t="shared" ref="C37:AG37" si="8">IF(AND(DAY(C29)&gt;=22,DAY(C29)&lt;=28,C30="土"),1,0)</f>
        <v>0</v>
      </c>
      <c r="D37" s="425">
        <f t="shared" si="8"/>
        <v>0</v>
      </c>
      <c r="E37" s="425">
        <f t="shared" si="8"/>
        <v>0</v>
      </c>
      <c r="F37" s="425">
        <f t="shared" si="8"/>
        <v>0</v>
      </c>
      <c r="G37" s="425">
        <f t="shared" si="8"/>
        <v>0</v>
      </c>
      <c r="H37" s="425">
        <f t="shared" si="8"/>
        <v>0</v>
      </c>
      <c r="I37" s="425">
        <f t="shared" si="8"/>
        <v>0</v>
      </c>
      <c r="J37" s="425">
        <f t="shared" si="8"/>
        <v>0</v>
      </c>
      <c r="K37" s="425">
        <f t="shared" si="8"/>
        <v>0</v>
      </c>
      <c r="L37" s="425">
        <f t="shared" si="8"/>
        <v>0</v>
      </c>
      <c r="M37" s="425">
        <f t="shared" si="8"/>
        <v>0</v>
      </c>
      <c r="N37" s="425">
        <f t="shared" si="8"/>
        <v>0</v>
      </c>
      <c r="O37" s="425">
        <f t="shared" si="8"/>
        <v>0</v>
      </c>
      <c r="P37" s="425">
        <f t="shared" si="8"/>
        <v>0</v>
      </c>
      <c r="Q37" s="425">
        <f t="shared" si="8"/>
        <v>0</v>
      </c>
      <c r="R37" s="425">
        <f t="shared" si="8"/>
        <v>0</v>
      </c>
      <c r="S37" s="425">
        <f t="shared" si="8"/>
        <v>0</v>
      </c>
      <c r="T37" s="425">
        <f t="shared" si="8"/>
        <v>0</v>
      </c>
      <c r="U37" s="425">
        <f t="shared" si="8"/>
        <v>0</v>
      </c>
      <c r="V37" s="425">
        <f t="shared" si="8"/>
        <v>0</v>
      </c>
      <c r="W37" s="425">
        <f t="shared" si="8"/>
        <v>0</v>
      </c>
      <c r="X37" s="425">
        <f t="shared" si="8"/>
        <v>1</v>
      </c>
      <c r="Y37" s="425">
        <f t="shared" si="8"/>
        <v>0</v>
      </c>
      <c r="Z37" s="425">
        <f t="shared" si="8"/>
        <v>0</v>
      </c>
      <c r="AA37" s="425">
        <f t="shared" si="8"/>
        <v>0</v>
      </c>
      <c r="AB37" s="425">
        <f t="shared" si="8"/>
        <v>0</v>
      </c>
      <c r="AC37" s="425">
        <f t="shared" si="8"/>
        <v>0</v>
      </c>
      <c r="AD37" s="425">
        <f t="shared" si="8"/>
        <v>0</v>
      </c>
      <c r="AE37" s="425">
        <f t="shared" si="8"/>
        <v>0</v>
      </c>
      <c r="AF37" s="425">
        <f t="shared" si="8"/>
        <v>0</v>
      </c>
      <c r="AG37" s="425" t="e">
        <f t="shared" si="8"/>
        <v>#VALUE!</v>
      </c>
      <c r="AH37" s="426" t="s">
        <v>603</v>
      </c>
      <c r="AI37" s="427">
        <f>_xlfn.AGGREGATE(9,6,C37:AG37)</f>
        <v>1</v>
      </c>
      <c r="AJ37" s="422"/>
    </row>
    <row r="38" spans="2:36" hidden="1">
      <c r="C38" s="428">
        <f t="shared" ref="C38:AG38" si="9">IF(AND(DAY(C29)&gt;=22,DAY(C29)&lt;=28,C30="土",OR(C35="休",C35="雨")),1,0)</f>
        <v>0</v>
      </c>
      <c r="D38" s="428">
        <f t="shared" si="9"/>
        <v>0</v>
      </c>
      <c r="E38" s="428">
        <f t="shared" si="9"/>
        <v>0</v>
      </c>
      <c r="F38" s="428">
        <f t="shared" si="9"/>
        <v>0</v>
      </c>
      <c r="G38" s="428">
        <f t="shared" si="9"/>
        <v>0</v>
      </c>
      <c r="H38" s="428">
        <f t="shared" si="9"/>
        <v>0</v>
      </c>
      <c r="I38" s="428">
        <f t="shared" si="9"/>
        <v>0</v>
      </c>
      <c r="J38" s="428">
        <f t="shared" si="9"/>
        <v>0</v>
      </c>
      <c r="K38" s="428">
        <f t="shared" si="9"/>
        <v>0</v>
      </c>
      <c r="L38" s="428">
        <f t="shared" si="9"/>
        <v>0</v>
      </c>
      <c r="M38" s="428">
        <f t="shared" si="9"/>
        <v>0</v>
      </c>
      <c r="N38" s="428">
        <f t="shared" si="9"/>
        <v>0</v>
      </c>
      <c r="O38" s="428">
        <f t="shared" si="9"/>
        <v>0</v>
      </c>
      <c r="P38" s="428">
        <f t="shared" si="9"/>
        <v>0</v>
      </c>
      <c r="Q38" s="428">
        <f t="shared" si="9"/>
        <v>0</v>
      </c>
      <c r="R38" s="428">
        <f t="shared" si="9"/>
        <v>0</v>
      </c>
      <c r="S38" s="428">
        <f t="shared" si="9"/>
        <v>0</v>
      </c>
      <c r="T38" s="428">
        <f t="shared" si="9"/>
        <v>0</v>
      </c>
      <c r="U38" s="428">
        <f t="shared" si="9"/>
        <v>0</v>
      </c>
      <c r="V38" s="428">
        <f t="shared" si="9"/>
        <v>0</v>
      </c>
      <c r="W38" s="428">
        <f t="shared" si="9"/>
        <v>0</v>
      </c>
      <c r="X38" s="428">
        <f t="shared" si="9"/>
        <v>1</v>
      </c>
      <c r="Y38" s="428">
        <f t="shared" si="9"/>
        <v>0</v>
      </c>
      <c r="Z38" s="428">
        <f t="shared" si="9"/>
        <v>0</v>
      </c>
      <c r="AA38" s="428">
        <f t="shared" si="9"/>
        <v>0</v>
      </c>
      <c r="AB38" s="428">
        <f t="shared" si="9"/>
        <v>0</v>
      </c>
      <c r="AC38" s="428">
        <f t="shared" si="9"/>
        <v>0</v>
      </c>
      <c r="AD38" s="428">
        <f t="shared" si="9"/>
        <v>0</v>
      </c>
      <c r="AE38" s="428">
        <f t="shared" si="9"/>
        <v>0</v>
      </c>
      <c r="AF38" s="428">
        <f t="shared" si="9"/>
        <v>0</v>
      </c>
      <c r="AG38" s="428" t="e">
        <f t="shared" si="9"/>
        <v>#VALUE!</v>
      </c>
      <c r="AH38" s="426" t="s">
        <v>604</v>
      </c>
      <c r="AI38" s="427">
        <f>_xlfn.AGGREGATE(9,6,C38:AG38)</f>
        <v>1</v>
      </c>
      <c r="AJ38" s="422"/>
    </row>
    <row r="39" spans="2:36">
      <c r="C39" s="429"/>
      <c r="D39" s="429"/>
      <c r="E39" s="429"/>
      <c r="F39" s="429"/>
      <c r="G39" s="429"/>
      <c r="H39" s="429"/>
      <c r="I39" s="429"/>
      <c r="J39" s="429"/>
      <c r="K39" s="429"/>
      <c r="L39" s="429"/>
      <c r="M39" s="429"/>
      <c r="N39" s="429"/>
      <c r="O39" s="429"/>
      <c r="P39" s="429"/>
      <c r="Q39" s="429"/>
      <c r="R39" s="429"/>
      <c r="S39" s="429"/>
      <c r="T39" s="429"/>
      <c r="U39" s="429"/>
      <c r="V39" s="429"/>
      <c r="W39" s="429"/>
      <c r="X39" s="429"/>
      <c r="Y39" s="429"/>
      <c r="Z39" s="429"/>
      <c r="AA39" s="429"/>
      <c r="AB39" s="429"/>
      <c r="AC39" s="429"/>
      <c r="AD39" s="429"/>
      <c r="AE39" s="429"/>
      <c r="AF39" s="429"/>
      <c r="AG39" s="429"/>
    </row>
    <row r="40" spans="2:36" hidden="1">
      <c r="C40" s="364">
        <f>YEAR(C43)</f>
        <v>2024</v>
      </c>
      <c r="D40" s="364">
        <f>MONTH(C43)</f>
        <v>7</v>
      </c>
    </row>
    <row r="41" spans="2:36">
      <c r="B41" s="368" t="s">
        <v>596</v>
      </c>
      <c r="C41" s="800">
        <f>C43</f>
        <v>45474</v>
      </c>
      <c r="D41" s="801"/>
      <c r="E41" s="801"/>
      <c r="F41" s="801"/>
      <c r="G41" s="801"/>
      <c r="H41" s="801"/>
      <c r="I41" s="801"/>
      <c r="J41" s="801"/>
      <c r="K41" s="801"/>
      <c r="L41" s="801"/>
      <c r="M41" s="801"/>
      <c r="N41" s="801"/>
      <c r="O41" s="801"/>
      <c r="P41" s="801"/>
      <c r="Q41" s="801"/>
      <c r="R41" s="801"/>
      <c r="S41" s="801"/>
      <c r="T41" s="801"/>
      <c r="U41" s="801"/>
      <c r="V41" s="801"/>
      <c r="W41" s="801"/>
      <c r="X41" s="801"/>
      <c r="Y41" s="801"/>
      <c r="Z41" s="801"/>
      <c r="AA41" s="801"/>
      <c r="AB41" s="801"/>
      <c r="AC41" s="801"/>
      <c r="AD41" s="801"/>
      <c r="AE41" s="801"/>
      <c r="AF41" s="801"/>
      <c r="AG41" s="801"/>
      <c r="AH41" s="801"/>
      <c r="AI41" s="802"/>
    </row>
    <row r="42" spans="2:36" hidden="1">
      <c r="B42" s="430"/>
      <c r="C42" s="418">
        <f>DATE($C40,$D40,1)</f>
        <v>45474</v>
      </c>
      <c r="D42" s="418">
        <f t="shared" ref="D42:AG42" si="10">C42+1</f>
        <v>45475</v>
      </c>
      <c r="E42" s="418">
        <f t="shared" si="10"/>
        <v>45476</v>
      </c>
      <c r="F42" s="418">
        <f t="shared" si="10"/>
        <v>45477</v>
      </c>
      <c r="G42" s="418">
        <f t="shared" si="10"/>
        <v>45478</v>
      </c>
      <c r="H42" s="418">
        <f t="shared" si="10"/>
        <v>45479</v>
      </c>
      <c r="I42" s="418">
        <f t="shared" si="10"/>
        <v>45480</v>
      </c>
      <c r="J42" s="418">
        <f t="shared" si="10"/>
        <v>45481</v>
      </c>
      <c r="K42" s="418">
        <f t="shared" si="10"/>
        <v>45482</v>
      </c>
      <c r="L42" s="418">
        <f t="shared" si="10"/>
        <v>45483</v>
      </c>
      <c r="M42" s="418">
        <f t="shared" si="10"/>
        <v>45484</v>
      </c>
      <c r="N42" s="418">
        <f t="shared" si="10"/>
        <v>45485</v>
      </c>
      <c r="O42" s="418">
        <f t="shared" si="10"/>
        <v>45486</v>
      </c>
      <c r="P42" s="418">
        <f t="shared" si="10"/>
        <v>45487</v>
      </c>
      <c r="Q42" s="418">
        <f t="shared" si="10"/>
        <v>45488</v>
      </c>
      <c r="R42" s="418">
        <f t="shared" si="10"/>
        <v>45489</v>
      </c>
      <c r="S42" s="418">
        <f t="shared" si="10"/>
        <v>45490</v>
      </c>
      <c r="T42" s="418">
        <f t="shared" si="10"/>
        <v>45491</v>
      </c>
      <c r="U42" s="418">
        <f t="shared" si="10"/>
        <v>45492</v>
      </c>
      <c r="V42" s="418">
        <f t="shared" si="10"/>
        <v>45493</v>
      </c>
      <c r="W42" s="418">
        <f t="shared" si="10"/>
        <v>45494</v>
      </c>
      <c r="X42" s="418">
        <f t="shared" si="10"/>
        <v>45495</v>
      </c>
      <c r="Y42" s="418">
        <f t="shared" si="10"/>
        <v>45496</v>
      </c>
      <c r="Z42" s="418">
        <f t="shared" si="10"/>
        <v>45497</v>
      </c>
      <c r="AA42" s="418">
        <f t="shared" si="10"/>
        <v>45498</v>
      </c>
      <c r="AB42" s="418">
        <f t="shared" si="10"/>
        <v>45499</v>
      </c>
      <c r="AC42" s="418">
        <f t="shared" si="10"/>
        <v>45500</v>
      </c>
      <c r="AD42" s="418">
        <f t="shared" si="10"/>
        <v>45501</v>
      </c>
      <c r="AE42" s="418">
        <f t="shared" si="10"/>
        <v>45502</v>
      </c>
      <c r="AF42" s="418">
        <f t="shared" si="10"/>
        <v>45503</v>
      </c>
      <c r="AG42" s="418">
        <f t="shared" si="10"/>
        <v>45504</v>
      </c>
      <c r="AH42" s="431"/>
      <c r="AI42" s="432"/>
    </row>
    <row r="43" spans="2:36">
      <c r="B43" s="433" t="s">
        <v>597</v>
      </c>
      <c r="C43" s="434">
        <f>IF(EDATE(C28,1)&gt;$G$7,"",EDATE(C28,1))</f>
        <v>45474</v>
      </c>
      <c r="D43" s="418">
        <f t="shared" ref="D43:AG43" si="11">IF(D42&gt;$G$7,"",IF(C43=EOMONTH(DATE($C40,$D40,1),0),"",IF(C43="","",C43+1)))</f>
        <v>45475</v>
      </c>
      <c r="E43" s="418">
        <f t="shared" si="11"/>
        <v>45476</v>
      </c>
      <c r="F43" s="418">
        <f t="shared" si="11"/>
        <v>45477</v>
      </c>
      <c r="G43" s="418">
        <f t="shared" si="11"/>
        <v>45478</v>
      </c>
      <c r="H43" s="418">
        <f t="shared" si="11"/>
        <v>45479</v>
      </c>
      <c r="I43" s="418">
        <f t="shared" si="11"/>
        <v>45480</v>
      </c>
      <c r="J43" s="418">
        <f t="shared" si="11"/>
        <v>45481</v>
      </c>
      <c r="K43" s="418">
        <f t="shared" si="11"/>
        <v>45482</v>
      </c>
      <c r="L43" s="418">
        <f t="shared" si="11"/>
        <v>45483</v>
      </c>
      <c r="M43" s="418">
        <f t="shared" si="11"/>
        <v>45484</v>
      </c>
      <c r="N43" s="418">
        <f t="shared" si="11"/>
        <v>45485</v>
      </c>
      <c r="O43" s="418">
        <f t="shared" si="11"/>
        <v>45486</v>
      </c>
      <c r="P43" s="418">
        <f t="shared" si="11"/>
        <v>45487</v>
      </c>
      <c r="Q43" s="418">
        <f t="shared" si="11"/>
        <v>45488</v>
      </c>
      <c r="R43" s="418">
        <f t="shared" si="11"/>
        <v>45489</v>
      </c>
      <c r="S43" s="418">
        <f t="shared" si="11"/>
        <v>45490</v>
      </c>
      <c r="T43" s="418">
        <f t="shared" si="11"/>
        <v>45491</v>
      </c>
      <c r="U43" s="418">
        <f t="shared" si="11"/>
        <v>45492</v>
      </c>
      <c r="V43" s="418">
        <f t="shared" si="11"/>
        <v>45493</v>
      </c>
      <c r="W43" s="418">
        <f t="shared" si="11"/>
        <v>45494</v>
      </c>
      <c r="X43" s="418">
        <f t="shared" si="11"/>
        <v>45495</v>
      </c>
      <c r="Y43" s="418">
        <f t="shared" si="11"/>
        <v>45496</v>
      </c>
      <c r="Z43" s="418">
        <f t="shared" si="11"/>
        <v>45497</v>
      </c>
      <c r="AA43" s="418">
        <f t="shared" si="11"/>
        <v>45498</v>
      </c>
      <c r="AB43" s="418">
        <f t="shared" si="11"/>
        <v>45499</v>
      </c>
      <c r="AC43" s="418">
        <f t="shared" si="11"/>
        <v>45500</v>
      </c>
      <c r="AD43" s="418">
        <f t="shared" si="11"/>
        <v>45501</v>
      </c>
      <c r="AE43" s="418">
        <f t="shared" si="11"/>
        <v>45502</v>
      </c>
      <c r="AF43" s="418">
        <f t="shared" si="11"/>
        <v>45503</v>
      </c>
      <c r="AG43" s="418">
        <f t="shared" si="11"/>
        <v>45504</v>
      </c>
      <c r="AH43" s="419" t="s">
        <v>598</v>
      </c>
      <c r="AI43" s="420">
        <f>+COUNTIFS(C44:AG44,"土",C45:AG45,"")+COUNTIFS(C44:AG44,"日",C45:AG45,"")</f>
        <v>8</v>
      </c>
    </row>
    <row r="44" spans="2:36">
      <c r="B44" s="393" t="s">
        <v>569</v>
      </c>
      <c r="C44" s="394" t="str">
        <f>IFERROR(TEXT(WEEKDAY(+C43),"aaa"),"")</f>
        <v>月</v>
      </c>
      <c r="D44" s="394" t="str">
        <f t="shared" ref="D44:AG44" si="12">IFERROR(TEXT(WEEKDAY(+D43),"aaa"),"")</f>
        <v>火</v>
      </c>
      <c r="E44" s="394" t="str">
        <f t="shared" si="12"/>
        <v>水</v>
      </c>
      <c r="F44" s="394" t="str">
        <f t="shared" si="12"/>
        <v>木</v>
      </c>
      <c r="G44" s="394" t="str">
        <f t="shared" si="12"/>
        <v>金</v>
      </c>
      <c r="H44" s="394" t="str">
        <f t="shared" si="12"/>
        <v>土</v>
      </c>
      <c r="I44" s="394" t="str">
        <f t="shared" si="12"/>
        <v>日</v>
      </c>
      <c r="J44" s="394" t="str">
        <f t="shared" si="12"/>
        <v>月</v>
      </c>
      <c r="K44" s="394" t="str">
        <f t="shared" si="12"/>
        <v>火</v>
      </c>
      <c r="L44" s="394" t="str">
        <f t="shared" si="12"/>
        <v>水</v>
      </c>
      <c r="M44" s="394" t="str">
        <f t="shared" si="12"/>
        <v>木</v>
      </c>
      <c r="N44" s="394" t="str">
        <f t="shared" si="12"/>
        <v>金</v>
      </c>
      <c r="O44" s="394" t="str">
        <f t="shared" si="12"/>
        <v>土</v>
      </c>
      <c r="P44" s="394" t="str">
        <f t="shared" si="12"/>
        <v>日</v>
      </c>
      <c r="Q44" s="394" t="str">
        <f t="shared" si="12"/>
        <v>月</v>
      </c>
      <c r="R44" s="394" t="str">
        <f t="shared" si="12"/>
        <v>火</v>
      </c>
      <c r="S44" s="394" t="str">
        <f t="shared" si="12"/>
        <v>水</v>
      </c>
      <c r="T44" s="394" t="str">
        <f t="shared" si="12"/>
        <v>木</v>
      </c>
      <c r="U44" s="394" t="str">
        <f t="shared" si="12"/>
        <v>金</v>
      </c>
      <c r="V44" s="394" t="str">
        <f t="shared" si="12"/>
        <v>土</v>
      </c>
      <c r="W44" s="394" t="str">
        <f t="shared" si="12"/>
        <v>日</v>
      </c>
      <c r="X44" s="394" t="str">
        <f t="shared" si="12"/>
        <v>月</v>
      </c>
      <c r="Y44" s="394" t="str">
        <f t="shared" si="12"/>
        <v>火</v>
      </c>
      <c r="Z44" s="394" t="str">
        <f t="shared" si="12"/>
        <v>水</v>
      </c>
      <c r="AA44" s="394" t="str">
        <f t="shared" si="12"/>
        <v>木</v>
      </c>
      <c r="AB44" s="394" t="str">
        <f t="shared" si="12"/>
        <v>金</v>
      </c>
      <c r="AC44" s="394" t="str">
        <f t="shared" si="12"/>
        <v>土</v>
      </c>
      <c r="AD44" s="394" t="str">
        <f t="shared" si="12"/>
        <v>日</v>
      </c>
      <c r="AE44" s="394" t="str">
        <f t="shared" si="12"/>
        <v>月</v>
      </c>
      <c r="AF44" s="394" t="str">
        <f t="shared" si="12"/>
        <v>火</v>
      </c>
      <c r="AG44" s="394" t="str">
        <f t="shared" si="12"/>
        <v>水</v>
      </c>
      <c r="AH44" s="419" t="s">
        <v>599</v>
      </c>
      <c r="AI44" s="420">
        <f>+COUNTIF(C45:AG45,"夏休")+COUNTIF(C45:AG45,"冬休")+COUNTIF(C45:AG45,"中止")+COUNTIF(C45:AG45,"工場")+COUNTIF(C45:AG45,"他")</f>
        <v>0</v>
      </c>
    </row>
    <row r="45" spans="2:36" ht="13.5" customHeight="1">
      <c r="B45" s="803" t="s">
        <v>601</v>
      </c>
      <c r="C45" s="805"/>
      <c r="D45" s="778"/>
      <c r="E45" s="778"/>
      <c r="F45" s="778"/>
      <c r="G45" s="778"/>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97"/>
      <c r="AH45" s="398" t="s">
        <v>527</v>
      </c>
      <c r="AI45" s="421">
        <f>COUNT(C43:AG43)-AI44</f>
        <v>31</v>
      </c>
    </row>
    <row r="46" spans="2:36" ht="13.5" customHeight="1">
      <c r="B46" s="804"/>
      <c r="C46" s="805"/>
      <c r="D46" s="778"/>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97"/>
      <c r="AH46" s="398" t="s">
        <v>573</v>
      </c>
      <c r="AI46" s="396">
        <f>+COUNTIF(C47:AG48,"休")</f>
        <v>8</v>
      </c>
      <c r="AJ46" s="422" t="str">
        <f>IF(AI47&gt;0.285,"",IF(AI46&lt;AI43,"←計画日数が足りません",""))</f>
        <v/>
      </c>
    </row>
    <row r="47" spans="2:36" ht="13.5" customHeight="1">
      <c r="B47" s="798" t="s">
        <v>535</v>
      </c>
      <c r="C47" s="799"/>
      <c r="D47" s="793"/>
      <c r="E47" s="793"/>
      <c r="F47" s="793"/>
      <c r="G47" s="793"/>
      <c r="H47" s="793" t="s">
        <v>581</v>
      </c>
      <c r="I47" s="793" t="s">
        <v>581</v>
      </c>
      <c r="J47" s="776"/>
      <c r="K47" s="793"/>
      <c r="L47" s="793"/>
      <c r="M47" s="793"/>
      <c r="N47" s="793"/>
      <c r="O47" s="793" t="s">
        <v>581</v>
      </c>
      <c r="P47" s="793" t="s">
        <v>581</v>
      </c>
      <c r="Q47" s="776"/>
      <c r="R47" s="793"/>
      <c r="S47" s="793"/>
      <c r="T47" s="793"/>
      <c r="U47" s="793"/>
      <c r="V47" s="793" t="s">
        <v>581</v>
      </c>
      <c r="W47" s="793" t="s">
        <v>581</v>
      </c>
      <c r="X47" s="776"/>
      <c r="Y47" s="793"/>
      <c r="Z47" s="793"/>
      <c r="AA47" s="793"/>
      <c r="AB47" s="793"/>
      <c r="AC47" s="793" t="s">
        <v>581</v>
      </c>
      <c r="AD47" s="793" t="s">
        <v>581</v>
      </c>
      <c r="AE47" s="776"/>
      <c r="AF47" s="793"/>
      <c r="AG47" s="794"/>
      <c r="AH47" s="398" t="s">
        <v>575</v>
      </c>
      <c r="AI47" s="399">
        <f>+AI46/AI45</f>
        <v>0.25806451612903225</v>
      </c>
    </row>
    <row r="48" spans="2:36">
      <c r="B48" s="798"/>
      <c r="C48" s="799"/>
      <c r="D48" s="793"/>
      <c r="E48" s="793"/>
      <c r="F48" s="793"/>
      <c r="G48" s="793"/>
      <c r="H48" s="793"/>
      <c r="I48" s="793"/>
      <c r="J48" s="776"/>
      <c r="K48" s="793"/>
      <c r="L48" s="793"/>
      <c r="M48" s="793"/>
      <c r="N48" s="793"/>
      <c r="O48" s="793"/>
      <c r="P48" s="793"/>
      <c r="Q48" s="776"/>
      <c r="R48" s="793"/>
      <c r="S48" s="793"/>
      <c r="T48" s="793"/>
      <c r="U48" s="793"/>
      <c r="V48" s="793"/>
      <c r="W48" s="793"/>
      <c r="X48" s="776"/>
      <c r="Y48" s="793"/>
      <c r="Z48" s="793"/>
      <c r="AA48" s="793"/>
      <c r="AB48" s="793"/>
      <c r="AC48" s="793"/>
      <c r="AD48" s="793"/>
      <c r="AE48" s="776"/>
      <c r="AF48" s="793"/>
      <c r="AG48" s="794"/>
      <c r="AH48" s="398" t="s">
        <v>528</v>
      </c>
      <c r="AI48" s="396">
        <f>+COUNTA(C49:AG50)</f>
        <v>8</v>
      </c>
    </row>
    <row r="49" spans="2:36">
      <c r="B49" s="725" t="s">
        <v>538</v>
      </c>
      <c r="C49" s="795"/>
      <c r="D49" s="776"/>
      <c r="E49" s="776"/>
      <c r="F49" s="776"/>
      <c r="G49" s="776"/>
      <c r="H49" s="776" t="s">
        <v>581</v>
      </c>
      <c r="I49" s="776" t="s">
        <v>581</v>
      </c>
      <c r="J49" s="806"/>
      <c r="K49" s="776"/>
      <c r="L49" s="776"/>
      <c r="M49" s="776"/>
      <c r="N49" s="776"/>
      <c r="O49" s="776" t="s">
        <v>581</v>
      </c>
      <c r="P49" s="776" t="s">
        <v>581</v>
      </c>
      <c r="Q49" s="806"/>
      <c r="R49" s="776"/>
      <c r="S49" s="776"/>
      <c r="T49" s="776"/>
      <c r="U49" s="776" t="s">
        <v>582</v>
      </c>
      <c r="V49" s="776" t="s">
        <v>581</v>
      </c>
      <c r="W49" s="776"/>
      <c r="X49" s="806"/>
      <c r="Y49" s="776"/>
      <c r="Z49" s="776"/>
      <c r="AA49" s="776"/>
      <c r="AB49" s="776"/>
      <c r="AC49" s="776" t="s">
        <v>581</v>
      </c>
      <c r="AD49" s="776" t="s">
        <v>581</v>
      </c>
      <c r="AE49" s="806"/>
      <c r="AF49" s="776"/>
      <c r="AG49" s="783"/>
      <c r="AH49" s="423" t="s">
        <v>577</v>
      </c>
      <c r="AI49" s="424">
        <f>+AI48/AI45</f>
        <v>0.25806451612903225</v>
      </c>
    </row>
    <row r="50" spans="2:36">
      <c r="B50" s="726"/>
      <c r="C50" s="796"/>
      <c r="D50" s="777"/>
      <c r="E50" s="777"/>
      <c r="F50" s="777"/>
      <c r="G50" s="777"/>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84"/>
      <c r="AH50" s="400" t="s">
        <v>602</v>
      </c>
      <c r="AI50" s="401" t="str">
        <f>IF(7&gt;AI45,"対象外",IF(AI48&gt;=AI43,"OK",IF(AI49&gt;=0.285,"OK","NG")))</f>
        <v>OK</v>
      </c>
      <c r="AJ50" s="422" t="str">
        <f>IF(AI50="対象外","←７日間に満たない期間は達成判定の対象外",IF(AI50="NG","←月単位未達成","←月単位達成"))</f>
        <v>←月単位達成</v>
      </c>
    </row>
    <row r="51" spans="2:36" hidden="1">
      <c r="C51" s="425">
        <f t="shared" ref="C51:AG51" si="13">IF(AND(DAY(C43)&gt;=22,DAY(C43)&lt;=28,C44="土"),1,0)</f>
        <v>0</v>
      </c>
      <c r="D51" s="425">
        <f t="shared" si="13"/>
        <v>0</v>
      </c>
      <c r="E51" s="425">
        <f t="shared" si="13"/>
        <v>0</v>
      </c>
      <c r="F51" s="425">
        <f t="shared" si="13"/>
        <v>0</v>
      </c>
      <c r="G51" s="425">
        <f t="shared" si="13"/>
        <v>0</v>
      </c>
      <c r="H51" s="425">
        <f t="shared" si="13"/>
        <v>0</v>
      </c>
      <c r="I51" s="425">
        <f t="shared" si="13"/>
        <v>0</v>
      </c>
      <c r="J51" s="425">
        <f t="shared" si="13"/>
        <v>0</v>
      </c>
      <c r="K51" s="425">
        <f t="shared" si="13"/>
        <v>0</v>
      </c>
      <c r="L51" s="425">
        <f t="shared" si="13"/>
        <v>0</v>
      </c>
      <c r="M51" s="425">
        <f t="shared" si="13"/>
        <v>0</v>
      </c>
      <c r="N51" s="425">
        <f t="shared" si="13"/>
        <v>0</v>
      </c>
      <c r="O51" s="425">
        <f t="shared" si="13"/>
        <v>0</v>
      </c>
      <c r="P51" s="425">
        <f t="shared" si="13"/>
        <v>0</v>
      </c>
      <c r="Q51" s="425">
        <f t="shared" si="13"/>
        <v>0</v>
      </c>
      <c r="R51" s="425">
        <f t="shared" si="13"/>
        <v>0</v>
      </c>
      <c r="S51" s="425">
        <f t="shared" si="13"/>
        <v>0</v>
      </c>
      <c r="T51" s="425">
        <f t="shared" si="13"/>
        <v>0</v>
      </c>
      <c r="U51" s="425">
        <f t="shared" si="13"/>
        <v>0</v>
      </c>
      <c r="V51" s="425">
        <f t="shared" si="13"/>
        <v>0</v>
      </c>
      <c r="W51" s="425">
        <f t="shared" si="13"/>
        <v>0</v>
      </c>
      <c r="X51" s="425">
        <f t="shared" si="13"/>
        <v>0</v>
      </c>
      <c r="Y51" s="425">
        <f t="shared" si="13"/>
        <v>0</v>
      </c>
      <c r="Z51" s="425">
        <f t="shared" si="13"/>
        <v>0</v>
      </c>
      <c r="AA51" s="425">
        <f t="shared" si="13"/>
        <v>0</v>
      </c>
      <c r="AB51" s="425">
        <f t="shared" si="13"/>
        <v>0</v>
      </c>
      <c r="AC51" s="425">
        <f t="shared" si="13"/>
        <v>1</v>
      </c>
      <c r="AD51" s="425">
        <f t="shared" si="13"/>
        <v>0</v>
      </c>
      <c r="AE51" s="425">
        <f t="shared" si="13"/>
        <v>0</v>
      </c>
      <c r="AF51" s="425">
        <f t="shared" si="13"/>
        <v>0</v>
      </c>
      <c r="AG51" s="425">
        <f t="shared" si="13"/>
        <v>0</v>
      </c>
      <c r="AH51" s="426" t="s">
        <v>603</v>
      </c>
      <c r="AI51" s="427">
        <f>_xlfn.AGGREGATE(9,6,C51:AG51)</f>
        <v>1</v>
      </c>
      <c r="AJ51" s="422"/>
    </row>
    <row r="52" spans="2:36" hidden="1">
      <c r="C52" s="428">
        <f t="shared" ref="C52:AG52" si="14">IF(AND(DAY(C43)&gt;=22,DAY(C43)&lt;=28,C44="土",OR(C49="休",C49="雨")),1,0)</f>
        <v>0</v>
      </c>
      <c r="D52" s="428">
        <f t="shared" si="14"/>
        <v>0</v>
      </c>
      <c r="E52" s="428">
        <f t="shared" si="14"/>
        <v>0</v>
      </c>
      <c r="F52" s="428">
        <f t="shared" si="14"/>
        <v>0</v>
      </c>
      <c r="G52" s="428">
        <f t="shared" si="14"/>
        <v>0</v>
      </c>
      <c r="H52" s="428">
        <f t="shared" si="14"/>
        <v>0</v>
      </c>
      <c r="I52" s="428">
        <f t="shared" si="14"/>
        <v>0</v>
      </c>
      <c r="J52" s="428">
        <f t="shared" si="14"/>
        <v>0</v>
      </c>
      <c r="K52" s="428">
        <f t="shared" si="14"/>
        <v>0</v>
      </c>
      <c r="L52" s="428">
        <f t="shared" si="14"/>
        <v>0</v>
      </c>
      <c r="M52" s="428">
        <f t="shared" si="14"/>
        <v>0</v>
      </c>
      <c r="N52" s="428">
        <f t="shared" si="14"/>
        <v>0</v>
      </c>
      <c r="O52" s="428">
        <f t="shared" si="14"/>
        <v>0</v>
      </c>
      <c r="P52" s="428">
        <f t="shared" si="14"/>
        <v>0</v>
      </c>
      <c r="Q52" s="428">
        <f t="shared" si="14"/>
        <v>0</v>
      </c>
      <c r="R52" s="428">
        <f t="shared" si="14"/>
        <v>0</v>
      </c>
      <c r="S52" s="428">
        <f t="shared" si="14"/>
        <v>0</v>
      </c>
      <c r="T52" s="428">
        <f t="shared" si="14"/>
        <v>0</v>
      </c>
      <c r="U52" s="428">
        <f t="shared" si="14"/>
        <v>0</v>
      </c>
      <c r="V52" s="428">
        <f t="shared" si="14"/>
        <v>0</v>
      </c>
      <c r="W52" s="428">
        <f t="shared" si="14"/>
        <v>0</v>
      </c>
      <c r="X52" s="428">
        <f t="shared" si="14"/>
        <v>0</v>
      </c>
      <c r="Y52" s="428">
        <f t="shared" si="14"/>
        <v>0</v>
      </c>
      <c r="Z52" s="428">
        <f t="shared" si="14"/>
        <v>0</v>
      </c>
      <c r="AA52" s="428">
        <f t="shared" si="14"/>
        <v>0</v>
      </c>
      <c r="AB52" s="428">
        <f t="shared" si="14"/>
        <v>0</v>
      </c>
      <c r="AC52" s="428">
        <f t="shared" si="14"/>
        <v>1</v>
      </c>
      <c r="AD52" s="428">
        <f t="shared" si="14"/>
        <v>0</v>
      </c>
      <c r="AE52" s="428">
        <f>IF(AND(DAY(AE43)&gt;=22,DAY(AE43)&lt;=28,AE44="土",OR(AE49="休",AE49="雨")),1,0)</f>
        <v>0</v>
      </c>
      <c r="AF52" s="428">
        <f>IF(AND(DAY(AF43)&gt;=22,DAY(AF43)&lt;=28,AF44="土",OR(AF49="休",AF49="雨")),1,0)</f>
        <v>0</v>
      </c>
      <c r="AG52" s="428">
        <f t="shared" si="14"/>
        <v>0</v>
      </c>
      <c r="AH52" s="426" t="s">
        <v>604</v>
      </c>
      <c r="AI52" s="427">
        <f>_xlfn.AGGREGATE(9,6,C52:AG52)</f>
        <v>1</v>
      </c>
      <c r="AJ52" s="422"/>
    </row>
    <row r="54" spans="2:36" hidden="1">
      <c r="C54" s="364">
        <f>YEAR(C57)</f>
        <v>2024</v>
      </c>
      <c r="D54" s="364">
        <f>MONTH(C57)</f>
        <v>8</v>
      </c>
    </row>
    <row r="55" spans="2:36">
      <c r="B55" s="368" t="s">
        <v>596</v>
      </c>
      <c r="C55" s="800">
        <f>C57</f>
        <v>45505</v>
      </c>
      <c r="D55" s="801"/>
      <c r="E55" s="801"/>
      <c r="F55" s="801"/>
      <c r="G55" s="801"/>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2"/>
    </row>
    <row r="56" spans="2:36" hidden="1">
      <c r="B56" s="430"/>
      <c r="C56" s="418">
        <f>DATE($C54,$D54,1)</f>
        <v>45505</v>
      </c>
      <c r="D56" s="418">
        <f t="shared" ref="D56:AG56" si="15">C56+1</f>
        <v>45506</v>
      </c>
      <c r="E56" s="418">
        <f t="shared" si="15"/>
        <v>45507</v>
      </c>
      <c r="F56" s="418">
        <f t="shared" si="15"/>
        <v>45508</v>
      </c>
      <c r="G56" s="418">
        <f t="shared" si="15"/>
        <v>45509</v>
      </c>
      <c r="H56" s="418">
        <f t="shared" si="15"/>
        <v>45510</v>
      </c>
      <c r="I56" s="418">
        <f t="shared" si="15"/>
        <v>45511</v>
      </c>
      <c r="J56" s="418">
        <f t="shared" si="15"/>
        <v>45512</v>
      </c>
      <c r="K56" s="418">
        <f t="shared" si="15"/>
        <v>45513</v>
      </c>
      <c r="L56" s="418">
        <f t="shared" si="15"/>
        <v>45514</v>
      </c>
      <c r="M56" s="418">
        <f t="shared" si="15"/>
        <v>45515</v>
      </c>
      <c r="N56" s="418">
        <f t="shared" si="15"/>
        <v>45516</v>
      </c>
      <c r="O56" s="418">
        <f t="shared" si="15"/>
        <v>45517</v>
      </c>
      <c r="P56" s="418">
        <f t="shared" si="15"/>
        <v>45518</v>
      </c>
      <c r="Q56" s="418">
        <f t="shared" si="15"/>
        <v>45519</v>
      </c>
      <c r="R56" s="418">
        <f t="shared" si="15"/>
        <v>45520</v>
      </c>
      <c r="S56" s="418">
        <f t="shared" si="15"/>
        <v>45521</v>
      </c>
      <c r="T56" s="418">
        <f t="shared" si="15"/>
        <v>45522</v>
      </c>
      <c r="U56" s="418">
        <f t="shared" si="15"/>
        <v>45523</v>
      </c>
      <c r="V56" s="418">
        <f t="shared" si="15"/>
        <v>45524</v>
      </c>
      <c r="W56" s="418">
        <f t="shared" si="15"/>
        <v>45525</v>
      </c>
      <c r="X56" s="418">
        <f t="shared" si="15"/>
        <v>45526</v>
      </c>
      <c r="Y56" s="418">
        <f t="shared" si="15"/>
        <v>45527</v>
      </c>
      <c r="Z56" s="418">
        <f t="shared" si="15"/>
        <v>45528</v>
      </c>
      <c r="AA56" s="418">
        <f t="shared" si="15"/>
        <v>45529</v>
      </c>
      <c r="AB56" s="418">
        <f t="shared" si="15"/>
        <v>45530</v>
      </c>
      <c r="AC56" s="418">
        <f t="shared" si="15"/>
        <v>45531</v>
      </c>
      <c r="AD56" s="418">
        <f t="shared" si="15"/>
        <v>45532</v>
      </c>
      <c r="AE56" s="418">
        <f t="shared" si="15"/>
        <v>45533</v>
      </c>
      <c r="AF56" s="418">
        <f t="shared" si="15"/>
        <v>45534</v>
      </c>
      <c r="AG56" s="418">
        <f t="shared" si="15"/>
        <v>45535</v>
      </c>
      <c r="AH56" s="431"/>
      <c r="AI56" s="432"/>
    </row>
    <row r="57" spans="2:36">
      <c r="B57" s="433" t="s">
        <v>597</v>
      </c>
      <c r="C57" s="434">
        <f>IF(EDATE(C42,1)&gt;$G$7,"",EDATE(C42,1))</f>
        <v>45505</v>
      </c>
      <c r="D57" s="418">
        <f t="shared" ref="D57:AG57" si="16">IF(D56&gt;$G$7,"",IF(C57=EOMONTH(DATE($C54,$D54,1),0),"",IF(C57="","",C57+1)))</f>
        <v>45506</v>
      </c>
      <c r="E57" s="418">
        <f t="shared" si="16"/>
        <v>45507</v>
      </c>
      <c r="F57" s="418">
        <f t="shared" si="16"/>
        <v>45508</v>
      </c>
      <c r="G57" s="418">
        <f t="shared" si="16"/>
        <v>45509</v>
      </c>
      <c r="H57" s="418">
        <f t="shared" si="16"/>
        <v>45510</v>
      </c>
      <c r="I57" s="418">
        <f t="shared" si="16"/>
        <v>45511</v>
      </c>
      <c r="J57" s="418">
        <f t="shared" si="16"/>
        <v>45512</v>
      </c>
      <c r="K57" s="418">
        <f t="shared" si="16"/>
        <v>45513</v>
      </c>
      <c r="L57" s="418">
        <f t="shared" si="16"/>
        <v>45514</v>
      </c>
      <c r="M57" s="418">
        <f t="shared" si="16"/>
        <v>45515</v>
      </c>
      <c r="N57" s="418">
        <f t="shared" si="16"/>
        <v>45516</v>
      </c>
      <c r="O57" s="418">
        <f t="shared" si="16"/>
        <v>45517</v>
      </c>
      <c r="P57" s="418">
        <f t="shared" si="16"/>
        <v>45518</v>
      </c>
      <c r="Q57" s="418">
        <f t="shared" si="16"/>
        <v>45519</v>
      </c>
      <c r="R57" s="418">
        <f t="shared" si="16"/>
        <v>45520</v>
      </c>
      <c r="S57" s="418">
        <f t="shared" si="16"/>
        <v>45521</v>
      </c>
      <c r="T57" s="418">
        <f t="shared" si="16"/>
        <v>45522</v>
      </c>
      <c r="U57" s="418">
        <f t="shared" si="16"/>
        <v>45523</v>
      </c>
      <c r="V57" s="418">
        <f t="shared" si="16"/>
        <v>45524</v>
      </c>
      <c r="W57" s="418">
        <f t="shared" si="16"/>
        <v>45525</v>
      </c>
      <c r="X57" s="418">
        <f t="shared" si="16"/>
        <v>45526</v>
      </c>
      <c r="Y57" s="418">
        <f t="shared" si="16"/>
        <v>45527</v>
      </c>
      <c r="Z57" s="418">
        <f t="shared" si="16"/>
        <v>45528</v>
      </c>
      <c r="AA57" s="418">
        <f t="shared" si="16"/>
        <v>45529</v>
      </c>
      <c r="AB57" s="418">
        <f t="shared" si="16"/>
        <v>45530</v>
      </c>
      <c r="AC57" s="418">
        <f t="shared" si="16"/>
        <v>45531</v>
      </c>
      <c r="AD57" s="418">
        <f t="shared" si="16"/>
        <v>45532</v>
      </c>
      <c r="AE57" s="418">
        <f t="shared" si="16"/>
        <v>45533</v>
      </c>
      <c r="AF57" s="418">
        <f t="shared" si="16"/>
        <v>45534</v>
      </c>
      <c r="AG57" s="418">
        <f t="shared" si="16"/>
        <v>45535</v>
      </c>
      <c r="AH57" s="419" t="s">
        <v>598</v>
      </c>
      <c r="AI57" s="420">
        <f>+COUNTIFS(C58:AG58,"土",C59:AG59,"")+COUNTIFS(C58:AG58,"日",C59:AG59,"")</f>
        <v>9</v>
      </c>
    </row>
    <row r="58" spans="2:36">
      <c r="B58" s="393" t="s">
        <v>569</v>
      </c>
      <c r="C58" s="394" t="str">
        <f>IFERROR(TEXT(WEEKDAY(+C57),"aaa"),"")</f>
        <v>木</v>
      </c>
      <c r="D58" s="394" t="str">
        <f t="shared" ref="D58:AG58" si="17">IFERROR(TEXT(WEEKDAY(+D57),"aaa"),"")</f>
        <v>金</v>
      </c>
      <c r="E58" s="394" t="str">
        <f t="shared" si="17"/>
        <v>土</v>
      </c>
      <c r="F58" s="394" t="str">
        <f t="shared" si="17"/>
        <v>日</v>
      </c>
      <c r="G58" s="394" t="str">
        <f t="shared" si="17"/>
        <v>月</v>
      </c>
      <c r="H58" s="394" t="str">
        <f t="shared" si="17"/>
        <v>火</v>
      </c>
      <c r="I58" s="394" t="str">
        <f t="shared" si="17"/>
        <v>水</v>
      </c>
      <c r="J58" s="394" t="str">
        <f t="shared" si="17"/>
        <v>木</v>
      </c>
      <c r="K58" s="394" t="str">
        <f t="shared" si="17"/>
        <v>金</v>
      </c>
      <c r="L58" s="394" t="str">
        <f t="shared" si="17"/>
        <v>土</v>
      </c>
      <c r="M58" s="394" t="str">
        <f t="shared" si="17"/>
        <v>日</v>
      </c>
      <c r="N58" s="394" t="str">
        <f t="shared" si="17"/>
        <v>月</v>
      </c>
      <c r="O58" s="394" t="str">
        <f t="shared" si="17"/>
        <v>火</v>
      </c>
      <c r="P58" s="394" t="str">
        <f t="shared" si="17"/>
        <v>水</v>
      </c>
      <c r="Q58" s="394" t="str">
        <f t="shared" si="17"/>
        <v>木</v>
      </c>
      <c r="R58" s="394" t="str">
        <f t="shared" si="17"/>
        <v>金</v>
      </c>
      <c r="S58" s="394" t="str">
        <f t="shared" si="17"/>
        <v>土</v>
      </c>
      <c r="T58" s="394" t="str">
        <f t="shared" si="17"/>
        <v>日</v>
      </c>
      <c r="U58" s="394" t="str">
        <f t="shared" si="17"/>
        <v>月</v>
      </c>
      <c r="V58" s="394" t="str">
        <f t="shared" si="17"/>
        <v>火</v>
      </c>
      <c r="W58" s="394" t="str">
        <f t="shared" si="17"/>
        <v>水</v>
      </c>
      <c r="X58" s="394" t="str">
        <f t="shared" si="17"/>
        <v>木</v>
      </c>
      <c r="Y58" s="394" t="str">
        <f t="shared" si="17"/>
        <v>金</v>
      </c>
      <c r="Z58" s="394" t="str">
        <f t="shared" si="17"/>
        <v>土</v>
      </c>
      <c r="AA58" s="394" t="str">
        <f t="shared" si="17"/>
        <v>日</v>
      </c>
      <c r="AB58" s="394" t="str">
        <f t="shared" si="17"/>
        <v>月</v>
      </c>
      <c r="AC58" s="394" t="str">
        <f t="shared" si="17"/>
        <v>火</v>
      </c>
      <c r="AD58" s="394" t="str">
        <f t="shared" si="17"/>
        <v>水</v>
      </c>
      <c r="AE58" s="394" t="str">
        <f t="shared" si="17"/>
        <v>木</v>
      </c>
      <c r="AF58" s="394" t="str">
        <f t="shared" si="17"/>
        <v>金</v>
      </c>
      <c r="AG58" s="394" t="str">
        <f t="shared" si="17"/>
        <v>土</v>
      </c>
      <c r="AH58" s="419" t="s">
        <v>599</v>
      </c>
      <c r="AI58" s="420">
        <f>+COUNTIF(C59:AG59,"夏休")+COUNTIF(C59:AG59,"冬休")+COUNTIF(C59:AG59,"中止")+COUNTIF(C59:AG59,"工場")+COUNTIF(C59:AG59,"他")</f>
        <v>3</v>
      </c>
    </row>
    <row r="59" spans="2:36" ht="13.5" customHeight="1">
      <c r="B59" s="803" t="s">
        <v>601</v>
      </c>
      <c r="C59" s="805"/>
      <c r="D59" s="778"/>
      <c r="E59" s="778"/>
      <c r="F59" s="778"/>
      <c r="G59" s="778"/>
      <c r="H59" s="778"/>
      <c r="I59" s="778"/>
      <c r="J59" s="778"/>
      <c r="K59" s="778"/>
      <c r="L59" s="778"/>
      <c r="M59" s="778"/>
      <c r="N59" s="778"/>
      <c r="O59" s="778" t="s">
        <v>580</v>
      </c>
      <c r="P59" s="778" t="s">
        <v>580</v>
      </c>
      <c r="Q59" s="778" t="s">
        <v>580</v>
      </c>
      <c r="R59" s="778"/>
      <c r="S59" s="778"/>
      <c r="T59" s="778"/>
      <c r="U59" s="778"/>
      <c r="V59" s="778"/>
      <c r="W59" s="778"/>
      <c r="X59" s="778"/>
      <c r="Y59" s="778"/>
      <c r="Z59" s="721"/>
      <c r="AA59" s="721"/>
      <c r="AB59" s="778"/>
      <c r="AC59" s="778"/>
      <c r="AD59" s="778"/>
      <c r="AE59" s="778"/>
      <c r="AF59" s="778"/>
      <c r="AG59" s="797"/>
      <c r="AH59" s="398" t="s">
        <v>527</v>
      </c>
      <c r="AI59" s="421">
        <f>COUNT(C57:AG57)-AI58</f>
        <v>28</v>
      </c>
    </row>
    <row r="60" spans="2:36" ht="13.5" customHeight="1">
      <c r="B60" s="804"/>
      <c r="C60" s="805"/>
      <c r="D60" s="778"/>
      <c r="E60" s="778"/>
      <c r="F60" s="778"/>
      <c r="G60" s="778"/>
      <c r="H60" s="778"/>
      <c r="I60" s="778"/>
      <c r="J60" s="778"/>
      <c r="K60" s="778"/>
      <c r="L60" s="778"/>
      <c r="M60" s="778"/>
      <c r="N60" s="778"/>
      <c r="O60" s="778"/>
      <c r="P60" s="778"/>
      <c r="Q60" s="778"/>
      <c r="R60" s="778"/>
      <c r="S60" s="778"/>
      <c r="T60" s="778"/>
      <c r="U60" s="778"/>
      <c r="V60" s="778"/>
      <c r="W60" s="778"/>
      <c r="X60" s="778"/>
      <c r="Y60" s="778"/>
      <c r="Z60" s="722"/>
      <c r="AA60" s="722"/>
      <c r="AB60" s="778"/>
      <c r="AC60" s="778"/>
      <c r="AD60" s="778"/>
      <c r="AE60" s="778"/>
      <c r="AF60" s="778"/>
      <c r="AG60" s="797"/>
      <c r="AH60" s="398" t="s">
        <v>573</v>
      </c>
      <c r="AI60" s="396">
        <f>+COUNTIF(C61:AG62,"休")</f>
        <v>9</v>
      </c>
      <c r="AJ60" s="422" t="str">
        <f>IF(AI61&gt;0.285,"",IF(AI60&lt;AI57,"←計画日数が足りません",""))</f>
        <v/>
      </c>
    </row>
    <row r="61" spans="2:36" ht="13.5" customHeight="1">
      <c r="B61" s="798" t="s">
        <v>535</v>
      </c>
      <c r="C61" s="799"/>
      <c r="D61" s="793"/>
      <c r="E61" s="793" t="s">
        <v>581</v>
      </c>
      <c r="F61" s="793" t="s">
        <v>581</v>
      </c>
      <c r="G61" s="793"/>
      <c r="H61" s="776"/>
      <c r="I61" s="793"/>
      <c r="J61" s="793"/>
      <c r="K61" s="793"/>
      <c r="L61" s="793"/>
      <c r="M61" s="793" t="s">
        <v>581</v>
      </c>
      <c r="N61" s="793" t="s">
        <v>581</v>
      </c>
      <c r="O61" s="776"/>
      <c r="P61" s="793"/>
      <c r="Q61" s="793"/>
      <c r="R61" s="793"/>
      <c r="S61" s="793" t="s">
        <v>581</v>
      </c>
      <c r="T61" s="793" t="s">
        <v>581</v>
      </c>
      <c r="U61" s="793"/>
      <c r="V61" s="776"/>
      <c r="W61" s="793"/>
      <c r="X61" s="793"/>
      <c r="Y61" s="793"/>
      <c r="Z61" s="793" t="s">
        <v>581</v>
      </c>
      <c r="AA61" s="793" t="s">
        <v>581</v>
      </c>
      <c r="AB61" s="793"/>
      <c r="AC61" s="776"/>
      <c r="AD61" s="793"/>
      <c r="AE61" s="793"/>
      <c r="AF61" s="793"/>
      <c r="AG61" s="794" t="s">
        <v>581</v>
      </c>
      <c r="AH61" s="398" t="s">
        <v>575</v>
      </c>
      <c r="AI61" s="399">
        <f>+AI60/AI59</f>
        <v>0.32142857142857145</v>
      </c>
    </row>
    <row r="62" spans="2:36">
      <c r="B62" s="798"/>
      <c r="C62" s="799"/>
      <c r="D62" s="793"/>
      <c r="E62" s="793"/>
      <c r="F62" s="793"/>
      <c r="G62" s="793"/>
      <c r="H62" s="776"/>
      <c r="I62" s="793"/>
      <c r="J62" s="793"/>
      <c r="K62" s="793"/>
      <c r="L62" s="793"/>
      <c r="M62" s="793"/>
      <c r="N62" s="793"/>
      <c r="O62" s="776"/>
      <c r="P62" s="793"/>
      <c r="Q62" s="793"/>
      <c r="R62" s="793"/>
      <c r="S62" s="793"/>
      <c r="T62" s="793"/>
      <c r="U62" s="793"/>
      <c r="V62" s="776"/>
      <c r="W62" s="793"/>
      <c r="X62" s="793"/>
      <c r="Y62" s="793"/>
      <c r="Z62" s="793"/>
      <c r="AA62" s="793"/>
      <c r="AB62" s="793"/>
      <c r="AC62" s="776"/>
      <c r="AD62" s="793"/>
      <c r="AE62" s="793"/>
      <c r="AF62" s="793"/>
      <c r="AG62" s="794"/>
      <c r="AH62" s="398" t="s">
        <v>528</v>
      </c>
      <c r="AI62" s="396">
        <f>+COUNTA(C63:AG64)</f>
        <v>9</v>
      </c>
    </row>
    <row r="63" spans="2:36">
      <c r="B63" s="725" t="s">
        <v>538</v>
      </c>
      <c r="C63" s="795"/>
      <c r="D63" s="776"/>
      <c r="E63" s="776" t="s">
        <v>581</v>
      </c>
      <c r="F63" s="776" t="s">
        <v>581</v>
      </c>
      <c r="G63" s="776"/>
      <c r="H63" s="806"/>
      <c r="I63" s="776"/>
      <c r="J63" s="776"/>
      <c r="K63" s="776"/>
      <c r="L63" s="776"/>
      <c r="M63" s="776" t="s">
        <v>581</v>
      </c>
      <c r="N63" s="776" t="s">
        <v>581</v>
      </c>
      <c r="O63" s="806"/>
      <c r="P63" s="776"/>
      <c r="Q63" s="776"/>
      <c r="R63" s="776"/>
      <c r="S63" s="776" t="s">
        <v>581</v>
      </c>
      <c r="T63" s="776" t="s">
        <v>581</v>
      </c>
      <c r="U63" s="776"/>
      <c r="V63" s="806"/>
      <c r="W63" s="776"/>
      <c r="X63" s="776"/>
      <c r="Y63" s="776"/>
      <c r="Z63" s="776" t="s">
        <v>581</v>
      </c>
      <c r="AA63" s="776" t="s">
        <v>581</v>
      </c>
      <c r="AB63" s="776"/>
      <c r="AC63" s="806"/>
      <c r="AD63" s="776"/>
      <c r="AE63" s="776"/>
      <c r="AF63" s="776"/>
      <c r="AG63" s="783" t="s">
        <v>581</v>
      </c>
      <c r="AH63" s="423" t="s">
        <v>577</v>
      </c>
      <c r="AI63" s="424">
        <f>+AI62/AI59</f>
        <v>0.32142857142857145</v>
      </c>
    </row>
    <row r="64" spans="2:36">
      <c r="B64" s="726"/>
      <c r="C64" s="796"/>
      <c r="D64" s="777"/>
      <c r="E64" s="777"/>
      <c r="F64" s="777"/>
      <c r="G64" s="777"/>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84"/>
      <c r="AH64" s="400" t="s">
        <v>602</v>
      </c>
      <c r="AI64" s="401" t="str">
        <f>IF(7&gt;AI59,"対象外",IF(AI62&gt;=AI57,"OK",IF(AI63&gt;=0.285,"OK","NG")))</f>
        <v>OK</v>
      </c>
      <c r="AJ64" s="422" t="str">
        <f>IF(AI64="対象外","←７日間に満たない期間は達成判定の対象外",IF(AI64="NG","←月単位未達成","←月単位達成"))</f>
        <v>←月単位達成</v>
      </c>
    </row>
    <row r="65" spans="2:36" ht="13.5" hidden="1" customHeight="1">
      <c r="C65" s="425">
        <f t="shared" ref="C65:AG65" si="18">IF(AND(DAY(C57)&gt;=22,DAY(C57)&lt;=28,C58="土"),1,0)</f>
        <v>0</v>
      </c>
      <c r="D65" s="425">
        <f t="shared" si="18"/>
        <v>0</v>
      </c>
      <c r="E65" s="425">
        <f t="shared" si="18"/>
        <v>0</v>
      </c>
      <c r="F65" s="425">
        <f t="shared" si="18"/>
        <v>0</v>
      </c>
      <c r="G65" s="425">
        <f t="shared" si="18"/>
        <v>0</v>
      </c>
      <c r="H65" s="425">
        <f t="shared" si="18"/>
        <v>0</v>
      </c>
      <c r="I65" s="425">
        <f t="shared" si="18"/>
        <v>0</v>
      </c>
      <c r="J65" s="425">
        <f t="shared" si="18"/>
        <v>0</v>
      </c>
      <c r="K65" s="425">
        <f t="shared" si="18"/>
        <v>0</v>
      </c>
      <c r="L65" s="425">
        <f t="shared" si="18"/>
        <v>0</v>
      </c>
      <c r="M65" s="425">
        <f t="shared" si="18"/>
        <v>0</v>
      </c>
      <c r="N65" s="425">
        <f t="shared" si="18"/>
        <v>0</v>
      </c>
      <c r="O65" s="425">
        <f t="shared" si="18"/>
        <v>0</v>
      </c>
      <c r="P65" s="425">
        <f t="shared" si="18"/>
        <v>0</v>
      </c>
      <c r="Q65" s="425">
        <f t="shared" si="18"/>
        <v>0</v>
      </c>
      <c r="R65" s="425">
        <f t="shared" si="18"/>
        <v>0</v>
      </c>
      <c r="S65" s="425">
        <f t="shared" si="18"/>
        <v>0</v>
      </c>
      <c r="T65" s="425">
        <f t="shared" si="18"/>
        <v>0</v>
      </c>
      <c r="U65" s="425">
        <f t="shared" si="18"/>
        <v>0</v>
      </c>
      <c r="V65" s="425">
        <f t="shared" si="18"/>
        <v>0</v>
      </c>
      <c r="W65" s="425">
        <f t="shared" si="18"/>
        <v>0</v>
      </c>
      <c r="X65" s="425">
        <f t="shared" si="18"/>
        <v>0</v>
      </c>
      <c r="Y65" s="425">
        <f t="shared" si="18"/>
        <v>0</v>
      </c>
      <c r="Z65" s="425">
        <f t="shared" si="18"/>
        <v>1</v>
      </c>
      <c r="AA65" s="425">
        <f t="shared" si="18"/>
        <v>0</v>
      </c>
      <c r="AB65" s="425">
        <f t="shared" si="18"/>
        <v>0</v>
      </c>
      <c r="AC65" s="425">
        <f t="shared" si="18"/>
        <v>0</v>
      </c>
      <c r="AD65" s="425">
        <f t="shared" si="18"/>
        <v>0</v>
      </c>
      <c r="AE65" s="425">
        <f t="shared" si="18"/>
        <v>0</v>
      </c>
      <c r="AF65" s="425">
        <f t="shared" si="18"/>
        <v>0</v>
      </c>
      <c r="AG65" s="425">
        <f t="shared" si="18"/>
        <v>0</v>
      </c>
      <c r="AH65" s="426" t="s">
        <v>603</v>
      </c>
      <c r="AI65" s="427">
        <f>_xlfn.AGGREGATE(9,6,C65:AG65)</f>
        <v>1</v>
      </c>
      <c r="AJ65" s="422"/>
    </row>
    <row r="66" spans="2:36" ht="13.5" hidden="1" customHeight="1">
      <c r="C66" s="428">
        <f t="shared" ref="C66:AG66" si="19">IF(AND(DAY(C57)&gt;=22,DAY(C57)&lt;=28,C58="土",OR(C63="休",C63="雨")),1,0)</f>
        <v>0</v>
      </c>
      <c r="D66" s="428">
        <f t="shared" si="19"/>
        <v>0</v>
      </c>
      <c r="E66" s="428">
        <f t="shared" si="19"/>
        <v>0</v>
      </c>
      <c r="F66" s="428">
        <f t="shared" si="19"/>
        <v>0</v>
      </c>
      <c r="G66" s="428">
        <f t="shared" si="19"/>
        <v>0</v>
      </c>
      <c r="H66" s="428">
        <f t="shared" si="19"/>
        <v>0</v>
      </c>
      <c r="I66" s="428">
        <f t="shared" si="19"/>
        <v>0</v>
      </c>
      <c r="J66" s="428">
        <f t="shared" si="19"/>
        <v>0</v>
      </c>
      <c r="K66" s="428">
        <f t="shared" si="19"/>
        <v>0</v>
      </c>
      <c r="L66" s="428">
        <f t="shared" si="19"/>
        <v>0</v>
      </c>
      <c r="M66" s="428">
        <f t="shared" si="19"/>
        <v>0</v>
      </c>
      <c r="N66" s="428">
        <f t="shared" si="19"/>
        <v>0</v>
      </c>
      <c r="O66" s="428">
        <f t="shared" si="19"/>
        <v>0</v>
      </c>
      <c r="P66" s="428">
        <f t="shared" si="19"/>
        <v>0</v>
      </c>
      <c r="Q66" s="428">
        <f t="shared" si="19"/>
        <v>0</v>
      </c>
      <c r="R66" s="428">
        <f t="shared" si="19"/>
        <v>0</v>
      </c>
      <c r="S66" s="428">
        <f t="shared" si="19"/>
        <v>0</v>
      </c>
      <c r="T66" s="428">
        <f t="shared" si="19"/>
        <v>0</v>
      </c>
      <c r="U66" s="428">
        <f t="shared" si="19"/>
        <v>0</v>
      </c>
      <c r="V66" s="428">
        <f t="shared" si="19"/>
        <v>0</v>
      </c>
      <c r="W66" s="428">
        <f t="shared" si="19"/>
        <v>0</v>
      </c>
      <c r="X66" s="428">
        <f t="shared" si="19"/>
        <v>0</v>
      </c>
      <c r="Y66" s="428">
        <f t="shared" si="19"/>
        <v>0</v>
      </c>
      <c r="Z66" s="428">
        <f t="shared" si="19"/>
        <v>1</v>
      </c>
      <c r="AA66" s="428">
        <f t="shared" si="19"/>
        <v>0</v>
      </c>
      <c r="AB66" s="428">
        <f t="shared" si="19"/>
        <v>0</v>
      </c>
      <c r="AC66" s="428">
        <f t="shared" si="19"/>
        <v>0</v>
      </c>
      <c r="AD66" s="428">
        <f t="shared" si="19"/>
        <v>0</v>
      </c>
      <c r="AE66" s="428">
        <f t="shared" si="19"/>
        <v>0</v>
      </c>
      <c r="AF66" s="428">
        <f t="shared" si="19"/>
        <v>0</v>
      </c>
      <c r="AG66" s="428">
        <f t="shared" si="19"/>
        <v>0</v>
      </c>
      <c r="AH66" s="426" t="s">
        <v>604</v>
      </c>
      <c r="AI66" s="427">
        <f>_xlfn.AGGREGATE(9,6,C66:AG66)</f>
        <v>1</v>
      </c>
      <c r="AJ66" s="422"/>
    </row>
    <row r="68" spans="2:36" hidden="1">
      <c r="C68" s="364">
        <f>YEAR(C71)</f>
        <v>2024</v>
      </c>
      <c r="D68" s="364">
        <f>MONTH(C71)</f>
        <v>9</v>
      </c>
    </row>
    <row r="69" spans="2:36">
      <c r="B69" s="368" t="s">
        <v>596</v>
      </c>
      <c r="C69" s="800">
        <f>C71</f>
        <v>45536</v>
      </c>
      <c r="D69" s="801"/>
      <c r="E69" s="801"/>
      <c r="F69" s="801"/>
      <c r="G69" s="801"/>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2"/>
    </row>
    <row r="70" spans="2:36" hidden="1">
      <c r="B70" s="430"/>
      <c r="C70" s="418">
        <f>DATE($C68,$D68,1)</f>
        <v>45536</v>
      </c>
      <c r="D70" s="418">
        <f t="shared" ref="D70:AG70" si="20">C70+1</f>
        <v>45537</v>
      </c>
      <c r="E70" s="418">
        <f t="shared" si="20"/>
        <v>45538</v>
      </c>
      <c r="F70" s="418">
        <f t="shared" si="20"/>
        <v>45539</v>
      </c>
      <c r="G70" s="418">
        <f t="shared" si="20"/>
        <v>45540</v>
      </c>
      <c r="H70" s="418">
        <f t="shared" si="20"/>
        <v>45541</v>
      </c>
      <c r="I70" s="418">
        <f t="shared" si="20"/>
        <v>45542</v>
      </c>
      <c r="J70" s="418">
        <f t="shared" si="20"/>
        <v>45543</v>
      </c>
      <c r="K70" s="418">
        <f t="shared" si="20"/>
        <v>45544</v>
      </c>
      <c r="L70" s="418">
        <f t="shared" si="20"/>
        <v>45545</v>
      </c>
      <c r="M70" s="418">
        <f t="shared" si="20"/>
        <v>45546</v>
      </c>
      <c r="N70" s="418">
        <f t="shared" si="20"/>
        <v>45547</v>
      </c>
      <c r="O70" s="418">
        <f t="shared" si="20"/>
        <v>45548</v>
      </c>
      <c r="P70" s="418">
        <f t="shared" si="20"/>
        <v>45549</v>
      </c>
      <c r="Q70" s="418">
        <f t="shared" si="20"/>
        <v>45550</v>
      </c>
      <c r="R70" s="418">
        <f t="shared" si="20"/>
        <v>45551</v>
      </c>
      <c r="S70" s="418">
        <f t="shared" si="20"/>
        <v>45552</v>
      </c>
      <c r="T70" s="418">
        <f t="shared" si="20"/>
        <v>45553</v>
      </c>
      <c r="U70" s="418">
        <f t="shared" si="20"/>
        <v>45554</v>
      </c>
      <c r="V70" s="418">
        <f t="shared" si="20"/>
        <v>45555</v>
      </c>
      <c r="W70" s="418">
        <f t="shared" si="20"/>
        <v>45556</v>
      </c>
      <c r="X70" s="418">
        <f t="shared" si="20"/>
        <v>45557</v>
      </c>
      <c r="Y70" s="418">
        <f t="shared" si="20"/>
        <v>45558</v>
      </c>
      <c r="Z70" s="418">
        <f t="shared" si="20"/>
        <v>45559</v>
      </c>
      <c r="AA70" s="418">
        <f t="shared" si="20"/>
        <v>45560</v>
      </c>
      <c r="AB70" s="418">
        <f t="shared" si="20"/>
        <v>45561</v>
      </c>
      <c r="AC70" s="418">
        <f t="shared" si="20"/>
        <v>45562</v>
      </c>
      <c r="AD70" s="418">
        <f t="shared" si="20"/>
        <v>45563</v>
      </c>
      <c r="AE70" s="418">
        <f t="shared" si="20"/>
        <v>45564</v>
      </c>
      <c r="AF70" s="418">
        <f t="shared" si="20"/>
        <v>45565</v>
      </c>
      <c r="AG70" s="418">
        <f t="shared" si="20"/>
        <v>45566</v>
      </c>
      <c r="AH70" s="431"/>
      <c r="AI70" s="432"/>
    </row>
    <row r="71" spans="2:36">
      <c r="B71" s="433" t="s">
        <v>597</v>
      </c>
      <c r="C71" s="434">
        <f>IF(EDATE(C56,1)&gt;$G$7,"",EDATE(C56,1))</f>
        <v>45536</v>
      </c>
      <c r="D71" s="418">
        <f t="shared" ref="D71:AG71" si="21">IF(D70&gt;$G$7,"",IF(C71=EOMONTH(DATE($C68,$D68,1),0),"",IF(C71="","",C71+1)))</f>
        <v>45537</v>
      </c>
      <c r="E71" s="418">
        <f t="shared" si="21"/>
        <v>45538</v>
      </c>
      <c r="F71" s="418">
        <f t="shared" si="21"/>
        <v>45539</v>
      </c>
      <c r="G71" s="418">
        <f t="shared" si="21"/>
        <v>45540</v>
      </c>
      <c r="H71" s="418">
        <f t="shared" si="21"/>
        <v>45541</v>
      </c>
      <c r="I71" s="418">
        <f t="shared" si="21"/>
        <v>45542</v>
      </c>
      <c r="J71" s="418">
        <f t="shared" si="21"/>
        <v>45543</v>
      </c>
      <c r="K71" s="418">
        <f t="shared" si="21"/>
        <v>45544</v>
      </c>
      <c r="L71" s="418">
        <f t="shared" si="21"/>
        <v>45545</v>
      </c>
      <c r="M71" s="418">
        <f t="shared" si="21"/>
        <v>45546</v>
      </c>
      <c r="N71" s="418">
        <f t="shared" si="21"/>
        <v>45547</v>
      </c>
      <c r="O71" s="418">
        <f t="shared" si="21"/>
        <v>45548</v>
      </c>
      <c r="P71" s="418">
        <f t="shared" si="21"/>
        <v>45549</v>
      </c>
      <c r="Q71" s="418">
        <f t="shared" si="21"/>
        <v>45550</v>
      </c>
      <c r="R71" s="418">
        <f t="shared" si="21"/>
        <v>45551</v>
      </c>
      <c r="S71" s="418">
        <f t="shared" si="21"/>
        <v>45552</v>
      </c>
      <c r="T71" s="418">
        <f t="shared" si="21"/>
        <v>45553</v>
      </c>
      <c r="U71" s="418">
        <f t="shared" si="21"/>
        <v>45554</v>
      </c>
      <c r="V71" s="418">
        <f t="shared" si="21"/>
        <v>45555</v>
      </c>
      <c r="W71" s="418">
        <f t="shared" si="21"/>
        <v>45556</v>
      </c>
      <c r="X71" s="418">
        <f t="shared" si="21"/>
        <v>45557</v>
      </c>
      <c r="Y71" s="418">
        <f t="shared" si="21"/>
        <v>45558</v>
      </c>
      <c r="Z71" s="418">
        <f t="shared" si="21"/>
        <v>45559</v>
      </c>
      <c r="AA71" s="418">
        <f t="shared" si="21"/>
        <v>45560</v>
      </c>
      <c r="AB71" s="418">
        <f t="shared" si="21"/>
        <v>45561</v>
      </c>
      <c r="AC71" s="418">
        <f t="shared" si="21"/>
        <v>45562</v>
      </c>
      <c r="AD71" s="418">
        <f t="shared" si="21"/>
        <v>45563</v>
      </c>
      <c r="AE71" s="418">
        <f t="shared" si="21"/>
        <v>45564</v>
      </c>
      <c r="AF71" s="418">
        <f t="shared" si="21"/>
        <v>45565</v>
      </c>
      <c r="AG71" s="418" t="str">
        <f t="shared" si="21"/>
        <v/>
      </c>
      <c r="AH71" s="419" t="s">
        <v>598</v>
      </c>
      <c r="AI71" s="420">
        <f>+COUNTIFS(C72:AG72,"土",C73:AG73,"")+COUNTIFS(C72:AG72,"日",C73:AG73,"")</f>
        <v>9</v>
      </c>
    </row>
    <row r="72" spans="2:36">
      <c r="B72" s="393" t="s">
        <v>569</v>
      </c>
      <c r="C72" s="394" t="str">
        <f>IFERROR(TEXT(WEEKDAY(+C71),"aaa"),"")</f>
        <v>日</v>
      </c>
      <c r="D72" s="394" t="str">
        <f t="shared" ref="D72:AG72" si="22">IFERROR(TEXT(WEEKDAY(+D71),"aaa"),"")</f>
        <v>月</v>
      </c>
      <c r="E72" s="394" t="str">
        <f t="shared" si="22"/>
        <v>火</v>
      </c>
      <c r="F72" s="394" t="str">
        <f t="shared" si="22"/>
        <v>水</v>
      </c>
      <c r="G72" s="394" t="str">
        <f t="shared" si="22"/>
        <v>木</v>
      </c>
      <c r="H72" s="394" t="str">
        <f t="shared" si="22"/>
        <v>金</v>
      </c>
      <c r="I72" s="394" t="str">
        <f t="shared" si="22"/>
        <v>土</v>
      </c>
      <c r="J72" s="394" t="str">
        <f t="shared" si="22"/>
        <v>日</v>
      </c>
      <c r="K72" s="394" t="str">
        <f t="shared" si="22"/>
        <v>月</v>
      </c>
      <c r="L72" s="394" t="str">
        <f t="shared" si="22"/>
        <v>火</v>
      </c>
      <c r="M72" s="394" t="str">
        <f t="shared" si="22"/>
        <v>水</v>
      </c>
      <c r="N72" s="394" t="str">
        <f t="shared" si="22"/>
        <v>木</v>
      </c>
      <c r="O72" s="394" t="str">
        <f t="shared" si="22"/>
        <v>金</v>
      </c>
      <c r="P72" s="394" t="str">
        <f t="shared" si="22"/>
        <v>土</v>
      </c>
      <c r="Q72" s="394" t="str">
        <f t="shared" si="22"/>
        <v>日</v>
      </c>
      <c r="R72" s="394" t="str">
        <f t="shared" si="22"/>
        <v>月</v>
      </c>
      <c r="S72" s="394" t="str">
        <f t="shared" si="22"/>
        <v>火</v>
      </c>
      <c r="T72" s="394" t="str">
        <f t="shared" si="22"/>
        <v>水</v>
      </c>
      <c r="U72" s="394" t="str">
        <f t="shared" si="22"/>
        <v>木</v>
      </c>
      <c r="V72" s="394" t="str">
        <f t="shared" si="22"/>
        <v>金</v>
      </c>
      <c r="W72" s="394" t="str">
        <f t="shared" si="22"/>
        <v>土</v>
      </c>
      <c r="X72" s="394" t="str">
        <f t="shared" si="22"/>
        <v>日</v>
      </c>
      <c r="Y72" s="394" t="str">
        <f t="shared" si="22"/>
        <v>月</v>
      </c>
      <c r="Z72" s="394" t="str">
        <f t="shared" si="22"/>
        <v>火</v>
      </c>
      <c r="AA72" s="394" t="str">
        <f t="shared" si="22"/>
        <v>水</v>
      </c>
      <c r="AB72" s="394" t="str">
        <f t="shared" si="22"/>
        <v>木</v>
      </c>
      <c r="AC72" s="394" t="str">
        <f t="shared" si="22"/>
        <v>金</v>
      </c>
      <c r="AD72" s="394" t="str">
        <f t="shared" si="22"/>
        <v>土</v>
      </c>
      <c r="AE72" s="394" t="str">
        <f t="shared" si="22"/>
        <v>日</v>
      </c>
      <c r="AF72" s="394" t="str">
        <f t="shared" si="22"/>
        <v>月</v>
      </c>
      <c r="AG72" s="394" t="str">
        <f t="shared" si="22"/>
        <v/>
      </c>
      <c r="AH72" s="419" t="s">
        <v>599</v>
      </c>
      <c r="AI72" s="420">
        <f>+COUNTIF(C73:AG73,"夏休")+COUNTIF(C73:AG73,"冬休")+COUNTIF(C73:AG73,"中止")+COUNTIF(C73:AG73,"工場")+COUNTIF(C73:AG73,"他")</f>
        <v>0</v>
      </c>
    </row>
    <row r="73" spans="2:36" ht="13.5" customHeight="1">
      <c r="B73" s="803" t="s">
        <v>601</v>
      </c>
      <c r="C73" s="805"/>
      <c r="D73" s="778"/>
      <c r="E73" s="778"/>
      <c r="F73" s="778"/>
      <c r="G73" s="778"/>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97"/>
      <c r="AH73" s="398" t="s">
        <v>527</v>
      </c>
      <c r="AI73" s="421">
        <f>COUNT(C71:AG71)-AI72</f>
        <v>30</v>
      </c>
    </row>
    <row r="74" spans="2:36" ht="13.5" customHeight="1">
      <c r="B74" s="804"/>
      <c r="C74" s="805"/>
      <c r="D74" s="778"/>
      <c r="E74" s="778"/>
      <c r="F74" s="778"/>
      <c r="G74" s="778"/>
      <c r="H74" s="778"/>
      <c r="I74" s="778"/>
      <c r="J74" s="778"/>
      <c r="K74" s="778"/>
      <c r="L74" s="778"/>
      <c r="M74" s="778"/>
      <c r="N74" s="778"/>
      <c r="O74" s="778"/>
      <c r="P74" s="778"/>
      <c r="Q74" s="778"/>
      <c r="R74" s="778"/>
      <c r="S74" s="778"/>
      <c r="T74" s="778"/>
      <c r="U74" s="778"/>
      <c r="V74" s="778"/>
      <c r="W74" s="778"/>
      <c r="X74" s="778"/>
      <c r="Y74" s="778"/>
      <c r="Z74" s="778"/>
      <c r="AA74" s="778"/>
      <c r="AB74" s="778"/>
      <c r="AC74" s="778"/>
      <c r="AD74" s="778"/>
      <c r="AE74" s="778"/>
      <c r="AF74" s="778"/>
      <c r="AG74" s="797"/>
      <c r="AH74" s="398" t="s">
        <v>573</v>
      </c>
      <c r="AI74" s="396">
        <f>+COUNTIF(C75:AG76,"休")</f>
        <v>9</v>
      </c>
      <c r="AJ74" s="422" t="str">
        <f>IF(AI75&gt;0.285,"",IF(AI74&lt;AI71,"←計画日数が足りません",""))</f>
        <v/>
      </c>
    </row>
    <row r="75" spans="2:36" ht="13.5" customHeight="1">
      <c r="B75" s="798" t="s">
        <v>535</v>
      </c>
      <c r="C75" s="799" t="s">
        <v>581</v>
      </c>
      <c r="D75" s="793"/>
      <c r="E75" s="776"/>
      <c r="F75" s="793"/>
      <c r="G75" s="793"/>
      <c r="H75" s="793"/>
      <c r="I75" s="793" t="s">
        <v>581</v>
      </c>
      <c r="J75" s="793" t="s">
        <v>581</v>
      </c>
      <c r="K75" s="793"/>
      <c r="L75" s="776"/>
      <c r="M75" s="793"/>
      <c r="N75" s="793"/>
      <c r="O75" s="793"/>
      <c r="P75" s="793" t="s">
        <v>581</v>
      </c>
      <c r="Q75" s="793" t="s">
        <v>581</v>
      </c>
      <c r="R75" s="793"/>
      <c r="S75" s="776"/>
      <c r="T75" s="793"/>
      <c r="U75" s="793"/>
      <c r="V75" s="793"/>
      <c r="W75" s="793" t="s">
        <v>581</v>
      </c>
      <c r="X75" s="793" t="s">
        <v>581</v>
      </c>
      <c r="Y75" s="793"/>
      <c r="Z75" s="776"/>
      <c r="AA75" s="793"/>
      <c r="AB75" s="793"/>
      <c r="AC75" s="793"/>
      <c r="AD75" s="793" t="s">
        <v>581</v>
      </c>
      <c r="AE75" s="793" t="s">
        <v>581</v>
      </c>
      <c r="AF75" s="793"/>
      <c r="AG75" s="794"/>
      <c r="AH75" s="398" t="s">
        <v>575</v>
      </c>
      <c r="AI75" s="399">
        <f>+AI74/AI73</f>
        <v>0.3</v>
      </c>
    </row>
    <row r="76" spans="2:36">
      <c r="B76" s="798"/>
      <c r="C76" s="799"/>
      <c r="D76" s="793"/>
      <c r="E76" s="776"/>
      <c r="F76" s="793"/>
      <c r="G76" s="793"/>
      <c r="H76" s="793"/>
      <c r="I76" s="793"/>
      <c r="J76" s="793"/>
      <c r="K76" s="793"/>
      <c r="L76" s="776"/>
      <c r="M76" s="793"/>
      <c r="N76" s="793"/>
      <c r="O76" s="793"/>
      <c r="P76" s="793"/>
      <c r="Q76" s="793"/>
      <c r="R76" s="793"/>
      <c r="S76" s="776"/>
      <c r="T76" s="793"/>
      <c r="U76" s="793"/>
      <c r="V76" s="793"/>
      <c r="W76" s="793"/>
      <c r="X76" s="793"/>
      <c r="Y76" s="793"/>
      <c r="Z76" s="776"/>
      <c r="AA76" s="793"/>
      <c r="AB76" s="793"/>
      <c r="AC76" s="793"/>
      <c r="AD76" s="793"/>
      <c r="AE76" s="793"/>
      <c r="AF76" s="793"/>
      <c r="AG76" s="794"/>
      <c r="AH76" s="398" t="s">
        <v>528</v>
      </c>
      <c r="AI76" s="396">
        <f>+COUNTA(C77:AG78)</f>
        <v>9</v>
      </c>
    </row>
    <row r="77" spans="2:36">
      <c r="B77" s="725" t="s">
        <v>538</v>
      </c>
      <c r="C77" s="795" t="s">
        <v>581</v>
      </c>
      <c r="D77" s="776"/>
      <c r="E77" s="806"/>
      <c r="F77" s="776"/>
      <c r="G77" s="776"/>
      <c r="H77" s="776"/>
      <c r="I77" s="776" t="s">
        <v>581</v>
      </c>
      <c r="J77" s="776" t="s">
        <v>581</v>
      </c>
      <c r="K77" s="776"/>
      <c r="L77" s="806"/>
      <c r="M77" s="776"/>
      <c r="N77" s="776"/>
      <c r="O77" s="776"/>
      <c r="P77" s="776" t="s">
        <v>581</v>
      </c>
      <c r="Q77" s="776" t="s">
        <v>581</v>
      </c>
      <c r="R77" s="776"/>
      <c r="S77" s="806"/>
      <c r="T77" s="776"/>
      <c r="U77" s="776"/>
      <c r="V77" s="776"/>
      <c r="W77" s="776" t="s">
        <v>581</v>
      </c>
      <c r="X77" s="776" t="s">
        <v>581</v>
      </c>
      <c r="Y77" s="776"/>
      <c r="Z77" s="806"/>
      <c r="AA77" s="776"/>
      <c r="AB77" s="776"/>
      <c r="AC77" s="776"/>
      <c r="AD77" s="776" t="s">
        <v>581</v>
      </c>
      <c r="AE77" s="776" t="s">
        <v>581</v>
      </c>
      <c r="AF77" s="776"/>
      <c r="AG77" s="783"/>
      <c r="AH77" s="423" t="s">
        <v>577</v>
      </c>
      <c r="AI77" s="424">
        <f>+AI76/AI73</f>
        <v>0.3</v>
      </c>
    </row>
    <row r="78" spans="2:36">
      <c r="B78" s="726"/>
      <c r="C78" s="796"/>
      <c r="D78" s="777"/>
      <c r="E78" s="777"/>
      <c r="F78" s="777"/>
      <c r="G78" s="777"/>
      <c r="H78" s="777"/>
      <c r="I78" s="777"/>
      <c r="J78" s="777"/>
      <c r="K78" s="777"/>
      <c r="L78" s="777"/>
      <c r="M78" s="777"/>
      <c r="N78" s="777"/>
      <c r="O78" s="777"/>
      <c r="P78" s="777"/>
      <c r="Q78" s="777"/>
      <c r="R78" s="777"/>
      <c r="S78" s="777"/>
      <c r="T78" s="777"/>
      <c r="U78" s="777"/>
      <c r="V78" s="777"/>
      <c r="W78" s="777"/>
      <c r="X78" s="777"/>
      <c r="Y78" s="777"/>
      <c r="Z78" s="777"/>
      <c r="AA78" s="777"/>
      <c r="AB78" s="777"/>
      <c r="AC78" s="777"/>
      <c r="AD78" s="777"/>
      <c r="AE78" s="777"/>
      <c r="AF78" s="777"/>
      <c r="AG78" s="784"/>
      <c r="AH78" s="400" t="s">
        <v>602</v>
      </c>
      <c r="AI78" s="401" t="str">
        <f>IF(7&gt;AI73,"対象外",IF(AI76&gt;=AI71,"OK",IF(AI77&gt;=0.285,"OK","NG")))</f>
        <v>OK</v>
      </c>
      <c r="AJ78" s="422" t="str">
        <f>IF(AI78="対象外","←７日間に満たない期間は達成判定の対象外",IF(AI78="NG","←月単位未達成","←月単位達成"))</f>
        <v>←月単位達成</v>
      </c>
    </row>
    <row r="79" spans="2:36" hidden="1">
      <c r="C79" s="425">
        <f t="shared" ref="C79:AG79" si="23">IF(AND(DAY(C71)&gt;=22,DAY(C71)&lt;=28,C72="土"),1,0)</f>
        <v>0</v>
      </c>
      <c r="D79" s="425">
        <f t="shared" si="23"/>
        <v>0</v>
      </c>
      <c r="E79" s="425">
        <f t="shared" si="23"/>
        <v>0</v>
      </c>
      <c r="F79" s="425">
        <f t="shared" si="23"/>
        <v>0</v>
      </c>
      <c r="G79" s="425">
        <f t="shared" si="23"/>
        <v>0</v>
      </c>
      <c r="H79" s="425">
        <f t="shared" si="23"/>
        <v>0</v>
      </c>
      <c r="I79" s="425">
        <f t="shared" si="23"/>
        <v>0</v>
      </c>
      <c r="J79" s="425">
        <f t="shared" si="23"/>
        <v>0</v>
      </c>
      <c r="K79" s="425">
        <f t="shared" si="23"/>
        <v>0</v>
      </c>
      <c r="L79" s="425">
        <f t="shared" si="23"/>
        <v>0</v>
      </c>
      <c r="M79" s="425">
        <f t="shared" si="23"/>
        <v>0</v>
      </c>
      <c r="N79" s="425">
        <f t="shared" si="23"/>
        <v>0</v>
      </c>
      <c r="O79" s="425">
        <f t="shared" si="23"/>
        <v>0</v>
      </c>
      <c r="P79" s="425">
        <f t="shared" si="23"/>
        <v>0</v>
      </c>
      <c r="Q79" s="425">
        <f t="shared" si="23"/>
        <v>0</v>
      </c>
      <c r="R79" s="425">
        <f t="shared" si="23"/>
        <v>0</v>
      </c>
      <c r="S79" s="425">
        <f t="shared" si="23"/>
        <v>0</v>
      </c>
      <c r="T79" s="425">
        <f t="shared" si="23"/>
        <v>0</v>
      </c>
      <c r="U79" s="425">
        <f t="shared" si="23"/>
        <v>0</v>
      </c>
      <c r="V79" s="425">
        <f t="shared" si="23"/>
        <v>0</v>
      </c>
      <c r="W79" s="425">
        <f t="shared" si="23"/>
        <v>0</v>
      </c>
      <c r="X79" s="425">
        <f t="shared" si="23"/>
        <v>0</v>
      </c>
      <c r="Y79" s="425">
        <f t="shared" si="23"/>
        <v>0</v>
      </c>
      <c r="Z79" s="425">
        <f t="shared" si="23"/>
        <v>0</v>
      </c>
      <c r="AA79" s="425">
        <f t="shared" si="23"/>
        <v>0</v>
      </c>
      <c r="AB79" s="425">
        <f t="shared" si="23"/>
        <v>0</v>
      </c>
      <c r="AC79" s="425">
        <f t="shared" si="23"/>
        <v>0</v>
      </c>
      <c r="AD79" s="425">
        <f t="shared" si="23"/>
        <v>1</v>
      </c>
      <c r="AE79" s="425">
        <f t="shared" si="23"/>
        <v>0</v>
      </c>
      <c r="AF79" s="425">
        <f t="shared" si="23"/>
        <v>0</v>
      </c>
      <c r="AG79" s="425" t="e">
        <f t="shared" si="23"/>
        <v>#VALUE!</v>
      </c>
      <c r="AH79" s="426" t="s">
        <v>603</v>
      </c>
      <c r="AI79" s="427">
        <f>_xlfn.AGGREGATE(9,6,C79:AG79)</f>
        <v>1</v>
      </c>
      <c r="AJ79" s="422"/>
    </row>
    <row r="80" spans="2:36" hidden="1">
      <c r="C80" s="428">
        <f t="shared" ref="C80:AG80" si="24">IF(AND(DAY(C71)&gt;=22,DAY(C71)&lt;=28,C72="土",OR(C77="休",C77="雨")),1,0)</f>
        <v>0</v>
      </c>
      <c r="D80" s="428">
        <f t="shared" si="24"/>
        <v>0</v>
      </c>
      <c r="E80" s="428">
        <f t="shared" si="24"/>
        <v>0</v>
      </c>
      <c r="F80" s="428">
        <f t="shared" si="24"/>
        <v>0</v>
      </c>
      <c r="G80" s="428">
        <f t="shared" si="24"/>
        <v>0</v>
      </c>
      <c r="H80" s="428">
        <f t="shared" si="24"/>
        <v>0</v>
      </c>
      <c r="I80" s="428">
        <f t="shared" si="24"/>
        <v>0</v>
      </c>
      <c r="J80" s="428">
        <f t="shared" si="24"/>
        <v>0</v>
      </c>
      <c r="K80" s="428">
        <f t="shared" si="24"/>
        <v>0</v>
      </c>
      <c r="L80" s="428">
        <f t="shared" si="24"/>
        <v>0</v>
      </c>
      <c r="M80" s="428">
        <f t="shared" si="24"/>
        <v>0</v>
      </c>
      <c r="N80" s="428">
        <f t="shared" si="24"/>
        <v>0</v>
      </c>
      <c r="O80" s="428">
        <f t="shared" si="24"/>
        <v>0</v>
      </c>
      <c r="P80" s="428">
        <f t="shared" si="24"/>
        <v>0</v>
      </c>
      <c r="Q80" s="428">
        <f t="shared" si="24"/>
        <v>0</v>
      </c>
      <c r="R80" s="428">
        <f t="shared" si="24"/>
        <v>0</v>
      </c>
      <c r="S80" s="428">
        <f t="shared" si="24"/>
        <v>0</v>
      </c>
      <c r="T80" s="428">
        <f t="shared" si="24"/>
        <v>0</v>
      </c>
      <c r="U80" s="428">
        <f t="shared" si="24"/>
        <v>0</v>
      </c>
      <c r="V80" s="428">
        <f t="shared" si="24"/>
        <v>0</v>
      </c>
      <c r="W80" s="428">
        <f t="shared" si="24"/>
        <v>0</v>
      </c>
      <c r="X80" s="428">
        <f t="shared" si="24"/>
        <v>0</v>
      </c>
      <c r="Y80" s="428">
        <f t="shared" si="24"/>
        <v>0</v>
      </c>
      <c r="Z80" s="428">
        <f t="shared" si="24"/>
        <v>0</v>
      </c>
      <c r="AA80" s="428">
        <f t="shared" si="24"/>
        <v>0</v>
      </c>
      <c r="AB80" s="428">
        <f t="shared" si="24"/>
        <v>0</v>
      </c>
      <c r="AC80" s="428">
        <f t="shared" si="24"/>
        <v>0</v>
      </c>
      <c r="AD80" s="428">
        <f t="shared" si="24"/>
        <v>1</v>
      </c>
      <c r="AE80" s="428">
        <f t="shared" si="24"/>
        <v>0</v>
      </c>
      <c r="AF80" s="428">
        <f t="shared" si="24"/>
        <v>0</v>
      </c>
      <c r="AG80" s="428" t="e">
        <f t="shared" si="24"/>
        <v>#VALUE!</v>
      </c>
      <c r="AH80" s="426" t="s">
        <v>604</v>
      </c>
      <c r="AI80" s="427">
        <f>_xlfn.AGGREGATE(9,6,C80:AG80)</f>
        <v>1</v>
      </c>
      <c r="AJ80" s="422"/>
    </row>
    <row r="82" spans="2:36" hidden="1">
      <c r="C82" s="364">
        <f>YEAR(C85)</f>
        <v>2024</v>
      </c>
      <c r="D82" s="364">
        <f>MONTH(C85)</f>
        <v>10</v>
      </c>
    </row>
    <row r="83" spans="2:36">
      <c r="B83" s="368" t="s">
        <v>596</v>
      </c>
      <c r="C83" s="800">
        <f>C85</f>
        <v>45566</v>
      </c>
      <c r="D83" s="801"/>
      <c r="E83" s="801"/>
      <c r="F83" s="801"/>
      <c r="G83" s="801"/>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2"/>
    </row>
    <row r="84" spans="2:36" hidden="1">
      <c r="B84" s="430"/>
      <c r="C84" s="418">
        <f>DATE($C82,$D82,1)</f>
        <v>45566</v>
      </c>
      <c r="D84" s="418">
        <f t="shared" ref="D84:AG84" si="25">C84+1</f>
        <v>45567</v>
      </c>
      <c r="E84" s="418">
        <f t="shared" si="25"/>
        <v>45568</v>
      </c>
      <c r="F84" s="418">
        <f t="shared" si="25"/>
        <v>45569</v>
      </c>
      <c r="G84" s="418">
        <f t="shared" si="25"/>
        <v>45570</v>
      </c>
      <c r="H84" s="418">
        <f t="shared" si="25"/>
        <v>45571</v>
      </c>
      <c r="I84" s="418">
        <f t="shared" si="25"/>
        <v>45572</v>
      </c>
      <c r="J84" s="418">
        <f t="shared" si="25"/>
        <v>45573</v>
      </c>
      <c r="K84" s="418">
        <f t="shared" si="25"/>
        <v>45574</v>
      </c>
      <c r="L84" s="418">
        <f t="shared" si="25"/>
        <v>45575</v>
      </c>
      <c r="M84" s="418">
        <f t="shared" si="25"/>
        <v>45576</v>
      </c>
      <c r="N84" s="418">
        <f t="shared" si="25"/>
        <v>45577</v>
      </c>
      <c r="O84" s="418">
        <f t="shared" si="25"/>
        <v>45578</v>
      </c>
      <c r="P84" s="418">
        <f t="shared" si="25"/>
        <v>45579</v>
      </c>
      <c r="Q84" s="418">
        <f t="shared" si="25"/>
        <v>45580</v>
      </c>
      <c r="R84" s="418">
        <f t="shared" si="25"/>
        <v>45581</v>
      </c>
      <c r="S84" s="418">
        <f t="shared" si="25"/>
        <v>45582</v>
      </c>
      <c r="T84" s="418">
        <f t="shared" si="25"/>
        <v>45583</v>
      </c>
      <c r="U84" s="418">
        <f t="shared" si="25"/>
        <v>45584</v>
      </c>
      <c r="V84" s="418">
        <f t="shared" si="25"/>
        <v>45585</v>
      </c>
      <c r="W84" s="418">
        <f t="shared" si="25"/>
        <v>45586</v>
      </c>
      <c r="X84" s="418">
        <f t="shared" si="25"/>
        <v>45587</v>
      </c>
      <c r="Y84" s="418">
        <f t="shared" si="25"/>
        <v>45588</v>
      </c>
      <c r="Z84" s="418">
        <f t="shared" si="25"/>
        <v>45589</v>
      </c>
      <c r="AA84" s="418">
        <f t="shared" si="25"/>
        <v>45590</v>
      </c>
      <c r="AB84" s="418">
        <f t="shared" si="25"/>
        <v>45591</v>
      </c>
      <c r="AC84" s="418">
        <f t="shared" si="25"/>
        <v>45592</v>
      </c>
      <c r="AD84" s="418">
        <f t="shared" si="25"/>
        <v>45593</v>
      </c>
      <c r="AE84" s="418">
        <f t="shared" si="25"/>
        <v>45594</v>
      </c>
      <c r="AF84" s="418">
        <f t="shared" si="25"/>
        <v>45595</v>
      </c>
      <c r="AG84" s="418">
        <f t="shared" si="25"/>
        <v>45596</v>
      </c>
      <c r="AH84" s="431"/>
      <c r="AI84" s="432"/>
    </row>
    <row r="85" spans="2:36">
      <c r="B85" s="433" t="s">
        <v>597</v>
      </c>
      <c r="C85" s="434">
        <f>IF(EDATE(C70,1)&gt;$G$7,"",EDATE(C70,1))</f>
        <v>45566</v>
      </c>
      <c r="D85" s="418">
        <f t="shared" ref="D85:AG85" si="26">IF(D84&gt;$G$7,"",IF(C85=EOMONTH(DATE($C82,$D82,1),0),"",IF(C85="","",C85+1)))</f>
        <v>45567</v>
      </c>
      <c r="E85" s="418">
        <f t="shared" si="26"/>
        <v>45568</v>
      </c>
      <c r="F85" s="418">
        <f t="shared" si="26"/>
        <v>45569</v>
      </c>
      <c r="G85" s="418">
        <f t="shared" si="26"/>
        <v>45570</v>
      </c>
      <c r="H85" s="418">
        <f t="shared" si="26"/>
        <v>45571</v>
      </c>
      <c r="I85" s="418">
        <f t="shared" si="26"/>
        <v>45572</v>
      </c>
      <c r="J85" s="418">
        <f t="shared" si="26"/>
        <v>45573</v>
      </c>
      <c r="K85" s="418">
        <f t="shared" si="26"/>
        <v>45574</v>
      </c>
      <c r="L85" s="418">
        <f t="shared" si="26"/>
        <v>45575</v>
      </c>
      <c r="M85" s="418">
        <f t="shared" si="26"/>
        <v>45576</v>
      </c>
      <c r="N85" s="418">
        <f t="shared" si="26"/>
        <v>45577</v>
      </c>
      <c r="O85" s="418">
        <f t="shared" si="26"/>
        <v>45578</v>
      </c>
      <c r="P85" s="418">
        <f t="shared" si="26"/>
        <v>45579</v>
      </c>
      <c r="Q85" s="418">
        <f t="shared" si="26"/>
        <v>45580</v>
      </c>
      <c r="R85" s="418">
        <f t="shared" si="26"/>
        <v>45581</v>
      </c>
      <c r="S85" s="418">
        <f t="shared" si="26"/>
        <v>45582</v>
      </c>
      <c r="T85" s="418">
        <f t="shared" si="26"/>
        <v>45583</v>
      </c>
      <c r="U85" s="418">
        <f t="shared" si="26"/>
        <v>45584</v>
      </c>
      <c r="V85" s="418">
        <f t="shared" si="26"/>
        <v>45585</v>
      </c>
      <c r="W85" s="418">
        <f t="shared" si="26"/>
        <v>45586</v>
      </c>
      <c r="X85" s="418">
        <f t="shared" si="26"/>
        <v>45587</v>
      </c>
      <c r="Y85" s="418">
        <f t="shared" si="26"/>
        <v>45588</v>
      </c>
      <c r="Z85" s="418">
        <f t="shared" si="26"/>
        <v>45589</v>
      </c>
      <c r="AA85" s="418">
        <f t="shared" si="26"/>
        <v>45590</v>
      </c>
      <c r="AB85" s="418">
        <f t="shared" si="26"/>
        <v>45591</v>
      </c>
      <c r="AC85" s="418">
        <f t="shared" si="26"/>
        <v>45592</v>
      </c>
      <c r="AD85" s="418">
        <f t="shared" si="26"/>
        <v>45593</v>
      </c>
      <c r="AE85" s="418">
        <f t="shared" si="26"/>
        <v>45594</v>
      </c>
      <c r="AF85" s="418">
        <f t="shared" si="26"/>
        <v>45595</v>
      </c>
      <c r="AG85" s="418">
        <f t="shared" si="26"/>
        <v>45596</v>
      </c>
      <c r="AH85" s="419" t="s">
        <v>598</v>
      </c>
      <c r="AI85" s="420">
        <f>+COUNTIFS(C86:AG86,"土",C87:AG87,"")+COUNTIFS(C86:AG86,"日",C87:AG87,"")</f>
        <v>8</v>
      </c>
    </row>
    <row r="86" spans="2:36">
      <c r="B86" s="393" t="s">
        <v>569</v>
      </c>
      <c r="C86" s="394" t="str">
        <f>IFERROR(TEXT(WEEKDAY(+C85),"aaa"),"")</f>
        <v>火</v>
      </c>
      <c r="D86" s="394" t="str">
        <f t="shared" ref="D86:AG86" si="27">IFERROR(TEXT(WEEKDAY(+D85),"aaa"),"")</f>
        <v>水</v>
      </c>
      <c r="E86" s="394" t="str">
        <f t="shared" si="27"/>
        <v>木</v>
      </c>
      <c r="F86" s="394" t="str">
        <f t="shared" si="27"/>
        <v>金</v>
      </c>
      <c r="G86" s="394" t="str">
        <f t="shared" si="27"/>
        <v>土</v>
      </c>
      <c r="H86" s="394" t="str">
        <f t="shared" si="27"/>
        <v>日</v>
      </c>
      <c r="I86" s="394" t="str">
        <f t="shared" si="27"/>
        <v>月</v>
      </c>
      <c r="J86" s="394" t="str">
        <f t="shared" si="27"/>
        <v>火</v>
      </c>
      <c r="K86" s="394" t="str">
        <f t="shared" si="27"/>
        <v>水</v>
      </c>
      <c r="L86" s="394" t="str">
        <f t="shared" si="27"/>
        <v>木</v>
      </c>
      <c r="M86" s="394" t="str">
        <f t="shared" si="27"/>
        <v>金</v>
      </c>
      <c r="N86" s="394" t="str">
        <f t="shared" si="27"/>
        <v>土</v>
      </c>
      <c r="O86" s="394" t="str">
        <f t="shared" si="27"/>
        <v>日</v>
      </c>
      <c r="P86" s="394" t="str">
        <f t="shared" si="27"/>
        <v>月</v>
      </c>
      <c r="Q86" s="394" t="str">
        <f t="shared" si="27"/>
        <v>火</v>
      </c>
      <c r="R86" s="394" t="str">
        <f t="shared" si="27"/>
        <v>水</v>
      </c>
      <c r="S86" s="394" t="str">
        <f t="shared" si="27"/>
        <v>木</v>
      </c>
      <c r="T86" s="394" t="str">
        <f t="shared" si="27"/>
        <v>金</v>
      </c>
      <c r="U86" s="394" t="str">
        <f t="shared" si="27"/>
        <v>土</v>
      </c>
      <c r="V86" s="394" t="str">
        <f t="shared" si="27"/>
        <v>日</v>
      </c>
      <c r="W86" s="394" t="str">
        <f t="shared" si="27"/>
        <v>月</v>
      </c>
      <c r="X86" s="394" t="str">
        <f t="shared" si="27"/>
        <v>火</v>
      </c>
      <c r="Y86" s="394" t="str">
        <f t="shared" si="27"/>
        <v>水</v>
      </c>
      <c r="Z86" s="394" t="str">
        <f t="shared" si="27"/>
        <v>木</v>
      </c>
      <c r="AA86" s="394" t="str">
        <f t="shared" si="27"/>
        <v>金</v>
      </c>
      <c r="AB86" s="394" t="str">
        <f t="shared" si="27"/>
        <v>土</v>
      </c>
      <c r="AC86" s="394" t="str">
        <f t="shared" si="27"/>
        <v>日</v>
      </c>
      <c r="AD86" s="394" t="str">
        <f t="shared" si="27"/>
        <v>月</v>
      </c>
      <c r="AE86" s="394" t="str">
        <f t="shared" si="27"/>
        <v>火</v>
      </c>
      <c r="AF86" s="394" t="str">
        <f t="shared" si="27"/>
        <v>水</v>
      </c>
      <c r="AG86" s="394" t="str">
        <f t="shared" si="27"/>
        <v>木</v>
      </c>
      <c r="AH86" s="419" t="s">
        <v>599</v>
      </c>
      <c r="AI86" s="420">
        <f>+COUNTIF(C87:AG87,"夏休")+COUNTIF(C87:AG87,"冬休")+COUNTIF(C87:AG87,"中止")+COUNTIF(C87:AG87,"工場")+COUNTIF(C87:AG87,"他")</f>
        <v>0</v>
      </c>
    </row>
    <row r="87" spans="2:36" ht="13.5" customHeight="1">
      <c r="B87" s="803" t="s">
        <v>601</v>
      </c>
      <c r="C87" s="805"/>
      <c r="D87" s="778"/>
      <c r="E87" s="778"/>
      <c r="F87" s="778"/>
      <c r="G87" s="778"/>
      <c r="H87" s="778"/>
      <c r="I87" s="778"/>
      <c r="J87" s="778"/>
      <c r="K87" s="778"/>
      <c r="L87" s="778"/>
      <c r="M87" s="778"/>
      <c r="N87" s="778"/>
      <c r="O87" s="778"/>
      <c r="P87" s="778"/>
      <c r="Q87" s="778"/>
      <c r="R87" s="778"/>
      <c r="S87" s="778"/>
      <c r="T87" s="778"/>
      <c r="U87" s="778"/>
      <c r="V87" s="778"/>
      <c r="W87" s="778"/>
      <c r="X87" s="778"/>
      <c r="Y87" s="778"/>
      <c r="Z87" s="778"/>
      <c r="AA87" s="778"/>
      <c r="AB87" s="778"/>
      <c r="AC87" s="778"/>
      <c r="AD87" s="778"/>
      <c r="AE87" s="778"/>
      <c r="AF87" s="778"/>
      <c r="AG87" s="797"/>
      <c r="AH87" s="398" t="s">
        <v>527</v>
      </c>
      <c r="AI87" s="421">
        <f>COUNT(C85:AG85)-AI86</f>
        <v>31</v>
      </c>
    </row>
    <row r="88" spans="2:36" ht="13.5" customHeight="1">
      <c r="B88" s="804"/>
      <c r="C88" s="805"/>
      <c r="D88" s="778"/>
      <c r="E88" s="778"/>
      <c r="F88" s="778"/>
      <c r="G88" s="778"/>
      <c r="H88" s="778"/>
      <c r="I88" s="778"/>
      <c r="J88" s="778"/>
      <c r="K88" s="778"/>
      <c r="L88" s="778"/>
      <c r="M88" s="778"/>
      <c r="N88" s="778"/>
      <c r="O88" s="778"/>
      <c r="P88" s="778"/>
      <c r="Q88" s="778"/>
      <c r="R88" s="778"/>
      <c r="S88" s="778"/>
      <c r="T88" s="778"/>
      <c r="U88" s="778"/>
      <c r="V88" s="778"/>
      <c r="W88" s="778"/>
      <c r="X88" s="778"/>
      <c r="Y88" s="778"/>
      <c r="Z88" s="778"/>
      <c r="AA88" s="778"/>
      <c r="AB88" s="778"/>
      <c r="AC88" s="778"/>
      <c r="AD88" s="778"/>
      <c r="AE88" s="778"/>
      <c r="AF88" s="778"/>
      <c r="AG88" s="797"/>
      <c r="AH88" s="398" t="s">
        <v>573</v>
      </c>
      <c r="AI88" s="396">
        <f>+COUNTIF(C89:AG90,"休")</f>
        <v>8</v>
      </c>
      <c r="AJ88" s="422" t="str">
        <f>IF(AI89&gt;0.285,"",IF(AI88&lt;AI85,"←計画日数が足りません",""))</f>
        <v/>
      </c>
    </row>
    <row r="89" spans="2:36" ht="13.5" customHeight="1">
      <c r="B89" s="798" t="s">
        <v>535</v>
      </c>
      <c r="C89" s="799"/>
      <c r="D89" s="793"/>
      <c r="E89" s="793"/>
      <c r="F89" s="793"/>
      <c r="G89" s="793" t="s">
        <v>581</v>
      </c>
      <c r="H89" s="793" t="s">
        <v>581</v>
      </c>
      <c r="I89" s="776"/>
      <c r="J89" s="793"/>
      <c r="K89" s="793"/>
      <c r="L89" s="793"/>
      <c r="M89" s="793"/>
      <c r="N89" s="793" t="s">
        <v>581</v>
      </c>
      <c r="O89" s="793" t="s">
        <v>581</v>
      </c>
      <c r="P89" s="776"/>
      <c r="Q89" s="793"/>
      <c r="R89" s="793"/>
      <c r="S89" s="793"/>
      <c r="T89" s="793"/>
      <c r="U89" s="793" t="s">
        <v>581</v>
      </c>
      <c r="V89" s="793" t="s">
        <v>581</v>
      </c>
      <c r="W89" s="776"/>
      <c r="X89" s="793"/>
      <c r="Y89" s="793"/>
      <c r="Z89" s="793"/>
      <c r="AA89" s="793"/>
      <c r="AB89" s="793" t="s">
        <v>581</v>
      </c>
      <c r="AC89" s="793" t="s">
        <v>581</v>
      </c>
      <c r="AD89" s="776"/>
      <c r="AE89" s="793"/>
      <c r="AF89" s="793"/>
      <c r="AG89" s="794"/>
      <c r="AH89" s="398" t="s">
        <v>575</v>
      </c>
      <c r="AI89" s="399">
        <f>+AI88/AI87</f>
        <v>0.25806451612903225</v>
      </c>
    </row>
    <row r="90" spans="2:36">
      <c r="B90" s="798"/>
      <c r="C90" s="799"/>
      <c r="D90" s="793"/>
      <c r="E90" s="793"/>
      <c r="F90" s="793"/>
      <c r="G90" s="793"/>
      <c r="H90" s="793"/>
      <c r="I90" s="776"/>
      <c r="J90" s="793"/>
      <c r="K90" s="793"/>
      <c r="L90" s="793"/>
      <c r="M90" s="793"/>
      <c r="N90" s="793"/>
      <c r="O90" s="793"/>
      <c r="P90" s="776"/>
      <c r="Q90" s="793"/>
      <c r="R90" s="793"/>
      <c r="S90" s="793"/>
      <c r="T90" s="793"/>
      <c r="U90" s="793"/>
      <c r="V90" s="793"/>
      <c r="W90" s="776"/>
      <c r="X90" s="793"/>
      <c r="Y90" s="793"/>
      <c r="Z90" s="793"/>
      <c r="AA90" s="793"/>
      <c r="AB90" s="793"/>
      <c r="AC90" s="793"/>
      <c r="AD90" s="776"/>
      <c r="AE90" s="793"/>
      <c r="AF90" s="793"/>
      <c r="AG90" s="794"/>
      <c r="AH90" s="398" t="s">
        <v>528</v>
      </c>
      <c r="AI90" s="396">
        <f>+COUNTA(C91:AG92)</f>
        <v>8</v>
      </c>
    </row>
    <row r="91" spans="2:36">
      <c r="B91" s="725" t="s">
        <v>538</v>
      </c>
      <c r="C91" s="795"/>
      <c r="D91" s="776"/>
      <c r="E91" s="776"/>
      <c r="F91" s="776"/>
      <c r="G91" s="776" t="s">
        <v>581</v>
      </c>
      <c r="H91" s="776" t="s">
        <v>581</v>
      </c>
      <c r="I91" s="806"/>
      <c r="J91" s="776"/>
      <c r="K91" s="776" t="s">
        <v>582</v>
      </c>
      <c r="L91" s="776"/>
      <c r="M91" s="776"/>
      <c r="N91" s="776"/>
      <c r="O91" s="776" t="s">
        <v>581</v>
      </c>
      <c r="P91" s="806"/>
      <c r="Q91" s="776"/>
      <c r="R91" s="776"/>
      <c r="S91" s="776"/>
      <c r="T91" s="776"/>
      <c r="U91" s="776" t="s">
        <v>581</v>
      </c>
      <c r="V91" s="776" t="s">
        <v>581</v>
      </c>
      <c r="W91" s="806"/>
      <c r="X91" s="776"/>
      <c r="Y91" s="776"/>
      <c r="Z91" s="776"/>
      <c r="AA91" s="776"/>
      <c r="AB91" s="776" t="s">
        <v>581</v>
      </c>
      <c r="AC91" s="776" t="s">
        <v>581</v>
      </c>
      <c r="AD91" s="806"/>
      <c r="AE91" s="776"/>
      <c r="AF91" s="776"/>
      <c r="AG91" s="783"/>
      <c r="AH91" s="423" t="s">
        <v>577</v>
      </c>
      <c r="AI91" s="424">
        <f>+AI90/AI87</f>
        <v>0.25806451612903225</v>
      </c>
    </row>
    <row r="92" spans="2:36">
      <c r="B92" s="726"/>
      <c r="C92" s="796"/>
      <c r="D92" s="777"/>
      <c r="E92" s="777"/>
      <c r="F92" s="777"/>
      <c r="G92" s="777"/>
      <c r="H92" s="777"/>
      <c r="I92" s="777"/>
      <c r="J92" s="777"/>
      <c r="K92" s="777"/>
      <c r="L92" s="777"/>
      <c r="M92" s="777"/>
      <c r="N92" s="777"/>
      <c r="O92" s="777"/>
      <c r="P92" s="777"/>
      <c r="Q92" s="777"/>
      <c r="R92" s="777"/>
      <c r="S92" s="777"/>
      <c r="T92" s="777"/>
      <c r="U92" s="777"/>
      <c r="V92" s="777"/>
      <c r="W92" s="777"/>
      <c r="X92" s="777"/>
      <c r="Y92" s="777"/>
      <c r="Z92" s="777"/>
      <c r="AA92" s="777"/>
      <c r="AB92" s="777"/>
      <c r="AC92" s="777"/>
      <c r="AD92" s="777"/>
      <c r="AE92" s="777"/>
      <c r="AF92" s="777"/>
      <c r="AG92" s="784"/>
      <c r="AH92" s="400" t="s">
        <v>602</v>
      </c>
      <c r="AI92" s="401" t="str">
        <f>IF(7&gt;AI87,"対象外",IF(AI90&gt;=AI85,"OK",IF(AI91&gt;=0.285,"OK","NG")))</f>
        <v>OK</v>
      </c>
      <c r="AJ92" s="422" t="str">
        <f>IF(AI92="対象外","←７日間に満たない期間は達成判定の対象外",IF(AI92="NG","←月単位未達成","←月単位達成"))</f>
        <v>←月単位達成</v>
      </c>
    </row>
    <row r="93" spans="2:36" hidden="1">
      <c r="C93" s="425">
        <f t="shared" ref="C93:AG93" si="28">IF(AND(DAY(C85)&gt;=22,DAY(C85)&lt;=28,C86="土"),1,0)</f>
        <v>0</v>
      </c>
      <c r="D93" s="425">
        <f t="shared" si="28"/>
        <v>0</v>
      </c>
      <c r="E93" s="425">
        <f t="shared" si="28"/>
        <v>0</v>
      </c>
      <c r="F93" s="425">
        <f t="shared" si="28"/>
        <v>0</v>
      </c>
      <c r="G93" s="425">
        <f t="shared" si="28"/>
        <v>0</v>
      </c>
      <c r="H93" s="425">
        <f t="shared" si="28"/>
        <v>0</v>
      </c>
      <c r="I93" s="425">
        <f t="shared" si="28"/>
        <v>0</v>
      </c>
      <c r="J93" s="425">
        <f t="shared" si="28"/>
        <v>0</v>
      </c>
      <c r="K93" s="425">
        <f t="shared" si="28"/>
        <v>0</v>
      </c>
      <c r="L93" s="425">
        <f t="shared" si="28"/>
        <v>0</v>
      </c>
      <c r="M93" s="425">
        <f t="shared" si="28"/>
        <v>0</v>
      </c>
      <c r="N93" s="425">
        <f t="shared" si="28"/>
        <v>0</v>
      </c>
      <c r="O93" s="425">
        <f t="shared" si="28"/>
        <v>0</v>
      </c>
      <c r="P93" s="425">
        <f t="shared" si="28"/>
        <v>0</v>
      </c>
      <c r="Q93" s="425">
        <f t="shared" si="28"/>
        <v>0</v>
      </c>
      <c r="R93" s="425">
        <f t="shared" si="28"/>
        <v>0</v>
      </c>
      <c r="S93" s="425">
        <f t="shared" si="28"/>
        <v>0</v>
      </c>
      <c r="T93" s="425">
        <f t="shared" si="28"/>
        <v>0</v>
      </c>
      <c r="U93" s="425">
        <f t="shared" si="28"/>
        <v>0</v>
      </c>
      <c r="V93" s="425">
        <f t="shared" si="28"/>
        <v>0</v>
      </c>
      <c r="W93" s="425">
        <f t="shared" si="28"/>
        <v>0</v>
      </c>
      <c r="X93" s="425">
        <f t="shared" si="28"/>
        <v>0</v>
      </c>
      <c r="Y93" s="425">
        <f t="shared" si="28"/>
        <v>0</v>
      </c>
      <c r="Z93" s="425">
        <f t="shared" si="28"/>
        <v>0</v>
      </c>
      <c r="AA93" s="425">
        <f t="shared" si="28"/>
        <v>0</v>
      </c>
      <c r="AB93" s="425">
        <f t="shared" si="28"/>
        <v>1</v>
      </c>
      <c r="AC93" s="425">
        <f t="shared" si="28"/>
        <v>0</v>
      </c>
      <c r="AD93" s="425">
        <f t="shared" si="28"/>
        <v>0</v>
      </c>
      <c r="AE93" s="425">
        <f t="shared" si="28"/>
        <v>0</v>
      </c>
      <c r="AF93" s="425">
        <f t="shared" si="28"/>
        <v>0</v>
      </c>
      <c r="AG93" s="425">
        <f t="shared" si="28"/>
        <v>0</v>
      </c>
      <c r="AH93" s="426" t="s">
        <v>603</v>
      </c>
      <c r="AI93" s="427">
        <f>_xlfn.AGGREGATE(9,6,C93:AG93)</f>
        <v>1</v>
      </c>
      <c r="AJ93" s="422"/>
    </row>
    <row r="94" spans="2:36" hidden="1">
      <c r="C94" s="428">
        <f t="shared" ref="C94:AG94" si="29">IF(AND(DAY(C85)&gt;=22,DAY(C85)&lt;=28,C86="土",OR(C91="休",C91="雨")),1,0)</f>
        <v>0</v>
      </c>
      <c r="D94" s="428">
        <f t="shared" si="29"/>
        <v>0</v>
      </c>
      <c r="E94" s="428">
        <f t="shared" si="29"/>
        <v>0</v>
      </c>
      <c r="F94" s="428">
        <f t="shared" si="29"/>
        <v>0</v>
      </c>
      <c r="G94" s="428">
        <f t="shared" si="29"/>
        <v>0</v>
      </c>
      <c r="H94" s="428">
        <f t="shared" si="29"/>
        <v>0</v>
      </c>
      <c r="I94" s="428">
        <f t="shared" si="29"/>
        <v>0</v>
      </c>
      <c r="J94" s="428">
        <f t="shared" si="29"/>
        <v>0</v>
      </c>
      <c r="K94" s="428">
        <f t="shared" si="29"/>
        <v>0</v>
      </c>
      <c r="L94" s="428">
        <f t="shared" si="29"/>
        <v>0</v>
      </c>
      <c r="M94" s="428">
        <f t="shared" si="29"/>
        <v>0</v>
      </c>
      <c r="N94" s="428">
        <f t="shared" si="29"/>
        <v>0</v>
      </c>
      <c r="O94" s="428">
        <f t="shared" si="29"/>
        <v>0</v>
      </c>
      <c r="P94" s="428">
        <f t="shared" si="29"/>
        <v>0</v>
      </c>
      <c r="Q94" s="428">
        <f t="shared" si="29"/>
        <v>0</v>
      </c>
      <c r="R94" s="428">
        <f t="shared" si="29"/>
        <v>0</v>
      </c>
      <c r="S94" s="428">
        <f t="shared" si="29"/>
        <v>0</v>
      </c>
      <c r="T94" s="428">
        <f t="shared" si="29"/>
        <v>0</v>
      </c>
      <c r="U94" s="428">
        <f t="shared" si="29"/>
        <v>0</v>
      </c>
      <c r="V94" s="428">
        <f t="shared" si="29"/>
        <v>0</v>
      </c>
      <c r="W94" s="428">
        <f t="shared" si="29"/>
        <v>0</v>
      </c>
      <c r="X94" s="428">
        <f t="shared" si="29"/>
        <v>0</v>
      </c>
      <c r="Y94" s="428">
        <f t="shared" si="29"/>
        <v>0</v>
      </c>
      <c r="Z94" s="428">
        <f t="shared" si="29"/>
        <v>0</v>
      </c>
      <c r="AA94" s="428">
        <f t="shared" si="29"/>
        <v>0</v>
      </c>
      <c r="AB94" s="428">
        <f t="shared" si="29"/>
        <v>1</v>
      </c>
      <c r="AC94" s="428">
        <f t="shared" si="29"/>
        <v>0</v>
      </c>
      <c r="AD94" s="428">
        <f t="shared" si="29"/>
        <v>0</v>
      </c>
      <c r="AE94" s="428">
        <f t="shared" si="29"/>
        <v>0</v>
      </c>
      <c r="AF94" s="428">
        <f t="shared" si="29"/>
        <v>0</v>
      </c>
      <c r="AG94" s="428">
        <f t="shared" si="29"/>
        <v>0</v>
      </c>
      <c r="AH94" s="426" t="s">
        <v>604</v>
      </c>
      <c r="AI94" s="427">
        <f>_xlfn.AGGREGATE(9,6,C94:AG94)</f>
        <v>1</v>
      </c>
      <c r="AJ94" s="422"/>
    </row>
    <row r="96" spans="2:36" hidden="1">
      <c r="C96" s="364">
        <f>YEAR(C99)</f>
        <v>2024</v>
      </c>
      <c r="D96" s="364">
        <f>MONTH(C99)</f>
        <v>11</v>
      </c>
    </row>
    <row r="97" spans="2:36">
      <c r="B97" s="368" t="s">
        <v>596</v>
      </c>
      <c r="C97" s="800">
        <f>C99</f>
        <v>45597</v>
      </c>
      <c r="D97" s="801"/>
      <c r="E97" s="801"/>
      <c r="F97" s="801"/>
      <c r="G97" s="801"/>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2"/>
    </row>
    <row r="98" spans="2:36" hidden="1">
      <c r="B98" s="430"/>
      <c r="C98" s="418">
        <f>DATE($C96,$D96,1)</f>
        <v>45597</v>
      </c>
      <c r="D98" s="418">
        <f t="shared" ref="D98:AG98" si="30">C98+1</f>
        <v>45598</v>
      </c>
      <c r="E98" s="418">
        <f t="shared" si="30"/>
        <v>45599</v>
      </c>
      <c r="F98" s="418">
        <f t="shared" si="30"/>
        <v>45600</v>
      </c>
      <c r="G98" s="418">
        <f t="shared" si="30"/>
        <v>45601</v>
      </c>
      <c r="H98" s="418">
        <f t="shared" si="30"/>
        <v>45602</v>
      </c>
      <c r="I98" s="418">
        <f t="shared" si="30"/>
        <v>45603</v>
      </c>
      <c r="J98" s="418">
        <f t="shared" si="30"/>
        <v>45604</v>
      </c>
      <c r="K98" s="418">
        <f t="shared" si="30"/>
        <v>45605</v>
      </c>
      <c r="L98" s="418">
        <f t="shared" si="30"/>
        <v>45606</v>
      </c>
      <c r="M98" s="418">
        <f t="shared" si="30"/>
        <v>45607</v>
      </c>
      <c r="N98" s="418">
        <f t="shared" si="30"/>
        <v>45608</v>
      </c>
      <c r="O98" s="418">
        <f t="shared" si="30"/>
        <v>45609</v>
      </c>
      <c r="P98" s="418">
        <f t="shared" si="30"/>
        <v>45610</v>
      </c>
      <c r="Q98" s="418">
        <f t="shared" si="30"/>
        <v>45611</v>
      </c>
      <c r="R98" s="418">
        <f t="shared" si="30"/>
        <v>45612</v>
      </c>
      <c r="S98" s="418">
        <f t="shared" si="30"/>
        <v>45613</v>
      </c>
      <c r="T98" s="418">
        <f t="shared" si="30"/>
        <v>45614</v>
      </c>
      <c r="U98" s="418">
        <f t="shared" si="30"/>
        <v>45615</v>
      </c>
      <c r="V98" s="418">
        <f t="shared" si="30"/>
        <v>45616</v>
      </c>
      <c r="W98" s="418">
        <f t="shared" si="30"/>
        <v>45617</v>
      </c>
      <c r="X98" s="418">
        <f t="shared" si="30"/>
        <v>45618</v>
      </c>
      <c r="Y98" s="418">
        <f t="shared" si="30"/>
        <v>45619</v>
      </c>
      <c r="Z98" s="418">
        <f t="shared" si="30"/>
        <v>45620</v>
      </c>
      <c r="AA98" s="418">
        <f t="shared" si="30"/>
        <v>45621</v>
      </c>
      <c r="AB98" s="418">
        <f t="shared" si="30"/>
        <v>45622</v>
      </c>
      <c r="AC98" s="418">
        <f t="shared" si="30"/>
        <v>45623</v>
      </c>
      <c r="AD98" s="418">
        <f t="shared" si="30"/>
        <v>45624</v>
      </c>
      <c r="AE98" s="418">
        <f t="shared" si="30"/>
        <v>45625</v>
      </c>
      <c r="AF98" s="418">
        <f t="shared" si="30"/>
        <v>45626</v>
      </c>
      <c r="AG98" s="418">
        <f t="shared" si="30"/>
        <v>45627</v>
      </c>
      <c r="AH98" s="431"/>
      <c r="AI98" s="432"/>
    </row>
    <row r="99" spans="2:36">
      <c r="B99" s="433" t="s">
        <v>597</v>
      </c>
      <c r="C99" s="434">
        <f>IF(EDATE(C84,1)&gt;$G$7,"",EDATE(C84,1))</f>
        <v>45597</v>
      </c>
      <c r="D99" s="418">
        <f t="shared" ref="D99:AG99" si="31">IF(D98&gt;$G$7,"",IF(C99=EOMONTH(DATE($C96,$D96,1),0),"",IF(C99="","",C99+1)))</f>
        <v>45598</v>
      </c>
      <c r="E99" s="418">
        <f t="shared" si="31"/>
        <v>45599</v>
      </c>
      <c r="F99" s="418">
        <f t="shared" si="31"/>
        <v>45600</v>
      </c>
      <c r="G99" s="418">
        <f t="shared" si="31"/>
        <v>45601</v>
      </c>
      <c r="H99" s="418">
        <f t="shared" si="31"/>
        <v>45602</v>
      </c>
      <c r="I99" s="418">
        <f t="shared" si="31"/>
        <v>45603</v>
      </c>
      <c r="J99" s="418">
        <f t="shared" si="31"/>
        <v>45604</v>
      </c>
      <c r="K99" s="418">
        <f t="shared" si="31"/>
        <v>45605</v>
      </c>
      <c r="L99" s="418">
        <f t="shared" si="31"/>
        <v>45606</v>
      </c>
      <c r="M99" s="418">
        <f t="shared" si="31"/>
        <v>45607</v>
      </c>
      <c r="N99" s="418">
        <f t="shared" si="31"/>
        <v>45608</v>
      </c>
      <c r="O99" s="418">
        <f t="shared" si="31"/>
        <v>45609</v>
      </c>
      <c r="P99" s="418">
        <f t="shared" si="31"/>
        <v>45610</v>
      </c>
      <c r="Q99" s="418">
        <f t="shared" si="31"/>
        <v>45611</v>
      </c>
      <c r="R99" s="418">
        <f t="shared" si="31"/>
        <v>45612</v>
      </c>
      <c r="S99" s="418">
        <f t="shared" si="31"/>
        <v>45613</v>
      </c>
      <c r="T99" s="418">
        <f t="shared" si="31"/>
        <v>45614</v>
      </c>
      <c r="U99" s="418">
        <f t="shared" si="31"/>
        <v>45615</v>
      </c>
      <c r="V99" s="418">
        <f t="shared" si="31"/>
        <v>45616</v>
      </c>
      <c r="W99" s="418">
        <f t="shared" si="31"/>
        <v>45617</v>
      </c>
      <c r="X99" s="418">
        <f t="shared" si="31"/>
        <v>45618</v>
      </c>
      <c r="Y99" s="418">
        <f t="shared" si="31"/>
        <v>45619</v>
      </c>
      <c r="Z99" s="418">
        <f t="shared" si="31"/>
        <v>45620</v>
      </c>
      <c r="AA99" s="418">
        <f t="shared" si="31"/>
        <v>45621</v>
      </c>
      <c r="AB99" s="418">
        <f t="shared" si="31"/>
        <v>45622</v>
      </c>
      <c r="AC99" s="418">
        <f t="shared" si="31"/>
        <v>45623</v>
      </c>
      <c r="AD99" s="418">
        <f t="shared" si="31"/>
        <v>45624</v>
      </c>
      <c r="AE99" s="418">
        <f t="shared" si="31"/>
        <v>45625</v>
      </c>
      <c r="AF99" s="418">
        <f t="shared" si="31"/>
        <v>45626</v>
      </c>
      <c r="AG99" s="418" t="str">
        <f t="shared" si="31"/>
        <v/>
      </c>
      <c r="AH99" s="419" t="s">
        <v>598</v>
      </c>
      <c r="AI99" s="420">
        <f>+COUNTIFS(C100:AG100,"土",C101:AG101,"")+COUNTIFS(C100:AG100,"日",C101:AG101,"")</f>
        <v>9</v>
      </c>
    </row>
    <row r="100" spans="2:36">
      <c r="B100" s="393" t="s">
        <v>569</v>
      </c>
      <c r="C100" s="394" t="str">
        <f>IFERROR(TEXT(WEEKDAY(+C99),"aaa"),"")</f>
        <v>金</v>
      </c>
      <c r="D100" s="394" t="str">
        <f t="shared" ref="D100:AG100" si="32">IFERROR(TEXT(WEEKDAY(+D99),"aaa"),"")</f>
        <v>土</v>
      </c>
      <c r="E100" s="394" t="str">
        <f t="shared" si="32"/>
        <v>日</v>
      </c>
      <c r="F100" s="394" t="str">
        <f t="shared" si="32"/>
        <v>月</v>
      </c>
      <c r="G100" s="394" t="str">
        <f t="shared" si="32"/>
        <v>火</v>
      </c>
      <c r="H100" s="394" t="str">
        <f t="shared" si="32"/>
        <v>水</v>
      </c>
      <c r="I100" s="394" t="str">
        <f t="shared" si="32"/>
        <v>木</v>
      </c>
      <c r="J100" s="394" t="str">
        <f t="shared" si="32"/>
        <v>金</v>
      </c>
      <c r="K100" s="394" t="str">
        <f t="shared" si="32"/>
        <v>土</v>
      </c>
      <c r="L100" s="394" t="str">
        <f t="shared" si="32"/>
        <v>日</v>
      </c>
      <c r="M100" s="394" t="str">
        <f t="shared" si="32"/>
        <v>月</v>
      </c>
      <c r="N100" s="394" t="str">
        <f t="shared" si="32"/>
        <v>火</v>
      </c>
      <c r="O100" s="394" t="str">
        <f t="shared" si="32"/>
        <v>水</v>
      </c>
      <c r="P100" s="394" t="str">
        <f t="shared" si="32"/>
        <v>木</v>
      </c>
      <c r="Q100" s="394" t="str">
        <f t="shared" si="32"/>
        <v>金</v>
      </c>
      <c r="R100" s="394" t="str">
        <f t="shared" si="32"/>
        <v>土</v>
      </c>
      <c r="S100" s="394" t="str">
        <f t="shared" si="32"/>
        <v>日</v>
      </c>
      <c r="T100" s="394" t="str">
        <f t="shared" si="32"/>
        <v>月</v>
      </c>
      <c r="U100" s="394" t="str">
        <f t="shared" si="32"/>
        <v>火</v>
      </c>
      <c r="V100" s="394" t="str">
        <f t="shared" si="32"/>
        <v>水</v>
      </c>
      <c r="W100" s="394" t="str">
        <f t="shared" si="32"/>
        <v>木</v>
      </c>
      <c r="X100" s="394" t="str">
        <f t="shared" si="32"/>
        <v>金</v>
      </c>
      <c r="Y100" s="394" t="str">
        <f t="shared" si="32"/>
        <v>土</v>
      </c>
      <c r="Z100" s="394" t="str">
        <f t="shared" si="32"/>
        <v>日</v>
      </c>
      <c r="AA100" s="394" t="str">
        <f t="shared" si="32"/>
        <v>月</v>
      </c>
      <c r="AB100" s="394" t="str">
        <f t="shared" si="32"/>
        <v>火</v>
      </c>
      <c r="AC100" s="394" t="str">
        <f t="shared" si="32"/>
        <v>水</v>
      </c>
      <c r="AD100" s="394" t="str">
        <f t="shared" si="32"/>
        <v>木</v>
      </c>
      <c r="AE100" s="394" t="str">
        <f t="shared" si="32"/>
        <v>金</v>
      </c>
      <c r="AF100" s="394" t="str">
        <f t="shared" si="32"/>
        <v>土</v>
      </c>
      <c r="AG100" s="394" t="str">
        <f t="shared" si="32"/>
        <v/>
      </c>
      <c r="AH100" s="419" t="s">
        <v>599</v>
      </c>
      <c r="AI100" s="420">
        <f>+COUNTIF(C101:AG101,"夏休")+COUNTIF(C101:AG101,"冬休")+COUNTIF(C101:AG101,"中止")+COUNTIF(C101:AG101,"工場")+COUNTIF(C101:AG101,"他")</f>
        <v>0</v>
      </c>
    </row>
    <row r="101" spans="2:36" ht="13.5" customHeight="1">
      <c r="B101" s="803" t="s">
        <v>601</v>
      </c>
      <c r="C101" s="805"/>
      <c r="D101" s="778"/>
      <c r="E101" s="778"/>
      <c r="F101" s="778"/>
      <c r="G101" s="778"/>
      <c r="H101" s="778"/>
      <c r="I101" s="778"/>
      <c r="J101" s="778"/>
      <c r="K101" s="778"/>
      <c r="L101" s="778"/>
      <c r="M101" s="778"/>
      <c r="N101" s="778"/>
      <c r="O101" s="778"/>
      <c r="P101" s="778"/>
      <c r="Q101" s="778"/>
      <c r="R101" s="778"/>
      <c r="S101" s="778"/>
      <c r="T101" s="778"/>
      <c r="U101" s="778"/>
      <c r="V101" s="778"/>
      <c r="W101" s="778"/>
      <c r="X101" s="778"/>
      <c r="Y101" s="778"/>
      <c r="Z101" s="778"/>
      <c r="AA101" s="778"/>
      <c r="AB101" s="778"/>
      <c r="AC101" s="778"/>
      <c r="AD101" s="778"/>
      <c r="AE101" s="778"/>
      <c r="AF101" s="778"/>
      <c r="AG101" s="797"/>
      <c r="AH101" s="398" t="s">
        <v>527</v>
      </c>
      <c r="AI101" s="421">
        <f>COUNT(C99:AG99)-AI100</f>
        <v>30</v>
      </c>
    </row>
    <row r="102" spans="2:36" ht="13.5" customHeight="1">
      <c r="B102" s="804"/>
      <c r="C102" s="805"/>
      <c r="D102" s="778"/>
      <c r="E102" s="778"/>
      <c r="F102" s="778"/>
      <c r="G102" s="778"/>
      <c r="H102" s="778"/>
      <c r="I102" s="778"/>
      <c r="J102" s="778"/>
      <c r="K102" s="778"/>
      <c r="L102" s="778"/>
      <c r="M102" s="778"/>
      <c r="N102" s="778"/>
      <c r="O102" s="778"/>
      <c r="P102" s="778"/>
      <c r="Q102" s="778"/>
      <c r="R102" s="778"/>
      <c r="S102" s="778"/>
      <c r="T102" s="778"/>
      <c r="U102" s="778"/>
      <c r="V102" s="778"/>
      <c r="W102" s="778"/>
      <c r="X102" s="778"/>
      <c r="Y102" s="778"/>
      <c r="Z102" s="778"/>
      <c r="AA102" s="778"/>
      <c r="AB102" s="778"/>
      <c r="AC102" s="778"/>
      <c r="AD102" s="778"/>
      <c r="AE102" s="778"/>
      <c r="AF102" s="778"/>
      <c r="AG102" s="797"/>
      <c r="AH102" s="398" t="s">
        <v>573</v>
      </c>
      <c r="AI102" s="396">
        <f>+COUNTIF(C103:AG104,"休")</f>
        <v>9</v>
      </c>
      <c r="AJ102" s="422" t="str">
        <f>IF(AI103&gt;0.285,"",IF(AI102&lt;AI99,"←計画日数が足りません",""))</f>
        <v/>
      </c>
    </row>
    <row r="103" spans="2:36" ht="13.5" customHeight="1">
      <c r="B103" s="798" t="s">
        <v>535</v>
      </c>
      <c r="C103" s="799"/>
      <c r="D103" s="793" t="s">
        <v>581</v>
      </c>
      <c r="E103" s="793" t="s">
        <v>581</v>
      </c>
      <c r="F103" s="793"/>
      <c r="G103" s="776"/>
      <c r="H103" s="793"/>
      <c r="I103" s="793"/>
      <c r="J103" s="793"/>
      <c r="K103" s="793" t="s">
        <v>581</v>
      </c>
      <c r="L103" s="793" t="s">
        <v>581</v>
      </c>
      <c r="M103" s="793"/>
      <c r="N103" s="776"/>
      <c r="O103" s="793"/>
      <c r="P103" s="793"/>
      <c r="Q103" s="793"/>
      <c r="R103" s="793" t="s">
        <v>581</v>
      </c>
      <c r="S103" s="793" t="s">
        <v>581</v>
      </c>
      <c r="T103" s="793"/>
      <c r="U103" s="776"/>
      <c r="V103" s="793"/>
      <c r="W103" s="793"/>
      <c r="X103" s="793"/>
      <c r="Y103" s="793" t="s">
        <v>581</v>
      </c>
      <c r="Z103" s="793" t="s">
        <v>581</v>
      </c>
      <c r="AA103" s="793"/>
      <c r="AB103" s="776"/>
      <c r="AC103" s="793"/>
      <c r="AD103" s="793"/>
      <c r="AE103" s="793"/>
      <c r="AF103" s="793" t="s">
        <v>581</v>
      </c>
      <c r="AG103" s="794"/>
      <c r="AH103" s="398" t="s">
        <v>575</v>
      </c>
      <c r="AI103" s="399">
        <f>+AI102/AI101</f>
        <v>0.3</v>
      </c>
    </row>
    <row r="104" spans="2:36">
      <c r="B104" s="798"/>
      <c r="C104" s="799"/>
      <c r="D104" s="793"/>
      <c r="E104" s="793"/>
      <c r="F104" s="793"/>
      <c r="G104" s="776"/>
      <c r="H104" s="793"/>
      <c r="I104" s="793"/>
      <c r="J104" s="793"/>
      <c r="K104" s="793"/>
      <c r="L104" s="793"/>
      <c r="M104" s="793"/>
      <c r="N104" s="776"/>
      <c r="O104" s="793"/>
      <c r="P104" s="793"/>
      <c r="Q104" s="793"/>
      <c r="R104" s="793"/>
      <c r="S104" s="793"/>
      <c r="T104" s="793"/>
      <c r="U104" s="776"/>
      <c r="V104" s="793"/>
      <c r="W104" s="793"/>
      <c r="X104" s="793"/>
      <c r="Y104" s="793"/>
      <c r="Z104" s="793"/>
      <c r="AA104" s="793"/>
      <c r="AB104" s="776"/>
      <c r="AC104" s="793"/>
      <c r="AD104" s="793"/>
      <c r="AE104" s="793"/>
      <c r="AF104" s="793"/>
      <c r="AG104" s="794"/>
      <c r="AH104" s="398" t="s">
        <v>528</v>
      </c>
      <c r="AI104" s="396">
        <f>+COUNTA(C105:AG106)</f>
        <v>9</v>
      </c>
    </row>
    <row r="105" spans="2:36">
      <c r="B105" s="725" t="s">
        <v>538</v>
      </c>
      <c r="C105" s="795"/>
      <c r="D105" s="776" t="s">
        <v>581</v>
      </c>
      <c r="E105" s="776" t="s">
        <v>581</v>
      </c>
      <c r="F105" s="776"/>
      <c r="G105" s="806"/>
      <c r="H105" s="776"/>
      <c r="I105" s="776"/>
      <c r="J105" s="776"/>
      <c r="K105" s="776" t="s">
        <v>581</v>
      </c>
      <c r="L105" s="776" t="s">
        <v>581</v>
      </c>
      <c r="M105" s="776"/>
      <c r="N105" s="806"/>
      <c r="O105" s="776"/>
      <c r="P105" s="776"/>
      <c r="Q105" s="776"/>
      <c r="R105" s="776" t="s">
        <v>581</v>
      </c>
      <c r="S105" s="776" t="s">
        <v>581</v>
      </c>
      <c r="T105" s="776"/>
      <c r="U105" s="806"/>
      <c r="V105" s="776"/>
      <c r="W105" s="776"/>
      <c r="X105" s="776"/>
      <c r="Y105" s="776" t="s">
        <v>581</v>
      </c>
      <c r="Z105" s="776" t="s">
        <v>581</v>
      </c>
      <c r="AA105" s="776"/>
      <c r="AB105" s="806"/>
      <c r="AC105" s="776"/>
      <c r="AD105" s="776"/>
      <c r="AE105" s="776"/>
      <c r="AF105" s="776" t="s">
        <v>581</v>
      </c>
      <c r="AG105" s="783"/>
      <c r="AH105" s="423" t="s">
        <v>577</v>
      </c>
      <c r="AI105" s="424">
        <f>+AI104/AI101</f>
        <v>0.3</v>
      </c>
    </row>
    <row r="106" spans="2:36">
      <c r="B106" s="726"/>
      <c r="C106" s="796"/>
      <c r="D106" s="777"/>
      <c r="E106" s="777"/>
      <c r="F106" s="777"/>
      <c r="G106" s="777"/>
      <c r="H106" s="777"/>
      <c r="I106" s="777"/>
      <c r="J106" s="777"/>
      <c r="K106" s="777"/>
      <c r="L106" s="777"/>
      <c r="M106" s="777"/>
      <c r="N106" s="777"/>
      <c r="O106" s="777"/>
      <c r="P106" s="777"/>
      <c r="Q106" s="777"/>
      <c r="R106" s="777"/>
      <c r="S106" s="777"/>
      <c r="T106" s="777"/>
      <c r="U106" s="777"/>
      <c r="V106" s="777"/>
      <c r="W106" s="777"/>
      <c r="X106" s="777"/>
      <c r="Y106" s="777"/>
      <c r="Z106" s="777"/>
      <c r="AA106" s="777"/>
      <c r="AB106" s="777"/>
      <c r="AC106" s="777"/>
      <c r="AD106" s="777"/>
      <c r="AE106" s="777"/>
      <c r="AF106" s="777"/>
      <c r="AG106" s="784"/>
      <c r="AH106" s="400" t="s">
        <v>602</v>
      </c>
      <c r="AI106" s="401" t="str">
        <f>IF(7&gt;AI101,"対象外",IF(AI104&gt;=AI99,"OK",IF(AI105&gt;=0.285,"OK","NG")))</f>
        <v>OK</v>
      </c>
      <c r="AJ106" s="422" t="str">
        <f>IF(AI106="対象外","←７日間に満たない期間は達成判定の対象外",IF(AI106="NG","←月単位未達成","←月単位達成"))</f>
        <v>←月単位達成</v>
      </c>
    </row>
    <row r="107" spans="2:36" hidden="1">
      <c r="C107" s="425">
        <f t="shared" ref="C107:AG107" si="33">IF(AND(DAY(C99)&gt;=22,DAY(C99)&lt;=28,C100="土"),1,0)</f>
        <v>0</v>
      </c>
      <c r="D107" s="425">
        <f t="shared" si="33"/>
        <v>0</v>
      </c>
      <c r="E107" s="425">
        <f t="shared" si="33"/>
        <v>0</v>
      </c>
      <c r="F107" s="425">
        <f t="shared" si="33"/>
        <v>0</v>
      </c>
      <c r="G107" s="425">
        <f t="shared" si="33"/>
        <v>0</v>
      </c>
      <c r="H107" s="425">
        <f t="shared" si="33"/>
        <v>0</v>
      </c>
      <c r="I107" s="425">
        <f t="shared" si="33"/>
        <v>0</v>
      </c>
      <c r="J107" s="425">
        <f t="shared" si="33"/>
        <v>0</v>
      </c>
      <c r="K107" s="425">
        <f t="shared" si="33"/>
        <v>0</v>
      </c>
      <c r="L107" s="425">
        <f t="shared" si="33"/>
        <v>0</v>
      </c>
      <c r="M107" s="425">
        <f t="shared" si="33"/>
        <v>0</v>
      </c>
      <c r="N107" s="425">
        <f t="shared" si="33"/>
        <v>0</v>
      </c>
      <c r="O107" s="425">
        <f t="shared" si="33"/>
        <v>0</v>
      </c>
      <c r="P107" s="425">
        <f t="shared" si="33"/>
        <v>0</v>
      </c>
      <c r="Q107" s="425">
        <f t="shared" si="33"/>
        <v>0</v>
      </c>
      <c r="R107" s="425">
        <f t="shared" si="33"/>
        <v>0</v>
      </c>
      <c r="S107" s="425">
        <f t="shared" si="33"/>
        <v>0</v>
      </c>
      <c r="T107" s="425">
        <f t="shared" si="33"/>
        <v>0</v>
      </c>
      <c r="U107" s="425">
        <f t="shared" si="33"/>
        <v>0</v>
      </c>
      <c r="V107" s="425">
        <f t="shared" si="33"/>
        <v>0</v>
      </c>
      <c r="W107" s="425">
        <f t="shared" si="33"/>
        <v>0</v>
      </c>
      <c r="X107" s="425">
        <f t="shared" si="33"/>
        <v>0</v>
      </c>
      <c r="Y107" s="425">
        <f t="shared" si="33"/>
        <v>1</v>
      </c>
      <c r="Z107" s="425">
        <f t="shared" si="33"/>
        <v>0</v>
      </c>
      <c r="AA107" s="425">
        <f t="shared" si="33"/>
        <v>0</v>
      </c>
      <c r="AB107" s="425">
        <f t="shared" si="33"/>
        <v>0</v>
      </c>
      <c r="AC107" s="425">
        <f t="shared" si="33"/>
        <v>0</v>
      </c>
      <c r="AD107" s="425">
        <f t="shared" si="33"/>
        <v>0</v>
      </c>
      <c r="AE107" s="425">
        <f t="shared" si="33"/>
        <v>0</v>
      </c>
      <c r="AF107" s="425">
        <f t="shared" si="33"/>
        <v>0</v>
      </c>
      <c r="AG107" s="425" t="e">
        <f t="shared" si="33"/>
        <v>#VALUE!</v>
      </c>
      <c r="AH107" s="426" t="s">
        <v>603</v>
      </c>
      <c r="AI107" s="427">
        <f>_xlfn.AGGREGATE(9,6,C107:AG107)</f>
        <v>1</v>
      </c>
      <c r="AJ107" s="422"/>
    </row>
    <row r="108" spans="2:36" hidden="1">
      <c r="C108" s="428">
        <f t="shared" ref="C108:AG108" si="34">IF(AND(DAY(C99)&gt;=22,DAY(C99)&lt;=28,C100="土",OR(C105="休",C105="雨")),1,0)</f>
        <v>0</v>
      </c>
      <c r="D108" s="428">
        <f t="shared" si="34"/>
        <v>0</v>
      </c>
      <c r="E108" s="428">
        <f t="shared" si="34"/>
        <v>0</v>
      </c>
      <c r="F108" s="428">
        <f t="shared" si="34"/>
        <v>0</v>
      </c>
      <c r="G108" s="428">
        <f t="shared" si="34"/>
        <v>0</v>
      </c>
      <c r="H108" s="428">
        <f t="shared" si="34"/>
        <v>0</v>
      </c>
      <c r="I108" s="428">
        <f t="shared" si="34"/>
        <v>0</v>
      </c>
      <c r="J108" s="428">
        <f t="shared" si="34"/>
        <v>0</v>
      </c>
      <c r="K108" s="428">
        <f t="shared" si="34"/>
        <v>0</v>
      </c>
      <c r="L108" s="428">
        <f t="shared" si="34"/>
        <v>0</v>
      </c>
      <c r="M108" s="428">
        <f t="shared" si="34"/>
        <v>0</v>
      </c>
      <c r="N108" s="428">
        <f t="shared" si="34"/>
        <v>0</v>
      </c>
      <c r="O108" s="428">
        <f t="shared" si="34"/>
        <v>0</v>
      </c>
      <c r="P108" s="428">
        <f t="shared" si="34"/>
        <v>0</v>
      </c>
      <c r="Q108" s="428">
        <f t="shared" si="34"/>
        <v>0</v>
      </c>
      <c r="R108" s="428">
        <f t="shared" si="34"/>
        <v>0</v>
      </c>
      <c r="S108" s="428">
        <f t="shared" si="34"/>
        <v>0</v>
      </c>
      <c r="T108" s="428">
        <f t="shared" si="34"/>
        <v>0</v>
      </c>
      <c r="U108" s="428">
        <f t="shared" si="34"/>
        <v>0</v>
      </c>
      <c r="V108" s="428">
        <f t="shared" si="34"/>
        <v>0</v>
      </c>
      <c r="W108" s="428">
        <f t="shared" si="34"/>
        <v>0</v>
      </c>
      <c r="X108" s="428">
        <f t="shared" si="34"/>
        <v>0</v>
      </c>
      <c r="Y108" s="428">
        <f t="shared" si="34"/>
        <v>1</v>
      </c>
      <c r="Z108" s="428">
        <f t="shared" si="34"/>
        <v>0</v>
      </c>
      <c r="AA108" s="428">
        <f t="shared" si="34"/>
        <v>0</v>
      </c>
      <c r="AB108" s="428">
        <f t="shared" si="34"/>
        <v>0</v>
      </c>
      <c r="AC108" s="428">
        <f t="shared" si="34"/>
        <v>0</v>
      </c>
      <c r="AD108" s="428">
        <f t="shared" si="34"/>
        <v>0</v>
      </c>
      <c r="AE108" s="428">
        <f t="shared" si="34"/>
        <v>0</v>
      </c>
      <c r="AF108" s="428">
        <f t="shared" si="34"/>
        <v>0</v>
      </c>
      <c r="AG108" s="428" t="e">
        <f t="shared" si="34"/>
        <v>#VALUE!</v>
      </c>
      <c r="AH108" s="426" t="s">
        <v>604</v>
      </c>
      <c r="AI108" s="427">
        <f>_xlfn.AGGREGATE(9,6,C108:AG108)</f>
        <v>1</v>
      </c>
      <c r="AJ108" s="422"/>
    </row>
    <row r="110" spans="2:36" hidden="1">
      <c r="C110" s="364">
        <f>YEAR(C113)</f>
        <v>2024</v>
      </c>
      <c r="D110" s="364">
        <f>MONTH(C113)</f>
        <v>12</v>
      </c>
    </row>
    <row r="111" spans="2:36">
      <c r="B111" s="368" t="s">
        <v>596</v>
      </c>
      <c r="C111" s="800">
        <f>C113</f>
        <v>45627</v>
      </c>
      <c r="D111" s="801"/>
      <c r="E111" s="801"/>
      <c r="F111" s="801"/>
      <c r="G111" s="801"/>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2"/>
    </row>
    <row r="112" spans="2:36" hidden="1">
      <c r="B112" s="430"/>
      <c r="C112" s="418">
        <f>DATE($C110,$D110,1)</f>
        <v>45627</v>
      </c>
      <c r="D112" s="418">
        <f t="shared" ref="D112:AG112" si="35">C112+1</f>
        <v>45628</v>
      </c>
      <c r="E112" s="418">
        <f t="shared" si="35"/>
        <v>45629</v>
      </c>
      <c r="F112" s="418">
        <f t="shared" si="35"/>
        <v>45630</v>
      </c>
      <c r="G112" s="418">
        <f t="shared" si="35"/>
        <v>45631</v>
      </c>
      <c r="H112" s="418">
        <f t="shared" si="35"/>
        <v>45632</v>
      </c>
      <c r="I112" s="418">
        <f t="shared" si="35"/>
        <v>45633</v>
      </c>
      <c r="J112" s="418">
        <f t="shared" si="35"/>
        <v>45634</v>
      </c>
      <c r="K112" s="418">
        <f t="shared" si="35"/>
        <v>45635</v>
      </c>
      <c r="L112" s="418">
        <f t="shared" si="35"/>
        <v>45636</v>
      </c>
      <c r="M112" s="418">
        <f t="shared" si="35"/>
        <v>45637</v>
      </c>
      <c r="N112" s="418">
        <f t="shared" si="35"/>
        <v>45638</v>
      </c>
      <c r="O112" s="418">
        <f t="shared" si="35"/>
        <v>45639</v>
      </c>
      <c r="P112" s="418">
        <f t="shared" si="35"/>
        <v>45640</v>
      </c>
      <c r="Q112" s="418">
        <f t="shared" si="35"/>
        <v>45641</v>
      </c>
      <c r="R112" s="418">
        <f t="shared" si="35"/>
        <v>45642</v>
      </c>
      <c r="S112" s="418">
        <f t="shared" si="35"/>
        <v>45643</v>
      </c>
      <c r="T112" s="418">
        <f t="shared" si="35"/>
        <v>45644</v>
      </c>
      <c r="U112" s="418">
        <f t="shared" si="35"/>
        <v>45645</v>
      </c>
      <c r="V112" s="418">
        <f t="shared" si="35"/>
        <v>45646</v>
      </c>
      <c r="W112" s="418">
        <f t="shared" si="35"/>
        <v>45647</v>
      </c>
      <c r="X112" s="418">
        <f t="shared" si="35"/>
        <v>45648</v>
      </c>
      <c r="Y112" s="418">
        <f t="shared" si="35"/>
        <v>45649</v>
      </c>
      <c r="Z112" s="418">
        <f t="shared" si="35"/>
        <v>45650</v>
      </c>
      <c r="AA112" s="418">
        <f t="shared" si="35"/>
        <v>45651</v>
      </c>
      <c r="AB112" s="418">
        <f t="shared" si="35"/>
        <v>45652</v>
      </c>
      <c r="AC112" s="418">
        <f t="shared" si="35"/>
        <v>45653</v>
      </c>
      <c r="AD112" s="418">
        <f t="shared" si="35"/>
        <v>45654</v>
      </c>
      <c r="AE112" s="418">
        <f t="shared" si="35"/>
        <v>45655</v>
      </c>
      <c r="AF112" s="418">
        <f t="shared" si="35"/>
        <v>45656</v>
      </c>
      <c r="AG112" s="418">
        <f t="shared" si="35"/>
        <v>45657</v>
      </c>
      <c r="AH112" s="431"/>
      <c r="AI112" s="432"/>
    </row>
    <row r="113" spans="2:36">
      <c r="B113" s="433" t="s">
        <v>597</v>
      </c>
      <c r="C113" s="434">
        <f>IF(EDATE(C98,1)&gt;$G$7,"",EDATE(C98,1))</f>
        <v>45627</v>
      </c>
      <c r="D113" s="418">
        <f t="shared" ref="D113:AG113" si="36">IF(D112&gt;$G$7,"",IF(C113=EOMONTH(DATE($C110,$D110,1),0),"",IF(C113="","",C113+1)))</f>
        <v>45628</v>
      </c>
      <c r="E113" s="418">
        <f t="shared" si="36"/>
        <v>45629</v>
      </c>
      <c r="F113" s="418">
        <f t="shared" si="36"/>
        <v>45630</v>
      </c>
      <c r="G113" s="418">
        <f t="shared" si="36"/>
        <v>45631</v>
      </c>
      <c r="H113" s="418">
        <f t="shared" si="36"/>
        <v>45632</v>
      </c>
      <c r="I113" s="418">
        <f t="shared" si="36"/>
        <v>45633</v>
      </c>
      <c r="J113" s="418">
        <f t="shared" si="36"/>
        <v>45634</v>
      </c>
      <c r="K113" s="418">
        <f t="shared" si="36"/>
        <v>45635</v>
      </c>
      <c r="L113" s="418">
        <f t="shared" si="36"/>
        <v>45636</v>
      </c>
      <c r="M113" s="418">
        <f t="shared" si="36"/>
        <v>45637</v>
      </c>
      <c r="N113" s="418">
        <f t="shared" si="36"/>
        <v>45638</v>
      </c>
      <c r="O113" s="418">
        <f t="shared" si="36"/>
        <v>45639</v>
      </c>
      <c r="P113" s="418">
        <f t="shared" si="36"/>
        <v>45640</v>
      </c>
      <c r="Q113" s="418">
        <f t="shared" si="36"/>
        <v>45641</v>
      </c>
      <c r="R113" s="418">
        <f t="shared" si="36"/>
        <v>45642</v>
      </c>
      <c r="S113" s="418">
        <f t="shared" si="36"/>
        <v>45643</v>
      </c>
      <c r="T113" s="418">
        <f t="shared" si="36"/>
        <v>45644</v>
      </c>
      <c r="U113" s="418">
        <f t="shared" si="36"/>
        <v>45645</v>
      </c>
      <c r="V113" s="418">
        <f t="shared" si="36"/>
        <v>45646</v>
      </c>
      <c r="W113" s="418">
        <f t="shared" si="36"/>
        <v>45647</v>
      </c>
      <c r="X113" s="418">
        <f t="shared" si="36"/>
        <v>45648</v>
      </c>
      <c r="Y113" s="418">
        <f t="shared" si="36"/>
        <v>45649</v>
      </c>
      <c r="Z113" s="418">
        <f t="shared" si="36"/>
        <v>45650</v>
      </c>
      <c r="AA113" s="418">
        <f t="shared" si="36"/>
        <v>45651</v>
      </c>
      <c r="AB113" s="418">
        <f t="shared" si="36"/>
        <v>45652</v>
      </c>
      <c r="AC113" s="418">
        <f t="shared" si="36"/>
        <v>45653</v>
      </c>
      <c r="AD113" s="418">
        <f t="shared" si="36"/>
        <v>45654</v>
      </c>
      <c r="AE113" s="418">
        <f t="shared" si="36"/>
        <v>45655</v>
      </c>
      <c r="AF113" s="418">
        <f t="shared" si="36"/>
        <v>45656</v>
      </c>
      <c r="AG113" s="418">
        <f t="shared" si="36"/>
        <v>45657</v>
      </c>
      <c r="AH113" s="419" t="s">
        <v>598</v>
      </c>
      <c r="AI113" s="420">
        <f>+COUNTIFS(C114:AG114,"土",C115:AG115,"")+COUNTIFS(C114:AG114,"日",C115:AG115,"")</f>
        <v>8</v>
      </c>
    </row>
    <row r="114" spans="2:36">
      <c r="B114" s="393" t="s">
        <v>569</v>
      </c>
      <c r="C114" s="394" t="str">
        <f>IFERROR(TEXT(WEEKDAY(+C113),"aaa"),"")</f>
        <v>日</v>
      </c>
      <c r="D114" s="394" t="str">
        <f t="shared" ref="D114:AG114" si="37">IFERROR(TEXT(WEEKDAY(+D113),"aaa"),"")</f>
        <v>月</v>
      </c>
      <c r="E114" s="394" t="str">
        <f t="shared" si="37"/>
        <v>火</v>
      </c>
      <c r="F114" s="394" t="str">
        <f t="shared" si="37"/>
        <v>水</v>
      </c>
      <c r="G114" s="394" t="str">
        <f t="shared" si="37"/>
        <v>木</v>
      </c>
      <c r="H114" s="394" t="str">
        <f t="shared" si="37"/>
        <v>金</v>
      </c>
      <c r="I114" s="394" t="str">
        <f t="shared" si="37"/>
        <v>土</v>
      </c>
      <c r="J114" s="394" t="str">
        <f t="shared" si="37"/>
        <v>日</v>
      </c>
      <c r="K114" s="394" t="str">
        <f t="shared" si="37"/>
        <v>月</v>
      </c>
      <c r="L114" s="394" t="str">
        <f t="shared" si="37"/>
        <v>火</v>
      </c>
      <c r="M114" s="394" t="str">
        <f t="shared" si="37"/>
        <v>水</v>
      </c>
      <c r="N114" s="394" t="str">
        <f t="shared" si="37"/>
        <v>木</v>
      </c>
      <c r="O114" s="394" t="str">
        <f t="shared" si="37"/>
        <v>金</v>
      </c>
      <c r="P114" s="394" t="str">
        <f t="shared" si="37"/>
        <v>土</v>
      </c>
      <c r="Q114" s="394" t="str">
        <f t="shared" si="37"/>
        <v>日</v>
      </c>
      <c r="R114" s="394" t="str">
        <f t="shared" si="37"/>
        <v>月</v>
      </c>
      <c r="S114" s="394" t="str">
        <f t="shared" si="37"/>
        <v>火</v>
      </c>
      <c r="T114" s="394" t="str">
        <f t="shared" si="37"/>
        <v>水</v>
      </c>
      <c r="U114" s="394" t="str">
        <f t="shared" si="37"/>
        <v>木</v>
      </c>
      <c r="V114" s="394" t="str">
        <f t="shared" si="37"/>
        <v>金</v>
      </c>
      <c r="W114" s="394" t="str">
        <f t="shared" si="37"/>
        <v>土</v>
      </c>
      <c r="X114" s="394" t="str">
        <f t="shared" si="37"/>
        <v>日</v>
      </c>
      <c r="Y114" s="394" t="str">
        <f t="shared" si="37"/>
        <v>月</v>
      </c>
      <c r="Z114" s="394" t="str">
        <f t="shared" si="37"/>
        <v>火</v>
      </c>
      <c r="AA114" s="394" t="str">
        <f t="shared" si="37"/>
        <v>水</v>
      </c>
      <c r="AB114" s="394" t="str">
        <f t="shared" si="37"/>
        <v>木</v>
      </c>
      <c r="AC114" s="394" t="str">
        <f t="shared" si="37"/>
        <v>金</v>
      </c>
      <c r="AD114" s="394" t="str">
        <f t="shared" si="37"/>
        <v>土</v>
      </c>
      <c r="AE114" s="394" t="str">
        <f t="shared" si="37"/>
        <v>日</v>
      </c>
      <c r="AF114" s="394" t="str">
        <f t="shared" si="37"/>
        <v>月</v>
      </c>
      <c r="AG114" s="394" t="str">
        <f t="shared" si="37"/>
        <v>火</v>
      </c>
      <c r="AH114" s="419" t="s">
        <v>599</v>
      </c>
      <c r="AI114" s="420">
        <f>+COUNTIF(C115:AG115,"夏休")+COUNTIF(C115:AG115,"冬休")+COUNTIF(C115:AG115,"中止")+COUNTIF(C115:AG115,"工場")+COUNTIF(C115:AG115,"他")</f>
        <v>3</v>
      </c>
    </row>
    <row r="115" spans="2:36" ht="13.5" customHeight="1">
      <c r="B115" s="803" t="s">
        <v>601</v>
      </c>
      <c r="C115" s="805"/>
      <c r="D115" s="778"/>
      <c r="E115" s="778"/>
      <c r="F115" s="778"/>
      <c r="G115" s="778"/>
      <c r="H115" s="778"/>
      <c r="I115" s="778"/>
      <c r="J115" s="778"/>
      <c r="K115" s="778"/>
      <c r="L115" s="778"/>
      <c r="M115" s="778"/>
      <c r="N115" s="778"/>
      <c r="O115" s="778"/>
      <c r="P115" s="778"/>
      <c r="Q115" s="778"/>
      <c r="R115" s="778"/>
      <c r="S115" s="778"/>
      <c r="T115" s="778"/>
      <c r="U115" s="778"/>
      <c r="V115" s="778"/>
      <c r="W115" s="778"/>
      <c r="X115" s="778"/>
      <c r="Y115" s="778"/>
      <c r="Z115" s="778"/>
      <c r="AA115" s="778"/>
      <c r="AB115" s="778"/>
      <c r="AC115" s="778"/>
      <c r="AD115" s="778"/>
      <c r="AE115" s="778" t="s">
        <v>583</v>
      </c>
      <c r="AF115" s="778" t="s">
        <v>583</v>
      </c>
      <c r="AG115" s="797" t="s">
        <v>583</v>
      </c>
      <c r="AH115" s="398" t="s">
        <v>527</v>
      </c>
      <c r="AI115" s="421">
        <f>COUNT(C113:AG113)-AI114</f>
        <v>28</v>
      </c>
    </row>
    <row r="116" spans="2:36" ht="13.5" customHeight="1">
      <c r="B116" s="804"/>
      <c r="C116" s="805"/>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97"/>
      <c r="AH116" s="398" t="s">
        <v>573</v>
      </c>
      <c r="AI116" s="396">
        <f>+COUNTIF(C117:AG118,"休")</f>
        <v>8</v>
      </c>
      <c r="AJ116" s="422" t="str">
        <f>IF(AI117&gt;0.285,"",IF(AI116&lt;AI113,"←計画日数が足りません",""))</f>
        <v/>
      </c>
    </row>
    <row r="117" spans="2:36" ht="13.5" customHeight="1">
      <c r="B117" s="798" t="s">
        <v>535</v>
      </c>
      <c r="C117" s="799" t="s">
        <v>581</v>
      </c>
      <c r="D117" s="776"/>
      <c r="E117" s="793"/>
      <c r="F117" s="793"/>
      <c r="G117" s="793"/>
      <c r="H117" s="793"/>
      <c r="I117" s="793" t="s">
        <v>581</v>
      </c>
      <c r="J117" s="793" t="s">
        <v>581</v>
      </c>
      <c r="K117" s="776"/>
      <c r="L117" s="793"/>
      <c r="M117" s="793"/>
      <c r="N117" s="793"/>
      <c r="O117" s="793"/>
      <c r="P117" s="793" t="s">
        <v>581</v>
      </c>
      <c r="Q117" s="793" t="s">
        <v>581</v>
      </c>
      <c r="R117" s="776"/>
      <c r="S117" s="793"/>
      <c r="T117" s="793"/>
      <c r="U117" s="793"/>
      <c r="V117" s="793"/>
      <c r="W117" s="793" t="s">
        <v>581</v>
      </c>
      <c r="X117" s="793" t="s">
        <v>581</v>
      </c>
      <c r="Y117" s="776"/>
      <c r="Z117" s="793"/>
      <c r="AA117" s="793"/>
      <c r="AB117" s="793"/>
      <c r="AC117" s="793"/>
      <c r="AD117" s="793" t="s">
        <v>581</v>
      </c>
      <c r="AE117" s="793"/>
      <c r="AF117" s="793"/>
      <c r="AG117" s="794"/>
      <c r="AH117" s="398" t="s">
        <v>575</v>
      </c>
      <c r="AI117" s="399">
        <f>+AI116/AI115</f>
        <v>0.2857142857142857</v>
      </c>
    </row>
    <row r="118" spans="2:36">
      <c r="B118" s="798"/>
      <c r="C118" s="799"/>
      <c r="D118" s="776"/>
      <c r="E118" s="793"/>
      <c r="F118" s="793"/>
      <c r="G118" s="793"/>
      <c r="H118" s="793"/>
      <c r="I118" s="793"/>
      <c r="J118" s="793"/>
      <c r="K118" s="776"/>
      <c r="L118" s="793"/>
      <c r="M118" s="793"/>
      <c r="N118" s="793"/>
      <c r="O118" s="793"/>
      <c r="P118" s="793"/>
      <c r="Q118" s="793"/>
      <c r="R118" s="776"/>
      <c r="S118" s="793"/>
      <c r="T118" s="793"/>
      <c r="U118" s="793"/>
      <c r="V118" s="793"/>
      <c r="W118" s="793"/>
      <c r="X118" s="793"/>
      <c r="Y118" s="776"/>
      <c r="Z118" s="793"/>
      <c r="AA118" s="793"/>
      <c r="AB118" s="793"/>
      <c r="AC118" s="793"/>
      <c r="AD118" s="793"/>
      <c r="AE118" s="793"/>
      <c r="AF118" s="793"/>
      <c r="AG118" s="794"/>
      <c r="AH118" s="398" t="s">
        <v>528</v>
      </c>
      <c r="AI118" s="396">
        <f>+COUNTA(C119:AG120)</f>
        <v>8</v>
      </c>
    </row>
    <row r="119" spans="2:36">
      <c r="B119" s="725" t="s">
        <v>538</v>
      </c>
      <c r="C119" s="795" t="s">
        <v>581</v>
      </c>
      <c r="D119" s="806"/>
      <c r="E119" s="776"/>
      <c r="F119" s="776"/>
      <c r="G119" s="776"/>
      <c r="H119" s="776"/>
      <c r="I119" s="776" t="s">
        <v>581</v>
      </c>
      <c r="J119" s="776" t="s">
        <v>581</v>
      </c>
      <c r="K119" s="806"/>
      <c r="L119" s="776"/>
      <c r="M119" s="776"/>
      <c r="N119" s="776"/>
      <c r="O119" s="776"/>
      <c r="P119" s="776" t="s">
        <v>581</v>
      </c>
      <c r="Q119" s="776" t="s">
        <v>581</v>
      </c>
      <c r="R119" s="806"/>
      <c r="S119" s="776"/>
      <c r="T119" s="776"/>
      <c r="U119" s="776"/>
      <c r="V119" s="776"/>
      <c r="W119" s="776" t="s">
        <v>581</v>
      </c>
      <c r="X119" s="776" t="s">
        <v>581</v>
      </c>
      <c r="Y119" s="806"/>
      <c r="Z119" s="776"/>
      <c r="AA119" s="776"/>
      <c r="AB119" s="776"/>
      <c r="AC119" s="776"/>
      <c r="AD119" s="776" t="s">
        <v>581</v>
      </c>
      <c r="AE119" s="776"/>
      <c r="AF119" s="776"/>
      <c r="AG119" s="783"/>
      <c r="AH119" s="423" t="s">
        <v>577</v>
      </c>
      <c r="AI119" s="424">
        <f>+AI118/AI115</f>
        <v>0.2857142857142857</v>
      </c>
    </row>
    <row r="120" spans="2:36">
      <c r="B120" s="726"/>
      <c r="C120" s="796"/>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84"/>
      <c r="AH120" s="400" t="s">
        <v>602</v>
      </c>
      <c r="AI120" s="401" t="str">
        <f>IF(7&gt;AI115,"対象外",IF(AI118&gt;=AI113,"OK",IF(AI119&gt;=0.285,"OK","NG")))</f>
        <v>OK</v>
      </c>
      <c r="AJ120" s="422" t="str">
        <f>IF(AI120="対象外","←７日間に満たない期間は達成判定の対象外",IF(AI120="NG","←月単位未達成","←月単位達成"))</f>
        <v>←月単位達成</v>
      </c>
    </row>
    <row r="121" spans="2:36" hidden="1">
      <c r="C121" s="425">
        <f t="shared" ref="C121:AG121" si="38">IF(AND(DAY(C113)&gt;=22,DAY(C113)&lt;=28,C114="土"),1,0)</f>
        <v>0</v>
      </c>
      <c r="D121" s="425">
        <f t="shared" si="38"/>
        <v>0</v>
      </c>
      <c r="E121" s="425">
        <f t="shared" si="38"/>
        <v>0</v>
      </c>
      <c r="F121" s="425">
        <f t="shared" si="38"/>
        <v>0</v>
      </c>
      <c r="G121" s="425">
        <f t="shared" si="38"/>
        <v>0</v>
      </c>
      <c r="H121" s="425">
        <f t="shared" si="38"/>
        <v>0</v>
      </c>
      <c r="I121" s="425">
        <f t="shared" si="38"/>
        <v>0</v>
      </c>
      <c r="J121" s="425">
        <f t="shared" si="38"/>
        <v>0</v>
      </c>
      <c r="K121" s="425">
        <f t="shared" si="38"/>
        <v>0</v>
      </c>
      <c r="L121" s="425">
        <f t="shared" si="38"/>
        <v>0</v>
      </c>
      <c r="M121" s="425">
        <f t="shared" si="38"/>
        <v>0</v>
      </c>
      <c r="N121" s="425">
        <f t="shared" si="38"/>
        <v>0</v>
      </c>
      <c r="O121" s="425">
        <f t="shared" si="38"/>
        <v>0</v>
      </c>
      <c r="P121" s="425">
        <f t="shared" si="38"/>
        <v>0</v>
      </c>
      <c r="Q121" s="425">
        <f t="shared" si="38"/>
        <v>0</v>
      </c>
      <c r="R121" s="425">
        <f t="shared" si="38"/>
        <v>0</v>
      </c>
      <c r="S121" s="425">
        <f t="shared" si="38"/>
        <v>0</v>
      </c>
      <c r="T121" s="425">
        <f t="shared" si="38"/>
        <v>0</v>
      </c>
      <c r="U121" s="425">
        <f t="shared" si="38"/>
        <v>0</v>
      </c>
      <c r="V121" s="425">
        <f t="shared" si="38"/>
        <v>0</v>
      </c>
      <c r="W121" s="425">
        <f t="shared" si="38"/>
        <v>0</v>
      </c>
      <c r="X121" s="425">
        <f t="shared" si="38"/>
        <v>0</v>
      </c>
      <c r="Y121" s="425">
        <f t="shared" si="38"/>
        <v>0</v>
      </c>
      <c r="Z121" s="425">
        <f t="shared" si="38"/>
        <v>0</v>
      </c>
      <c r="AA121" s="425">
        <f t="shared" si="38"/>
        <v>0</v>
      </c>
      <c r="AB121" s="425">
        <f t="shared" si="38"/>
        <v>0</v>
      </c>
      <c r="AC121" s="425">
        <f t="shared" si="38"/>
        <v>0</v>
      </c>
      <c r="AD121" s="425">
        <f t="shared" si="38"/>
        <v>1</v>
      </c>
      <c r="AE121" s="425">
        <f t="shared" si="38"/>
        <v>0</v>
      </c>
      <c r="AF121" s="425">
        <f t="shared" si="38"/>
        <v>0</v>
      </c>
      <c r="AG121" s="425">
        <f t="shared" si="38"/>
        <v>0</v>
      </c>
      <c r="AH121" s="426" t="s">
        <v>603</v>
      </c>
      <c r="AI121" s="427">
        <f>_xlfn.AGGREGATE(9,6,C121:AG121)</f>
        <v>1</v>
      </c>
      <c r="AJ121" s="422"/>
    </row>
    <row r="122" spans="2:36" hidden="1">
      <c r="C122" s="428">
        <f t="shared" ref="C122:AG122" si="39">IF(AND(DAY(C113)&gt;=22,DAY(C113)&lt;=28,C114="土",OR(C119="休",C119="雨")),1,0)</f>
        <v>0</v>
      </c>
      <c r="D122" s="428">
        <f t="shared" si="39"/>
        <v>0</v>
      </c>
      <c r="E122" s="428">
        <f t="shared" si="39"/>
        <v>0</v>
      </c>
      <c r="F122" s="428">
        <f t="shared" si="39"/>
        <v>0</v>
      </c>
      <c r="G122" s="428">
        <f t="shared" si="39"/>
        <v>0</v>
      </c>
      <c r="H122" s="428">
        <f t="shared" si="39"/>
        <v>0</v>
      </c>
      <c r="I122" s="428">
        <f t="shared" si="39"/>
        <v>0</v>
      </c>
      <c r="J122" s="428">
        <f t="shared" si="39"/>
        <v>0</v>
      </c>
      <c r="K122" s="428">
        <f t="shared" si="39"/>
        <v>0</v>
      </c>
      <c r="L122" s="428">
        <f t="shared" si="39"/>
        <v>0</v>
      </c>
      <c r="M122" s="428">
        <f t="shared" si="39"/>
        <v>0</v>
      </c>
      <c r="N122" s="428">
        <f t="shared" si="39"/>
        <v>0</v>
      </c>
      <c r="O122" s="428">
        <f t="shared" si="39"/>
        <v>0</v>
      </c>
      <c r="P122" s="428">
        <f t="shared" si="39"/>
        <v>0</v>
      </c>
      <c r="Q122" s="428">
        <f t="shared" si="39"/>
        <v>0</v>
      </c>
      <c r="R122" s="428">
        <f t="shared" si="39"/>
        <v>0</v>
      </c>
      <c r="S122" s="428">
        <f t="shared" si="39"/>
        <v>0</v>
      </c>
      <c r="T122" s="428">
        <f t="shared" si="39"/>
        <v>0</v>
      </c>
      <c r="U122" s="428">
        <f t="shared" si="39"/>
        <v>0</v>
      </c>
      <c r="V122" s="428">
        <f t="shared" si="39"/>
        <v>0</v>
      </c>
      <c r="W122" s="428">
        <f t="shared" si="39"/>
        <v>0</v>
      </c>
      <c r="X122" s="428">
        <f t="shared" si="39"/>
        <v>0</v>
      </c>
      <c r="Y122" s="428">
        <f t="shared" si="39"/>
        <v>0</v>
      </c>
      <c r="Z122" s="428">
        <f t="shared" si="39"/>
        <v>0</v>
      </c>
      <c r="AA122" s="428">
        <f t="shared" si="39"/>
        <v>0</v>
      </c>
      <c r="AB122" s="428">
        <f t="shared" si="39"/>
        <v>0</v>
      </c>
      <c r="AC122" s="428">
        <f t="shared" si="39"/>
        <v>0</v>
      </c>
      <c r="AD122" s="428">
        <f t="shared" si="39"/>
        <v>1</v>
      </c>
      <c r="AE122" s="428">
        <f t="shared" si="39"/>
        <v>0</v>
      </c>
      <c r="AF122" s="428">
        <f t="shared" si="39"/>
        <v>0</v>
      </c>
      <c r="AG122" s="428">
        <f t="shared" si="39"/>
        <v>0</v>
      </c>
      <c r="AH122" s="426" t="s">
        <v>604</v>
      </c>
      <c r="AI122" s="427">
        <f>_xlfn.AGGREGATE(9,6,C122:AG122)</f>
        <v>1</v>
      </c>
      <c r="AJ122" s="422"/>
    </row>
    <row r="124" spans="2:36" hidden="1">
      <c r="C124" s="364">
        <f>YEAR(C127)</f>
        <v>2025</v>
      </c>
      <c r="D124" s="364">
        <f>MONTH(C127)</f>
        <v>1</v>
      </c>
    </row>
    <row r="125" spans="2:36">
      <c r="B125" s="368" t="s">
        <v>596</v>
      </c>
      <c r="C125" s="800">
        <f>C127</f>
        <v>45658</v>
      </c>
      <c r="D125" s="801"/>
      <c r="E125" s="801"/>
      <c r="F125" s="801"/>
      <c r="G125" s="801"/>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2"/>
    </row>
    <row r="126" spans="2:36" hidden="1">
      <c r="B126" s="430"/>
      <c r="C126" s="418">
        <f>DATE($C124,$D124,1)</f>
        <v>45658</v>
      </c>
      <c r="D126" s="418">
        <f t="shared" ref="D126:AG126" si="40">C126+1</f>
        <v>45659</v>
      </c>
      <c r="E126" s="418">
        <f t="shared" si="40"/>
        <v>45660</v>
      </c>
      <c r="F126" s="418">
        <f t="shared" si="40"/>
        <v>45661</v>
      </c>
      <c r="G126" s="418">
        <f t="shared" si="40"/>
        <v>45662</v>
      </c>
      <c r="H126" s="418">
        <f t="shared" si="40"/>
        <v>45663</v>
      </c>
      <c r="I126" s="418">
        <f t="shared" si="40"/>
        <v>45664</v>
      </c>
      <c r="J126" s="418">
        <f t="shared" si="40"/>
        <v>45665</v>
      </c>
      <c r="K126" s="418">
        <f t="shared" si="40"/>
        <v>45666</v>
      </c>
      <c r="L126" s="418">
        <f t="shared" si="40"/>
        <v>45667</v>
      </c>
      <c r="M126" s="418">
        <f t="shared" si="40"/>
        <v>45668</v>
      </c>
      <c r="N126" s="418">
        <f t="shared" si="40"/>
        <v>45669</v>
      </c>
      <c r="O126" s="418">
        <f t="shared" si="40"/>
        <v>45670</v>
      </c>
      <c r="P126" s="418">
        <f t="shared" si="40"/>
        <v>45671</v>
      </c>
      <c r="Q126" s="418">
        <f t="shared" si="40"/>
        <v>45672</v>
      </c>
      <c r="R126" s="418">
        <f t="shared" si="40"/>
        <v>45673</v>
      </c>
      <c r="S126" s="418">
        <f t="shared" si="40"/>
        <v>45674</v>
      </c>
      <c r="T126" s="418">
        <f t="shared" si="40"/>
        <v>45675</v>
      </c>
      <c r="U126" s="418">
        <f t="shared" si="40"/>
        <v>45676</v>
      </c>
      <c r="V126" s="418">
        <f t="shared" si="40"/>
        <v>45677</v>
      </c>
      <c r="W126" s="418">
        <f t="shared" si="40"/>
        <v>45678</v>
      </c>
      <c r="X126" s="418">
        <f t="shared" si="40"/>
        <v>45679</v>
      </c>
      <c r="Y126" s="418">
        <f t="shared" si="40"/>
        <v>45680</v>
      </c>
      <c r="Z126" s="418">
        <f t="shared" si="40"/>
        <v>45681</v>
      </c>
      <c r="AA126" s="418">
        <f t="shared" si="40"/>
        <v>45682</v>
      </c>
      <c r="AB126" s="418">
        <f t="shared" si="40"/>
        <v>45683</v>
      </c>
      <c r="AC126" s="418">
        <f t="shared" si="40"/>
        <v>45684</v>
      </c>
      <c r="AD126" s="418">
        <f t="shared" si="40"/>
        <v>45685</v>
      </c>
      <c r="AE126" s="418">
        <f t="shared" si="40"/>
        <v>45686</v>
      </c>
      <c r="AF126" s="418">
        <f t="shared" si="40"/>
        <v>45687</v>
      </c>
      <c r="AG126" s="418">
        <f t="shared" si="40"/>
        <v>45688</v>
      </c>
      <c r="AH126" s="431"/>
      <c r="AI126" s="432"/>
    </row>
    <row r="127" spans="2:36">
      <c r="B127" s="433" t="s">
        <v>597</v>
      </c>
      <c r="C127" s="434">
        <f>IF(EDATE(C112,1)&gt;$G$7,"",EDATE(C112,1))</f>
        <v>45658</v>
      </c>
      <c r="D127" s="418">
        <f t="shared" ref="D127:AG127" si="41">IF(D126&gt;$G$7,"",IF(C127=EOMONTH(DATE($C124,$D124,1),0),"",IF(C127="","",C127+1)))</f>
        <v>45659</v>
      </c>
      <c r="E127" s="418">
        <f t="shared" si="41"/>
        <v>45660</v>
      </c>
      <c r="F127" s="418">
        <f t="shared" si="41"/>
        <v>45661</v>
      </c>
      <c r="G127" s="418">
        <f t="shared" si="41"/>
        <v>45662</v>
      </c>
      <c r="H127" s="418">
        <f t="shared" si="41"/>
        <v>45663</v>
      </c>
      <c r="I127" s="418">
        <f t="shared" si="41"/>
        <v>45664</v>
      </c>
      <c r="J127" s="418">
        <f t="shared" si="41"/>
        <v>45665</v>
      </c>
      <c r="K127" s="418">
        <f t="shared" si="41"/>
        <v>45666</v>
      </c>
      <c r="L127" s="418">
        <f t="shared" si="41"/>
        <v>45667</v>
      </c>
      <c r="M127" s="418">
        <f t="shared" si="41"/>
        <v>45668</v>
      </c>
      <c r="N127" s="418">
        <f t="shared" si="41"/>
        <v>45669</v>
      </c>
      <c r="O127" s="418">
        <f t="shared" si="41"/>
        <v>45670</v>
      </c>
      <c r="P127" s="418">
        <f t="shared" si="41"/>
        <v>45671</v>
      </c>
      <c r="Q127" s="418">
        <f t="shared" si="41"/>
        <v>45672</v>
      </c>
      <c r="R127" s="418">
        <f t="shared" si="41"/>
        <v>45673</v>
      </c>
      <c r="S127" s="418">
        <f t="shared" si="41"/>
        <v>45674</v>
      </c>
      <c r="T127" s="418">
        <f t="shared" si="41"/>
        <v>45675</v>
      </c>
      <c r="U127" s="418">
        <f t="shared" si="41"/>
        <v>45676</v>
      </c>
      <c r="V127" s="418">
        <f t="shared" si="41"/>
        <v>45677</v>
      </c>
      <c r="W127" s="418">
        <f t="shared" si="41"/>
        <v>45678</v>
      </c>
      <c r="X127" s="418">
        <f t="shared" si="41"/>
        <v>45679</v>
      </c>
      <c r="Y127" s="418">
        <f t="shared" si="41"/>
        <v>45680</v>
      </c>
      <c r="Z127" s="418">
        <f t="shared" si="41"/>
        <v>45681</v>
      </c>
      <c r="AA127" s="418">
        <f t="shared" si="41"/>
        <v>45682</v>
      </c>
      <c r="AB127" s="418" t="str">
        <f t="shared" si="41"/>
        <v/>
      </c>
      <c r="AC127" s="418" t="str">
        <f t="shared" si="41"/>
        <v/>
      </c>
      <c r="AD127" s="418" t="str">
        <f t="shared" si="41"/>
        <v/>
      </c>
      <c r="AE127" s="418" t="str">
        <f t="shared" si="41"/>
        <v/>
      </c>
      <c r="AF127" s="418" t="str">
        <f t="shared" si="41"/>
        <v/>
      </c>
      <c r="AG127" s="418" t="str">
        <f t="shared" si="41"/>
        <v/>
      </c>
      <c r="AH127" s="419" t="s">
        <v>598</v>
      </c>
      <c r="AI127" s="420">
        <f>+COUNTIFS(C128:AG128,"土",C129:AG129,"")+COUNTIFS(C128:AG128,"日",C129:AG129,"")</f>
        <v>7</v>
      </c>
    </row>
    <row r="128" spans="2:36">
      <c r="B128" s="393" t="s">
        <v>569</v>
      </c>
      <c r="C128" s="394" t="str">
        <f>IFERROR(TEXT(WEEKDAY(+C127),"aaa"),"")</f>
        <v>水</v>
      </c>
      <c r="D128" s="394" t="str">
        <f t="shared" ref="D128:AG128" si="42">IFERROR(TEXT(WEEKDAY(+D127),"aaa"),"")</f>
        <v>木</v>
      </c>
      <c r="E128" s="394" t="str">
        <f t="shared" si="42"/>
        <v>金</v>
      </c>
      <c r="F128" s="394" t="str">
        <f t="shared" si="42"/>
        <v>土</v>
      </c>
      <c r="G128" s="394" t="str">
        <f t="shared" si="42"/>
        <v>日</v>
      </c>
      <c r="H128" s="394" t="str">
        <f t="shared" si="42"/>
        <v>月</v>
      </c>
      <c r="I128" s="394" t="str">
        <f t="shared" si="42"/>
        <v>火</v>
      </c>
      <c r="J128" s="394" t="str">
        <f t="shared" si="42"/>
        <v>水</v>
      </c>
      <c r="K128" s="394" t="str">
        <f t="shared" si="42"/>
        <v>木</v>
      </c>
      <c r="L128" s="394" t="str">
        <f t="shared" si="42"/>
        <v>金</v>
      </c>
      <c r="M128" s="394" t="str">
        <f t="shared" si="42"/>
        <v>土</v>
      </c>
      <c r="N128" s="394" t="str">
        <f t="shared" si="42"/>
        <v>日</v>
      </c>
      <c r="O128" s="394" t="str">
        <f t="shared" si="42"/>
        <v>月</v>
      </c>
      <c r="P128" s="394" t="str">
        <f t="shared" si="42"/>
        <v>火</v>
      </c>
      <c r="Q128" s="394" t="str">
        <f t="shared" si="42"/>
        <v>水</v>
      </c>
      <c r="R128" s="394" t="str">
        <f t="shared" si="42"/>
        <v>木</v>
      </c>
      <c r="S128" s="394" t="str">
        <f t="shared" si="42"/>
        <v>金</v>
      </c>
      <c r="T128" s="394" t="str">
        <f t="shared" si="42"/>
        <v>土</v>
      </c>
      <c r="U128" s="394" t="str">
        <f t="shared" si="42"/>
        <v>日</v>
      </c>
      <c r="V128" s="394" t="str">
        <f t="shared" si="42"/>
        <v>月</v>
      </c>
      <c r="W128" s="394" t="str">
        <f t="shared" si="42"/>
        <v>火</v>
      </c>
      <c r="X128" s="394" t="str">
        <f t="shared" si="42"/>
        <v>水</v>
      </c>
      <c r="Y128" s="394" t="str">
        <f t="shared" si="42"/>
        <v>木</v>
      </c>
      <c r="Z128" s="394" t="str">
        <f t="shared" si="42"/>
        <v>金</v>
      </c>
      <c r="AA128" s="394" t="str">
        <f t="shared" si="42"/>
        <v>土</v>
      </c>
      <c r="AB128" s="394" t="str">
        <f t="shared" si="42"/>
        <v/>
      </c>
      <c r="AC128" s="394" t="str">
        <f t="shared" si="42"/>
        <v/>
      </c>
      <c r="AD128" s="394" t="str">
        <f t="shared" si="42"/>
        <v/>
      </c>
      <c r="AE128" s="394" t="str">
        <f t="shared" si="42"/>
        <v/>
      </c>
      <c r="AF128" s="394" t="str">
        <f t="shared" si="42"/>
        <v/>
      </c>
      <c r="AG128" s="394" t="str">
        <f t="shared" si="42"/>
        <v/>
      </c>
      <c r="AH128" s="419" t="s">
        <v>599</v>
      </c>
      <c r="AI128" s="420">
        <f>+COUNTIF(C129:AG129,"夏休")+COUNTIF(C129:AG129,"冬休")+COUNTIF(C129:AG129,"中止")+COUNTIF(C129:AG129,"工場")+COUNTIF(C129:AG129,"他")</f>
        <v>3</v>
      </c>
    </row>
    <row r="129" spans="2:36" ht="13.5" customHeight="1">
      <c r="B129" s="803" t="s">
        <v>601</v>
      </c>
      <c r="C129" s="805" t="s">
        <v>583</v>
      </c>
      <c r="D129" s="778" t="s">
        <v>583</v>
      </c>
      <c r="E129" s="778" t="s">
        <v>583</v>
      </c>
      <c r="F129" s="778"/>
      <c r="G129" s="778"/>
      <c r="H129" s="778"/>
      <c r="I129" s="778"/>
      <c r="J129" s="778"/>
      <c r="K129" s="778"/>
      <c r="L129" s="778"/>
      <c r="M129" s="778"/>
      <c r="N129" s="778"/>
      <c r="O129" s="778"/>
      <c r="P129" s="778"/>
      <c r="Q129" s="778"/>
      <c r="R129" s="778"/>
      <c r="S129" s="778"/>
      <c r="T129" s="778"/>
      <c r="U129" s="778"/>
      <c r="V129" s="778"/>
      <c r="W129" s="778"/>
      <c r="X129" s="778"/>
      <c r="Y129" s="778"/>
      <c r="Z129" s="778"/>
      <c r="AA129" s="778"/>
      <c r="AB129" s="778"/>
      <c r="AC129" s="778"/>
      <c r="AD129" s="778"/>
      <c r="AE129" s="778"/>
      <c r="AF129" s="778"/>
      <c r="AG129" s="797"/>
      <c r="AH129" s="398" t="s">
        <v>527</v>
      </c>
      <c r="AI129" s="421">
        <f>COUNT(C127:AG127)-AI128</f>
        <v>22</v>
      </c>
    </row>
    <row r="130" spans="2:36" ht="13.5" customHeight="1">
      <c r="B130" s="804"/>
      <c r="C130" s="805"/>
      <c r="D130" s="778"/>
      <c r="E130" s="778"/>
      <c r="F130" s="778"/>
      <c r="G130" s="778"/>
      <c r="H130" s="778"/>
      <c r="I130" s="778"/>
      <c r="J130" s="778"/>
      <c r="K130" s="778"/>
      <c r="L130" s="778"/>
      <c r="M130" s="778"/>
      <c r="N130" s="778"/>
      <c r="O130" s="778"/>
      <c r="P130" s="778"/>
      <c r="Q130" s="778"/>
      <c r="R130" s="778"/>
      <c r="S130" s="778"/>
      <c r="T130" s="778"/>
      <c r="U130" s="778"/>
      <c r="V130" s="778"/>
      <c r="W130" s="778"/>
      <c r="X130" s="778"/>
      <c r="Y130" s="778"/>
      <c r="Z130" s="778"/>
      <c r="AA130" s="778"/>
      <c r="AB130" s="778"/>
      <c r="AC130" s="778"/>
      <c r="AD130" s="778"/>
      <c r="AE130" s="778"/>
      <c r="AF130" s="778"/>
      <c r="AG130" s="797"/>
      <c r="AH130" s="398" t="s">
        <v>573</v>
      </c>
      <c r="AI130" s="396">
        <f>+COUNTIF(C131:AG132,"休")</f>
        <v>7</v>
      </c>
      <c r="AJ130" s="422" t="str">
        <f>IF(AI131&gt;0.285,"",IF(AI130&lt;AI127,"←計画日数が足りません",""))</f>
        <v/>
      </c>
    </row>
    <row r="131" spans="2:36" ht="13.5" customHeight="1">
      <c r="B131" s="798" t="s">
        <v>535</v>
      </c>
      <c r="C131" s="793"/>
      <c r="D131" s="793"/>
      <c r="E131" s="793"/>
      <c r="F131" s="793" t="s">
        <v>581</v>
      </c>
      <c r="G131" s="793" t="s">
        <v>581</v>
      </c>
      <c r="H131" s="793"/>
      <c r="I131" s="776"/>
      <c r="J131" s="793"/>
      <c r="K131" s="793"/>
      <c r="L131" s="793"/>
      <c r="M131" s="793" t="s">
        <v>581</v>
      </c>
      <c r="N131" s="793" t="s">
        <v>581</v>
      </c>
      <c r="O131" s="793"/>
      <c r="P131" s="776"/>
      <c r="Q131" s="793"/>
      <c r="R131" s="793"/>
      <c r="S131" s="793"/>
      <c r="T131" s="793" t="s">
        <v>581</v>
      </c>
      <c r="U131" s="793" t="s">
        <v>581</v>
      </c>
      <c r="V131" s="793"/>
      <c r="W131" s="776"/>
      <c r="X131" s="793"/>
      <c r="Y131" s="793"/>
      <c r="Z131" s="793"/>
      <c r="AA131" s="793" t="s">
        <v>581</v>
      </c>
      <c r="AB131" s="793"/>
      <c r="AC131" s="793"/>
      <c r="AD131" s="776"/>
      <c r="AE131" s="793"/>
      <c r="AF131" s="793"/>
      <c r="AG131" s="794"/>
      <c r="AH131" s="398" t="s">
        <v>575</v>
      </c>
      <c r="AI131" s="399">
        <f>+AI130/AI129</f>
        <v>0.31818181818181818</v>
      </c>
    </row>
    <row r="132" spans="2:36">
      <c r="B132" s="798"/>
      <c r="C132" s="793"/>
      <c r="D132" s="793"/>
      <c r="E132" s="793"/>
      <c r="F132" s="793"/>
      <c r="G132" s="793"/>
      <c r="H132" s="793"/>
      <c r="I132" s="776"/>
      <c r="J132" s="793"/>
      <c r="K132" s="793"/>
      <c r="L132" s="793"/>
      <c r="M132" s="793"/>
      <c r="N132" s="793"/>
      <c r="O132" s="793"/>
      <c r="P132" s="776"/>
      <c r="Q132" s="793"/>
      <c r="R132" s="793"/>
      <c r="S132" s="793"/>
      <c r="T132" s="793"/>
      <c r="U132" s="793"/>
      <c r="V132" s="793"/>
      <c r="W132" s="776"/>
      <c r="X132" s="793"/>
      <c r="Y132" s="793"/>
      <c r="Z132" s="793"/>
      <c r="AA132" s="793"/>
      <c r="AB132" s="793"/>
      <c r="AC132" s="793"/>
      <c r="AD132" s="776"/>
      <c r="AE132" s="793"/>
      <c r="AF132" s="793"/>
      <c r="AG132" s="794"/>
      <c r="AH132" s="398" t="s">
        <v>528</v>
      </c>
      <c r="AI132" s="396">
        <f>+COUNTA(C133:AG134)</f>
        <v>7</v>
      </c>
    </row>
    <row r="133" spans="2:36">
      <c r="B133" s="725" t="s">
        <v>538</v>
      </c>
      <c r="C133" s="776"/>
      <c r="D133" s="776"/>
      <c r="E133" s="776"/>
      <c r="F133" s="776" t="s">
        <v>581</v>
      </c>
      <c r="G133" s="776" t="s">
        <v>581</v>
      </c>
      <c r="H133" s="776"/>
      <c r="I133" s="806"/>
      <c r="J133" s="776"/>
      <c r="K133" s="776"/>
      <c r="L133" s="776"/>
      <c r="M133" s="776" t="s">
        <v>581</v>
      </c>
      <c r="N133" s="776" t="s">
        <v>581</v>
      </c>
      <c r="O133" s="776"/>
      <c r="P133" s="806"/>
      <c r="Q133" s="776"/>
      <c r="R133" s="776"/>
      <c r="S133" s="776"/>
      <c r="T133" s="776" t="s">
        <v>581</v>
      </c>
      <c r="U133" s="776" t="s">
        <v>581</v>
      </c>
      <c r="V133" s="776"/>
      <c r="W133" s="806"/>
      <c r="X133" s="776"/>
      <c r="Y133" s="776"/>
      <c r="Z133" s="776"/>
      <c r="AA133" s="776" t="s">
        <v>581</v>
      </c>
      <c r="AB133" s="776"/>
      <c r="AC133" s="776"/>
      <c r="AD133" s="806"/>
      <c r="AE133" s="776"/>
      <c r="AF133" s="776"/>
      <c r="AG133" s="783"/>
      <c r="AH133" s="423" t="s">
        <v>577</v>
      </c>
      <c r="AI133" s="424">
        <f>+AI132/AI129</f>
        <v>0.31818181818181818</v>
      </c>
    </row>
    <row r="134" spans="2:36">
      <c r="B134" s="726"/>
      <c r="C134" s="777"/>
      <c r="D134" s="777"/>
      <c r="E134" s="777"/>
      <c r="F134" s="777"/>
      <c r="G134" s="777"/>
      <c r="H134" s="777"/>
      <c r="I134" s="777"/>
      <c r="J134" s="777"/>
      <c r="K134" s="777"/>
      <c r="L134" s="777"/>
      <c r="M134" s="777"/>
      <c r="N134" s="777"/>
      <c r="O134" s="777"/>
      <c r="P134" s="777"/>
      <c r="Q134" s="777"/>
      <c r="R134" s="777"/>
      <c r="S134" s="777"/>
      <c r="T134" s="777"/>
      <c r="U134" s="777"/>
      <c r="V134" s="777"/>
      <c r="W134" s="777"/>
      <c r="X134" s="777"/>
      <c r="Y134" s="777"/>
      <c r="Z134" s="777"/>
      <c r="AA134" s="777"/>
      <c r="AB134" s="777"/>
      <c r="AC134" s="777"/>
      <c r="AD134" s="777"/>
      <c r="AE134" s="777"/>
      <c r="AF134" s="777"/>
      <c r="AG134" s="784"/>
      <c r="AH134" s="400" t="s">
        <v>602</v>
      </c>
      <c r="AI134" s="401" t="str">
        <f>IF(7&gt;AI129,"対象外",IF(AI132&gt;=AI127,"OK",IF(AI133&gt;=0.285,"OK","NG")))</f>
        <v>OK</v>
      </c>
      <c r="AJ134" s="422" t="str">
        <f>IF(AI134="対象外","←７日間に満たない期間は達成判定の対象外",IF(AI134="NG","←月単位未達成","←月単位達成"))</f>
        <v>←月単位達成</v>
      </c>
    </row>
    <row r="135" spans="2:36" hidden="1">
      <c r="C135" s="425">
        <f t="shared" ref="C135:AG135" si="43">IF(AND(DAY(C127)&gt;=22,DAY(C127)&lt;=28,C128="土"),1,0)</f>
        <v>0</v>
      </c>
      <c r="D135" s="425">
        <f t="shared" si="43"/>
        <v>0</v>
      </c>
      <c r="E135" s="425">
        <f t="shared" si="43"/>
        <v>0</v>
      </c>
      <c r="F135" s="425">
        <f t="shared" si="43"/>
        <v>0</v>
      </c>
      <c r="G135" s="425">
        <f t="shared" si="43"/>
        <v>0</v>
      </c>
      <c r="H135" s="425">
        <f t="shared" si="43"/>
        <v>0</v>
      </c>
      <c r="I135" s="425">
        <f t="shared" si="43"/>
        <v>0</v>
      </c>
      <c r="J135" s="425">
        <f t="shared" si="43"/>
        <v>0</v>
      </c>
      <c r="K135" s="425">
        <f t="shared" si="43"/>
        <v>0</v>
      </c>
      <c r="L135" s="425">
        <f t="shared" si="43"/>
        <v>0</v>
      </c>
      <c r="M135" s="425">
        <f t="shared" si="43"/>
        <v>0</v>
      </c>
      <c r="N135" s="425">
        <f t="shared" si="43"/>
        <v>0</v>
      </c>
      <c r="O135" s="425">
        <f t="shared" si="43"/>
        <v>0</v>
      </c>
      <c r="P135" s="425">
        <f t="shared" si="43"/>
        <v>0</v>
      </c>
      <c r="Q135" s="425">
        <f t="shared" si="43"/>
        <v>0</v>
      </c>
      <c r="R135" s="425">
        <f t="shared" si="43"/>
        <v>0</v>
      </c>
      <c r="S135" s="425">
        <f t="shared" si="43"/>
        <v>0</v>
      </c>
      <c r="T135" s="425">
        <f t="shared" si="43"/>
        <v>0</v>
      </c>
      <c r="U135" s="425">
        <f t="shared" si="43"/>
        <v>0</v>
      </c>
      <c r="V135" s="425">
        <f t="shared" si="43"/>
        <v>0</v>
      </c>
      <c r="W135" s="425">
        <f t="shared" si="43"/>
        <v>0</v>
      </c>
      <c r="X135" s="425">
        <f t="shared" si="43"/>
        <v>0</v>
      </c>
      <c r="Y135" s="425">
        <f t="shared" si="43"/>
        <v>0</v>
      </c>
      <c r="Z135" s="425">
        <f t="shared" si="43"/>
        <v>0</v>
      </c>
      <c r="AA135" s="425">
        <f t="shared" si="43"/>
        <v>1</v>
      </c>
      <c r="AB135" s="425" t="e">
        <f t="shared" si="43"/>
        <v>#VALUE!</v>
      </c>
      <c r="AC135" s="425" t="e">
        <f t="shared" si="43"/>
        <v>#VALUE!</v>
      </c>
      <c r="AD135" s="425" t="e">
        <f t="shared" si="43"/>
        <v>#VALUE!</v>
      </c>
      <c r="AE135" s="425" t="e">
        <f t="shared" si="43"/>
        <v>#VALUE!</v>
      </c>
      <c r="AF135" s="425" t="e">
        <f t="shared" si="43"/>
        <v>#VALUE!</v>
      </c>
      <c r="AG135" s="425" t="e">
        <f t="shared" si="43"/>
        <v>#VALUE!</v>
      </c>
      <c r="AH135" s="426" t="s">
        <v>603</v>
      </c>
      <c r="AI135" s="427">
        <f>_xlfn.AGGREGATE(9,6,C135:AG135)</f>
        <v>1</v>
      </c>
      <c r="AJ135" s="422"/>
    </row>
    <row r="136" spans="2:36" hidden="1">
      <c r="C136" s="428">
        <f t="shared" ref="C136:AG136" si="44">IF(AND(DAY(C127)&gt;=22,DAY(C127)&lt;=28,C128="土",OR(C133="休",C133="雨")),1,0)</f>
        <v>0</v>
      </c>
      <c r="D136" s="428">
        <f t="shared" si="44"/>
        <v>0</v>
      </c>
      <c r="E136" s="428">
        <f t="shared" si="44"/>
        <v>0</v>
      </c>
      <c r="F136" s="428">
        <f t="shared" si="44"/>
        <v>0</v>
      </c>
      <c r="G136" s="428">
        <f t="shared" si="44"/>
        <v>0</v>
      </c>
      <c r="H136" s="428">
        <f t="shared" si="44"/>
        <v>0</v>
      </c>
      <c r="I136" s="428">
        <f t="shared" si="44"/>
        <v>0</v>
      </c>
      <c r="J136" s="428">
        <f t="shared" si="44"/>
        <v>0</v>
      </c>
      <c r="K136" s="428">
        <f t="shared" si="44"/>
        <v>0</v>
      </c>
      <c r="L136" s="428">
        <f t="shared" si="44"/>
        <v>0</v>
      </c>
      <c r="M136" s="428">
        <f t="shared" si="44"/>
        <v>0</v>
      </c>
      <c r="N136" s="428">
        <f t="shared" si="44"/>
        <v>0</v>
      </c>
      <c r="O136" s="428">
        <f t="shared" si="44"/>
        <v>0</v>
      </c>
      <c r="P136" s="428">
        <f t="shared" si="44"/>
        <v>0</v>
      </c>
      <c r="Q136" s="428">
        <f t="shared" si="44"/>
        <v>0</v>
      </c>
      <c r="R136" s="428">
        <f t="shared" si="44"/>
        <v>0</v>
      </c>
      <c r="S136" s="428">
        <f t="shared" si="44"/>
        <v>0</v>
      </c>
      <c r="T136" s="428">
        <f t="shared" si="44"/>
        <v>0</v>
      </c>
      <c r="U136" s="428">
        <f t="shared" si="44"/>
        <v>0</v>
      </c>
      <c r="V136" s="428">
        <f t="shared" si="44"/>
        <v>0</v>
      </c>
      <c r="W136" s="428">
        <f t="shared" si="44"/>
        <v>0</v>
      </c>
      <c r="X136" s="428">
        <f t="shared" si="44"/>
        <v>0</v>
      </c>
      <c r="Y136" s="428">
        <f t="shared" si="44"/>
        <v>0</v>
      </c>
      <c r="Z136" s="428">
        <f t="shared" si="44"/>
        <v>0</v>
      </c>
      <c r="AA136" s="428">
        <f t="shared" si="44"/>
        <v>1</v>
      </c>
      <c r="AB136" s="428" t="e">
        <f t="shared" si="44"/>
        <v>#VALUE!</v>
      </c>
      <c r="AC136" s="428" t="e">
        <f t="shared" si="44"/>
        <v>#VALUE!</v>
      </c>
      <c r="AD136" s="428" t="e">
        <f t="shared" si="44"/>
        <v>#VALUE!</v>
      </c>
      <c r="AE136" s="428" t="e">
        <f>IF(AND(DAY(AE127)&gt;=22,DAY(AE127)&lt;=28,AE128="土",OR(AE133="休",AE133="雨")),1,0)</f>
        <v>#VALUE!</v>
      </c>
      <c r="AF136" s="428" t="e">
        <f t="shared" si="44"/>
        <v>#VALUE!</v>
      </c>
      <c r="AG136" s="428" t="e">
        <f t="shared" si="44"/>
        <v>#VALUE!</v>
      </c>
      <c r="AH136" s="426" t="s">
        <v>604</v>
      </c>
      <c r="AI136" s="427">
        <f>_xlfn.AGGREGATE(9,6,C136:AG136)</f>
        <v>1</v>
      </c>
      <c r="AJ136" s="422"/>
    </row>
    <row r="138" spans="2:36" hidden="1">
      <c r="C138" s="364" t="e">
        <f>YEAR(C141)</f>
        <v>#VALUE!</v>
      </c>
      <c r="D138" s="364" t="e">
        <f>MONTH(C141)</f>
        <v>#VALUE!</v>
      </c>
    </row>
    <row r="139" spans="2:36">
      <c r="B139" s="368" t="s">
        <v>596</v>
      </c>
      <c r="C139" s="800" t="str">
        <f>C141</f>
        <v/>
      </c>
      <c r="D139" s="801"/>
      <c r="E139" s="801"/>
      <c r="F139" s="801"/>
      <c r="G139" s="801"/>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2"/>
    </row>
    <row r="140" spans="2:36" hidden="1">
      <c r="B140" s="430"/>
      <c r="C140" s="418" t="e">
        <f>DATE($C138,$D138,1)</f>
        <v>#VALUE!</v>
      </c>
      <c r="D140" s="418" t="e">
        <f t="shared" ref="D140:AG140" si="45">C140+1</f>
        <v>#VALUE!</v>
      </c>
      <c r="E140" s="418" t="e">
        <f t="shared" si="45"/>
        <v>#VALUE!</v>
      </c>
      <c r="F140" s="418" t="e">
        <f t="shared" si="45"/>
        <v>#VALUE!</v>
      </c>
      <c r="G140" s="418" t="e">
        <f t="shared" si="45"/>
        <v>#VALUE!</v>
      </c>
      <c r="H140" s="418" t="e">
        <f t="shared" si="45"/>
        <v>#VALUE!</v>
      </c>
      <c r="I140" s="418" t="e">
        <f t="shared" si="45"/>
        <v>#VALUE!</v>
      </c>
      <c r="J140" s="418" t="e">
        <f t="shared" si="45"/>
        <v>#VALUE!</v>
      </c>
      <c r="K140" s="418" t="e">
        <f t="shared" si="45"/>
        <v>#VALUE!</v>
      </c>
      <c r="L140" s="418" t="e">
        <f t="shared" si="45"/>
        <v>#VALUE!</v>
      </c>
      <c r="M140" s="418" t="e">
        <f t="shared" si="45"/>
        <v>#VALUE!</v>
      </c>
      <c r="N140" s="418" t="e">
        <f t="shared" si="45"/>
        <v>#VALUE!</v>
      </c>
      <c r="O140" s="418" t="e">
        <f t="shared" si="45"/>
        <v>#VALUE!</v>
      </c>
      <c r="P140" s="418" t="e">
        <f t="shared" si="45"/>
        <v>#VALUE!</v>
      </c>
      <c r="Q140" s="418" t="e">
        <f t="shared" si="45"/>
        <v>#VALUE!</v>
      </c>
      <c r="R140" s="418" t="e">
        <f t="shared" si="45"/>
        <v>#VALUE!</v>
      </c>
      <c r="S140" s="418" t="e">
        <f t="shared" si="45"/>
        <v>#VALUE!</v>
      </c>
      <c r="T140" s="418" t="e">
        <f t="shared" si="45"/>
        <v>#VALUE!</v>
      </c>
      <c r="U140" s="418" t="e">
        <f t="shared" si="45"/>
        <v>#VALUE!</v>
      </c>
      <c r="V140" s="418" t="e">
        <f t="shared" si="45"/>
        <v>#VALUE!</v>
      </c>
      <c r="W140" s="418" t="e">
        <f t="shared" si="45"/>
        <v>#VALUE!</v>
      </c>
      <c r="X140" s="418" t="e">
        <f t="shared" si="45"/>
        <v>#VALUE!</v>
      </c>
      <c r="Y140" s="418" t="e">
        <f t="shared" si="45"/>
        <v>#VALUE!</v>
      </c>
      <c r="Z140" s="418" t="e">
        <f t="shared" si="45"/>
        <v>#VALUE!</v>
      </c>
      <c r="AA140" s="418" t="e">
        <f t="shared" si="45"/>
        <v>#VALUE!</v>
      </c>
      <c r="AB140" s="418" t="e">
        <f t="shared" si="45"/>
        <v>#VALUE!</v>
      </c>
      <c r="AC140" s="418" t="e">
        <f t="shared" si="45"/>
        <v>#VALUE!</v>
      </c>
      <c r="AD140" s="418" t="e">
        <f t="shared" si="45"/>
        <v>#VALUE!</v>
      </c>
      <c r="AE140" s="418" t="e">
        <f t="shared" si="45"/>
        <v>#VALUE!</v>
      </c>
      <c r="AF140" s="418" t="e">
        <f t="shared" si="45"/>
        <v>#VALUE!</v>
      </c>
      <c r="AG140" s="418" t="e">
        <f t="shared" si="45"/>
        <v>#VALUE!</v>
      </c>
      <c r="AH140" s="431"/>
      <c r="AI140" s="432"/>
    </row>
    <row r="141" spans="2:36">
      <c r="B141" s="433" t="s">
        <v>597</v>
      </c>
      <c r="C141" s="434" t="str">
        <f>IF(EDATE(C126,1)&gt;$G$7,"",EDATE(C126,1))</f>
        <v/>
      </c>
      <c r="D141" s="418" t="e">
        <f t="shared" ref="D141:AG141" si="46">IF(D140&gt;$G$7,"",IF(C141=EOMONTH(DATE($C138,$D138,1),0),"",IF(C141="","",C141+1)))</f>
        <v>#VALUE!</v>
      </c>
      <c r="E141" s="418" t="e">
        <f t="shared" si="46"/>
        <v>#VALUE!</v>
      </c>
      <c r="F141" s="418" t="e">
        <f t="shared" si="46"/>
        <v>#VALUE!</v>
      </c>
      <c r="G141" s="418" t="e">
        <f t="shared" si="46"/>
        <v>#VALUE!</v>
      </c>
      <c r="H141" s="418" t="e">
        <f t="shared" si="46"/>
        <v>#VALUE!</v>
      </c>
      <c r="I141" s="418" t="e">
        <f t="shared" si="46"/>
        <v>#VALUE!</v>
      </c>
      <c r="J141" s="418" t="e">
        <f t="shared" si="46"/>
        <v>#VALUE!</v>
      </c>
      <c r="K141" s="418" t="e">
        <f t="shared" si="46"/>
        <v>#VALUE!</v>
      </c>
      <c r="L141" s="418" t="e">
        <f t="shared" si="46"/>
        <v>#VALUE!</v>
      </c>
      <c r="M141" s="418" t="e">
        <f t="shared" si="46"/>
        <v>#VALUE!</v>
      </c>
      <c r="N141" s="418" t="e">
        <f t="shared" si="46"/>
        <v>#VALUE!</v>
      </c>
      <c r="O141" s="418" t="e">
        <f t="shared" si="46"/>
        <v>#VALUE!</v>
      </c>
      <c r="P141" s="418" t="e">
        <f t="shared" si="46"/>
        <v>#VALUE!</v>
      </c>
      <c r="Q141" s="418" t="e">
        <f t="shared" si="46"/>
        <v>#VALUE!</v>
      </c>
      <c r="R141" s="418" t="e">
        <f t="shared" si="46"/>
        <v>#VALUE!</v>
      </c>
      <c r="S141" s="418" t="e">
        <f t="shared" si="46"/>
        <v>#VALUE!</v>
      </c>
      <c r="T141" s="418" t="e">
        <f t="shared" si="46"/>
        <v>#VALUE!</v>
      </c>
      <c r="U141" s="418" t="e">
        <f t="shared" si="46"/>
        <v>#VALUE!</v>
      </c>
      <c r="V141" s="418" t="e">
        <f t="shared" si="46"/>
        <v>#VALUE!</v>
      </c>
      <c r="W141" s="418" t="e">
        <f t="shared" si="46"/>
        <v>#VALUE!</v>
      </c>
      <c r="X141" s="418" t="e">
        <f t="shared" si="46"/>
        <v>#VALUE!</v>
      </c>
      <c r="Y141" s="418" t="e">
        <f t="shared" si="46"/>
        <v>#VALUE!</v>
      </c>
      <c r="Z141" s="418" t="e">
        <f t="shared" si="46"/>
        <v>#VALUE!</v>
      </c>
      <c r="AA141" s="418" t="e">
        <f t="shared" si="46"/>
        <v>#VALUE!</v>
      </c>
      <c r="AB141" s="418" t="e">
        <f t="shared" si="46"/>
        <v>#VALUE!</v>
      </c>
      <c r="AC141" s="418" t="e">
        <f t="shared" si="46"/>
        <v>#VALUE!</v>
      </c>
      <c r="AD141" s="418" t="e">
        <f t="shared" si="46"/>
        <v>#VALUE!</v>
      </c>
      <c r="AE141" s="418" t="e">
        <f t="shared" si="46"/>
        <v>#VALUE!</v>
      </c>
      <c r="AF141" s="418" t="e">
        <f t="shared" si="46"/>
        <v>#VALUE!</v>
      </c>
      <c r="AG141" s="418" t="e">
        <f t="shared" si="46"/>
        <v>#VALUE!</v>
      </c>
      <c r="AH141" s="419" t="s">
        <v>598</v>
      </c>
      <c r="AI141" s="420">
        <f>+COUNTIFS(C142:AG142,"土",C143:AG143,"")+COUNTIFS(C142:AG142,"日",C143:AG143,"")</f>
        <v>0</v>
      </c>
    </row>
    <row r="142" spans="2:36">
      <c r="B142" s="393" t="s">
        <v>569</v>
      </c>
      <c r="C142" s="394" t="str">
        <f>IFERROR(TEXT(WEEKDAY(+C141),"aaa"),"")</f>
        <v/>
      </c>
      <c r="D142" s="394" t="str">
        <f t="shared" ref="D142:AG142" si="47">IFERROR(TEXT(WEEKDAY(+D141),"aaa"),"")</f>
        <v/>
      </c>
      <c r="E142" s="394" t="str">
        <f t="shared" si="47"/>
        <v/>
      </c>
      <c r="F142" s="394" t="str">
        <f t="shared" si="47"/>
        <v/>
      </c>
      <c r="G142" s="394" t="str">
        <f t="shared" si="47"/>
        <v/>
      </c>
      <c r="H142" s="394" t="str">
        <f t="shared" si="47"/>
        <v/>
      </c>
      <c r="I142" s="394" t="str">
        <f t="shared" si="47"/>
        <v/>
      </c>
      <c r="J142" s="394" t="str">
        <f t="shared" si="47"/>
        <v/>
      </c>
      <c r="K142" s="394" t="str">
        <f t="shared" si="47"/>
        <v/>
      </c>
      <c r="L142" s="394" t="str">
        <f t="shared" si="47"/>
        <v/>
      </c>
      <c r="M142" s="394" t="str">
        <f t="shared" si="47"/>
        <v/>
      </c>
      <c r="N142" s="394" t="str">
        <f t="shared" si="47"/>
        <v/>
      </c>
      <c r="O142" s="394" t="str">
        <f t="shared" si="47"/>
        <v/>
      </c>
      <c r="P142" s="394" t="str">
        <f t="shared" si="47"/>
        <v/>
      </c>
      <c r="Q142" s="394" t="str">
        <f t="shared" si="47"/>
        <v/>
      </c>
      <c r="R142" s="394" t="str">
        <f t="shared" si="47"/>
        <v/>
      </c>
      <c r="S142" s="394" t="str">
        <f t="shared" si="47"/>
        <v/>
      </c>
      <c r="T142" s="394" t="str">
        <f t="shared" si="47"/>
        <v/>
      </c>
      <c r="U142" s="394" t="str">
        <f t="shared" si="47"/>
        <v/>
      </c>
      <c r="V142" s="394" t="str">
        <f t="shared" si="47"/>
        <v/>
      </c>
      <c r="W142" s="394" t="str">
        <f t="shared" si="47"/>
        <v/>
      </c>
      <c r="X142" s="394" t="str">
        <f t="shared" si="47"/>
        <v/>
      </c>
      <c r="Y142" s="394" t="str">
        <f t="shared" si="47"/>
        <v/>
      </c>
      <c r="Z142" s="394" t="str">
        <f t="shared" si="47"/>
        <v/>
      </c>
      <c r="AA142" s="394" t="str">
        <f t="shared" si="47"/>
        <v/>
      </c>
      <c r="AB142" s="394" t="str">
        <f t="shared" si="47"/>
        <v/>
      </c>
      <c r="AC142" s="394" t="str">
        <f t="shared" si="47"/>
        <v/>
      </c>
      <c r="AD142" s="394" t="str">
        <f t="shared" si="47"/>
        <v/>
      </c>
      <c r="AE142" s="394" t="str">
        <f t="shared" si="47"/>
        <v/>
      </c>
      <c r="AF142" s="394" t="str">
        <f t="shared" si="47"/>
        <v/>
      </c>
      <c r="AG142" s="394" t="str">
        <f t="shared" si="47"/>
        <v/>
      </c>
      <c r="AH142" s="419" t="s">
        <v>599</v>
      </c>
      <c r="AI142" s="420">
        <f>+COUNTIF(C143:AG143,"夏休")+COUNTIF(C143:AG143,"冬休")+COUNTIF(C143:AG143,"中止")+COUNTIF(C143:AG143,"工場")+COUNTIF(C143:AG143,"他")</f>
        <v>0</v>
      </c>
    </row>
    <row r="143" spans="2:36" ht="13.5" customHeight="1">
      <c r="B143" s="803" t="s">
        <v>601</v>
      </c>
      <c r="C143" s="805"/>
      <c r="D143" s="778"/>
      <c r="E143" s="778"/>
      <c r="F143" s="778"/>
      <c r="G143" s="778"/>
      <c r="H143" s="778"/>
      <c r="I143" s="778"/>
      <c r="J143" s="778"/>
      <c r="K143" s="778"/>
      <c r="L143" s="778"/>
      <c r="M143" s="778"/>
      <c r="N143" s="778"/>
      <c r="O143" s="778"/>
      <c r="P143" s="778"/>
      <c r="Q143" s="778"/>
      <c r="R143" s="778"/>
      <c r="S143" s="778"/>
      <c r="T143" s="778"/>
      <c r="U143" s="778"/>
      <c r="V143" s="778"/>
      <c r="W143" s="778"/>
      <c r="X143" s="778"/>
      <c r="Y143" s="778"/>
      <c r="Z143" s="778"/>
      <c r="AA143" s="778"/>
      <c r="AB143" s="778"/>
      <c r="AC143" s="778"/>
      <c r="AD143" s="778"/>
      <c r="AE143" s="778"/>
      <c r="AF143" s="778"/>
      <c r="AG143" s="797"/>
      <c r="AH143" s="398" t="s">
        <v>527</v>
      </c>
      <c r="AI143" s="421">
        <f>COUNT(C141:AG141)-AI142</f>
        <v>0</v>
      </c>
    </row>
    <row r="144" spans="2:36" ht="13.5" customHeight="1">
      <c r="B144" s="804"/>
      <c r="C144" s="805"/>
      <c r="D144" s="778"/>
      <c r="E144" s="778"/>
      <c r="F144" s="778"/>
      <c r="G144" s="778"/>
      <c r="H144" s="778"/>
      <c r="I144" s="778"/>
      <c r="J144" s="778"/>
      <c r="K144" s="778"/>
      <c r="L144" s="778"/>
      <c r="M144" s="778"/>
      <c r="N144" s="778"/>
      <c r="O144" s="778"/>
      <c r="P144" s="778"/>
      <c r="Q144" s="778"/>
      <c r="R144" s="778"/>
      <c r="S144" s="778"/>
      <c r="T144" s="778"/>
      <c r="U144" s="778"/>
      <c r="V144" s="778"/>
      <c r="W144" s="778"/>
      <c r="X144" s="778"/>
      <c r="Y144" s="778"/>
      <c r="Z144" s="778"/>
      <c r="AA144" s="778"/>
      <c r="AB144" s="778"/>
      <c r="AC144" s="778"/>
      <c r="AD144" s="778"/>
      <c r="AE144" s="778"/>
      <c r="AF144" s="778"/>
      <c r="AG144" s="797"/>
      <c r="AH144" s="398" t="s">
        <v>573</v>
      </c>
      <c r="AI144" s="396">
        <f>+COUNTIF(C145:AG146,"休")</f>
        <v>0</v>
      </c>
      <c r="AJ144" s="422" t="e">
        <f>IF(AI145&gt;0.285,"",IF(AI144&lt;AI141,"←計画日数が足りません",""))</f>
        <v>#DIV/0!</v>
      </c>
    </row>
    <row r="145" spans="2:36" ht="13.5" customHeight="1">
      <c r="B145" s="798" t="s">
        <v>535</v>
      </c>
      <c r="C145" s="799"/>
      <c r="D145" s="793"/>
      <c r="E145" s="793"/>
      <c r="F145" s="776"/>
      <c r="G145" s="793"/>
      <c r="H145" s="793"/>
      <c r="I145" s="793"/>
      <c r="J145" s="793"/>
      <c r="K145" s="793"/>
      <c r="L145" s="793"/>
      <c r="M145" s="776"/>
      <c r="N145" s="793"/>
      <c r="O145" s="793"/>
      <c r="P145" s="793"/>
      <c r="Q145" s="793"/>
      <c r="R145" s="793"/>
      <c r="S145" s="793"/>
      <c r="T145" s="776"/>
      <c r="U145" s="793"/>
      <c r="V145" s="793"/>
      <c r="W145" s="793"/>
      <c r="X145" s="793"/>
      <c r="Y145" s="793"/>
      <c r="Z145" s="793"/>
      <c r="AA145" s="776"/>
      <c r="AB145" s="793"/>
      <c r="AC145" s="793"/>
      <c r="AD145" s="793"/>
      <c r="AE145" s="793"/>
      <c r="AF145" s="793"/>
      <c r="AG145" s="794"/>
      <c r="AH145" s="398" t="s">
        <v>575</v>
      </c>
      <c r="AI145" s="399" t="e">
        <f>+AI144/AI143</f>
        <v>#DIV/0!</v>
      </c>
    </row>
    <row r="146" spans="2:36">
      <c r="B146" s="798"/>
      <c r="C146" s="799"/>
      <c r="D146" s="793"/>
      <c r="E146" s="793"/>
      <c r="F146" s="776"/>
      <c r="G146" s="793"/>
      <c r="H146" s="793"/>
      <c r="I146" s="793"/>
      <c r="J146" s="793"/>
      <c r="K146" s="793"/>
      <c r="L146" s="793"/>
      <c r="M146" s="776"/>
      <c r="N146" s="793"/>
      <c r="O146" s="793"/>
      <c r="P146" s="793"/>
      <c r="Q146" s="793"/>
      <c r="R146" s="793"/>
      <c r="S146" s="793"/>
      <c r="T146" s="776"/>
      <c r="U146" s="793"/>
      <c r="V146" s="793"/>
      <c r="W146" s="793"/>
      <c r="X146" s="793"/>
      <c r="Y146" s="793"/>
      <c r="Z146" s="793"/>
      <c r="AA146" s="776"/>
      <c r="AB146" s="793"/>
      <c r="AC146" s="793"/>
      <c r="AD146" s="793"/>
      <c r="AE146" s="793"/>
      <c r="AF146" s="793"/>
      <c r="AG146" s="794"/>
      <c r="AH146" s="398" t="s">
        <v>528</v>
      </c>
      <c r="AI146" s="396">
        <f>+COUNTA(C147:AG148)</f>
        <v>0</v>
      </c>
    </row>
    <row r="147" spans="2:36">
      <c r="B147" s="725" t="s">
        <v>538</v>
      </c>
      <c r="C147" s="795"/>
      <c r="D147" s="776"/>
      <c r="E147" s="776"/>
      <c r="F147" s="806"/>
      <c r="G147" s="776"/>
      <c r="H147" s="776"/>
      <c r="I147" s="776"/>
      <c r="J147" s="776"/>
      <c r="K147" s="776"/>
      <c r="L147" s="776"/>
      <c r="M147" s="806"/>
      <c r="N147" s="776"/>
      <c r="O147" s="776"/>
      <c r="P147" s="776"/>
      <c r="Q147" s="776"/>
      <c r="R147" s="776"/>
      <c r="S147" s="776"/>
      <c r="T147" s="806"/>
      <c r="U147" s="776"/>
      <c r="V147" s="776"/>
      <c r="W147" s="776"/>
      <c r="X147" s="776"/>
      <c r="Y147" s="776"/>
      <c r="Z147" s="776"/>
      <c r="AA147" s="806"/>
      <c r="AB147" s="776"/>
      <c r="AC147" s="776"/>
      <c r="AD147" s="776"/>
      <c r="AE147" s="776"/>
      <c r="AF147" s="776"/>
      <c r="AG147" s="783"/>
      <c r="AH147" s="423" t="s">
        <v>577</v>
      </c>
      <c r="AI147" s="424" t="e">
        <f>+AI146/AI143</f>
        <v>#DIV/0!</v>
      </c>
    </row>
    <row r="148" spans="2:36">
      <c r="B148" s="726"/>
      <c r="C148" s="796"/>
      <c r="D148" s="777"/>
      <c r="E148" s="777"/>
      <c r="F148" s="777"/>
      <c r="G148" s="777"/>
      <c r="H148" s="777"/>
      <c r="I148" s="777"/>
      <c r="J148" s="777"/>
      <c r="K148" s="777"/>
      <c r="L148" s="777"/>
      <c r="M148" s="777"/>
      <c r="N148" s="777"/>
      <c r="O148" s="777"/>
      <c r="P148" s="777"/>
      <c r="Q148" s="777"/>
      <c r="R148" s="777"/>
      <c r="S148" s="777"/>
      <c r="T148" s="777"/>
      <c r="U148" s="777"/>
      <c r="V148" s="777"/>
      <c r="W148" s="777"/>
      <c r="X148" s="777"/>
      <c r="Y148" s="777"/>
      <c r="Z148" s="777"/>
      <c r="AA148" s="777"/>
      <c r="AB148" s="777"/>
      <c r="AC148" s="777"/>
      <c r="AD148" s="777"/>
      <c r="AE148" s="777"/>
      <c r="AF148" s="777"/>
      <c r="AG148" s="784"/>
      <c r="AH148" s="400" t="s">
        <v>602</v>
      </c>
      <c r="AI148" s="401" t="str">
        <f>IF(7&gt;AI143,"対象外",IF(AI146&gt;=AI141,"OK",IF(AI147&gt;=0.285,"OK","NG")))</f>
        <v>対象外</v>
      </c>
      <c r="AJ148" s="422" t="str">
        <f>IF(AI148="対象外","←７日間に満たない期間は達成判定の対象外",IF(AI148="NG","←月単位未達成","←月単位達成"))</f>
        <v>←７日間に満たない期間は達成判定の対象外</v>
      </c>
    </row>
    <row r="149" spans="2:36" hidden="1">
      <c r="C149" s="425" t="e">
        <f t="shared" ref="C149:AG149" si="48">IF(AND(DAY(C141)&gt;=22,DAY(C141)&lt;=28,C142="土"),1,0)</f>
        <v>#VALUE!</v>
      </c>
      <c r="D149" s="425" t="e">
        <f t="shared" si="48"/>
        <v>#VALUE!</v>
      </c>
      <c r="E149" s="425" t="e">
        <f t="shared" si="48"/>
        <v>#VALUE!</v>
      </c>
      <c r="F149" s="425" t="e">
        <f t="shared" si="48"/>
        <v>#VALUE!</v>
      </c>
      <c r="G149" s="425" t="e">
        <f t="shared" si="48"/>
        <v>#VALUE!</v>
      </c>
      <c r="H149" s="425" t="e">
        <f t="shared" si="48"/>
        <v>#VALUE!</v>
      </c>
      <c r="I149" s="425" t="e">
        <f t="shared" si="48"/>
        <v>#VALUE!</v>
      </c>
      <c r="J149" s="425" t="e">
        <f t="shared" si="48"/>
        <v>#VALUE!</v>
      </c>
      <c r="K149" s="425" t="e">
        <f t="shared" si="48"/>
        <v>#VALUE!</v>
      </c>
      <c r="L149" s="425" t="e">
        <f t="shared" si="48"/>
        <v>#VALUE!</v>
      </c>
      <c r="M149" s="425" t="e">
        <f t="shared" si="48"/>
        <v>#VALUE!</v>
      </c>
      <c r="N149" s="425" t="e">
        <f t="shared" si="48"/>
        <v>#VALUE!</v>
      </c>
      <c r="O149" s="425" t="e">
        <f t="shared" si="48"/>
        <v>#VALUE!</v>
      </c>
      <c r="P149" s="425" t="e">
        <f t="shared" si="48"/>
        <v>#VALUE!</v>
      </c>
      <c r="Q149" s="425" t="e">
        <f t="shared" si="48"/>
        <v>#VALUE!</v>
      </c>
      <c r="R149" s="425" t="e">
        <f t="shared" si="48"/>
        <v>#VALUE!</v>
      </c>
      <c r="S149" s="425" t="e">
        <f t="shared" si="48"/>
        <v>#VALUE!</v>
      </c>
      <c r="T149" s="425" t="e">
        <f t="shared" si="48"/>
        <v>#VALUE!</v>
      </c>
      <c r="U149" s="425" t="e">
        <f t="shared" si="48"/>
        <v>#VALUE!</v>
      </c>
      <c r="V149" s="425" t="e">
        <f t="shared" si="48"/>
        <v>#VALUE!</v>
      </c>
      <c r="W149" s="425" t="e">
        <f t="shared" si="48"/>
        <v>#VALUE!</v>
      </c>
      <c r="X149" s="425" t="e">
        <f t="shared" si="48"/>
        <v>#VALUE!</v>
      </c>
      <c r="Y149" s="425" t="e">
        <f t="shared" si="48"/>
        <v>#VALUE!</v>
      </c>
      <c r="Z149" s="425" t="e">
        <f t="shared" si="48"/>
        <v>#VALUE!</v>
      </c>
      <c r="AA149" s="425" t="e">
        <f t="shared" si="48"/>
        <v>#VALUE!</v>
      </c>
      <c r="AB149" s="425" t="e">
        <f t="shared" si="48"/>
        <v>#VALUE!</v>
      </c>
      <c r="AC149" s="425" t="e">
        <f t="shared" si="48"/>
        <v>#VALUE!</v>
      </c>
      <c r="AD149" s="425" t="e">
        <f t="shared" si="48"/>
        <v>#VALUE!</v>
      </c>
      <c r="AE149" s="425" t="e">
        <f t="shared" si="48"/>
        <v>#VALUE!</v>
      </c>
      <c r="AF149" s="425" t="e">
        <f t="shared" si="48"/>
        <v>#VALUE!</v>
      </c>
      <c r="AG149" s="425" t="e">
        <f t="shared" si="48"/>
        <v>#VALUE!</v>
      </c>
      <c r="AH149" s="426" t="s">
        <v>603</v>
      </c>
      <c r="AI149" s="427">
        <f>_xlfn.AGGREGATE(9,6,C149:AG149)</f>
        <v>0</v>
      </c>
      <c r="AJ149" s="422"/>
    </row>
    <row r="150" spans="2:36" hidden="1">
      <c r="C150" s="428" t="e">
        <f t="shared" ref="C150:AG150" si="49">IF(AND(DAY(C141)&gt;=22,DAY(C141)&lt;=28,C142="土",OR(C147="休",C147="雨")),1,0)</f>
        <v>#VALUE!</v>
      </c>
      <c r="D150" s="428" t="e">
        <f t="shared" si="49"/>
        <v>#VALUE!</v>
      </c>
      <c r="E150" s="428" t="e">
        <f t="shared" si="49"/>
        <v>#VALUE!</v>
      </c>
      <c r="F150" s="428" t="e">
        <f t="shared" si="49"/>
        <v>#VALUE!</v>
      </c>
      <c r="G150" s="428" t="e">
        <f t="shared" si="49"/>
        <v>#VALUE!</v>
      </c>
      <c r="H150" s="428" t="e">
        <f t="shared" si="49"/>
        <v>#VALUE!</v>
      </c>
      <c r="I150" s="428" t="e">
        <f t="shared" si="49"/>
        <v>#VALUE!</v>
      </c>
      <c r="J150" s="428" t="e">
        <f t="shared" si="49"/>
        <v>#VALUE!</v>
      </c>
      <c r="K150" s="428" t="e">
        <f t="shared" si="49"/>
        <v>#VALUE!</v>
      </c>
      <c r="L150" s="428" t="e">
        <f t="shared" si="49"/>
        <v>#VALUE!</v>
      </c>
      <c r="M150" s="428" t="e">
        <f t="shared" si="49"/>
        <v>#VALUE!</v>
      </c>
      <c r="N150" s="428" t="e">
        <f t="shared" si="49"/>
        <v>#VALUE!</v>
      </c>
      <c r="O150" s="428" t="e">
        <f t="shared" si="49"/>
        <v>#VALUE!</v>
      </c>
      <c r="P150" s="428" t="e">
        <f t="shared" si="49"/>
        <v>#VALUE!</v>
      </c>
      <c r="Q150" s="428" t="e">
        <f t="shared" si="49"/>
        <v>#VALUE!</v>
      </c>
      <c r="R150" s="428" t="e">
        <f t="shared" si="49"/>
        <v>#VALUE!</v>
      </c>
      <c r="S150" s="428" t="e">
        <f t="shared" si="49"/>
        <v>#VALUE!</v>
      </c>
      <c r="T150" s="428" t="e">
        <f t="shared" si="49"/>
        <v>#VALUE!</v>
      </c>
      <c r="U150" s="428" t="e">
        <f t="shared" si="49"/>
        <v>#VALUE!</v>
      </c>
      <c r="V150" s="428" t="e">
        <f t="shared" si="49"/>
        <v>#VALUE!</v>
      </c>
      <c r="W150" s="428" t="e">
        <f t="shared" si="49"/>
        <v>#VALUE!</v>
      </c>
      <c r="X150" s="428" t="e">
        <f t="shared" si="49"/>
        <v>#VALUE!</v>
      </c>
      <c r="Y150" s="428" t="e">
        <f t="shared" si="49"/>
        <v>#VALUE!</v>
      </c>
      <c r="Z150" s="428" t="e">
        <f t="shared" si="49"/>
        <v>#VALUE!</v>
      </c>
      <c r="AA150" s="428" t="e">
        <f t="shared" si="49"/>
        <v>#VALUE!</v>
      </c>
      <c r="AB150" s="428" t="e">
        <f t="shared" si="49"/>
        <v>#VALUE!</v>
      </c>
      <c r="AC150" s="428" t="e">
        <f t="shared" si="49"/>
        <v>#VALUE!</v>
      </c>
      <c r="AD150" s="428" t="e">
        <f t="shared" si="49"/>
        <v>#VALUE!</v>
      </c>
      <c r="AE150" s="428" t="e">
        <f t="shared" si="49"/>
        <v>#VALUE!</v>
      </c>
      <c r="AF150" s="428" t="e">
        <f t="shared" si="49"/>
        <v>#VALUE!</v>
      </c>
      <c r="AG150" s="428" t="e">
        <f t="shared" si="49"/>
        <v>#VALUE!</v>
      </c>
      <c r="AH150" s="426" t="s">
        <v>604</v>
      </c>
      <c r="AI150" s="427">
        <f>_xlfn.AGGREGATE(9,6,C150:AG150)</f>
        <v>0</v>
      </c>
      <c r="AJ150" s="422"/>
    </row>
    <row r="152" spans="2:36" hidden="1">
      <c r="C152" s="364" t="e">
        <f>YEAR(C155)</f>
        <v>#VALUE!</v>
      </c>
      <c r="D152" s="364" t="e">
        <f>MONTH(C155)</f>
        <v>#VALUE!</v>
      </c>
    </row>
    <row r="153" spans="2:36">
      <c r="B153" s="368" t="s">
        <v>596</v>
      </c>
      <c r="C153" s="800" t="e">
        <f>C155</f>
        <v>#VALUE!</v>
      </c>
      <c r="D153" s="801"/>
      <c r="E153" s="801"/>
      <c r="F153" s="801"/>
      <c r="G153" s="801"/>
      <c r="H153" s="801"/>
      <c r="I153" s="801"/>
      <c r="J153" s="801"/>
      <c r="K153" s="801"/>
      <c r="L153" s="801"/>
      <c r="M153" s="801"/>
      <c r="N153" s="801"/>
      <c r="O153" s="801"/>
      <c r="P153" s="801"/>
      <c r="Q153" s="801"/>
      <c r="R153" s="801"/>
      <c r="S153" s="801"/>
      <c r="T153" s="801"/>
      <c r="U153" s="801"/>
      <c r="V153" s="801"/>
      <c r="W153" s="801"/>
      <c r="X153" s="801"/>
      <c r="Y153" s="801"/>
      <c r="Z153" s="801"/>
      <c r="AA153" s="801"/>
      <c r="AB153" s="801"/>
      <c r="AC153" s="801"/>
      <c r="AD153" s="801"/>
      <c r="AE153" s="801"/>
      <c r="AF153" s="801"/>
      <c r="AG153" s="801"/>
      <c r="AH153" s="801"/>
      <c r="AI153" s="802"/>
    </row>
    <row r="154" spans="2:36" hidden="1">
      <c r="B154" s="430"/>
      <c r="C154" s="418" t="e">
        <f>DATE($C152,$D152,1)</f>
        <v>#VALUE!</v>
      </c>
      <c r="D154" s="418" t="e">
        <f t="shared" ref="D154:AG154" si="50">C154+1</f>
        <v>#VALUE!</v>
      </c>
      <c r="E154" s="418" t="e">
        <f t="shared" si="50"/>
        <v>#VALUE!</v>
      </c>
      <c r="F154" s="418" t="e">
        <f t="shared" si="50"/>
        <v>#VALUE!</v>
      </c>
      <c r="G154" s="418" t="e">
        <f t="shared" si="50"/>
        <v>#VALUE!</v>
      </c>
      <c r="H154" s="418" t="e">
        <f t="shared" si="50"/>
        <v>#VALUE!</v>
      </c>
      <c r="I154" s="418" t="e">
        <f t="shared" si="50"/>
        <v>#VALUE!</v>
      </c>
      <c r="J154" s="418" t="e">
        <f t="shared" si="50"/>
        <v>#VALUE!</v>
      </c>
      <c r="K154" s="418" t="e">
        <f t="shared" si="50"/>
        <v>#VALUE!</v>
      </c>
      <c r="L154" s="418" t="e">
        <f t="shared" si="50"/>
        <v>#VALUE!</v>
      </c>
      <c r="M154" s="418" t="e">
        <f t="shared" si="50"/>
        <v>#VALUE!</v>
      </c>
      <c r="N154" s="418" t="e">
        <f t="shared" si="50"/>
        <v>#VALUE!</v>
      </c>
      <c r="O154" s="418" t="e">
        <f t="shared" si="50"/>
        <v>#VALUE!</v>
      </c>
      <c r="P154" s="418" t="e">
        <f t="shared" si="50"/>
        <v>#VALUE!</v>
      </c>
      <c r="Q154" s="418" t="e">
        <f t="shared" si="50"/>
        <v>#VALUE!</v>
      </c>
      <c r="R154" s="418" t="e">
        <f t="shared" si="50"/>
        <v>#VALUE!</v>
      </c>
      <c r="S154" s="418" t="e">
        <f t="shared" si="50"/>
        <v>#VALUE!</v>
      </c>
      <c r="T154" s="418" t="e">
        <f t="shared" si="50"/>
        <v>#VALUE!</v>
      </c>
      <c r="U154" s="418" t="e">
        <f t="shared" si="50"/>
        <v>#VALUE!</v>
      </c>
      <c r="V154" s="418" t="e">
        <f t="shared" si="50"/>
        <v>#VALUE!</v>
      </c>
      <c r="W154" s="418" t="e">
        <f t="shared" si="50"/>
        <v>#VALUE!</v>
      </c>
      <c r="X154" s="418" t="e">
        <f t="shared" si="50"/>
        <v>#VALUE!</v>
      </c>
      <c r="Y154" s="418" t="e">
        <f t="shared" si="50"/>
        <v>#VALUE!</v>
      </c>
      <c r="Z154" s="418" t="e">
        <f t="shared" si="50"/>
        <v>#VALUE!</v>
      </c>
      <c r="AA154" s="418" t="e">
        <f t="shared" si="50"/>
        <v>#VALUE!</v>
      </c>
      <c r="AB154" s="418" t="e">
        <f t="shared" si="50"/>
        <v>#VALUE!</v>
      </c>
      <c r="AC154" s="418" t="e">
        <f t="shared" si="50"/>
        <v>#VALUE!</v>
      </c>
      <c r="AD154" s="418" t="e">
        <f t="shared" si="50"/>
        <v>#VALUE!</v>
      </c>
      <c r="AE154" s="418" t="e">
        <f t="shared" si="50"/>
        <v>#VALUE!</v>
      </c>
      <c r="AF154" s="418" t="e">
        <f t="shared" si="50"/>
        <v>#VALUE!</v>
      </c>
      <c r="AG154" s="418" t="e">
        <f t="shared" si="50"/>
        <v>#VALUE!</v>
      </c>
      <c r="AH154" s="431"/>
      <c r="AI154" s="432"/>
    </row>
    <row r="155" spans="2:36">
      <c r="B155" s="433" t="s">
        <v>597</v>
      </c>
      <c r="C155" s="434" t="e">
        <f>IF(EDATE(C140,1)&gt;$G$7,"",EDATE(C140,1))</f>
        <v>#VALUE!</v>
      </c>
      <c r="D155" s="418" t="e">
        <f t="shared" ref="D155:AG155" si="51">IF(D154&gt;$G$7,"",IF(C155=EOMONTH(DATE($C152,$D152,1),0),"",IF(C155="","",C155+1)))</f>
        <v>#VALUE!</v>
      </c>
      <c r="E155" s="418" t="e">
        <f t="shared" si="51"/>
        <v>#VALUE!</v>
      </c>
      <c r="F155" s="418" t="e">
        <f t="shared" si="51"/>
        <v>#VALUE!</v>
      </c>
      <c r="G155" s="418" t="e">
        <f t="shared" si="51"/>
        <v>#VALUE!</v>
      </c>
      <c r="H155" s="418" t="e">
        <f t="shared" si="51"/>
        <v>#VALUE!</v>
      </c>
      <c r="I155" s="418" t="e">
        <f t="shared" si="51"/>
        <v>#VALUE!</v>
      </c>
      <c r="J155" s="418" t="e">
        <f t="shared" si="51"/>
        <v>#VALUE!</v>
      </c>
      <c r="K155" s="418" t="e">
        <f t="shared" si="51"/>
        <v>#VALUE!</v>
      </c>
      <c r="L155" s="418" t="e">
        <f t="shared" si="51"/>
        <v>#VALUE!</v>
      </c>
      <c r="M155" s="418" t="e">
        <f t="shared" si="51"/>
        <v>#VALUE!</v>
      </c>
      <c r="N155" s="418" t="e">
        <f t="shared" si="51"/>
        <v>#VALUE!</v>
      </c>
      <c r="O155" s="418" t="e">
        <f t="shared" si="51"/>
        <v>#VALUE!</v>
      </c>
      <c r="P155" s="418" t="e">
        <f t="shared" si="51"/>
        <v>#VALUE!</v>
      </c>
      <c r="Q155" s="418" t="e">
        <f t="shared" si="51"/>
        <v>#VALUE!</v>
      </c>
      <c r="R155" s="418" t="e">
        <f t="shared" si="51"/>
        <v>#VALUE!</v>
      </c>
      <c r="S155" s="418" t="e">
        <f t="shared" si="51"/>
        <v>#VALUE!</v>
      </c>
      <c r="T155" s="418" t="e">
        <f t="shared" si="51"/>
        <v>#VALUE!</v>
      </c>
      <c r="U155" s="418" t="e">
        <f t="shared" si="51"/>
        <v>#VALUE!</v>
      </c>
      <c r="V155" s="418" t="e">
        <f t="shared" si="51"/>
        <v>#VALUE!</v>
      </c>
      <c r="W155" s="418" t="e">
        <f t="shared" si="51"/>
        <v>#VALUE!</v>
      </c>
      <c r="X155" s="418" t="e">
        <f t="shared" si="51"/>
        <v>#VALUE!</v>
      </c>
      <c r="Y155" s="418" t="e">
        <f t="shared" si="51"/>
        <v>#VALUE!</v>
      </c>
      <c r="Z155" s="418" t="e">
        <f t="shared" si="51"/>
        <v>#VALUE!</v>
      </c>
      <c r="AA155" s="418" t="e">
        <f t="shared" si="51"/>
        <v>#VALUE!</v>
      </c>
      <c r="AB155" s="418" t="e">
        <f t="shared" si="51"/>
        <v>#VALUE!</v>
      </c>
      <c r="AC155" s="418" t="e">
        <f t="shared" si="51"/>
        <v>#VALUE!</v>
      </c>
      <c r="AD155" s="418" t="e">
        <f t="shared" si="51"/>
        <v>#VALUE!</v>
      </c>
      <c r="AE155" s="418" t="e">
        <f t="shared" si="51"/>
        <v>#VALUE!</v>
      </c>
      <c r="AF155" s="418" t="e">
        <f t="shared" si="51"/>
        <v>#VALUE!</v>
      </c>
      <c r="AG155" s="418" t="e">
        <f t="shared" si="51"/>
        <v>#VALUE!</v>
      </c>
      <c r="AH155" s="419" t="s">
        <v>598</v>
      </c>
      <c r="AI155" s="420">
        <f>+COUNTIFS(C156:AG156,"土",C157:AG157,"")+COUNTIFS(C156:AG156,"日",C157:AG157,"")</f>
        <v>0</v>
      </c>
    </row>
    <row r="156" spans="2:36">
      <c r="B156" s="393" t="s">
        <v>569</v>
      </c>
      <c r="C156" s="394" t="str">
        <f>IFERROR(TEXT(WEEKDAY(+C155),"aaa"),"")</f>
        <v/>
      </c>
      <c r="D156" s="394" t="str">
        <f t="shared" ref="D156:AG156" si="52">IFERROR(TEXT(WEEKDAY(+D155),"aaa"),"")</f>
        <v/>
      </c>
      <c r="E156" s="394" t="str">
        <f t="shared" si="52"/>
        <v/>
      </c>
      <c r="F156" s="394" t="str">
        <f t="shared" si="52"/>
        <v/>
      </c>
      <c r="G156" s="394" t="str">
        <f t="shared" si="52"/>
        <v/>
      </c>
      <c r="H156" s="394" t="str">
        <f t="shared" si="52"/>
        <v/>
      </c>
      <c r="I156" s="394" t="str">
        <f t="shared" si="52"/>
        <v/>
      </c>
      <c r="J156" s="394" t="str">
        <f t="shared" si="52"/>
        <v/>
      </c>
      <c r="K156" s="394" t="str">
        <f t="shared" si="52"/>
        <v/>
      </c>
      <c r="L156" s="394" t="str">
        <f t="shared" si="52"/>
        <v/>
      </c>
      <c r="M156" s="394" t="str">
        <f t="shared" si="52"/>
        <v/>
      </c>
      <c r="N156" s="394" t="str">
        <f t="shared" si="52"/>
        <v/>
      </c>
      <c r="O156" s="394" t="str">
        <f t="shared" si="52"/>
        <v/>
      </c>
      <c r="P156" s="394" t="str">
        <f t="shared" si="52"/>
        <v/>
      </c>
      <c r="Q156" s="394" t="str">
        <f t="shared" si="52"/>
        <v/>
      </c>
      <c r="R156" s="394" t="str">
        <f t="shared" si="52"/>
        <v/>
      </c>
      <c r="S156" s="394" t="str">
        <f t="shared" si="52"/>
        <v/>
      </c>
      <c r="T156" s="394" t="str">
        <f t="shared" si="52"/>
        <v/>
      </c>
      <c r="U156" s="394" t="str">
        <f t="shared" si="52"/>
        <v/>
      </c>
      <c r="V156" s="394" t="str">
        <f t="shared" si="52"/>
        <v/>
      </c>
      <c r="W156" s="394" t="str">
        <f t="shared" si="52"/>
        <v/>
      </c>
      <c r="X156" s="394" t="str">
        <f t="shared" si="52"/>
        <v/>
      </c>
      <c r="Y156" s="394" t="str">
        <f t="shared" si="52"/>
        <v/>
      </c>
      <c r="Z156" s="394" t="str">
        <f t="shared" si="52"/>
        <v/>
      </c>
      <c r="AA156" s="394" t="str">
        <f t="shared" si="52"/>
        <v/>
      </c>
      <c r="AB156" s="394" t="str">
        <f t="shared" si="52"/>
        <v/>
      </c>
      <c r="AC156" s="394" t="str">
        <f t="shared" si="52"/>
        <v/>
      </c>
      <c r="AD156" s="394" t="str">
        <f t="shared" si="52"/>
        <v/>
      </c>
      <c r="AE156" s="394" t="str">
        <f t="shared" si="52"/>
        <v/>
      </c>
      <c r="AF156" s="394" t="str">
        <f t="shared" si="52"/>
        <v/>
      </c>
      <c r="AG156" s="394" t="str">
        <f t="shared" si="52"/>
        <v/>
      </c>
      <c r="AH156" s="419" t="s">
        <v>599</v>
      </c>
      <c r="AI156" s="420">
        <f>+COUNTIF(C157:AG157,"夏休")+COUNTIF(C157:AG157,"冬休")+COUNTIF(C157:AG157,"中止")+COUNTIF(C157:AG157,"工場")+COUNTIF(C157:AG157,"他")</f>
        <v>0</v>
      </c>
    </row>
    <row r="157" spans="2:36" ht="13.5" customHeight="1">
      <c r="B157" s="803" t="s">
        <v>601</v>
      </c>
      <c r="C157" s="805"/>
      <c r="D157" s="778"/>
      <c r="E157" s="778"/>
      <c r="F157" s="778"/>
      <c r="G157" s="778"/>
      <c r="H157" s="778"/>
      <c r="I157" s="778"/>
      <c r="J157" s="778"/>
      <c r="K157" s="778"/>
      <c r="L157" s="778"/>
      <c r="M157" s="778"/>
      <c r="N157" s="778"/>
      <c r="O157" s="778"/>
      <c r="P157" s="778"/>
      <c r="Q157" s="778"/>
      <c r="R157" s="778"/>
      <c r="S157" s="778"/>
      <c r="T157" s="778"/>
      <c r="U157" s="778"/>
      <c r="V157" s="778"/>
      <c r="W157" s="778"/>
      <c r="X157" s="778"/>
      <c r="Y157" s="778"/>
      <c r="Z157" s="778"/>
      <c r="AA157" s="778"/>
      <c r="AB157" s="778"/>
      <c r="AC157" s="778"/>
      <c r="AD157" s="778"/>
      <c r="AE157" s="778"/>
      <c r="AF157" s="778"/>
      <c r="AG157" s="797"/>
      <c r="AH157" s="398" t="s">
        <v>527</v>
      </c>
      <c r="AI157" s="421">
        <f>COUNT(C155:AG155)-AI156</f>
        <v>0</v>
      </c>
    </row>
    <row r="158" spans="2:36" ht="13.5" customHeight="1">
      <c r="B158" s="804"/>
      <c r="C158" s="805"/>
      <c r="D158" s="778"/>
      <c r="E158" s="778"/>
      <c r="F158" s="778"/>
      <c r="G158" s="778"/>
      <c r="H158" s="778"/>
      <c r="I158" s="778"/>
      <c r="J158" s="778"/>
      <c r="K158" s="778"/>
      <c r="L158" s="778"/>
      <c r="M158" s="778"/>
      <c r="N158" s="778"/>
      <c r="O158" s="778"/>
      <c r="P158" s="778"/>
      <c r="Q158" s="778"/>
      <c r="R158" s="778"/>
      <c r="S158" s="778"/>
      <c r="T158" s="778"/>
      <c r="U158" s="778"/>
      <c r="V158" s="778"/>
      <c r="W158" s="778"/>
      <c r="X158" s="778"/>
      <c r="Y158" s="778"/>
      <c r="Z158" s="778"/>
      <c r="AA158" s="778"/>
      <c r="AB158" s="778"/>
      <c r="AC158" s="778"/>
      <c r="AD158" s="778"/>
      <c r="AE158" s="778"/>
      <c r="AF158" s="778"/>
      <c r="AG158" s="797"/>
      <c r="AH158" s="398" t="s">
        <v>573</v>
      </c>
      <c r="AI158" s="396">
        <f>+COUNTIF(C159:AG160,"休")</f>
        <v>0</v>
      </c>
      <c r="AJ158" s="422" t="e">
        <f>IF(AI159&gt;0.285,"",IF(AI158&lt;AI155,"←計画日数が足りません",""))</f>
        <v>#DIV/0!</v>
      </c>
    </row>
    <row r="159" spans="2:36" ht="13.5" customHeight="1">
      <c r="B159" s="798" t="s">
        <v>535</v>
      </c>
      <c r="C159" s="793"/>
      <c r="D159" s="793"/>
      <c r="E159" s="793"/>
      <c r="F159" s="793"/>
      <c r="G159" s="793"/>
      <c r="H159" s="793"/>
      <c r="I159" s="793"/>
      <c r="J159" s="793"/>
      <c r="K159" s="793"/>
      <c r="L159" s="793"/>
      <c r="M159" s="793"/>
      <c r="N159" s="793"/>
      <c r="O159" s="793"/>
      <c r="P159" s="793"/>
      <c r="Q159" s="793"/>
      <c r="R159" s="793"/>
      <c r="S159" s="793"/>
      <c r="T159" s="793"/>
      <c r="U159" s="793"/>
      <c r="V159" s="793"/>
      <c r="W159" s="793"/>
      <c r="X159" s="793"/>
      <c r="Y159" s="793"/>
      <c r="Z159" s="793"/>
      <c r="AA159" s="793"/>
      <c r="AB159" s="793"/>
      <c r="AC159" s="793"/>
      <c r="AD159" s="793"/>
      <c r="AE159" s="793"/>
      <c r="AF159" s="793"/>
      <c r="AG159" s="794"/>
      <c r="AH159" s="398" t="s">
        <v>575</v>
      </c>
      <c r="AI159" s="399" t="e">
        <f>+AI158/AI157</f>
        <v>#DIV/0!</v>
      </c>
    </row>
    <row r="160" spans="2:36">
      <c r="B160" s="798"/>
      <c r="C160" s="793"/>
      <c r="D160" s="793"/>
      <c r="E160" s="793"/>
      <c r="F160" s="793"/>
      <c r="G160" s="793"/>
      <c r="H160" s="793"/>
      <c r="I160" s="793"/>
      <c r="J160" s="793"/>
      <c r="K160" s="793"/>
      <c r="L160" s="793"/>
      <c r="M160" s="793"/>
      <c r="N160" s="793"/>
      <c r="O160" s="793"/>
      <c r="P160" s="793"/>
      <c r="Q160" s="793"/>
      <c r="R160" s="793"/>
      <c r="S160" s="793"/>
      <c r="T160" s="793"/>
      <c r="U160" s="793"/>
      <c r="V160" s="793"/>
      <c r="W160" s="793"/>
      <c r="X160" s="793"/>
      <c r="Y160" s="793"/>
      <c r="Z160" s="793"/>
      <c r="AA160" s="793"/>
      <c r="AB160" s="793"/>
      <c r="AC160" s="793"/>
      <c r="AD160" s="793"/>
      <c r="AE160" s="793"/>
      <c r="AF160" s="793"/>
      <c r="AG160" s="794"/>
      <c r="AH160" s="398" t="s">
        <v>528</v>
      </c>
      <c r="AI160" s="396">
        <f>+COUNTA(C161:AG162)</f>
        <v>0</v>
      </c>
    </row>
    <row r="161" spans="2:36">
      <c r="B161" s="725" t="s">
        <v>538</v>
      </c>
      <c r="C161" s="776"/>
      <c r="D161" s="776"/>
      <c r="E161" s="776"/>
      <c r="F161" s="776"/>
      <c r="G161" s="776"/>
      <c r="H161" s="776"/>
      <c r="I161" s="776"/>
      <c r="J161" s="776"/>
      <c r="K161" s="776"/>
      <c r="L161" s="776"/>
      <c r="M161" s="776"/>
      <c r="N161" s="776"/>
      <c r="O161" s="776"/>
      <c r="P161" s="776"/>
      <c r="Q161" s="776"/>
      <c r="R161" s="776"/>
      <c r="S161" s="776"/>
      <c r="T161" s="776"/>
      <c r="U161" s="776"/>
      <c r="V161" s="776"/>
      <c r="W161" s="776"/>
      <c r="X161" s="776"/>
      <c r="Y161" s="776"/>
      <c r="Z161" s="776"/>
      <c r="AA161" s="776"/>
      <c r="AB161" s="776"/>
      <c r="AC161" s="776"/>
      <c r="AD161" s="776"/>
      <c r="AE161" s="776"/>
      <c r="AF161" s="776"/>
      <c r="AG161" s="783"/>
      <c r="AH161" s="423" t="s">
        <v>577</v>
      </c>
      <c r="AI161" s="424" t="e">
        <f>+AI160/AI157</f>
        <v>#DIV/0!</v>
      </c>
    </row>
    <row r="162" spans="2:36">
      <c r="B162" s="726"/>
      <c r="C162" s="777"/>
      <c r="D162" s="777"/>
      <c r="E162" s="777"/>
      <c r="F162" s="777"/>
      <c r="G162" s="777"/>
      <c r="H162" s="777"/>
      <c r="I162" s="777"/>
      <c r="J162" s="777"/>
      <c r="K162" s="777"/>
      <c r="L162" s="777"/>
      <c r="M162" s="777"/>
      <c r="N162" s="777"/>
      <c r="O162" s="777"/>
      <c r="P162" s="777"/>
      <c r="Q162" s="777"/>
      <c r="R162" s="777"/>
      <c r="S162" s="777"/>
      <c r="T162" s="777"/>
      <c r="U162" s="777"/>
      <c r="V162" s="777"/>
      <c r="W162" s="777"/>
      <c r="X162" s="777"/>
      <c r="Y162" s="777"/>
      <c r="Z162" s="777"/>
      <c r="AA162" s="777"/>
      <c r="AB162" s="777"/>
      <c r="AC162" s="777"/>
      <c r="AD162" s="777"/>
      <c r="AE162" s="777"/>
      <c r="AF162" s="777"/>
      <c r="AG162" s="784"/>
      <c r="AH162" s="400" t="s">
        <v>602</v>
      </c>
      <c r="AI162" s="401" t="str">
        <f>IF(7&gt;AI157,"対象外",IF(AI160&gt;=AI155,"OK",IF(AI161&gt;=0.285,"OK","NG")))</f>
        <v>対象外</v>
      </c>
      <c r="AJ162" s="422" t="str">
        <f>IF(AI162="対象外","←７日間に満たない期間は達成判定の対象外",IF(AI162="NG","←月単位未達成","←月単位達成"))</f>
        <v>←７日間に満たない期間は達成判定の対象外</v>
      </c>
    </row>
    <row r="163" spans="2:36" hidden="1">
      <c r="C163" s="425" t="e">
        <f t="shared" ref="C163:AG163" si="53">IF(AND(DAY(C155)&gt;=22,DAY(C155)&lt;=28,C156="土"),1,0)</f>
        <v>#VALUE!</v>
      </c>
      <c r="D163" s="425" t="e">
        <f t="shared" si="53"/>
        <v>#VALUE!</v>
      </c>
      <c r="E163" s="425" t="e">
        <f t="shared" si="53"/>
        <v>#VALUE!</v>
      </c>
      <c r="F163" s="425" t="e">
        <f t="shared" si="53"/>
        <v>#VALUE!</v>
      </c>
      <c r="G163" s="425" t="e">
        <f t="shared" si="53"/>
        <v>#VALUE!</v>
      </c>
      <c r="H163" s="425" t="e">
        <f t="shared" si="53"/>
        <v>#VALUE!</v>
      </c>
      <c r="I163" s="425" t="e">
        <f t="shared" si="53"/>
        <v>#VALUE!</v>
      </c>
      <c r="J163" s="425" t="e">
        <f t="shared" si="53"/>
        <v>#VALUE!</v>
      </c>
      <c r="K163" s="425" t="e">
        <f t="shared" si="53"/>
        <v>#VALUE!</v>
      </c>
      <c r="L163" s="425" t="e">
        <f t="shared" si="53"/>
        <v>#VALUE!</v>
      </c>
      <c r="M163" s="425" t="e">
        <f t="shared" si="53"/>
        <v>#VALUE!</v>
      </c>
      <c r="N163" s="425" t="e">
        <f t="shared" si="53"/>
        <v>#VALUE!</v>
      </c>
      <c r="O163" s="425" t="e">
        <f t="shared" si="53"/>
        <v>#VALUE!</v>
      </c>
      <c r="P163" s="425" t="e">
        <f t="shared" si="53"/>
        <v>#VALUE!</v>
      </c>
      <c r="Q163" s="425" t="e">
        <f t="shared" si="53"/>
        <v>#VALUE!</v>
      </c>
      <c r="R163" s="425" t="e">
        <f t="shared" si="53"/>
        <v>#VALUE!</v>
      </c>
      <c r="S163" s="425" t="e">
        <f t="shared" si="53"/>
        <v>#VALUE!</v>
      </c>
      <c r="T163" s="425" t="e">
        <f t="shared" si="53"/>
        <v>#VALUE!</v>
      </c>
      <c r="U163" s="425" t="e">
        <f t="shared" si="53"/>
        <v>#VALUE!</v>
      </c>
      <c r="V163" s="425" t="e">
        <f t="shared" si="53"/>
        <v>#VALUE!</v>
      </c>
      <c r="W163" s="425" t="e">
        <f t="shared" si="53"/>
        <v>#VALUE!</v>
      </c>
      <c r="X163" s="425" t="e">
        <f t="shared" si="53"/>
        <v>#VALUE!</v>
      </c>
      <c r="Y163" s="425" t="e">
        <f t="shared" si="53"/>
        <v>#VALUE!</v>
      </c>
      <c r="Z163" s="425" t="e">
        <f t="shared" si="53"/>
        <v>#VALUE!</v>
      </c>
      <c r="AA163" s="425" t="e">
        <f t="shared" si="53"/>
        <v>#VALUE!</v>
      </c>
      <c r="AB163" s="425" t="e">
        <f t="shared" si="53"/>
        <v>#VALUE!</v>
      </c>
      <c r="AC163" s="425" t="e">
        <f t="shared" si="53"/>
        <v>#VALUE!</v>
      </c>
      <c r="AD163" s="425" t="e">
        <f t="shared" si="53"/>
        <v>#VALUE!</v>
      </c>
      <c r="AE163" s="425" t="e">
        <f t="shared" si="53"/>
        <v>#VALUE!</v>
      </c>
      <c r="AF163" s="425" t="e">
        <f t="shared" si="53"/>
        <v>#VALUE!</v>
      </c>
      <c r="AG163" s="425" t="e">
        <f t="shared" si="53"/>
        <v>#VALUE!</v>
      </c>
      <c r="AH163" s="426" t="s">
        <v>603</v>
      </c>
      <c r="AI163" s="427">
        <f>_xlfn.AGGREGATE(9,6,C163:AG163)</f>
        <v>0</v>
      </c>
      <c r="AJ163" s="422"/>
    </row>
    <row r="164" spans="2:36" hidden="1">
      <c r="C164" s="428" t="e">
        <f t="shared" ref="C164:AG164" si="54">IF(AND(DAY(C155)&gt;=22,DAY(C155)&lt;=28,C156="土",OR(C161="休",C161="雨")),1,0)</f>
        <v>#VALUE!</v>
      </c>
      <c r="D164" s="428" t="e">
        <f t="shared" si="54"/>
        <v>#VALUE!</v>
      </c>
      <c r="E164" s="428" t="e">
        <f t="shared" si="54"/>
        <v>#VALUE!</v>
      </c>
      <c r="F164" s="428" t="e">
        <f t="shared" si="54"/>
        <v>#VALUE!</v>
      </c>
      <c r="G164" s="428" t="e">
        <f t="shared" si="54"/>
        <v>#VALUE!</v>
      </c>
      <c r="H164" s="428" t="e">
        <f t="shared" si="54"/>
        <v>#VALUE!</v>
      </c>
      <c r="I164" s="428" t="e">
        <f t="shared" si="54"/>
        <v>#VALUE!</v>
      </c>
      <c r="J164" s="428" t="e">
        <f t="shared" si="54"/>
        <v>#VALUE!</v>
      </c>
      <c r="K164" s="428" t="e">
        <f t="shared" si="54"/>
        <v>#VALUE!</v>
      </c>
      <c r="L164" s="428" t="e">
        <f t="shared" si="54"/>
        <v>#VALUE!</v>
      </c>
      <c r="M164" s="428" t="e">
        <f t="shared" si="54"/>
        <v>#VALUE!</v>
      </c>
      <c r="N164" s="428" t="e">
        <f t="shared" si="54"/>
        <v>#VALUE!</v>
      </c>
      <c r="O164" s="428" t="e">
        <f t="shared" si="54"/>
        <v>#VALUE!</v>
      </c>
      <c r="P164" s="428" t="e">
        <f t="shared" si="54"/>
        <v>#VALUE!</v>
      </c>
      <c r="Q164" s="428" t="e">
        <f t="shared" si="54"/>
        <v>#VALUE!</v>
      </c>
      <c r="R164" s="428" t="e">
        <f t="shared" si="54"/>
        <v>#VALUE!</v>
      </c>
      <c r="S164" s="428" t="e">
        <f t="shared" si="54"/>
        <v>#VALUE!</v>
      </c>
      <c r="T164" s="428" t="e">
        <f t="shared" si="54"/>
        <v>#VALUE!</v>
      </c>
      <c r="U164" s="428" t="e">
        <f t="shared" si="54"/>
        <v>#VALUE!</v>
      </c>
      <c r="V164" s="428" t="e">
        <f t="shared" si="54"/>
        <v>#VALUE!</v>
      </c>
      <c r="W164" s="428" t="e">
        <f t="shared" si="54"/>
        <v>#VALUE!</v>
      </c>
      <c r="X164" s="428" t="e">
        <f t="shared" si="54"/>
        <v>#VALUE!</v>
      </c>
      <c r="Y164" s="428" t="e">
        <f t="shared" si="54"/>
        <v>#VALUE!</v>
      </c>
      <c r="Z164" s="428" t="e">
        <f t="shared" si="54"/>
        <v>#VALUE!</v>
      </c>
      <c r="AA164" s="428" t="e">
        <f t="shared" si="54"/>
        <v>#VALUE!</v>
      </c>
      <c r="AB164" s="428" t="e">
        <f t="shared" si="54"/>
        <v>#VALUE!</v>
      </c>
      <c r="AC164" s="428" t="e">
        <f t="shared" si="54"/>
        <v>#VALUE!</v>
      </c>
      <c r="AD164" s="428" t="e">
        <f t="shared" si="54"/>
        <v>#VALUE!</v>
      </c>
      <c r="AE164" s="428" t="e">
        <f t="shared" si="54"/>
        <v>#VALUE!</v>
      </c>
      <c r="AF164" s="428" t="e">
        <f t="shared" si="54"/>
        <v>#VALUE!</v>
      </c>
      <c r="AG164" s="428" t="e">
        <f t="shared" si="54"/>
        <v>#VALUE!</v>
      </c>
      <c r="AH164" s="426" t="s">
        <v>604</v>
      </c>
      <c r="AI164" s="427">
        <f>_xlfn.AGGREGATE(9,6,C164:AG164)</f>
        <v>0</v>
      </c>
      <c r="AJ164" s="422"/>
    </row>
    <row r="165" spans="2:36">
      <c r="F165" s="425"/>
    </row>
    <row r="166" spans="2:36" hidden="1">
      <c r="C166" s="364" t="e">
        <f>YEAR(C169)</f>
        <v>#VALUE!</v>
      </c>
      <c r="D166" s="364" t="e">
        <f>MONTH(C169)</f>
        <v>#VALUE!</v>
      </c>
    </row>
    <row r="167" spans="2:36">
      <c r="B167" s="368" t="s">
        <v>596</v>
      </c>
      <c r="C167" s="800" t="e">
        <f>C169</f>
        <v>#VALUE!</v>
      </c>
      <c r="D167" s="801"/>
      <c r="E167" s="801"/>
      <c r="F167" s="801"/>
      <c r="G167" s="801"/>
      <c r="H167" s="801"/>
      <c r="I167" s="801"/>
      <c r="J167" s="801"/>
      <c r="K167" s="801"/>
      <c r="L167" s="801"/>
      <c r="M167" s="801"/>
      <c r="N167" s="801"/>
      <c r="O167" s="801"/>
      <c r="P167" s="801"/>
      <c r="Q167" s="801"/>
      <c r="R167" s="801"/>
      <c r="S167" s="801"/>
      <c r="T167" s="801"/>
      <c r="U167" s="801"/>
      <c r="V167" s="801"/>
      <c r="W167" s="801"/>
      <c r="X167" s="801"/>
      <c r="Y167" s="801"/>
      <c r="Z167" s="801"/>
      <c r="AA167" s="801"/>
      <c r="AB167" s="801"/>
      <c r="AC167" s="801"/>
      <c r="AD167" s="801"/>
      <c r="AE167" s="801"/>
      <c r="AF167" s="801"/>
      <c r="AG167" s="801"/>
      <c r="AH167" s="801"/>
      <c r="AI167" s="802"/>
    </row>
    <row r="168" spans="2:36" hidden="1">
      <c r="B168" s="430"/>
      <c r="C168" s="418" t="e">
        <f>DATE($C166,$D166,1)</f>
        <v>#VALUE!</v>
      </c>
      <c r="D168" s="418" t="e">
        <f t="shared" ref="D168:AG168" si="55">C168+1</f>
        <v>#VALUE!</v>
      </c>
      <c r="E168" s="418" t="e">
        <f t="shared" si="55"/>
        <v>#VALUE!</v>
      </c>
      <c r="F168" s="418" t="e">
        <f t="shared" si="55"/>
        <v>#VALUE!</v>
      </c>
      <c r="G168" s="418" t="e">
        <f t="shared" si="55"/>
        <v>#VALUE!</v>
      </c>
      <c r="H168" s="418" t="e">
        <f t="shared" si="55"/>
        <v>#VALUE!</v>
      </c>
      <c r="I168" s="418" t="e">
        <f t="shared" si="55"/>
        <v>#VALUE!</v>
      </c>
      <c r="J168" s="418" t="e">
        <f t="shared" si="55"/>
        <v>#VALUE!</v>
      </c>
      <c r="K168" s="418" t="e">
        <f t="shared" si="55"/>
        <v>#VALUE!</v>
      </c>
      <c r="L168" s="418" t="e">
        <f t="shared" si="55"/>
        <v>#VALUE!</v>
      </c>
      <c r="M168" s="418" t="e">
        <f t="shared" si="55"/>
        <v>#VALUE!</v>
      </c>
      <c r="N168" s="418" t="e">
        <f t="shared" si="55"/>
        <v>#VALUE!</v>
      </c>
      <c r="O168" s="418" t="e">
        <f t="shared" si="55"/>
        <v>#VALUE!</v>
      </c>
      <c r="P168" s="418" t="e">
        <f t="shared" si="55"/>
        <v>#VALUE!</v>
      </c>
      <c r="Q168" s="418" t="e">
        <f t="shared" si="55"/>
        <v>#VALUE!</v>
      </c>
      <c r="R168" s="418" t="e">
        <f t="shared" si="55"/>
        <v>#VALUE!</v>
      </c>
      <c r="S168" s="418" t="e">
        <f t="shared" si="55"/>
        <v>#VALUE!</v>
      </c>
      <c r="T168" s="418" t="e">
        <f t="shared" si="55"/>
        <v>#VALUE!</v>
      </c>
      <c r="U168" s="418" t="e">
        <f t="shared" si="55"/>
        <v>#VALUE!</v>
      </c>
      <c r="V168" s="418" t="e">
        <f t="shared" si="55"/>
        <v>#VALUE!</v>
      </c>
      <c r="W168" s="418" t="e">
        <f t="shared" si="55"/>
        <v>#VALUE!</v>
      </c>
      <c r="X168" s="418" t="e">
        <f t="shared" si="55"/>
        <v>#VALUE!</v>
      </c>
      <c r="Y168" s="418" t="e">
        <f t="shared" si="55"/>
        <v>#VALUE!</v>
      </c>
      <c r="Z168" s="418" t="e">
        <f t="shared" si="55"/>
        <v>#VALUE!</v>
      </c>
      <c r="AA168" s="418" t="e">
        <f t="shared" si="55"/>
        <v>#VALUE!</v>
      </c>
      <c r="AB168" s="418" t="e">
        <f t="shared" si="55"/>
        <v>#VALUE!</v>
      </c>
      <c r="AC168" s="418" t="e">
        <f t="shared" si="55"/>
        <v>#VALUE!</v>
      </c>
      <c r="AD168" s="418" t="e">
        <f t="shared" si="55"/>
        <v>#VALUE!</v>
      </c>
      <c r="AE168" s="418" t="e">
        <f t="shared" si="55"/>
        <v>#VALUE!</v>
      </c>
      <c r="AF168" s="418" t="e">
        <f t="shared" si="55"/>
        <v>#VALUE!</v>
      </c>
      <c r="AG168" s="418" t="e">
        <f t="shared" si="55"/>
        <v>#VALUE!</v>
      </c>
      <c r="AH168" s="431"/>
      <c r="AI168" s="432"/>
    </row>
    <row r="169" spans="2:36">
      <c r="B169" s="433" t="s">
        <v>597</v>
      </c>
      <c r="C169" s="434" t="e">
        <f>IF(EDATE(C154,1)&gt;$G$7,"",EDATE(C154,1))</f>
        <v>#VALUE!</v>
      </c>
      <c r="D169" s="418" t="e">
        <f t="shared" ref="D169:AG169" si="56">IF(D168&gt;$G$7,"",IF(C169=EOMONTH(DATE($C166,$D166,1),0),"",IF(C169="","",C169+1)))</f>
        <v>#VALUE!</v>
      </c>
      <c r="E169" s="418" t="e">
        <f t="shared" si="56"/>
        <v>#VALUE!</v>
      </c>
      <c r="F169" s="418" t="e">
        <f t="shared" si="56"/>
        <v>#VALUE!</v>
      </c>
      <c r="G169" s="418" t="e">
        <f t="shared" si="56"/>
        <v>#VALUE!</v>
      </c>
      <c r="H169" s="418" t="e">
        <f t="shared" si="56"/>
        <v>#VALUE!</v>
      </c>
      <c r="I169" s="418" t="e">
        <f t="shared" si="56"/>
        <v>#VALUE!</v>
      </c>
      <c r="J169" s="418" t="e">
        <f t="shared" si="56"/>
        <v>#VALUE!</v>
      </c>
      <c r="K169" s="418" t="e">
        <f t="shared" si="56"/>
        <v>#VALUE!</v>
      </c>
      <c r="L169" s="418" t="e">
        <f t="shared" si="56"/>
        <v>#VALUE!</v>
      </c>
      <c r="M169" s="418" t="e">
        <f t="shared" si="56"/>
        <v>#VALUE!</v>
      </c>
      <c r="N169" s="418" t="e">
        <f t="shared" si="56"/>
        <v>#VALUE!</v>
      </c>
      <c r="O169" s="418" t="e">
        <f t="shared" si="56"/>
        <v>#VALUE!</v>
      </c>
      <c r="P169" s="418" t="e">
        <f t="shared" si="56"/>
        <v>#VALUE!</v>
      </c>
      <c r="Q169" s="418" t="e">
        <f t="shared" si="56"/>
        <v>#VALUE!</v>
      </c>
      <c r="R169" s="418" t="e">
        <f t="shared" si="56"/>
        <v>#VALUE!</v>
      </c>
      <c r="S169" s="418" t="e">
        <f t="shared" si="56"/>
        <v>#VALUE!</v>
      </c>
      <c r="T169" s="418" t="e">
        <f t="shared" si="56"/>
        <v>#VALUE!</v>
      </c>
      <c r="U169" s="418" t="e">
        <f t="shared" si="56"/>
        <v>#VALUE!</v>
      </c>
      <c r="V169" s="418" t="e">
        <f t="shared" si="56"/>
        <v>#VALUE!</v>
      </c>
      <c r="W169" s="418" t="e">
        <f t="shared" si="56"/>
        <v>#VALUE!</v>
      </c>
      <c r="X169" s="418" t="e">
        <f t="shared" si="56"/>
        <v>#VALUE!</v>
      </c>
      <c r="Y169" s="418" t="e">
        <f t="shared" si="56"/>
        <v>#VALUE!</v>
      </c>
      <c r="Z169" s="418" t="e">
        <f t="shared" si="56"/>
        <v>#VALUE!</v>
      </c>
      <c r="AA169" s="418" t="e">
        <f t="shared" si="56"/>
        <v>#VALUE!</v>
      </c>
      <c r="AB169" s="418" t="e">
        <f t="shared" si="56"/>
        <v>#VALUE!</v>
      </c>
      <c r="AC169" s="418" t="e">
        <f t="shared" si="56"/>
        <v>#VALUE!</v>
      </c>
      <c r="AD169" s="418" t="e">
        <f t="shared" si="56"/>
        <v>#VALUE!</v>
      </c>
      <c r="AE169" s="418" t="e">
        <f t="shared" si="56"/>
        <v>#VALUE!</v>
      </c>
      <c r="AF169" s="418" t="e">
        <f t="shared" si="56"/>
        <v>#VALUE!</v>
      </c>
      <c r="AG169" s="418" t="e">
        <f t="shared" si="56"/>
        <v>#VALUE!</v>
      </c>
      <c r="AH169" s="419" t="s">
        <v>598</v>
      </c>
      <c r="AI169" s="420">
        <f>+COUNTIFS(C170:AG170,"土",C171:AG171,"")+COUNTIFS(C170:AG170,"日",C171:AG171,"")</f>
        <v>0</v>
      </c>
    </row>
    <row r="170" spans="2:36">
      <c r="B170" s="393" t="s">
        <v>569</v>
      </c>
      <c r="C170" s="394" t="str">
        <f>IFERROR(TEXT(WEEKDAY(+C169),"aaa"),"")</f>
        <v/>
      </c>
      <c r="D170" s="394" t="str">
        <f t="shared" ref="D170:AG170" si="57">IFERROR(TEXT(WEEKDAY(+D169),"aaa"),"")</f>
        <v/>
      </c>
      <c r="E170" s="394" t="str">
        <f t="shared" si="57"/>
        <v/>
      </c>
      <c r="F170" s="394" t="str">
        <f t="shared" si="57"/>
        <v/>
      </c>
      <c r="G170" s="394" t="str">
        <f t="shared" si="57"/>
        <v/>
      </c>
      <c r="H170" s="394" t="str">
        <f t="shared" si="57"/>
        <v/>
      </c>
      <c r="I170" s="394" t="str">
        <f t="shared" si="57"/>
        <v/>
      </c>
      <c r="J170" s="394" t="str">
        <f t="shared" si="57"/>
        <v/>
      </c>
      <c r="K170" s="394" t="str">
        <f t="shared" si="57"/>
        <v/>
      </c>
      <c r="L170" s="394" t="str">
        <f t="shared" si="57"/>
        <v/>
      </c>
      <c r="M170" s="394" t="str">
        <f t="shared" si="57"/>
        <v/>
      </c>
      <c r="N170" s="394" t="str">
        <f t="shared" si="57"/>
        <v/>
      </c>
      <c r="O170" s="394" t="str">
        <f t="shared" si="57"/>
        <v/>
      </c>
      <c r="P170" s="394" t="str">
        <f t="shared" si="57"/>
        <v/>
      </c>
      <c r="Q170" s="394" t="str">
        <f t="shared" si="57"/>
        <v/>
      </c>
      <c r="R170" s="394" t="str">
        <f t="shared" si="57"/>
        <v/>
      </c>
      <c r="S170" s="394" t="str">
        <f t="shared" si="57"/>
        <v/>
      </c>
      <c r="T170" s="394" t="str">
        <f t="shared" si="57"/>
        <v/>
      </c>
      <c r="U170" s="394" t="str">
        <f t="shared" si="57"/>
        <v/>
      </c>
      <c r="V170" s="394" t="str">
        <f t="shared" si="57"/>
        <v/>
      </c>
      <c r="W170" s="394" t="str">
        <f t="shared" si="57"/>
        <v/>
      </c>
      <c r="X170" s="394" t="str">
        <f t="shared" si="57"/>
        <v/>
      </c>
      <c r="Y170" s="394" t="str">
        <f t="shared" si="57"/>
        <v/>
      </c>
      <c r="Z170" s="394" t="str">
        <f t="shared" si="57"/>
        <v/>
      </c>
      <c r="AA170" s="394" t="str">
        <f t="shared" si="57"/>
        <v/>
      </c>
      <c r="AB170" s="394" t="str">
        <f t="shared" si="57"/>
        <v/>
      </c>
      <c r="AC170" s="394" t="str">
        <f t="shared" si="57"/>
        <v/>
      </c>
      <c r="AD170" s="394" t="str">
        <f t="shared" si="57"/>
        <v/>
      </c>
      <c r="AE170" s="394" t="str">
        <f t="shared" si="57"/>
        <v/>
      </c>
      <c r="AF170" s="394" t="str">
        <f t="shared" si="57"/>
        <v/>
      </c>
      <c r="AG170" s="394" t="str">
        <f t="shared" si="57"/>
        <v/>
      </c>
      <c r="AH170" s="419" t="s">
        <v>599</v>
      </c>
      <c r="AI170" s="420">
        <f>+COUNTIF(C171:AG171,"夏休")+COUNTIF(C171:AG171,"冬休")+COUNTIF(C171:AG171,"中止")+COUNTIF(C171:AG171,"工場")+COUNTIF(C171:AG171,"他")</f>
        <v>0</v>
      </c>
    </row>
    <row r="171" spans="2:36" ht="13.5" customHeight="1">
      <c r="B171" s="803" t="s">
        <v>601</v>
      </c>
      <c r="C171" s="805"/>
      <c r="D171" s="778"/>
      <c r="E171" s="778"/>
      <c r="F171" s="778"/>
      <c r="G171" s="778"/>
      <c r="H171" s="778"/>
      <c r="I171" s="778"/>
      <c r="J171" s="778"/>
      <c r="K171" s="778"/>
      <c r="L171" s="778"/>
      <c r="M171" s="778"/>
      <c r="N171" s="778"/>
      <c r="O171" s="778"/>
      <c r="P171" s="778"/>
      <c r="Q171" s="778"/>
      <c r="R171" s="778"/>
      <c r="S171" s="778"/>
      <c r="T171" s="778"/>
      <c r="U171" s="778"/>
      <c r="V171" s="778"/>
      <c r="W171" s="778"/>
      <c r="X171" s="778"/>
      <c r="Y171" s="778"/>
      <c r="Z171" s="778"/>
      <c r="AA171" s="778"/>
      <c r="AB171" s="778"/>
      <c r="AC171" s="778"/>
      <c r="AD171" s="778"/>
      <c r="AE171" s="778"/>
      <c r="AF171" s="778"/>
      <c r="AG171" s="797"/>
      <c r="AH171" s="398" t="s">
        <v>527</v>
      </c>
      <c r="AI171" s="421">
        <f>COUNT(C169:AG169)-AI170</f>
        <v>0</v>
      </c>
    </row>
    <row r="172" spans="2:36" ht="13.5" customHeight="1">
      <c r="B172" s="804"/>
      <c r="C172" s="805"/>
      <c r="D172" s="778"/>
      <c r="E172" s="778"/>
      <c r="F172" s="778"/>
      <c r="G172" s="778"/>
      <c r="H172" s="778"/>
      <c r="I172" s="778"/>
      <c r="J172" s="778"/>
      <c r="K172" s="778"/>
      <c r="L172" s="778"/>
      <c r="M172" s="778"/>
      <c r="N172" s="778"/>
      <c r="O172" s="778"/>
      <c r="P172" s="778"/>
      <c r="Q172" s="778"/>
      <c r="R172" s="778"/>
      <c r="S172" s="778"/>
      <c r="T172" s="778"/>
      <c r="U172" s="778"/>
      <c r="V172" s="778"/>
      <c r="W172" s="778"/>
      <c r="X172" s="778"/>
      <c r="Y172" s="778"/>
      <c r="Z172" s="778"/>
      <c r="AA172" s="778"/>
      <c r="AB172" s="778"/>
      <c r="AC172" s="778"/>
      <c r="AD172" s="778"/>
      <c r="AE172" s="778"/>
      <c r="AF172" s="778"/>
      <c r="AG172" s="797"/>
      <c r="AH172" s="398" t="s">
        <v>573</v>
      </c>
      <c r="AI172" s="396">
        <f>+COUNTIF(C173:AG174,"休")</f>
        <v>0</v>
      </c>
      <c r="AJ172" s="422" t="e">
        <f>IF(AI173&gt;0.285,"",IF(AI172&lt;AI169,"←計画日数が足りません",""))</f>
        <v>#DIV/0!</v>
      </c>
    </row>
    <row r="173" spans="2:36" ht="13.5" customHeight="1">
      <c r="B173" s="798" t="s">
        <v>535</v>
      </c>
      <c r="C173" s="799"/>
      <c r="D173" s="793"/>
      <c r="E173" s="793"/>
      <c r="F173" s="793"/>
      <c r="G173" s="793"/>
      <c r="H173" s="793"/>
      <c r="I173" s="793"/>
      <c r="J173" s="793"/>
      <c r="K173" s="793"/>
      <c r="L173" s="793"/>
      <c r="M173" s="793"/>
      <c r="N173" s="793"/>
      <c r="O173" s="793"/>
      <c r="P173" s="793"/>
      <c r="Q173" s="793"/>
      <c r="R173" s="793"/>
      <c r="S173" s="793"/>
      <c r="T173" s="793"/>
      <c r="U173" s="793"/>
      <c r="V173" s="793"/>
      <c r="W173" s="793"/>
      <c r="X173" s="793"/>
      <c r="Y173" s="793"/>
      <c r="Z173" s="793"/>
      <c r="AA173" s="793"/>
      <c r="AB173" s="793"/>
      <c r="AC173" s="793"/>
      <c r="AD173" s="793"/>
      <c r="AE173" s="793"/>
      <c r="AF173" s="793"/>
      <c r="AG173" s="794"/>
      <c r="AH173" s="398" t="s">
        <v>575</v>
      </c>
      <c r="AI173" s="399" t="e">
        <f>+AI172/AI171</f>
        <v>#DIV/0!</v>
      </c>
    </row>
    <row r="174" spans="2:36">
      <c r="B174" s="798"/>
      <c r="C174" s="799"/>
      <c r="D174" s="793"/>
      <c r="E174" s="793"/>
      <c r="F174" s="793"/>
      <c r="G174" s="793"/>
      <c r="H174" s="793"/>
      <c r="I174" s="793"/>
      <c r="J174" s="793"/>
      <c r="K174" s="793"/>
      <c r="L174" s="793"/>
      <c r="M174" s="793"/>
      <c r="N174" s="793"/>
      <c r="O174" s="793"/>
      <c r="P174" s="793"/>
      <c r="Q174" s="793"/>
      <c r="R174" s="793"/>
      <c r="S174" s="793"/>
      <c r="T174" s="793"/>
      <c r="U174" s="793"/>
      <c r="V174" s="793"/>
      <c r="W174" s="793"/>
      <c r="X174" s="793"/>
      <c r="Y174" s="793"/>
      <c r="Z174" s="793"/>
      <c r="AA174" s="793"/>
      <c r="AB174" s="793"/>
      <c r="AC174" s="793"/>
      <c r="AD174" s="793"/>
      <c r="AE174" s="793"/>
      <c r="AF174" s="793"/>
      <c r="AG174" s="794"/>
      <c r="AH174" s="398" t="s">
        <v>528</v>
      </c>
      <c r="AI174" s="396">
        <f>+COUNTA(C175:AG176)</f>
        <v>0</v>
      </c>
    </row>
    <row r="175" spans="2:36">
      <c r="B175" s="725" t="s">
        <v>538</v>
      </c>
      <c r="C175" s="795"/>
      <c r="D175" s="776"/>
      <c r="E175" s="776"/>
      <c r="F175" s="776"/>
      <c r="G175" s="776"/>
      <c r="H175" s="776"/>
      <c r="I175" s="776"/>
      <c r="J175" s="776"/>
      <c r="K175" s="776"/>
      <c r="L175" s="776"/>
      <c r="M175" s="776"/>
      <c r="N175" s="776"/>
      <c r="O175" s="776"/>
      <c r="P175" s="776"/>
      <c r="Q175" s="776"/>
      <c r="R175" s="776"/>
      <c r="S175" s="776"/>
      <c r="T175" s="776"/>
      <c r="U175" s="776"/>
      <c r="V175" s="776"/>
      <c r="W175" s="776"/>
      <c r="X175" s="776"/>
      <c r="Y175" s="776"/>
      <c r="Z175" s="776"/>
      <c r="AA175" s="776"/>
      <c r="AB175" s="776"/>
      <c r="AC175" s="776"/>
      <c r="AD175" s="776"/>
      <c r="AE175" s="776"/>
      <c r="AF175" s="776"/>
      <c r="AG175" s="783"/>
      <c r="AH175" s="423" t="s">
        <v>577</v>
      </c>
      <c r="AI175" s="424" t="e">
        <f>+AI174/AI171</f>
        <v>#DIV/0!</v>
      </c>
    </row>
    <row r="176" spans="2:36">
      <c r="B176" s="726"/>
      <c r="C176" s="796"/>
      <c r="D176" s="777"/>
      <c r="E176" s="777"/>
      <c r="F176" s="777"/>
      <c r="G176" s="777"/>
      <c r="H176" s="777"/>
      <c r="I176" s="777"/>
      <c r="J176" s="777"/>
      <c r="K176" s="777"/>
      <c r="L176" s="777"/>
      <c r="M176" s="777"/>
      <c r="N176" s="777"/>
      <c r="O176" s="777"/>
      <c r="P176" s="777"/>
      <c r="Q176" s="777"/>
      <c r="R176" s="777"/>
      <c r="S176" s="777"/>
      <c r="T176" s="777"/>
      <c r="U176" s="777"/>
      <c r="V176" s="777"/>
      <c r="W176" s="777"/>
      <c r="X176" s="777"/>
      <c r="Y176" s="777"/>
      <c r="Z176" s="777"/>
      <c r="AA176" s="777"/>
      <c r="AB176" s="777"/>
      <c r="AC176" s="777"/>
      <c r="AD176" s="777"/>
      <c r="AE176" s="777"/>
      <c r="AF176" s="777"/>
      <c r="AG176" s="784"/>
      <c r="AH176" s="400" t="s">
        <v>602</v>
      </c>
      <c r="AI176" s="401" t="str">
        <f>IF(7&gt;AI171,"対象外",IF(AI174&gt;=AI169,"OK",IF(AI175&gt;=0.285,"OK","NG")))</f>
        <v>対象外</v>
      </c>
      <c r="AJ176" s="422" t="str">
        <f>IF(AI176="対象外","←７日間に満たない期間は達成判定の対象外",IF(AI176="NG","←月単位未達成","←月単位達成"))</f>
        <v>←７日間に満たない期間は達成判定の対象外</v>
      </c>
    </row>
    <row r="177" spans="2:36" hidden="1">
      <c r="C177" s="425" t="e">
        <f t="shared" ref="C177:AG177" si="58">IF(AND(DAY(C169)&gt;=22,DAY(C169)&lt;=28,C170="土"),1,0)</f>
        <v>#VALUE!</v>
      </c>
      <c r="D177" s="425" t="e">
        <f t="shared" si="58"/>
        <v>#VALUE!</v>
      </c>
      <c r="E177" s="425" t="e">
        <f t="shared" si="58"/>
        <v>#VALUE!</v>
      </c>
      <c r="F177" s="425" t="e">
        <f t="shared" si="58"/>
        <v>#VALUE!</v>
      </c>
      <c r="G177" s="425" t="e">
        <f t="shared" si="58"/>
        <v>#VALUE!</v>
      </c>
      <c r="H177" s="425" t="e">
        <f t="shared" si="58"/>
        <v>#VALUE!</v>
      </c>
      <c r="I177" s="425" t="e">
        <f t="shared" si="58"/>
        <v>#VALUE!</v>
      </c>
      <c r="J177" s="425" t="e">
        <f t="shared" si="58"/>
        <v>#VALUE!</v>
      </c>
      <c r="K177" s="425" t="e">
        <f t="shared" si="58"/>
        <v>#VALUE!</v>
      </c>
      <c r="L177" s="425" t="e">
        <f t="shared" si="58"/>
        <v>#VALUE!</v>
      </c>
      <c r="M177" s="425" t="e">
        <f t="shared" si="58"/>
        <v>#VALUE!</v>
      </c>
      <c r="N177" s="425" t="e">
        <f t="shared" si="58"/>
        <v>#VALUE!</v>
      </c>
      <c r="O177" s="425" t="e">
        <f t="shared" si="58"/>
        <v>#VALUE!</v>
      </c>
      <c r="P177" s="425" t="e">
        <f t="shared" si="58"/>
        <v>#VALUE!</v>
      </c>
      <c r="Q177" s="425" t="e">
        <f t="shared" si="58"/>
        <v>#VALUE!</v>
      </c>
      <c r="R177" s="425" t="e">
        <f t="shared" si="58"/>
        <v>#VALUE!</v>
      </c>
      <c r="S177" s="425" t="e">
        <f t="shared" si="58"/>
        <v>#VALUE!</v>
      </c>
      <c r="T177" s="425" t="e">
        <f t="shared" si="58"/>
        <v>#VALUE!</v>
      </c>
      <c r="U177" s="425" t="e">
        <f t="shared" si="58"/>
        <v>#VALUE!</v>
      </c>
      <c r="V177" s="425" t="e">
        <f t="shared" si="58"/>
        <v>#VALUE!</v>
      </c>
      <c r="W177" s="425" t="e">
        <f t="shared" si="58"/>
        <v>#VALUE!</v>
      </c>
      <c r="X177" s="425" t="e">
        <f t="shared" si="58"/>
        <v>#VALUE!</v>
      </c>
      <c r="Y177" s="425" t="e">
        <f t="shared" si="58"/>
        <v>#VALUE!</v>
      </c>
      <c r="Z177" s="425" t="e">
        <f t="shared" si="58"/>
        <v>#VALUE!</v>
      </c>
      <c r="AA177" s="425" t="e">
        <f t="shared" si="58"/>
        <v>#VALUE!</v>
      </c>
      <c r="AB177" s="425" t="e">
        <f t="shared" si="58"/>
        <v>#VALUE!</v>
      </c>
      <c r="AC177" s="425" t="e">
        <f t="shared" si="58"/>
        <v>#VALUE!</v>
      </c>
      <c r="AD177" s="425" t="e">
        <f t="shared" si="58"/>
        <v>#VALUE!</v>
      </c>
      <c r="AE177" s="425" t="e">
        <f t="shared" si="58"/>
        <v>#VALUE!</v>
      </c>
      <c r="AF177" s="425" t="e">
        <f t="shared" si="58"/>
        <v>#VALUE!</v>
      </c>
      <c r="AG177" s="425" t="e">
        <f t="shared" si="58"/>
        <v>#VALUE!</v>
      </c>
      <c r="AH177" s="426" t="s">
        <v>603</v>
      </c>
      <c r="AI177" s="427">
        <f>_xlfn.AGGREGATE(9,6,C177:AG177)</f>
        <v>0</v>
      </c>
      <c r="AJ177" s="422"/>
    </row>
    <row r="178" spans="2:36" hidden="1">
      <c r="C178" s="428" t="e">
        <f t="shared" ref="C178:AG178" si="59">IF(AND(DAY(C169)&gt;=22,DAY(C169)&lt;=28,C170="土",OR(C175="休",C175="雨")),1,0)</f>
        <v>#VALUE!</v>
      </c>
      <c r="D178" s="428" t="e">
        <f t="shared" si="59"/>
        <v>#VALUE!</v>
      </c>
      <c r="E178" s="428" t="e">
        <f t="shared" si="59"/>
        <v>#VALUE!</v>
      </c>
      <c r="F178" s="428" t="e">
        <f t="shared" si="59"/>
        <v>#VALUE!</v>
      </c>
      <c r="G178" s="428" t="e">
        <f t="shared" si="59"/>
        <v>#VALUE!</v>
      </c>
      <c r="H178" s="428" t="e">
        <f t="shared" si="59"/>
        <v>#VALUE!</v>
      </c>
      <c r="I178" s="428" t="e">
        <f t="shared" si="59"/>
        <v>#VALUE!</v>
      </c>
      <c r="J178" s="428" t="e">
        <f t="shared" si="59"/>
        <v>#VALUE!</v>
      </c>
      <c r="K178" s="428" t="e">
        <f t="shared" si="59"/>
        <v>#VALUE!</v>
      </c>
      <c r="L178" s="428" t="e">
        <f t="shared" si="59"/>
        <v>#VALUE!</v>
      </c>
      <c r="M178" s="428" t="e">
        <f t="shared" si="59"/>
        <v>#VALUE!</v>
      </c>
      <c r="N178" s="428" t="e">
        <f t="shared" si="59"/>
        <v>#VALUE!</v>
      </c>
      <c r="O178" s="428" t="e">
        <f t="shared" si="59"/>
        <v>#VALUE!</v>
      </c>
      <c r="P178" s="428" t="e">
        <f t="shared" si="59"/>
        <v>#VALUE!</v>
      </c>
      <c r="Q178" s="428" t="e">
        <f t="shared" si="59"/>
        <v>#VALUE!</v>
      </c>
      <c r="R178" s="428" t="e">
        <f t="shared" si="59"/>
        <v>#VALUE!</v>
      </c>
      <c r="S178" s="428" t="e">
        <f t="shared" si="59"/>
        <v>#VALUE!</v>
      </c>
      <c r="T178" s="428" t="e">
        <f t="shared" si="59"/>
        <v>#VALUE!</v>
      </c>
      <c r="U178" s="428" t="e">
        <f t="shared" si="59"/>
        <v>#VALUE!</v>
      </c>
      <c r="V178" s="428" t="e">
        <f t="shared" si="59"/>
        <v>#VALUE!</v>
      </c>
      <c r="W178" s="428" t="e">
        <f t="shared" si="59"/>
        <v>#VALUE!</v>
      </c>
      <c r="X178" s="428" t="e">
        <f t="shared" si="59"/>
        <v>#VALUE!</v>
      </c>
      <c r="Y178" s="428" t="e">
        <f t="shared" si="59"/>
        <v>#VALUE!</v>
      </c>
      <c r="Z178" s="428" t="e">
        <f t="shared" si="59"/>
        <v>#VALUE!</v>
      </c>
      <c r="AA178" s="428" t="e">
        <f t="shared" si="59"/>
        <v>#VALUE!</v>
      </c>
      <c r="AB178" s="428" t="e">
        <f t="shared" si="59"/>
        <v>#VALUE!</v>
      </c>
      <c r="AC178" s="428" t="e">
        <f t="shared" si="59"/>
        <v>#VALUE!</v>
      </c>
      <c r="AD178" s="428" t="e">
        <f t="shared" si="59"/>
        <v>#VALUE!</v>
      </c>
      <c r="AE178" s="428" t="e">
        <f t="shared" si="59"/>
        <v>#VALUE!</v>
      </c>
      <c r="AF178" s="428" t="e">
        <f t="shared" si="59"/>
        <v>#VALUE!</v>
      </c>
      <c r="AG178" s="428" t="e">
        <f t="shared" si="59"/>
        <v>#VALUE!</v>
      </c>
      <c r="AH178" s="426" t="s">
        <v>604</v>
      </c>
      <c r="AI178" s="427">
        <f>_xlfn.AGGREGATE(9,6,C178:AG178)</f>
        <v>0</v>
      </c>
      <c r="AJ178" s="422"/>
    </row>
    <row r="180" spans="2:36" hidden="1">
      <c r="C180" s="364" t="e">
        <f>YEAR(C183)</f>
        <v>#VALUE!</v>
      </c>
      <c r="D180" s="364" t="e">
        <f>MONTH(C183)</f>
        <v>#VALUE!</v>
      </c>
    </row>
    <row r="181" spans="2:36">
      <c r="B181" s="368" t="s">
        <v>596</v>
      </c>
      <c r="C181" s="800" t="e">
        <f>C183</f>
        <v>#VALUE!</v>
      </c>
      <c r="D181" s="801"/>
      <c r="E181" s="801"/>
      <c r="F181" s="801"/>
      <c r="G181" s="801"/>
      <c r="H181" s="801"/>
      <c r="I181" s="801"/>
      <c r="J181" s="801"/>
      <c r="K181" s="801"/>
      <c r="L181" s="801"/>
      <c r="M181" s="801"/>
      <c r="N181" s="801"/>
      <c r="O181" s="801"/>
      <c r="P181" s="801"/>
      <c r="Q181" s="801"/>
      <c r="R181" s="801"/>
      <c r="S181" s="801"/>
      <c r="T181" s="801"/>
      <c r="U181" s="801"/>
      <c r="V181" s="801"/>
      <c r="W181" s="801"/>
      <c r="X181" s="801"/>
      <c r="Y181" s="801"/>
      <c r="Z181" s="801"/>
      <c r="AA181" s="801"/>
      <c r="AB181" s="801"/>
      <c r="AC181" s="801"/>
      <c r="AD181" s="801"/>
      <c r="AE181" s="801"/>
      <c r="AF181" s="801"/>
      <c r="AG181" s="801"/>
      <c r="AH181" s="801"/>
      <c r="AI181" s="802"/>
    </row>
    <row r="182" spans="2:36" hidden="1">
      <c r="B182" s="430"/>
      <c r="C182" s="418" t="e">
        <f>DATE($C180,$D180,1)</f>
        <v>#VALUE!</v>
      </c>
      <c r="D182" s="418" t="e">
        <f t="shared" ref="D182:AG182" si="60">C182+1</f>
        <v>#VALUE!</v>
      </c>
      <c r="E182" s="418" t="e">
        <f t="shared" si="60"/>
        <v>#VALUE!</v>
      </c>
      <c r="F182" s="418" t="e">
        <f t="shared" si="60"/>
        <v>#VALUE!</v>
      </c>
      <c r="G182" s="418" t="e">
        <f t="shared" si="60"/>
        <v>#VALUE!</v>
      </c>
      <c r="H182" s="418" t="e">
        <f t="shared" si="60"/>
        <v>#VALUE!</v>
      </c>
      <c r="I182" s="418" t="e">
        <f t="shared" si="60"/>
        <v>#VALUE!</v>
      </c>
      <c r="J182" s="418" t="e">
        <f t="shared" si="60"/>
        <v>#VALUE!</v>
      </c>
      <c r="K182" s="418" t="e">
        <f t="shared" si="60"/>
        <v>#VALUE!</v>
      </c>
      <c r="L182" s="418" t="e">
        <f t="shared" si="60"/>
        <v>#VALUE!</v>
      </c>
      <c r="M182" s="418" t="e">
        <f t="shared" si="60"/>
        <v>#VALUE!</v>
      </c>
      <c r="N182" s="418" t="e">
        <f t="shared" si="60"/>
        <v>#VALUE!</v>
      </c>
      <c r="O182" s="418" t="e">
        <f t="shared" si="60"/>
        <v>#VALUE!</v>
      </c>
      <c r="P182" s="418" t="e">
        <f t="shared" si="60"/>
        <v>#VALUE!</v>
      </c>
      <c r="Q182" s="418" t="e">
        <f t="shared" si="60"/>
        <v>#VALUE!</v>
      </c>
      <c r="R182" s="418" t="e">
        <f t="shared" si="60"/>
        <v>#VALUE!</v>
      </c>
      <c r="S182" s="418" t="e">
        <f t="shared" si="60"/>
        <v>#VALUE!</v>
      </c>
      <c r="T182" s="418" t="e">
        <f t="shared" si="60"/>
        <v>#VALUE!</v>
      </c>
      <c r="U182" s="418" t="e">
        <f t="shared" si="60"/>
        <v>#VALUE!</v>
      </c>
      <c r="V182" s="418" t="e">
        <f t="shared" si="60"/>
        <v>#VALUE!</v>
      </c>
      <c r="W182" s="418" t="e">
        <f t="shared" si="60"/>
        <v>#VALUE!</v>
      </c>
      <c r="X182" s="418" t="e">
        <f t="shared" si="60"/>
        <v>#VALUE!</v>
      </c>
      <c r="Y182" s="418" t="e">
        <f t="shared" si="60"/>
        <v>#VALUE!</v>
      </c>
      <c r="Z182" s="418" t="e">
        <f t="shared" si="60"/>
        <v>#VALUE!</v>
      </c>
      <c r="AA182" s="418" t="e">
        <f t="shared" si="60"/>
        <v>#VALUE!</v>
      </c>
      <c r="AB182" s="418" t="e">
        <f t="shared" si="60"/>
        <v>#VALUE!</v>
      </c>
      <c r="AC182" s="418" t="e">
        <f t="shared" si="60"/>
        <v>#VALUE!</v>
      </c>
      <c r="AD182" s="418" t="e">
        <f t="shared" si="60"/>
        <v>#VALUE!</v>
      </c>
      <c r="AE182" s="418" t="e">
        <f t="shared" si="60"/>
        <v>#VALUE!</v>
      </c>
      <c r="AF182" s="418" t="e">
        <f t="shared" si="60"/>
        <v>#VALUE!</v>
      </c>
      <c r="AG182" s="418" t="e">
        <f t="shared" si="60"/>
        <v>#VALUE!</v>
      </c>
      <c r="AH182" s="431"/>
      <c r="AI182" s="432"/>
    </row>
    <row r="183" spans="2:36">
      <c r="B183" s="433" t="s">
        <v>597</v>
      </c>
      <c r="C183" s="434" t="e">
        <f>IF(EDATE(C168,1)&gt;$G$7,"",EDATE(C168,1))</f>
        <v>#VALUE!</v>
      </c>
      <c r="D183" s="418" t="e">
        <f t="shared" ref="D183:AG183" si="61">IF(D182&gt;$G$7,"",IF(C183=EOMONTH(DATE($C180,$D180,1),0),"",IF(C183="","",C183+1)))</f>
        <v>#VALUE!</v>
      </c>
      <c r="E183" s="418" t="e">
        <f t="shared" si="61"/>
        <v>#VALUE!</v>
      </c>
      <c r="F183" s="418" t="e">
        <f t="shared" si="61"/>
        <v>#VALUE!</v>
      </c>
      <c r="G183" s="418" t="e">
        <f t="shared" si="61"/>
        <v>#VALUE!</v>
      </c>
      <c r="H183" s="418" t="e">
        <f t="shared" si="61"/>
        <v>#VALUE!</v>
      </c>
      <c r="I183" s="418" t="e">
        <f t="shared" si="61"/>
        <v>#VALUE!</v>
      </c>
      <c r="J183" s="418" t="e">
        <f t="shared" si="61"/>
        <v>#VALUE!</v>
      </c>
      <c r="K183" s="418" t="e">
        <f t="shared" si="61"/>
        <v>#VALUE!</v>
      </c>
      <c r="L183" s="418" t="e">
        <f t="shared" si="61"/>
        <v>#VALUE!</v>
      </c>
      <c r="M183" s="418" t="e">
        <f t="shared" si="61"/>
        <v>#VALUE!</v>
      </c>
      <c r="N183" s="418" t="e">
        <f t="shared" si="61"/>
        <v>#VALUE!</v>
      </c>
      <c r="O183" s="418" t="e">
        <f t="shared" si="61"/>
        <v>#VALUE!</v>
      </c>
      <c r="P183" s="418" t="e">
        <f t="shared" si="61"/>
        <v>#VALUE!</v>
      </c>
      <c r="Q183" s="418" t="e">
        <f t="shared" si="61"/>
        <v>#VALUE!</v>
      </c>
      <c r="R183" s="418" t="e">
        <f t="shared" si="61"/>
        <v>#VALUE!</v>
      </c>
      <c r="S183" s="418" t="e">
        <f t="shared" si="61"/>
        <v>#VALUE!</v>
      </c>
      <c r="T183" s="418" t="e">
        <f t="shared" si="61"/>
        <v>#VALUE!</v>
      </c>
      <c r="U183" s="418" t="e">
        <f t="shared" si="61"/>
        <v>#VALUE!</v>
      </c>
      <c r="V183" s="418" t="e">
        <f t="shared" si="61"/>
        <v>#VALUE!</v>
      </c>
      <c r="W183" s="418" t="e">
        <f t="shared" si="61"/>
        <v>#VALUE!</v>
      </c>
      <c r="X183" s="418" t="e">
        <f t="shared" si="61"/>
        <v>#VALUE!</v>
      </c>
      <c r="Y183" s="418" t="e">
        <f t="shared" si="61"/>
        <v>#VALUE!</v>
      </c>
      <c r="Z183" s="418" t="e">
        <f t="shared" si="61"/>
        <v>#VALUE!</v>
      </c>
      <c r="AA183" s="418" t="e">
        <f t="shared" si="61"/>
        <v>#VALUE!</v>
      </c>
      <c r="AB183" s="418" t="e">
        <f t="shared" si="61"/>
        <v>#VALUE!</v>
      </c>
      <c r="AC183" s="418" t="e">
        <f t="shared" si="61"/>
        <v>#VALUE!</v>
      </c>
      <c r="AD183" s="418" t="e">
        <f t="shared" si="61"/>
        <v>#VALUE!</v>
      </c>
      <c r="AE183" s="418" t="e">
        <f t="shared" si="61"/>
        <v>#VALUE!</v>
      </c>
      <c r="AF183" s="418" t="e">
        <f t="shared" si="61"/>
        <v>#VALUE!</v>
      </c>
      <c r="AG183" s="418" t="e">
        <f t="shared" si="61"/>
        <v>#VALUE!</v>
      </c>
      <c r="AH183" s="419" t="s">
        <v>598</v>
      </c>
      <c r="AI183" s="420">
        <f>+COUNTIFS(C184:AG184,"土",C185:AG185,"")+COUNTIFS(C184:AG184,"日",C185:AG185,"")</f>
        <v>0</v>
      </c>
    </row>
    <row r="184" spans="2:36">
      <c r="B184" s="393" t="s">
        <v>569</v>
      </c>
      <c r="C184" s="394" t="str">
        <f>IFERROR(TEXT(WEEKDAY(+C183),"aaa"),"")</f>
        <v/>
      </c>
      <c r="D184" s="394" t="str">
        <f t="shared" ref="D184:AG184" si="62">IFERROR(TEXT(WEEKDAY(+D183),"aaa"),"")</f>
        <v/>
      </c>
      <c r="E184" s="394" t="str">
        <f t="shared" si="62"/>
        <v/>
      </c>
      <c r="F184" s="394" t="str">
        <f t="shared" si="62"/>
        <v/>
      </c>
      <c r="G184" s="394" t="str">
        <f t="shared" si="62"/>
        <v/>
      </c>
      <c r="H184" s="394" t="str">
        <f t="shared" si="62"/>
        <v/>
      </c>
      <c r="I184" s="394" t="str">
        <f t="shared" si="62"/>
        <v/>
      </c>
      <c r="J184" s="394" t="str">
        <f t="shared" si="62"/>
        <v/>
      </c>
      <c r="K184" s="394" t="str">
        <f t="shared" si="62"/>
        <v/>
      </c>
      <c r="L184" s="394" t="str">
        <f t="shared" si="62"/>
        <v/>
      </c>
      <c r="M184" s="394" t="str">
        <f t="shared" si="62"/>
        <v/>
      </c>
      <c r="N184" s="394" t="str">
        <f t="shared" si="62"/>
        <v/>
      </c>
      <c r="O184" s="394" t="str">
        <f t="shared" si="62"/>
        <v/>
      </c>
      <c r="P184" s="394" t="str">
        <f t="shared" si="62"/>
        <v/>
      </c>
      <c r="Q184" s="394" t="str">
        <f t="shared" si="62"/>
        <v/>
      </c>
      <c r="R184" s="394" t="str">
        <f t="shared" si="62"/>
        <v/>
      </c>
      <c r="S184" s="394" t="str">
        <f t="shared" si="62"/>
        <v/>
      </c>
      <c r="T184" s="394" t="str">
        <f t="shared" si="62"/>
        <v/>
      </c>
      <c r="U184" s="394" t="str">
        <f t="shared" si="62"/>
        <v/>
      </c>
      <c r="V184" s="394" t="str">
        <f t="shared" si="62"/>
        <v/>
      </c>
      <c r="W184" s="394" t="str">
        <f t="shared" si="62"/>
        <v/>
      </c>
      <c r="X184" s="394" t="str">
        <f t="shared" si="62"/>
        <v/>
      </c>
      <c r="Y184" s="394" t="str">
        <f t="shared" si="62"/>
        <v/>
      </c>
      <c r="Z184" s="394" t="str">
        <f t="shared" si="62"/>
        <v/>
      </c>
      <c r="AA184" s="394" t="str">
        <f t="shared" si="62"/>
        <v/>
      </c>
      <c r="AB184" s="394" t="str">
        <f t="shared" si="62"/>
        <v/>
      </c>
      <c r="AC184" s="394" t="str">
        <f t="shared" si="62"/>
        <v/>
      </c>
      <c r="AD184" s="394" t="str">
        <f t="shared" si="62"/>
        <v/>
      </c>
      <c r="AE184" s="394" t="str">
        <f t="shared" si="62"/>
        <v/>
      </c>
      <c r="AF184" s="394" t="str">
        <f t="shared" si="62"/>
        <v/>
      </c>
      <c r="AG184" s="394" t="str">
        <f t="shared" si="62"/>
        <v/>
      </c>
      <c r="AH184" s="419" t="s">
        <v>599</v>
      </c>
      <c r="AI184" s="420">
        <f>+COUNTIF(C185:AG185,"夏休")+COUNTIF(C185:AG185,"冬休")+COUNTIF(C185:AG185,"中止")+COUNTIF(C185:AG185,"工場")+COUNTIF(C185:AG185,"他")</f>
        <v>0</v>
      </c>
    </row>
    <row r="185" spans="2:36" ht="13.5" customHeight="1">
      <c r="B185" s="803" t="s">
        <v>601</v>
      </c>
      <c r="C185" s="805"/>
      <c r="D185" s="778"/>
      <c r="E185" s="778"/>
      <c r="F185" s="778"/>
      <c r="G185" s="778"/>
      <c r="H185" s="778"/>
      <c r="I185" s="778"/>
      <c r="J185" s="778"/>
      <c r="K185" s="778"/>
      <c r="L185" s="778"/>
      <c r="M185" s="778"/>
      <c r="N185" s="778"/>
      <c r="O185" s="778"/>
      <c r="P185" s="778"/>
      <c r="Q185" s="778"/>
      <c r="R185" s="778"/>
      <c r="S185" s="778"/>
      <c r="T185" s="778"/>
      <c r="U185" s="778"/>
      <c r="V185" s="778"/>
      <c r="W185" s="778"/>
      <c r="X185" s="778"/>
      <c r="Y185" s="778"/>
      <c r="Z185" s="778"/>
      <c r="AA185" s="778"/>
      <c r="AB185" s="778"/>
      <c r="AC185" s="778"/>
      <c r="AD185" s="778"/>
      <c r="AE185" s="778"/>
      <c r="AF185" s="778"/>
      <c r="AG185" s="797"/>
      <c r="AH185" s="398" t="s">
        <v>527</v>
      </c>
      <c r="AI185" s="421">
        <f>COUNT(C183:AG183)-AI184</f>
        <v>0</v>
      </c>
    </row>
    <row r="186" spans="2:36" ht="13.5" customHeight="1">
      <c r="B186" s="804"/>
      <c r="C186" s="805"/>
      <c r="D186" s="778"/>
      <c r="E186" s="778"/>
      <c r="F186" s="778"/>
      <c r="G186" s="778"/>
      <c r="H186" s="778"/>
      <c r="I186" s="778"/>
      <c r="J186" s="778"/>
      <c r="K186" s="778"/>
      <c r="L186" s="778"/>
      <c r="M186" s="778"/>
      <c r="N186" s="778"/>
      <c r="O186" s="778"/>
      <c r="P186" s="778"/>
      <c r="Q186" s="778"/>
      <c r="R186" s="778"/>
      <c r="S186" s="778"/>
      <c r="T186" s="778"/>
      <c r="U186" s="778"/>
      <c r="V186" s="778"/>
      <c r="W186" s="778"/>
      <c r="X186" s="778"/>
      <c r="Y186" s="778"/>
      <c r="Z186" s="778"/>
      <c r="AA186" s="778"/>
      <c r="AB186" s="778"/>
      <c r="AC186" s="778"/>
      <c r="AD186" s="778"/>
      <c r="AE186" s="778"/>
      <c r="AF186" s="778"/>
      <c r="AG186" s="797"/>
      <c r="AH186" s="398" t="s">
        <v>573</v>
      </c>
      <c r="AI186" s="396">
        <f>+COUNTIF(C187:AG188,"休")</f>
        <v>0</v>
      </c>
      <c r="AJ186" s="422" t="e">
        <f>IF(AI187&gt;0.285,"",IF(AI186&lt;AI183,"←計画日数が足りません",""))</f>
        <v>#DIV/0!</v>
      </c>
    </row>
    <row r="187" spans="2:36" ht="13.5" customHeight="1">
      <c r="B187" s="798" t="s">
        <v>535</v>
      </c>
      <c r="C187" s="799"/>
      <c r="D187" s="793"/>
      <c r="E187" s="793"/>
      <c r="F187" s="793"/>
      <c r="G187" s="793"/>
      <c r="H187" s="793"/>
      <c r="I187" s="793"/>
      <c r="J187" s="793"/>
      <c r="K187" s="793"/>
      <c r="L187" s="793"/>
      <c r="M187" s="793"/>
      <c r="N187" s="793"/>
      <c r="O187" s="793"/>
      <c r="P187" s="793"/>
      <c r="Q187" s="793"/>
      <c r="R187" s="793"/>
      <c r="S187" s="793"/>
      <c r="T187" s="793"/>
      <c r="U187" s="793"/>
      <c r="V187" s="793"/>
      <c r="W187" s="793"/>
      <c r="X187" s="793"/>
      <c r="Y187" s="793"/>
      <c r="Z187" s="793"/>
      <c r="AA187" s="793"/>
      <c r="AB187" s="793"/>
      <c r="AC187" s="793"/>
      <c r="AD187" s="793"/>
      <c r="AE187" s="793"/>
      <c r="AF187" s="793"/>
      <c r="AG187" s="794"/>
      <c r="AH187" s="398" t="s">
        <v>575</v>
      </c>
      <c r="AI187" s="399" t="e">
        <f>+AI186/AI185</f>
        <v>#DIV/0!</v>
      </c>
    </row>
    <row r="188" spans="2:36">
      <c r="B188" s="798"/>
      <c r="C188" s="799"/>
      <c r="D188" s="793"/>
      <c r="E188" s="793"/>
      <c r="F188" s="793"/>
      <c r="G188" s="793"/>
      <c r="H188" s="793"/>
      <c r="I188" s="793"/>
      <c r="J188" s="793"/>
      <c r="K188" s="793"/>
      <c r="L188" s="793"/>
      <c r="M188" s="793"/>
      <c r="N188" s="793"/>
      <c r="O188" s="793"/>
      <c r="P188" s="793"/>
      <c r="Q188" s="793"/>
      <c r="R188" s="793"/>
      <c r="S188" s="793"/>
      <c r="T188" s="793"/>
      <c r="U188" s="793"/>
      <c r="V188" s="793"/>
      <c r="W188" s="793"/>
      <c r="X188" s="793"/>
      <c r="Y188" s="793"/>
      <c r="Z188" s="793"/>
      <c r="AA188" s="793"/>
      <c r="AB188" s="793"/>
      <c r="AC188" s="793"/>
      <c r="AD188" s="793"/>
      <c r="AE188" s="793"/>
      <c r="AF188" s="793"/>
      <c r="AG188" s="794"/>
      <c r="AH188" s="398" t="s">
        <v>528</v>
      </c>
      <c r="AI188" s="396">
        <f>+COUNTA(C189:AG190)</f>
        <v>0</v>
      </c>
    </row>
    <row r="189" spans="2:36">
      <c r="B189" s="725" t="s">
        <v>538</v>
      </c>
      <c r="C189" s="795"/>
      <c r="D189" s="776"/>
      <c r="E189" s="776"/>
      <c r="F189" s="776"/>
      <c r="G189" s="776"/>
      <c r="H189" s="776"/>
      <c r="I189" s="776"/>
      <c r="J189" s="776"/>
      <c r="K189" s="776"/>
      <c r="L189" s="776"/>
      <c r="M189" s="776"/>
      <c r="N189" s="776"/>
      <c r="O189" s="776"/>
      <c r="P189" s="776"/>
      <c r="Q189" s="776"/>
      <c r="R189" s="776"/>
      <c r="S189" s="776"/>
      <c r="T189" s="776"/>
      <c r="U189" s="776"/>
      <c r="V189" s="776"/>
      <c r="W189" s="776"/>
      <c r="X189" s="776"/>
      <c r="Y189" s="776"/>
      <c r="Z189" s="776"/>
      <c r="AA189" s="776"/>
      <c r="AB189" s="776"/>
      <c r="AC189" s="776"/>
      <c r="AD189" s="776"/>
      <c r="AE189" s="776"/>
      <c r="AF189" s="776"/>
      <c r="AG189" s="783"/>
      <c r="AH189" s="423" t="s">
        <v>577</v>
      </c>
      <c r="AI189" s="424" t="e">
        <f>+AI188/AI185</f>
        <v>#DIV/0!</v>
      </c>
    </row>
    <row r="190" spans="2:36">
      <c r="B190" s="726"/>
      <c r="C190" s="796"/>
      <c r="D190" s="777"/>
      <c r="E190" s="777"/>
      <c r="F190" s="777"/>
      <c r="G190" s="777"/>
      <c r="H190" s="777"/>
      <c r="I190" s="777"/>
      <c r="J190" s="777"/>
      <c r="K190" s="777"/>
      <c r="L190" s="777"/>
      <c r="M190" s="777"/>
      <c r="N190" s="777"/>
      <c r="O190" s="777"/>
      <c r="P190" s="777"/>
      <c r="Q190" s="777"/>
      <c r="R190" s="777"/>
      <c r="S190" s="777"/>
      <c r="T190" s="777"/>
      <c r="U190" s="777"/>
      <c r="V190" s="777"/>
      <c r="W190" s="777"/>
      <c r="X190" s="777"/>
      <c r="Y190" s="777"/>
      <c r="Z190" s="777"/>
      <c r="AA190" s="777"/>
      <c r="AB190" s="777"/>
      <c r="AC190" s="777"/>
      <c r="AD190" s="777"/>
      <c r="AE190" s="777"/>
      <c r="AF190" s="777"/>
      <c r="AG190" s="784"/>
      <c r="AH190" s="400" t="s">
        <v>602</v>
      </c>
      <c r="AI190" s="401" t="str">
        <f>IF(7&gt;AI185,"対象外",IF(AI188&gt;=AI183,"OK",IF(AI189&gt;=0.285,"OK","NG")))</f>
        <v>対象外</v>
      </c>
      <c r="AJ190" s="422" t="str">
        <f>IF(AI190="対象外","←７日間に満たない期間は達成判定の対象外",IF(AI190="NG","←月単位未達成","←月単位達成"))</f>
        <v>←７日間に満たない期間は達成判定の対象外</v>
      </c>
    </row>
    <row r="191" spans="2:36" hidden="1">
      <c r="C191" s="425" t="e">
        <f t="shared" ref="C191:AG191" si="63">IF(AND(DAY(C183)&gt;=22,DAY(C183)&lt;=28,C184="土"),1,0)</f>
        <v>#VALUE!</v>
      </c>
      <c r="D191" s="425" t="e">
        <f t="shared" si="63"/>
        <v>#VALUE!</v>
      </c>
      <c r="E191" s="425" t="e">
        <f t="shared" si="63"/>
        <v>#VALUE!</v>
      </c>
      <c r="F191" s="425" t="e">
        <f t="shared" si="63"/>
        <v>#VALUE!</v>
      </c>
      <c r="G191" s="425" t="e">
        <f t="shared" si="63"/>
        <v>#VALUE!</v>
      </c>
      <c r="H191" s="425" t="e">
        <f t="shared" si="63"/>
        <v>#VALUE!</v>
      </c>
      <c r="I191" s="425" t="e">
        <f t="shared" si="63"/>
        <v>#VALUE!</v>
      </c>
      <c r="J191" s="425" t="e">
        <f t="shared" si="63"/>
        <v>#VALUE!</v>
      </c>
      <c r="K191" s="425" t="e">
        <f t="shared" si="63"/>
        <v>#VALUE!</v>
      </c>
      <c r="L191" s="425" t="e">
        <f t="shared" si="63"/>
        <v>#VALUE!</v>
      </c>
      <c r="M191" s="425" t="e">
        <f t="shared" si="63"/>
        <v>#VALUE!</v>
      </c>
      <c r="N191" s="425" t="e">
        <f t="shared" si="63"/>
        <v>#VALUE!</v>
      </c>
      <c r="O191" s="425" t="e">
        <f t="shared" si="63"/>
        <v>#VALUE!</v>
      </c>
      <c r="P191" s="425" t="e">
        <f t="shared" si="63"/>
        <v>#VALUE!</v>
      </c>
      <c r="Q191" s="425" t="e">
        <f t="shared" si="63"/>
        <v>#VALUE!</v>
      </c>
      <c r="R191" s="425" t="e">
        <f t="shared" si="63"/>
        <v>#VALUE!</v>
      </c>
      <c r="S191" s="425" t="e">
        <f t="shared" si="63"/>
        <v>#VALUE!</v>
      </c>
      <c r="T191" s="425" t="e">
        <f t="shared" si="63"/>
        <v>#VALUE!</v>
      </c>
      <c r="U191" s="425" t="e">
        <f t="shared" si="63"/>
        <v>#VALUE!</v>
      </c>
      <c r="V191" s="425" t="e">
        <f t="shared" si="63"/>
        <v>#VALUE!</v>
      </c>
      <c r="W191" s="425" t="e">
        <f t="shared" si="63"/>
        <v>#VALUE!</v>
      </c>
      <c r="X191" s="425" t="e">
        <f t="shared" si="63"/>
        <v>#VALUE!</v>
      </c>
      <c r="Y191" s="425" t="e">
        <f t="shared" si="63"/>
        <v>#VALUE!</v>
      </c>
      <c r="Z191" s="425" t="e">
        <f t="shared" si="63"/>
        <v>#VALUE!</v>
      </c>
      <c r="AA191" s="425" t="e">
        <f t="shared" si="63"/>
        <v>#VALUE!</v>
      </c>
      <c r="AB191" s="425" t="e">
        <f t="shared" si="63"/>
        <v>#VALUE!</v>
      </c>
      <c r="AC191" s="425" t="e">
        <f t="shared" si="63"/>
        <v>#VALUE!</v>
      </c>
      <c r="AD191" s="425" t="e">
        <f t="shared" si="63"/>
        <v>#VALUE!</v>
      </c>
      <c r="AE191" s="425" t="e">
        <f t="shared" si="63"/>
        <v>#VALUE!</v>
      </c>
      <c r="AF191" s="425" t="e">
        <f t="shared" si="63"/>
        <v>#VALUE!</v>
      </c>
      <c r="AG191" s="425" t="e">
        <f t="shared" si="63"/>
        <v>#VALUE!</v>
      </c>
      <c r="AH191" s="426" t="s">
        <v>603</v>
      </c>
      <c r="AI191" s="427">
        <f>_xlfn.AGGREGATE(9,6,C191:AG191)</f>
        <v>0</v>
      </c>
      <c r="AJ191" s="422"/>
    </row>
    <row r="192" spans="2:36" hidden="1">
      <c r="C192" s="428" t="e">
        <f t="shared" ref="C192:AG192" si="64">IF(AND(DAY(C183)&gt;=22,DAY(C183)&lt;=28,C184="土",OR(C189="休",C189="雨")),1,0)</f>
        <v>#VALUE!</v>
      </c>
      <c r="D192" s="428" t="e">
        <f t="shared" si="64"/>
        <v>#VALUE!</v>
      </c>
      <c r="E192" s="428" t="e">
        <f t="shared" si="64"/>
        <v>#VALUE!</v>
      </c>
      <c r="F192" s="428" t="e">
        <f t="shared" si="64"/>
        <v>#VALUE!</v>
      </c>
      <c r="G192" s="428" t="e">
        <f t="shared" si="64"/>
        <v>#VALUE!</v>
      </c>
      <c r="H192" s="428" t="e">
        <f t="shared" si="64"/>
        <v>#VALUE!</v>
      </c>
      <c r="I192" s="428" t="e">
        <f t="shared" si="64"/>
        <v>#VALUE!</v>
      </c>
      <c r="J192" s="428" t="e">
        <f t="shared" si="64"/>
        <v>#VALUE!</v>
      </c>
      <c r="K192" s="428" t="e">
        <f t="shared" si="64"/>
        <v>#VALUE!</v>
      </c>
      <c r="L192" s="428" t="e">
        <f t="shared" si="64"/>
        <v>#VALUE!</v>
      </c>
      <c r="M192" s="428" t="e">
        <f t="shared" si="64"/>
        <v>#VALUE!</v>
      </c>
      <c r="N192" s="428" t="e">
        <f t="shared" si="64"/>
        <v>#VALUE!</v>
      </c>
      <c r="O192" s="428" t="e">
        <f t="shared" si="64"/>
        <v>#VALUE!</v>
      </c>
      <c r="P192" s="428" t="e">
        <f t="shared" si="64"/>
        <v>#VALUE!</v>
      </c>
      <c r="Q192" s="428" t="e">
        <f t="shared" si="64"/>
        <v>#VALUE!</v>
      </c>
      <c r="R192" s="428" t="e">
        <f t="shared" si="64"/>
        <v>#VALUE!</v>
      </c>
      <c r="S192" s="428" t="e">
        <f t="shared" si="64"/>
        <v>#VALUE!</v>
      </c>
      <c r="T192" s="428" t="e">
        <f t="shared" si="64"/>
        <v>#VALUE!</v>
      </c>
      <c r="U192" s="428" t="e">
        <f t="shared" si="64"/>
        <v>#VALUE!</v>
      </c>
      <c r="V192" s="428" t="e">
        <f t="shared" si="64"/>
        <v>#VALUE!</v>
      </c>
      <c r="W192" s="428" t="e">
        <f t="shared" si="64"/>
        <v>#VALUE!</v>
      </c>
      <c r="X192" s="428" t="e">
        <f t="shared" si="64"/>
        <v>#VALUE!</v>
      </c>
      <c r="Y192" s="428" t="e">
        <f t="shared" si="64"/>
        <v>#VALUE!</v>
      </c>
      <c r="Z192" s="428" t="e">
        <f t="shared" si="64"/>
        <v>#VALUE!</v>
      </c>
      <c r="AA192" s="428" t="e">
        <f t="shared" si="64"/>
        <v>#VALUE!</v>
      </c>
      <c r="AB192" s="428" t="e">
        <f t="shared" si="64"/>
        <v>#VALUE!</v>
      </c>
      <c r="AC192" s="428" t="e">
        <f t="shared" si="64"/>
        <v>#VALUE!</v>
      </c>
      <c r="AD192" s="428" t="e">
        <f t="shared" si="64"/>
        <v>#VALUE!</v>
      </c>
      <c r="AE192" s="428" t="e">
        <f t="shared" si="64"/>
        <v>#VALUE!</v>
      </c>
      <c r="AF192" s="428" t="e">
        <f t="shared" si="64"/>
        <v>#VALUE!</v>
      </c>
      <c r="AG192" s="428" t="e">
        <f t="shared" si="64"/>
        <v>#VALUE!</v>
      </c>
      <c r="AH192" s="426" t="s">
        <v>604</v>
      </c>
      <c r="AI192" s="427">
        <f>_xlfn.AGGREGATE(9,6,C192:AG192)</f>
        <v>0</v>
      </c>
      <c r="AJ192" s="422"/>
    </row>
    <row r="194" spans="2:36" hidden="1">
      <c r="C194" s="364" t="e">
        <f>YEAR(C197)</f>
        <v>#VALUE!</v>
      </c>
      <c r="D194" s="364" t="e">
        <f>MONTH(C197)</f>
        <v>#VALUE!</v>
      </c>
    </row>
    <row r="195" spans="2:36">
      <c r="B195" s="368" t="s">
        <v>596</v>
      </c>
      <c r="C195" s="800" t="e">
        <f>C197</f>
        <v>#VALUE!</v>
      </c>
      <c r="D195" s="801"/>
      <c r="E195" s="801"/>
      <c r="F195" s="801"/>
      <c r="G195" s="801"/>
      <c r="H195" s="801"/>
      <c r="I195" s="801"/>
      <c r="J195" s="801"/>
      <c r="K195" s="801"/>
      <c r="L195" s="801"/>
      <c r="M195" s="801"/>
      <c r="N195" s="801"/>
      <c r="O195" s="801"/>
      <c r="P195" s="801"/>
      <c r="Q195" s="801"/>
      <c r="R195" s="801"/>
      <c r="S195" s="801"/>
      <c r="T195" s="801"/>
      <c r="U195" s="801"/>
      <c r="V195" s="801"/>
      <c r="W195" s="801"/>
      <c r="X195" s="801"/>
      <c r="Y195" s="801"/>
      <c r="Z195" s="801"/>
      <c r="AA195" s="801"/>
      <c r="AB195" s="801"/>
      <c r="AC195" s="801"/>
      <c r="AD195" s="801"/>
      <c r="AE195" s="801"/>
      <c r="AF195" s="801"/>
      <c r="AG195" s="801"/>
      <c r="AH195" s="801"/>
      <c r="AI195" s="802"/>
    </row>
    <row r="196" spans="2:36" hidden="1">
      <c r="B196" s="430"/>
      <c r="C196" s="418" t="e">
        <f>DATE($C194,$D194,1)</f>
        <v>#VALUE!</v>
      </c>
      <c r="D196" s="418" t="e">
        <f t="shared" ref="D196:AG196" si="65">C196+1</f>
        <v>#VALUE!</v>
      </c>
      <c r="E196" s="418" t="e">
        <f t="shared" si="65"/>
        <v>#VALUE!</v>
      </c>
      <c r="F196" s="418" t="e">
        <f t="shared" si="65"/>
        <v>#VALUE!</v>
      </c>
      <c r="G196" s="418" t="e">
        <f t="shared" si="65"/>
        <v>#VALUE!</v>
      </c>
      <c r="H196" s="418" t="e">
        <f t="shared" si="65"/>
        <v>#VALUE!</v>
      </c>
      <c r="I196" s="418" t="e">
        <f t="shared" si="65"/>
        <v>#VALUE!</v>
      </c>
      <c r="J196" s="418" t="e">
        <f t="shared" si="65"/>
        <v>#VALUE!</v>
      </c>
      <c r="K196" s="418" t="e">
        <f t="shared" si="65"/>
        <v>#VALUE!</v>
      </c>
      <c r="L196" s="418" t="e">
        <f t="shared" si="65"/>
        <v>#VALUE!</v>
      </c>
      <c r="M196" s="418" t="e">
        <f t="shared" si="65"/>
        <v>#VALUE!</v>
      </c>
      <c r="N196" s="418" t="e">
        <f t="shared" si="65"/>
        <v>#VALUE!</v>
      </c>
      <c r="O196" s="418" t="e">
        <f t="shared" si="65"/>
        <v>#VALUE!</v>
      </c>
      <c r="P196" s="418" t="e">
        <f t="shared" si="65"/>
        <v>#VALUE!</v>
      </c>
      <c r="Q196" s="418" t="e">
        <f t="shared" si="65"/>
        <v>#VALUE!</v>
      </c>
      <c r="R196" s="418" t="e">
        <f t="shared" si="65"/>
        <v>#VALUE!</v>
      </c>
      <c r="S196" s="418" t="e">
        <f t="shared" si="65"/>
        <v>#VALUE!</v>
      </c>
      <c r="T196" s="418" t="e">
        <f t="shared" si="65"/>
        <v>#VALUE!</v>
      </c>
      <c r="U196" s="418" t="e">
        <f t="shared" si="65"/>
        <v>#VALUE!</v>
      </c>
      <c r="V196" s="418" t="e">
        <f t="shared" si="65"/>
        <v>#VALUE!</v>
      </c>
      <c r="W196" s="418" t="e">
        <f t="shared" si="65"/>
        <v>#VALUE!</v>
      </c>
      <c r="X196" s="418" t="e">
        <f t="shared" si="65"/>
        <v>#VALUE!</v>
      </c>
      <c r="Y196" s="418" t="e">
        <f t="shared" si="65"/>
        <v>#VALUE!</v>
      </c>
      <c r="Z196" s="418" t="e">
        <f t="shared" si="65"/>
        <v>#VALUE!</v>
      </c>
      <c r="AA196" s="418" t="e">
        <f t="shared" si="65"/>
        <v>#VALUE!</v>
      </c>
      <c r="AB196" s="418" t="e">
        <f t="shared" si="65"/>
        <v>#VALUE!</v>
      </c>
      <c r="AC196" s="418" t="e">
        <f t="shared" si="65"/>
        <v>#VALUE!</v>
      </c>
      <c r="AD196" s="418" t="e">
        <f t="shared" si="65"/>
        <v>#VALUE!</v>
      </c>
      <c r="AE196" s="418" t="e">
        <f t="shared" si="65"/>
        <v>#VALUE!</v>
      </c>
      <c r="AF196" s="418" t="e">
        <f t="shared" si="65"/>
        <v>#VALUE!</v>
      </c>
      <c r="AG196" s="418" t="e">
        <f t="shared" si="65"/>
        <v>#VALUE!</v>
      </c>
      <c r="AH196" s="431"/>
      <c r="AI196" s="432"/>
    </row>
    <row r="197" spans="2:36">
      <c r="B197" s="433" t="s">
        <v>597</v>
      </c>
      <c r="C197" s="434" t="e">
        <f>IF(EDATE(C182,1)&gt;$G$7,"",EDATE(C182,1))</f>
        <v>#VALUE!</v>
      </c>
      <c r="D197" s="418" t="e">
        <f t="shared" ref="D197:AG197" si="66">IF(D196&gt;$G$7,"",IF(C197=EOMONTH(DATE($C194,$D194,1),0),"",IF(C197="","",C197+1)))</f>
        <v>#VALUE!</v>
      </c>
      <c r="E197" s="418" t="e">
        <f t="shared" si="66"/>
        <v>#VALUE!</v>
      </c>
      <c r="F197" s="418" t="e">
        <f t="shared" si="66"/>
        <v>#VALUE!</v>
      </c>
      <c r="G197" s="418" t="e">
        <f t="shared" si="66"/>
        <v>#VALUE!</v>
      </c>
      <c r="H197" s="418" t="e">
        <f t="shared" si="66"/>
        <v>#VALUE!</v>
      </c>
      <c r="I197" s="418" t="e">
        <f t="shared" si="66"/>
        <v>#VALUE!</v>
      </c>
      <c r="J197" s="418" t="e">
        <f t="shared" si="66"/>
        <v>#VALUE!</v>
      </c>
      <c r="K197" s="418" t="e">
        <f t="shared" si="66"/>
        <v>#VALUE!</v>
      </c>
      <c r="L197" s="418" t="e">
        <f t="shared" si="66"/>
        <v>#VALUE!</v>
      </c>
      <c r="M197" s="418" t="e">
        <f t="shared" si="66"/>
        <v>#VALUE!</v>
      </c>
      <c r="N197" s="418" t="e">
        <f t="shared" si="66"/>
        <v>#VALUE!</v>
      </c>
      <c r="O197" s="418" t="e">
        <f t="shared" si="66"/>
        <v>#VALUE!</v>
      </c>
      <c r="P197" s="418" t="e">
        <f t="shared" si="66"/>
        <v>#VALUE!</v>
      </c>
      <c r="Q197" s="418" t="e">
        <f t="shared" si="66"/>
        <v>#VALUE!</v>
      </c>
      <c r="R197" s="418" t="e">
        <f t="shared" si="66"/>
        <v>#VALUE!</v>
      </c>
      <c r="S197" s="418" t="e">
        <f t="shared" si="66"/>
        <v>#VALUE!</v>
      </c>
      <c r="T197" s="418" t="e">
        <f t="shared" si="66"/>
        <v>#VALUE!</v>
      </c>
      <c r="U197" s="418" t="e">
        <f t="shared" si="66"/>
        <v>#VALUE!</v>
      </c>
      <c r="V197" s="418" t="e">
        <f t="shared" si="66"/>
        <v>#VALUE!</v>
      </c>
      <c r="W197" s="418" t="e">
        <f t="shared" si="66"/>
        <v>#VALUE!</v>
      </c>
      <c r="X197" s="418" t="e">
        <f t="shared" si="66"/>
        <v>#VALUE!</v>
      </c>
      <c r="Y197" s="418" t="e">
        <f t="shared" si="66"/>
        <v>#VALUE!</v>
      </c>
      <c r="Z197" s="418" t="e">
        <f t="shared" si="66"/>
        <v>#VALUE!</v>
      </c>
      <c r="AA197" s="418" t="e">
        <f t="shared" si="66"/>
        <v>#VALUE!</v>
      </c>
      <c r="AB197" s="418" t="e">
        <f t="shared" si="66"/>
        <v>#VALUE!</v>
      </c>
      <c r="AC197" s="418" t="e">
        <f t="shared" si="66"/>
        <v>#VALUE!</v>
      </c>
      <c r="AD197" s="418" t="e">
        <f t="shared" si="66"/>
        <v>#VALUE!</v>
      </c>
      <c r="AE197" s="418" t="e">
        <f t="shared" si="66"/>
        <v>#VALUE!</v>
      </c>
      <c r="AF197" s="418" t="e">
        <f t="shared" si="66"/>
        <v>#VALUE!</v>
      </c>
      <c r="AG197" s="418" t="e">
        <f t="shared" si="66"/>
        <v>#VALUE!</v>
      </c>
      <c r="AH197" s="419" t="s">
        <v>598</v>
      </c>
      <c r="AI197" s="420">
        <f>+COUNTIFS(C198:AG198,"土",C199:AG199,"")+COUNTIFS(C198:AG198,"日",C199:AG199,"")</f>
        <v>0</v>
      </c>
    </row>
    <row r="198" spans="2:36">
      <c r="B198" s="393" t="s">
        <v>569</v>
      </c>
      <c r="C198" s="394" t="str">
        <f>IFERROR(TEXT(WEEKDAY(+C197),"aaa"),"")</f>
        <v/>
      </c>
      <c r="D198" s="394" t="str">
        <f t="shared" ref="D198:AG198" si="67">IFERROR(TEXT(WEEKDAY(+D197),"aaa"),"")</f>
        <v/>
      </c>
      <c r="E198" s="394" t="str">
        <f t="shared" si="67"/>
        <v/>
      </c>
      <c r="F198" s="394" t="str">
        <f t="shared" si="67"/>
        <v/>
      </c>
      <c r="G198" s="394" t="str">
        <f t="shared" si="67"/>
        <v/>
      </c>
      <c r="H198" s="394" t="str">
        <f t="shared" si="67"/>
        <v/>
      </c>
      <c r="I198" s="394" t="str">
        <f t="shared" si="67"/>
        <v/>
      </c>
      <c r="J198" s="394" t="str">
        <f t="shared" si="67"/>
        <v/>
      </c>
      <c r="K198" s="394" t="str">
        <f t="shared" si="67"/>
        <v/>
      </c>
      <c r="L198" s="394" t="str">
        <f t="shared" si="67"/>
        <v/>
      </c>
      <c r="M198" s="394" t="str">
        <f t="shared" si="67"/>
        <v/>
      </c>
      <c r="N198" s="394" t="str">
        <f t="shared" si="67"/>
        <v/>
      </c>
      <c r="O198" s="394" t="str">
        <f t="shared" si="67"/>
        <v/>
      </c>
      <c r="P198" s="394" t="str">
        <f t="shared" si="67"/>
        <v/>
      </c>
      <c r="Q198" s="394" t="str">
        <f t="shared" si="67"/>
        <v/>
      </c>
      <c r="R198" s="394" t="str">
        <f t="shared" si="67"/>
        <v/>
      </c>
      <c r="S198" s="394" t="str">
        <f t="shared" si="67"/>
        <v/>
      </c>
      <c r="T198" s="394" t="str">
        <f t="shared" si="67"/>
        <v/>
      </c>
      <c r="U198" s="394" t="str">
        <f t="shared" si="67"/>
        <v/>
      </c>
      <c r="V198" s="394" t="str">
        <f t="shared" si="67"/>
        <v/>
      </c>
      <c r="W198" s="394" t="str">
        <f t="shared" si="67"/>
        <v/>
      </c>
      <c r="X198" s="394" t="str">
        <f t="shared" si="67"/>
        <v/>
      </c>
      <c r="Y198" s="394" t="str">
        <f t="shared" si="67"/>
        <v/>
      </c>
      <c r="Z198" s="394" t="str">
        <f t="shared" si="67"/>
        <v/>
      </c>
      <c r="AA198" s="394" t="str">
        <f t="shared" si="67"/>
        <v/>
      </c>
      <c r="AB198" s="394" t="str">
        <f t="shared" si="67"/>
        <v/>
      </c>
      <c r="AC198" s="394" t="str">
        <f t="shared" si="67"/>
        <v/>
      </c>
      <c r="AD198" s="394" t="str">
        <f t="shared" si="67"/>
        <v/>
      </c>
      <c r="AE198" s="394" t="str">
        <f t="shared" si="67"/>
        <v/>
      </c>
      <c r="AF198" s="394" t="str">
        <f t="shared" si="67"/>
        <v/>
      </c>
      <c r="AG198" s="394" t="str">
        <f t="shared" si="67"/>
        <v/>
      </c>
      <c r="AH198" s="419" t="s">
        <v>599</v>
      </c>
      <c r="AI198" s="420">
        <f>+COUNTIF(C199:AG199,"夏休")+COUNTIF(C199:AG199,"冬休")+COUNTIF(C199:AG199,"中止")+COUNTIF(C199:AG199,"工場")+COUNTIF(C199:AG199,"他")</f>
        <v>0</v>
      </c>
    </row>
    <row r="199" spans="2:36" ht="13.5" customHeight="1">
      <c r="B199" s="803" t="s">
        <v>601</v>
      </c>
      <c r="C199" s="805"/>
      <c r="D199" s="778"/>
      <c r="E199" s="778"/>
      <c r="F199" s="778"/>
      <c r="G199" s="778"/>
      <c r="H199" s="778"/>
      <c r="I199" s="778"/>
      <c r="J199" s="778"/>
      <c r="K199" s="778"/>
      <c r="L199" s="778"/>
      <c r="M199" s="778"/>
      <c r="N199" s="778"/>
      <c r="O199" s="778"/>
      <c r="P199" s="778"/>
      <c r="Q199" s="778"/>
      <c r="R199" s="778"/>
      <c r="S199" s="778"/>
      <c r="T199" s="778"/>
      <c r="U199" s="778"/>
      <c r="V199" s="778"/>
      <c r="W199" s="778"/>
      <c r="X199" s="778"/>
      <c r="Y199" s="778"/>
      <c r="Z199" s="778"/>
      <c r="AA199" s="778"/>
      <c r="AB199" s="778"/>
      <c r="AC199" s="778"/>
      <c r="AD199" s="778"/>
      <c r="AE199" s="778"/>
      <c r="AF199" s="778"/>
      <c r="AG199" s="797"/>
      <c r="AH199" s="398" t="s">
        <v>527</v>
      </c>
      <c r="AI199" s="421">
        <f>COUNT(C197:AG197)-AI198</f>
        <v>0</v>
      </c>
    </row>
    <row r="200" spans="2:36" ht="13.5" customHeight="1">
      <c r="B200" s="804"/>
      <c r="C200" s="805"/>
      <c r="D200" s="778"/>
      <c r="E200" s="778"/>
      <c r="F200" s="778"/>
      <c r="G200" s="778"/>
      <c r="H200" s="778"/>
      <c r="I200" s="778"/>
      <c r="J200" s="778"/>
      <c r="K200" s="778"/>
      <c r="L200" s="778"/>
      <c r="M200" s="778"/>
      <c r="N200" s="778"/>
      <c r="O200" s="778"/>
      <c r="P200" s="778"/>
      <c r="Q200" s="778"/>
      <c r="R200" s="778"/>
      <c r="S200" s="778"/>
      <c r="T200" s="778"/>
      <c r="U200" s="778"/>
      <c r="V200" s="778"/>
      <c r="W200" s="778"/>
      <c r="X200" s="778"/>
      <c r="Y200" s="778"/>
      <c r="Z200" s="778"/>
      <c r="AA200" s="778"/>
      <c r="AB200" s="778"/>
      <c r="AC200" s="778"/>
      <c r="AD200" s="778"/>
      <c r="AE200" s="778"/>
      <c r="AF200" s="778"/>
      <c r="AG200" s="797"/>
      <c r="AH200" s="398" t="s">
        <v>573</v>
      </c>
      <c r="AI200" s="396">
        <f>+COUNTIF(C201:AG202,"休")</f>
        <v>0</v>
      </c>
      <c r="AJ200" s="422" t="e">
        <f>IF(AI201&gt;0.285,"",IF(AI200&lt;AI197,"←計画日数が足りません",""))</f>
        <v>#DIV/0!</v>
      </c>
    </row>
    <row r="201" spans="2:36" ht="13.5" customHeight="1">
      <c r="B201" s="798" t="s">
        <v>535</v>
      </c>
      <c r="C201" s="799"/>
      <c r="D201" s="793"/>
      <c r="E201" s="793"/>
      <c r="F201" s="793"/>
      <c r="G201" s="793"/>
      <c r="H201" s="793"/>
      <c r="I201" s="793"/>
      <c r="J201" s="793"/>
      <c r="K201" s="793"/>
      <c r="L201" s="793"/>
      <c r="M201" s="793"/>
      <c r="N201" s="793"/>
      <c r="O201" s="793"/>
      <c r="P201" s="793"/>
      <c r="Q201" s="793"/>
      <c r="R201" s="793"/>
      <c r="S201" s="793"/>
      <c r="T201" s="793"/>
      <c r="U201" s="793"/>
      <c r="V201" s="793"/>
      <c r="W201" s="793"/>
      <c r="X201" s="793"/>
      <c r="Y201" s="793"/>
      <c r="Z201" s="793"/>
      <c r="AA201" s="793"/>
      <c r="AB201" s="793"/>
      <c r="AC201" s="793"/>
      <c r="AD201" s="793"/>
      <c r="AE201" s="793"/>
      <c r="AF201" s="793"/>
      <c r="AG201" s="794"/>
      <c r="AH201" s="398" t="s">
        <v>575</v>
      </c>
      <c r="AI201" s="399" t="e">
        <f>+AI200/AI199</f>
        <v>#DIV/0!</v>
      </c>
    </row>
    <row r="202" spans="2:36">
      <c r="B202" s="798"/>
      <c r="C202" s="799"/>
      <c r="D202" s="793"/>
      <c r="E202" s="793"/>
      <c r="F202" s="793"/>
      <c r="G202" s="793"/>
      <c r="H202" s="793"/>
      <c r="I202" s="793"/>
      <c r="J202" s="793"/>
      <c r="K202" s="793"/>
      <c r="L202" s="793"/>
      <c r="M202" s="793"/>
      <c r="N202" s="793"/>
      <c r="O202" s="793"/>
      <c r="P202" s="793"/>
      <c r="Q202" s="793"/>
      <c r="R202" s="793"/>
      <c r="S202" s="793"/>
      <c r="T202" s="793"/>
      <c r="U202" s="793"/>
      <c r="V202" s="793"/>
      <c r="W202" s="793"/>
      <c r="X202" s="793"/>
      <c r="Y202" s="793"/>
      <c r="Z202" s="793"/>
      <c r="AA202" s="793"/>
      <c r="AB202" s="793"/>
      <c r="AC202" s="793"/>
      <c r="AD202" s="793"/>
      <c r="AE202" s="793"/>
      <c r="AF202" s="793"/>
      <c r="AG202" s="794"/>
      <c r="AH202" s="398" t="s">
        <v>528</v>
      </c>
      <c r="AI202" s="396">
        <f>+COUNTA(C203:AG204)</f>
        <v>0</v>
      </c>
    </row>
    <row r="203" spans="2:36">
      <c r="B203" s="725" t="s">
        <v>538</v>
      </c>
      <c r="C203" s="795"/>
      <c r="D203" s="776"/>
      <c r="E203" s="776"/>
      <c r="F203" s="776"/>
      <c r="G203" s="776"/>
      <c r="H203" s="776"/>
      <c r="I203" s="776"/>
      <c r="J203" s="776"/>
      <c r="K203" s="776"/>
      <c r="L203" s="776"/>
      <c r="M203" s="776"/>
      <c r="N203" s="776"/>
      <c r="O203" s="776"/>
      <c r="P203" s="776"/>
      <c r="Q203" s="776"/>
      <c r="R203" s="776"/>
      <c r="S203" s="776"/>
      <c r="T203" s="776"/>
      <c r="U203" s="776"/>
      <c r="V203" s="776"/>
      <c r="W203" s="776"/>
      <c r="X203" s="776"/>
      <c r="Y203" s="776"/>
      <c r="Z203" s="776"/>
      <c r="AA203" s="776"/>
      <c r="AB203" s="776"/>
      <c r="AC203" s="776"/>
      <c r="AD203" s="776"/>
      <c r="AE203" s="776"/>
      <c r="AF203" s="776"/>
      <c r="AG203" s="783"/>
      <c r="AH203" s="423" t="s">
        <v>577</v>
      </c>
      <c r="AI203" s="424" t="e">
        <f>+AI202/AI199</f>
        <v>#DIV/0!</v>
      </c>
    </row>
    <row r="204" spans="2:36">
      <c r="B204" s="726"/>
      <c r="C204" s="796"/>
      <c r="D204" s="777"/>
      <c r="E204" s="777"/>
      <c r="F204" s="777"/>
      <c r="G204" s="777"/>
      <c r="H204" s="777"/>
      <c r="I204" s="777"/>
      <c r="J204" s="777"/>
      <c r="K204" s="777"/>
      <c r="L204" s="777"/>
      <c r="M204" s="777"/>
      <c r="N204" s="777"/>
      <c r="O204" s="777"/>
      <c r="P204" s="777"/>
      <c r="Q204" s="777"/>
      <c r="R204" s="777"/>
      <c r="S204" s="777"/>
      <c r="T204" s="777"/>
      <c r="U204" s="777"/>
      <c r="V204" s="777"/>
      <c r="W204" s="777"/>
      <c r="X204" s="777"/>
      <c r="Y204" s="777"/>
      <c r="Z204" s="777"/>
      <c r="AA204" s="777"/>
      <c r="AB204" s="777"/>
      <c r="AC204" s="777"/>
      <c r="AD204" s="777"/>
      <c r="AE204" s="777"/>
      <c r="AF204" s="777"/>
      <c r="AG204" s="784"/>
      <c r="AH204" s="400" t="s">
        <v>602</v>
      </c>
      <c r="AI204" s="401" t="str">
        <f>IF(7&gt;AI199,"対象外",IF(AI202&gt;=AI197,"OK",IF(AI203&gt;=0.285,"OK","NG")))</f>
        <v>対象外</v>
      </c>
      <c r="AJ204" s="422" t="str">
        <f>IF(AI204="対象外","←７日間に満たない期間は達成判定の対象外",IF(AI204="NG","←月単位未達成","←月単位達成"))</f>
        <v>←７日間に満たない期間は達成判定の対象外</v>
      </c>
    </row>
    <row r="205" spans="2:36" hidden="1">
      <c r="C205" s="425" t="e">
        <f t="shared" ref="C205:AG205" si="68">IF(AND(DAY(C197)&gt;=22,DAY(C197)&lt;=28,C198="土"),1,0)</f>
        <v>#VALUE!</v>
      </c>
      <c r="D205" s="425" t="e">
        <f t="shared" si="68"/>
        <v>#VALUE!</v>
      </c>
      <c r="E205" s="425" t="e">
        <f t="shared" si="68"/>
        <v>#VALUE!</v>
      </c>
      <c r="F205" s="425" t="e">
        <f t="shared" si="68"/>
        <v>#VALUE!</v>
      </c>
      <c r="G205" s="425" t="e">
        <f t="shared" si="68"/>
        <v>#VALUE!</v>
      </c>
      <c r="H205" s="425" t="e">
        <f t="shared" si="68"/>
        <v>#VALUE!</v>
      </c>
      <c r="I205" s="425" t="e">
        <f t="shared" si="68"/>
        <v>#VALUE!</v>
      </c>
      <c r="J205" s="425" t="e">
        <f t="shared" si="68"/>
        <v>#VALUE!</v>
      </c>
      <c r="K205" s="425" t="e">
        <f t="shared" si="68"/>
        <v>#VALUE!</v>
      </c>
      <c r="L205" s="425" t="e">
        <f t="shared" si="68"/>
        <v>#VALUE!</v>
      </c>
      <c r="M205" s="425" t="e">
        <f t="shared" si="68"/>
        <v>#VALUE!</v>
      </c>
      <c r="N205" s="425" t="e">
        <f t="shared" si="68"/>
        <v>#VALUE!</v>
      </c>
      <c r="O205" s="425" t="e">
        <f t="shared" si="68"/>
        <v>#VALUE!</v>
      </c>
      <c r="P205" s="425" t="e">
        <f t="shared" si="68"/>
        <v>#VALUE!</v>
      </c>
      <c r="Q205" s="425" t="e">
        <f t="shared" si="68"/>
        <v>#VALUE!</v>
      </c>
      <c r="R205" s="425" t="e">
        <f t="shared" si="68"/>
        <v>#VALUE!</v>
      </c>
      <c r="S205" s="425" t="e">
        <f t="shared" si="68"/>
        <v>#VALUE!</v>
      </c>
      <c r="T205" s="425" t="e">
        <f t="shared" si="68"/>
        <v>#VALUE!</v>
      </c>
      <c r="U205" s="425" t="e">
        <f t="shared" si="68"/>
        <v>#VALUE!</v>
      </c>
      <c r="V205" s="425" t="e">
        <f t="shared" si="68"/>
        <v>#VALUE!</v>
      </c>
      <c r="W205" s="425" t="e">
        <f t="shared" si="68"/>
        <v>#VALUE!</v>
      </c>
      <c r="X205" s="425" t="e">
        <f t="shared" si="68"/>
        <v>#VALUE!</v>
      </c>
      <c r="Y205" s="425" t="e">
        <f t="shared" si="68"/>
        <v>#VALUE!</v>
      </c>
      <c r="Z205" s="425" t="e">
        <f t="shared" si="68"/>
        <v>#VALUE!</v>
      </c>
      <c r="AA205" s="425" t="e">
        <f t="shared" si="68"/>
        <v>#VALUE!</v>
      </c>
      <c r="AB205" s="425" t="e">
        <f t="shared" si="68"/>
        <v>#VALUE!</v>
      </c>
      <c r="AC205" s="425" t="e">
        <f t="shared" si="68"/>
        <v>#VALUE!</v>
      </c>
      <c r="AD205" s="425" t="e">
        <f t="shared" si="68"/>
        <v>#VALUE!</v>
      </c>
      <c r="AE205" s="425" t="e">
        <f t="shared" si="68"/>
        <v>#VALUE!</v>
      </c>
      <c r="AF205" s="425" t="e">
        <f t="shared" si="68"/>
        <v>#VALUE!</v>
      </c>
      <c r="AG205" s="425" t="e">
        <f t="shared" si="68"/>
        <v>#VALUE!</v>
      </c>
      <c r="AH205" s="426" t="s">
        <v>603</v>
      </c>
      <c r="AI205" s="427">
        <f>_xlfn.AGGREGATE(9,6,C205:AG205)</f>
        <v>0</v>
      </c>
      <c r="AJ205" s="422"/>
    </row>
    <row r="206" spans="2:36" hidden="1">
      <c r="C206" s="428" t="e">
        <f t="shared" ref="C206:AG206" si="69">IF(AND(DAY(C197)&gt;=22,DAY(C197)&lt;=28,C198="土",OR(C203="休",C203="雨")),1,0)</f>
        <v>#VALUE!</v>
      </c>
      <c r="D206" s="428" t="e">
        <f t="shared" si="69"/>
        <v>#VALUE!</v>
      </c>
      <c r="E206" s="428" t="e">
        <f t="shared" si="69"/>
        <v>#VALUE!</v>
      </c>
      <c r="F206" s="428" t="e">
        <f t="shared" si="69"/>
        <v>#VALUE!</v>
      </c>
      <c r="G206" s="428" t="e">
        <f t="shared" si="69"/>
        <v>#VALUE!</v>
      </c>
      <c r="H206" s="428" t="e">
        <f t="shared" si="69"/>
        <v>#VALUE!</v>
      </c>
      <c r="I206" s="428" t="e">
        <f t="shared" si="69"/>
        <v>#VALUE!</v>
      </c>
      <c r="J206" s="428" t="e">
        <f t="shared" si="69"/>
        <v>#VALUE!</v>
      </c>
      <c r="K206" s="428" t="e">
        <f t="shared" si="69"/>
        <v>#VALUE!</v>
      </c>
      <c r="L206" s="428" t="e">
        <f t="shared" si="69"/>
        <v>#VALUE!</v>
      </c>
      <c r="M206" s="428" t="e">
        <f t="shared" si="69"/>
        <v>#VALUE!</v>
      </c>
      <c r="N206" s="428" t="e">
        <f t="shared" si="69"/>
        <v>#VALUE!</v>
      </c>
      <c r="O206" s="428" t="e">
        <f t="shared" si="69"/>
        <v>#VALUE!</v>
      </c>
      <c r="P206" s="428" t="e">
        <f t="shared" si="69"/>
        <v>#VALUE!</v>
      </c>
      <c r="Q206" s="428" t="e">
        <f t="shared" si="69"/>
        <v>#VALUE!</v>
      </c>
      <c r="R206" s="428" t="e">
        <f t="shared" si="69"/>
        <v>#VALUE!</v>
      </c>
      <c r="S206" s="428" t="e">
        <f t="shared" si="69"/>
        <v>#VALUE!</v>
      </c>
      <c r="T206" s="428" t="e">
        <f t="shared" si="69"/>
        <v>#VALUE!</v>
      </c>
      <c r="U206" s="428" t="e">
        <f t="shared" si="69"/>
        <v>#VALUE!</v>
      </c>
      <c r="V206" s="428" t="e">
        <f t="shared" si="69"/>
        <v>#VALUE!</v>
      </c>
      <c r="W206" s="428" t="e">
        <f t="shared" si="69"/>
        <v>#VALUE!</v>
      </c>
      <c r="X206" s="428" t="e">
        <f t="shared" si="69"/>
        <v>#VALUE!</v>
      </c>
      <c r="Y206" s="428" t="e">
        <f t="shared" si="69"/>
        <v>#VALUE!</v>
      </c>
      <c r="Z206" s="428" t="e">
        <f t="shared" si="69"/>
        <v>#VALUE!</v>
      </c>
      <c r="AA206" s="428" t="e">
        <f t="shared" si="69"/>
        <v>#VALUE!</v>
      </c>
      <c r="AB206" s="428" t="e">
        <f t="shared" si="69"/>
        <v>#VALUE!</v>
      </c>
      <c r="AC206" s="428" t="e">
        <f t="shared" si="69"/>
        <v>#VALUE!</v>
      </c>
      <c r="AD206" s="428" t="e">
        <f t="shared" si="69"/>
        <v>#VALUE!</v>
      </c>
      <c r="AE206" s="428" t="e">
        <f t="shared" si="69"/>
        <v>#VALUE!</v>
      </c>
      <c r="AF206" s="428" t="e">
        <f t="shared" si="69"/>
        <v>#VALUE!</v>
      </c>
      <c r="AG206" s="428" t="e">
        <f t="shared" si="69"/>
        <v>#VALUE!</v>
      </c>
      <c r="AH206" s="426" t="s">
        <v>604</v>
      </c>
      <c r="AI206" s="427">
        <f>_xlfn.AGGREGATE(9,6,C206:AG206)</f>
        <v>0</v>
      </c>
      <c r="AJ206" s="422"/>
    </row>
    <row r="208" spans="2:36" hidden="1">
      <c r="C208" s="364" t="e">
        <f>YEAR(C211)</f>
        <v>#VALUE!</v>
      </c>
      <c r="D208" s="364" t="e">
        <f>MONTH(C211)</f>
        <v>#VALUE!</v>
      </c>
    </row>
    <row r="209" spans="2:36">
      <c r="B209" s="368" t="s">
        <v>596</v>
      </c>
      <c r="C209" s="800" t="e">
        <f>C211</f>
        <v>#VALUE!</v>
      </c>
      <c r="D209" s="801"/>
      <c r="E209" s="801"/>
      <c r="F209" s="801"/>
      <c r="G209" s="801"/>
      <c r="H209" s="801"/>
      <c r="I209" s="801"/>
      <c r="J209" s="801"/>
      <c r="K209" s="801"/>
      <c r="L209" s="801"/>
      <c r="M209" s="801"/>
      <c r="N209" s="801"/>
      <c r="O209" s="801"/>
      <c r="P209" s="801"/>
      <c r="Q209" s="801"/>
      <c r="R209" s="801"/>
      <c r="S209" s="801"/>
      <c r="T209" s="801"/>
      <c r="U209" s="801"/>
      <c r="V209" s="801"/>
      <c r="W209" s="801"/>
      <c r="X209" s="801"/>
      <c r="Y209" s="801"/>
      <c r="Z209" s="801"/>
      <c r="AA209" s="801"/>
      <c r="AB209" s="801"/>
      <c r="AC209" s="801"/>
      <c r="AD209" s="801"/>
      <c r="AE209" s="801"/>
      <c r="AF209" s="801"/>
      <c r="AG209" s="801"/>
      <c r="AH209" s="801"/>
      <c r="AI209" s="802"/>
    </row>
    <row r="210" spans="2:36" hidden="1">
      <c r="B210" s="430"/>
      <c r="C210" s="418" t="e">
        <f>DATE($C208,$D208,1)</f>
        <v>#VALUE!</v>
      </c>
      <c r="D210" s="418" t="e">
        <f t="shared" ref="D210:AG210" si="70">C210+1</f>
        <v>#VALUE!</v>
      </c>
      <c r="E210" s="418" t="e">
        <f t="shared" si="70"/>
        <v>#VALUE!</v>
      </c>
      <c r="F210" s="418" t="e">
        <f t="shared" si="70"/>
        <v>#VALUE!</v>
      </c>
      <c r="G210" s="418" t="e">
        <f t="shared" si="70"/>
        <v>#VALUE!</v>
      </c>
      <c r="H210" s="418" t="e">
        <f t="shared" si="70"/>
        <v>#VALUE!</v>
      </c>
      <c r="I210" s="418" t="e">
        <f t="shared" si="70"/>
        <v>#VALUE!</v>
      </c>
      <c r="J210" s="418" t="e">
        <f t="shared" si="70"/>
        <v>#VALUE!</v>
      </c>
      <c r="K210" s="418" t="e">
        <f t="shared" si="70"/>
        <v>#VALUE!</v>
      </c>
      <c r="L210" s="418" t="e">
        <f t="shared" si="70"/>
        <v>#VALUE!</v>
      </c>
      <c r="M210" s="418" t="e">
        <f t="shared" si="70"/>
        <v>#VALUE!</v>
      </c>
      <c r="N210" s="418" t="e">
        <f t="shared" si="70"/>
        <v>#VALUE!</v>
      </c>
      <c r="O210" s="418" t="e">
        <f t="shared" si="70"/>
        <v>#VALUE!</v>
      </c>
      <c r="P210" s="418" t="e">
        <f t="shared" si="70"/>
        <v>#VALUE!</v>
      </c>
      <c r="Q210" s="418" t="e">
        <f t="shared" si="70"/>
        <v>#VALUE!</v>
      </c>
      <c r="R210" s="418" t="e">
        <f t="shared" si="70"/>
        <v>#VALUE!</v>
      </c>
      <c r="S210" s="418" t="e">
        <f t="shared" si="70"/>
        <v>#VALUE!</v>
      </c>
      <c r="T210" s="418" t="e">
        <f t="shared" si="70"/>
        <v>#VALUE!</v>
      </c>
      <c r="U210" s="418" t="e">
        <f t="shared" si="70"/>
        <v>#VALUE!</v>
      </c>
      <c r="V210" s="418" t="e">
        <f t="shared" si="70"/>
        <v>#VALUE!</v>
      </c>
      <c r="W210" s="418" t="e">
        <f t="shared" si="70"/>
        <v>#VALUE!</v>
      </c>
      <c r="X210" s="418" t="e">
        <f t="shared" si="70"/>
        <v>#VALUE!</v>
      </c>
      <c r="Y210" s="418" t="e">
        <f t="shared" si="70"/>
        <v>#VALUE!</v>
      </c>
      <c r="Z210" s="418" t="e">
        <f t="shared" si="70"/>
        <v>#VALUE!</v>
      </c>
      <c r="AA210" s="418" t="e">
        <f t="shared" si="70"/>
        <v>#VALUE!</v>
      </c>
      <c r="AB210" s="418" t="e">
        <f t="shared" si="70"/>
        <v>#VALUE!</v>
      </c>
      <c r="AC210" s="418" t="e">
        <f t="shared" si="70"/>
        <v>#VALUE!</v>
      </c>
      <c r="AD210" s="418" t="e">
        <f t="shared" si="70"/>
        <v>#VALUE!</v>
      </c>
      <c r="AE210" s="418" t="e">
        <f t="shared" si="70"/>
        <v>#VALUE!</v>
      </c>
      <c r="AF210" s="418" t="e">
        <f t="shared" si="70"/>
        <v>#VALUE!</v>
      </c>
      <c r="AG210" s="418" t="e">
        <f t="shared" si="70"/>
        <v>#VALUE!</v>
      </c>
      <c r="AH210" s="431"/>
      <c r="AI210" s="432"/>
    </row>
    <row r="211" spans="2:36">
      <c r="B211" s="433" t="s">
        <v>597</v>
      </c>
      <c r="C211" s="434" t="e">
        <f>IF(EDATE(C196,1)&gt;$G$7,"",EDATE(C196,1))</f>
        <v>#VALUE!</v>
      </c>
      <c r="D211" s="418" t="e">
        <f t="shared" ref="D211:AG211" si="71">IF(D210&gt;$G$7,"",IF(C211=EOMONTH(DATE($C208,$D208,1),0),"",IF(C211="","",C211+1)))</f>
        <v>#VALUE!</v>
      </c>
      <c r="E211" s="418" t="e">
        <f t="shared" si="71"/>
        <v>#VALUE!</v>
      </c>
      <c r="F211" s="418" t="e">
        <f t="shared" si="71"/>
        <v>#VALUE!</v>
      </c>
      <c r="G211" s="418" t="e">
        <f t="shared" si="71"/>
        <v>#VALUE!</v>
      </c>
      <c r="H211" s="418" t="e">
        <f t="shared" si="71"/>
        <v>#VALUE!</v>
      </c>
      <c r="I211" s="418" t="e">
        <f t="shared" si="71"/>
        <v>#VALUE!</v>
      </c>
      <c r="J211" s="418" t="e">
        <f t="shared" si="71"/>
        <v>#VALUE!</v>
      </c>
      <c r="K211" s="418" t="e">
        <f t="shared" si="71"/>
        <v>#VALUE!</v>
      </c>
      <c r="L211" s="418" t="e">
        <f t="shared" si="71"/>
        <v>#VALUE!</v>
      </c>
      <c r="M211" s="418" t="e">
        <f t="shared" si="71"/>
        <v>#VALUE!</v>
      </c>
      <c r="N211" s="418" t="e">
        <f t="shared" si="71"/>
        <v>#VALUE!</v>
      </c>
      <c r="O211" s="418" t="e">
        <f t="shared" si="71"/>
        <v>#VALUE!</v>
      </c>
      <c r="P211" s="418" t="e">
        <f t="shared" si="71"/>
        <v>#VALUE!</v>
      </c>
      <c r="Q211" s="418" t="e">
        <f t="shared" si="71"/>
        <v>#VALUE!</v>
      </c>
      <c r="R211" s="418" t="e">
        <f t="shared" si="71"/>
        <v>#VALUE!</v>
      </c>
      <c r="S211" s="418" t="e">
        <f t="shared" si="71"/>
        <v>#VALUE!</v>
      </c>
      <c r="T211" s="418" t="e">
        <f t="shared" si="71"/>
        <v>#VALUE!</v>
      </c>
      <c r="U211" s="418" t="e">
        <f t="shared" si="71"/>
        <v>#VALUE!</v>
      </c>
      <c r="V211" s="418" t="e">
        <f t="shared" si="71"/>
        <v>#VALUE!</v>
      </c>
      <c r="W211" s="418" t="e">
        <f t="shared" si="71"/>
        <v>#VALUE!</v>
      </c>
      <c r="X211" s="418" t="e">
        <f t="shared" si="71"/>
        <v>#VALUE!</v>
      </c>
      <c r="Y211" s="418" t="e">
        <f t="shared" si="71"/>
        <v>#VALUE!</v>
      </c>
      <c r="Z211" s="418" t="e">
        <f t="shared" si="71"/>
        <v>#VALUE!</v>
      </c>
      <c r="AA211" s="418" t="e">
        <f t="shared" si="71"/>
        <v>#VALUE!</v>
      </c>
      <c r="AB211" s="418" t="e">
        <f t="shared" si="71"/>
        <v>#VALUE!</v>
      </c>
      <c r="AC211" s="418" t="e">
        <f t="shared" si="71"/>
        <v>#VALUE!</v>
      </c>
      <c r="AD211" s="418" t="e">
        <f t="shared" si="71"/>
        <v>#VALUE!</v>
      </c>
      <c r="AE211" s="418" t="e">
        <f t="shared" si="71"/>
        <v>#VALUE!</v>
      </c>
      <c r="AF211" s="418" t="e">
        <f t="shared" si="71"/>
        <v>#VALUE!</v>
      </c>
      <c r="AG211" s="418" t="e">
        <f t="shared" si="71"/>
        <v>#VALUE!</v>
      </c>
      <c r="AH211" s="419" t="s">
        <v>598</v>
      </c>
      <c r="AI211" s="420">
        <f>+COUNTIFS(C212:AG212,"土",C213:AG213,"")+COUNTIFS(C212:AG212,"日",C213:AG213,"")</f>
        <v>0</v>
      </c>
    </row>
    <row r="212" spans="2:36">
      <c r="B212" s="393" t="s">
        <v>569</v>
      </c>
      <c r="C212" s="394" t="str">
        <f>IFERROR(TEXT(WEEKDAY(+C211),"aaa"),"")</f>
        <v/>
      </c>
      <c r="D212" s="394" t="str">
        <f t="shared" ref="D212:AG212" si="72">IFERROR(TEXT(WEEKDAY(+D211),"aaa"),"")</f>
        <v/>
      </c>
      <c r="E212" s="394" t="str">
        <f t="shared" si="72"/>
        <v/>
      </c>
      <c r="F212" s="394" t="str">
        <f t="shared" si="72"/>
        <v/>
      </c>
      <c r="G212" s="394" t="str">
        <f t="shared" si="72"/>
        <v/>
      </c>
      <c r="H212" s="394" t="str">
        <f t="shared" si="72"/>
        <v/>
      </c>
      <c r="I212" s="394" t="str">
        <f t="shared" si="72"/>
        <v/>
      </c>
      <c r="J212" s="394" t="str">
        <f t="shared" si="72"/>
        <v/>
      </c>
      <c r="K212" s="394" t="str">
        <f t="shared" si="72"/>
        <v/>
      </c>
      <c r="L212" s="394" t="str">
        <f t="shared" si="72"/>
        <v/>
      </c>
      <c r="M212" s="394" t="str">
        <f t="shared" si="72"/>
        <v/>
      </c>
      <c r="N212" s="394" t="str">
        <f t="shared" si="72"/>
        <v/>
      </c>
      <c r="O212" s="394" t="str">
        <f t="shared" si="72"/>
        <v/>
      </c>
      <c r="P212" s="394" t="str">
        <f t="shared" si="72"/>
        <v/>
      </c>
      <c r="Q212" s="394" t="str">
        <f t="shared" si="72"/>
        <v/>
      </c>
      <c r="R212" s="394" t="str">
        <f t="shared" si="72"/>
        <v/>
      </c>
      <c r="S212" s="394" t="str">
        <f t="shared" si="72"/>
        <v/>
      </c>
      <c r="T212" s="394" t="str">
        <f t="shared" si="72"/>
        <v/>
      </c>
      <c r="U212" s="394" t="str">
        <f t="shared" si="72"/>
        <v/>
      </c>
      <c r="V212" s="394" t="str">
        <f t="shared" si="72"/>
        <v/>
      </c>
      <c r="W212" s="394" t="str">
        <f t="shared" si="72"/>
        <v/>
      </c>
      <c r="X212" s="394" t="str">
        <f t="shared" si="72"/>
        <v/>
      </c>
      <c r="Y212" s="394" t="str">
        <f t="shared" si="72"/>
        <v/>
      </c>
      <c r="Z212" s="394" t="str">
        <f t="shared" si="72"/>
        <v/>
      </c>
      <c r="AA212" s="394" t="str">
        <f t="shared" si="72"/>
        <v/>
      </c>
      <c r="AB212" s="394" t="str">
        <f t="shared" si="72"/>
        <v/>
      </c>
      <c r="AC212" s="394" t="str">
        <f t="shared" si="72"/>
        <v/>
      </c>
      <c r="AD212" s="394" t="str">
        <f t="shared" si="72"/>
        <v/>
      </c>
      <c r="AE212" s="394" t="str">
        <f t="shared" si="72"/>
        <v/>
      </c>
      <c r="AF212" s="394" t="str">
        <f t="shared" si="72"/>
        <v/>
      </c>
      <c r="AG212" s="394" t="str">
        <f t="shared" si="72"/>
        <v/>
      </c>
      <c r="AH212" s="419" t="s">
        <v>599</v>
      </c>
      <c r="AI212" s="420">
        <f>+COUNTIF(C213:AG213,"夏休")+COUNTIF(C213:AG213,"冬休")+COUNTIF(C213:AG213,"中止")+COUNTIF(C213:AG213,"工場")+COUNTIF(C213:AG213,"他")</f>
        <v>0</v>
      </c>
    </row>
    <row r="213" spans="2:36" ht="13.5" customHeight="1">
      <c r="B213" s="803" t="s">
        <v>601</v>
      </c>
      <c r="C213" s="805"/>
      <c r="D213" s="778"/>
      <c r="E213" s="778"/>
      <c r="F213" s="778"/>
      <c r="G213" s="778"/>
      <c r="H213" s="778"/>
      <c r="I213" s="778"/>
      <c r="J213" s="778"/>
      <c r="K213" s="778"/>
      <c r="L213" s="778"/>
      <c r="M213" s="778"/>
      <c r="N213" s="778"/>
      <c r="O213" s="778"/>
      <c r="P213" s="778"/>
      <c r="Q213" s="778"/>
      <c r="R213" s="778"/>
      <c r="S213" s="778"/>
      <c r="T213" s="778"/>
      <c r="U213" s="778"/>
      <c r="V213" s="778"/>
      <c r="W213" s="778"/>
      <c r="X213" s="778"/>
      <c r="Y213" s="778"/>
      <c r="Z213" s="778"/>
      <c r="AA213" s="778"/>
      <c r="AB213" s="778"/>
      <c r="AC213" s="778"/>
      <c r="AD213" s="778"/>
      <c r="AE213" s="778"/>
      <c r="AF213" s="778"/>
      <c r="AG213" s="797"/>
      <c r="AH213" s="398" t="s">
        <v>527</v>
      </c>
      <c r="AI213" s="421">
        <f>COUNT(C211:AG211)-AI212</f>
        <v>0</v>
      </c>
    </row>
    <row r="214" spans="2:36" ht="13.5" customHeight="1">
      <c r="B214" s="804"/>
      <c r="C214" s="805"/>
      <c r="D214" s="778"/>
      <c r="E214" s="778"/>
      <c r="F214" s="778"/>
      <c r="G214" s="778"/>
      <c r="H214" s="778"/>
      <c r="I214" s="778"/>
      <c r="J214" s="778"/>
      <c r="K214" s="778"/>
      <c r="L214" s="778"/>
      <c r="M214" s="778"/>
      <c r="N214" s="778"/>
      <c r="O214" s="778"/>
      <c r="P214" s="778"/>
      <c r="Q214" s="778"/>
      <c r="R214" s="778"/>
      <c r="S214" s="778"/>
      <c r="T214" s="778"/>
      <c r="U214" s="778"/>
      <c r="V214" s="778"/>
      <c r="W214" s="778"/>
      <c r="X214" s="778"/>
      <c r="Y214" s="778"/>
      <c r="Z214" s="778"/>
      <c r="AA214" s="778"/>
      <c r="AB214" s="778"/>
      <c r="AC214" s="778"/>
      <c r="AD214" s="778"/>
      <c r="AE214" s="778"/>
      <c r="AF214" s="778"/>
      <c r="AG214" s="797"/>
      <c r="AH214" s="398" t="s">
        <v>573</v>
      </c>
      <c r="AI214" s="396">
        <f>+COUNTIF(C215:AG216,"休")</f>
        <v>0</v>
      </c>
      <c r="AJ214" s="422" t="e">
        <f>IF(AI215&gt;0.285,"",IF(AI214&lt;AI211,"←計画日数が足りません",""))</f>
        <v>#DIV/0!</v>
      </c>
    </row>
    <row r="215" spans="2:36" ht="13.5" customHeight="1">
      <c r="B215" s="798" t="s">
        <v>535</v>
      </c>
      <c r="C215" s="799"/>
      <c r="D215" s="793"/>
      <c r="E215" s="793"/>
      <c r="F215" s="793"/>
      <c r="G215" s="793"/>
      <c r="H215" s="793"/>
      <c r="I215" s="793"/>
      <c r="J215" s="793"/>
      <c r="K215" s="793"/>
      <c r="L215" s="793"/>
      <c r="M215" s="793"/>
      <c r="N215" s="793"/>
      <c r="O215" s="793"/>
      <c r="P215" s="793"/>
      <c r="Q215" s="793"/>
      <c r="R215" s="793"/>
      <c r="S215" s="793"/>
      <c r="T215" s="793"/>
      <c r="U215" s="793"/>
      <c r="V215" s="793"/>
      <c r="W215" s="793"/>
      <c r="X215" s="793"/>
      <c r="Y215" s="793"/>
      <c r="Z215" s="793"/>
      <c r="AA215" s="793"/>
      <c r="AB215" s="793"/>
      <c r="AC215" s="793"/>
      <c r="AD215" s="793"/>
      <c r="AE215" s="793"/>
      <c r="AF215" s="793"/>
      <c r="AG215" s="794"/>
      <c r="AH215" s="398" t="s">
        <v>575</v>
      </c>
      <c r="AI215" s="399" t="e">
        <f>+AI214/AI213</f>
        <v>#DIV/0!</v>
      </c>
    </row>
    <row r="216" spans="2:36">
      <c r="B216" s="798"/>
      <c r="C216" s="799"/>
      <c r="D216" s="793"/>
      <c r="E216" s="793"/>
      <c r="F216" s="793"/>
      <c r="G216" s="793"/>
      <c r="H216" s="793"/>
      <c r="I216" s="793"/>
      <c r="J216" s="793"/>
      <c r="K216" s="793"/>
      <c r="L216" s="793"/>
      <c r="M216" s="793"/>
      <c r="N216" s="793"/>
      <c r="O216" s="793"/>
      <c r="P216" s="793"/>
      <c r="Q216" s="793"/>
      <c r="R216" s="793"/>
      <c r="S216" s="793"/>
      <c r="T216" s="793"/>
      <c r="U216" s="793"/>
      <c r="V216" s="793"/>
      <c r="W216" s="793"/>
      <c r="X216" s="793"/>
      <c r="Y216" s="793"/>
      <c r="Z216" s="793"/>
      <c r="AA216" s="793"/>
      <c r="AB216" s="793"/>
      <c r="AC216" s="793"/>
      <c r="AD216" s="793"/>
      <c r="AE216" s="793"/>
      <c r="AF216" s="793"/>
      <c r="AG216" s="794"/>
      <c r="AH216" s="398" t="s">
        <v>528</v>
      </c>
      <c r="AI216" s="396">
        <f>+COUNTA(C217:AG218)</f>
        <v>0</v>
      </c>
    </row>
    <row r="217" spans="2:36">
      <c r="B217" s="725" t="s">
        <v>538</v>
      </c>
      <c r="C217" s="795"/>
      <c r="D217" s="776"/>
      <c r="E217" s="776"/>
      <c r="F217" s="776"/>
      <c r="G217" s="776"/>
      <c r="H217" s="776"/>
      <c r="I217" s="776"/>
      <c r="J217" s="776"/>
      <c r="K217" s="776"/>
      <c r="L217" s="776"/>
      <c r="M217" s="776"/>
      <c r="N217" s="776"/>
      <c r="O217" s="776"/>
      <c r="P217" s="776"/>
      <c r="Q217" s="776"/>
      <c r="R217" s="776"/>
      <c r="S217" s="776"/>
      <c r="T217" s="776"/>
      <c r="U217" s="776"/>
      <c r="V217" s="776"/>
      <c r="W217" s="776"/>
      <c r="X217" s="776"/>
      <c r="Y217" s="776"/>
      <c r="Z217" s="776"/>
      <c r="AA217" s="776"/>
      <c r="AB217" s="776"/>
      <c r="AC217" s="776"/>
      <c r="AD217" s="776"/>
      <c r="AE217" s="776"/>
      <c r="AF217" s="776"/>
      <c r="AG217" s="783"/>
      <c r="AH217" s="423" t="s">
        <v>577</v>
      </c>
      <c r="AI217" s="424" t="e">
        <f>+AI216/AI213</f>
        <v>#DIV/0!</v>
      </c>
    </row>
    <row r="218" spans="2:36">
      <c r="B218" s="726"/>
      <c r="C218" s="796"/>
      <c r="D218" s="777"/>
      <c r="E218" s="777"/>
      <c r="F218" s="777"/>
      <c r="G218" s="777"/>
      <c r="H218" s="777"/>
      <c r="I218" s="777"/>
      <c r="J218" s="777"/>
      <c r="K218" s="777"/>
      <c r="L218" s="777"/>
      <c r="M218" s="777"/>
      <c r="N218" s="777"/>
      <c r="O218" s="777"/>
      <c r="P218" s="777"/>
      <c r="Q218" s="777"/>
      <c r="R218" s="777"/>
      <c r="S218" s="777"/>
      <c r="T218" s="777"/>
      <c r="U218" s="777"/>
      <c r="V218" s="777"/>
      <c r="W218" s="777"/>
      <c r="X218" s="777"/>
      <c r="Y218" s="777"/>
      <c r="Z218" s="777"/>
      <c r="AA218" s="777"/>
      <c r="AB218" s="777"/>
      <c r="AC218" s="777"/>
      <c r="AD218" s="777"/>
      <c r="AE218" s="777"/>
      <c r="AF218" s="777"/>
      <c r="AG218" s="784"/>
      <c r="AH218" s="400" t="s">
        <v>602</v>
      </c>
      <c r="AI218" s="401" t="str">
        <f>IF(7&gt;AI213,"対象外",IF(AI216&gt;=AI211,"OK",IF(AI217&gt;=0.285,"OK","NG")))</f>
        <v>対象外</v>
      </c>
      <c r="AJ218" s="422" t="str">
        <f>IF(AI218="対象外","←７日間に満たない期間は達成判定の対象外",IF(AI218="NG","←月単位未達成","←月単位達成"))</f>
        <v>←７日間に満たない期間は達成判定の対象外</v>
      </c>
    </row>
    <row r="219" spans="2:36" hidden="1">
      <c r="C219" s="425" t="e">
        <f t="shared" ref="C219:AG219" si="73">IF(AND(DAY(C211)&gt;=22,DAY(C211)&lt;=28,C212="土"),1,0)</f>
        <v>#VALUE!</v>
      </c>
      <c r="D219" s="425" t="e">
        <f t="shared" si="73"/>
        <v>#VALUE!</v>
      </c>
      <c r="E219" s="425" t="e">
        <f t="shared" si="73"/>
        <v>#VALUE!</v>
      </c>
      <c r="F219" s="425" t="e">
        <f t="shared" si="73"/>
        <v>#VALUE!</v>
      </c>
      <c r="G219" s="425" t="e">
        <f t="shared" si="73"/>
        <v>#VALUE!</v>
      </c>
      <c r="H219" s="425" t="e">
        <f t="shared" si="73"/>
        <v>#VALUE!</v>
      </c>
      <c r="I219" s="425" t="e">
        <f t="shared" si="73"/>
        <v>#VALUE!</v>
      </c>
      <c r="J219" s="425" t="e">
        <f t="shared" si="73"/>
        <v>#VALUE!</v>
      </c>
      <c r="K219" s="425" t="e">
        <f t="shared" si="73"/>
        <v>#VALUE!</v>
      </c>
      <c r="L219" s="425" t="e">
        <f t="shared" si="73"/>
        <v>#VALUE!</v>
      </c>
      <c r="M219" s="425" t="e">
        <f t="shared" si="73"/>
        <v>#VALUE!</v>
      </c>
      <c r="N219" s="425" t="e">
        <f t="shared" si="73"/>
        <v>#VALUE!</v>
      </c>
      <c r="O219" s="425" t="e">
        <f t="shared" si="73"/>
        <v>#VALUE!</v>
      </c>
      <c r="P219" s="425" t="e">
        <f t="shared" si="73"/>
        <v>#VALUE!</v>
      </c>
      <c r="Q219" s="425" t="e">
        <f t="shared" si="73"/>
        <v>#VALUE!</v>
      </c>
      <c r="R219" s="425" t="e">
        <f t="shared" si="73"/>
        <v>#VALUE!</v>
      </c>
      <c r="S219" s="425" t="e">
        <f t="shared" si="73"/>
        <v>#VALUE!</v>
      </c>
      <c r="T219" s="425" t="e">
        <f t="shared" si="73"/>
        <v>#VALUE!</v>
      </c>
      <c r="U219" s="425" t="e">
        <f t="shared" si="73"/>
        <v>#VALUE!</v>
      </c>
      <c r="V219" s="425" t="e">
        <f t="shared" si="73"/>
        <v>#VALUE!</v>
      </c>
      <c r="W219" s="425" t="e">
        <f t="shared" si="73"/>
        <v>#VALUE!</v>
      </c>
      <c r="X219" s="425" t="e">
        <f t="shared" si="73"/>
        <v>#VALUE!</v>
      </c>
      <c r="Y219" s="425" t="e">
        <f t="shared" si="73"/>
        <v>#VALUE!</v>
      </c>
      <c r="Z219" s="425" t="e">
        <f t="shared" si="73"/>
        <v>#VALUE!</v>
      </c>
      <c r="AA219" s="425" t="e">
        <f t="shared" si="73"/>
        <v>#VALUE!</v>
      </c>
      <c r="AB219" s="425" t="e">
        <f t="shared" si="73"/>
        <v>#VALUE!</v>
      </c>
      <c r="AC219" s="425" t="e">
        <f t="shared" si="73"/>
        <v>#VALUE!</v>
      </c>
      <c r="AD219" s="425" t="e">
        <f t="shared" si="73"/>
        <v>#VALUE!</v>
      </c>
      <c r="AE219" s="425" t="e">
        <f t="shared" si="73"/>
        <v>#VALUE!</v>
      </c>
      <c r="AF219" s="425" t="e">
        <f t="shared" si="73"/>
        <v>#VALUE!</v>
      </c>
      <c r="AG219" s="425" t="e">
        <f t="shared" si="73"/>
        <v>#VALUE!</v>
      </c>
      <c r="AH219" s="426" t="s">
        <v>603</v>
      </c>
      <c r="AI219" s="427">
        <f>_xlfn.AGGREGATE(9,6,C219:AG219)</f>
        <v>0</v>
      </c>
      <c r="AJ219" s="422"/>
    </row>
    <row r="220" spans="2:36" hidden="1">
      <c r="C220" s="428" t="e">
        <f t="shared" ref="C220:AG220" si="74">IF(AND(DAY(C211)&gt;=22,DAY(C211)&lt;=28,C212="土",OR(C217="休",C217="雨")),1,0)</f>
        <v>#VALUE!</v>
      </c>
      <c r="D220" s="428" t="e">
        <f t="shared" si="74"/>
        <v>#VALUE!</v>
      </c>
      <c r="E220" s="428" t="e">
        <f t="shared" si="74"/>
        <v>#VALUE!</v>
      </c>
      <c r="F220" s="428" t="e">
        <f t="shared" si="74"/>
        <v>#VALUE!</v>
      </c>
      <c r="G220" s="428" t="e">
        <f t="shared" si="74"/>
        <v>#VALUE!</v>
      </c>
      <c r="H220" s="428" t="e">
        <f t="shared" si="74"/>
        <v>#VALUE!</v>
      </c>
      <c r="I220" s="428" t="e">
        <f t="shared" si="74"/>
        <v>#VALUE!</v>
      </c>
      <c r="J220" s="428" t="e">
        <f t="shared" si="74"/>
        <v>#VALUE!</v>
      </c>
      <c r="K220" s="428" t="e">
        <f t="shared" si="74"/>
        <v>#VALUE!</v>
      </c>
      <c r="L220" s="428" t="e">
        <f t="shared" si="74"/>
        <v>#VALUE!</v>
      </c>
      <c r="M220" s="428" t="e">
        <f t="shared" si="74"/>
        <v>#VALUE!</v>
      </c>
      <c r="N220" s="428" t="e">
        <f t="shared" si="74"/>
        <v>#VALUE!</v>
      </c>
      <c r="O220" s="428" t="e">
        <f t="shared" si="74"/>
        <v>#VALUE!</v>
      </c>
      <c r="P220" s="428" t="e">
        <f t="shared" si="74"/>
        <v>#VALUE!</v>
      </c>
      <c r="Q220" s="428" t="e">
        <f t="shared" si="74"/>
        <v>#VALUE!</v>
      </c>
      <c r="R220" s="428" t="e">
        <f t="shared" si="74"/>
        <v>#VALUE!</v>
      </c>
      <c r="S220" s="428" t="e">
        <f t="shared" si="74"/>
        <v>#VALUE!</v>
      </c>
      <c r="T220" s="428" t="e">
        <f t="shared" si="74"/>
        <v>#VALUE!</v>
      </c>
      <c r="U220" s="428" t="e">
        <f t="shared" si="74"/>
        <v>#VALUE!</v>
      </c>
      <c r="V220" s="428" t="e">
        <f t="shared" si="74"/>
        <v>#VALUE!</v>
      </c>
      <c r="W220" s="428" t="e">
        <f t="shared" si="74"/>
        <v>#VALUE!</v>
      </c>
      <c r="X220" s="428" t="e">
        <f t="shared" si="74"/>
        <v>#VALUE!</v>
      </c>
      <c r="Y220" s="428" t="e">
        <f t="shared" si="74"/>
        <v>#VALUE!</v>
      </c>
      <c r="Z220" s="428" t="e">
        <f t="shared" si="74"/>
        <v>#VALUE!</v>
      </c>
      <c r="AA220" s="428" t="e">
        <f t="shared" si="74"/>
        <v>#VALUE!</v>
      </c>
      <c r="AB220" s="428" t="e">
        <f t="shared" si="74"/>
        <v>#VALUE!</v>
      </c>
      <c r="AC220" s="428" t="e">
        <f t="shared" si="74"/>
        <v>#VALUE!</v>
      </c>
      <c r="AD220" s="428" t="e">
        <f t="shared" si="74"/>
        <v>#VALUE!</v>
      </c>
      <c r="AE220" s="428" t="e">
        <f t="shared" si="74"/>
        <v>#VALUE!</v>
      </c>
      <c r="AF220" s="428" t="e">
        <f t="shared" si="74"/>
        <v>#VALUE!</v>
      </c>
      <c r="AG220" s="428" t="e">
        <f t="shared" si="74"/>
        <v>#VALUE!</v>
      </c>
      <c r="AH220" s="426" t="s">
        <v>604</v>
      </c>
      <c r="AI220" s="427">
        <f>_xlfn.AGGREGATE(9,6,C220:AG220)</f>
        <v>0</v>
      </c>
      <c r="AJ220" s="422"/>
    </row>
    <row r="222" spans="2:36" hidden="1">
      <c r="C222" s="364" t="e">
        <f>YEAR(C225)</f>
        <v>#VALUE!</v>
      </c>
      <c r="D222" s="364" t="e">
        <f>MONTH(C225)</f>
        <v>#VALUE!</v>
      </c>
    </row>
    <row r="223" spans="2:36">
      <c r="B223" s="368" t="s">
        <v>596</v>
      </c>
      <c r="C223" s="800" t="e">
        <f>C225</f>
        <v>#VALUE!</v>
      </c>
      <c r="D223" s="801"/>
      <c r="E223" s="801"/>
      <c r="F223" s="801"/>
      <c r="G223" s="801"/>
      <c r="H223" s="801"/>
      <c r="I223" s="801"/>
      <c r="J223" s="801"/>
      <c r="K223" s="801"/>
      <c r="L223" s="801"/>
      <c r="M223" s="801"/>
      <c r="N223" s="801"/>
      <c r="O223" s="801"/>
      <c r="P223" s="801"/>
      <c r="Q223" s="801"/>
      <c r="R223" s="801"/>
      <c r="S223" s="801"/>
      <c r="T223" s="801"/>
      <c r="U223" s="801"/>
      <c r="V223" s="801"/>
      <c r="W223" s="801"/>
      <c r="X223" s="801"/>
      <c r="Y223" s="801"/>
      <c r="Z223" s="801"/>
      <c r="AA223" s="801"/>
      <c r="AB223" s="801"/>
      <c r="AC223" s="801"/>
      <c r="AD223" s="801"/>
      <c r="AE223" s="801"/>
      <c r="AF223" s="801"/>
      <c r="AG223" s="801"/>
      <c r="AH223" s="801"/>
      <c r="AI223" s="802"/>
    </row>
    <row r="224" spans="2:36" hidden="1">
      <c r="B224" s="430"/>
      <c r="C224" s="418" t="e">
        <f>DATE($C222,$D222,1)</f>
        <v>#VALUE!</v>
      </c>
      <c r="D224" s="418" t="e">
        <f t="shared" ref="D224:AG224" si="75">C224+1</f>
        <v>#VALUE!</v>
      </c>
      <c r="E224" s="418" t="e">
        <f t="shared" si="75"/>
        <v>#VALUE!</v>
      </c>
      <c r="F224" s="418" t="e">
        <f t="shared" si="75"/>
        <v>#VALUE!</v>
      </c>
      <c r="G224" s="418" t="e">
        <f t="shared" si="75"/>
        <v>#VALUE!</v>
      </c>
      <c r="H224" s="418" t="e">
        <f t="shared" si="75"/>
        <v>#VALUE!</v>
      </c>
      <c r="I224" s="418" t="e">
        <f t="shared" si="75"/>
        <v>#VALUE!</v>
      </c>
      <c r="J224" s="418" t="e">
        <f t="shared" si="75"/>
        <v>#VALUE!</v>
      </c>
      <c r="K224" s="418" t="e">
        <f t="shared" si="75"/>
        <v>#VALUE!</v>
      </c>
      <c r="L224" s="418" t="e">
        <f t="shared" si="75"/>
        <v>#VALUE!</v>
      </c>
      <c r="M224" s="418" t="e">
        <f t="shared" si="75"/>
        <v>#VALUE!</v>
      </c>
      <c r="N224" s="418" t="e">
        <f t="shared" si="75"/>
        <v>#VALUE!</v>
      </c>
      <c r="O224" s="418" t="e">
        <f t="shared" si="75"/>
        <v>#VALUE!</v>
      </c>
      <c r="P224" s="418" t="e">
        <f t="shared" si="75"/>
        <v>#VALUE!</v>
      </c>
      <c r="Q224" s="418" t="e">
        <f t="shared" si="75"/>
        <v>#VALUE!</v>
      </c>
      <c r="R224" s="418" t="e">
        <f t="shared" si="75"/>
        <v>#VALUE!</v>
      </c>
      <c r="S224" s="418" t="e">
        <f t="shared" si="75"/>
        <v>#VALUE!</v>
      </c>
      <c r="T224" s="418" t="e">
        <f t="shared" si="75"/>
        <v>#VALUE!</v>
      </c>
      <c r="U224" s="418" t="e">
        <f t="shared" si="75"/>
        <v>#VALUE!</v>
      </c>
      <c r="V224" s="418" t="e">
        <f t="shared" si="75"/>
        <v>#VALUE!</v>
      </c>
      <c r="W224" s="418" t="e">
        <f t="shared" si="75"/>
        <v>#VALUE!</v>
      </c>
      <c r="X224" s="418" t="e">
        <f t="shared" si="75"/>
        <v>#VALUE!</v>
      </c>
      <c r="Y224" s="418" t="e">
        <f t="shared" si="75"/>
        <v>#VALUE!</v>
      </c>
      <c r="Z224" s="418" t="e">
        <f t="shared" si="75"/>
        <v>#VALUE!</v>
      </c>
      <c r="AA224" s="418" t="e">
        <f t="shared" si="75"/>
        <v>#VALUE!</v>
      </c>
      <c r="AB224" s="418" t="e">
        <f t="shared" si="75"/>
        <v>#VALUE!</v>
      </c>
      <c r="AC224" s="418" t="e">
        <f t="shared" si="75"/>
        <v>#VALUE!</v>
      </c>
      <c r="AD224" s="418" t="e">
        <f t="shared" si="75"/>
        <v>#VALUE!</v>
      </c>
      <c r="AE224" s="418" t="e">
        <f t="shared" si="75"/>
        <v>#VALUE!</v>
      </c>
      <c r="AF224" s="418" t="e">
        <f t="shared" si="75"/>
        <v>#VALUE!</v>
      </c>
      <c r="AG224" s="418" t="e">
        <f t="shared" si="75"/>
        <v>#VALUE!</v>
      </c>
      <c r="AH224" s="431"/>
      <c r="AI224" s="432"/>
    </row>
    <row r="225" spans="2:36">
      <c r="B225" s="433" t="s">
        <v>597</v>
      </c>
      <c r="C225" s="434" t="e">
        <f>IF(EDATE(C210,1)&gt;$G$7,"",EDATE(C210,1))</f>
        <v>#VALUE!</v>
      </c>
      <c r="D225" s="418" t="e">
        <f t="shared" ref="D225:AG225" si="76">IF(D224&gt;$G$7,"",IF(C225=EOMONTH(DATE($C222,$D222,1),0),"",IF(C225="","",C225+1)))</f>
        <v>#VALUE!</v>
      </c>
      <c r="E225" s="418" t="e">
        <f t="shared" si="76"/>
        <v>#VALUE!</v>
      </c>
      <c r="F225" s="418" t="e">
        <f t="shared" si="76"/>
        <v>#VALUE!</v>
      </c>
      <c r="G225" s="418" t="e">
        <f t="shared" si="76"/>
        <v>#VALUE!</v>
      </c>
      <c r="H225" s="418" t="e">
        <f t="shared" si="76"/>
        <v>#VALUE!</v>
      </c>
      <c r="I225" s="418" t="e">
        <f t="shared" si="76"/>
        <v>#VALUE!</v>
      </c>
      <c r="J225" s="418" t="e">
        <f t="shared" si="76"/>
        <v>#VALUE!</v>
      </c>
      <c r="K225" s="418" t="e">
        <f t="shared" si="76"/>
        <v>#VALUE!</v>
      </c>
      <c r="L225" s="418" t="e">
        <f t="shared" si="76"/>
        <v>#VALUE!</v>
      </c>
      <c r="M225" s="418" t="e">
        <f t="shared" si="76"/>
        <v>#VALUE!</v>
      </c>
      <c r="N225" s="418" t="e">
        <f t="shared" si="76"/>
        <v>#VALUE!</v>
      </c>
      <c r="O225" s="418" t="e">
        <f t="shared" si="76"/>
        <v>#VALUE!</v>
      </c>
      <c r="P225" s="418" t="e">
        <f t="shared" si="76"/>
        <v>#VALUE!</v>
      </c>
      <c r="Q225" s="418" t="e">
        <f t="shared" si="76"/>
        <v>#VALUE!</v>
      </c>
      <c r="R225" s="418" t="e">
        <f t="shared" si="76"/>
        <v>#VALUE!</v>
      </c>
      <c r="S225" s="418" t="e">
        <f t="shared" si="76"/>
        <v>#VALUE!</v>
      </c>
      <c r="T225" s="418" t="e">
        <f t="shared" si="76"/>
        <v>#VALUE!</v>
      </c>
      <c r="U225" s="418" t="e">
        <f t="shared" si="76"/>
        <v>#VALUE!</v>
      </c>
      <c r="V225" s="418" t="e">
        <f t="shared" si="76"/>
        <v>#VALUE!</v>
      </c>
      <c r="W225" s="418" t="e">
        <f t="shared" si="76"/>
        <v>#VALUE!</v>
      </c>
      <c r="X225" s="418" t="e">
        <f t="shared" si="76"/>
        <v>#VALUE!</v>
      </c>
      <c r="Y225" s="418" t="e">
        <f t="shared" si="76"/>
        <v>#VALUE!</v>
      </c>
      <c r="Z225" s="418" t="e">
        <f t="shared" si="76"/>
        <v>#VALUE!</v>
      </c>
      <c r="AA225" s="418" t="e">
        <f t="shared" si="76"/>
        <v>#VALUE!</v>
      </c>
      <c r="AB225" s="418" t="e">
        <f t="shared" si="76"/>
        <v>#VALUE!</v>
      </c>
      <c r="AC225" s="418" t="e">
        <f t="shared" si="76"/>
        <v>#VALUE!</v>
      </c>
      <c r="AD225" s="418" t="e">
        <f t="shared" si="76"/>
        <v>#VALUE!</v>
      </c>
      <c r="AE225" s="418" t="e">
        <f t="shared" si="76"/>
        <v>#VALUE!</v>
      </c>
      <c r="AF225" s="418" t="e">
        <f t="shared" si="76"/>
        <v>#VALUE!</v>
      </c>
      <c r="AG225" s="418" t="e">
        <f t="shared" si="76"/>
        <v>#VALUE!</v>
      </c>
      <c r="AH225" s="419" t="s">
        <v>598</v>
      </c>
      <c r="AI225" s="420">
        <f>+COUNTIFS(C226:AG226,"土",C227:AG227,"")+COUNTIFS(C226:AG226,"日",C227:AG227,"")</f>
        <v>0</v>
      </c>
    </row>
    <row r="226" spans="2:36">
      <c r="B226" s="393" t="s">
        <v>569</v>
      </c>
      <c r="C226" s="394" t="str">
        <f>IFERROR(TEXT(WEEKDAY(+C225),"aaa"),"")</f>
        <v/>
      </c>
      <c r="D226" s="394" t="str">
        <f t="shared" ref="D226:AG226" si="77">IFERROR(TEXT(WEEKDAY(+D225),"aaa"),"")</f>
        <v/>
      </c>
      <c r="E226" s="394" t="str">
        <f t="shared" si="77"/>
        <v/>
      </c>
      <c r="F226" s="394" t="str">
        <f t="shared" si="77"/>
        <v/>
      </c>
      <c r="G226" s="394" t="str">
        <f t="shared" si="77"/>
        <v/>
      </c>
      <c r="H226" s="394" t="str">
        <f t="shared" si="77"/>
        <v/>
      </c>
      <c r="I226" s="394" t="str">
        <f t="shared" si="77"/>
        <v/>
      </c>
      <c r="J226" s="394" t="str">
        <f t="shared" si="77"/>
        <v/>
      </c>
      <c r="K226" s="394" t="str">
        <f t="shared" si="77"/>
        <v/>
      </c>
      <c r="L226" s="394" t="str">
        <f t="shared" si="77"/>
        <v/>
      </c>
      <c r="M226" s="394" t="str">
        <f t="shared" si="77"/>
        <v/>
      </c>
      <c r="N226" s="394" t="str">
        <f t="shared" si="77"/>
        <v/>
      </c>
      <c r="O226" s="394" t="str">
        <f t="shared" si="77"/>
        <v/>
      </c>
      <c r="P226" s="394" t="str">
        <f t="shared" si="77"/>
        <v/>
      </c>
      <c r="Q226" s="394" t="str">
        <f t="shared" si="77"/>
        <v/>
      </c>
      <c r="R226" s="394" t="str">
        <f t="shared" si="77"/>
        <v/>
      </c>
      <c r="S226" s="394" t="str">
        <f t="shared" si="77"/>
        <v/>
      </c>
      <c r="T226" s="394" t="str">
        <f t="shared" si="77"/>
        <v/>
      </c>
      <c r="U226" s="394" t="str">
        <f t="shared" si="77"/>
        <v/>
      </c>
      <c r="V226" s="394" t="str">
        <f t="shared" si="77"/>
        <v/>
      </c>
      <c r="W226" s="394" t="str">
        <f t="shared" si="77"/>
        <v/>
      </c>
      <c r="X226" s="394" t="str">
        <f t="shared" si="77"/>
        <v/>
      </c>
      <c r="Y226" s="394" t="str">
        <f t="shared" si="77"/>
        <v/>
      </c>
      <c r="Z226" s="394" t="str">
        <f t="shared" si="77"/>
        <v/>
      </c>
      <c r="AA226" s="394" t="str">
        <f t="shared" si="77"/>
        <v/>
      </c>
      <c r="AB226" s="394" t="str">
        <f t="shared" si="77"/>
        <v/>
      </c>
      <c r="AC226" s="394" t="str">
        <f t="shared" si="77"/>
        <v/>
      </c>
      <c r="AD226" s="394" t="str">
        <f t="shared" si="77"/>
        <v/>
      </c>
      <c r="AE226" s="394" t="str">
        <f t="shared" si="77"/>
        <v/>
      </c>
      <c r="AF226" s="394" t="str">
        <f t="shared" si="77"/>
        <v/>
      </c>
      <c r="AG226" s="394" t="str">
        <f t="shared" si="77"/>
        <v/>
      </c>
      <c r="AH226" s="419" t="s">
        <v>599</v>
      </c>
      <c r="AI226" s="420">
        <f>+COUNTIF(C227:AG227,"夏休")+COUNTIF(C227:AG227,"冬休")+COUNTIF(C227:AG227,"中止")+COUNTIF(C227:AG227,"工場")+COUNTIF(C227:AG227,"他")</f>
        <v>0</v>
      </c>
    </row>
    <row r="227" spans="2:36" ht="13.5" customHeight="1">
      <c r="B227" s="803" t="s">
        <v>601</v>
      </c>
      <c r="C227" s="805"/>
      <c r="D227" s="778"/>
      <c r="E227" s="778"/>
      <c r="F227" s="778"/>
      <c r="G227" s="778"/>
      <c r="H227" s="778"/>
      <c r="I227" s="778"/>
      <c r="J227" s="778"/>
      <c r="K227" s="778"/>
      <c r="L227" s="778"/>
      <c r="M227" s="778"/>
      <c r="N227" s="778"/>
      <c r="O227" s="778"/>
      <c r="P227" s="778"/>
      <c r="Q227" s="778"/>
      <c r="R227" s="778"/>
      <c r="S227" s="778"/>
      <c r="T227" s="778"/>
      <c r="U227" s="778"/>
      <c r="V227" s="778"/>
      <c r="W227" s="778"/>
      <c r="X227" s="778"/>
      <c r="Y227" s="778"/>
      <c r="Z227" s="778"/>
      <c r="AA227" s="778"/>
      <c r="AB227" s="778"/>
      <c r="AC227" s="778"/>
      <c r="AD227" s="778"/>
      <c r="AE227" s="778"/>
      <c r="AF227" s="778"/>
      <c r="AG227" s="797"/>
      <c r="AH227" s="398" t="s">
        <v>527</v>
      </c>
      <c r="AI227" s="421">
        <f>COUNT(C225:AG225)-AI226</f>
        <v>0</v>
      </c>
    </row>
    <row r="228" spans="2:36" ht="13.5" customHeight="1">
      <c r="B228" s="804"/>
      <c r="C228" s="805"/>
      <c r="D228" s="778"/>
      <c r="E228" s="778"/>
      <c r="F228" s="778"/>
      <c r="G228" s="778"/>
      <c r="H228" s="778"/>
      <c r="I228" s="778"/>
      <c r="J228" s="778"/>
      <c r="K228" s="778"/>
      <c r="L228" s="778"/>
      <c r="M228" s="778"/>
      <c r="N228" s="778"/>
      <c r="O228" s="778"/>
      <c r="P228" s="778"/>
      <c r="Q228" s="778"/>
      <c r="R228" s="778"/>
      <c r="S228" s="778"/>
      <c r="T228" s="778"/>
      <c r="U228" s="778"/>
      <c r="V228" s="778"/>
      <c r="W228" s="778"/>
      <c r="X228" s="778"/>
      <c r="Y228" s="778"/>
      <c r="Z228" s="778"/>
      <c r="AA228" s="778"/>
      <c r="AB228" s="778"/>
      <c r="AC228" s="778"/>
      <c r="AD228" s="778"/>
      <c r="AE228" s="778"/>
      <c r="AF228" s="778"/>
      <c r="AG228" s="797"/>
      <c r="AH228" s="398" t="s">
        <v>573</v>
      </c>
      <c r="AI228" s="396">
        <f>+COUNTIF(C229:AG230,"休")</f>
        <v>0</v>
      </c>
      <c r="AJ228" s="422" t="e">
        <f>IF(AI229&gt;0.285,"",IF(AI228&lt;AI225,"←計画日数が足りません",""))</f>
        <v>#DIV/0!</v>
      </c>
    </row>
    <row r="229" spans="2:36" ht="13.5" customHeight="1">
      <c r="B229" s="798" t="s">
        <v>535</v>
      </c>
      <c r="C229" s="799"/>
      <c r="D229" s="793"/>
      <c r="E229" s="793"/>
      <c r="F229" s="793"/>
      <c r="G229" s="793"/>
      <c r="H229" s="793"/>
      <c r="I229" s="793"/>
      <c r="J229" s="793"/>
      <c r="K229" s="793"/>
      <c r="L229" s="793"/>
      <c r="M229" s="793"/>
      <c r="N229" s="793"/>
      <c r="O229" s="793"/>
      <c r="P229" s="793"/>
      <c r="Q229" s="793"/>
      <c r="R229" s="793"/>
      <c r="S229" s="793"/>
      <c r="T229" s="793"/>
      <c r="U229" s="793"/>
      <c r="V229" s="793"/>
      <c r="W229" s="793"/>
      <c r="X229" s="793"/>
      <c r="Y229" s="793"/>
      <c r="Z229" s="793"/>
      <c r="AA229" s="793"/>
      <c r="AB229" s="793"/>
      <c r="AC229" s="793"/>
      <c r="AD229" s="793"/>
      <c r="AE229" s="793"/>
      <c r="AF229" s="793"/>
      <c r="AG229" s="794"/>
      <c r="AH229" s="398" t="s">
        <v>575</v>
      </c>
      <c r="AI229" s="399" t="e">
        <f>+AI228/AI227</f>
        <v>#DIV/0!</v>
      </c>
    </row>
    <row r="230" spans="2:36">
      <c r="B230" s="798"/>
      <c r="C230" s="799"/>
      <c r="D230" s="793"/>
      <c r="E230" s="793"/>
      <c r="F230" s="793"/>
      <c r="G230" s="793"/>
      <c r="H230" s="793"/>
      <c r="I230" s="793"/>
      <c r="J230" s="793"/>
      <c r="K230" s="793"/>
      <c r="L230" s="793"/>
      <c r="M230" s="793"/>
      <c r="N230" s="793"/>
      <c r="O230" s="793"/>
      <c r="P230" s="793"/>
      <c r="Q230" s="793"/>
      <c r="R230" s="793"/>
      <c r="S230" s="793"/>
      <c r="T230" s="793"/>
      <c r="U230" s="793"/>
      <c r="V230" s="793"/>
      <c r="W230" s="793"/>
      <c r="X230" s="793"/>
      <c r="Y230" s="793"/>
      <c r="Z230" s="793"/>
      <c r="AA230" s="793"/>
      <c r="AB230" s="793"/>
      <c r="AC230" s="793"/>
      <c r="AD230" s="793"/>
      <c r="AE230" s="793"/>
      <c r="AF230" s="793"/>
      <c r="AG230" s="794"/>
      <c r="AH230" s="398" t="s">
        <v>528</v>
      </c>
      <c r="AI230" s="396">
        <f>+COUNTA(C231:AG232)</f>
        <v>0</v>
      </c>
    </row>
    <row r="231" spans="2:36">
      <c r="B231" s="725" t="s">
        <v>538</v>
      </c>
      <c r="C231" s="795"/>
      <c r="D231" s="776"/>
      <c r="E231" s="776"/>
      <c r="F231" s="776"/>
      <c r="G231" s="776"/>
      <c r="H231" s="776"/>
      <c r="I231" s="776"/>
      <c r="J231" s="776"/>
      <c r="K231" s="776"/>
      <c r="L231" s="776"/>
      <c r="M231" s="776"/>
      <c r="N231" s="776"/>
      <c r="O231" s="776"/>
      <c r="P231" s="776"/>
      <c r="Q231" s="776"/>
      <c r="R231" s="776"/>
      <c r="S231" s="776"/>
      <c r="T231" s="776"/>
      <c r="U231" s="776"/>
      <c r="V231" s="776"/>
      <c r="W231" s="776"/>
      <c r="X231" s="776"/>
      <c r="Y231" s="776"/>
      <c r="Z231" s="776"/>
      <c r="AA231" s="776"/>
      <c r="AB231" s="776"/>
      <c r="AC231" s="776"/>
      <c r="AD231" s="776"/>
      <c r="AE231" s="776"/>
      <c r="AF231" s="776"/>
      <c r="AG231" s="783"/>
      <c r="AH231" s="423" t="s">
        <v>577</v>
      </c>
      <c r="AI231" s="424" t="e">
        <f>+AI230/AI227</f>
        <v>#DIV/0!</v>
      </c>
    </row>
    <row r="232" spans="2:36">
      <c r="B232" s="726"/>
      <c r="C232" s="796"/>
      <c r="D232" s="777"/>
      <c r="E232" s="777"/>
      <c r="F232" s="777"/>
      <c r="G232" s="777"/>
      <c r="H232" s="777"/>
      <c r="I232" s="777"/>
      <c r="J232" s="777"/>
      <c r="K232" s="777"/>
      <c r="L232" s="777"/>
      <c r="M232" s="777"/>
      <c r="N232" s="777"/>
      <c r="O232" s="777"/>
      <c r="P232" s="777"/>
      <c r="Q232" s="777"/>
      <c r="R232" s="777"/>
      <c r="S232" s="777"/>
      <c r="T232" s="777"/>
      <c r="U232" s="777"/>
      <c r="V232" s="777"/>
      <c r="W232" s="777"/>
      <c r="X232" s="777"/>
      <c r="Y232" s="777"/>
      <c r="Z232" s="777"/>
      <c r="AA232" s="777"/>
      <c r="AB232" s="777"/>
      <c r="AC232" s="777"/>
      <c r="AD232" s="777"/>
      <c r="AE232" s="777"/>
      <c r="AF232" s="777"/>
      <c r="AG232" s="784"/>
      <c r="AH232" s="400" t="s">
        <v>602</v>
      </c>
      <c r="AI232" s="401" t="str">
        <f>IF(7&gt;AI227,"対象外",IF(AI230&gt;=AI225,"OK",IF(AI231&gt;=0.285,"OK","NG")))</f>
        <v>対象外</v>
      </c>
      <c r="AJ232" s="422" t="str">
        <f>IF(AI232="対象外","←７日間に満たない期間は達成判定の対象外",IF(AI232="NG","←月単位未達成","←月単位達成"))</f>
        <v>←７日間に満たない期間は達成判定の対象外</v>
      </c>
    </row>
    <row r="233" spans="2:36" hidden="1">
      <c r="C233" s="425" t="e">
        <f t="shared" ref="C233:AG233" si="78">IF(AND(DAY(C225)&gt;=22,DAY(C225)&lt;=28,C226="土"),1,0)</f>
        <v>#VALUE!</v>
      </c>
      <c r="D233" s="425" t="e">
        <f t="shared" si="78"/>
        <v>#VALUE!</v>
      </c>
      <c r="E233" s="425" t="e">
        <f t="shared" si="78"/>
        <v>#VALUE!</v>
      </c>
      <c r="F233" s="425" t="e">
        <f t="shared" si="78"/>
        <v>#VALUE!</v>
      </c>
      <c r="G233" s="425" t="e">
        <f t="shared" si="78"/>
        <v>#VALUE!</v>
      </c>
      <c r="H233" s="425" t="e">
        <f t="shared" si="78"/>
        <v>#VALUE!</v>
      </c>
      <c r="I233" s="425" t="e">
        <f t="shared" si="78"/>
        <v>#VALUE!</v>
      </c>
      <c r="J233" s="425" t="e">
        <f t="shared" si="78"/>
        <v>#VALUE!</v>
      </c>
      <c r="K233" s="425" t="e">
        <f t="shared" si="78"/>
        <v>#VALUE!</v>
      </c>
      <c r="L233" s="425" t="e">
        <f t="shared" si="78"/>
        <v>#VALUE!</v>
      </c>
      <c r="M233" s="425" t="e">
        <f t="shared" si="78"/>
        <v>#VALUE!</v>
      </c>
      <c r="N233" s="425" t="e">
        <f t="shared" si="78"/>
        <v>#VALUE!</v>
      </c>
      <c r="O233" s="425" t="e">
        <f t="shared" si="78"/>
        <v>#VALUE!</v>
      </c>
      <c r="P233" s="425" t="e">
        <f t="shared" si="78"/>
        <v>#VALUE!</v>
      </c>
      <c r="Q233" s="425" t="e">
        <f t="shared" si="78"/>
        <v>#VALUE!</v>
      </c>
      <c r="R233" s="425" t="e">
        <f t="shared" si="78"/>
        <v>#VALUE!</v>
      </c>
      <c r="S233" s="425" t="e">
        <f t="shared" si="78"/>
        <v>#VALUE!</v>
      </c>
      <c r="T233" s="425" t="e">
        <f t="shared" si="78"/>
        <v>#VALUE!</v>
      </c>
      <c r="U233" s="425" t="e">
        <f t="shared" si="78"/>
        <v>#VALUE!</v>
      </c>
      <c r="V233" s="425" t="e">
        <f t="shared" si="78"/>
        <v>#VALUE!</v>
      </c>
      <c r="W233" s="425" t="e">
        <f t="shared" si="78"/>
        <v>#VALUE!</v>
      </c>
      <c r="X233" s="425" t="e">
        <f t="shared" si="78"/>
        <v>#VALUE!</v>
      </c>
      <c r="Y233" s="425" t="e">
        <f t="shared" si="78"/>
        <v>#VALUE!</v>
      </c>
      <c r="Z233" s="425" t="e">
        <f t="shared" si="78"/>
        <v>#VALUE!</v>
      </c>
      <c r="AA233" s="425" t="e">
        <f t="shared" si="78"/>
        <v>#VALUE!</v>
      </c>
      <c r="AB233" s="425" t="e">
        <f t="shared" si="78"/>
        <v>#VALUE!</v>
      </c>
      <c r="AC233" s="425" t="e">
        <f t="shared" si="78"/>
        <v>#VALUE!</v>
      </c>
      <c r="AD233" s="425" t="e">
        <f t="shared" si="78"/>
        <v>#VALUE!</v>
      </c>
      <c r="AE233" s="425" t="e">
        <f t="shared" si="78"/>
        <v>#VALUE!</v>
      </c>
      <c r="AF233" s="425" t="e">
        <f t="shared" si="78"/>
        <v>#VALUE!</v>
      </c>
      <c r="AG233" s="425" t="e">
        <f t="shared" si="78"/>
        <v>#VALUE!</v>
      </c>
      <c r="AH233" s="426" t="s">
        <v>603</v>
      </c>
      <c r="AI233" s="427">
        <f>_xlfn.AGGREGATE(9,6,C233:AG233)</f>
        <v>0</v>
      </c>
      <c r="AJ233" s="422"/>
    </row>
    <row r="234" spans="2:36" hidden="1">
      <c r="C234" s="428" t="e">
        <f t="shared" ref="C234:AG234" si="79">IF(AND(DAY(C225)&gt;=22,DAY(C225)&lt;=28,C226="土",OR(C231="休",C231="雨")),1,0)</f>
        <v>#VALUE!</v>
      </c>
      <c r="D234" s="428" t="e">
        <f t="shared" si="79"/>
        <v>#VALUE!</v>
      </c>
      <c r="E234" s="428" t="e">
        <f t="shared" si="79"/>
        <v>#VALUE!</v>
      </c>
      <c r="F234" s="428" t="e">
        <f t="shared" si="79"/>
        <v>#VALUE!</v>
      </c>
      <c r="G234" s="428" t="e">
        <f t="shared" si="79"/>
        <v>#VALUE!</v>
      </c>
      <c r="H234" s="428" t="e">
        <f t="shared" si="79"/>
        <v>#VALUE!</v>
      </c>
      <c r="I234" s="428" t="e">
        <f t="shared" si="79"/>
        <v>#VALUE!</v>
      </c>
      <c r="J234" s="428" t="e">
        <f t="shared" si="79"/>
        <v>#VALUE!</v>
      </c>
      <c r="K234" s="428" t="e">
        <f t="shared" si="79"/>
        <v>#VALUE!</v>
      </c>
      <c r="L234" s="428" t="e">
        <f t="shared" si="79"/>
        <v>#VALUE!</v>
      </c>
      <c r="M234" s="428" t="e">
        <f t="shared" si="79"/>
        <v>#VALUE!</v>
      </c>
      <c r="N234" s="428" t="e">
        <f t="shared" si="79"/>
        <v>#VALUE!</v>
      </c>
      <c r="O234" s="428" t="e">
        <f t="shared" si="79"/>
        <v>#VALUE!</v>
      </c>
      <c r="P234" s="428" t="e">
        <f t="shared" si="79"/>
        <v>#VALUE!</v>
      </c>
      <c r="Q234" s="428" t="e">
        <f t="shared" si="79"/>
        <v>#VALUE!</v>
      </c>
      <c r="R234" s="428" t="e">
        <f t="shared" si="79"/>
        <v>#VALUE!</v>
      </c>
      <c r="S234" s="428" t="e">
        <f t="shared" si="79"/>
        <v>#VALUE!</v>
      </c>
      <c r="T234" s="428" t="e">
        <f t="shared" si="79"/>
        <v>#VALUE!</v>
      </c>
      <c r="U234" s="428" t="e">
        <f t="shared" si="79"/>
        <v>#VALUE!</v>
      </c>
      <c r="V234" s="428" t="e">
        <f t="shared" si="79"/>
        <v>#VALUE!</v>
      </c>
      <c r="W234" s="428" t="e">
        <f t="shared" si="79"/>
        <v>#VALUE!</v>
      </c>
      <c r="X234" s="428" t="e">
        <f t="shared" si="79"/>
        <v>#VALUE!</v>
      </c>
      <c r="Y234" s="428" t="e">
        <f t="shared" si="79"/>
        <v>#VALUE!</v>
      </c>
      <c r="Z234" s="428" t="e">
        <f t="shared" si="79"/>
        <v>#VALUE!</v>
      </c>
      <c r="AA234" s="428" t="e">
        <f t="shared" si="79"/>
        <v>#VALUE!</v>
      </c>
      <c r="AB234" s="428" t="e">
        <f t="shared" si="79"/>
        <v>#VALUE!</v>
      </c>
      <c r="AC234" s="428" t="e">
        <f t="shared" si="79"/>
        <v>#VALUE!</v>
      </c>
      <c r="AD234" s="428" t="e">
        <f t="shared" si="79"/>
        <v>#VALUE!</v>
      </c>
      <c r="AE234" s="428" t="e">
        <f t="shared" si="79"/>
        <v>#VALUE!</v>
      </c>
      <c r="AF234" s="428" t="e">
        <f t="shared" si="79"/>
        <v>#VALUE!</v>
      </c>
      <c r="AG234" s="428" t="e">
        <f t="shared" si="79"/>
        <v>#VALUE!</v>
      </c>
      <c r="AH234" s="426" t="s">
        <v>604</v>
      </c>
      <c r="AI234" s="427">
        <f>_xlfn.AGGREGATE(9,6,C234:AG234)</f>
        <v>0</v>
      </c>
      <c r="AJ234" s="422"/>
    </row>
    <row r="236" spans="2:36" hidden="1">
      <c r="C236" s="364" t="e">
        <f>YEAR(C239)</f>
        <v>#VALUE!</v>
      </c>
      <c r="D236" s="364" t="e">
        <f>MONTH(C239)</f>
        <v>#VALUE!</v>
      </c>
    </row>
    <row r="237" spans="2:36">
      <c r="B237" s="368" t="s">
        <v>596</v>
      </c>
      <c r="C237" s="800" t="e">
        <f>C239</f>
        <v>#VALUE!</v>
      </c>
      <c r="D237" s="801"/>
      <c r="E237" s="801"/>
      <c r="F237" s="801"/>
      <c r="G237" s="801"/>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1"/>
      <c r="AD237" s="801"/>
      <c r="AE237" s="801"/>
      <c r="AF237" s="801"/>
      <c r="AG237" s="801"/>
      <c r="AH237" s="801"/>
      <c r="AI237" s="802"/>
    </row>
    <row r="238" spans="2:36" hidden="1">
      <c r="B238" s="430"/>
      <c r="C238" s="418" t="e">
        <f>DATE($C236,$D236,1)</f>
        <v>#VALUE!</v>
      </c>
      <c r="D238" s="418" t="e">
        <f t="shared" ref="D238:AG238" si="80">C238+1</f>
        <v>#VALUE!</v>
      </c>
      <c r="E238" s="418" t="e">
        <f t="shared" si="80"/>
        <v>#VALUE!</v>
      </c>
      <c r="F238" s="418" t="e">
        <f t="shared" si="80"/>
        <v>#VALUE!</v>
      </c>
      <c r="G238" s="418" t="e">
        <f t="shared" si="80"/>
        <v>#VALUE!</v>
      </c>
      <c r="H238" s="418" t="e">
        <f t="shared" si="80"/>
        <v>#VALUE!</v>
      </c>
      <c r="I238" s="418" t="e">
        <f t="shared" si="80"/>
        <v>#VALUE!</v>
      </c>
      <c r="J238" s="418" t="e">
        <f t="shared" si="80"/>
        <v>#VALUE!</v>
      </c>
      <c r="K238" s="418" t="e">
        <f t="shared" si="80"/>
        <v>#VALUE!</v>
      </c>
      <c r="L238" s="418" t="e">
        <f t="shared" si="80"/>
        <v>#VALUE!</v>
      </c>
      <c r="M238" s="418" t="e">
        <f t="shared" si="80"/>
        <v>#VALUE!</v>
      </c>
      <c r="N238" s="418" t="e">
        <f t="shared" si="80"/>
        <v>#VALUE!</v>
      </c>
      <c r="O238" s="418" t="e">
        <f t="shared" si="80"/>
        <v>#VALUE!</v>
      </c>
      <c r="P238" s="418" t="e">
        <f t="shared" si="80"/>
        <v>#VALUE!</v>
      </c>
      <c r="Q238" s="418" t="e">
        <f t="shared" si="80"/>
        <v>#VALUE!</v>
      </c>
      <c r="R238" s="418" t="e">
        <f t="shared" si="80"/>
        <v>#VALUE!</v>
      </c>
      <c r="S238" s="418" t="e">
        <f t="shared" si="80"/>
        <v>#VALUE!</v>
      </c>
      <c r="T238" s="418" t="e">
        <f t="shared" si="80"/>
        <v>#VALUE!</v>
      </c>
      <c r="U238" s="418" t="e">
        <f t="shared" si="80"/>
        <v>#VALUE!</v>
      </c>
      <c r="V238" s="418" t="e">
        <f t="shared" si="80"/>
        <v>#VALUE!</v>
      </c>
      <c r="W238" s="418" t="e">
        <f t="shared" si="80"/>
        <v>#VALUE!</v>
      </c>
      <c r="X238" s="418" t="e">
        <f t="shared" si="80"/>
        <v>#VALUE!</v>
      </c>
      <c r="Y238" s="418" t="e">
        <f t="shared" si="80"/>
        <v>#VALUE!</v>
      </c>
      <c r="Z238" s="418" t="e">
        <f t="shared" si="80"/>
        <v>#VALUE!</v>
      </c>
      <c r="AA238" s="418" t="e">
        <f t="shared" si="80"/>
        <v>#VALUE!</v>
      </c>
      <c r="AB238" s="418" t="e">
        <f t="shared" si="80"/>
        <v>#VALUE!</v>
      </c>
      <c r="AC238" s="418" t="e">
        <f t="shared" si="80"/>
        <v>#VALUE!</v>
      </c>
      <c r="AD238" s="418" t="e">
        <f t="shared" si="80"/>
        <v>#VALUE!</v>
      </c>
      <c r="AE238" s="418" t="e">
        <f t="shared" si="80"/>
        <v>#VALUE!</v>
      </c>
      <c r="AF238" s="418" t="e">
        <f t="shared" si="80"/>
        <v>#VALUE!</v>
      </c>
      <c r="AG238" s="418" t="e">
        <f t="shared" si="80"/>
        <v>#VALUE!</v>
      </c>
      <c r="AH238" s="431"/>
      <c r="AI238" s="432"/>
    </row>
    <row r="239" spans="2:36">
      <c r="B239" s="433" t="s">
        <v>597</v>
      </c>
      <c r="C239" s="434" t="e">
        <f>IF(EDATE(C224,1)&gt;$G$7,"",EDATE(C224,1))</f>
        <v>#VALUE!</v>
      </c>
      <c r="D239" s="418" t="e">
        <f t="shared" ref="D239:AG239" si="81">IF(D238&gt;$G$7,"",IF(C239=EOMONTH(DATE($C236,$D236,1),0),"",IF(C239="","",C239+1)))</f>
        <v>#VALUE!</v>
      </c>
      <c r="E239" s="418" t="e">
        <f t="shared" si="81"/>
        <v>#VALUE!</v>
      </c>
      <c r="F239" s="418" t="e">
        <f t="shared" si="81"/>
        <v>#VALUE!</v>
      </c>
      <c r="G239" s="418" t="e">
        <f t="shared" si="81"/>
        <v>#VALUE!</v>
      </c>
      <c r="H239" s="418" t="e">
        <f t="shared" si="81"/>
        <v>#VALUE!</v>
      </c>
      <c r="I239" s="418" t="e">
        <f t="shared" si="81"/>
        <v>#VALUE!</v>
      </c>
      <c r="J239" s="418" t="e">
        <f t="shared" si="81"/>
        <v>#VALUE!</v>
      </c>
      <c r="K239" s="418" t="e">
        <f t="shared" si="81"/>
        <v>#VALUE!</v>
      </c>
      <c r="L239" s="418" t="e">
        <f t="shared" si="81"/>
        <v>#VALUE!</v>
      </c>
      <c r="M239" s="418" t="e">
        <f t="shared" si="81"/>
        <v>#VALUE!</v>
      </c>
      <c r="N239" s="418" t="e">
        <f t="shared" si="81"/>
        <v>#VALUE!</v>
      </c>
      <c r="O239" s="418" t="e">
        <f t="shared" si="81"/>
        <v>#VALUE!</v>
      </c>
      <c r="P239" s="418" t="e">
        <f t="shared" si="81"/>
        <v>#VALUE!</v>
      </c>
      <c r="Q239" s="418" t="e">
        <f t="shared" si="81"/>
        <v>#VALUE!</v>
      </c>
      <c r="R239" s="418" t="e">
        <f t="shared" si="81"/>
        <v>#VALUE!</v>
      </c>
      <c r="S239" s="418" t="e">
        <f t="shared" si="81"/>
        <v>#VALUE!</v>
      </c>
      <c r="T239" s="418" t="e">
        <f t="shared" si="81"/>
        <v>#VALUE!</v>
      </c>
      <c r="U239" s="418" t="e">
        <f t="shared" si="81"/>
        <v>#VALUE!</v>
      </c>
      <c r="V239" s="418" t="e">
        <f t="shared" si="81"/>
        <v>#VALUE!</v>
      </c>
      <c r="W239" s="418" t="e">
        <f t="shared" si="81"/>
        <v>#VALUE!</v>
      </c>
      <c r="X239" s="418" t="e">
        <f t="shared" si="81"/>
        <v>#VALUE!</v>
      </c>
      <c r="Y239" s="418" t="e">
        <f t="shared" si="81"/>
        <v>#VALUE!</v>
      </c>
      <c r="Z239" s="418" t="e">
        <f t="shared" si="81"/>
        <v>#VALUE!</v>
      </c>
      <c r="AA239" s="418" t="e">
        <f t="shared" si="81"/>
        <v>#VALUE!</v>
      </c>
      <c r="AB239" s="418" t="e">
        <f t="shared" si="81"/>
        <v>#VALUE!</v>
      </c>
      <c r="AC239" s="418" t="e">
        <f t="shared" si="81"/>
        <v>#VALUE!</v>
      </c>
      <c r="AD239" s="418" t="e">
        <f t="shared" si="81"/>
        <v>#VALUE!</v>
      </c>
      <c r="AE239" s="418" t="e">
        <f t="shared" si="81"/>
        <v>#VALUE!</v>
      </c>
      <c r="AF239" s="418" t="e">
        <f t="shared" si="81"/>
        <v>#VALUE!</v>
      </c>
      <c r="AG239" s="418" t="e">
        <f t="shared" si="81"/>
        <v>#VALUE!</v>
      </c>
      <c r="AH239" s="419" t="s">
        <v>598</v>
      </c>
      <c r="AI239" s="420">
        <f>+COUNTIFS(C240:AG240,"土",C241:AG241,"")+COUNTIFS(C240:AG240,"日",C241:AG241,"")</f>
        <v>0</v>
      </c>
    </row>
    <row r="240" spans="2:36">
      <c r="B240" s="393" t="s">
        <v>569</v>
      </c>
      <c r="C240" s="394" t="str">
        <f>IFERROR(TEXT(WEEKDAY(+C239),"aaa"),"")</f>
        <v/>
      </c>
      <c r="D240" s="394" t="str">
        <f t="shared" ref="D240:AG240" si="82">IFERROR(TEXT(WEEKDAY(+D239),"aaa"),"")</f>
        <v/>
      </c>
      <c r="E240" s="394" t="str">
        <f t="shared" si="82"/>
        <v/>
      </c>
      <c r="F240" s="394" t="str">
        <f t="shared" si="82"/>
        <v/>
      </c>
      <c r="G240" s="394" t="str">
        <f t="shared" si="82"/>
        <v/>
      </c>
      <c r="H240" s="394" t="str">
        <f t="shared" si="82"/>
        <v/>
      </c>
      <c r="I240" s="394" t="str">
        <f t="shared" si="82"/>
        <v/>
      </c>
      <c r="J240" s="394" t="str">
        <f t="shared" si="82"/>
        <v/>
      </c>
      <c r="K240" s="394" t="str">
        <f t="shared" si="82"/>
        <v/>
      </c>
      <c r="L240" s="394" t="str">
        <f t="shared" si="82"/>
        <v/>
      </c>
      <c r="M240" s="394" t="str">
        <f t="shared" si="82"/>
        <v/>
      </c>
      <c r="N240" s="394" t="str">
        <f t="shared" si="82"/>
        <v/>
      </c>
      <c r="O240" s="394" t="str">
        <f t="shared" si="82"/>
        <v/>
      </c>
      <c r="P240" s="394" t="str">
        <f t="shared" si="82"/>
        <v/>
      </c>
      <c r="Q240" s="394" t="str">
        <f t="shared" si="82"/>
        <v/>
      </c>
      <c r="R240" s="394" t="str">
        <f t="shared" si="82"/>
        <v/>
      </c>
      <c r="S240" s="394" t="str">
        <f t="shared" si="82"/>
        <v/>
      </c>
      <c r="T240" s="394" t="str">
        <f t="shared" si="82"/>
        <v/>
      </c>
      <c r="U240" s="394" t="str">
        <f t="shared" si="82"/>
        <v/>
      </c>
      <c r="V240" s="394" t="str">
        <f t="shared" si="82"/>
        <v/>
      </c>
      <c r="W240" s="394" t="str">
        <f t="shared" si="82"/>
        <v/>
      </c>
      <c r="X240" s="394" t="str">
        <f t="shared" si="82"/>
        <v/>
      </c>
      <c r="Y240" s="394" t="str">
        <f t="shared" si="82"/>
        <v/>
      </c>
      <c r="Z240" s="394" t="str">
        <f t="shared" si="82"/>
        <v/>
      </c>
      <c r="AA240" s="394" t="str">
        <f t="shared" si="82"/>
        <v/>
      </c>
      <c r="AB240" s="394" t="str">
        <f t="shared" si="82"/>
        <v/>
      </c>
      <c r="AC240" s="394" t="str">
        <f t="shared" si="82"/>
        <v/>
      </c>
      <c r="AD240" s="394" t="str">
        <f t="shared" si="82"/>
        <v/>
      </c>
      <c r="AE240" s="394" t="str">
        <f t="shared" si="82"/>
        <v/>
      </c>
      <c r="AF240" s="394" t="str">
        <f t="shared" si="82"/>
        <v/>
      </c>
      <c r="AG240" s="394" t="str">
        <f t="shared" si="82"/>
        <v/>
      </c>
      <c r="AH240" s="419" t="s">
        <v>599</v>
      </c>
      <c r="AI240" s="420">
        <f>+COUNTIF(C241:AG241,"夏休")+COUNTIF(C241:AG241,"冬休")+COUNTIF(C241:AG241,"中止")+COUNTIF(C241:AG241,"工場")+COUNTIF(C241:AG241,"他")</f>
        <v>0</v>
      </c>
    </row>
    <row r="241" spans="2:36" ht="13.5" customHeight="1">
      <c r="B241" s="803" t="s">
        <v>601</v>
      </c>
      <c r="C241" s="805"/>
      <c r="D241" s="778"/>
      <c r="E241" s="778"/>
      <c r="F241" s="778"/>
      <c r="G241" s="778"/>
      <c r="H241" s="778"/>
      <c r="I241" s="778"/>
      <c r="J241" s="778"/>
      <c r="K241" s="778"/>
      <c r="L241" s="778"/>
      <c r="M241" s="778"/>
      <c r="N241" s="778"/>
      <c r="O241" s="778"/>
      <c r="P241" s="778"/>
      <c r="Q241" s="778"/>
      <c r="R241" s="778"/>
      <c r="S241" s="778"/>
      <c r="T241" s="778"/>
      <c r="U241" s="778"/>
      <c r="V241" s="778"/>
      <c r="W241" s="778"/>
      <c r="X241" s="778"/>
      <c r="Y241" s="778"/>
      <c r="Z241" s="778"/>
      <c r="AA241" s="778"/>
      <c r="AB241" s="778"/>
      <c r="AC241" s="778"/>
      <c r="AD241" s="778"/>
      <c r="AE241" s="778"/>
      <c r="AF241" s="778"/>
      <c r="AG241" s="797"/>
      <c r="AH241" s="398" t="s">
        <v>527</v>
      </c>
      <c r="AI241" s="421">
        <f>COUNT(C239:AG239)-AI240</f>
        <v>0</v>
      </c>
    </row>
    <row r="242" spans="2:36" ht="13.5" customHeight="1">
      <c r="B242" s="804"/>
      <c r="C242" s="805"/>
      <c r="D242" s="778"/>
      <c r="E242" s="778"/>
      <c r="F242" s="778"/>
      <c r="G242" s="778"/>
      <c r="H242" s="778"/>
      <c r="I242" s="778"/>
      <c r="J242" s="778"/>
      <c r="K242" s="778"/>
      <c r="L242" s="778"/>
      <c r="M242" s="778"/>
      <c r="N242" s="778"/>
      <c r="O242" s="778"/>
      <c r="P242" s="778"/>
      <c r="Q242" s="778"/>
      <c r="R242" s="778"/>
      <c r="S242" s="778"/>
      <c r="T242" s="778"/>
      <c r="U242" s="778"/>
      <c r="V242" s="778"/>
      <c r="W242" s="778"/>
      <c r="X242" s="778"/>
      <c r="Y242" s="778"/>
      <c r="Z242" s="778"/>
      <c r="AA242" s="778"/>
      <c r="AB242" s="778"/>
      <c r="AC242" s="778"/>
      <c r="AD242" s="778"/>
      <c r="AE242" s="778"/>
      <c r="AF242" s="778"/>
      <c r="AG242" s="797"/>
      <c r="AH242" s="398" t="s">
        <v>573</v>
      </c>
      <c r="AI242" s="396">
        <f>+COUNTIF(C243:AG244,"休")</f>
        <v>0</v>
      </c>
      <c r="AJ242" s="422" t="e">
        <f>IF(AI243&gt;0.285,"",IF(AI242&lt;AI239,"←計画日数が足りません",""))</f>
        <v>#DIV/0!</v>
      </c>
    </row>
    <row r="243" spans="2:36" ht="13.5" customHeight="1">
      <c r="B243" s="798" t="s">
        <v>535</v>
      </c>
      <c r="C243" s="799"/>
      <c r="D243" s="793"/>
      <c r="E243" s="793"/>
      <c r="F243" s="793"/>
      <c r="G243" s="793"/>
      <c r="H243" s="793"/>
      <c r="I243" s="793"/>
      <c r="J243" s="793"/>
      <c r="K243" s="793"/>
      <c r="L243" s="793"/>
      <c r="M243" s="793"/>
      <c r="N243" s="793"/>
      <c r="O243" s="793"/>
      <c r="P243" s="793"/>
      <c r="Q243" s="793"/>
      <c r="R243" s="793"/>
      <c r="S243" s="793"/>
      <c r="T243" s="793"/>
      <c r="U243" s="793"/>
      <c r="V243" s="793"/>
      <c r="W243" s="793"/>
      <c r="X243" s="793"/>
      <c r="Y243" s="793"/>
      <c r="Z243" s="793"/>
      <c r="AA243" s="793"/>
      <c r="AB243" s="793"/>
      <c r="AC243" s="793"/>
      <c r="AD243" s="793"/>
      <c r="AE243" s="793"/>
      <c r="AF243" s="793"/>
      <c r="AG243" s="794"/>
      <c r="AH243" s="398" t="s">
        <v>575</v>
      </c>
      <c r="AI243" s="399" t="e">
        <f>+AI242/AI241</f>
        <v>#DIV/0!</v>
      </c>
    </row>
    <row r="244" spans="2:36">
      <c r="B244" s="798"/>
      <c r="C244" s="799"/>
      <c r="D244" s="793"/>
      <c r="E244" s="793"/>
      <c r="F244" s="793"/>
      <c r="G244" s="793"/>
      <c r="H244" s="793"/>
      <c r="I244" s="793"/>
      <c r="J244" s="793"/>
      <c r="K244" s="793"/>
      <c r="L244" s="793"/>
      <c r="M244" s="793"/>
      <c r="N244" s="793"/>
      <c r="O244" s="793"/>
      <c r="P244" s="793"/>
      <c r="Q244" s="793"/>
      <c r="R244" s="793"/>
      <c r="S244" s="793"/>
      <c r="T244" s="793"/>
      <c r="U244" s="793"/>
      <c r="V244" s="793"/>
      <c r="W244" s="793"/>
      <c r="X244" s="793"/>
      <c r="Y244" s="793"/>
      <c r="Z244" s="793"/>
      <c r="AA244" s="793"/>
      <c r="AB244" s="793"/>
      <c r="AC244" s="793"/>
      <c r="AD244" s="793"/>
      <c r="AE244" s="793"/>
      <c r="AF244" s="793"/>
      <c r="AG244" s="794"/>
      <c r="AH244" s="398" t="s">
        <v>528</v>
      </c>
      <c r="AI244" s="396">
        <f>+COUNTA(C245:AG246)</f>
        <v>0</v>
      </c>
    </row>
    <row r="245" spans="2:36">
      <c r="B245" s="725" t="s">
        <v>538</v>
      </c>
      <c r="C245" s="795"/>
      <c r="D245" s="776"/>
      <c r="E245" s="776"/>
      <c r="F245" s="776"/>
      <c r="G245" s="776"/>
      <c r="H245" s="776"/>
      <c r="I245" s="776"/>
      <c r="J245" s="776"/>
      <c r="K245" s="776"/>
      <c r="L245" s="776"/>
      <c r="M245" s="776"/>
      <c r="N245" s="776"/>
      <c r="O245" s="776"/>
      <c r="P245" s="776"/>
      <c r="Q245" s="776"/>
      <c r="R245" s="776"/>
      <c r="S245" s="776"/>
      <c r="T245" s="776"/>
      <c r="U245" s="776"/>
      <c r="V245" s="776"/>
      <c r="W245" s="776"/>
      <c r="X245" s="776"/>
      <c r="Y245" s="776"/>
      <c r="Z245" s="776"/>
      <c r="AA245" s="776"/>
      <c r="AB245" s="776"/>
      <c r="AC245" s="776"/>
      <c r="AD245" s="776"/>
      <c r="AE245" s="776"/>
      <c r="AF245" s="776"/>
      <c r="AG245" s="783"/>
      <c r="AH245" s="423" t="s">
        <v>577</v>
      </c>
      <c r="AI245" s="424" t="e">
        <f>+AI244/AI241</f>
        <v>#DIV/0!</v>
      </c>
    </row>
    <row r="246" spans="2:36">
      <c r="B246" s="726"/>
      <c r="C246" s="796"/>
      <c r="D246" s="777"/>
      <c r="E246" s="777"/>
      <c r="F246" s="777"/>
      <c r="G246" s="777"/>
      <c r="H246" s="777"/>
      <c r="I246" s="777"/>
      <c r="J246" s="777"/>
      <c r="K246" s="777"/>
      <c r="L246" s="777"/>
      <c r="M246" s="777"/>
      <c r="N246" s="777"/>
      <c r="O246" s="777"/>
      <c r="P246" s="777"/>
      <c r="Q246" s="777"/>
      <c r="R246" s="777"/>
      <c r="S246" s="777"/>
      <c r="T246" s="777"/>
      <c r="U246" s="777"/>
      <c r="V246" s="777"/>
      <c r="W246" s="777"/>
      <c r="X246" s="777"/>
      <c r="Y246" s="777"/>
      <c r="Z246" s="777"/>
      <c r="AA246" s="777"/>
      <c r="AB246" s="777"/>
      <c r="AC246" s="777"/>
      <c r="AD246" s="777"/>
      <c r="AE246" s="777"/>
      <c r="AF246" s="777"/>
      <c r="AG246" s="784"/>
      <c r="AH246" s="400" t="s">
        <v>602</v>
      </c>
      <c r="AI246" s="401" t="str">
        <f>IF(7&gt;AI241,"対象外",IF(AI244&gt;=AI239,"OK",IF(AI245&gt;=0.285,"OK","NG")))</f>
        <v>対象外</v>
      </c>
      <c r="AJ246" s="422" t="str">
        <f>IF(AI246="対象外","←７日間に満たない期間は達成判定の対象外",IF(AI246="NG","←月単位未達成","←月単位達成"))</f>
        <v>←７日間に満たない期間は達成判定の対象外</v>
      </c>
    </row>
    <row r="247" spans="2:36" hidden="1">
      <c r="C247" s="425" t="e">
        <f t="shared" ref="C247:AG247" si="83">IF(AND(DAY(C239)&gt;=22,DAY(C239)&lt;=28,C240="土"),1,0)</f>
        <v>#VALUE!</v>
      </c>
      <c r="D247" s="425" t="e">
        <f t="shared" si="83"/>
        <v>#VALUE!</v>
      </c>
      <c r="E247" s="425" t="e">
        <f t="shared" si="83"/>
        <v>#VALUE!</v>
      </c>
      <c r="F247" s="425" t="e">
        <f t="shared" si="83"/>
        <v>#VALUE!</v>
      </c>
      <c r="G247" s="425" t="e">
        <f t="shared" si="83"/>
        <v>#VALUE!</v>
      </c>
      <c r="H247" s="425" t="e">
        <f t="shared" si="83"/>
        <v>#VALUE!</v>
      </c>
      <c r="I247" s="425" t="e">
        <f t="shared" si="83"/>
        <v>#VALUE!</v>
      </c>
      <c r="J247" s="425" t="e">
        <f t="shared" si="83"/>
        <v>#VALUE!</v>
      </c>
      <c r="K247" s="425" t="e">
        <f t="shared" si="83"/>
        <v>#VALUE!</v>
      </c>
      <c r="L247" s="425" t="e">
        <f t="shared" si="83"/>
        <v>#VALUE!</v>
      </c>
      <c r="M247" s="425" t="e">
        <f t="shared" si="83"/>
        <v>#VALUE!</v>
      </c>
      <c r="N247" s="425" t="e">
        <f t="shared" si="83"/>
        <v>#VALUE!</v>
      </c>
      <c r="O247" s="425" t="e">
        <f t="shared" si="83"/>
        <v>#VALUE!</v>
      </c>
      <c r="P247" s="425" t="e">
        <f t="shared" si="83"/>
        <v>#VALUE!</v>
      </c>
      <c r="Q247" s="425" t="e">
        <f t="shared" si="83"/>
        <v>#VALUE!</v>
      </c>
      <c r="R247" s="425" t="e">
        <f t="shared" si="83"/>
        <v>#VALUE!</v>
      </c>
      <c r="S247" s="425" t="e">
        <f t="shared" si="83"/>
        <v>#VALUE!</v>
      </c>
      <c r="T247" s="425" t="e">
        <f t="shared" si="83"/>
        <v>#VALUE!</v>
      </c>
      <c r="U247" s="425" t="e">
        <f t="shared" si="83"/>
        <v>#VALUE!</v>
      </c>
      <c r="V247" s="425" t="e">
        <f t="shared" si="83"/>
        <v>#VALUE!</v>
      </c>
      <c r="W247" s="425" t="e">
        <f t="shared" si="83"/>
        <v>#VALUE!</v>
      </c>
      <c r="X247" s="425" t="e">
        <f t="shared" si="83"/>
        <v>#VALUE!</v>
      </c>
      <c r="Y247" s="425" t="e">
        <f t="shared" si="83"/>
        <v>#VALUE!</v>
      </c>
      <c r="Z247" s="425" t="e">
        <f t="shared" si="83"/>
        <v>#VALUE!</v>
      </c>
      <c r="AA247" s="425" t="e">
        <f t="shared" si="83"/>
        <v>#VALUE!</v>
      </c>
      <c r="AB247" s="425" t="e">
        <f t="shared" si="83"/>
        <v>#VALUE!</v>
      </c>
      <c r="AC247" s="425" t="e">
        <f t="shared" si="83"/>
        <v>#VALUE!</v>
      </c>
      <c r="AD247" s="425" t="e">
        <f t="shared" si="83"/>
        <v>#VALUE!</v>
      </c>
      <c r="AE247" s="425" t="e">
        <f t="shared" si="83"/>
        <v>#VALUE!</v>
      </c>
      <c r="AF247" s="425" t="e">
        <f t="shared" si="83"/>
        <v>#VALUE!</v>
      </c>
      <c r="AG247" s="425" t="e">
        <f t="shared" si="83"/>
        <v>#VALUE!</v>
      </c>
      <c r="AH247" s="426" t="s">
        <v>603</v>
      </c>
      <c r="AI247" s="427">
        <f>_xlfn.AGGREGATE(9,6,C247:AG247)</f>
        <v>0</v>
      </c>
      <c r="AJ247" s="422"/>
    </row>
    <row r="248" spans="2:36" hidden="1">
      <c r="C248" s="428" t="e">
        <f t="shared" ref="C248:AG248" si="84">IF(AND(DAY(C239)&gt;=22,DAY(C239)&lt;=28,C240="土",OR(C245="休",C245="雨")),1,0)</f>
        <v>#VALUE!</v>
      </c>
      <c r="D248" s="428" t="e">
        <f t="shared" si="84"/>
        <v>#VALUE!</v>
      </c>
      <c r="E248" s="428" t="e">
        <f t="shared" si="84"/>
        <v>#VALUE!</v>
      </c>
      <c r="F248" s="428" t="e">
        <f t="shared" si="84"/>
        <v>#VALUE!</v>
      </c>
      <c r="G248" s="428" t="e">
        <f t="shared" si="84"/>
        <v>#VALUE!</v>
      </c>
      <c r="H248" s="428" t="e">
        <f t="shared" si="84"/>
        <v>#VALUE!</v>
      </c>
      <c r="I248" s="428" t="e">
        <f t="shared" si="84"/>
        <v>#VALUE!</v>
      </c>
      <c r="J248" s="428" t="e">
        <f t="shared" si="84"/>
        <v>#VALUE!</v>
      </c>
      <c r="K248" s="428" t="e">
        <f t="shared" si="84"/>
        <v>#VALUE!</v>
      </c>
      <c r="L248" s="428" t="e">
        <f t="shared" si="84"/>
        <v>#VALUE!</v>
      </c>
      <c r="M248" s="428" t="e">
        <f t="shared" si="84"/>
        <v>#VALUE!</v>
      </c>
      <c r="N248" s="428" t="e">
        <f t="shared" si="84"/>
        <v>#VALUE!</v>
      </c>
      <c r="O248" s="428" t="e">
        <f t="shared" si="84"/>
        <v>#VALUE!</v>
      </c>
      <c r="P248" s="428" t="e">
        <f t="shared" si="84"/>
        <v>#VALUE!</v>
      </c>
      <c r="Q248" s="428" t="e">
        <f t="shared" si="84"/>
        <v>#VALUE!</v>
      </c>
      <c r="R248" s="428" t="e">
        <f t="shared" si="84"/>
        <v>#VALUE!</v>
      </c>
      <c r="S248" s="428" t="e">
        <f t="shared" si="84"/>
        <v>#VALUE!</v>
      </c>
      <c r="T248" s="428" t="e">
        <f t="shared" si="84"/>
        <v>#VALUE!</v>
      </c>
      <c r="U248" s="428" t="e">
        <f t="shared" si="84"/>
        <v>#VALUE!</v>
      </c>
      <c r="V248" s="428" t="e">
        <f t="shared" si="84"/>
        <v>#VALUE!</v>
      </c>
      <c r="W248" s="428" t="e">
        <f t="shared" si="84"/>
        <v>#VALUE!</v>
      </c>
      <c r="X248" s="428" t="e">
        <f t="shared" si="84"/>
        <v>#VALUE!</v>
      </c>
      <c r="Y248" s="428" t="e">
        <f t="shared" si="84"/>
        <v>#VALUE!</v>
      </c>
      <c r="Z248" s="428" t="e">
        <f t="shared" si="84"/>
        <v>#VALUE!</v>
      </c>
      <c r="AA248" s="428" t="e">
        <f t="shared" si="84"/>
        <v>#VALUE!</v>
      </c>
      <c r="AB248" s="428" t="e">
        <f t="shared" si="84"/>
        <v>#VALUE!</v>
      </c>
      <c r="AC248" s="428" t="e">
        <f t="shared" si="84"/>
        <v>#VALUE!</v>
      </c>
      <c r="AD248" s="428" t="e">
        <f t="shared" si="84"/>
        <v>#VALUE!</v>
      </c>
      <c r="AE248" s="428" t="e">
        <f t="shared" si="84"/>
        <v>#VALUE!</v>
      </c>
      <c r="AF248" s="428" t="e">
        <f t="shared" si="84"/>
        <v>#VALUE!</v>
      </c>
      <c r="AG248" s="428" t="e">
        <f t="shared" si="84"/>
        <v>#VALUE!</v>
      </c>
      <c r="AH248" s="426" t="s">
        <v>604</v>
      </c>
      <c r="AI248" s="427">
        <f>_xlfn.AGGREGATE(9,6,C248:AG248)</f>
        <v>0</v>
      </c>
      <c r="AJ248" s="422"/>
    </row>
    <row r="250" spans="2:36" hidden="1">
      <c r="C250" s="364" t="e">
        <f>YEAR(C253)</f>
        <v>#VALUE!</v>
      </c>
      <c r="D250" s="364" t="e">
        <f>MONTH(C253)</f>
        <v>#VALUE!</v>
      </c>
    </row>
    <row r="251" spans="2:36">
      <c r="B251" s="368" t="s">
        <v>596</v>
      </c>
      <c r="C251" s="800" t="e">
        <f>C253</f>
        <v>#VALUE!</v>
      </c>
      <c r="D251" s="801"/>
      <c r="E251" s="801"/>
      <c r="F251" s="801"/>
      <c r="G251" s="801"/>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2"/>
    </row>
    <row r="252" spans="2:36" hidden="1">
      <c r="B252" s="430"/>
      <c r="C252" s="418" t="e">
        <f>DATE($C250,$D250,1)</f>
        <v>#VALUE!</v>
      </c>
      <c r="D252" s="418" t="e">
        <f t="shared" ref="D252:AG252" si="85">C252+1</f>
        <v>#VALUE!</v>
      </c>
      <c r="E252" s="418" t="e">
        <f t="shared" si="85"/>
        <v>#VALUE!</v>
      </c>
      <c r="F252" s="418" t="e">
        <f t="shared" si="85"/>
        <v>#VALUE!</v>
      </c>
      <c r="G252" s="418" t="e">
        <f t="shared" si="85"/>
        <v>#VALUE!</v>
      </c>
      <c r="H252" s="418" t="e">
        <f t="shared" si="85"/>
        <v>#VALUE!</v>
      </c>
      <c r="I252" s="418" t="e">
        <f t="shared" si="85"/>
        <v>#VALUE!</v>
      </c>
      <c r="J252" s="418" t="e">
        <f t="shared" si="85"/>
        <v>#VALUE!</v>
      </c>
      <c r="K252" s="418" t="e">
        <f t="shared" si="85"/>
        <v>#VALUE!</v>
      </c>
      <c r="L252" s="418" t="e">
        <f t="shared" si="85"/>
        <v>#VALUE!</v>
      </c>
      <c r="M252" s="418" t="e">
        <f t="shared" si="85"/>
        <v>#VALUE!</v>
      </c>
      <c r="N252" s="418" t="e">
        <f t="shared" si="85"/>
        <v>#VALUE!</v>
      </c>
      <c r="O252" s="418" t="e">
        <f t="shared" si="85"/>
        <v>#VALUE!</v>
      </c>
      <c r="P252" s="418" t="e">
        <f t="shared" si="85"/>
        <v>#VALUE!</v>
      </c>
      <c r="Q252" s="418" t="e">
        <f t="shared" si="85"/>
        <v>#VALUE!</v>
      </c>
      <c r="R252" s="418" t="e">
        <f t="shared" si="85"/>
        <v>#VALUE!</v>
      </c>
      <c r="S252" s="418" t="e">
        <f t="shared" si="85"/>
        <v>#VALUE!</v>
      </c>
      <c r="T252" s="418" t="e">
        <f t="shared" si="85"/>
        <v>#VALUE!</v>
      </c>
      <c r="U252" s="418" t="e">
        <f t="shared" si="85"/>
        <v>#VALUE!</v>
      </c>
      <c r="V252" s="418" t="e">
        <f t="shared" si="85"/>
        <v>#VALUE!</v>
      </c>
      <c r="W252" s="418" t="e">
        <f t="shared" si="85"/>
        <v>#VALUE!</v>
      </c>
      <c r="X252" s="418" t="e">
        <f t="shared" si="85"/>
        <v>#VALUE!</v>
      </c>
      <c r="Y252" s="418" t="e">
        <f t="shared" si="85"/>
        <v>#VALUE!</v>
      </c>
      <c r="Z252" s="418" t="e">
        <f t="shared" si="85"/>
        <v>#VALUE!</v>
      </c>
      <c r="AA252" s="418" t="e">
        <f t="shared" si="85"/>
        <v>#VALUE!</v>
      </c>
      <c r="AB252" s="418" t="e">
        <f t="shared" si="85"/>
        <v>#VALUE!</v>
      </c>
      <c r="AC252" s="418" t="e">
        <f t="shared" si="85"/>
        <v>#VALUE!</v>
      </c>
      <c r="AD252" s="418" t="e">
        <f t="shared" si="85"/>
        <v>#VALUE!</v>
      </c>
      <c r="AE252" s="418" t="e">
        <f t="shared" si="85"/>
        <v>#VALUE!</v>
      </c>
      <c r="AF252" s="418" t="e">
        <f t="shared" si="85"/>
        <v>#VALUE!</v>
      </c>
      <c r="AG252" s="418" t="e">
        <f t="shared" si="85"/>
        <v>#VALUE!</v>
      </c>
      <c r="AH252" s="431"/>
      <c r="AI252" s="432"/>
    </row>
    <row r="253" spans="2:36">
      <c r="B253" s="433" t="s">
        <v>597</v>
      </c>
      <c r="C253" s="434" t="e">
        <f>IF(EDATE(C238,1)&gt;$G$7,"",EDATE(C238,1))</f>
        <v>#VALUE!</v>
      </c>
      <c r="D253" s="418" t="e">
        <f t="shared" ref="D253:AG253" si="86">IF(D252&gt;$G$7,"",IF(C253=EOMONTH(DATE($C250,$D250,1),0),"",IF(C253="","",C253+1)))</f>
        <v>#VALUE!</v>
      </c>
      <c r="E253" s="418" t="e">
        <f t="shared" si="86"/>
        <v>#VALUE!</v>
      </c>
      <c r="F253" s="418" t="e">
        <f t="shared" si="86"/>
        <v>#VALUE!</v>
      </c>
      <c r="G253" s="418" t="e">
        <f t="shared" si="86"/>
        <v>#VALUE!</v>
      </c>
      <c r="H253" s="418" t="e">
        <f t="shared" si="86"/>
        <v>#VALUE!</v>
      </c>
      <c r="I253" s="418" t="e">
        <f t="shared" si="86"/>
        <v>#VALUE!</v>
      </c>
      <c r="J253" s="418" t="e">
        <f t="shared" si="86"/>
        <v>#VALUE!</v>
      </c>
      <c r="K253" s="418" t="e">
        <f t="shared" si="86"/>
        <v>#VALUE!</v>
      </c>
      <c r="L253" s="418" t="e">
        <f t="shared" si="86"/>
        <v>#VALUE!</v>
      </c>
      <c r="M253" s="418" t="e">
        <f t="shared" si="86"/>
        <v>#VALUE!</v>
      </c>
      <c r="N253" s="418" t="e">
        <f t="shared" si="86"/>
        <v>#VALUE!</v>
      </c>
      <c r="O253" s="418" t="e">
        <f t="shared" si="86"/>
        <v>#VALUE!</v>
      </c>
      <c r="P253" s="418" t="e">
        <f t="shared" si="86"/>
        <v>#VALUE!</v>
      </c>
      <c r="Q253" s="418" t="e">
        <f t="shared" si="86"/>
        <v>#VALUE!</v>
      </c>
      <c r="R253" s="418" t="e">
        <f t="shared" si="86"/>
        <v>#VALUE!</v>
      </c>
      <c r="S253" s="418" t="e">
        <f t="shared" si="86"/>
        <v>#VALUE!</v>
      </c>
      <c r="T253" s="418" t="e">
        <f t="shared" si="86"/>
        <v>#VALUE!</v>
      </c>
      <c r="U253" s="418" t="e">
        <f t="shared" si="86"/>
        <v>#VALUE!</v>
      </c>
      <c r="V253" s="418" t="e">
        <f t="shared" si="86"/>
        <v>#VALUE!</v>
      </c>
      <c r="W253" s="418" t="e">
        <f t="shared" si="86"/>
        <v>#VALUE!</v>
      </c>
      <c r="X253" s="418" t="e">
        <f t="shared" si="86"/>
        <v>#VALUE!</v>
      </c>
      <c r="Y253" s="418" t="e">
        <f t="shared" si="86"/>
        <v>#VALUE!</v>
      </c>
      <c r="Z253" s="418" t="e">
        <f t="shared" si="86"/>
        <v>#VALUE!</v>
      </c>
      <c r="AA253" s="418" t="e">
        <f t="shared" si="86"/>
        <v>#VALUE!</v>
      </c>
      <c r="AB253" s="418" t="e">
        <f t="shared" si="86"/>
        <v>#VALUE!</v>
      </c>
      <c r="AC253" s="418" t="e">
        <f t="shared" si="86"/>
        <v>#VALUE!</v>
      </c>
      <c r="AD253" s="418" t="e">
        <f t="shared" si="86"/>
        <v>#VALUE!</v>
      </c>
      <c r="AE253" s="418" t="e">
        <f t="shared" si="86"/>
        <v>#VALUE!</v>
      </c>
      <c r="AF253" s="418" t="e">
        <f t="shared" si="86"/>
        <v>#VALUE!</v>
      </c>
      <c r="AG253" s="418" t="e">
        <f t="shared" si="86"/>
        <v>#VALUE!</v>
      </c>
      <c r="AH253" s="419" t="s">
        <v>598</v>
      </c>
      <c r="AI253" s="420">
        <f>+COUNTIFS(C254:AG254,"土",C255:AG255,"")+COUNTIFS(C254:AG254,"日",C255:AG255,"")</f>
        <v>0</v>
      </c>
    </row>
    <row r="254" spans="2:36">
      <c r="B254" s="393" t="s">
        <v>569</v>
      </c>
      <c r="C254" s="394" t="str">
        <f>IFERROR(TEXT(WEEKDAY(+C253),"aaa"),"")</f>
        <v/>
      </c>
      <c r="D254" s="394" t="str">
        <f t="shared" ref="D254:AG254" si="87">IFERROR(TEXT(WEEKDAY(+D253),"aaa"),"")</f>
        <v/>
      </c>
      <c r="E254" s="394" t="str">
        <f t="shared" si="87"/>
        <v/>
      </c>
      <c r="F254" s="394" t="str">
        <f t="shared" si="87"/>
        <v/>
      </c>
      <c r="G254" s="394" t="str">
        <f t="shared" si="87"/>
        <v/>
      </c>
      <c r="H254" s="394" t="str">
        <f t="shared" si="87"/>
        <v/>
      </c>
      <c r="I254" s="394" t="str">
        <f t="shared" si="87"/>
        <v/>
      </c>
      <c r="J254" s="394" t="str">
        <f t="shared" si="87"/>
        <v/>
      </c>
      <c r="K254" s="394" t="str">
        <f t="shared" si="87"/>
        <v/>
      </c>
      <c r="L254" s="394" t="str">
        <f t="shared" si="87"/>
        <v/>
      </c>
      <c r="M254" s="394" t="str">
        <f t="shared" si="87"/>
        <v/>
      </c>
      <c r="N254" s="394" t="str">
        <f t="shared" si="87"/>
        <v/>
      </c>
      <c r="O254" s="394" t="str">
        <f t="shared" si="87"/>
        <v/>
      </c>
      <c r="P254" s="394" t="str">
        <f t="shared" si="87"/>
        <v/>
      </c>
      <c r="Q254" s="394" t="str">
        <f t="shared" si="87"/>
        <v/>
      </c>
      <c r="R254" s="394" t="str">
        <f t="shared" si="87"/>
        <v/>
      </c>
      <c r="S254" s="394" t="str">
        <f t="shared" si="87"/>
        <v/>
      </c>
      <c r="T254" s="394" t="str">
        <f t="shared" si="87"/>
        <v/>
      </c>
      <c r="U254" s="394" t="str">
        <f t="shared" si="87"/>
        <v/>
      </c>
      <c r="V254" s="394" t="str">
        <f t="shared" si="87"/>
        <v/>
      </c>
      <c r="W254" s="394" t="str">
        <f t="shared" si="87"/>
        <v/>
      </c>
      <c r="X254" s="394" t="str">
        <f t="shared" si="87"/>
        <v/>
      </c>
      <c r="Y254" s="394" t="str">
        <f t="shared" si="87"/>
        <v/>
      </c>
      <c r="Z254" s="394" t="str">
        <f t="shared" si="87"/>
        <v/>
      </c>
      <c r="AA254" s="394" t="str">
        <f t="shared" si="87"/>
        <v/>
      </c>
      <c r="AB254" s="394" t="str">
        <f t="shared" si="87"/>
        <v/>
      </c>
      <c r="AC254" s="394" t="str">
        <f t="shared" si="87"/>
        <v/>
      </c>
      <c r="AD254" s="394" t="str">
        <f t="shared" si="87"/>
        <v/>
      </c>
      <c r="AE254" s="394" t="str">
        <f t="shared" si="87"/>
        <v/>
      </c>
      <c r="AF254" s="394" t="str">
        <f t="shared" si="87"/>
        <v/>
      </c>
      <c r="AG254" s="394" t="str">
        <f t="shared" si="87"/>
        <v/>
      </c>
      <c r="AH254" s="419" t="s">
        <v>599</v>
      </c>
      <c r="AI254" s="420">
        <f>+COUNTIF(C255:AG255,"夏休")+COUNTIF(C255:AG255,"冬休")+COUNTIF(C255:AG255,"中止")+COUNTIF(C255:AG255,"工場")+COUNTIF(C255:AG255,"他")</f>
        <v>0</v>
      </c>
    </row>
    <row r="255" spans="2:36" ht="13.5" customHeight="1">
      <c r="B255" s="803" t="s">
        <v>601</v>
      </c>
      <c r="C255" s="805"/>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97"/>
      <c r="AH255" s="398" t="s">
        <v>527</v>
      </c>
      <c r="AI255" s="421">
        <f>COUNT(C253:AG253)-AI254</f>
        <v>0</v>
      </c>
    </row>
    <row r="256" spans="2:36" ht="13.5" customHeight="1">
      <c r="B256" s="804"/>
      <c r="C256" s="805"/>
      <c r="D256" s="778"/>
      <c r="E256" s="778"/>
      <c r="F256" s="778"/>
      <c r="G256" s="778"/>
      <c r="H256" s="778"/>
      <c r="I256" s="778"/>
      <c r="J256" s="778"/>
      <c r="K256" s="778"/>
      <c r="L256" s="778"/>
      <c r="M256" s="778"/>
      <c r="N256" s="778"/>
      <c r="O256" s="778"/>
      <c r="P256" s="778"/>
      <c r="Q256" s="778"/>
      <c r="R256" s="778"/>
      <c r="S256" s="778"/>
      <c r="T256" s="778"/>
      <c r="U256" s="778"/>
      <c r="V256" s="778"/>
      <c r="W256" s="778"/>
      <c r="X256" s="778"/>
      <c r="Y256" s="778"/>
      <c r="Z256" s="778"/>
      <c r="AA256" s="778"/>
      <c r="AB256" s="778"/>
      <c r="AC256" s="778"/>
      <c r="AD256" s="778"/>
      <c r="AE256" s="778"/>
      <c r="AF256" s="778"/>
      <c r="AG256" s="797"/>
      <c r="AH256" s="398" t="s">
        <v>573</v>
      </c>
      <c r="AI256" s="396">
        <f>+COUNTIF(C257:AG258,"休")</f>
        <v>0</v>
      </c>
      <c r="AJ256" s="422" t="e">
        <f>IF(AI257&gt;0.285,"",IF(AI256&lt;AI253,"←計画日数が足りません",""))</f>
        <v>#DIV/0!</v>
      </c>
    </row>
    <row r="257" spans="2:36" ht="13.5" customHeight="1">
      <c r="B257" s="798" t="s">
        <v>535</v>
      </c>
      <c r="C257" s="799"/>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4"/>
      <c r="AH257" s="398" t="s">
        <v>575</v>
      </c>
      <c r="AI257" s="399" t="e">
        <f>+AI256/AI255</f>
        <v>#DIV/0!</v>
      </c>
    </row>
    <row r="258" spans="2:36">
      <c r="B258" s="798"/>
      <c r="C258" s="799"/>
      <c r="D258" s="793"/>
      <c r="E258" s="793"/>
      <c r="F258" s="793"/>
      <c r="G258" s="793"/>
      <c r="H258" s="793"/>
      <c r="I258" s="793"/>
      <c r="J258" s="793"/>
      <c r="K258" s="793"/>
      <c r="L258" s="793"/>
      <c r="M258" s="793"/>
      <c r="N258" s="793"/>
      <c r="O258" s="793"/>
      <c r="P258" s="793"/>
      <c r="Q258" s="793"/>
      <c r="R258" s="793"/>
      <c r="S258" s="793"/>
      <c r="T258" s="793"/>
      <c r="U258" s="793"/>
      <c r="V258" s="793"/>
      <c r="W258" s="793"/>
      <c r="X258" s="793"/>
      <c r="Y258" s="793"/>
      <c r="Z258" s="793"/>
      <c r="AA258" s="793"/>
      <c r="AB258" s="793"/>
      <c r="AC258" s="793"/>
      <c r="AD258" s="793"/>
      <c r="AE258" s="793"/>
      <c r="AF258" s="793"/>
      <c r="AG258" s="794"/>
      <c r="AH258" s="398" t="s">
        <v>528</v>
      </c>
      <c r="AI258" s="396">
        <f>+COUNTA(C259:AG260)</f>
        <v>0</v>
      </c>
    </row>
    <row r="259" spans="2:36">
      <c r="B259" s="725" t="s">
        <v>538</v>
      </c>
      <c r="C259" s="795"/>
      <c r="D259" s="776"/>
      <c r="E259" s="776"/>
      <c r="F259" s="776"/>
      <c r="G259" s="776"/>
      <c r="H259" s="776"/>
      <c r="I259" s="776"/>
      <c r="J259" s="776"/>
      <c r="K259" s="776"/>
      <c r="L259" s="776"/>
      <c r="M259" s="776"/>
      <c r="N259" s="776"/>
      <c r="O259" s="776"/>
      <c r="P259" s="776"/>
      <c r="Q259" s="776"/>
      <c r="R259" s="776"/>
      <c r="S259" s="776"/>
      <c r="T259" s="776"/>
      <c r="U259" s="776"/>
      <c r="V259" s="776"/>
      <c r="W259" s="776"/>
      <c r="X259" s="776"/>
      <c r="Y259" s="776"/>
      <c r="Z259" s="776"/>
      <c r="AA259" s="776"/>
      <c r="AB259" s="776"/>
      <c r="AC259" s="776"/>
      <c r="AD259" s="776"/>
      <c r="AE259" s="776"/>
      <c r="AF259" s="776"/>
      <c r="AG259" s="783"/>
      <c r="AH259" s="423" t="s">
        <v>577</v>
      </c>
      <c r="AI259" s="424" t="e">
        <f>+AI258/AI255</f>
        <v>#DIV/0!</v>
      </c>
    </row>
    <row r="260" spans="2:36">
      <c r="B260" s="726"/>
      <c r="C260" s="796"/>
      <c r="D260" s="777"/>
      <c r="E260" s="777"/>
      <c r="F260" s="777"/>
      <c r="G260" s="777"/>
      <c r="H260" s="777"/>
      <c r="I260" s="777"/>
      <c r="J260" s="777"/>
      <c r="K260" s="777"/>
      <c r="L260" s="777"/>
      <c r="M260" s="777"/>
      <c r="N260" s="777"/>
      <c r="O260" s="777"/>
      <c r="P260" s="777"/>
      <c r="Q260" s="777"/>
      <c r="R260" s="777"/>
      <c r="S260" s="777"/>
      <c r="T260" s="777"/>
      <c r="U260" s="777"/>
      <c r="V260" s="777"/>
      <c r="W260" s="777"/>
      <c r="X260" s="777"/>
      <c r="Y260" s="777"/>
      <c r="Z260" s="777"/>
      <c r="AA260" s="777"/>
      <c r="AB260" s="777"/>
      <c r="AC260" s="777"/>
      <c r="AD260" s="777"/>
      <c r="AE260" s="777"/>
      <c r="AF260" s="777"/>
      <c r="AG260" s="784"/>
      <c r="AH260" s="400" t="s">
        <v>602</v>
      </c>
      <c r="AI260" s="401" t="str">
        <f>IF(7&gt;AI255,"対象外",IF(AI258&gt;=AI253,"OK",IF(AI259&gt;=0.285,"OK","NG")))</f>
        <v>対象外</v>
      </c>
      <c r="AJ260" s="422" t="str">
        <f>IF(AI260="対象外","←７日間に満たない期間は達成判定の対象外",IF(AI260="NG","←月単位未達成","←月単位達成"))</f>
        <v>←７日間に満たない期間は達成判定の対象外</v>
      </c>
    </row>
    <row r="261" spans="2:36" hidden="1">
      <c r="C261" s="425" t="e">
        <f t="shared" ref="C261:AG261" si="88">IF(AND(DAY(C253)&gt;=22,DAY(C253)&lt;=28,C254="土"),1,0)</f>
        <v>#VALUE!</v>
      </c>
      <c r="D261" s="425" t="e">
        <f t="shared" si="88"/>
        <v>#VALUE!</v>
      </c>
      <c r="E261" s="425" t="e">
        <f t="shared" si="88"/>
        <v>#VALUE!</v>
      </c>
      <c r="F261" s="425" t="e">
        <f t="shared" si="88"/>
        <v>#VALUE!</v>
      </c>
      <c r="G261" s="425" t="e">
        <f t="shared" si="88"/>
        <v>#VALUE!</v>
      </c>
      <c r="H261" s="425" t="e">
        <f t="shared" si="88"/>
        <v>#VALUE!</v>
      </c>
      <c r="I261" s="425" t="e">
        <f t="shared" si="88"/>
        <v>#VALUE!</v>
      </c>
      <c r="J261" s="425" t="e">
        <f t="shared" si="88"/>
        <v>#VALUE!</v>
      </c>
      <c r="K261" s="425" t="e">
        <f t="shared" si="88"/>
        <v>#VALUE!</v>
      </c>
      <c r="L261" s="425" t="e">
        <f t="shared" si="88"/>
        <v>#VALUE!</v>
      </c>
      <c r="M261" s="425" t="e">
        <f t="shared" si="88"/>
        <v>#VALUE!</v>
      </c>
      <c r="N261" s="425" t="e">
        <f t="shared" si="88"/>
        <v>#VALUE!</v>
      </c>
      <c r="O261" s="425" t="e">
        <f t="shared" si="88"/>
        <v>#VALUE!</v>
      </c>
      <c r="P261" s="425" t="e">
        <f t="shared" si="88"/>
        <v>#VALUE!</v>
      </c>
      <c r="Q261" s="425" t="e">
        <f t="shared" si="88"/>
        <v>#VALUE!</v>
      </c>
      <c r="R261" s="425" t="e">
        <f t="shared" si="88"/>
        <v>#VALUE!</v>
      </c>
      <c r="S261" s="425" t="e">
        <f t="shared" si="88"/>
        <v>#VALUE!</v>
      </c>
      <c r="T261" s="425" t="e">
        <f t="shared" si="88"/>
        <v>#VALUE!</v>
      </c>
      <c r="U261" s="425" t="e">
        <f t="shared" si="88"/>
        <v>#VALUE!</v>
      </c>
      <c r="V261" s="425" t="e">
        <f t="shared" si="88"/>
        <v>#VALUE!</v>
      </c>
      <c r="W261" s="425" t="e">
        <f t="shared" si="88"/>
        <v>#VALUE!</v>
      </c>
      <c r="X261" s="425" t="e">
        <f t="shared" si="88"/>
        <v>#VALUE!</v>
      </c>
      <c r="Y261" s="425" t="e">
        <f t="shared" si="88"/>
        <v>#VALUE!</v>
      </c>
      <c r="Z261" s="425" t="e">
        <f t="shared" si="88"/>
        <v>#VALUE!</v>
      </c>
      <c r="AA261" s="425" t="e">
        <f t="shared" si="88"/>
        <v>#VALUE!</v>
      </c>
      <c r="AB261" s="425" t="e">
        <f t="shared" si="88"/>
        <v>#VALUE!</v>
      </c>
      <c r="AC261" s="425" t="e">
        <f t="shared" si="88"/>
        <v>#VALUE!</v>
      </c>
      <c r="AD261" s="425" t="e">
        <f t="shared" si="88"/>
        <v>#VALUE!</v>
      </c>
      <c r="AE261" s="425" t="e">
        <f t="shared" si="88"/>
        <v>#VALUE!</v>
      </c>
      <c r="AF261" s="425" t="e">
        <f t="shared" si="88"/>
        <v>#VALUE!</v>
      </c>
      <c r="AG261" s="425" t="e">
        <f t="shared" si="88"/>
        <v>#VALUE!</v>
      </c>
      <c r="AH261" s="426" t="s">
        <v>603</v>
      </c>
      <c r="AI261" s="427">
        <f>_xlfn.AGGREGATE(9,6,C261:AG261)</f>
        <v>0</v>
      </c>
      <c r="AJ261" s="422"/>
    </row>
    <row r="262" spans="2:36" hidden="1">
      <c r="C262" s="428" t="e">
        <f t="shared" ref="C262:AG262" si="89">IF(AND(DAY(C253)&gt;=22,DAY(C253)&lt;=28,C254="土",OR(C259="休",C259="雨")),1,0)</f>
        <v>#VALUE!</v>
      </c>
      <c r="D262" s="428" t="e">
        <f t="shared" si="89"/>
        <v>#VALUE!</v>
      </c>
      <c r="E262" s="428" t="e">
        <f t="shared" si="89"/>
        <v>#VALUE!</v>
      </c>
      <c r="F262" s="428" t="e">
        <f t="shared" si="89"/>
        <v>#VALUE!</v>
      </c>
      <c r="G262" s="428" t="e">
        <f t="shared" si="89"/>
        <v>#VALUE!</v>
      </c>
      <c r="H262" s="428" t="e">
        <f t="shared" si="89"/>
        <v>#VALUE!</v>
      </c>
      <c r="I262" s="428" t="e">
        <f t="shared" si="89"/>
        <v>#VALUE!</v>
      </c>
      <c r="J262" s="428" t="e">
        <f t="shared" si="89"/>
        <v>#VALUE!</v>
      </c>
      <c r="K262" s="428" t="e">
        <f t="shared" si="89"/>
        <v>#VALUE!</v>
      </c>
      <c r="L262" s="428" t="e">
        <f t="shared" si="89"/>
        <v>#VALUE!</v>
      </c>
      <c r="M262" s="428" t="e">
        <f t="shared" si="89"/>
        <v>#VALUE!</v>
      </c>
      <c r="N262" s="428" t="e">
        <f t="shared" si="89"/>
        <v>#VALUE!</v>
      </c>
      <c r="O262" s="428" t="e">
        <f t="shared" si="89"/>
        <v>#VALUE!</v>
      </c>
      <c r="P262" s="428" t="e">
        <f t="shared" si="89"/>
        <v>#VALUE!</v>
      </c>
      <c r="Q262" s="428" t="e">
        <f t="shared" si="89"/>
        <v>#VALUE!</v>
      </c>
      <c r="R262" s="428" t="e">
        <f t="shared" si="89"/>
        <v>#VALUE!</v>
      </c>
      <c r="S262" s="428" t="e">
        <f t="shared" si="89"/>
        <v>#VALUE!</v>
      </c>
      <c r="T262" s="428" t="e">
        <f t="shared" si="89"/>
        <v>#VALUE!</v>
      </c>
      <c r="U262" s="428" t="e">
        <f t="shared" si="89"/>
        <v>#VALUE!</v>
      </c>
      <c r="V262" s="428" t="e">
        <f t="shared" si="89"/>
        <v>#VALUE!</v>
      </c>
      <c r="W262" s="428" t="e">
        <f t="shared" si="89"/>
        <v>#VALUE!</v>
      </c>
      <c r="X262" s="428" t="e">
        <f t="shared" si="89"/>
        <v>#VALUE!</v>
      </c>
      <c r="Y262" s="428" t="e">
        <f t="shared" si="89"/>
        <v>#VALUE!</v>
      </c>
      <c r="Z262" s="428" t="e">
        <f t="shared" si="89"/>
        <v>#VALUE!</v>
      </c>
      <c r="AA262" s="428" t="e">
        <f t="shared" si="89"/>
        <v>#VALUE!</v>
      </c>
      <c r="AB262" s="428" t="e">
        <f t="shared" si="89"/>
        <v>#VALUE!</v>
      </c>
      <c r="AC262" s="428" t="e">
        <f t="shared" si="89"/>
        <v>#VALUE!</v>
      </c>
      <c r="AD262" s="428" t="e">
        <f t="shared" si="89"/>
        <v>#VALUE!</v>
      </c>
      <c r="AE262" s="428" t="e">
        <f t="shared" si="89"/>
        <v>#VALUE!</v>
      </c>
      <c r="AF262" s="428" t="e">
        <f t="shared" si="89"/>
        <v>#VALUE!</v>
      </c>
      <c r="AG262" s="428" t="e">
        <f t="shared" si="89"/>
        <v>#VALUE!</v>
      </c>
      <c r="AH262" s="426" t="s">
        <v>604</v>
      </c>
      <c r="AI262" s="427">
        <f>_xlfn.AGGREGATE(9,6,C262:AG262)</f>
        <v>0</v>
      </c>
      <c r="AJ262" s="422"/>
    </row>
    <row r="264" spans="2:36" hidden="1">
      <c r="C264" s="364" t="e">
        <f>YEAR(C267)</f>
        <v>#VALUE!</v>
      </c>
      <c r="D264" s="364" t="e">
        <f>MONTH(C267)</f>
        <v>#VALUE!</v>
      </c>
    </row>
    <row r="265" spans="2:36">
      <c r="B265" s="368" t="s">
        <v>596</v>
      </c>
      <c r="C265" s="800" t="e">
        <f>C267</f>
        <v>#VALUE!</v>
      </c>
      <c r="D265" s="801"/>
      <c r="E265" s="801"/>
      <c r="F265" s="801"/>
      <c r="G265" s="801"/>
      <c r="H265" s="801"/>
      <c r="I265" s="801"/>
      <c r="J265" s="801"/>
      <c r="K265" s="801"/>
      <c r="L265" s="801"/>
      <c r="M265" s="801"/>
      <c r="N265" s="801"/>
      <c r="O265" s="801"/>
      <c r="P265" s="801"/>
      <c r="Q265" s="801"/>
      <c r="R265" s="801"/>
      <c r="S265" s="801"/>
      <c r="T265" s="801"/>
      <c r="U265" s="801"/>
      <c r="V265" s="801"/>
      <c r="W265" s="801"/>
      <c r="X265" s="801"/>
      <c r="Y265" s="801"/>
      <c r="Z265" s="801"/>
      <c r="AA265" s="801"/>
      <c r="AB265" s="801"/>
      <c r="AC265" s="801"/>
      <c r="AD265" s="801"/>
      <c r="AE265" s="801"/>
      <c r="AF265" s="801"/>
      <c r="AG265" s="801"/>
      <c r="AH265" s="801"/>
      <c r="AI265" s="802"/>
    </row>
    <row r="266" spans="2:36" hidden="1">
      <c r="B266" s="430"/>
      <c r="C266" s="418" t="e">
        <f>DATE($C264,$D264,1)</f>
        <v>#VALUE!</v>
      </c>
      <c r="D266" s="418" t="e">
        <f t="shared" ref="D266:AG266" si="90">C266+1</f>
        <v>#VALUE!</v>
      </c>
      <c r="E266" s="418" t="e">
        <f t="shared" si="90"/>
        <v>#VALUE!</v>
      </c>
      <c r="F266" s="418" t="e">
        <f t="shared" si="90"/>
        <v>#VALUE!</v>
      </c>
      <c r="G266" s="418" t="e">
        <f t="shared" si="90"/>
        <v>#VALUE!</v>
      </c>
      <c r="H266" s="418" t="e">
        <f t="shared" si="90"/>
        <v>#VALUE!</v>
      </c>
      <c r="I266" s="418" t="e">
        <f t="shared" si="90"/>
        <v>#VALUE!</v>
      </c>
      <c r="J266" s="418" t="e">
        <f t="shared" si="90"/>
        <v>#VALUE!</v>
      </c>
      <c r="K266" s="418" t="e">
        <f t="shared" si="90"/>
        <v>#VALUE!</v>
      </c>
      <c r="L266" s="418" t="e">
        <f t="shared" si="90"/>
        <v>#VALUE!</v>
      </c>
      <c r="M266" s="418" t="e">
        <f t="shared" si="90"/>
        <v>#VALUE!</v>
      </c>
      <c r="N266" s="418" t="e">
        <f t="shared" si="90"/>
        <v>#VALUE!</v>
      </c>
      <c r="O266" s="418" t="e">
        <f t="shared" si="90"/>
        <v>#VALUE!</v>
      </c>
      <c r="P266" s="418" t="e">
        <f t="shared" si="90"/>
        <v>#VALUE!</v>
      </c>
      <c r="Q266" s="418" t="e">
        <f t="shared" si="90"/>
        <v>#VALUE!</v>
      </c>
      <c r="R266" s="418" t="e">
        <f t="shared" si="90"/>
        <v>#VALUE!</v>
      </c>
      <c r="S266" s="418" t="e">
        <f t="shared" si="90"/>
        <v>#VALUE!</v>
      </c>
      <c r="T266" s="418" t="e">
        <f t="shared" si="90"/>
        <v>#VALUE!</v>
      </c>
      <c r="U266" s="418" t="e">
        <f t="shared" si="90"/>
        <v>#VALUE!</v>
      </c>
      <c r="V266" s="418" t="e">
        <f t="shared" si="90"/>
        <v>#VALUE!</v>
      </c>
      <c r="W266" s="418" t="e">
        <f t="shared" si="90"/>
        <v>#VALUE!</v>
      </c>
      <c r="X266" s="418" t="e">
        <f t="shared" si="90"/>
        <v>#VALUE!</v>
      </c>
      <c r="Y266" s="418" t="e">
        <f t="shared" si="90"/>
        <v>#VALUE!</v>
      </c>
      <c r="Z266" s="418" t="e">
        <f t="shared" si="90"/>
        <v>#VALUE!</v>
      </c>
      <c r="AA266" s="418" t="e">
        <f t="shared" si="90"/>
        <v>#VALUE!</v>
      </c>
      <c r="AB266" s="418" t="e">
        <f t="shared" si="90"/>
        <v>#VALUE!</v>
      </c>
      <c r="AC266" s="418" t="e">
        <f t="shared" si="90"/>
        <v>#VALUE!</v>
      </c>
      <c r="AD266" s="418" t="e">
        <f t="shared" si="90"/>
        <v>#VALUE!</v>
      </c>
      <c r="AE266" s="418" t="e">
        <f t="shared" si="90"/>
        <v>#VALUE!</v>
      </c>
      <c r="AF266" s="418" t="e">
        <f t="shared" si="90"/>
        <v>#VALUE!</v>
      </c>
      <c r="AG266" s="418" t="e">
        <f t="shared" si="90"/>
        <v>#VALUE!</v>
      </c>
      <c r="AH266" s="431"/>
      <c r="AI266" s="432"/>
    </row>
    <row r="267" spans="2:36">
      <c r="B267" s="433" t="s">
        <v>597</v>
      </c>
      <c r="C267" s="434" t="e">
        <f>IF(EDATE(C252,1)&gt;$G$7,"",EDATE(C252,1))</f>
        <v>#VALUE!</v>
      </c>
      <c r="D267" s="418" t="e">
        <f t="shared" ref="D267:AG267" si="91">IF(D266&gt;$G$7,"",IF(C267=EOMONTH(DATE($C264,$D264,1),0),"",IF(C267="","",C267+1)))</f>
        <v>#VALUE!</v>
      </c>
      <c r="E267" s="418" t="e">
        <f t="shared" si="91"/>
        <v>#VALUE!</v>
      </c>
      <c r="F267" s="418" t="e">
        <f t="shared" si="91"/>
        <v>#VALUE!</v>
      </c>
      <c r="G267" s="418" t="e">
        <f t="shared" si="91"/>
        <v>#VALUE!</v>
      </c>
      <c r="H267" s="418" t="e">
        <f t="shared" si="91"/>
        <v>#VALUE!</v>
      </c>
      <c r="I267" s="418" t="e">
        <f t="shared" si="91"/>
        <v>#VALUE!</v>
      </c>
      <c r="J267" s="418" t="e">
        <f t="shared" si="91"/>
        <v>#VALUE!</v>
      </c>
      <c r="K267" s="418" t="e">
        <f t="shared" si="91"/>
        <v>#VALUE!</v>
      </c>
      <c r="L267" s="418" t="e">
        <f t="shared" si="91"/>
        <v>#VALUE!</v>
      </c>
      <c r="M267" s="418" t="e">
        <f t="shared" si="91"/>
        <v>#VALUE!</v>
      </c>
      <c r="N267" s="418" t="e">
        <f t="shared" si="91"/>
        <v>#VALUE!</v>
      </c>
      <c r="O267" s="418" t="e">
        <f t="shared" si="91"/>
        <v>#VALUE!</v>
      </c>
      <c r="P267" s="418" t="e">
        <f t="shared" si="91"/>
        <v>#VALUE!</v>
      </c>
      <c r="Q267" s="418" t="e">
        <f t="shared" si="91"/>
        <v>#VALUE!</v>
      </c>
      <c r="R267" s="418" t="e">
        <f t="shared" si="91"/>
        <v>#VALUE!</v>
      </c>
      <c r="S267" s="418" t="e">
        <f t="shared" si="91"/>
        <v>#VALUE!</v>
      </c>
      <c r="T267" s="418" t="e">
        <f t="shared" si="91"/>
        <v>#VALUE!</v>
      </c>
      <c r="U267" s="418" t="e">
        <f t="shared" si="91"/>
        <v>#VALUE!</v>
      </c>
      <c r="V267" s="418" t="e">
        <f t="shared" si="91"/>
        <v>#VALUE!</v>
      </c>
      <c r="W267" s="418" t="e">
        <f t="shared" si="91"/>
        <v>#VALUE!</v>
      </c>
      <c r="X267" s="418" t="e">
        <f t="shared" si="91"/>
        <v>#VALUE!</v>
      </c>
      <c r="Y267" s="418" t="e">
        <f t="shared" si="91"/>
        <v>#VALUE!</v>
      </c>
      <c r="Z267" s="418" t="e">
        <f t="shared" si="91"/>
        <v>#VALUE!</v>
      </c>
      <c r="AA267" s="418" t="e">
        <f t="shared" si="91"/>
        <v>#VALUE!</v>
      </c>
      <c r="AB267" s="418" t="e">
        <f t="shared" si="91"/>
        <v>#VALUE!</v>
      </c>
      <c r="AC267" s="418" t="e">
        <f t="shared" si="91"/>
        <v>#VALUE!</v>
      </c>
      <c r="AD267" s="418" t="e">
        <f t="shared" si="91"/>
        <v>#VALUE!</v>
      </c>
      <c r="AE267" s="418" t="e">
        <f t="shared" si="91"/>
        <v>#VALUE!</v>
      </c>
      <c r="AF267" s="418" t="e">
        <f t="shared" si="91"/>
        <v>#VALUE!</v>
      </c>
      <c r="AG267" s="418" t="e">
        <f t="shared" si="91"/>
        <v>#VALUE!</v>
      </c>
      <c r="AH267" s="419" t="s">
        <v>598</v>
      </c>
      <c r="AI267" s="420">
        <f>+COUNTIFS(C268:AG268,"土",C269:AG269,"")+COUNTIFS(C268:AG268,"日",C269:AG269,"")</f>
        <v>0</v>
      </c>
    </row>
    <row r="268" spans="2:36">
      <c r="B268" s="393" t="s">
        <v>569</v>
      </c>
      <c r="C268" s="394" t="str">
        <f>IFERROR(TEXT(WEEKDAY(+C267),"aaa"),"")</f>
        <v/>
      </c>
      <c r="D268" s="394" t="str">
        <f t="shared" ref="D268:AG268" si="92">IFERROR(TEXT(WEEKDAY(+D267),"aaa"),"")</f>
        <v/>
      </c>
      <c r="E268" s="394" t="str">
        <f t="shared" si="92"/>
        <v/>
      </c>
      <c r="F268" s="394" t="str">
        <f t="shared" si="92"/>
        <v/>
      </c>
      <c r="G268" s="394" t="str">
        <f t="shared" si="92"/>
        <v/>
      </c>
      <c r="H268" s="394" t="str">
        <f t="shared" si="92"/>
        <v/>
      </c>
      <c r="I268" s="394" t="str">
        <f t="shared" si="92"/>
        <v/>
      </c>
      <c r="J268" s="394" t="str">
        <f t="shared" si="92"/>
        <v/>
      </c>
      <c r="K268" s="394" t="str">
        <f t="shared" si="92"/>
        <v/>
      </c>
      <c r="L268" s="394" t="str">
        <f t="shared" si="92"/>
        <v/>
      </c>
      <c r="M268" s="394" t="str">
        <f t="shared" si="92"/>
        <v/>
      </c>
      <c r="N268" s="394" t="str">
        <f t="shared" si="92"/>
        <v/>
      </c>
      <c r="O268" s="394" t="str">
        <f t="shared" si="92"/>
        <v/>
      </c>
      <c r="P268" s="394" t="str">
        <f t="shared" si="92"/>
        <v/>
      </c>
      <c r="Q268" s="394" t="str">
        <f t="shared" si="92"/>
        <v/>
      </c>
      <c r="R268" s="394" t="str">
        <f t="shared" si="92"/>
        <v/>
      </c>
      <c r="S268" s="394" t="str">
        <f t="shared" si="92"/>
        <v/>
      </c>
      <c r="T268" s="394" t="str">
        <f t="shared" si="92"/>
        <v/>
      </c>
      <c r="U268" s="394" t="str">
        <f t="shared" si="92"/>
        <v/>
      </c>
      <c r="V268" s="394" t="str">
        <f t="shared" si="92"/>
        <v/>
      </c>
      <c r="W268" s="394" t="str">
        <f t="shared" si="92"/>
        <v/>
      </c>
      <c r="X268" s="394" t="str">
        <f t="shared" si="92"/>
        <v/>
      </c>
      <c r="Y268" s="394" t="str">
        <f t="shared" si="92"/>
        <v/>
      </c>
      <c r="Z268" s="394" t="str">
        <f t="shared" si="92"/>
        <v/>
      </c>
      <c r="AA268" s="394" t="str">
        <f t="shared" si="92"/>
        <v/>
      </c>
      <c r="AB268" s="394" t="str">
        <f t="shared" si="92"/>
        <v/>
      </c>
      <c r="AC268" s="394" t="str">
        <f t="shared" si="92"/>
        <v/>
      </c>
      <c r="AD268" s="394" t="str">
        <f t="shared" si="92"/>
        <v/>
      </c>
      <c r="AE268" s="394" t="str">
        <f t="shared" si="92"/>
        <v/>
      </c>
      <c r="AF268" s="394" t="str">
        <f t="shared" si="92"/>
        <v/>
      </c>
      <c r="AG268" s="394" t="str">
        <f t="shared" si="92"/>
        <v/>
      </c>
      <c r="AH268" s="419" t="s">
        <v>599</v>
      </c>
      <c r="AI268" s="420">
        <f>+COUNTIF(C269:AG269,"夏休")+COUNTIF(C269:AG269,"冬休")+COUNTIF(C269:AG269,"中止")+COUNTIF(C269:AG269,"工場")+COUNTIF(C269:AG269,"他")</f>
        <v>0</v>
      </c>
    </row>
    <row r="269" spans="2:36" ht="13.5" customHeight="1">
      <c r="B269" s="803" t="s">
        <v>601</v>
      </c>
      <c r="C269" s="805"/>
      <c r="D269" s="778"/>
      <c r="E269" s="778"/>
      <c r="F269" s="778"/>
      <c r="G269" s="778"/>
      <c r="H269" s="778"/>
      <c r="I269" s="778"/>
      <c r="J269" s="778"/>
      <c r="K269" s="778"/>
      <c r="L269" s="778"/>
      <c r="M269" s="778"/>
      <c r="N269" s="778"/>
      <c r="O269" s="778"/>
      <c r="P269" s="778"/>
      <c r="Q269" s="778"/>
      <c r="R269" s="778"/>
      <c r="S269" s="778"/>
      <c r="T269" s="778"/>
      <c r="U269" s="778"/>
      <c r="V269" s="778"/>
      <c r="W269" s="778"/>
      <c r="X269" s="778"/>
      <c r="Y269" s="778"/>
      <c r="Z269" s="778"/>
      <c r="AA269" s="778"/>
      <c r="AB269" s="778"/>
      <c r="AC269" s="778"/>
      <c r="AD269" s="778"/>
      <c r="AE269" s="778"/>
      <c r="AF269" s="778"/>
      <c r="AG269" s="797"/>
      <c r="AH269" s="398" t="s">
        <v>527</v>
      </c>
      <c r="AI269" s="421">
        <f>COUNT(C267:AG267)-AI268</f>
        <v>0</v>
      </c>
    </row>
    <row r="270" spans="2:36" ht="13.5" customHeight="1">
      <c r="B270" s="804"/>
      <c r="C270" s="805"/>
      <c r="D270" s="778"/>
      <c r="E270" s="778"/>
      <c r="F270" s="778"/>
      <c r="G270" s="778"/>
      <c r="H270" s="778"/>
      <c r="I270" s="778"/>
      <c r="J270" s="778"/>
      <c r="K270" s="778"/>
      <c r="L270" s="778"/>
      <c r="M270" s="778"/>
      <c r="N270" s="778"/>
      <c r="O270" s="778"/>
      <c r="P270" s="778"/>
      <c r="Q270" s="778"/>
      <c r="R270" s="778"/>
      <c r="S270" s="778"/>
      <c r="T270" s="778"/>
      <c r="U270" s="778"/>
      <c r="V270" s="778"/>
      <c r="W270" s="778"/>
      <c r="X270" s="778"/>
      <c r="Y270" s="778"/>
      <c r="Z270" s="778"/>
      <c r="AA270" s="778"/>
      <c r="AB270" s="778"/>
      <c r="AC270" s="778"/>
      <c r="AD270" s="778"/>
      <c r="AE270" s="778"/>
      <c r="AF270" s="778"/>
      <c r="AG270" s="797"/>
      <c r="AH270" s="398" t="s">
        <v>573</v>
      </c>
      <c r="AI270" s="396">
        <f>+COUNTIF(C271:AG272,"休")</f>
        <v>0</v>
      </c>
      <c r="AJ270" s="422" t="e">
        <f>IF(AI271&gt;0.285,"",IF(AI270&lt;AI267,"←計画日数が足りません",""))</f>
        <v>#DIV/0!</v>
      </c>
    </row>
    <row r="271" spans="2:36" ht="13.5" customHeight="1">
      <c r="B271" s="798" t="s">
        <v>535</v>
      </c>
      <c r="C271" s="799"/>
      <c r="D271" s="793"/>
      <c r="E271" s="793"/>
      <c r="F271" s="793"/>
      <c r="G271" s="793"/>
      <c r="H271" s="793"/>
      <c r="I271" s="793"/>
      <c r="J271" s="793"/>
      <c r="K271" s="793"/>
      <c r="L271" s="793"/>
      <c r="M271" s="793"/>
      <c r="N271" s="793"/>
      <c r="O271" s="793"/>
      <c r="P271" s="793"/>
      <c r="Q271" s="793"/>
      <c r="R271" s="793"/>
      <c r="S271" s="793"/>
      <c r="T271" s="793"/>
      <c r="U271" s="793"/>
      <c r="V271" s="793"/>
      <c r="W271" s="793"/>
      <c r="X271" s="793"/>
      <c r="Y271" s="793"/>
      <c r="Z271" s="793"/>
      <c r="AA271" s="793"/>
      <c r="AB271" s="793"/>
      <c r="AC271" s="793"/>
      <c r="AD271" s="793"/>
      <c r="AE271" s="793"/>
      <c r="AF271" s="793"/>
      <c r="AG271" s="794"/>
      <c r="AH271" s="398" t="s">
        <v>575</v>
      </c>
      <c r="AI271" s="399" t="e">
        <f>+AI270/AI269</f>
        <v>#DIV/0!</v>
      </c>
    </row>
    <row r="272" spans="2:36">
      <c r="B272" s="798"/>
      <c r="C272" s="799"/>
      <c r="D272" s="793"/>
      <c r="E272" s="793"/>
      <c r="F272" s="793"/>
      <c r="G272" s="793"/>
      <c r="H272" s="793"/>
      <c r="I272" s="793"/>
      <c r="J272" s="793"/>
      <c r="K272" s="793"/>
      <c r="L272" s="793"/>
      <c r="M272" s="793"/>
      <c r="N272" s="793"/>
      <c r="O272" s="793"/>
      <c r="P272" s="793"/>
      <c r="Q272" s="793"/>
      <c r="R272" s="793"/>
      <c r="S272" s="793"/>
      <c r="T272" s="793"/>
      <c r="U272" s="793"/>
      <c r="V272" s="793"/>
      <c r="W272" s="793"/>
      <c r="X272" s="793"/>
      <c r="Y272" s="793"/>
      <c r="Z272" s="793"/>
      <c r="AA272" s="793"/>
      <c r="AB272" s="793"/>
      <c r="AC272" s="793"/>
      <c r="AD272" s="793"/>
      <c r="AE272" s="793"/>
      <c r="AF272" s="793"/>
      <c r="AG272" s="794"/>
      <c r="AH272" s="398" t="s">
        <v>528</v>
      </c>
      <c r="AI272" s="396">
        <f>+COUNTA(C273:AG274)</f>
        <v>0</v>
      </c>
    </row>
    <row r="273" spans="2:36">
      <c r="B273" s="725" t="s">
        <v>538</v>
      </c>
      <c r="C273" s="795"/>
      <c r="D273" s="776"/>
      <c r="E273" s="776"/>
      <c r="F273" s="776"/>
      <c r="G273" s="776"/>
      <c r="H273" s="776"/>
      <c r="I273" s="776"/>
      <c r="J273" s="776"/>
      <c r="K273" s="776"/>
      <c r="L273" s="776"/>
      <c r="M273" s="776"/>
      <c r="N273" s="776"/>
      <c r="O273" s="776"/>
      <c r="P273" s="776"/>
      <c r="Q273" s="776"/>
      <c r="R273" s="776"/>
      <c r="S273" s="776"/>
      <c r="T273" s="776"/>
      <c r="U273" s="776"/>
      <c r="V273" s="776"/>
      <c r="W273" s="776"/>
      <c r="X273" s="776"/>
      <c r="Y273" s="776"/>
      <c r="Z273" s="776"/>
      <c r="AA273" s="776"/>
      <c r="AB273" s="776"/>
      <c r="AC273" s="776"/>
      <c r="AD273" s="776"/>
      <c r="AE273" s="776"/>
      <c r="AF273" s="776"/>
      <c r="AG273" s="783"/>
      <c r="AH273" s="423" t="s">
        <v>577</v>
      </c>
      <c r="AI273" s="424" t="e">
        <f>+AI272/AI269</f>
        <v>#DIV/0!</v>
      </c>
    </row>
    <row r="274" spans="2:36">
      <c r="B274" s="726"/>
      <c r="C274" s="796"/>
      <c r="D274" s="777"/>
      <c r="E274" s="777"/>
      <c r="F274" s="777"/>
      <c r="G274" s="777"/>
      <c r="H274" s="777"/>
      <c r="I274" s="777"/>
      <c r="J274" s="777"/>
      <c r="K274" s="777"/>
      <c r="L274" s="777"/>
      <c r="M274" s="777"/>
      <c r="N274" s="777"/>
      <c r="O274" s="777"/>
      <c r="P274" s="777"/>
      <c r="Q274" s="777"/>
      <c r="R274" s="777"/>
      <c r="S274" s="777"/>
      <c r="T274" s="777"/>
      <c r="U274" s="777"/>
      <c r="V274" s="777"/>
      <c r="W274" s="777"/>
      <c r="X274" s="777"/>
      <c r="Y274" s="777"/>
      <c r="Z274" s="777"/>
      <c r="AA274" s="777"/>
      <c r="AB274" s="777"/>
      <c r="AC274" s="777"/>
      <c r="AD274" s="777"/>
      <c r="AE274" s="777"/>
      <c r="AF274" s="777"/>
      <c r="AG274" s="784"/>
      <c r="AH274" s="400" t="s">
        <v>602</v>
      </c>
      <c r="AI274" s="401" t="str">
        <f>IF(7&gt;AI269,"対象外",IF(AI272&gt;=AI267,"OK",IF(AI273&gt;=0.285,"OK","NG")))</f>
        <v>対象外</v>
      </c>
      <c r="AJ274" s="422" t="str">
        <f>IF(AI274="対象外","←７日間に満たない期間は達成判定の対象外",IF(AI274="NG","←月単位未達成","←月単位達成"))</f>
        <v>←７日間に満たない期間は達成判定の対象外</v>
      </c>
    </row>
    <row r="275" spans="2:36" hidden="1">
      <c r="C275" s="425" t="e">
        <f t="shared" ref="C275:AG275" si="93">IF(AND(DAY(C267)&gt;=22,DAY(C267)&lt;=28,C268="土"),1,0)</f>
        <v>#VALUE!</v>
      </c>
      <c r="D275" s="425" t="e">
        <f t="shared" si="93"/>
        <v>#VALUE!</v>
      </c>
      <c r="E275" s="425" t="e">
        <f t="shared" si="93"/>
        <v>#VALUE!</v>
      </c>
      <c r="F275" s="425" t="e">
        <f t="shared" si="93"/>
        <v>#VALUE!</v>
      </c>
      <c r="G275" s="425" t="e">
        <f t="shared" si="93"/>
        <v>#VALUE!</v>
      </c>
      <c r="H275" s="425" t="e">
        <f t="shared" si="93"/>
        <v>#VALUE!</v>
      </c>
      <c r="I275" s="425" t="e">
        <f t="shared" si="93"/>
        <v>#VALUE!</v>
      </c>
      <c r="J275" s="425" t="e">
        <f t="shared" si="93"/>
        <v>#VALUE!</v>
      </c>
      <c r="K275" s="425" t="e">
        <f t="shared" si="93"/>
        <v>#VALUE!</v>
      </c>
      <c r="L275" s="425" t="e">
        <f t="shared" si="93"/>
        <v>#VALUE!</v>
      </c>
      <c r="M275" s="425" t="e">
        <f t="shared" si="93"/>
        <v>#VALUE!</v>
      </c>
      <c r="N275" s="425" t="e">
        <f t="shared" si="93"/>
        <v>#VALUE!</v>
      </c>
      <c r="O275" s="425" t="e">
        <f t="shared" si="93"/>
        <v>#VALUE!</v>
      </c>
      <c r="P275" s="425" t="e">
        <f t="shared" si="93"/>
        <v>#VALUE!</v>
      </c>
      <c r="Q275" s="425" t="e">
        <f t="shared" si="93"/>
        <v>#VALUE!</v>
      </c>
      <c r="R275" s="425" t="e">
        <f t="shared" si="93"/>
        <v>#VALUE!</v>
      </c>
      <c r="S275" s="425" t="e">
        <f t="shared" si="93"/>
        <v>#VALUE!</v>
      </c>
      <c r="T275" s="425" t="e">
        <f t="shared" si="93"/>
        <v>#VALUE!</v>
      </c>
      <c r="U275" s="425" t="e">
        <f t="shared" si="93"/>
        <v>#VALUE!</v>
      </c>
      <c r="V275" s="425" t="e">
        <f t="shared" si="93"/>
        <v>#VALUE!</v>
      </c>
      <c r="W275" s="425" t="e">
        <f t="shared" si="93"/>
        <v>#VALUE!</v>
      </c>
      <c r="X275" s="425" t="e">
        <f t="shared" si="93"/>
        <v>#VALUE!</v>
      </c>
      <c r="Y275" s="425" t="e">
        <f t="shared" si="93"/>
        <v>#VALUE!</v>
      </c>
      <c r="Z275" s="425" t="e">
        <f t="shared" si="93"/>
        <v>#VALUE!</v>
      </c>
      <c r="AA275" s="425" t="e">
        <f t="shared" si="93"/>
        <v>#VALUE!</v>
      </c>
      <c r="AB275" s="425" t="e">
        <f t="shared" si="93"/>
        <v>#VALUE!</v>
      </c>
      <c r="AC275" s="425" t="e">
        <f t="shared" si="93"/>
        <v>#VALUE!</v>
      </c>
      <c r="AD275" s="425" t="e">
        <f t="shared" si="93"/>
        <v>#VALUE!</v>
      </c>
      <c r="AE275" s="425" t="e">
        <f t="shared" si="93"/>
        <v>#VALUE!</v>
      </c>
      <c r="AF275" s="425" t="e">
        <f t="shared" si="93"/>
        <v>#VALUE!</v>
      </c>
      <c r="AG275" s="425" t="e">
        <f t="shared" si="93"/>
        <v>#VALUE!</v>
      </c>
      <c r="AH275" s="426" t="s">
        <v>603</v>
      </c>
      <c r="AI275" s="427">
        <f>_xlfn.AGGREGATE(9,6,C275:AG275)</f>
        <v>0</v>
      </c>
      <c r="AJ275" s="422"/>
    </row>
    <row r="276" spans="2:36" hidden="1">
      <c r="C276" s="428" t="e">
        <f t="shared" ref="C276:AG276" si="94">IF(AND(DAY(C267)&gt;=22,DAY(C267)&lt;=28,C268="土",OR(C273="休",C273="雨")),1,0)</f>
        <v>#VALUE!</v>
      </c>
      <c r="D276" s="428" t="e">
        <f t="shared" si="94"/>
        <v>#VALUE!</v>
      </c>
      <c r="E276" s="428" t="e">
        <f t="shared" si="94"/>
        <v>#VALUE!</v>
      </c>
      <c r="F276" s="428" t="e">
        <f t="shared" si="94"/>
        <v>#VALUE!</v>
      </c>
      <c r="G276" s="428" t="e">
        <f t="shared" si="94"/>
        <v>#VALUE!</v>
      </c>
      <c r="H276" s="428" t="e">
        <f t="shared" si="94"/>
        <v>#VALUE!</v>
      </c>
      <c r="I276" s="428" t="e">
        <f t="shared" si="94"/>
        <v>#VALUE!</v>
      </c>
      <c r="J276" s="428" t="e">
        <f t="shared" si="94"/>
        <v>#VALUE!</v>
      </c>
      <c r="K276" s="428" t="e">
        <f t="shared" si="94"/>
        <v>#VALUE!</v>
      </c>
      <c r="L276" s="428" t="e">
        <f t="shared" si="94"/>
        <v>#VALUE!</v>
      </c>
      <c r="M276" s="428" t="e">
        <f t="shared" si="94"/>
        <v>#VALUE!</v>
      </c>
      <c r="N276" s="428" t="e">
        <f t="shared" si="94"/>
        <v>#VALUE!</v>
      </c>
      <c r="O276" s="428" t="e">
        <f t="shared" si="94"/>
        <v>#VALUE!</v>
      </c>
      <c r="P276" s="428" t="e">
        <f t="shared" si="94"/>
        <v>#VALUE!</v>
      </c>
      <c r="Q276" s="428" t="e">
        <f t="shared" si="94"/>
        <v>#VALUE!</v>
      </c>
      <c r="R276" s="428" t="e">
        <f t="shared" si="94"/>
        <v>#VALUE!</v>
      </c>
      <c r="S276" s="428" t="e">
        <f t="shared" si="94"/>
        <v>#VALUE!</v>
      </c>
      <c r="T276" s="428" t="e">
        <f t="shared" si="94"/>
        <v>#VALUE!</v>
      </c>
      <c r="U276" s="428" t="e">
        <f t="shared" si="94"/>
        <v>#VALUE!</v>
      </c>
      <c r="V276" s="428" t="e">
        <f t="shared" si="94"/>
        <v>#VALUE!</v>
      </c>
      <c r="W276" s="428" t="e">
        <f t="shared" si="94"/>
        <v>#VALUE!</v>
      </c>
      <c r="X276" s="428" t="e">
        <f t="shared" si="94"/>
        <v>#VALUE!</v>
      </c>
      <c r="Y276" s="428" t="e">
        <f t="shared" si="94"/>
        <v>#VALUE!</v>
      </c>
      <c r="Z276" s="428" t="e">
        <f t="shared" si="94"/>
        <v>#VALUE!</v>
      </c>
      <c r="AA276" s="428" t="e">
        <f t="shared" si="94"/>
        <v>#VALUE!</v>
      </c>
      <c r="AB276" s="428" t="e">
        <f t="shared" si="94"/>
        <v>#VALUE!</v>
      </c>
      <c r="AC276" s="428" t="e">
        <f t="shared" si="94"/>
        <v>#VALUE!</v>
      </c>
      <c r="AD276" s="428" t="e">
        <f t="shared" si="94"/>
        <v>#VALUE!</v>
      </c>
      <c r="AE276" s="428" t="e">
        <f t="shared" si="94"/>
        <v>#VALUE!</v>
      </c>
      <c r="AF276" s="428" t="e">
        <f t="shared" si="94"/>
        <v>#VALUE!</v>
      </c>
      <c r="AG276" s="428" t="e">
        <f t="shared" si="94"/>
        <v>#VALUE!</v>
      </c>
      <c r="AH276" s="426" t="s">
        <v>604</v>
      </c>
      <c r="AI276" s="427">
        <f>_xlfn.AGGREGATE(9,6,C276:AG276)</f>
        <v>0</v>
      </c>
      <c r="AJ276" s="422"/>
    </row>
    <row r="278" spans="2:36" hidden="1">
      <c r="C278" s="364" t="e">
        <f>YEAR(C281)</f>
        <v>#VALUE!</v>
      </c>
      <c r="D278" s="364" t="e">
        <f>MONTH(C281)</f>
        <v>#VALUE!</v>
      </c>
    </row>
    <row r="279" spans="2:36">
      <c r="B279" s="368" t="s">
        <v>596</v>
      </c>
      <c r="C279" s="800" t="e">
        <f>C281</f>
        <v>#VALUE!</v>
      </c>
      <c r="D279" s="801"/>
      <c r="E279" s="801"/>
      <c r="F279" s="801"/>
      <c r="G279" s="801"/>
      <c r="H279" s="801"/>
      <c r="I279" s="801"/>
      <c r="J279" s="801"/>
      <c r="K279" s="801"/>
      <c r="L279" s="801"/>
      <c r="M279" s="801"/>
      <c r="N279" s="801"/>
      <c r="O279" s="801"/>
      <c r="P279" s="801"/>
      <c r="Q279" s="801"/>
      <c r="R279" s="801"/>
      <c r="S279" s="801"/>
      <c r="T279" s="801"/>
      <c r="U279" s="801"/>
      <c r="V279" s="801"/>
      <c r="W279" s="801"/>
      <c r="X279" s="801"/>
      <c r="Y279" s="801"/>
      <c r="Z279" s="801"/>
      <c r="AA279" s="801"/>
      <c r="AB279" s="801"/>
      <c r="AC279" s="801"/>
      <c r="AD279" s="801"/>
      <c r="AE279" s="801"/>
      <c r="AF279" s="801"/>
      <c r="AG279" s="801"/>
      <c r="AH279" s="801"/>
      <c r="AI279" s="802"/>
    </row>
    <row r="280" spans="2:36" hidden="1">
      <c r="B280" s="430"/>
      <c r="C280" s="418" t="e">
        <f>DATE($C278,$D278,1)</f>
        <v>#VALUE!</v>
      </c>
      <c r="D280" s="418" t="e">
        <f t="shared" ref="D280:AG280" si="95">C280+1</f>
        <v>#VALUE!</v>
      </c>
      <c r="E280" s="418" t="e">
        <f t="shared" si="95"/>
        <v>#VALUE!</v>
      </c>
      <c r="F280" s="418" t="e">
        <f t="shared" si="95"/>
        <v>#VALUE!</v>
      </c>
      <c r="G280" s="418" t="e">
        <f t="shared" si="95"/>
        <v>#VALUE!</v>
      </c>
      <c r="H280" s="418" t="e">
        <f t="shared" si="95"/>
        <v>#VALUE!</v>
      </c>
      <c r="I280" s="418" t="e">
        <f t="shared" si="95"/>
        <v>#VALUE!</v>
      </c>
      <c r="J280" s="418" t="e">
        <f t="shared" si="95"/>
        <v>#VALUE!</v>
      </c>
      <c r="K280" s="418" t="e">
        <f t="shared" si="95"/>
        <v>#VALUE!</v>
      </c>
      <c r="L280" s="418" t="e">
        <f t="shared" si="95"/>
        <v>#VALUE!</v>
      </c>
      <c r="M280" s="418" t="e">
        <f t="shared" si="95"/>
        <v>#VALUE!</v>
      </c>
      <c r="N280" s="418" t="e">
        <f t="shared" si="95"/>
        <v>#VALUE!</v>
      </c>
      <c r="O280" s="418" t="e">
        <f t="shared" si="95"/>
        <v>#VALUE!</v>
      </c>
      <c r="P280" s="418" t="e">
        <f t="shared" si="95"/>
        <v>#VALUE!</v>
      </c>
      <c r="Q280" s="418" t="e">
        <f t="shared" si="95"/>
        <v>#VALUE!</v>
      </c>
      <c r="R280" s="418" t="e">
        <f t="shared" si="95"/>
        <v>#VALUE!</v>
      </c>
      <c r="S280" s="418" t="e">
        <f t="shared" si="95"/>
        <v>#VALUE!</v>
      </c>
      <c r="T280" s="418" t="e">
        <f t="shared" si="95"/>
        <v>#VALUE!</v>
      </c>
      <c r="U280" s="418" t="e">
        <f t="shared" si="95"/>
        <v>#VALUE!</v>
      </c>
      <c r="V280" s="418" t="e">
        <f t="shared" si="95"/>
        <v>#VALUE!</v>
      </c>
      <c r="W280" s="418" t="e">
        <f t="shared" si="95"/>
        <v>#VALUE!</v>
      </c>
      <c r="X280" s="418" t="e">
        <f t="shared" si="95"/>
        <v>#VALUE!</v>
      </c>
      <c r="Y280" s="418" t="e">
        <f t="shared" si="95"/>
        <v>#VALUE!</v>
      </c>
      <c r="Z280" s="418" t="e">
        <f t="shared" si="95"/>
        <v>#VALUE!</v>
      </c>
      <c r="AA280" s="418" t="e">
        <f t="shared" si="95"/>
        <v>#VALUE!</v>
      </c>
      <c r="AB280" s="418" t="e">
        <f t="shared" si="95"/>
        <v>#VALUE!</v>
      </c>
      <c r="AC280" s="418" t="e">
        <f t="shared" si="95"/>
        <v>#VALUE!</v>
      </c>
      <c r="AD280" s="418" t="e">
        <f t="shared" si="95"/>
        <v>#VALUE!</v>
      </c>
      <c r="AE280" s="418" t="e">
        <f t="shared" si="95"/>
        <v>#VALUE!</v>
      </c>
      <c r="AF280" s="418" t="e">
        <f t="shared" si="95"/>
        <v>#VALUE!</v>
      </c>
      <c r="AG280" s="418" t="e">
        <f t="shared" si="95"/>
        <v>#VALUE!</v>
      </c>
      <c r="AH280" s="431"/>
      <c r="AI280" s="432"/>
    </row>
    <row r="281" spans="2:36">
      <c r="B281" s="433" t="s">
        <v>597</v>
      </c>
      <c r="C281" s="434" t="e">
        <f>IF(EDATE(C266,1)&gt;$G$7,"",EDATE(C266,1))</f>
        <v>#VALUE!</v>
      </c>
      <c r="D281" s="418" t="e">
        <f t="shared" ref="D281:AG281" si="96">IF(D280&gt;$G$7,"",IF(C281=EOMONTH(DATE($C278,$D278,1),0),"",IF(C281="","",C281+1)))</f>
        <v>#VALUE!</v>
      </c>
      <c r="E281" s="418" t="e">
        <f t="shared" si="96"/>
        <v>#VALUE!</v>
      </c>
      <c r="F281" s="418" t="e">
        <f t="shared" si="96"/>
        <v>#VALUE!</v>
      </c>
      <c r="G281" s="418" t="e">
        <f t="shared" si="96"/>
        <v>#VALUE!</v>
      </c>
      <c r="H281" s="418" t="e">
        <f t="shared" si="96"/>
        <v>#VALUE!</v>
      </c>
      <c r="I281" s="418" t="e">
        <f t="shared" si="96"/>
        <v>#VALUE!</v>
      </c>
      <c r="J281" s="418" t="e">
        <f t="shared" si="96"/>
        <v>#VALUE!</v>
      </c>
      <c r="K281" s="418" t="e">
        <f t="shared" si="96"/>
        <v>#VALUE!</v>
      </c>
      <c r="L281" s="418" t="e">
        <f t="shared" si="96"/>
        <v>#VALUE!</v>
      </c>
      <c r="M281" s="418" t="e">
        <f t="shared" si="96"/>
        <v>#VALUE!</v>
      </c>
      <c r="N281" s="418" t="e">
        <f t="shared" si="96"/>
        <v>#VALUE!</v>
      </c>
      <c r="O281" s="418" t="e">
        <f t="shared" si="96"/>
        <v>#VALUE!</v>
      </c>
      <c r="P281" s="418" t="e">
        <f t="shared" si="96"/>
        <v>#VALUE!</v>
      </c>
      <c r="Q281" s="418" t="e">
        <f t="shared" si="96"/>
        <v>#VALUE!</v>
      </c>
      <c r="R281" s="418" t="e">
        <f t="shared" si="96"/>
        <v>#VALUE!</v>
      </c>
      <c r="S281" s="418" t="e">
        <f t="shared" si="96"/>
        <v>#VALUE!</v>
      </c>
      <c r="T281" s="418" t="e">
        <f t="shared" si="96"/>
        <v>#VALUE!</v>
      </c>
      <c r="U281" s="418" t="e">
        <f t="shared" si="96"/>
        <v>#VALUE!</v>
      </c>
      <c r="V281" s="418" t="e">
        <f t="shared" si="96"/>
        <v>#VALUE!</v>
      </c>
      <c r="W281" s="418" t="e">
        <f t="shared" si="96"/>
        <v>#VALUE!</v>
      </c>
      <c r="X281" s="418" t="e">
        <f t="shared" si="96"/>
        <v>#VALUE!</v>
      </c>
      <c r="Y281" s="418" t="e">
        <f t="shared" si="96"/>
        <v>#VALUE!</v>
      </c>
      <c r="Z281" s="418" t="e">
        <f t="shared" si="96"/>
        <v>#VALUE!</v>
      </c>
      <c r="AA281" s="418" t="e">
        <f t="shared" si="96"/>
        <v>#VALUE!</v>
      </c>
      <c r="AB281" s="418" t="e">
        <f t="shared" si="96"/>
        <v>#VALUE!</v>
      </c>
      <c r="AC281" s="418" t="e">
        <f t="shared" si="96"/>
        <v>#VALUE!</v>
      </c>
      <c r="AD281" s="418" t="e">
        <f t="shared" si="96"/>
        <v>#VALUE!</v>
      </c>
      <c r="AE281" s="418" t="e">
        <f t="shared" si="96"/>
        <v>#VALUE!</v>
      </c>
      <c r="AF281" s="418" t="e">
        <f t="shared" si="96"/>
        <v>#VALUE!</v>
      </c>
      <c r="AG281" s="418" t="e">
        <f t="shared" si="96"/>
        <v>#VALUE!</v>
      </c>
      <c r="AH281" s="419" t="s">
        <v>598</v>
      </c>
      <c r="AI281" s="420">
        <f>+COUNTIFS(C282:AG282,"土",C283:AG283,"")+COUNTIFS(C282:AG282,"日",C283:AG283,"")</f>
        <v>0</v>
      </c>
    </row>
    <row r="282" spans="2:36">
      <c r="B282" s="393" t="s">
        <v>569</v>
      </c>
      <c r="C282" s="394" t="str">
        <f>IFERROR(TEXT(WEEKDAY(+C281),"aaa"),"")</f>
        <v/>
      </c>
      <c r="D282" s="394" t="str">
        <f t="shared" ref="D282:AG282" si="97">IFERROR(TEXT(WEEKDAY(+D281),"aaa"),"")</f>
        <v/>
      </c>
      <c r="E282" s="394" t="str">
        <f t="shared" si="97"/>
        <v/>
      </c>
      <c r="F282" s="394" t="str">
        <f t="shared" si="97"/>
        <v/>
      </c>
      <c r="G282" s="394" t="str">
        <f t="shared" si="97"/>
        <v/>
      </c>
      <c r="H282" s="394" t="str">
        <f t="shared" si="97"/>
        <v/>
      </c>
      <c r="I282" s="394" t="str">
        <f t="shared" si="97"/>
        <v/>
      </c>
      <c r="J282" s="394" t="str">
        <f t="shared" si="97"/>
        <v/>
      </c>
      <c r="K282" s="394" t="str">
        <f t="shared" si="97"/>
        <v/>
      </c>
      <c r="L282" s="394" t="str">
        <f t="shared" si="97"/>
        <v/>
      </c>
      <c r="M282" s="394" t="str">
        <f t="shared" si="97"/>
        <v/>
      </c>
      <c r="N282" s="394" t="str">
        <f t="shared" si="97"/>
        <v/>
      </c>
      <c r="O282" s="394" t="str">
        <f t="shared" si="97"/>
        <v/>
      </c>
      <c r="P282" s="394" t="str">
        <f t="shared" si="97"/>
        <v/>
      </c>
      <c r="Q282" s="394" t="str">
        <f t="shared" si="97"/>
        <v/>
      </c>
      <c r="R282" s="394" t="str">
        <f t="shared" si="97"/>
        <v/>
      </c>
      <c r="S282" s="394" t="str">
        <f t="shared" si="97"/>
        <v/>
      </c>
      <c r="T282" s="394" t="str">
        <f t="shared" si="97"/>
        <v/>
      </c>
      <c r="U282" s="394" t="str">
        <f t="shared" si="97"/>
        <v/>
      </c>
      <c r="V282" s="394" t="str">
        <f t="shared" si="97"/>
        <v/>
      </c>
      <c r="W282" s="394" t="str">
        <f t="shared" si="97"/>
        <v/>
      </c>
      <c r="X282" s="394" t="str">
        <f t="shared" si="97"/>
        <v/>
      </c>
      <c r="Y282" s="394" t="str">
        <f t="shared" si="97"/>
        <v/>
      </c>
      <c r="Z282" s="394" t="str">
        <f t="shared" si="97"/>
        <v/>
      </c>
      <c r="AA282" s="394" t="str">
        <f t="shared" si="97"/>
        <v/>
      </c>
      <c r="AB282" s="394" t="str">
        <f t="shared" si="97"/>
        <v/>
      </c>
      <c r="AC282" s="394" t="str">
        <f t="shared" si="97"/>
        <v/>
      </c>
      <c r="AD282" s="394" t="str">
        <f t="shared" si="97"/>
        <v/>
      </c>
      <c r="AE282" s="394" t="str">
        <f t="shared" si="97"/>
        <v/>
      </c>
      <c r="AF282" s="394" t="str">
        <f t="shared" si="97"/>
        <v/>
      </c>
      <c r="AG282" s="394" t="str">
        <f t="shared" si="97"/>
        <v/>
      </c>
      <c r="AH282" s="419" t="s">
        <v>599</v>
      </c>
      <c r="AI282" s="420">
        <f>+COUNTIF(C283:AG283,"夏休")+COUNTIF(C283:AG283,"冬休")+COUNTIF(C283:AG283,"中止")+COUNTIF(C283:AG283,"工場")+COUNTIF(C283:AG283,"他")</f>
        <v>0</v>
      </c>
    </row>
    <row r="283" spans="2:36" ht="13.5" customHeight="1">
      <c r="B283" s="803" t="s">
        <v>601</v>
      </c>
      <c r="C283" s="805"/>
      <c r="D283" s="778"/>
      <c r="E283" s="778"/>
      <c r="F283" s="778"/>
      <c r="G283" s="778"/>
      <c r="H283" s="778"/>
      <c r="I283" s="778"/>
      <c r="J283" s="778"/>
      <c r="K283" s="778"/>
      <c r="L283" s="778"/>
      <c r="M283" s="778"/>
      <c r="N283" s="778"/>
      <c r="O283" s="778"/>
      <c r="P283" s="778"/>
      <c r="Q283" s="778"/>
      <c r="R283" s="778"/>
      <c r="S283" s="778"/>
      <c r="T283" s="778"/>
      <c r="U283" s="778"/>
      <c r="V283" s="778"/>
      <c r="W283" s="778"/>
      <c r="X283" s="778"/>
      <c r="Y283" s="778"/>
      <c r="Z283" s="778"/>
      <c r="AA283" s="778"/>
      <c r="AB283" s="778"/>
      <c r="AC283" s="778"/>
      <c r="AD283" s="778"/>
      <c r="AE283" s="778"/>
      <c r="AF283" s="778"/>
      <c r="AG283" s="797"/>
      <c r="AH283" s="398" t="s">
        <v>527</v>
      </c>
      <c r="AI283" s="421">
        <f>COUNT(C281:AG281)-AI282</f>
        <v>0</v>
      </c>
    </row>
    <row r="284" spans="2:36" ht="13.5" customHeight="1">
      <c r="B284" s="804"/>
      <c r="C284" s="805"/>
      <c r="D284" s="778"/>
      <c r="E284" s="778"/>
      <c r="F284" s="778"/>
      <c r="G284" s="778"/>
      <c r="H284" s="778"/>
      <c r="I284" s="778"/>
      <c r="J284" s="778"/>
      <c r="K284" s="778"/>
      <c r="L284" s="778"/>
      <c r="M284" s="778"/>
      <c r="N284" s="778"/>
      <c r="O284" s="778"/>
      <c r="P284" s="778"/>
      <c r="Q284" s="778"/>
      <c r="R284" s="778"/>
      <c r="S284" s="778"/>
      <c r="T284" s="778"/>
      <c r="U284" s="778"/>
      <c r="V284" s="778"/>
      <c r="W284" s="778"/>
      <c r="X284" s="778"/>
      <c r="Y284" s="778"/>
      <c r="Z284" s="778"/>
      <c r="AA284" s="778"/>
      <c r="AB284" s="778"/>
      <c r="AC284" s="778"/>
      <c r="AD284" s="778"/>
      <c r="AE284" s="778"/>
      <c r="AF284" s="778"/>
      <c r="AG284" s="797"/>
      <c r="AH284" s="398" t="s">
        <v>573</v>
      </c>
      <c r="AI284" s="396">
        <f>+COUNTIF(C285:AG286,"休")</f>
        <v>0</v>
      </c>
      <c r="AJ284" s="422" t="e">
        <f>IF(AI285&gt;0.285,"",IF(AI284&lt;AI281,"←計画日数が足りません",""))</f>
        <v>#DIV/0!</v>
      </c>
    </row>
    <row r="285" spans="2:36" ht="13.5" customHeight="1">
      <c r="B285" s="798" t="s">
        <v>535</v>
      </c>
      <c r="C285" s="799"/>
      <c r="D285" s="793"/>
      <c r="E285" s="793"/>
      <c r="F285" s="793"/>
      <c r="G285" s="793"/>
      <c r="H285" s="793"/>
      <c r="I285" s="793"/>
      <c r="J285" s="793"/>
      <c r="K285" s="793"/>
      <c r="L285" s="793"/>
      <c r="M285" s="793"/>
      <c r="N285" s="793"/>
      <c r="O285" s="793"/>
      <c r="P285" s="793"/>
      <c r="Q285" s="793"/>
      <c r="R285" s="793"/>
      <c r="S285" s="793"/>
      <c r="T285" s="793"/>
      <c r="U285" s="793"/>
      <c r="V285" s="793"/>
      <c r="W285" s="793"/>
      <c r="X285" s="793"/>
      <c r="Y285" s="793"/>
      <c r="Z285" s="793"/>
      <c r="AA285" s="793"/>
      <c r="AB285" s="793"/>
      <c r="AC285" s="793"/>
      <c r="AD285" s="793"/>
      <c r="AE285" s="793"/>
      <c r="AF285" s="793"/>
      <c r="AG285" s="794"/>
      <c r="AH285" s="398" t="s">
        <v>575</v>
      </c>
      <c r="AI285" s="399" t="e">
        <f>+AI284/AI283</f>
        <v>#DIV/0!</v>
      </c>
    </row>
    <row r="286" spans="2:36">
      <c r="B286" s="798"/>
      <c r="C286" s="799"/>
      <c r="D286" s="793"/>
      <c r="E286" s="793"/>
      <c r="F286" s="793"/>
      <c r="G286" s="793"/>
      <c r="H286" s="793"/>
      <c r="I286" s="793"/>
      <c r="J286" s="793"/>
      <c r="K286" s="793"/>
      <c r="L286" s="793"/>
      <c r="M286" s="793"/>
      <c r="N286" s="793"/>
      <c r="O286" s="793"/>
      <c r="P286" s="793"/>
      <c r="Q286" s="793"/>
      <c r="R286" s="793"/>
      <c r="S286" s="793"/>
      <c r="T286" s="793"/>
      <c r="U286" s="793"/>
      <c r="V286" s="793"/>
      <c r="W286" s="793"/>
      <c r="X286" s="793"/>
      <c r="Y286" s="793"/>
      <c r="Z286" s="793"/>
      <c r="AA286" s="793"/>
      <c r="AB286" s="793"/>
      <c r="AC286" s="793"/>
      <c r="AD286" s="793"/>
      <c r="AE286" s="793"/>
      <c r="AF286" s="793"/>
      <c r="AG286" s="794"/>
      <c r="AH286" s="398" t="s">
        <v>528</v>
      </c>
      <c r="AI286" s="396">
        <f>+COUNTA(C287:AG288)</f>
        <v>0</v>
      </c>
    </row>
    <row r="287" spans="2:36">
      <c r="B287" s="725" t="s">
        <v>538</v>
      </c>
      <c r="C287" s="795"/>
      <c r="D287" s="776"/>
      <c r="E287" s="776"/>
      <c r="F287" s="776"/>
      <c r="G287" s="776"/>
      <c r="H287" s="776"/>
      <c r="I287" s="776"/>
      <c r="J287" s="776"/>
      <c r="K287" s="776"/>
      <c r="L287" s="776"/>
      <c r="M287" s="776"/>
      <c r="N287" s="776"/>
      <c r="O287" s="776"/>
      <c r="P287" s="776"/>
      <c r="Q287" s="776"/>
      <c r="R287" s="776"/>
      <c r="S287" s="776"/>
      <c r="T287" s="776"/>
      <c r="U287" s="776"/>
      <c r="V287" s="776"/>
      <c r="W287" s="776"/>
      <c r="X287" s="776"/>
      <c r="Y287" s="776"/>
      <c r="Z287" s="776"/>
      <c r="AA287" s="776"/>
      <c r="AB287" s="776"/>
      <c r="AC287" s="776"/>
      <c r="AD287" s="776"/>
      <c r="AE287" s="776"/>
      <c r="AF287" s="776"/>
      <c r="AG287" s="783"/>
      <c r="AH287" s="423" t="s">
        <v>577</v>
      </c>
      <c r="AI287" s="424" t="e">
        <f>+AI286/AI283</f>
        <v>#DIV/0!</v>
      </c>
    </row>
    <row r="288" spans="2:36">
      <c r="B288" s="726"/>
      <c r="C288" s="796"/>
      <c r="D288" s="777"/>
      <c r="E288" s="777"/>
      <c r="F288" s="777"/>
      <c r="G288" s="777"/>
      <c r="H288" s="777"/>
      <c r="I288" s="777"/>
      <c r="J288" s="777"/>
      <c r="K288" s="777"/>
      <c r="L288" s="777"/>
      <c r="M288" s="777"/>
      <c r="N288" s="777"/>
      <c r="O288" s="777"/>
      <c r="P288" s="777"/>
      <c r="Q288" s="777"/>
      <c r="R288" s="777"/>
      <c r="S288" s="777"/>
      <c r="T288" s="777"/>
      <c r="U288" s="777"/>
      <c r="V288" s="777"/>
      <c r="W288" s="777"/>
      <c r="X288" s="777"/>
      <c r="Y288" s="777"/>
      <c r="Z288" s="777"/>
      <c r="AA288" s="777"/>
      <c r="AB288" s="777"/>
      <c r="AC288" s="777"/>
      <c r="AD288" s="777"/>
      <c r="AE288" s="777"/>
      <c r="AF288" s="777"/>
      <c r="AG288" s="784"/>
      <c r="AH288" s="400" t="s">
        <v>602</v>
      </c>
      <c r="AI288" s="401" t="str">
        <f>IF(7&gt;AI283,"対象外",IF(AI286&gt;=AI281,"OK",IF(AI287&gt;=0.285,"OK","NG")))</f>
        <v>対象外</v>
      </c>
      <c r="AJ288" s="422" t="str">
        <f>IF(AI288="対象外","←７日間に満たない期間は達成判定の対象外",IF(AI288="NG","←月単位未達成","←月単位達成"))</f>
        <v>←７日間に満たない期間は達成判定の対象外</v>
      </c>
    </row>
    <row r="289" spans="2:36" hidden="1">
      <c r="C289" s="425" t="e">
        <f t="shared" ref="C289:AG289" si="98">IF(AND(DAY(C281)&gt;=22,DAY(C281)&lt;=28,C282="土"),1,0)</f>
        <v>#VALUE!</v>
      </c>
      <c r="D289" s="425" t="e">
        <f t="shared" si="98"/>
        <v>#VALUE!</v>
      </c>
      <c r="E289" s="425" t="e">
        <f t="shared" si="98"/>
        <v>#VALUE!</v>
      </c>
      <c r="F289" s="425" t="e">
        <f t="shared" si="98"/>
        <v>#VALUE!</v>
      </c>
      <c r="G289" s="425" t="e">
        <f t="shared" si="98"/>
        <v>#VALUE!</v>
      </c>
      <c r="H289" s="425" t="e">
        <f t="shared" si="98"/>
        <v>#VALUE!</v>
      </c>
      <c r="I289" s="425" t="e">
        <f t="shared" si="98"/>
        <v>#VALUE!</v>
      </c>
      <c r="J289" s="425" t="e">
        <f t="shared" si="98"/>
        <v>#VALUE!</v>
      </c>
      <c r="K289" s="425" t="e">
        <f t="shared" si="98"/>
        <v>#VALUE!</v>
      </c>
      <c r="L289" s="425" t="e">
        <f t="shared" si="98"/>
        <v>#VALUE!</v>
      </c>
      <c r="M289" s="425" t="e">
        <f t="shared" si="98"/>
        <v>#VALUE!</v>
      </c>
      <c r="N289" s="425" t="e">
        <f t="shared" si="98"/>
        <v>#VALUE!</v>
      </c>
      <c r="O289" s="425" t="e">
        <f t="shared" si="98"/>
        <v>#VALUE!</v>
      </c>
      <c r="P289" s="425" t="e">
        <f t="shared" si="98"/>
        <v>#VALUE!</v>
      </c>
      <c r="Q289" s="425" t="e">
        <f t="shared" si="98"/>
        <v>#VALUE!</v>
      </c>
      <c r="R289" s="425" t="e">
        <f t="shared" si="98"/>
        <v>#VALUE!</v>
      </c>
      <c r="S289" s="425" t="e">
        <f t="shared" si="98"/>
        <v>#VALUE!</v>
      </c>
      <c r="T289" s="425" t="e">
        <f t="shared" si="98"/>
        <v>#VALUE!</v>
      </c>
      <c r="U289" s="425" t="e">
        <f t="shared" si="98"/>
        <v>#VALUE!</v>
      </c>
      <c r="V289" s="425" t="e">
        <f t="shared" si="98"/>
        <v>#VALUE!</v>
      </c>
      <c r="W289" s="425" t="e">
        <f t="shared" si="98"/>
        <v>#VALUE!</v>
      </c>
      <c r="X289" s="425" t="e">
        <f t="shared" si="98"/>
        <v>#VALUE!</v>
      </c>
      <c r="Y289" s="425" t="e">
        <f t="shared" si="98"/>
        <v>#VALUE!</v>
      </c>
      <c r="Z289" s="425" t="e">
        <f t="shared" si="98"/>
        <v>#VALUE!</v>
      </c>
      <c r="AA289" s="425" t="e">
        <f t="shared" si="98"/>
        <v>#VALUE!</v>
      </c>
      <c r="AB289" s="425" t="e">
        <f t="shared" si="98"/>
        <v>#VALUE!</v>
      </c>
      <c r="AC289" s="425" t="e">
        <f t="shared" si="98"/>
        <v>#VALUE!</v>
      </c>
      <c r="AD289" s="425" t="e">
        <f t="shared" si="98"/>
        <v>#VALUE!</v>
      </c>
      <c r="AE289" s="425" t="e">
        <f t="shared" si="98"/>
        <v>#VALUE!</v>
      </c>
      <c r="AF289" s="425" t="e">
        <f t="shared" si="98"/>
        <v>#VALUE!</v>
      </c>
      <c r="AG289" s="425" t="e">
        <f t="shared" si="98"/>
        <v>#VALUE!</v>
      </c>
      <c r="AH289" s="426" t="s">
        <v>603</v>
      </c>
      <c r="AI289" s="427">
        <f>_xlfn.AGGREGATE(9,6,C289:AG289)</f>
        <v>0</v>
      </c>
      <c r="AJ289" s="422"/>
    </row>
    <row r="290" spans="2:36" hidden="1">
      <c r="C290" s="428" t="e">
        <f t="shared" ref="C290:AG290" si="99">IF(AND(DAY(C281)&gt;=22,DAY(C281)&lt;=28,C282="土",OR(C287="休",C287="雨")),1,0)</f>
        <v>#VALUE!</v>
      </c>
      <c r="D290" s="428" t="e">
        <f t="shared" si="99"/>
        <v>#VALUE!</v>
      </c>
      <c r="E290" s="428" t="e">
        <f t="shared" si="99"/>
        <v>#VALUE!</v>
      </c>
      <c r="F290" s="428" t="e">
        <f t="shared" si="99"/>
        <v>#VALUE!</v>
      </c>
      <c r="G290" s="428" t="e">
        <f t="shared" si="99"/>
        <v>#VALUE!</v>
      </c>
      <c r="H290" s="428" t="e">
        <f t="shared" si="99"/>
        <v>#VALUE!</v>
      </c>
      <c r="I290" s="428" t="e">
        <f t="shared" si="99"/>
        <v>#VALUE!</v>
      </c>
      <c r="J290" s="428" t="e">
        <f t="shared" si="99"/>
        <v>#VALUE!</v>
      </c>
      <c r="K290" s="428" t="e">
        <f t="shared" si="99"/>
        <v>#VALUE!</v>
      </c>
      <c r="L290" s="428" t="e">
        <f t="shared" si="99"/>
        <v>#VALUE!</v>
      </c>
      <c r="M290" s="428" t="e">
        <f t="shared" si="99"/>
        <v>#VALUE!</v>
      </c>
      <c r="N290" s="428" t="e">
        <f t="shared" si="99"/>
        <v>#VALUE!</v>
      </c>
      <c r="O290" s="428" t="e">
        <f t="shared" si="99"/>
        <v>#VALUE!</v>
      </c>
      <c r="P290" s="428" t="e">
        <f t="shared" si="99"/>
        <v>#VALUE!</v>
      </c>
      <c r="Q290" s="428" t="e">
        <f t="shared" si="99"/>
        <v>#VALUE!</v>
      </c>
      <c r="R290" s="428" t="e">
        <f t="shared" si="99"/>
        <v>#VALUE!</v>
      </c>
      <c r="S290" s="428" t="e">
        <f t="shared" si="99"/>
        <v>#VALUE!</v>
      </c>
      <c r="T290" s="428" t="e">
        <f t="shared" si="99"/>
        <v>#VALUE!</v>
      </c>
      <c r="U290" s="428" t="e">
        <f t="shared" si="99"/>
        <v>#VALUE!</v>
      </c>
      <c r="V290" s="428" t="e">
        <f t="shared" si="99"/>
        <v>#VALUE!</v>
      </c>
      <c r="W290" s="428" t="e">
        <f t="shared" si="99"/>
        <v>#VALUE!</v>
      </c>
      <c r="X290" s="428" t="e">
        <f t="shared" si="99"/>
        <v>#VALUE!</v>
      </c>
      <c r="Y290" s="428" t="e">
        <f t="shared" si="99"/>
        <v>#VALUE!</v>
      </c>
      <c r="Z290" s="428" t="e">
        <f t="shared" si="99"/>
        <v>#VALUE!</v>
      </c>
      <c r="AA290" s="428" t="e">
        <f t="shared" si="99"/>
        <v>#VALUE!</v>
      </c>
      <c r="AB290" s="428" t="e">
        <f t="shared" si="99"/>
        <v>#VALUE!</v>
      </c>
      <c r="AC290" s="428" t="e">
        <f t="shared" si="99"/>
        <v>#VALUE!</v>
      </c>
      <c r="AD290" s="428" t="e">
        <f t="shared" si="99"/>
        <v>#VALUE!</v>
      </c>
      <c r="AE290" s="428" t="e">
        <f t="shared" si="99"/>
        <v>#VALUE!</v>
      </c>
      <c r="AF290" s="428" t="e">
        <f t="shared" si="99"/>
        <v>#VALUE!</v>
      </c>
      <c r="AG290" s="428" t="e">
        <f t="shared" si="99"/>
        <v>#VALUE!</v>
      </c>
      <c r="AH290" s="426" t="s">
        <v>604</v>
      </c>
      <c r="AI290" s="427">
        <f>_xlfn.AGGREGATE(9,6,C290:AG290)</f>
        <v>0</v>
      </c>
      <c r="AJ290" s="422"/>
    </row>
    <row r="292" spans="2:36" hidden="1">
      <c r="C292" s="364" t="e">
        <f>YEAR(C295)</f>
        <v>#VALUE!</v>
      </c>
      <c r="D292" s="364" t="e">
        <f>MONTH(C295)</f>
        <v>#VALUE!</v>
      </c>
    </row>
    <row r="293" spans="2:36">
      <c r="B293" s="368" t="s">
        <v>596</v>
      </c>
      <c r="C293" s="800" t="e">
        <f>C295</f>
        <v>#VALUE!</v>
      </c>
      <c r="D293" s="801"/>
      <c r="E293" s="801"/>
      <c r="F293" s="801"/>
      <c r="G293" s="801"/>
      <c r="H293" s="801"/>
      <c r="I293" s="801"/>
      <c r="J293" s="801"/>
      <c r="K293" s="801"/>
      <c r="L293" s="801"/>
      <c r="M293" s="801"/>
      <c r="N293" s="801"/>
      <c r="O293" s="801"/>
      <c r="P293" s="801"/>
      <c r="Q293" s="801"/>
      <c r="R293" s="801"/>
      <c r="S293" s="801"/>
      <c r="T293" s="801"/>
      <c r="U293" s="801"/>
      <c r="V293" s="801"/>
      <c r="W293" s="801"/>
      <c r="X293" s="801"/>
      <c r="Y293" s="801"/>
      <c r="Z293" s="801"/>
      <c r="AA293" s="801"/>
      <c r="AB293" s="801"/>
      <c r="AC293" s="801"/>
      <c r="AD293" s="801"/>
      <c r="AE293" s="801"/>
      <c r="AF293" s="801"/>
      <c r="AG293" s="801"/>
      <c r="AH293" s="801"/>
      <c r="AI293" s="802"/>
    </row>
    <row r="294" spans="2:36" hidden="1">
      <c r="B294" s="430"/>
      <c r="C294" s="418" t="e">
        <f>DATE($C292,$D292,1)</f>
        <v>#VALUE!</v>
      </c>
      <c r="D294" s="418" t="e">
        <f t="shared" ref="D294:AG294" si="100">C294+1</f>
        <v>#VALUE!</v>
      </c>
      <c r="E294" s="418" t="e">
        <f t="shared" si="100"/>
        <v>#VALUE!</v>
      </c>
      <c r="F294" s="418" t="e">
        <f t="shared" si="100"/>
        <v>#VALUE!</v>
      </c>
      <c r="G294" s="418" t="e">
        <f t="shared" si="100"/>
        <v>#VALUE!</v>
      </c>
      <c r="H294" s="418" t="e">
        <f t="shared" si="100"/>
        <v>#VALUE!</v>
      </c>
      <c r="I294" s="418" t="e">
        <f t="shared" si="100"/>
        <v>#VALUE!</v>
      </c>
      <c r="J294" s="418" t="e">
        <f t="shared" si="100"/>
        <v>#VALUE!</v>
      </c>
      <c r="K294" s="418" t="e">
        <f t="shared" si="100"/>
        <v>#VALUE!</v>
      </c>
      <c r="L294" s="418" t="e">
        <f t="shared" si="100"/>
        <v>#VALUE!</v>
      </c>
      <c r="M294" s="418" t="e">
        <f t="shared" si="100"/>
        <v>#VALUE!</v>
      </c>
      <c r="N294" s="418" t="e">
        <f t="shared" si="100"/>
        <v>#VALUE!</v>
      </c>
      <c r="O294" s="418" t="e">
        <f t="shared" si="100"/>
        <v>#VALUE!</v>
      </c>
      <c r="P294" s="418" t="e">
        <f t="shared" si="100"/>
        <v>#VALUE!</v>
      </c>
      <c r="Q294" s="418" t="e">
        <f t="shared" si="100"/>
        <v>#VALUE!</v>
      </c>
      <c r="R294" s="418" t="e">
        <f t="shared" si="100"/>
        <v>#VALUE!</v>
      </c>
      <c r="S294" s="418" t="e">
        <f t="shared" si="100"/>
        <v>#VALUE!</v>
      </c>
      <c r="T294" s="418" t="e">
        <f t="shared" si="100"/>
        <v>#VALUE!</v>
      </c>
      <c r="U294" s="418" t="e">
        <f t="shared" si="100"/>
        <v>#VALUE!</v>
      </c>
      <c r="V294" s="418" t="e">
        <f t="shared" si="100"/>
        <v>#VALUE!</v>
      </c>
      <c r="W294" s="418" t="e">
        <f t="shared" si="100"/>
        <v>#VALUE!</v>
      </c>
      <c r="X294" s="418" t="e">
        <f t="shared" si="100"/>
        <v>#VALUE!</v>
      </c>
      <c r="Y294" s="418" t="e">
        <f t="shared" si="100"/>
        <v>#VALUE!</v>
      </c>
      <c r="Z294" s="418" t="e">
        <f t="shared" si="100"/>
        <v>#VALUE!</v>
      </c>
      <c r="AA294" s="418" t="e">
        <f t="shared" si="100"/>
        <v>#VALUE!</v>
      </c>
      <c r="AB294" s="418" t="e">
        <f t="shared" si="100"/>
        <v>#VALUE!</v>
      </c>
      <c r="AC294" s="418" t="e">
        <f t="shared" si="100"/>
        <v>#VALUE!</v>
      </c>
      <c r="AD294" s="418" t="e">
        <f t="shared" si="100"/>
        <v>#VALUE!</v>
      </c>
      <c r="AE294" s="418" t="e">
        <f t="shared" si="100"/>
        <v>#VALUE!</v>
      </c>
      <c r="AF294" s="418" t="e">
        <f t="shared" si="100"/>
        <v>#VALUE!</v>
      </c>
      <c r="AG294" s="418" t="e">
        <f t="shared" si="100"/>
        <v>#VALUE!</v>
      </c>
      <c r="AH294" s="431"/>
      <c r="AI294" s="432"/>
    </row>
    <row r="295" spans="2:36">
      <c r="B295" s="433" t="s">
        <v>597</v>
      </c>
      <c r="C295" s="434" t="e">
        <f>IF(EDATE(C280,1)&gt;$G$7,"",EDATE(C280,1))</f>
        <v>#VALUE!</v>
      </c>
      <c r="D295" s="418" t="e">
        <f t="shared" ref="D295:AG295" si="101">IF(D294&gt;$G$7,"",IF(C295=EOMONTH(DATE($C292,$D292,1),0),"",IF(C295="","",C295+1)))</f>
        <v>#VALUE!</v>
      </c>
      <c r="E295" s="418" t="e">
        <f t="shared" si="101"/>
        <v>#VALUE!</v>
      </c>
      <c r="F295" s="418" t="e">
        <f t="shared" si="101"/>
        <v>#VALUE!</v>
      </c>
      <c r="G295" s="418" t="e">
        <f t="shared" si="101"/>
        <v>#VALUE!</v>
      </c>
      <c r="H295" s="418" t="e">
        <f t="shared" si="101"/>
        <v>#VALUE!</v>
      </c>
      <c r="I295" s="418" t="e">
        <f t="shared" si="101"/>
        <v>#VALUE!</v>
      </c>
      <c r="J295" s="418" t="e">
        <f t="shared" si="101"/>
        <v>#VALUE!</v>
      </c>
      <c r="K295" s="418" t="e">
        <f t="shared" si="101"/>
        <v>#VALUE!</v>
      </c>
      <c r="L295" s="418" t="e">
        <f t="shared" si="101"/>
        <v>#VALUE!</v>
      </c>
      <c r="M295" s="418" t="e">
        <f t="shared" si="101"/>
        <v>#VALUE!</v>
      </c>
      <c r="N295" s="418" t="e">
        <f t="shared" si="101"/>
        <v>#VALUE!</v>
      </c>
      <c r="O295" s="418" t="e">
        <f t="shared" si="101"/>
        <v>#VALUE!</v>
      </c>
      <c r="P295" s="418" t="e">
        <f t="shared" si="101"/>
        <v>#VALUE!</v>
      </c>
      <c r="Q295" s="418" t="e">
        <f t="shared" si="101"/>
        <v>#VALUE!</v>
      </c>
      <c r="R295" s="418" t="e">
        <f t="shared" si="101"/>
        <v>#VALUE!</v>
      </c>
      <c r="S295" s="418" t="e">
        <f t="shared" si="101"/>
        <v>#VALUE!</v>
      </c>
      <c r="T295" s="418" t="e">
        <f t="shared" si="101"/>
        <v>#VALUE!</v>
      </c>
      <c r="U295" s="418" t="e">
        <f t="shared" si="101"/>
        <v>#VALUE!</v>
      </c>
      <c r="V295" s="418" t="e">
        <f t="shared" si="101"/>
        <v>#VALUE!</v>
      </c>
      <c r="W295" s="418" t="e">
        <f t="shared" si="101"/>
        <v>#VALUE!</v>
      </c>
      <c r="X295" s="418" t="e">
        <f t="shared" si="101"/>
        <v>#VALUE!</v>
      </c>
      <c r="Y295" s="418" t="e">
        <f t="shared" si="101"/>
        <v>#VALUE!</v>
      </c>
      <c r="Z295" s="418" t="e">
        <f t="shared" si="101"/>
        <v>#VALUE!</v>
      </c>
      <c r="AA295" s="418" t="e">
        <f t="shared" si="101"/>
        <v>#VALUE!</v>
      </c>
      <c r="AB295" s="418" t="e">
        <f t="shared" si="101"/>
        <v>#VALUE!</v>
      </c>
      <c r="AC295" s="418" t="e">
        <f t="shared" si="101"/>
        <v>#VALUE!</v>
      </c>
      <c r="AD295" s="418" t="e">
        <f t="shared" si="101"/>
        <v>#VALUE!</v>
      </c>
      <c r="AE295" s="418" t="e">
        <f t="shared" si="101"/>
        <v>#VALUE!</v>
      </c>
      <c r="AF295" s="418" t="e">
        <f t="shared" si="101"/>
        <v>#VALUE!</v>
      </c>
      <c r="AG295" s="418" t="e">
        <f t="shared" si="101"/>
        <v>#VALUE!</v>
      </c>
      <c r="AH295" s="419" t="s">
        <v>598</v>
      </c>
      <c r="AI295" s="420">
        <f>+COUNTIFS(C296:AG296,"土",C297:AG297,"")+COUNTIFS(C296:AG296,"日",C297:AG297,"")</f>
        <v>0</v>
      </c>
    </row>
    <row r="296" spans="2:36">
      <c r="B296" s="393" t="s">
        <v>569</v>
      </c>
      <c r="C296" s="394" t="str">
        <f>IFERROR(TEXT(WEEKDAY(+C295),"aaa"),"")</f>
        <v/>
      </c>
      <c r="D296" s="394" t="str">
        <f t="shared" ref="D296:AG296" si="102">IFERROR(TEXT(WEEKDAY(+D295),"aaa"),"")</f>
        <v/>
      </c>
      <c r="E296" s="394" t="str">
        <f t="shared" si="102"/>
        <v/>
      </c>
      <c r="F296" s="394" t="str">
        <f t="shared" si="102"/>
        <v/>
      </c>
      <c r="G296" s="394" t="str">
        <f t="shared" si="102"/>
        <v/>
      </c>
      <c r="H296" s="394" t="str">
        <f t="shared" si="102"/>
        <v/>
      </c>
      <c r="I296" s="394" t="str">
        <f t="shared" si="102"/>
        <v/>
      </c>
      <c r="J296" s="394" t="str">
        <f t="shared" si="102"/>
        <v/>
      </c>
      <c r="K296" s="394" t="str">
        <f t="shared" si="102"/>
        <v/>
      </c>
      <c r="L296" s="394" t="str">
        <f t="shared" si="102"/>
        <v/>
      </c>
      <c r="M296" s="394" t="str">
        <f t="shared" si="102"/>
        <v/>
      </c>
      <c r="N296" s="394" t="str">
        <f t="shared" si="102"/>
        <v/>
      </c>
      <c r="O296" s="394" t="str">
        <f t="shared" si="102"/>
        <v/>
      </c>
      <c r="P296" s="394" t="str">
        <f t="shared" si="102"/>
        <v/>
      </c>
      <c r="Q296" s="394" t="str">
        <f t="shared" si="102"/>
        <v/>
      </c>
      <c r="R296" s="394" t="str">
        <f t="shared" si="102"/>
        <v/>
      </c>
      <c r="S296" s="394" t="str">
        <f t="shared" si="102"/>
        <v/>
      </c>
      <c r="T296" s="394" t="str">
        <f t="shared" si="102"/>
        <v/>
      </c>
      <c r="U296" s="394" t="str">
        <f t="shared" si="102"/>
        <v/>
      </c>
      <c r="V296" s="394" t="str">
        <f t="shared" si="102"/>
        <v/>
      </c>
      <c r="W296" s="394" t="str">
        <f t="shared" si="102"/>
        <v/>
      </c>
      <c r="X296" s="394" t="str">
        <f t="shared" si="102"/>
        <v/>
      </c>
      <c r="Y296" s="394" t="str">
        <f t="shared" si="102"/>
        <v/>
      </c>
      <c r="Z296" s="394" t="str">
        <f t="shared" si="102"/>
        <v/>
      </c>
      <c r="AA296" s="394" t="str">
        <f t="shared" si="102"/>
        <v/>
      </c>
      <c r="AB296" s="394" t="str">
        <f t="shared" si="102"/>
        <v/>
      </c>
      <c r="AC296" s="394" t="str">
        <f t="shared" si="102"/>
        <v/>
      </c>
      <c r="AD296" s="394" t="str">
        <f t="shared" si="102"/>
        <v/>
      </c>
      <c r="AE296" s="394" t="str">
        <f t="shared" si="102"/>
        <v/>
      </c>
      <c r="AF296" s="394" t="str">
        <f t="shared" si="102"/>
        <v/>
      </c>
      <c r="AG296" s="394" t="str">
        <f t="shared" si="102"/>
        <v/>
      </c>
      <c r="AH296" s="419" t="s">
        <v>599</v>
      </c>
      <c r="AI296" s="420">
        <f>+COUNTIF(C297:AG297,"夏休")+COUNTIF(C297:AG297,"冬休")+COUNTIF(C297:AG297,"中止")+COUNTIF(C297:AG297,"工場")+COUNTIF(C297:AG297,"他")</f>
        <v>0</v>
      </c>
    </row>
    <row r="297" spans="2:36" ht="13.5" customHeight="1">
      <c r="B297" s="803" t="s">
        <v>601</v>
      </c>
      <c r="C297" s="805"/>
      <c r="D297" s="778"/>
      <c r="E297" s="778"/>
      <c r="F297" s="778"/>
      <c r="G297" s="778"/>
      <c r="H297" s="778"/>
      <c r="I297" s="778"/>
      <c r="J297" s="778"/>
      <c r="K297" s="778"/>
      <c r="L297" s="778"/>
      <c r="M297" s="778"/>
      <c r="N297" s="778"/>
      <c r="O297" s="778"/>
      <c r="P297" s="778"/>
      <c r="Q297" s="778"/>
      <c r="R297" s="778"/>
      <c r="S297" s="778"/>
      <c r="T297" s="778"/>
      <c r="U297" s="778"/>
      <c r="V297" s="778"/>
      <c r="W297" s="778"/>
      <c r="X297" s="778"/>
      <c r="Y297" s="778"/>
      <c r="Z297" s="778"/>
      <c r="AA297" s="778"/>
      <c r="AB297" s="778"/>
      <c r="AC297" s="778"/>
      <c r="AD297" s="778"/>
      <c r="AE297" s="778"/>
      <c r="AF297" s="778"/>
      <c r="AG297" s="797"/>
      <c r="AH297" s="398" t="s">
        <v>527</v>
      </c>
      <c r="AI297" s="421">
        <f>COUNT(C295:AG295)-AI296</f>
        <v>0</v>
      </c>
    </row>
    <row r="298" spans="2:36" ht="13.5" customHeight="1">
      <c r="B298" s="804"/>
      <c r="C298" s="805"/>
      <c r="D298" s="778"/>
      <c r="E298" s="778"/>
      <c r="F298" s="778"/>
      <c r="G298" s="778"/>
      <c r="H298" s="778"/>
      <c r="I298" s="778"/>
      <c r="J298" s="778"/>
      <c r="K298" s="778"/>
      <c r="L298" s="778"/>
      <c r="M298" s="778"/>
      <c r="N298" s="778"/>
      <c r="O298" s="778"/>
      <c r="P298" s="778"/>
      <c r="Q298" s="778"/>
      <c r="R298" s="778"/>
      <c r="S298" s="778"/>
      <c r="T298" s="778"/>
      <c r="U298" s="778"/>
      <c r="V298" s="778"/>
      <c r="W298" s="778"/>
      <c r="X298" s="778"/>
      <c r="Y298" s="778"/>
      <c r="Z298" s="778"/>
      <c r="AA298" s="778"/>
      <c r="AB298" s="778"/>
      <c r="AC298" s="778"/>
      <c r="AD298" s="778"/>
      <c r="AE298" s="778"/>
      <c r="AF298" s="778"/>
      <c r="AG298" s="797"/>
      <c r="AH298" s="398" t="s">
        <v>573</v>
      </c>
      <c r="AI298" s="396">
        <f>+COUNTIF(C299:AG300,"休")</f>
        <v>0</v>
      </c>
      <c r="AJ298" s="422" t="e">
        <f>IF(AI299&gt;0.285,"",IF(AI298&lt;AI295,"←計画日数が足りません",""))</f>
        <v>#DIV/0!</v>
      </c>
    </row>
    <row r="299" spans="2:36" ht="13.5" customHeight="1">
      <c r="B299" s="798" t="s">
        <v>535</v>
      </c>
      <c r="C299" s="799"/>
      <c r="D299" s="793"/>
      <c r="E299" s="793"/>
      <c r="F299" s="793"/>
      <c r="G299" s="793"/>
      <c r="H299" s="793"/>
      <c r="I299" s="793"/>
      <c r="J299" s="793"/>
      <c r="K299" s="793"/>
      <c r="L299" s="793"/>
      <c r="M299" s="793"/>
      <c r="N299" s="793"/>
      <c r="O299" s="793"/>
      <c r="P299" s="793"/>
      <c r="Q299" s="793"/>
      <c r="R299" s="793"/>
      <c r="S299" s="793"/>
      <c r="T299" s="793"/>
      <c r="U299" s="793"/>
      <c r="V299" s="793"/>
      <c r="W299" s="793"/>
      <c r="X299" s="793"/>
      <c r="Y299" s="793"/>
      <c r="Z299" s="793"/>
      <c r="AA299" s="793"/>
      <c r="AB299" s="793"/>
      <c r="AC299" s="793"/>
      <c r="AD299" s="793"/>
      <c r="AE299" s="793"/>
      <c r="AF299" s="793"/>
      <c r="AG299" s="794"/>
      <c r="AH299" s="398" t="s">
        <v>575</v>
      </c>
      <c r="AI299" s="399" t="e">
        <f>+AI298/AI297</f>
        <v>#DIV/0!</v>
      </c>
    </row>
    <row r="300" spans="2:36">
      <c r="B300" s="798"/>
      <c r="C300" s="799"/>
      <c r="D300" s="793"/>
      <c r="E300" s="793"/>
      <c r="F300" s="793"/>
      <c r="G300" s="793"/>
      <c r="H300" s="793"/>
      <c r="I300" s="793"/>
      <c r="J300" s="793"/>
      <c r="K300" s="793"/>
      <c r="L300" s="793"/>
      <c r="M300" s="793"/>
      <c r="N300" s="793"/>
      <c r="O300" s="793"/>
      <c r="P300" s="793"/>
      <c r="Q300" s="793"/>
      <c r="R300" s="793"/>
      <c r="S300" s="793"/>
      <c r="T300" s="793"/>
      <c r="U300" s="793"/>
      <c r="V300" s="793"/>
      <c r="W300" s="793"/>
      <c r="X300" s="793"/>
      <c r="Y300" s="793"/>
      <c r="Z300" s="793"/>
      <c r="AA300" s="793"/>
      <c r="AB300" s="793"/>
      <c r="AC300" s="793"/>
      <c r="AD300" s="793"/>
      <c r="AE300" s="793"/>
      <c r="AF300" s="793"/>
      <c r="AG300" s="794"/>
      <c r="AH300" s="398" t="s">
        <v>528</v>
      </c>
      <c r="AI300" s="396">
        <f>+COUNTA(C301:AG302)</f>
        <v>0</v>
      </c>
    </row>
    <row r="301" spans="2:36">
      <c r="B301" s="725" t="s">
        <v>538</v>
      </c>
      <c r="C301" s="795"/>
      <c r="D301" s="776"/>
      <c r="E301" s="776"/>
      <c r="F301" s="776"/>
      <c r="G301" s="776"/>
      <c r="H301" s="776"/>
      <c r="I301" s="776"/>
      <c r="J301" s="776"/>
      <c r="K301" s="776"/>
      <c r="L301" s="776"/>
      <c r="M301" s="776"/>
      <c r="N301" s="776"/>
      <c r="O301" s="776"/>
      <c r="P301" s="776"/>
      <c r="Q301" s="776"/>
      <c r="R301" s="776"/>
      <c r="S301" s="776"/>
      <c r="T301" s="776"/>
      <c r="U301" s="776"/>
      <c r="V301" s="776"/>
      <c r="W301" s="776"/>
      <c r="X301" s="776"/>
      <c r="Y301" s="776"/>
      <c r="Z301" s="776"/>
      <c r="AA301" s="776"/>
      <c r="AB301" s="776"/>
      <c r="AC301" s="776"/>
      <c r="AD301" s="776"/>
      <c r="AE301" s="776"/>
      <c r="AF301" s="776"/>
      <c r="AG301" s="783"/>
      <c r="AH301" s="423" t="s">
        <v>577</v>
      </c>
      <c r="AI301" s="424" t="e">
        <f>+AI300/AI297</f>
        <v>#DIV/0!</v>
      </c>
    </row>
    <row r="302" spans="2:36">
      <c r="B302" s="726"/>
      <c r="C302" s="796"/>
      <c r="D302" s="777"/>
      <c r="E302" s="777"/>
      <c r="F302" s="777"/>
      <c r="G302" s="777"/>
      <c r="H302" s="777"/>
      <c r="I302" s="777"/>
      <c r="J302" s="777"/>
      <c r="K302" s="777"/>
      <c r="L302" s="777"/>
      <c r="M302" s="777"/>
      <c r="N302" s="777"/>
      <c r="O302" s="777"/>
      <c r="P302" s="777"/>
      <c r="Q302" s="777"/>
      <c r="R302" s="777"/>
      <c r="S302" s="777"/>
      <c r="T302" s="777"/>
      <c r="U302" s="777"/>
      <c r="V302" s="777"/>
      <c r="W302" s="777"/>
      <c r="X302" s="777"/>
      <c r="Y302" s="777"/>
      <c r="Z302" s="777"/>
      <c r="AA302" s="777"/>
      <c r="AB302" s="777"/>
      <c r="AC302" s="777"/>
      <c r="AD302" s="777"/>
      <c r="AE302" s="777"/>
      <c r="AF302" s="777"/>
      <c r="AG302" s="784"/>
      <c r="AH302" s="400" t="s">
        <v>602</v>
      </c>
      <c r="AI302" s="401" t="str">
        <f>IF(7&gt;AI297,"対象外",IF(AI300&gt;=AI295,"OK","NG"))</f>
        <v>対象外</v>
      </c>
      <c r="AJ302" s="422" t="str">
        <f>IF(AI302="対象外","←７日間に満たない期間は達成判定の対象外",IF(AI302="NG","←月単位未達成","←月単位達成"))</f>
        <v>←７日間に満たない期間は達成判定の対象外</v>
      </c>
    </row>
    <row r="303" spans="2:36" hidden="1">
      <c r="C303" s="425" t="e">
        <f t="shared" ref="C303:AG303" si="103">IF(AND(DAY(C295)&gt;=22,DAY(C295)&lt;=28,C296="土"),1,0)</f>
        <v>#VALUE!</v>
      </c>
      <c r="D303" s="425" t="e">
        <f t="shared" si="103"/>
        <v>#VALUE!</v>
      </c>
      <c r="E303" s="425" t="e">
        <f t="shared" si="103"/>
        <v>#VALUE!</v>
      </c>
      <c r="F303" s="425" t="e">
        <f t="shared" si="103"/>
        <v>#VALUE!</v>
      </c>
      <c r="G303" s="425" t="e">
        <f t="shared" si="103"/>
        <v>#VALUE!</v>
      </c>
      <c r="H303" s="425" t="e">
        <f t="shared" si="103"/>
        <v>#VALUE!</v>
      </c>
      <c r="I303" s="425" t="e">
        <f t="shared" si="103"/>
        <v>#VALUE!</v>
      </c>
      <c r="J303" s="425" t="e">
        <f t="shared" si="103"/>
        <v>#VALUE!</v>
      </c>
      <c r="K303" s="425" t="e">
        <f t="shared" si="103"/>
        <v>#VALUE!</v>
      </c>
      <c r="L303" s="425" t="e">
        <f t="shared" si="103"/>
        <v>#VALUE!</v>
      </c>
      <c r="M303" s="425" t="e">
        <f t="shared" si="103"/>
        <v>#VALUE!</v>
      </c>
      <c r="N303" s="425" t="e">
        <f t="shared" si="103"/>
        <v>#VALUE!</v>
      </c>
      <c r="O303" s="425" t="e">
        <f t="shared" si="103"/>
        <v>#VALUE!</v>
      </c>
      <c r="P303" s="425" t="e">
        <f t="shared" si="103"/>
        <v>#VALUE!</v>
      </c>
      <c r="Q303" s="425" t="e">
        <f t="shared" si="103"/>
        <v>#VALUE!</v>
      </c>
      <c r="R303" s="425" t="e">
        <f t="shared" si="103"/>
        <v>#VALUE!</v>
      </c>
      <c r="S303" s="425" t="e">
        <f t="shared" si="103"/>
        <v>#VALUE!</v>
      </c>
      <c r="T303" s="425" t="e">
        <f t="shared" si="103"/>
        <v>#VALUE!</v>
      </c>
      <c r="U303" s="425" t="e">
        <f t="shared" si="103"/>
        <v>#VALUE!</v>
      </c>
      <c r="V303" s="425" t="e">
        <f t="shared" si="103"/>
        <v>#VALUE!</v>
      </c>
      <c r="W303" s="425" t="e">
        <f t="shared" si="103"/>
        <v>#VALUE!</v>
      </c>
      <c r="X303" s="425" t="e">
        <f t="shared" si="103"/>
        <v>#VALUE!</v>
      </c>
      <c r="Y303" s="425" t="e">
        <f t="shared" si="103"/>
        <v>#VALUE!</v>
      </c>
      <c r="Z303" s="425" t="e">
        <f t="shared" si="103"/>
        <v>#VALUE!</v>
      </c>
      <c r="AA303" s="425" t="e">
        <f t="shared" si="103"/>
        <v>#VALUE!</v>
      </c>
      <c r="AB303" s="425" t="e">
        <f t="shared" si="103"/>
        <v>#VALUE!</v>
      </c>
      <c r="AC303" s="425" t="e">
        <f t="shared" si="103"/>
        <v>#VALUE!</v>
      </c>
      <c r="AD303" s="425" t="e">
        <f t="shared" si="103"/>
        <v>#VALUE!</v>
      </c>
      <c r="AE303" s="425" t="e">
        <f t="shared" si="103"/>
        <v>#VALUE!</v>
      </c>
      <c r="AF303" s="425" t="e">
        <f t="shared" si="103"/>
        <v>#VALUE!</v>
      </c>
      <c r="AG303" s="425" t="e">
        <f t="shared" si="103"/>
        <v>#VALUE!</v>
      </c>
      <c r="AH303" s="426" t="s">
        <v>603</v>
      </c>
      <c r="AI303" s="427">
        <f>_xlfn.AGGREGATE(9,6,C303:AG303)</f>
        <v>0</v>
      </c>
      <c r="AJ303" s="422"/>
    </row>
    <row r="304" spans="2:36" hidden="1">
      <c r="C304" s="428" t="e">
        <f t="shared" ref="C304:AG304" si="104">IF(AND(DAY(C295)&gt;=22,DAY(C295)&lt;=28,C296="土",OR(C301="休",C301="雨")),1,0)</f>
        <v>#VALUE!</v>
      </c>
      <c r="D304" s="428" t="e">
        <f t="shared" si="104"/>
        <v>#VALUE!</v>
      </c>
      <c r="E304" s="428" t="e">
        <f t="shared" si="104"/>
        <v>#VALUE!</v>
      </c>
      <c r="F304" s="428" t="e">
        <f t="shared" si="104"/>
        <v>#VALUE!</v>
      </c>
      <c r="G304" s="428" t="e">
        <f t="shared" si="104"/>
        <v>#VALUE!</v>
      </c>
      <c r="H304" s="428" t="e">
        <f t="shared" si="104"/>
        <v>#VALUE!</v>
      </c>
      <c r="I304" s="428" t="e">
        <f t="shared" si="104"/>
        <v>#VALUE!</v>
      </c>
      <c r="J304" s="428" t="e">
        <f t="shared" si="104"/>
        <v>#VALUE!</v>
      </c>
      <c r="K304" s="428" t="e">
        <f t="shared" si="104"/>
        <v>#VALUE!</v>
      </c>
      <c r="L304" s="428" t="e">
        <f t="shared" si="104"/>
        <v>#VALUE!</v>
      </c>
      <c r="M304" s="428" t="e">
        <f t="shared" si="104"/>
        <v>#VALUE!</v>
      </c>
      <c r="N304" s="428" t="e">
        <f t="shared" si="104"/>
        <v>#VALUE!</v>
      </c>
      <c r="O304" s="428" t="e">
        <f t="shared" si="104"/>
        <v>#VALUE!</v>
      </c>
      <c r="P304" s="428" t="e">
        <f t="shared" si="104"/>
        <v>#VALUE!</v>
      </c>
      <c r="Q304" s="428" t="e">
        <f t="shared" si="104"/>
        <v>#VALUE!</v>
      </c>
      <c r="R304" s="428" t="e">
        <f t="shared" si="104"/>
        <v>#VALUE!</v>
      </c>
      <c r="S304" s="428" t="e">
        <f t="shared" si="104"/>
        <v>#VALUE!</v>
      </c>
      <c r="T304" s="428" t="e">
        <f t="shared" si="104"/>
        <v>#VALUE!</v>
      </c>
      <c r="U304" s="428" t="e">
        <f t="shared" si="104"/>
        <v>#VALUE!</v>
      </c>
      <c r="V304" s="428" t="e">
        <f t="shared" si="104"/>
        <v>#VALUE!</v>
      </c>
      <c r="W304" s="428" t="e">
        <f t="shared" si="104"/>
        <v>#VALUE!</v>
      </c>
      <c r="X304" s="428" t="e">
        <f t="shared" si="104"/>
        <v>#VALUE!</v>
      </c>
      <c r="Y304" s="428" t="e">
        <f t="shared" si="104"/>
        <v>#VALUE!</v>
      </c>
      <c r="Z304" s="428" t="e">
        <f t="shared" si="104"/>
        <v>#VALUE!</v>
      </c>
      <c r="AA304" s="428" t="e">
        <f t="shared" si="104"/>
        <v>#VALUE!</v>
      </c>
      <c r="AB304" s="428" t="e">
        <f t="shared" si="104"/>
        <v>#VALUE!</v>
      </c>
      <c r="AC304" s="428" t="e">
        <f t="shared" si="104"/>
        <v>#VALUE!</v>
      </c>
      <c r="AD304" s="428" t="e">
        <f t="shared" si="104"/>
        <v>#VALUE!</v>
      </c>
      <c r="AE304" s="428" t="e">
        <f t="shared" si="104"/>
        <v>#VALUE!</v>
      </c>
      <c r="AF304" s="428" t="e">
        <f t="shared" si="104"/>
        <v>#VALUE!</v>
      </c>
      <c r="AG304" s="428" t="e">
        <f t="shared" si="104"/>
        <v>#VALUE!</v>
      </c>
      <c r="AH304" s="426" t="s">
        <v>604</v>
      </c>
      <c r="AI304" s="427">
        <f>_xlfn.AGGREGATE(9,6,C304:AG304)</f>
        <v>0</v>
      </c>
      <c r="AJ304" s="422"/>
    </row>
  </sheetData>
  <mergeCells count="2063">
    <mergeCell ref="U4:V4"/>
    <mergeCell ref="W4:X4"/>
    <mergeCell ref="Y4:Z4"/>
    <mergeCell ref="AB4:AF5"/>
    <mergeCell ref="AG4:AH5"/>
    <mergeCell ref="B5:E5"/>
    <mergeCell ref="S5:T5"/>
    <mergeCell ref="U5:V5"/>
    <mergeCell ref="W5:X5"/>
    <mergeCell ref="Y5:Z5"/>
    <mergeCell ref="O17:O18"/>
    <mergeCell ref="P17:P18"/>
    <mergeCell ref="C13:AI13"/>
    <mergeCell ref="B17:B18"/>
    <mergeCell ref="C17:C18"/>
    <mergeCell ref="D17:D18"/>
    <mergeCell ref="E17:E18"/>
    <mergeCell ref="F17:F18"/>
    <mergeCell ref="G17:G18"/>
    <mergeCell ref="H17:H18"/>
    <mergeCell ref="I17:I18"/>
    <mergeCell ref="J17:J18"/>
    <mergeCell ref="AB6:AF7"/>
    <mergeCell ref="AG6:AH7"/>
    <mergeCell ref="B7:E7"/>
    <mergeCell ref="G7:J7"/>
    <mergeCell ref="L7:N7"/>
    <mergeCell ref="P7:R7"/>
    <mergeCell ref="S7:T7"/>
    <mergeCell ref="U7:V7"/>
    <mergeCell ref="W7:X7"/>
    <mergeCell ref="Y7:Z7"/>
    <mergeCell ref="B6:E6"/>
    <mergeCell ref="G6:J6"/>
    <mergeCell ref="S6:T6"/>
    <mergeCell ref="U6:V6"/>
    <mergeCell ref="W6:X6"/>
    <mergeCell ref="Y6:Z6"/>
    <mergeCell ref="G19:G20"/>
    <mergeCell ref="H19:H20"/>
    <mergeCell ref="I19:I20"/>
    <mergeCell ref="J19:J20"/>
    <mergeCell ref="K19:K20"/>
    <mergeCell ref="L19:L20"/>
    <mergeCell ref="AC17:AC18"/>
    <mergeCell ref="AD17:AD18"/>
    <mergeCell ref="AE17:AE18"/>
    <mergeCell ref="AF17:AF18"/>
    <mergeCell ref="AG17:AG18"/>
    <mergeCell ref="B19:B20"/>
    <mergeCell ref="C19:C20"/>
    <mergeCell ref="D19:D20"/>
    <mergeCell ref="E19:E20"/>
    <mergeCell ref="F19:F20"/>
    <mergeCell ref="W17:W18"/>
    <mergeCell ref="X17:X18"/>
    <mergeCell ref="Y17:Y18"/>
    <mergeCell ref="Z17:Z18"/>
    <mergeCell ref="AA17:AA18"/>
    <mergeCell ref="AB17:AB18"/>
    <mergeCell ref="Q17:Q18"/>
    <mergeCell ref="R17:R18"/>
    <mergeCell ref="S17:S18"/>
    <mergeCell ref="T17:T18"/>
    <mergeCell ref="U17:U18"/>
    <mergeCell ref="V17:V18"/>
    <mergeCell ref="K17:K18"/>
    <mergeCell ref="L17:L18"/>
    <mergeCell ref="M17:M18"/>
    <mergeCell ref="N17:N18"/>
    <mergeCell ref="K21:K22"/>
    <mergeCell ref="L21:L22"/>
    <mergeCell ref="M21:M22"/>
    <mergeCell ref="N21:N22"/>
    <mergeCell ref="AE19:AE20"/>
    <mergeCell ref="AF19:AF20"/>
    <mergeCell ref="AG19:AG20"/>
    <mergeCell ref="B21:B22"/>
    <mergeCell ref="C21:C22"/>
    <mergeCell ref="D21:D22"/>
    <mergeCell ref="E21:E22"/>
    <mergeCell ref="F21:F22"/>
    <mergeCell ref="G21:G22"/>
    <mergeCell ref="H21:H22"/>
    <mergeCell ref="Y19:Y20"/>
    <mergeCell ref="Z19:Z20"/>
    <mergeCell ref="AA19:AA20"/>
    <mergeCell ref="AB19:AB20"/>
    <mergeCell ref="AC19:AC20"/>
    <mergeCell ref="AD19:AD20"/>
    <mergeCell ref="S19:S20"/>
    <mergeCell ref="T19:T20"/>
    <mergeCell ref="U19:U20"/>
    <mergeCell ref="V19:V20"/>
    <mergeCell ref="W19:W20"/>
    <mergeCell ref="X19:X20"/>
    <mergeCell ref="M19:M20"/>
    <mergeCell ref="N19:N20"/>
    <mergeCell ref="O19:O20"/>
    <mergeCell ref="P19:P20"/>
    <mergeCell ref="Q19:Q20"/>
    <mergeCell ref="R19:R20"/>
    <mergeCell ref="N31:N32"/>
    <mergeCell ref="O31:O32"/>
    <mergeCell ref="AG21:AG22"/>
    <mergeCell ref="C27:AI27"/>
    <mergeCell ref="B31:B32"/>
    <mergeCell ref="C31:C32"/>
    <mergeCell ref="D31:D32"/>
    <mergeCell ref="E31:E32"/>
    <mergeCell ref="F31:F32"/>
    <mergeCell ref="G31:G32"/>
    <mergeCell ref="H31:H32"/>
    <mergeCell ref="I31:I32"/>
    <mergeCell ref="AA21:AA22"/>
    <mergeCell ref="AB21:AB22"/>
    <mergeCell ref="AC21:AC22"/>
    <mergeCell ref="AD21:AD22"/>
    <mergeCell ref="AE21:AE22"/>
    <mergeCell ref="AF21:AF22"/>
    <mergeCell ref="U21:U22"/>
    <mergeCell ref="V21:V22"/>
    <mergeCell ref="W21:W22"/>
    <mergeCell ref="X21:X22"/>
    <mergeCell ref="Y21:Y22"/>
    <mergeCell ref="Z21:Z22"/>
    <mergeCell ref="O21:O22"/>
    <mergeCell ref="P21:P22"/>
    <mergeCell ref="Q21:Q22"/>
    <mergeCell ref="R21:R22"/>
    <mergeCell ref="S21:S22"/>
    <mergeCell ref="T21:T22"/>
    <mergeCell ref="I21:I22"/>
    <mergeCell ref="J21:J22"/>
    <mergeCell ref="J33:J34"/>
    <mergeCell ref="K33:K34"/>
    <mergeCell ref="L33:L34"/>
    <mergeCell ref="M33:M34"/>
    <mergeCell ref="B33:B34"/>
    <mergeCell ref="C33:C34"/>
    <mergeCell ref="D33:D34"/>
    <mergeCell ref="E33:E34"/>
    <mergeCell ref="F33:F34"/>
    <mergeCell ref="G33:G34"/>
    <mergeCell ref="AB31:AB32"/>
    <mergeCell ref="J31:J32"/>
    <mergeCell ref="K31:K32"/>
    <mergeCell ref="L31:L32"/>
    <mergeCell ref="M31:M32"/>
    <mergeCell ref="AC31:AC32"/>
    <mergeCell ref="AD31:AD32"/>
    <mergeCell ref="AE31:AE32"/>
    <mergeCell ref="AF31:AF32"/>
    <mergeCell ref="AG31:AG32"/>
    <mergeCell ref="V31:V32"/>
    <mergeCell ref="W31:W32"/>
    <mergeCell ref="X31:X32"/>
    <mergeCell ref="Y31:Y32"/>
    <mergeCell ref="Z31:Z32"/>
    <mergeCell ref="AA31:AA32"/>
    <mergeCell ref="P31:P32"/>
    <mergeCell ref="Q31:Q32"/>
    <mergeCell ref="R31:R32"/>
    <mergeCell ref="S31:S32"/>
    <mergeCell ref="T31:T32"/>
    <mergeCell ref="U31:U32"/>
    <mergeCell ref="N35:N36"/>
    <mergeCell ref="O35:O36"/>
    <mergeCell ref="AF33:AF34"/>
    <mergeCell ref="AG33:AG34"/>
    <mergeCell ref="B35:B36"/>
    <mergeCell ref="C35:C36"/>
    <mergeCell ref="D35:D36"/>
    <mergeCell ref="E35:E36"/>
    <mergeCell ref="F35:F36"/>
    <mergeCell ref="G35:G36"/>
    <mergeCell ref="H35:H36"/>
    <mergeCell ref="I35:I36"/>
    <mergeCell ref="Z33:Z34"/>
    <mergeCell ref="AA33:AA34"/>
    <mergeCell ref="AB33:AB34"/>
    <mergeCell ref="AC33:AC34"/>
    <mergeCell ref="AD33:AD34"/>
    <mergeCell ref="AE33:AE34"/>
    <mergeCell ref="T33:T34"/>
    <mergeCell ref="U33:U34"/>
    <mergeCell ref="V33:V34"/>
    <mergeCell ref="W33:W34"/>
    <mergeCell ref="X33:X34"/>
    <mergeCell ref="Y33:Y34"/>
    <mergeCell ref="N33:N34"/>
    <mergeCell ref="O33:O34"/>
    <mergeCell ref="P33:P34"/>
    <mergeCell ref="Q33:Q34"/>
    <mergeCell ref="R33:R34"/>
    <mergeCell ref="S33:S34"/>
    <mergeCell ref="H33:H34"/>
    <mergeCell ref="I33:I34"/>
    <mergeCell ref="C41:AI41"/>
    <mergeCell ref="B45:B46"/>
    <mergeCell ref="C45:C46"/>
    <mergeCell ref="D45:D46"/>
    <mergeCell ref="E45:E46"/>
    <mergeCell ref="F45:F46"/>
    <mergeCell ref="G45:G46"/>
    <mergeCell ref="H45:H46"/>
    <mergeCell ref="I45:I46"/>
    <mergeCell ref="J45:J46"/>
    <mergeCell ref="AB35:AB36"/>
    <mergeCell ref="AC35:AC36"/>
    <mergeCell ref="AD35:AD36"/>
    <mergeCell ref="AE35:AE36"/>
    <mergeCell ref="AF35:AF36"/>
    <mergeCell ref="AG35:AG36"/>
    <mergeCell ref="V35:V36"/>
    <mergeCell ref="W35:W36"/>
    <mergeCell ref="X35:X36"/>
    <mergeCell ref="Y35:Y36"/>
    <mergeCell ref="Z35:Z36"/>
    <mergeCell ref="AA35:AA36"/>
    <mergeCell ref="P35:P36"/>
    <mergeCell ref="Q35:Q36"/>
    <mergeCell ref="R35:R36"/>
    <mergeCell ref="S35:S36"/>
    <mergeCell ref="T35:T36"/>
    <mergeCell ref="U35:U36"/>
    <mergeCell ref="J35:J36"/>
    <mergeCell ref="K35:K36"/>
    <mergeCell ref="L35:L36"/>
    <mergeCell ref="M35:M36"/>
    <mergeCell ref="I47:I48"/>
    <mergeCell ref="J47:J48"/>
    <mergeCell ref="K47:K48"/>
    <mergeCell ref="L47:L48"/>
    <mergeCell ref="AC45:AC46"/>
    <mergeCell ref="AD45:AD46"/>
    <mergeCell ref="AE45:AE46"/>
    <mergeCell ref="AF45:AF46"/>
    <mergeCell ref="AG45:AG46"/>
    <mergeCell ref="B47:B48"/>
    <mergeCell ref="C47:C48"/>
    <mergeCell ref="D47:D48"/>
    <mergeCell ref="E47:E48"/>
    <mergeCell ref="F47:F48"/>
    <mergeCell ref="W45:W46"/>
    <mergeCell ref="X45:X46"/>
    <mergeCell ref="Y45:Y46"/>
    <mergeCell ref="Z45:Z46"/>
    <mergeCell ref="AA45:AA46"/>
    <mergeCell ref="AB45:AB46"/>
    <mergeCell ref="Q45:Q46"/>
    <mergeCell ref="R45:R46"/>
    <mergeCell ref="S45:S46"/>
    <mergeCell ref="T45:T46"/>
    <mergeCell ref="U45:U46"/>
    <mergeCell ref="V45:V46"/>
    <mergeCell ref="K45:K46"/>
    <mergeCell ref="L45:L46"/>
    <mergeCell ref="M45:M46"/>
    <mergeCell ref="N45:N46"/>
    <mergeCell ref="O45:O46"/>
    <mergeCell ref="P45:P46"/>
    <mergeCell ref="M49:M50"/>
    <mergeCell ref="N49:N50"/>
    <mergeCell ref="AE47:AE48"/>
    <mergeCell ref="AF47:AF48"/>
    <mergeCell ref="AG47:AG48"/>
    <mergeCell ref="B49:B50"/>
    <mergeCell ref="C49:C50"/>
    <mergeCell ref="D49:D50"/>
    <mergeCell ref="E49:E50"/>
    <mergeCell ref="F49:F50"/>
    <mergeCell ref="G49:G50"/>
    <mergeCell ref="H49:H50"/>
    <mergeCell ref="Y47:Y48"/>
    <mergeCell ref="Z47:Z48"/>
    <mergeCell ref="AA47:AA48"/>
    <mergeCell ref="AB47:AB48"/>
    <mergeCell ref="AC47:AC48"/>
    <mergeCell ref="AD47:AD48"/>
    <mergeCell ref="S47:S48"/>
    <mergeCell ref="T47:T48"/>
    <mergeCell ref="U47:U48"/>
    <mergeCell ref="V47:V48"/>
    <mergeCell ref="W47:W48"/>
    <mergeCell ref="X47:X48"/>
    <mergeCell ref="M47:M48"/>
    <mergeCell ref="N47:N48"/>
    <mergeCell ref="O47:O48"/>
    <mergeCell ref="P47:P48"/>
    <mergeCell ref="Q47:Q48"/>
    <mergeCell ref="R47:R48"/>
    <mergeCell ref="G47:G48"/>
    <mergeCell ref="H47:H48"/>
    <mergeCell ref="AG49:AG50"/>
    <mergeCell ref="C55:AI55"/>
    <mergeCell ref="B59:B60"/>
    <mergeCell ref="C59:C60"/>
    <mergeCell ref="D59:D60"/>
    <mergeCell ref="E59:E60"/>
    <mergeCell ref="F59:F60"/>
    <mergeCell ref="G59:G60"/>
    <mergeCell ref="H59:H60"/>
    <mergeCell ref="I59:I60"/>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Q49:Q50"/>
    <mergeCell ref="R49:R50"/>
    <mergeCell ref="S49:S50"/>
    <mergeCell ref="T49:T50"/>
    <mergeCell ref="I49:I50"/>
    <mergeCell ref="J49:J50"/>
    <mergeCell ref="K49:K50"/>
    <mergeCell ref="L49:L50"/>
    <mergeCell ref="AG59:AG60"/>
    <mergeCell ref="V59:V60"/>
    <mergeCell ref="W59:W60"/>
    <mergeCell ref="X59:X60"/>
    <mergeCell ref="Y59:Y60"/>
    <mergeCell ref="Z59:Z60"/>
    <mergeCell ref="AA59:AA60"/>
    <mergeCell ref="P59:P60"/>
    <mergeCell ref="Q59:Q60"/>
    <mergeCell ref="R59:R60"/>
    <mergeCell ref="S59:S60"/>
    <mergeCell ref="T59:T60"/>
    <mergeCell ref="U59:U60"/>
    <mergeCell ref="J59:J60"/>
    <mergeCell ref="K59:K60"/>
    <mergeCell ref="L59:L60"/>
    <mergeCell ref="M59:M60"/>
    <mergeCell ref="N59:N60"/>
    <mergeCell ref="O59:O60"/>
    <mergeCell ref="H61:H62"/>
    <mergeCell ref="I61:I62"/>
    <mergeCell ref="J61:J62"/>
    <mergeCell ref="K61:K62"/>
    <mergeCell ref="L61:L62"/>
    <mergeCell ref="M61:M62"/>
    <mergeCell ref="B61:B62"/>
    <mergeCell ref="C61:C62"/>
    <mergeCell ref="D61:D62"/>
    <mergeCell ref="E61:E62"/>
    <mergeCell ref="F61:F62"/>
    <mergeCell ref="G61:G62"/>
    <mergeCell ref="AB59:AB60"/>
    <mergeCell ref="AC59:AC60"/>
    <mergeCell ref="AD59:AD60"/>
    <mergeCell ref="AE59:AE60"/>
    <mergeCell ref="AF59:AF60"/>
    <mergeCell ref="L63:L64"/>
    <mergeCell ref="M63:M64"/>
    <mergeCell ref="N63:N64"/>
    <mergeCell ref="O63:O64"/>
    <mergeCell ref="AF61:AF62"/>
    <mergeCell ref="AG61:AG62"/>
    <mergeCell ref="B63:B64"/>
    <mergeCell ref="C63:C64"/>
    <mergeCell ref="D63:D64"/>
    <mergeCell ref="E63:E64"/>
    <mergeCell ref="F63:F64"/>
    <mergeCell ref="G63:G64"/>
    <mergeCell ref="H63:H64"/>
    <mergeCell ref="I63:I64"/>
    <mergeCell ref="Z61:Z62"/>
    <mergeCell ref="AA61:AA62"/>
    <mergeCell ref="AB61:AB62"/>
    <mergeCell ref="AC61:AC62"/>
    <mergeCell ref="AD61:AD62"/>
    <mergeCell ref="AE61:AE62"/>
    <mergeCell ref="T61:T62"/>
    <mergeCell ref="U61:U62"/>
    <mergeCell ref="V61:V62"/>
    <mergeCell ref="W61:W62"/>
    <mergeCell ref="X61:X62"/>
    <mergeCell ref="Y61:Y62"/>
    <mergeCell ref="N61:N62"/>
    <mergeCell ref="O61:O62"/>
    <mergeCell ref="P61:P62"/>
    <mergeCell ref="Q61:Q62"/>
    <mergeCell ref="R61:R62"/>
    <mergeCell ref="S61:S62"/>
    <mergeCell ref="O73:O74"/>
    <mergeCell ref="P73:P74"/>
    <mergeCell ref="C69:AI69"/>
    <mergeCell ref="B73:B74"/>
    <mergeCell ref="C73:C74"/>
    <mergeCell ref="D73:D74"/>
    <mergeCell ref="E73:E74"/>
    <mergeCell ref="F73:F74"/>
    <mergeCell ref="G73:G74"/>
    <mergeCell ref="H73:H74"/>
    <mergeCell ref="I73:I74"/>
    <mergeCell ref="J73:J74"/>
    <mergeCell ref="AB63:AB64"/>
    <mergeCell ref="AC63:AC64"/>
    <mergeCell ref="AD63:AD64"/>
    <mergeCell ref="AE63:AE64"/>
    <mergeCell ref="AF63:AF64"/>
    <mergeCell ref="AG63:AG64"/>
    <mergeCell ref="V63:V64"/>
    <mergeCell ref="W63:W64"/>
    <mergeCell ref="X63:X64"/>
    <mergeCell ref="Y63:Y64"/>
    <mergeCell ref="Z63:Z64"/>
    <mergeCell ref="AA63:AA64"/>
    <mergeCell ref="P63:P64"/>
    <mergeCell ref="Q63:Q64"/>
    <mergeCell ref="R63:R64"/>
    <mergeCell ref="S63:S64"/>
    <mergeCell ref="T63:T64"/>
    <mergeCell ref="U63:U64"/>
    <mergeCell ref="J63:J64"/>
    <mergeCell ref="K63:K64"/>
    <mergeCell ref="G75:G76"/>
    <mergeCell ref="H75:H76"/>
    <mergeCell ref="I75:I76"/>
    <mergeCell ref="J75:J76"/>
    <mergeCell ref="K75:K76"/>
    <mergeCell ref="L75:L76"/>
    <mergeCell ref="AC73:AC74"/>
    <mergeCell ref="AD73:AD74"/>
    <mergeCell ref="AE73:AE74"/>
    <mergeCell ref="AF73:AF74"/>
    <mergeCell ref="AG73:AG74"/>
    <mergeCell ref="B75:B76"/>
    <mergeCell ref="C75:C76"/>
    <mergeCell ref="D75:D76"/>
    <mergeCell ref="E75:E76"/>
    <mergeCell ref="F75:F76"/>
    <mergeCell ref="W73:W74"/>
    <mergeCell ref="X73:X74"/>
    <mergeCell ref="Y73:Y74"/>
    <mergeCell ref="Z73:Z74"/>
    <mergeCell ref="AA73:AA74"/>
    <mergeCell ref="AB73:AB74"/>
    <mergeCell ref="Q73:Q74"/>
    <mergeCell ref="R73:R74"/>
    <mergeCell ref="S73:S74"/>
    <mergeCell ref="T73:T74"/>
    <mergeCell ref="U73:U74"/>
    <mergeCell ref="V73:V74"/>
    <mergeCell ref="K73:K74"/>
    <mergeCell ref="L73:L74"/>
    <mergeCell ref="M73:M74"/>
    <mergeCell ref="N73:N74"/>
    <mergeCell ref="K77:K78"/>
    <mergeCell ref="L77:L78"/>
    <mergeCell ref="M77:M78"/>
    <mergeCell ref="N77:N78"/>
    <mergeCell ref="AE75:AE76"/>
    <mergeCell ref="AF75:AF76"/>
    <mergeCell ref="AG75:AG76"/>
    <mergeCell ref="B77:B78"/>
    <mergeCell ref="C77:C78"/>
    <mergeCell ref="D77:D78"/>
    <mergeCell ref="E77:E78"/>
    <mergeCell ref="F77:F78"/>
    <mergeCell ref="G77:G78"/>
    <mergeCell ref="H77:H78"/>
    <mergeCell ref="Y75:Y76"/>
    <mergeCell ref="Z75:Z76"/>
    <mergeCell ref="AA75:AA76"/>
    <mergeCell ref="AB75:AB76"/>
    <mergeCell ref="AC75:AC76"/>
    <mergeCell ref="AD75:AD76"/>
    <mergeCell ref="S75:S76"/>
    <mergeCell ref="T75:T76"/>
    <mergeCell ref="U75:U76"/>
    <mergeCell ref="V75:V76"/>
    <mergeCell ref="W75:W76"/>
    <mergeCell ref="X75:X76"/>
    <mergeCell ref="M75:M76"/>
    <mergeCell ref="N75:N76"/>
    <mergeCell ref="O75:O76"/>
    <mergeCell ref="P75:P76"/>
    <mergeCell ref="Q75:Q76"/>
    <mergeCell ref="R75:R76"/>
    <mergeCell ref="N87:N88"/>
    <mergeCell ref="O87:O88"/>
    <mergeCell ref="AG77:AG78"/>
    <mergeCell ref="C83:AI83"/>
    <mergeCell ref="B87:B88"/>
    <mergeCell ref="C87:C88"/>
    <mergeCell ref="D87:D88"/>
    <mergeCell ref="E87:E88"/>
    <mergeCell ref="F87:F88"/>
    <mergeCell ref="G87:G88"/>
    <mergeCell ref="H87:H88"/>
    <mergeCell ref="I87:I88"/>
    <mergeCell ref="AA77:AA78"/>
    <mergeCell ref="AB77:AB78"/>
    <mergeCell ref="AC77:AC78"/>
    <mergeCell ref="AD77:AD78"/>
    <mergeCell ref="AE77:AE78"/>
    <mergeCell ref="AF77:AF78"/>
    <mergeCell ref="U77:U78"/>
    <mergeCell ref="V77:V78"/>
    <mergeCell ref="W77:W78"/>
    <mergeCell ref="X77:X78"/>
    <mergeCell ref="Y77:Y78"/>
    <mergeCell ref="Z77:Z78"/>
    <mergeCell ref="O77:O78"/>
    <mergeCell ref="P77:P78"/>
    <mergeCell ref="Q77:Q78"/>
    <mergeCell ref="R77:R78"/>
    <mergeCell ref="S77:S78"/>
    <mergeCell ref="T77:T78"/>
    <mergeCell ref="I77:I78"/>
    <mergeCell ref="J77:J78"/>
    <mergeCell ref="J89:J90"/>
    <mergeCell ref="K89:K90"/>
    <mergeCell ref="L89:L90"/>
    <mergeCell ref="M89:M90"/>
    <mergeCell ref="B89:B90"/>
    <mergeCell ref="C89:C90"/>
    <mergeCell ref="D89:D90"/>
    <mergeCell ref="E89:E90"/>
    <mergeCell ref="F89:F90"/>
    <mergeCell ref="G89:G90"/>
    <mergeCell ref="AB87:AB88"/>
    <mergeCell ref="AC87:AC88"/>
    <mergeCell ref="AD87:AD88"/>
    <mergeCell ref="AE87:AE88"/>
    <mergeCell ref="AF87:AF88"/>
    <mergeCell ref="AG87:AG88"/>
    <mergeCell ref="V87:V88"/>
    <mergeCell ref="W87:W88"/>
    <mergeCell ref="X87:X88"/>
    <mergeCell ref="Y87:Y88"/>
    <mergeCell ref="Z87:Z88"/>
    <mergeCell ref="AA87:AA88"/>
    <mergeCell ref="P87:P88"/>
    <mergeCell ref="Q87:Q88"/>
    <mergeCell ref="R87:R88"/>
    <mergeCell ref="S87:S88"/>
    <mergeCell ref="T87:T88"/>
    <mergeCell ref="U87:U88"/>
    <mergeCell ref="J87:J88"/>
    <mergeCell ref="K87:K88"/>
    <mergeCell ref="L87:L88"/>
    <mergeCell ref="M87:M88"/>
    <mergeCell ref="N91:N92"/>
    <mergeCell ref="O91:O92"/>
    <mergeCell ref="AF89:AF90"/>
    <mergeCell ref="AG89:AG90"/>
    <mergeCell ref="B91:B92"/>
    <mergeCell ref="C91:C92"/>
    <mergeCell ref="D91:D92"/>
    <mergeCell ref="E91:E92"/>
    <mergeCell ref="F91:F92"/>
    <mergeCell ref="G91:G92"/>
    <mergeCell ref="H91:H92"/>
    <mergeCell ref="I91:I92"/>
    <mergeCell ref="Z89:Z90"/>
    <mergeCell ref="AA89:AA90"/>
    <mergeCell ref="AB89:AB90"/>
    <mergeCell ref="AC89:AC90"/>
    <mergeCell ref="AD89:AD90"/>
    <mergeCell ref="AE89:AE90"/>
    <mergeCell ref="T89:T90"/>
    <mergeCell ref="U89:U90"/>
    <mergeCell ref="V89:V90"/>
    <mergeCell ref="W89:W90"/>
    <mergeCell ref="X89:X90"/>
    <mergeCell ref="Y89:Y90"/>
    <mergeCell ref="N89:N90"/>
    <mergeCell ref="O89:O90"/>
    <mergeCell ref="P89:P90"/>
    <mergeCell ref="Q89:Q90"/>
    <mergeCell ref="R89:R90"/>
    <mergeCell ref="S89:S90"/>
    <mergeCell ref="H89:H90"/>
    <mergeCell ref="I89:I90"/>
    <mergeCell ref="C97:AI97"/>
    <mergeCell ref="B101:B102"/>
    <mergeCell ref="C101:C102"/>
    <mergeCell ref="D101:D102"/>
    <mergeCell ref="E101:E102"/>
    <mergeCell ref="F101:F102"/>
    <mergeCell ref="G101:G102"/>
    <mergeCell ref="H101:H102"/>
    <mergeCell ref="I101:I102"/>
    <mergeCell ref="J101:J102"/>
    <mergeCell ref="AB91:AB92"/>
    <mergeCell ref="AC91:AC92"/>
    <mergeCell ref="AD91:AD92"/>
    <mergeCell ref="AE91:AE92"/>
    <mergeCell ref="AF91:AF92"/>
    <mergeCell ref="AG91:AG92"/>
    <mergeCell ref="V91:V92"/>
    <mergeCell ref="W91:W92"/>
    <mergeCell ref="X91:X92"/>
    <mergeCell ref="Y91:Y92"/>
    <mergeCell ref="Z91:Z92"/>
    <mergeCell ref="AA91:AA92"/>
    <mergeCell ref="P91:P92"/>
    <mergeCell ref="Q91:Q92"/>
    <mergeCell ref="R91:R92"/>
    <mergeCell ref="S91:S92"/>
    <mergeCell ref="T91:T92"/>
    <mergeCell ref="U91:U92"/>
    <mergeCell ref="J91:J92"/>
    <mergeCell ref="K91:K92"/>
    <mergeCell ref="L91:L92"/>
    <mergeCell ref="M91:M92"/>
    <mergeCell ref="I103:I104"/>
    <mergeCell ref="J103:J104"/>
    <mergeCell ref="K103:K104"/>
    <mergeCell ref="L103:L104"/>
    <mergeCell ref="AC101:AC102"/>
    <mergeCell ref="AD101:AD102"/>
    <mergeCell ref="AE101:AE102"/>
    <mergeCell ref="AF101:AF102"/>
    <mergeCell ref="AG101:AG102"/>
    <mergeCell ref="B103:B104"/>
    <mergeCell ref="C103:C104"/>
    <mergeCell ref="D103:D104"/>
    <mergeCell ref="E103:E104"/>
    <mergeCell ref="F103:F104"/>
    <mergeCell ref="W101:W102"/>
    <mergeCell ref="X101:X102"/>
    <mergeCell ref="Y101:Y102"/>
    <mergeCell ref="Z101:Z102"/>
    <mergeCell ref="AA101:AA102"/>
    <mergeCell ref="AB101:AB102"/>
    <mergeCell ref="Q101:Q102"/>
    <mergeCell ref="R101:R102"/>
    <mergeCell ref="S101:S102"/>
    <mergeCell ref="T101:T102"/>
    <mergeCell ref="U101:U102"/>
    <mergeCell ref="V101:V102"/>
    <mergeCell ref="K101:K102"/>
    <mergeCell ref="L101:L102"/>
    <mergeCell ref="M101:M102"/>
    <mergeCell ref="N101:N102"/>
    <mergeCell ref="O101:O102"/>
    <mergeCell ref="P101:P102"/>
    <mergeCell ref="M105:M106"/>
    <mergeCell ref="N105:N106"/>
    <mergeCell ref="AE103:AE104"/>
    <mergeCell ref="AF103:AF104"/>
    <mergeCell ref="AG103:AG104"/>
    <mergeCell ref="B105:B106"/>
    <mergeCell ref="C105:C106"/>
    <mergeCell ref="D105:D106"/>
    <mergeCell ref="E105:E106"/>
    <mergeCell ref="F105:F106"/>
    <mergeCell ref="G105:G106"/>
    <mergeCell ref="H105:H106"/>
    <mergeCell ref="Y103:Y104"/>
    <mergeCell ref="Z103:Z104"/>
    <mergeCell ref="AA103:AA104"/>
    <mergeCell ref="AB103:AB104"/>
    <mergeCell ref="AC103:AC104"/>
    <mergeCell ref="AD103:AD104"/>
    <mergeCell ref="S103:S104"/>
    <mergeCell ref="T103:T104"/>
    <mergeCell ref="U103:U104"/>
    <mergeCell ref="V103:V104"/>
    <mergeCell ref="W103:W104"/>
    <mergeCell ref="X103:X104"/>
    <mergeCell ref="M103:M104"/>
    <mergeCell ref="N103:N104"/>
    <mergeCell ref="O103:O104"/>
    <mergeCell ref="P103:P104"/>
    <mergeCell ref="Q103:Q104"/>
    <mergeCell ref="R103:R104"/>
    <mergeCell ref="G103:G104"/>
    <mergeCell ref="H103:H104"/>
    <mergeCell ref="AG105:AG106"/>
    <mergeCell ref="C111:AI111"/>
    <mergeCell ref="B115:B116"/>
    <mergeCell ref="C115:C116"/>
    <mergeCell ref="D115:D116"/>
    <mergeCell ref="E115:E116"/>
    <mergeCell ref="F115:F116"/>
    <mergeCell ref="G115:G116"/>
    <mergeCell ref="H115:H116"/>
    <mergeCell ref="I115:I116"/>
    <mergeCell ref="AA105:AA106"/>
    <mergeCell ref="AB105:AB106"/>
    <mergeCell ref="AC105:AC106"/>
    <mergeCell ref="AD105:AD106"/>
    <mergeCell ref="AE105:AE106"/>
    <mergeCell ref="AF105:AF106"/>
    <mergeCell ref="U105:U106"/>
    <mergeCell ref="V105:V106"/>
    <mergeCell ref="W105:W106"/>
    <mergeCell ref="X105:X106"/>
    <mergeCell ref="Y105:Y106"/>
    <mergeCell ref="Z105:Z106"/>
    <mergeCell ref="O105:O106"/>
    <mergeCell ref="P105:P106"/>
    <mergeCell ref="Q105:Q106"/>
    <mergeCell ref="R105:R106"/>
    <mergeCell ref="S105:S106"/>
    <mergeCell ref="T105:T106"/>
    <mergeCell ref="I105:I106"/>
    <mergeCell ref="J105:J106"/>
    <mergeCell ref="K105:K106"/>
    <mergeCell ref="L105:L106"/>
    <mergeCell ref="AG115:AG116"/>
    <mergeCell ref="V115:V116"/>
    <mergeCell ref="W115:W116"/>
    <mergeCell ref="X115:X116"/>
    <mergeCell ref="Y115:Y116"/>
    <mergeCell ref="Z115:Z116"/>
    <mergeCell ref="AA115:AA116"/>
    <mergeCell ref="P115:P116"/>
    <mergeCell ref="Q115:Q116"/>
    <mergeCell ref="R115:R116"/>
    <mergeCell ref="S115:S116"/>
    <mergeCell ref="T115:T116"/>
    <mergeCell ref="U115:U116"/>
    <mergeCell ref="J115:J116"/>
    <mergeCell ref="K115:K116"/>
    <mergeCell ref="L115:L116"/>
    <mergeCell ref="M115:M116"/>
    <mergeCell ref="N115:N116"/>
    <mergeCell ref="O115:O116"/>
    <mergeCell ref="H117:H118"/>
    <mergeCell ref="I117:I118"/>
    <mergeCell ref="J117:J118"/>
    <mergeCell ref="K117:K118"/>
    <mergeCell ref="L117:L118"/>
    <mergeCell ref="M117:M118"/>
    <mergeCell ref="B117:B118"/>
    <mergeCell ref="C117:C118"/>
    <mergeCell ref="D117:D118"/>
    <mergeCell ref="E117:E118"/>
    <mergeCell ref="F117:F118"/>
    <mergeCell ref="G117:G118"/>
    <mergeCell ref="AB115:AB116"/>
    <mergeCell ref="AC115:AC116"/>
    <mergeCell ref="AD115:AD116"/>
    <mergeCell ref="AE115:AE116"/>
    <mergeCell ref="AF115:AF116"/>
    <mergeCell ref="L119:L120"/>
    <mergeCell ref="M119:M120"/>
    <mergeCell ref="N119:N120"/>
    <mergeCell ref="O119:O120"/>
    <mergeCell ref="AF117:AF118"/>
    <mergeCell ref="AG117:AG118"/>
    <mergeCell ref="B119:B120"/>
    <mergeCell ref="C119:C120"/>
    <mergeCell ref="D119:D120"/>
    <mergeCell ref="E119:E120"/>
    <mergeCell ref="F119:F120"/>
    <mergeCell ref="G119:G120"/>
    <mergeCell ref="H119:H120"/>
    <mergeCell ref="I119:I120"/>
    <mergeCell ref="Z117:Z118"/>
    <mergeCell ref="AA117:AA118"/>
    <mergeCell ref="AB117:AB118"/>
    <mergeCell ref="AC117:AC118"/>
    <mergeCell ref="AD117:AD118"/>
    <mergeCell ref="AE117:AE118"/>
    <mergeCell ref="T117:T118"/>
    <mergeCell ref="U117:U118"/>
    <mergeCell ref="V117:V118"/>
    <mergeCell ref="W117:W118"/>
    <mergeCell ref="X117:X118"/>
    <mergeCell ref="Y117:Y118"/>
    <mergeCell ref="N117:N118"/>
    <mergeCell ref="O117:O118"/>
    <mergeCell ref="P117:P118"/>
    <mergeCell ref="Q117:Q118"/>
    <mergeCell ref="R117:R118"/>
    <mergeCell ref="S117:S118"/>
    <mergeCell ref="O129:O130"/>
    <mergeCell ref="P129:P130"/>
    <mergeCell ref="C125:AI125"/>
    <mergeCell ref="B129:B130"/>
    <mergeCell ref="C129:C130"/>
    <mergeCell ref="D129:D130"/>
    <mergeCell ref="E129:E130"/>
    <mergeCell ref="F129:F130"/>
    <mergeCell ref="G129:G130"/>
    <mergeCell ref="H129:H130"/>
    <mergeCell ref="I129:I130"/>
    <mergeCell ref="J129:J130"/>
    <mergeCell ref="AB119:AB120"/>
    <mergeCell ref="AC119:AC120"/>
    <mergeCell ref="AD119:AD120"/>
    <mergeCell ref="AE119:AE120"/>
    <mergeCell ref="AF119:AF120"/>
    <mergeCell ref="AG119:AG120"/>
    <mergeCell ref="V119:V120"/>
    <mergeCell ref="W119:W120"/>
    <mergeCell ref="X119:X120"/>
    <mergeCell ref="Y119:Y120"/>
    <mergeCell ref="Z119:Z120"/>
    <mergeCell ref="AA119:AA120"/>
    <mergeCell ref="P119:P120"/>
    <mergeCell ref="Q119:Q120"/>
    <mergeCell ref="R119:R120"/>
    <mergeCell ref="S119:S120"/>
    <mergeCell ref="T119:T120"/>
    <mergeCell ref="U119:U120"/>
    <mergeCell ref="J119:J120"/>
    <mergeCell ref="K119:K120"/>
    <mergeCell ref="G131:G132"/>
    <mergeCell ref="H131:H132"/>
    <mergeCell ref="I131:I132"/>
    <mergeCell ref="J131:J132"/>
    <mergeCell ref="K131:K132"/>
    <mergeCell ref="L131:L132"/>
    <mergeCell ref="AC129:AC130"/>
    <mergeCell ref="AD129:AD130"/>
    <mergeCell ref="AE129:AE130"/>
    <mergeCell ref="AF129:AF130"/>
    <mergeCell ref="AG129:AG130"/>
    <mergeCell ref="B131:B132"/>
    <mergeCell ref="C131:C132"/>
    <mergeCell ref="D131:D132"/>
    <mergeCell ref="E131:E132"/>
    <mergeCell ref="F131:F132"/>
    <mergeCell ref="W129:W130"/>
    <mergeCell ref="X129:X130"/>
    <mergeCell ref="Y129:Y130"/>
    <mergeCell ref="Z129:Z130"/>
    <mergeCell ref="AA129:AA130"/>
    <mergeCell ref="AB129:AB130"/>
    <mergeCell ref="Q129:Q130"/>
    <mergeCell ref="R129:R130"/>
    <mergeCell ref="S129:S130"/>
    <mergeCell ref="T129:T130"/>
    <mergeCell ref="U129:U130"/>
    <mergeCell ref="V129:V130"/>
    <mergeCell ref="K129:K130"/>
    <mergeCell ref="L129:L130"/>
    <mergeCell ref="M129:M130"/>
    <mergeCell ref="N129:N130"/>
    <mergeCell ref="K133:K134"/>
    <mergeCell ref="L133:L134"/>
    <mergeCell ref="M133:M134"/>
    <mergeCell ref="N133:N134"/>
    <mergeCell ref="AE131:AE132"/>
    <mergeCell ref="AF131:AF132"/>
    <mergeCell ref="AG131:AG132"/>
    <mergeCell ref="B133:B134"/>
    <mergeCell ref="C133:C134"/>
    <mergeCell ref="D133:D134"/>
    <mergeCell ref="E133:E134"/>
    <mergeCell ref="F133:F134"/>
    <mergeCell ref="G133:G134"/>
    <mergeCell ref="H133:H134"/>
    <mergeCell ref="Y131:Y132"/>
    <mergeCell ref="Z131:Z132"/>
    <mergeCell ref="AA131:AA132"/>
    <mergeCell ref="AB131:AB132"/>
    <mergeCell ref="AC131:AC132"/>
    <mergeCell ref="AD131:AD132"/>
    <mergeCell ref="S131:S132"/>
    <mergeCell ref="T131:T132"/>
    <mergeCell ref="U131:U132"/>
    <mergeCell ref="V131:V132"/>
    <mergeCell ref="W131:W132"/>
    <mergeCell ref="X131:X132"/>
    <mergeCell ref="M131:M132"/>
    <mergeCell ref="N131:N132"/>
    <mergeCell ref="O131:O132"/>
    <mergeCell ref="P131:P132"/>
    <mergeCell ref="Q131:Q132"/>
    <mergeCell ref="R131:R132"/>
    <mergeCell ref="N143:N144"/>
    <mergeCell ref="O143:O144"/>
    <mergeCell ref="AG133:AG134"/>
    <mergeCell ref="C139:AI139"/>
    <mergeCell ref="B143:B144"/>
    <mergeCell ref="C143:C144"/>
    <mergeCell ref="D143:D144"/>
    <mergeCell ref="E143:E144"/>
    <mergeCell ref="F143:F144"/>
    <mergeCell ref="G143:G144"/>
    <mergeCell ref="H143:H144"/>
    <mergeCell ref="I143:I144"/>
    <mergeCell ref="AA133:AA134"/>
    <mergeCell ref="AB133:AB134"/>
    <mergeCell ref="AC133:AC134"/>
    <mergeCell ref="AD133:AD134"/>
    <mergeCell ref="AE133:AE134"/>
    <mergeCell ref="AF133:AF134"/>
    <mergeCell ref="U133:U134"/>
    <mergeCell ref="V133:V134"/>
    <mergeCell ref="W133:W134"/>
    <mergeCell ref="X133:X134"/>
    <mergeCell ref="Y133:Y134"/>
    <mergeCell ref="Z133:Z134"/>
    <mergeCell ref="O133:O134"/>
    <mergeCell ref="P133:P134"/>
    <mergeCell ref="Q133:Q134"/>
    <mergeCell ref="R133:R134"/>
    <mergeCell ref="S133:S134"/>
    <mergeCell ref="T133:T134"/>
    <mergeCell ref="I133:I134"/>
    <mergeCell ref="J133:J134"/>
    <mergeCell ref="J145:J146"/>
    <mergeCell ref="K145:K146"/>
    <mergeCell ref="L145:L146"/>
    <mergeCell ref="M145:M146"/>
    <mergeCell ref="B145:B146"/>
    <mergeCell ref="C145:C146"/>
    <mergeCell ref="D145:D146"/>
    <mergeCell ref="E145:E146"/>
    <mergeCell ref="F145:F146"/>
    <mergeCell ref="G145:G146"/>
    <mergeCell ref="AB143:AB144"/>
    <mergeCell ref="AC143:AC144"/>
    <mergeCell ref="AD143:AD144"/>
    <mergeCell ref="AE143:AE144"/>
    <mergeCell ref="AF143:AF144"/>
    <mergeCell ref="AG143:AG144"/>
    <mergeCell ref="V143:V144"/>
    <mergeCell ref="W143:W144"/>
    <mergeCell ref="X143:X144"/>
    <mergeCell ref="Y143:Y144"/>
    <mergeCell ref="Z143:Z144"/>
    <mergeCell ref="AA143:AA144"/>
    <mergeCell ref="P143:P144"/>
    <mergeCell ref="Q143:Q144"/>
    <mergeCell ref="R143:R144"/>
    <mergeCell ref="S143:S144"/>
    <mergeCell ref="T143:T144"/>
    <mergeCell ref="U143:U144"/>
    <mergeCell ref="J143:J144"/>
    <mergeCell ref="K143:K144"/>
    <mergeCell ref="L143:L144"/>
    <mergeCell ref="M143:M144"/>
    <mergeCell ref="N147:N148"/>
    <mergeCell ref="O147:O148"/>
    <mergeCell ref="AF145:AF146"/>
    <mergeCell ref="AG145:AG146"/>
    <mergeCell ref="B147:B148"/>
    <mergeCell ref="C147:C148"/>
    <mergeCell ref="D147:D148"/>
    <mergeCell ref="E147:E148"/>
    <mergeCell ref="F147:F148"/>
    <mergeCell ref="G147:G148"/>
    <mergeCell ref="H147:H148"/>
    <mergeCell ref="I147:I148"/>
    <mergeCell ref="Z145:Z146"/>
    <mergeCell ref="AA145:AA146"/>
    <mergeCell ref="AB145:AB146"/>
    <mergeCell ref="AC145:AC146"/>
    <mergeCell ref="AD145:AD146"/>
    <mergeCell ref="AE145:AE146"/>
    <mergeCell ref="T145:T146"/>
    <mergeCell ref="U145:U146"/>
    <mergeCell ref="V145:V146"/>
    <mergeCell ref="W145:W146"/>
    <mergeCell ref="X145:X146"/>
    <mergeCell ref="Y145:Y146"/>
    <mergeCell ref="N145:N146"/>
    <mergeCell ref="O145:O146"/>
    <mergeCell ref="P145:P146"/>
    <mergeCell ref="Q145:Q146"/>
    <mergeCell ref="R145:R146"/>
    <mergeCell ref="S145:S146"/>
    <mergeCell ref="H145:H146"/>
    <mergeCell ref="I145:I146"/>
    <mergeCell ref="C153:AI153"/>
    <mergeCell ref="B157:B158"/>
    <mergeCell ref="C157:C158"/>
    <mergeCell ref="D157:D158"/>
    <mergeCell ref="E157:E158"/>
    <mergeCell ref="F157:F158"/>
    <mergeCell ref="G157:G158"/>
    <mergeCell ref="H157:H158"/>
    <mergeCell ref="I157:I158"/>
    <mergeCell ref="J157:J158"/>
    <mergeCell ref="AB147:AB148"/>
    <mergeCell ref="AC147:AC148"/>
    <mergeCell ref="AD147:AD148"/>
    <mergeCell ref="AE147:AE148"/>
    <mergeCell ref="AF147:AF148"/>
    <mergeCell ref="AG147:AG148"/>
    <mergeCell ref="V147:V148"/>
    <mergeCell ref="W147:W148"/>
    <mergeCell ref="X147:X148"/>
    <mergeCell ref="Y147:Y148"/>
    <mergeCell ref="Z147:Z148"/>
    <mergeCell ref="AA147:AA148"/>
    <mergeCell ref="P147:P148"/>
    <mergeCell ref="Q147:Q148"/>
    <mergeCell ref="R147:R148"/>
    <mergeCell ref="S147:S148"/>
    <mergeCell ref="T147:T148"/>
    <mergeCell ref="U147:U148"/>
    <mergeCell ref="J147:J148"/>
    <mergeCell ref="K147:K148"/>
    <mergeCell ref="L147:L148"/>
    <mergeCell ref="M147:M148"/>
    <mergeCell ref="I159:I160"/>
    <mergeCell ref="J159:J160"/>
    <mergeCell ref="K159:K160"/>
    <mergeCell ref="L159:L160"/>
    <mergeCell ref="AC157:AC158"/>
    <mergeCell ref="AD157:AD158"/>
    <mergeCell ref="AE157:AE158"/>
    <mergeCell ref="AF157:AF158"/>
    <mergeCell ref="AG157:AG158"/>
    <mergeCell ref="B159:B160"/>
    <mergeCell ref="C159:C160"/>
    <mergeCell ref="D159:D160"/>
    <mergeCell ref="E159:E160"/>
    <mergeCell ref="F159:F160"/>
    <mergeCell ref="W157:W158"/>
    <mergeCell ref="X157:X158"/>
    <mergeCell ref="Y157:Y158"/>
    <mergeCell ref="Z157:Z158"/>
    <mergeCell ref="AA157:AA158"/>
    <mergeCell ref="AB157:AB158"/>
    <mergeCell ref="Q157:Q158"/>
    <mergeCell ref="R157:R158"/>
    <mergeCell ref="S157:S158"/>
    <mergeCell ref="T157:T158"/>
    <mergeCell ref="U157:U158"/>
    <mergeCell ref="V157:V158"/>
    <mergeCell ref="K157:K158"/>
    <mergeCell ref="L157:L158"/>
    <mergeCell ref="M157:M158"/>
    <mergeCell ref="N157:N158"/>
    <mergeCell ref="O157:O158"/>
    <mergeCell ref="P157:P158"/>
    <mergeCell ref="M161:M162"/>
    <mergeCell ref="N161:N162"/>
    <mergeCell ref="AE159:AE160"/>
    <mergeCell ref="AF159:AF160"/>
    <mergeCell ref="AG159:AG160"/>
    <mergeCell ref="B161:B162"/>
    <mergeCell ref="C161:C162"/>
    <mergeCell ref="D161:D162"/>
    <mergeCell ref="E161:E162"/>
    <mergeCell ref="F161:F162"/>
    <mergeCell ref="G161:G162"/>
    <mergeCell ref="H161:H162"/>
    <mergeCell ref="Y159:Y160"/>
    <mergeCell ref="Z159:Z160"/>
    <mergeCell ref="AA159:AA160"/>
    <mergeCell ref="AB159:AB160"/>
    <mergeCell ref="AC159:AC160"/>
    <mergeCell ref="AD159:AD160"/>
    <mergeCell ref="S159:S160"/>
    <mergeCell ref="T159:T160"/>
    <mergeCell ref="U159:U160"/>
    <mergeCell ref="V159:V160"/>
    <mergeCell ref="W159:W160"/>
    <mergeCell ref="X159:X160"/>
    <mergeCell ref="M159:M160"/>
    <mergeCell ref="N159:N160"/>
    <mergeCell ref="O159:O160"/>
    <mergeCell ref="P159:P160"/>
    <mergeCell ref="Q159:Q160"/>
    <mergeCell ref="R159:R160"/>
    <mergeCell ref="G159:G160"/>
    <mergeCell ref="H159:H160"/>
    <mergeCell ref="AG161:AG162"/>
    <mergeCell ref="C167:AI167"/>
    <mergeCell ref="B171:B172"/>
    <mergeCell ref="C171:C172"/>
    <mergeCell ref="D171:D172"/>
    <mergeCell ref="E171:E172"/>
    <mergeCell ref="F171:F172"/>
    <mergeCell ref="G171:G172"/>
    <mergeCell ref="H171:H172"/>
    <mergeCell ref="I171:I172"/>
    <mergeCell ref="AA161:AA162"/>
    <mergeCell ref="AB161:AB162"/>
    <mergeCell ref="AC161:AC162"/>
    <mergeCell ref="AD161:AD162"/>
    <mergeCell ref="AE161:AE162"/>
    <mergeCell ref="AF161:AF162"/>
    <mergeCell ref="U161:U162"/>
    <mergeCell ref="V161:V162"/>
    <mergeCell ref="W161:W162"/>
    <mergeCell ref="X161:X162"/>
    <mergeCell ref="Y161:Y162"/>
    <mergeCell ref="Z161:Z162"/>
    <mergeCell ref="O161:O162"/>
    <mergeCell ref="P161:P162"/>
    <mergeCell ref="Q161:Q162"/>
    <mergeCell ref="R161:R162"/>
    <mergeCell ref="S161:S162"/>
    <mergeCell ref="T161:T162"/>
    <mergeCell ref="I161:I162"/>
    <mergeCell ref="J161:J162"/>
    <mergeCell ref="K161:K162"/>
    <mergeCell ref="L161:L162"/>
    <mergeCell ref="AG171:AG172"/>
    <mergeCell ref="V171:V172"/>
    <mergeCell ref="W171:W172"/>
    <mergeCell ref="X171:X172"/>
    <mergeCell ref="Y171:Y172"/>
    <mergeCell ref="Z171:Z172"/>
    <mergeCell ref="AA171:AA172"/>
    <mergeCell ref="P171:P172"/>
    <mergeCell ref="Q171:Q172"/>
    <mergeCell ref="R171:R172"/>
    <mergeCell ref="S171:S172"/>
    <mergeCell ref="T171:T172"/>
    <mergeCell ref="U171:U172"/>
    <mergeCell ref="J171:J172"/>
    <mergeCell ref="K171:K172"/>
    <mergeCell ref="L171:L172"/>
    <mergeCell ref="M171:M172"/>
    <mergeCell ref="N171:N172"/>
    <mergeCell ref="O171:O172"/>
    <mergeCell ref="H173:H174"/>
    <mergeCell ref="I173:I174"/>
    <mergeCell ref="J173:J174"/>
    <mergeCell ref="K173:K174"/>
    <mergeCell ref="L173:L174"/>
    <mergeCell ref="M173:M174"/>
    <mergeCell ref="B173:B174"/>
    <mergeCell ref="C173:C174"/>
    <mergeCell ref="D173:D174"/>
    <mergeCell ref="E173:E174"/>
    <mergeCell ref="F173:F174"/>
    <mergeCell ref="G173:G174"/>
    <mergeCell ref="AB171:AB172"/>
    <mergeCell ref="AC171:AC172"/>
    <mergeCell ref="AD171:AD172"/>
    <mergeCell ref="AE171:AE172"/>
    <mergeCell ref="AF171:AF172"/>
    <mergeCell ref="L175:L176"/>
    <mergeCell ref="M175:M176"/>
    <mergeCell ref="N175:N176"/>
    <mergeCell ref="O175:O176"/>
    <mergeCell ref="AF173:AF174"/>
    <mergeCell ref="AG173:AG174"/>
    <mergeCell ref="B175:B176"/>
    <mergeCell ref="C175:C176"/>
    <mergeCell ref="D175:D176"/>
    <mergeCell ref="E175:E176"/>
    <mergeCell ref="F175:F176"/>
    <mergeCell ref="G175:G176"/>
    <mergeCell ref="H175:H176"/>
    <mergeCell ref="I175:I176"/>
    <mergeCell ref="Z173:Z174"/>
    <mergeCell ref="AA173:AA174"/>
    <mergeCell ref="AB173:AB174"/>
    <mergeCell ref="AC173:AC174"/>
    <mergeCell ref="AD173:AD174"/>
    <mergeCell ref="AE173:AE174"/>
    <mergeCell ref="T173:T174"/>
    <mergeCell ref="U173:U174"/>
    <mergeCell ref="V173:V174"/>
    <mergeCell ref="W173:W174"/>
    <mergeCell ref="X173:X174"/>
    <mergeCell ref="Y173:Y174"/>
    <mergeCell ref="N173:N174"/>
    <mergeCell ref="O173:O174"/>
    <mergeCell ref="P173:P174"/>
    <mergeCell ref="Q173:Q174"/>
    <mergeCell ref="R173:R174"/>
    <mergeCell ref="S173:S174"/>
    <mergeCell ref="O185:O186"/>
    <mergeCell ref="P185:P186"/>
    <mergeCell ref="C181:AI181"/>
    <mergeCell ref="B185:B186"/>
    <mergeCell ref="C185:C186"/>
    <mergeCell ref="D185:D186"/>
    <mergeCell ref="E185:E186"/>
    <mergeCell ref="F185:F186"/>
    <mergeCell ref="G185:G186"/>
    <mergeCell ref="H185:H186"/>
    <mergeCell ref="I185:I186"/>
    <mergeCell ref="J185:J186"/>
    <mergeCell ref="AB175:AB176"/>
    <mergeCell ref="AC175:AC176"/>
    <mergeCell ref="AD175:AD176"/>
    <mergeCell ref="AE175:AE176"/>
    <mergeCell ref="AF175:AF176"/>
    <mergeCell ref="AG175:AG176"/>
    <mergeCell ref="V175:V176"/>
    <mergeCell ref="W175:W176"/>
    <mergeCell ref="X175:X176"/>
    <mergeCell ref="Y175:Y176"/>
    <mergeCell ref="Z175:Z176"/>
    <mergeCell ref="AA175:AA176"/>
    <mergeCell ref="P175:P176"/>
    <mergeCell ref="Q175:Q176"/>
    <mergeCell ref="R175:R176"/>
    <mergeCell ref="S175:S176"/>
    <mergeCell ref="T175:T176"/>
    <mergeCell ref="U175:U176"/>
    <mergeCell ref="J175:J176"/>
    <mergeCell ref="K175:K176"/>
    <mergeCell ref="G187:G188"/>
    <mergeCell ref="H187:H188"/>
    <mergeCell ref="I187:I188"/>
    <mergeCell ref="J187:J188"/>
    <mergeCell ref="K187:K188"/>
    <mergeCell ref="L187:L188"/>
    <mergeCell ref="AC185:AC186"/>
    <mergeCell ref="AD185:AD186"/>
    <mergeCell ref="AE185:AE186"/>
    <mergeCell ref="AF185:AF186"/>
    <mergeCell ref="AG185:AG186"/>
    <mergeCell ref="B187:B188"/>
    <mergeCell ref="C187:C188"/>
    <mergeCell ref="D187:D188"/>
    <mergeCell ref="E187:E188"/>
    <mergeCell ref="F187:F188"/>
    <mergeCell ref="W185:W186"/>
    <mergeCell ref="X185:X186"/>
    <mergeCell ref="Y185:Y186"/>
    <mergeCell ref="Z185:Z186"/>
    <mergeCell ref="AA185:AA186"/>
    <mergeCell ref="AB185:AB186"/>
    <mergeCell ref="Q185:Q186"/>
    <mergeCell ref="R185:R186"/>
    <mergeCell ref="S185:S186"/>
    <mergeCell ref="T185:T186"/>
    <mergeCell ref="U185:U186"/>
    <mergeCell ref="V185:V186"/>
    <mergeCell ref="K185:K186"/>
    <mergeCell ref="L185:L186"/>
    <mergeCell ref="M185:M186"/>
    <mergeCell ref="N185:N186"/>
    <mergeCell ref="K189:K190"/>
    <mergeCell ref="L189:L190"/>
    <mergeCell ref="M189:M190"/>
    <mergeCell ref="N189:N190"/>
    <mergeCell ref="AE187:AE188"/>
    <mergeCell ref="AF187:AF188"/>
    <mergeCell ref="AG187:AG188"/>
    <mergeCell ref="B189:B190"/>
    <mergeCell ref="C189:C190"/>
    <mergeCell ref="D189:D190"/>
    <mergeCell ref="E189:E190"/>
    <mergeCell ref="F189:F190"/>
    <mergeCell ref="G189:G190"/>
    <mergeCell ref="H189:H190"/>
    <mergeCell ref="Y187:Y188"/>
    <mergeCell ref="Z187:Z188"/>
    <mergeCell ref="AA187:AA188"/>
    <mergeCell ref="AB187:AB188"/>
    <mergeCell ref="AC187:AC188"/>
    <mergeCell ref="AD187:AD188"/>
    <mergeCell ref="S187:S188"/>
    <mergeCell ref="T187:T188"/>
    <mergeCell ref="U187:U188"/>
    <mergeCell ref="V187:V188"/>
    <mergeCell ref="W187:W188"/>
    <mergeCell ref="X187:X188"/>
    <mergeCell ref="M187:M188"/>
    <mergeCell ref="N187:N188"/>
    <mergeCell ref="O187:O188"/>
    <mergeCell ref="P187:P188"/>
    <mergeCell ref="Q187:Q188"/>
    <mergeCell ref="R187:R188"/>
    <mergeCell ref="N199:N200"/>
    <mergeCell ref="O199:O200"/>
    <mergeCell ref="AG189:AG190"/>
    <mergeCell ref="C195:AI195"/>
    <mergeCell ref="B199:B200"/>
    <mergeCell ref="C199:C200"/>
    <mergeCell ref="D199:D200"/>
    <mergeCell ref="E199:E200"/>
    <mergeCell ref="F199:F200"/>
    <mergeCell ref="G199:G200"/>
    <mergeCell ref="H199:H200"/>
    <mergeCell ref="I199:I200"/>
    <mergeCell ref="AA189:AA190"/>
    <mergeCell ref="AB189:AB190"/>
    <mergeCell ref="AC189:AC190"/>
    <mergeCell ref="AD189:AD190"/>
    <mergeCell ref="AE189:AE190"/>
    <mergeCell ref="AF189:AF190"/>
    <mergeCell ref="U189:U190"/>
    <mergeCell ref="V189:V190"/>
    <mergeCell ref="W189:W190"/>
    <mergeCell ref="X189:X190"/>
    <mergeCell ref="Y189:Y190"/>
    <mergeCell ref="Z189:Z190"/>
    <mergeCell ref="O189:O190"/>
    <mergeCell ref="P189:P190"/>
    <mergeCell ref="Q189:Q190"/>
    <mergeCell ref="R189:R190"/>
    <mergeCell ref="S189:S190"/>
    <mergeCell ref="T189:T190"/>
    <mergeCell ref="I189:I190"/>
    <mergeCell ref="J189:J190"/>
    <mergeCell ref="J201:J202"/>
    <mergeCell ref="K201:K202"/>
    <mergeCell ref="L201:L202"/>
    <mergeCell ref="M201:M202"/>
    <mergeCell ref="B201:B202"/>
    <mergeCell ref="C201:C202"/>
    <mergeCell ref="D201:D202"/>
    <mergeCell ref="E201:E202"/>
    <mergeCell ref="F201:F202"/>
    <mergeCell ref="G201:G202"/>
    <mergeCell ref="AB199:AB200"/>
    <mergeCell ref="AC199:AC200"/>
    <mergeCell ref="AD199:AD200"/>
    <mergeCell ref="AE199:AE200"/>
    <mergeCell ref="AF199:AF200"/>
    <mergeCell ref="AG199:AG200"/>
    <mergeCell ref="V199:V200"/>
    <mergeCell ref="W199:W200"/>
    <mergeCell ref="X199:X200"/>
    <mergeCell ref="Y199:Y200"/>
    <mergeCell ref="Z199:Z200"/>
    <mergeCell ref="AA199:AA200"/>
    <mergeCell ref="P199:P200"/>
    <mergeCell ref="Q199:Q200"/>
    <mergeCell ref="R199:R200"/>
    <mergeCell ref="S199:S200"/>
    <mergeCell ref="T199:T200"/>
    <mergeCell ref="U199:U200"/>
    <mergeCell ref="J199:J200"/>
    <mergeCell ref="K199:K200"/>
    <mergeCell ref="L199:L200"/>
    <mergeCell ref="M199:M200"/>
    <mergeCell ref="N203:N204"/>
    <mergeCell ref="O203:O204"/>
    <mergeCell ref="AF201:AF202"/>
    <mergeCell ref="AG201:AG202"/>
    <mergeCell ref="B203:B204"/>
    <mergeCell ref="C203:C204"/>
    <mergeCell ref="D203:D204"/>
    <mergeCell ref="E203:E204"/>
    <mergeCell ref="F203:F204"/>
    <mergeCell ref="G203:G204"/>
    <mergeCell ref="H203:H204"/>
    <mergeCell ref="I203:I204"/>
    <mergeCell ref="Z201:Z202"/>
    <mergeCell ref="AA201:AA202"/>
    <mergeCell ref="AB201:AB202"/>
    <mergeCell ref="AC201:AC202"/>
    <mergeCell ref="AD201:AD202"/>
    <mergeCell ref="AE201:AE202"/>
    <mergeCell ref="T201:T202"/>
    <mergeCell ref="U201:U202"/>
    <mergeCell ref="V201:V202"/>
    <mergeCell ref="W201:W202"/>
    <mergeCell ref="X201:X202"/>
    <mergeCell ref="Y201:Y202"/>
    <mergeCell ref="N201:N202"/>
    <mergeCell ref="O201:O202"/>
    <mergeCell ref="P201:P202"/>
    <mergeCell ref="Q201:Q202"/>
    <mergeCell ref="R201:R202"/>
    <mergeCell ref="S201:S202"/>
    <mergeCell ref="H201:H202"/>
    <mergeCell ref="I201:I202"/>
    <mergeCell ref="C209:AI209"/>
    <mergeCell ref="B213:B214"/>
    <mergeCell ref="C213:C214"/>
    <mergeCell ref="D213:D214"/>
    <mergeCell ref="E213:E214"/>
    <mergeCell ref="F213:F214"/>
    <mergeCell ref="G213:G214"/>
    <mergeCell ref="H213:H214"/>
    <mergeCell ref="I213:I214"/>
    <mergeCell ref="J213:J214"/>
    <mergeCell ref="AB203:AB204"/>
    <mergeCell ref="AC203:AC204"/>
    <mergeCell ref="AD203:AD204"/>
    <mergeCell ref="AE203:AE204"/>
    <mergeCell ref="AF203:AF204"/>
    <mergeCell ref="AG203:AG204"/>
    <mergeCell ref="V203:V204"/>
    <mergeCell ref="W203:W204"/>
    <mergeCell ref="X203:X204"/>
    <mergeCell ref="Y203:Y204"/>
    <mergeCell ref="Z203:Z204"/>
    <mergeCell ref="AA203:AA204"/>
    <mergeCell ref="P203:P204"/>
    <mergeCell ref="Q203:Q204"/>
    <mergeCell ref="R203:R204"/>
    <mergeCell ref="S203:S204"/>
    <mergeCell ref="T203:T204"/>
    <mergeCell ref="U203:U204"/>
    <mergeCell ref="J203:J204"/>
    <mergeCell ref="K203:K204"/>
    <mergeCell ref="L203:L204"/>
    <mergeCell ref="M203:M204"/>
    <mergeCell ref="I215:I216"/>
    <mergeCell ref="J215:J216"/>
    <mergeCell ref="K215:K216"/>
    <mergeCell ref="L215:L216"/>
    <mergeCell ref="AC213:AC214"/>
    <mergeCell ref="AD213:AD214"/>
    <mergeCell ref="AE213:AE214"/>
    <mergeCell ref="AF213:AF214"/>
    <mergeCell ref="AG213:AG214"/>
    <mergeCell ref="B215:B216"/>
    <mergeCell ref="C215:C216"/>
    <mergeCell ref="D215:D216"/>
    <mergeCell ref="E215:E216"/>
    <mergeCell ref="F215:F216"/>
    <mergeCell ref="W213:W214"/>
    <mergeCell ref="X213:X214"/>
    <mergeCell ref="Y213:Y214"/>
    <mergeCell ref="Z213:Z214"/>
    <mergeCell ref="AA213:AA214"/>
    <mergeCell ref="AB213:AB214"/>
    <mergeCell ref="Q213:Q214"/>
    <mergeCell ref="R213:R214"/>
    <mergeCell ref="S213:S214"/>
    <mergeCell ref="T213:T214"/>
    <mergeCell ref="U213:U214"/>
    <mergeCell ref="V213:V214"/>
    <mergeCell ref="K213:K214"/>
    <mergeCell ref="L213:L214"/>
    <mergeCell ref="M213:M214"/>
    <mergeCell ref="N213:N214"/>
    <mergeCell ref="O213:O214"/>
    <mergeCell ref="P213:P214"/>
    <mergeCell ref="M217:M218"/>
    <mergeCell ref="N217:N218"/>
    <mergeCell ref="AE215:AE216"/>
    <mergeCell ref="AF215:AF216"/>
    <mergeCell ref="AG215:AG216"/>
    <mergeCell ref="B217:B218"/>
    <mergeCell ref="C217:C218"/>
    <mergeCell ref="D217:D218"/>
    <mergeCell ref="E217:E218"/>
    <mergeCell ref="F217:F218"/>
    <mergeCell ref="G217:G218"/>
    <mergeCell ref="H217:H218"/>
    <mergeCell ref="Y215:Y216"/>
    <mergeCell ref="Z215:Z216"/>
    <mergeCell ref="AA215:AA216"/>
    <mergeCell ref="AB215:AB216"/>
    <mergeCell ref="AC215:AC216"/>
    <mergeCell ref="AD215:AD216"/>
    <mergeCell ref="S215:S216"/>
    <mergeCell ref="T215:T216"/>
    <mergeCell ref="U215:U216"/>
    <mergeCell ref="V215:V216"/>
    <mergeCell ref="W215:W216"/>
    <mergeCell ref="X215:X216"/>
    <mergeCell ref="M215:M216"/>
    <mergeCell ref="N215:N216"/>
    <mergeCell ref="O215:O216"/>
    <mergeCell ref="P215:P216"/>
    <mergeCell ref="Q215:Q216"/>
    <mergeCell ref="R215:R216"/>
    <mergeCell ref="G215:G216"/>
    <mergeCell ref="H215:H216"/>
    <mergeCell ref="AG217:AG218"/>
    <mergeCell ref="C223:AI223"/>
    <mergeCell ref="B227:B228"/>
    <mergeCell ref="C227:C228"/>
    <mergeCell ref="D227:D228"/>
    <mergeCell ref="E227:E228"/>
    <mergeCell ref="F227:F228"/>
    <mergeCell ref="G227:G228"/>
    <mergeCell ref="H227:H228"/>
    <mergeCell ref="I227:I228"/>
    <mergeCell ref="AA217:AA218"/>
    <mergeCell ref="AB217:AB218"/>
    <mergeCell ref="AC217:AC218"/>
    <mergeCell ref="AD217:AD218"/>
    <mergeCell ref="AE217:AE218"/>
    <mergeCell ref="AF217:AF218"/>
    <mergeCell ref="U217:U218"/>
    <mergeCell ref="V217:V218"/>
    <mergeCell ref="W217:W218"/>
    <mergeCell ref="X217:X218"/>
    <mergeCell ref="Y217:Y218"/>
    <mergeCell ref="Z217:Z218"/>
    <mergeCell ref="O217:O218"/>
    <mergeCell ref="P217:P218"/>
    <mergeCell ref="Q217:Q218"/>
    <mergeCell ref="R217:R218"/>
    <mergeCell ref="S217:S218"/>
    <mergeCell ref="T217:T218"/>
    <mergeCell ref="I217:I218"/>
    <mergeCell ref="J217:J218"/>
    <mergeCell ref="K217:K218"/>
    <mergeCell ref="L217:L218"/>
    <mergeCell ref="AG227:AG228"/>
    <mergeCell ref="V227:V228"/>
    <mergeCell ref="W227:W228"/>
    <mergeCell ref="X227:X228"/>
    <mergeCell ref="Y227:Y228"/>
    <mergeCell ref="Z227:Z228"/>
    <mergeCell ref="AA227:AA228"/>
    <mergeCell ref="P227:P228"/>
    <mergeCell ref="Q227:Q228"/>
    <mergeCell ref="R227:R228"/>
    <mergeCell ref="S227:S228"/>
    <mergeCell ref="T227:T228"/>
    <mergeCell ref="U227:U228"/>
    <mergeCell ref="J227:J228"/>
    <mergeCell ref="K227:K228"/>
    <mergeCell ref="L227:L228"/>
    <mergeCell ref="M227:M228"/>
    <mergeCell ref="N227:N228"/>
    <mergeCell ref="O227:O228"/>
    <mergeCell ref="H229:H230"/>
    <mergeCell ref="I229:I230"/>
    <mergeCell ref="J229:J230"/>
    <mergeCell ref="K229:K230"/>
    <mergeCell ref="L229:L230"/>
    <mergeCell ref="M229:M230"/>
    <mergeCell ref="B229:B230"/>
    <mergeCell ref="C229:C230"/>
    <mergeCell ref="D229:D230"/>
    <mergeCell ref="E229:E230"/>
    <mergeCell ref="F229:F230"/>
    <mergeCell ref="G229:G230"/>
    <mergeCell ref="AB227:AB228"/>
    <mergeCell ref="AC227:AC228"/>
    <mergeCell ref="AD227:AD228"/>
    <mergeCell ref="AE227:AE228"/>
    <mergeCell ref="AF227:AF228"/>
    <mergeCell ref="L231:L232"/>
    <mergeCell ref="M231:M232"/>
    <mergeCell ref="N231:N232"/>
    <mergeCell ref="O231:O232"/>
    <mergeCell ref="AF229:AF230"/>
    <mergeCell ref="AG229:AG230"/>
    <mergeCell ref="B231:B232"/>
    <mergeCell ref="C231:C232"/>
    <mergeCell ref="D231:D232"/>
    <mergeCell ref="E231:E232"/>
    <mergeCell ref="F231:F232"/>
    <mergeCell ref="G231:G232"/>
    <mergeCell ref="H231:H232"/>
    <mergeCell ref="I231:I232"/>
    <mergeCell ref="Z229:Z230"/>
    <mergeCell ref="AA229:AA230"/>
    <mergeCell ref="AB229:AB230"/>
    <mergeCell ref="AC229:AC230"/>
    <mergeCell ref="AD229:AD230"/>
    <mergeCell ref="AE229:AE230"/>
    <mergeCell ref="T229:T230"/>
    <mergeCell ref="U229:U230"/>
    <mergeCell ref="V229:V230"/>
    <mergeCell ref="W229:W230"/>
    <mergeCell ref="X229:X230"/>
    <mergeCell ref="Y229:Y230"/>
    <mergeCell ref="N229:N230"/>
    <mergeCell ref="O229:O230"/>
    <mergeCell ref="P229:P230"/>
    <mergeCell ref="Q229:Q230"/>
    <mergeCell ref="R229:R230"/>
    <mergeCell ref="S229:S230"/>
    <mergeCell ref="O241:O242"/>
    <mergeCell ref="P241:P242"/>
    <mergeCell ref="C237:AI237"/>
    <mergeCell ref="B241:B242"/>
    <mergeCell ref="C241:C242"/>
    <mergeCell ref="D241:D242"/>
    <mergeCell ref="E241:E242"/>
    <mergeCell ref="F241:F242"/>
    <mergeCell ref="G241:G242"/>
    <mergeCell ref="H241:H242"/>
    <mergeCell ref="I241:I242"/>
    <mergeCell ref="J241:J242"/>
    <mergeCell ref="AB231:AB232"/>
    <mergeCell ref="AC231:AC232"/>
    <mergeCell ref="AD231:AD232"/>
    <mergeCell ref="AE231:AE232"/>
    <mergeCell ref="AF231:AF232"/>
    <mergeCell ref="AG231:AG232"/>
    <mergeCell ref="V231:V232"/>
    <mergeCell ref="W231:W232"/>
    <mergeCell ref="X231:X232"/>
    <mergeCell ref="Y231:Y232"/>
    <mergeCell ref="Z231:Z232"/>
    <mergeCell ref="AA231:AA232"/>
    <mergeCell ref="P231:P232"/>
    <mergeCell ref="Q231:Q232"/>
    <mergeCell ref="R231:R232"/>
    <mergeCell ref="S231:S232"/>
    <mergeCell ref="T231:T232"/>
    <mergeCell ref="U231:U232"/>
    <mergeCell ref="J231:J232"/>
    <mergeCell ref="K231:K232"/>
    <mergeCell ref="G243:G244"/>
    <mergeCell ref="H243:H244"/>
    <mergeCell ref="I243:I244"/>
    <mergeCell ref="J243:J244"/>
    <mergeCell ref="K243:K244"/>
    <mergeCell ref="L243:L244"/>
    <mergeCell ref="AC241:AC242"/>
    <mergeCell ref="AD241:AD242"/>
    <mergeCell ref="AE241:AE242"/>
    <mergeCell ref="AF241:AF242"/>
    <mergeCell ref="AG241:AG242"/>
    <mergeCell ref="B243:B244"/>
    <mergeCell ref="C243:C244"/>
    <mergeCell ref="D243:D244"/>
    <mergeCell ref="E243:E244"/>
    <mergeCell ref="F243:F244"/>
    <mergeCell ref="W241:W242"/>
    <mergeCell ref="X241:X242"/>
    <mergeCell ref="Y241:Y242"/>
    <mergeCell ref="Z241:Z242"/>
    <mergeCell ref="AA241:AA242"/>
    <mergeCell ref="AB241:AB242"/>
    <mergeCell ref="Q241:Q242"/>
    <mergeCell ref="R241:R242"/>
    <mergeCell ref="S241:S242"/>
    <mergeCell ref="T241:T242"/>
    <mergeCell ref="U241:U242"/>
    <mergeCell ref="V241:V242"/>
    <mergeCell ref="K241:K242"/>
    <mergeCell ref="L241:L242"/>
    <mergeCell ref="M241:M242"/>
    <mergeCell ref="N241:N242"/>
    <mergeCell ref="K245:K246"/>
    <mergeCell ref="L245:L246"/>
    <mergeCell ref="M245:M246"/>
    <mergeCell ref="N245:N246"/>
    <mergeCell ref="AE243:AE244"/>
    <mergeCell ref="AF243:AF244"/>
    <mergeCell ref="AG243:AG244"/>
    <mergeCell ref="B245:B246"/>
    <mergeCell ref="C245:C246"/>
    <mergeCell ref="D245:D246"/>
    <mergeCell ref="E245:E246"/>
    <mergeCell ref="F245:F246"/>
    <mergeCell ref="G245:G246"/>
    <mergeCell ref="H245:H246"/>
    <mergeCell ref="Y243:Y244"/>
    <mergeCell ref="Z243:Z244"/>
    <mergeCell ref="AA243:AA244"/>
    <mergeCell ref="AB243:AB244"/>
    <mergeCell ref="AC243:AC244"/>
    <mergeCell ref="AD243:AD244"/>
    <mergeCell ref="S243:S244"/>
    <mergeCell ref="T243:T244"/>
    <mergeCell ref="U243:U244"/>
    <mergeCell ref="V243:V244"/>
    <mergeCell ref="W243:W244"/>
    <mergeCell ref="X243:X244"/>
    <mergeCell ref="M243:M244"/>
    <mergeCell ref="N243:N244"/>
    <mergeCell ref="O243:O244"/>
    <mergeCell ref="P243:P244"/>
    <mergeCell ref="Q243:Q244"/>
    <mergeCell ref="R243:R244"/>
    <mergeCell ref="N255:N256"/>
    <mergeCell ref="O255:O256"/>
    <mergeCell ref="AG245:AG246"/>
    <mergeCell ref="C251:AI251"/>
    <mergeCell ref="B255:B256"/>
    <mergeCell ref="C255:C256"/>
    <mergeCell ref="D255:D256"/>
    <mergeCell ref="E255:E256"/>
    <mergeCell ref="F255:F256"/>
    <mergeCell ref="G255:G256"/>
    <mergeCell ref="H255:H256"/>
    <mergeCell ref="I255:I256"/>
    <mergeCell ref="AA245:AA246"/>
    <mergeCell ref="AB245:AB246"/>
    <mergeCell ref="AC245:AC246"/>
    <mergeCell ref="AD245:AD246"/>
    <mergeCell ref="AE245:AE246"/>
    <mergeCell ref="AF245:AF246"/>
    <mergeCell ref="U245:U246"/>
    <mergeCell ref="V245:V246"/>
    <mergeCell ref="W245:W246"/>
    <mergeCell ref="X245:X246"/>
    <mergeCell ref="Y245:Y246"/>
    <mergeCell ref="Z245:Z246"/>
    <mergeCell ref="O245:O246"/>
    <mergeCell ref="P245:P246"/>
    <mergeCell ref="Q245:Q246"/>
    <mergeCell ref="R245:R246"/>
    <mergeCell ref="S245:S246"/>
    <mergeCell ref="T245:T246"/>
    <mergeCell ref="I245:I246"/>
    <mergeCell ref="J245:J246"/>
    <mergeCell ref="J257:J258"/>
    <mergeCell ref="K257:K258"/>
    <mergeCell ref="L257:L258"/>
    <mergeCell ref="M257:M258"/>
    <mergeCell ref="B257:B258"/>
    <mergeCell ref="C257:C258"/>
    <mergeCell ref="D257:D258"/>
    <mergeCell ref="E257:E258"/>
    <mergeCell ref="F257:F258"/>
    <mergeCell ref="G257:G258"/>
    <mergeCell ref="AB255:AB256"/>
    <mergeCell ref="AC255:AC256"/>
    <mergeCell ref="AD255:AD256"/>
    <mergeCell ref="AE255:AE256"/>
    <mergeCell ref="AF255:AF256"/>
    <mergeCell ref="AG255:AG256"/>
    <mergeCell ref="V255:V256"/>
    <mergeCell ref="W255:W256"/>
    <mergeCell ref="X255:X256"/>
    <mergeCell ref="Y255:Y256"/>
    <mergeCell ref="Z255:Z256"/>
    <mergeCell ref="AA255:AA256"/>
    <mergeCell ref="P255:P256"/>
    <mergeCell ref="Q255:Q256"/>
    <mergeCell ref="R255:R256"/>
    <mergeCell ref="S255:S256"/>
    <mergeCell ref="T255:T256"/>
    <mergeCell ref="U255:U256"/>
    <mergeCell ref="J255:J256"/>
    <mergeCell ref="K255:K256"/>
    <mergeCell ref="L255:L256"/>
    <mergeCell ref="M255:M256"/>
    <mergeCell ref="N259:N260"/>
    <mergeCell ref="O259:O260"/>
    <mergeCell ref="AF257:AF258"/>
    <mergeCell ref="AG257:AG258"/>
    <mergeCell ref="B259:B260"/>
    <mergeCell ref="C259:C260"/>
    <mergeCell ref="D259:D260"/>
    <mergeCell ref="E259:E260"/>
    <mergeCell ref="F259:F260"/>
    <mergeCell ref="G259:G260"/>
    <mergeCell ref="H259:H260"/>
    <mergeCell ref="I259:I260"/>
    <mergeCell ref="Z257:Z258"/>
    <mergeCell ref="AA257:AA258"/>
    <mergeCell ref="AB257:AB258"/>
    <mergeCell ref="AC257:AC258"/>
    <mergeCell ref="AD257:AD258"/>
    <mergeCell ref="AE257:AE258"/>
    <mergeCell ref="T257:T258"/>
    <mergeCell ref="U257:U258"/>
    <mergeCell ref="V257:V258"/>
    <mergeCell ref="W257:W258"/>
    <mergeCell ref="X257:X258"/>
    <mergeCell ref="Y257:Y258"/>
    <mergeCell ref="N257:N258"/>
    <mergeCell ref="O257:O258"/>
    <mergeCell ref="P257:P258"/>
    <mergeCell ref="Q257:Q258"/>
    <mergeCell ref="R257:R258"/>
    <mergeCell ref="S257:S258"/>
    <mergeCell ref="H257:H258"/>
    <mergeCell ref="I257:I258"/>
    <mergeCell ref="C265:AI265"/>
    <mergeCell ref="B269:B270"/>
    <mergeCell ref="C269:C270"/>
    <mergeCell ref="D269:D270"/>
    <mergeCell ref="E269:E270"/>
    <mergeCell ref="F269:F270"/>
    <mergeCell ref="G269:G270"/>
    <mergeCell ref="H269:H270"/>
    <mergeCell ref="I269:I270"/>
    <mergeCell ref="J269:J270"/>
    <mergeCell ref="AB259:AB260"/>
    <mergeCell ref="AC259:AC260"/>
    <mergeCell ref="AD259:AD260"/>
    <mergeCell ref="AE259:AE260"/>
    <mergeCell ref="AF259:AF260"/>
    <mergeCell ref="AG259:AG260"/>
    <mergeCell ref="V259:V260"/>
    <mergeCell ref="W259:W260"/>
    <mergeCell ref="X259:X260"/>
    <mergeCell ref="Y259:Y260"/>
    <mergeCell ref="Z259:Z260"/>
    <mergeCell ref="AA259:AA260"/>
    <mergeCell ref="P259:P260"/>
    <mergeCell ref="Q259:Q260"/>
    <mergeCell ref="R259:R260"/>
    <mergeCell ref="S259:S260"/>
    <mergeCell ref="T259:T260"/>
    <mergeCell ref="U259:U260"/>
    <mergeCell ref="J259:J260"/>
    <mergeCell ref="K259:K260"/>
    <mergeCell ref="L259:L260"/>
    <mergeCell ref="M259:M260"/>
    <mergeCell ref="I271:I272"/>
    <mergeCell ref="J271:J272"/>
    <mergeCell ref="K271:K272"/>
    <mergeCell ref="L271:L272"/>
    <mergeCell ref="AC269:AC270"/>
    <mergeCell ref="AD269:AD270"/>
    <mergeCell ref="AE269:AE270"/>
    <mergeCell ref="AF269:AF270"/>
    <mergeCell ref="AG269:AG270"/>
    <mergeCell ref="B271:B272"/>
    <mergeCell ref="C271:C272"/>
    <mergeCell ref="D271:D272"/>
    <mergeCell ref="E271:E272"/>
    <mergeCell ref="F271:F272"/>
    <mergeCell ref="W269:W270"/>
    <mergeCell ref="X269:X270"/>
    <mergeCell ref="Y269:Y270"/>
    <mergeCell ref="Z269:Z270"/>
    <mergeCell ref="AA269:AA270"/>
    <mergeCell ref="AB269:AB270"/>
    <mergeCell ref="Q269:Q270"/>
    <mergeCell ref="R269:R270"/>
    <mergeCell ref="S269:S270"/>
    <mergeCell ref="T269:T270"/>
    <mergeCell ref="U269:U270"/>
    <mergeCell ref="V269:V270"/>
    <mergeCell ref="K269:K270"/>
    <mergeCell ref="L269:L270"/>
    <mergeCell ref="M269:M270"/>
    <mergeCell ref="N269:N270"/>
    <mergeCell ref="O269:O270"/>
    <mergeCell ref="P269:P270"/>
    <mergeCell ref="M273:M274"/>
    <mergeCell ref="N273:N274"/>
    <mergeCell ref="AE271:AE272"/>
    <mergeCell ref="AF271:AF272"/>
    <mergeCell ref="AG271:AG272"/>
    <mergeCell ref="B273:B274"/>
    <mergeCell ref="C273:C274"/>
    <mergeCell ref="D273:D274"/>
    <mergeCell ref="E273:E274"/>
    <mergeCell ref="F273:F274"/>
    <mergeCell ref="G273:G274"/>
    <mergeCell ref="H273:H274"/>
    <mergeCell ref="Y271:Y272"/>
    <mergeCell ref="Z271:Z272"/>
    <mergeCell ref="AA271:AA272"/>
    <mergeCell ref="AB271:AB272"/>
    <mergeCell ref="AC271:AC272"/>
    <mergeCell ref="AD271:AD272"/>
    <mergeCell ref="S271:S272"/>
    <mergeCell ref="T271:T272"/>
    <mergeCell ref="U271:U272"/>
    <mergeCell ref="V271:V272"/>
    <mergeCell ref="W271:W272"/>
    <mergeCell ref="X271:X272"/>
    <mergeCell ref="M271:M272"/>
    <mergeCell ref="N271:N272"/>
    <mergeCell ref="O271:O272"/>
    <mergeCell ref="P271:P272"/>
    <mergeCell ref="Q271:Q272"/>
    <mergeCell ref="R271:R272"/>
    <mergeCell ref="G271:G272"/>
    <mergeCell ref="H271:H272"/>
    <mergeCell ref="AG273:AG274"/>
    <mergeCell ref="C279:AI279"/>
    <mergeCell ref="B283:B284"/>
    <mergeCell ref="C283:C284"/>
    <mergeCell ref="D283:D284"/>
    <mergeCell ref="E283:E284"/>
    <mergeCell ref="F283:F284"/>
    <mergeCell ref="G283:G284"/>
    <mergeCell ref="H283:H284"/>
    <mergeCell ref="I283:I284"/>
    <mergeCell ref="AA273:AA274"/>
    <mergeCell ref="AB273:AB274"/>
    <mergeCell ref="AC273:AC274"/>
    <mergeCell ref="AD273:AD274"/>
    <mergeCell ref="AE273:AE274"/>
    <mergeCell ref="AF273:AF274"/>
    <mergeCell ref="U273:U274"/>
    <mergeCell ref="V273:V274"/>
    <mergeCell ref="W273:W274"/>
    <mergeCell ref="X273:X274"/>
    <mergeCell ref="Y273:Y274"/>
    <mergeCell ref="Z273:Z274"/>
    <mergeCell ref="O273:O274"/>
    <mergeCell ref="P273:P274"/>
    <mergeCell ref="Q273:Q274"/>
    <mergeCell ref="R273:R274"/>
    <mergeCell ref="S273:S274"/>
    <mergeCell ref="T273:T274"/>
    <mergeCell ref="I273:I274"/>
    <mergeCell ref="J273:J274"/>
    <mergeCell ref="K273:K274"/>
    <mergeCell ref="L273:L274"/>
    <mergeCell ref="AE283:AE284"/>
    <mergeCell ref="AF283:AF284"/>
    <mergeCell ref="AG283:AG284"/>
    <mergeCell ref="V283:V284"/>
    <mergeCell ref="W283:W284"/>
    <mergeCell ref="X283:X284"/>
    <mergeCell ref="Y283:Y284"/>
    <mergeCell ref="Z283:Z284"/>
    <mergeCell ref="AA283:AA284"/>
    <mergeCell ref="P283:P284"/>
    <mergeCell ref="Q283:Q284"/>
    <mergeCell ref="R283:R284"/>
    <mergeCell ref="S283:S284"/>
    <mergeCell ref="T283:T284"/>
    <mergeCell ref="U283:U284"/>
    <mergeCell ref="J283:J284"/>
    <mergeCell ref="K283:K284"/>
    <mergeCell ref="L283:L284"/>
    <mergeCell ref="M283:M284"/>
    <mergeCell ref="N283:N284"/>
    <mergeCell ref="O283:O284"/>
    <mergeCell ref="R285:R286"/>
    <mergeCell ref="S285:S286"/>
    <mergeCell ref="H285:H286"/>
    <mergeCell ref="I285:I286"/>
    <mergeCell ref="J285:J286"/>
    <mergeCell ref="K285:K286"/>
    <mergeCell ref="L285:L286"/>
    <mergeCell ref="M285:M286"/>
    <mergeCell ref="B285:B286"/>
    <mergeCell ref="C285:C286"/>
    <mergeCell ref="D285:D286"/>
    <mergeCell ref="E285:E286"/>
    <mergeCell ref="F285:F286"/>
    <mergeCell ref="G285:G286"/>
    <mergeCell ref="AB283:AB284"/>
    <mergeCell ref="AC283:AC284"/>
    <mergeCell ref="AD283:AD284"/>
    <mergeCell ref="J287:J288"/>
    <mergeCell ref="K287:K288"/>
    <mergeCell ref="L287:L288"/>
    <mergeCell ref="M287:M288"/>
    <mergeCell ref="N287:N288"/>
    <mergeCell ref="O287:O288"/>
    <mergeCell ref="AF285:AF286"/>
    <mergeCell ref="AG285:AG286"/>
    <mergeCell ref="B287:B288"/>
    <mergeCell ref="C287:C288"/>
    <mergeCell ref="D287:D288"/>
    <mergeCell ref="E287:E288"/>
    <mergeCell ref="F287:F288"/>
    <mergeCell ref="G287:G288"/>
    <mergeCell ref="H287:H288"/>
    <mergeCell ref="I287:I288"/>
    <mergeCell ref="Z285:Z286"/>
    <mergeCell ref="AA285:AA286"/>
    <mergeCell ref="AB285:AB286"/>
    <mergeCell ref="AC285:AC286"/>
    <mergeCell ref="AD285:AD286"/>
    <mergeCell ref="AE285:AE286"/>
    <mergeCell ref="T285:T286"/>
    <mergeCell ref="U285:U286"/>
    <mergeCell ref="V285:V286"/>
    <mergeCell ref="W285:W286"/>
    <mergeCell ref="X285:X286"/>
    <mergeCell ref="Y285:Y286"/>
    <mergeCell ref="N285:N286"/>
    <mergeCell ref="O285:O286"/>
    <mergeCell ref="P285:P286"/>
    <mergeCell ref="Q285:Q286"/>
    <mergeCell ref="M297:M298"/>
    <mergeCell ref="N297:N298"/>
    <mergeCell ref="O297:O298"/>
    <mergeCell ref="P297:P298"/>
    <mergeCell ref="C293:AI293"/>
    <mergeCell ref="B297:B298"/>
    <mergeCell ref="C297:C298"/>
    <mergeCell ref="D297:D298"/>
    <mergeCell ref="E297:E298"/>
    <mergeCell ref="F297:F298"/>
    <mergeCell ref="G297:G298"/>
    <mergeCell ref="H297:H298"/>
    <mergeCell ref="I297:I298"/>
    <mergeCell ref="J297:J298"/>
    <mergeCell ref="AB287:AB288"/>
    <mergeCell ref="AC287:AC288"/>
    <mergeCell ref="AD287:AD288"/>
    <mergeCell ref="AE287:AE288"/>
    <mergeCell ref="AF287:AF288"/>
    <mergeCell ref="AG287:AG288"/>
    <mergeCell ref="V287:V288"/>
    <mergeCell ref="W287:W288"/>
    <mergeCell ref="X287:X288"/>
    <mergeCell ref="Y287:Y288"/>
    <mergeCell ref="Z287:Z288"/>
    <mergeCell ref="AA287:AA288"/>
    <mergeCell ref="P287:P288"/>
    <mergeCell ref="Q287:Q288"/>
    <mergeCell ref="R287:R288"/>
    <mergeCell ref="S287:S288"/>
    <mergeCell ref="T287:T288"/>
    <mergeCell ref="U287:U288"/>
    <mergeCell ref="Q299:Q300"/>
    <mergeCell ref="R299:R300"/>
    <mergeCell ref="G299:G300"/>
    <mergeCell ref="H299:H300"/>
    <mergeCell ref="I299:I300"/>
    <mergeCell ref="J299:J300"/>
    <mergeCell ref="K299:K300"/>
    <mergeCell ref="L299:L300"/>
    <mergeCell ref="AC297:AC298"/>
    <mergeCell ref="AD297:AD298"/>
    <mergeCell ref="AE297:AE298"/>
    <mergeCell ref="AF297:AF298"/>
    <mergeCell ref="AG297:AG298"/>
    <mergeCell ref="B299:B300"/>
    <mergeCell ref="C299:C300"/>
    <mergeCell ref="D299:D300"/>
    <mergeCell ref="E299:E300"/>
    <mergeCell ref="F299:F300"/>
    <mergeCell ref="W297:W298"/>
    <mergeCell ref="X297:X298"/>
    <mergeCell ref="Y297:Y298"/>
    <mergeCell ref="Z297:Z298"/>
    <mergeCell ref="AA297:AA298"/>
    <mergeCell ref="AB297:AB298"/>
    <mergeCell ref="Q297:Q298"/>
    <mergeCell ref="R297:R298"/>
    <mergeCell ref="S297:S298"/>
    <mergeCell ref="T297:T298"/>
    <mergeCell ref="U297:U298"/>
    <mergeCell ref="V297:V298"/>
    <mergeCell ref="K297:K298"/>
    <mergeCell ref="L297:L298"/>
    <mergeCell ref="I301:I302"/>
    <mergeCell ref="J301:J302"/>
    <mergeCell ref="K301:K302"/>
    <mergeCell ref="L301:L302"/>
    <mergeCell ref="M301:M302"/>
    <mergeCell ref="N301:N302"/>
    <mergeCell ref="AE299:AE300"/>
    <mergeCell ref="AF299:AF300"/>
    <mergeCell ref="AG299:AG300"/>
    <mergeCell ref="B301:B302"/>
    <mergeCell ref="C301:C302"/>
    <mergeCell ref="D301:D302"/>
    <mergeCell ref="E301:E302"/>
    <mergeCell ref="F301:F302"/>
    <mergeCell ref="G301:G302"/>
    <mergeCell ref="H301:H302"/>
    <mergeCell ref="Y299:Y300"/>
    <mergeCell ref="Z299:Z300"/>
    <mergeCell ref="AA299:AA300"/>
    <mergeCell ref="AB299:AB300"/>
    <mergeCell ref="AC299:AC300"/>
    <mergeCell ref="AD299:AD300"/>
    <mergeCell ref="S299:S300"/>
    <mergeCell ref="T299:T300"/>
    <mergeCell ref="U299:U300"/>
    <mergeCell ref="V299:V300"/>
    <mergeCell ref="W299:W300"/>
    <mergeCell ref="X299:X300"/>
    <mergeCell ref="M299:M300"/>
    <mergeCell ref="N299:N300"/>
    <mergeCell ref="O299:O300"/>
    <mergeCell ref="P299:P300"/>
    <mergeCell ref="AG301:AG302"/>
    <mergeCell ref="AA301:AA302"/>
    <mergeCell ref="AB301:AB302"/>
    <mergeCell ref="AC301:AC302"/>
    <mergeCell ref="AD301:AD302"/>
    <mergeCell ref="AE301:AE302"/>
    <mergeCell ref="AF301:AF302"/>
    <mergeCell ref="U301:U302"/>
    <mergeCell ref="V301:V302"/>
    <mergeCell ref="W301:W302"/>
    <mergeCell ref="X301:X302"/>
    <mergeCell ref="Y301:Y302"/>
    <mergeCell ref="Z301:Z302"/>
    <mergeCell ref="O301:O302"/>
    <mergeCell ref="P301:P302"/>
    <mergeCell ref="Q301:Q302"/>
    <mergeCell ref="R301:R302"/>
    <mergeCell ref="S301:S302"/>
    <mergeCell ref="T301:T302"/>
  </mergeCells>
  <phoneticPr fontId="6"/>
  <conditionalFormatting sqref="C15:AG16">
    <cfRule type="expression" dxfId="1103" priority="584">
      <formula>WEEKDAY(C$15)=7</formula>
    </cfRule>
    <cfRule type="expression" dxfId="1102" priority="585">
      <formula>WEEKDAY(C$15)=1</formula>
    </cfRule>
  </conditionalFormatting>
  <conditionalFormatting sqref="C17:AG18">
    <cfRule type="cellIs" priority="539" operator="equal">
      <formula>"中止,夏休,冬休"</formula>
    </cfRule>
  </conditionalFormatting>
  <conditionalFormatting sqref="C19:AG22">
    <cfRule type="cellIs" dxfId="1101" priority="40" operator="equal">
      <formula>"雨"</formula>
    </cfRule>
    <cfRule type="cellIs" dxfId="1100" priority="41" operator="equal">
      <formula>"休"</formula>
    </cfRule>
  </conditionalFormatting>
  <conditionalFormatting sqref="C29:AG30">
    <cfRule type="expression" dxfId="1099" priority="581">
      <formula>WEEKDAY(C$29)=7</formula>
    </cfRule>
    <cfRule type="expression" dxfId="1098" priority="582">
      <formula>WEEKDAY(C$29)=1</formula>
    </cfRule>
  </conditionalFormatting>
  <conditionalFormatting sqref="C31:AG32">
    <cfRule type="cellIs" priority="536" operator="equal">
      <formula>"中止,夏休,冬休"</formula>
    </cfRule>
  </conditionalFormatting>
  <conditionalFormatting sqref="C33:AG36">
    <cfRule type="cellIs" dxfId="1097" priority="56" operator="equal">
      <formula>"雨"</formula>
    </cfRule>
    <cfRule type="cellIs" dxfId="1096" priority="57" operator="equal">
      <formula>"休"</formula>
    </cfRule>
  </conditionalFormatting>
  <conditionalFormatting sqref="C43:AG44">
    <cfRule type="expression" dxfId="1095" priority="579">
      <formula>WEEKDAY(C$43)=7</formula>
    </cfRule>
    <cfRule type="expression" dxfId="1094" priority="580">
      <formula>WEEKDAY(C$43)=1</formula>
    </cfRule>
  </conditionalFormatting>
  <conditionalFormatting sqref="C45:AG46">
    <cfRule type="cellIs" priority="532" operator="equal">
      <formula>"中止,夏休,冬休"</formula>
    </cfRule>
  </conditionalFormatting>
  <conditionalFormatting sqref="C47:AG50">
    <cfRule type="cellIs" dxfId="1093" priority="72" operator="equal">
      <formula>"雨"</formula>
    </cfRule>
    <cfRule type="cellIs" dxfId="1092" priority="73" operator="equal">
      <formula>"休"</formula>
    </cfRule>
  </conditionalFormatting>
  <conditionalFormatting sqref="C57:AG58">
    <cfRule type="expression" dxfId="1091" priority="577">
      <formula>WEEKDAY(C$57)=7</formula>
    </cfRule>
    <cfRule type="expression" dxfId="1090" priority="578">
      <formula>WEEKDAY(C$57)=1</formula>
    </cfRule>
  </conditionalFormatting>
  <conditionalFormatting sqref="C59:AG60">
    <cfRule type="cellIs" priority="529" operator="equal">
      <formula>"中止,夏休,冬休"</formula>
    </cfRule>
  </conditionalFormatting>
  <conditionalFormatting sqref="C61:AG64">
    <cfRule type="cellIs" dxfId="1089" priority="88" operator="equal">
      <formula>"雨"</formula>
    </cfRule>
    <cfRule type="cellIs" dxfId="1088" priority="89" operator="equal">
      <formula>"休"</formula>
    </cfRule>
  </conditionalFormatting>
  <conditionalFormatting sqref="C71:AG72">
    <cfRule type="expression" dxfId="1087" priority="575">
      <formula>WEEKDAY(C$71)=7</formula>
    </cfRule>
    <cfRule type="expression" dxfId="1086" priority="576">
      <formula>WEEKDAY(C$71)=1</formula>
    </cfRule>
  </conditionalFormatting>
  <conditionalFormatting sqref="C73:AG74">
    <cfRule type="cellIs" priority="526" operator="equal">
      <formula>"中止,夏休,冬休"</formula>
    </cfRule>
  </conditionalFormatting>
  <conditionalFormatting sqref="C75:AG78">
    <cfRule type="cellIs" dxfId="1085" priority="104" operator="equal">
      <formula>"雨"</formula>
    </cfRule>
    <cfRule type="cellIs" dxfId="1084" priority="105" operator="equal">
      <formula>"休"</formula>
    </cfRule>
  </conditionalFormatting>
  <conditionalFormatting sqref="C85:AG86">
    <cfRule type="expression" dxfId="1083" priority="573">
      <formula>WEEKDAY(C$85)=7</formula>
    </cfRule>
    <cfRule type="expression" dxfId="1082" priority="574">
      <formula>WEEKDAY(C$85)=1</formula>
    </cfRule>
  </conditionalFormatting>
  <conditionalFormatting sqref="C87:AG88">
    <cfRule type="cellIs" priority="523" operator="equal">
      <formula>"中止,夏休,冬休"</formula>
    </cfRule>
  </conditionalFormatting>
  <conditionalFormatting sqref="C89:AG92">
    <cfRule type="cellIs" dxfId="1081" priority="120" operator="equal">
      <formula>"雨"</formula>
    </cfRule>
    <cfRule type="cellIs" dxfId="1080" priority="121" operator="equal">
      <formula>"休"</formula>
    </cfRule>
  </conditionalFormatting>
  <conditionalFormatting sqref="C99:AG100">
    <cfRule type="expression" dxfId="1079" priority="571">
      <formula>WEEKDAY(C$99)=7</formula>
    </cfRule>
    <cfRule type="expression" dxfId="1078" priority="572">
      <formula>WEEKDAY(C$99)=1</formula>
    </cfRule>
  </conditionalFormatting>
  <conditionalFormatting sqref="C101:AG102">
    <cfRule type="cellIs" priority="520" operator="equal">
      <formula>"中止,夏休,冬休"</formula>
    </cfRule>
  </conditionalFormatting>
  <conditionalFormatting sqref="C103:AG106">
    <cfRule type="cellIs" dxfId="1077" priority="136" operator="equal">
      <formula>"雨"</formula>
    </cfRule>
    <cfRule type="cellIs" dxfId="1076" priority="137" operator="equal">
      <formula>"休"</formula>
    </cfRule>
  </conditionalFormatting>
  <conditionalFormatting sqref="C113:AG114">
    <cfRule type="expression" dxfId="1075" priority="569">
      <formula>WEEKDAY(C$113)=7</formula>
    </cfRule>
    <cfRule type="expression" dxfId="1074" priority="570">
      <formula>WEEKDAY(C$113)=1</formula>
    </cfRule>
  </conditionalFormatting>
  <conditionalFormatting sqref="C115:AG116">
    <cfRule type="cellIs" priority="517" operator="equal">
      <formula>"中止,夏休,冬休"</formula>
    </cfRule>
  </conditionalFormatting>
  <conditionalFormatting sqref="C117:AG120">
    <cfRule type="cellIs" dxfId="1073" priority="152" operator="equal">
      <formula>"雨"</formula>
    </cfRule>
    <cfRule type="cellIs" dxfId="1072" priority="153" operator="equal">
      <formula>"休"</formula>
    </cfRule>
  </conditionalFormatting>
  <conditionalFormatting sqref="C127:AG128">
    <cfRule type="expression" dxfId="1071" priority="567">
      <formula>WEEKDAY(C$127)=7</formula>
    </cfRule>
    <cfRule type="expression" dxfId="1070" priority="568">
      <formula>WEEKDAY(C$127)=1</formula>
    </cfRule>
  </conditionalFormatting>
  <conditionalFormatting sqref="C129:AG130">
    <cfRule type="cellIs" priority="514" operator="equal">
      <formula>"中止,夏休,冬休"</formula>
    </cfRule>
  </conditionalFormatting>
  <conditionalFormatting sqref="C131:AG134">
    <cfRule type="cellIs" dxfId="1069" priority="168" operator="equal">
      <formula>"雨"</formula>
    </cfRule>
    <cfRule type="cellIs" dxfId="1068" priority="169" operator="equal">
      <formula>"休"</formula>
    </cfRule>
  </conditionalFormatting>
  <conditionalFormatting sqref="C141:AG142">
    <cfRule type="expression" dxfId="1067" priority="565">
      <formula>WEEKDAY(C$141)=7</formula>
    </cfRule>
    <cfRule type="expression" dxfId="1066" priority="566">
      <formula>WEEKDAY(C$141)=1</formula>
    </cfRule>
  </conditionalFormatting>
  <conditionalFormatting sqref="C143:AG144">
    <cfRule type="cellIs" priority="511" operator="equal">
      <formula>"中止,夏休,冬休"</formula>
    </cfRule>
  </conditionalFormatting>
  <conditionalFormatting sqref="C145:AG148">
    <cfRule type="cellIs" dxfId="1065" priority="246" operator="equal">
      <formula>"雨"</formula>
    </cfRule>
    <cfRule type="cellIs" dxfId="1064" priority="247" operator="equal">
      <formula>"休"</formula>
    </cfRule>
  </conditionalFormatting>
  <conditionalFormatting sqref="C155:AG156">
    <cfRule type="expression" dxfId="1063" priority="563">
      <formula>WEEKDAY(C$155)=7</formula>
    </cfRule>
    <cfRule type="expression" dxfId="1062" priority="564">
      <formula>WEEKDAY(C$155)=1</formula>
    </cfRule>
  </conditionalFormatting>
  <conditionalFormatting sqref="C157:AG158">
    <cfRule type="cellIs" priority="508" operator="equal">
      <formula>"中止,夏休,冬休"</formula>
    </cfRule>
  </conditionalFormatting>
  <conditionalFormatting sqref="C159:AG162">
    <cfRule type="cellIs" dxfId="1061" priority="465" operator="equal">
      <formula>"雨"</formula>
    </cfRule>
    <cfRule type="cellIs" dxfId="1060" priority="466" operator="equal">
      <formula>"休"</formula>
    </cfRule>
  </conditionalFormatting>
  <conditionalFormatting sqref="C169:AG170">
    <cfRule type="expression" dxfId="1059" priority="561">
      <formula>WEEKDAY(C$169)=7</formula>
    </cfRule>
    <cfRule type="expression" dxfId="1058" priority="562">
      <formula>WEEKDAY(C$169)=1</formula>
    </cfRule>
  </conditionalFormatting>
  <conditionalFormatting sqref="C171:AG172">
    <cfRule type="cellIs" priority="504" operator="equal">
      <formula>"中止,夏休,冬休"</formula>
    </cfRule>
  </conditionalFormatting>
  <conditionalFormatting sqref="C173:AG176">
    <cfRule type="cellIs" dxfId="1057" priority="505" operator="equal">
      <formula>"雨"</formula>
    </cfRule>
    <cfRule type="cellIs" dxfId="1056" priority="506" operator="equal">
      <formula>"休"</formula>
    </cfRule>
  </conditionalFormatting>
  <conditionalFormatting sqref="C183:AG184">
    <cfRule type="expression" dxfId="1055" priority="559">
      <formula>WEEKDAY(C$183)=7</formula>
    </cfRule>
    <cfRule type="expression" dxfId="1054" priority="560">
      <formula>WEEKDAY(C$183)=1</formula>
    </cfRule>
  </conditionalFormatting>
  <conditionalFormatting sqref="C185:AG186">
    <cfRule type="cellIs" priority="501" operator="equal">
      <formula>"中止,夏休,冬休"</formula>
    </cfRule>
  </conditionalFormatting>
  <conditionalFormatting sqref="C187:AG190">
    <cfRule type="cellIs" dxfId="1053" priority="502" operator="equal">
      <formula>"雨"</formula>
    </cfRule>
    <cfRule type="cellIs" dxfId="1052" priority="503" operator="equal">
      <formula>"休"</formula>
    </cfRule>
  </conditionalFormatting>
  <conditionalFormatting sqref="C197:AG198">
    <cfRule type="expression" dxfId="1051" priority="557">
      <formula>WEEKDAY(C$197)=7</formula>
    </cfRule>
    <cfRule type="expression" dxfId="1050" priority="558">
      <formula>WEEKDAY(C$197)=1</formula>
    </cfRule>
  </conditionalFormatting>
  <conditionalFormatting sqref="C199:AG200">
    <cfRule type="cellIs" priority="498" operator="equal">
      <formula>"中止,夏休,冬休"</formula>
    </cfRule>
  </conditionalFormatting>
  <conditionalFormatting sqref="C201:AG204">
    <cfRule type="cellIs" dxfId="1049" priority="499" operator="equal">
      <formula>"雨"</formula>
    </cfRule>
    <cfRule type="cellIs" dxfId="1048" priority="500" operator="equal">
      <formula>"休"</formula>
    </cfRule>
  </conditionalFormatting>
  <conditionalFormatting sqref="C211:AG212">
    <cfRule type="expression" dxfId="1047" priority="555">
      <formula>WEEKDAY(C$211)=7</formula>
    </cfRule>
    <cfRule type="expression" dxfId="1046" priority="556">
      <formula>WEEKDAY(C$211)=1</formula>
    </cfRule>
  </conditionalFormatting>
  <conditionalFormatting sqref="C213:AG214">
    <cfRule type="cellIs" priority="495" operator="equal">
      <formula>"中止,夏休,冬休"</formula>
    </cfRule>
  </conditionalFormatting>
  <conditionalFormatting sqref="C215:AG218">
    <cfRule type="cellIs" dxfId="1045" priority="496" operator="equal">
      <formula>"雨"</formula>
    </cfRule>
    <cfRule type="cellIs" dxfId="1044" priority="497" operator="equal">
      <formula>"休"</formula>
    </cfRule>
  </conditionalFormatting>
  <conditionalFormatting sqref="C225:AG226">
    <cfRule type="expression" dxfId="1043" priority="553">
      <formula>WEEKDAY(C$225)=7</formula>
    </cfRule>
    <cfRule type="expression" dxfId="1042" priority="554">
      <formula>WEEKDAY(C$225)=1</formula>
    </cfRule>
  </conditionalFormatting>
  <conditionalFormatting sqref="C227:AG228">
    <cfRule type="cellIs" priority="492" operator="equal">
      <formula>"中止,夏休,冬休"</formula>
    </cfRule>
  </conditionalFormatting>
  <conditionalFormatting sqref="C229:AG232">
    <cfRule type="cellIs" dxfId="1041" priority="493" operator="equal">
      <formula>"雨"</formula>
    </cfRule>
    <cfRule type="cellIs" dxfId="1040" priority="494" operator="equal">
      <formula>"休"</formula>
    </cfRule>
  </conditionalFormatting>
  <conditionalFormatting sqref="C239:AG240">
    <cfRule type="expression" dxfId="1039" priority="551">
      <formula>WEEKDAY(C$239)=7</formula>
    </cfRule>
    <cfRule type="expression" dxfId="1038" priority="552">
      <formula>WEEKDAY(C$239)=1</formula>
    </cfRule>
  </conditionalFormatting>
  <conditionalFormatting sqref="C241:AG242">
    <cfRule type="cellIs" priority="489" operator="equal">
      <formula>"中止,夏休,冬休"</formula>
    </cfRule>
  </conditionalFormatting>
  <conditionalFormatting sqref="C243:AG246">
    <cfRule type="cellIs" dxfId="1037" priority="490" operator="equal">
      <formula>"雨"</formula>
    </cfRule>
    <cfRule type="cellIs" dxfId="1036" priority="491" operator="equal">
      <formula>"休"</formula>
    </cfRule>
  </conditionalFormatting>
  <conditionalFormatting sqref="C253:AG254">
    <cfRule type="expression" dxfId="1035" priority="549">
      <formula>WEEKDAY(C$253)=7</formula>
    </cfRule>
    <cfRule type="expression" dxfId="1034" priority="550">
      <formula>WEEKDAY(C$253)=1</formula>
    </cfRule>
  </conditionalFormatting>
  <conditionalFormatting sqref="C255:AG256">
    <cfRule type="cellIs" priority="486" operator="equal">
      <formula>"中止,夏休,冬休"</formula>
    </cfRule>
  </conditionalFormatting>
  <conditionalFormatting sqref="C257:AG260">
    <cfRule type="cellIs" dxfId="1033" priority="487" operator="equal">
      <formula>"雨"</formula>
    </cfRule>
    <cfRule type="cellIs" dxfId="1032" priority="488" operator="equal">
      <formula>"休"</formula>
    </cfRule>
  </conditionalFormatting>
  <conditionalFormatting sqref="C267:AG268">
    <cfRule type="expression" dxfId="1031" priority="547">
      <formula>WEEKDAY(C$267)=7</formula>
    </cfRule>
    <cfRule type="expression" dxfId="1030" priority="548">
      <formula>WEEKDAY(C$267)=1</formula>
    </cfRule>
  </conditionalFormatting>
  <conditionalFormatting sqref="C269:AG270">
    <cfRule type="cellIs" priority="483" operator="equal">
      <formula>"中止,夏休,冬休"</formula>
    </cfRule>
  </conditionalFormatting>
  <conditionalFormatting sqref="C271:AG274">
    <cfRule type="cellIs" dxfId="1029" priority="484" operator="equal">
      <formula>"雨"</formula>
    </cfRule>
    <cfRule type="cellIs" dxfId="1028" priority="485" operator="equal">
      <formula>"休"</formula>
    </cfRule>
  </conditionalFormatting>
  <conditionalFormatting sqref="C281:AG282">
    <cfRule type="expression" dxfId="1027" priority="545">
      <formula>WEEKDAY(C$281)=7</formula>
    </cfRule>
    <cfRule type="expression" dxfId="1026" priority="546">
      <formula>WEEKDAY(C$281)=1</formula>
    </cfRule>
  </conditionalFormatting>
  <conditionalFormatting sqref="C283:AG284">
    <cfRule type="cellIs" priority="480" operator="equal">
      <formula>"中止,夏休,冬休"</formula>
    </cfRule>
  </conditionalFormatting>
  <conditionalFormatting sqref="C285:AG288">
    <cfRule type="cellIs" dxfId="1025" priority="481" operator="equal">
      <formula>"雨"</formula>
    </cfRule>
    <cfRule type="cellIs" dxfId="1024" priority="482" operator="equal">
      <formula>"休"</formula>
    </cfRule>
  </conditionalFormatting>
  <conditionalFormatting sqref="C295:AG296">
    <cfRule type="expression" dxfId="1023" priority="543">
      <formula>WEEKDAY(C$295)=7</formula>
    </cfRule>
    <cfRule type="expression" dxfId="1022" priority="544">
      <formula>WEEKDAY(C$295)=1</formula>
    </cfRule>
  </conditionalFormatting>
  <conditionalFormatting sqref="C297:AG298">
    <cfRule type="cellIs" priority="477" operator="equal">
      <formula>"中止,夏休,冬休"</formula>
    </cfRule>
  </conditionalFormatting>
  <conditionalFormatting sqref="C299:AG302">
    <cfRule type="cellIs" dxfId="1021" priority="478" operator="equal">
      <formula>"雨"</formula>
    </cfRule>
    <cfRule type="cellIs" dxfId="1020" priority="479" operator="equal">
      <formula>"休"</formula>
    </cfRule>
  </conditionalFormatting>
  <conditionalFormatting sqref="AG4:AH7">
    <cfRule type="expression" dxfId="1019" priority="542">
      <formula>$AG$6="未達成"</formula>
    </cfRule>
  </conditionalFormatting>
  <conditionalFormatting sqref="AI21">
    <cfRule type="cellIs" dxfId="1018" priority="583" operator="lessThan">
      <formula>0.285</formula>
    </cfRule>
  </conditionalFormatting>
  <conditionalFormatting sqref="AI22">
    <cfRule type="expression" dxfId="1017" priority="507">
      <formula>AI22="NG"</formula>
    </cfRule>
  </conditionalFormatting>
  <conditionalFormatting sqref="AI35">
    <cfRule type="cellIs" dxfId="1016" priority="535" operator="lessThan">
      <formula>0.285</formula>
    </cfRule>
  </conditionalFormatting>
  <conditionalFormatting sqref="AI36">
    <cfRule type="expression" dxfId="1015" priority="19">
      <formula>AI36="NG"</formula>
    </cfRule>
  </conditionalFormatting>
  <conditionalFormatting sqref="AI49">
    <cfRule type="cellIs" dxfId="1014" priority="464" operator="lessThan">
      <formula>0.285</formula>
    </cfRule>
  </conditionalFormatting>
  <conditionalFormatting sqref="AI50">
    <cfRule type="expression" dxfId="1013" priority="18">
      <formula>AI50="NG"</formula>
    </cfRule>
  </conditionalFormatting>
  <conditionalFormatting sqref="AI63">
    <cfRule type="cellIs" dxfId="1012" priority="463" operator="lessThan">
      <formula>0.285</formula>
    </cfRule>
  </conditionalFormatting>
  <conditionalFormatting sqref="AI64">
    <cfRule type="expression" dxfId="1011" priority="17">
      <formula>AI64="NG"</formula>
    </cfRule>
  </conditionalFormatting>
  <conditionalFormatting sqref="AI77">
    <cfRule type="cellIs" dxfId="1010" priority="462" operator="lessThan">
      <formula>0.285</formula>
    </cfRule>
  </conditionalFormatting>
  <conditionalFormatting sqref="AI78">
    <cfRule type="expression" dxfId="1009" priority="16">
      <formula>AI78="NG"</formula>
    </cfRule>
  </conditionalFormatting>
  <conditionalFormatting sqref="AI91">
    <cfRule type="cellIs" dxfId="1008" priority="461" operator="lessThan">
      <formula>0.285</formula>
    </cfRule>
  </conditionalFormatting>
  <conditionalFormatting sqref="AI92">
    <cfRule type="expression" dxfId="1007" priority="15">
      <formula>AI92="NG"</formula>
    </cfRule>
  </conditionalFormatting>
  <conditionalFormatting sqref="AI105">
    <cfRule type="cellIs" dxfId="1006" priority="460" operator="lessThan">
      <formula>0.285</formula>
    </cfRule>
  </conditionalFormatting>
  <conditionalFormatting sqref="AI106">
    <cfRule type="expression" dxfId="1005" priority="14">
      <formula>AI106="NG"</formula>
    </cfRule>
  </conditionalFormatting>
  <conditionalFormatting sqref="AI119">
    <cfRule type="cellIs" dxfId="1004" priority="459" operator="lessThan">
      <formula>0.285</formula>
    </cfRule>
  </conditionalFormatting>
  <conditionalFormatting sqref="AI120">
    <cfRule type="expression" dxfId="1003" priority="13">
      <formula>AI120="NG"</formula>
    </cfRule>
  </conditionalFormatting>
  <conditionalFormatting sqref="AI133">
    <cfRule type="cellIs" dxfId="1002" priority="458" operator="lessThan">
      <formula>0.285</formula>
    </cfRule>
  </conditionalFormatting>
  <conditionalFormatting sqref="AI134">
    <cfRule type="expression" dxfId="1001" priority="12">
      <formula>AI134="NG"</formula>
    </cfRule>
  </conditionalFormatting>
  <conditionalFormatting sqref="AI147">
    <cfRule type="cellIs" dxfId="1000" priority="457" operator="lessThan">
      <formula>0.285</formula>
    </cfRule>
  </conditionalFormatting>
  <conditionalFormatting sqref="AI148">
    <cfRule type="expression" dxfId="999" priority="11">
      <formula>AI148="NG"</formula>
    </cfRule>
  </conditionalFormatting>
  <conditionalFormatting sqref="AI161">
    <cfRule type="cellIs" dxfId="998" priority="456" operator="lessThan">
      <formula>0.285</formula>
    </cfRule>
  </conditionalFormatting>
  <conditionalFormatting sqref="AI162">
    <cfRule type="expression" dxfId="997" priority="10">
      <formula>AI162="NG"</formula>
    </cfRule>
  </conditionalFormatting>
  <conditionalFormatting sqref="AI175">
    <cfRule type="cellIs" dxfId="996" priority="455" operator="lessThan">
      <formula>0.285</formula>
    </cfRule>
  </conditionalFormatting>
  <conditionalFormatting sqref="AI176">
    <cfRule type="expression" dxfId="995" priority="9">
      <formula>AI176="NG"</formula>
    </cfRule>
  </conditionalFormatting>
  <conditionalFormatting sqref="AI189">
    <cfRule type="cellIs" dxfId="994" priority="454" operator="lessThan">
      <formula>0.285</formula>
    </cfRule>
  </conditionalFormatting>
  <conditionalFormatting sqref="AI190">
    <cfRule type="expression" dxfId="993" priority="8">
      <formula>AI190="NG"</formula>
    </cfRule>
  </conditionalFormatting>
  <conditionalFormatting sqref="AI203">
    <cfRule type="cellIs" dxfId="992" priority="453" operator="lessThan">
      <formula>0.285</formula>
    </cfRule>
  </conditionalFormatting>
  <conditionalFormatting sqref="AI204">
    <cfRule type="expression" dxfId="991" priority="7">
      <formula>AI204="NG"</formula>
    </cfRule>
  </conditionalFormatting>
  <conditionalFormatting sqref="AI217">
    <cfRule type="cellIs" dxfId="990" priority="452" operator="lessThan">
      <formula>0.285</formula>
    </cfRule>
  </conditionalFormatting>
  <conditionalFormatting sqref="AI218">
    <cfRule type="expression" dxfId="989" priority="6">
      <formula>AI218="NG"</formula>
    </cfRule>
  </conditionalFormatting>
  <conditionalFormatting sqref="AI231">
    <cfRule type="cellIs" dxfId="988" priority="451" operator="lessThan">
      <formula>0.285</formula>
    </cfRule>
  </conditionalFormatting>
  <conditionalFormatting sqref="AI232">
    <cfRule type="expression" dxfId="987" priority="5">
      <formula>AI232="NG"</formula>
    </cfRule>
  </conditionalFormatting>
  <conditionalFormatting sqref="AI245">
    <cfRule type="cellIs" dxfId="986" priority="450" operator="lessThan">
      <formula>0.285</formula>
    </cfRule>
  </conditionalFormatting>
  <conditionalFormatting sqref="AI246">
    <cfRule type="expression" dxfId="985" priority="4">
      <formula>AI246="NG"</formula>
    </cfRule>
  </conditionalFormatting>
  <conditionalFormatting sqref="AI259">
    <cfRule type="cellIs" dxfId="984" priority="449" operator="lessThan">
      <formula>0.285</formula>
    </cfRule>
  </conditionalFormatting>
  <conditionalFormatting sqref="AI260">
    <cfRule type="expression" dxfId="983" priority="3">
      <formula>AI260="NG"</formula>
    </cfRule>
  </conditionalFormatting>
  <conditionalFormatting sqref="AI273">
    <cfRule type="cellIs" dxfId="982" priority="448" operator="lessThan">
      <formula>0.285</formula>
    </cfRule>
  </conditionalFormatting>
  <conditionalFormatting sqref="AI274">
    <cfRule type="expression" dxfId="981" priority="2">
      <formula>AI274="NG"</formula>
    </cfRule>
  </conditionalFormatting>
  <conditionalFormatting sqref="AI287">
    <cfRule type="cellIs" dxfId="980" priority="447" operator="lessThan">
      <formula>0.285</formula>
    </cfRule>
  </conditionalFormatting>
  <conditionalFormatting sqref="AI288">
    <cfRule type="expression" dxfId="979" priority="1">
      <formula>AI288="NG"</formula>
    </cfRule>
  </conditionalFormatting>
  <conditionalFormatting sqref="AI301">
    <cfRule type="cellIs" dxfId="978" priority="446" operator="lessThan">
      <formula>0.285</formula>
    </cfRule>
  </conditionalFormatting>
  <conditionalFormatting sqref="AI302">
    <cfRule type="expression" dxfId="977" priority="20">
      <formula>AI302="NG"</formula>
    </cfRule>
  </conditionalFormatting>
  <dataValidations count="3">
    <dataValidation type="list" allowBlank="1" showInputMessage="1" showErrorMessage="1" sqref="C17:AG18 C31:AG32 C45:AG46 C59:AG60 C73:AG74 C87:AG88 C101:AG102 C115:AG116 C129:AG130 C143:AG144 C157:AG158 C171:AG172 C185:AG186 C199:AG200 C213:AG214 C227:AG228 C241:AG242 C255:AG256 C269:AG270 C283:AG284 C297:AG298" xr:uid="{00000000-0002-0000-1300-000000000000}">
      <formula1>$AM$6:$AM$10</formula1>
    </dataValidation>
    <dataValidation type="list" showInputMessage="1" showErrorMessage="1" sqref="C119:AG120 C161:AG162 C91:AG92 C301:AG302 C147:AG148 C105:AG106 C35:AG36 C49:AG50 C133:AG134 C21:AG22 C175:AG176 C189:AG190 C203:AG204 C217:AG218 C231:AG232 C245:AG246 C259:AG260 C273:AG274 C287:AG288 C77:AG78 C63:AG64" xr:uid="{00000000-0002-0000-1300-000001000000}">
      <formula1>$AM$15:$AM$16</formula1>
    </dataValidation>
    <dataValidation type="list" allowBlank="1" showInputMessage="1" showErrorMessage="1" sqref="C187:AG188 C271:AG272 C159:AG160 C299:AG300 C201:AG202 C285:AG286 C215:AG216 C229:AG230 C145:AG146 C243:AG244 C257:AG258 C173:AG174 C131:AG132 C117:AG118 C103:AG104 C89:AG90 C75:AG76 C61:AG62 C47:AG48 C33:AG34 C19:AG20" xr:uid="{00000000-0002-0000-1300-000002000000}">
      <formula1>$AM$15</formula1>
    </dataValidation>
  </dataValidations>
  <pageMargins left="0.51181102362204722" right="0.11811023622047245" top="0.55118110236220474" bottom="0.35433070866141736" header="0.31496062992125984" footer="0.31496062992125984"/>
  <pageSetup paperSize="9" scale="61" fitToHeight="0" orientation="portrait" r:id="rId1"/>
  <rowBreaks count="2" manualBreakCount="2">
    <brk id="136" max="34" man="1"/>
    <brk id="264" max="34" man="1"/>
  </rowBreaks>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277E8-CA0A-4428-B521-CF847D04C5AE}">
  <dimension ref="A1:BV453"/>
  <sheetViews>
    <sheetView view="pageBreakPreview" zoomScale="70" zoomScaleNormal="85" zoomScaleSheetLayoutView="70" workbookViewId="0"/>
  </sheetViews>
  <sheetFormatPr defaultColWidth="8.75" defaultRowHeight="13.5"/>
  <cols>
    <col min="1" max="1" width="10.5" style="896" customWidth="1"/>
    <col min="2" max="2" width="11" style="896" customWidth="1"/>
    <col min="3" max="9" width="3.75" style="896" customWidth="1"/>
    <col min="10" max="10" width="17.25" style="896" bestFit="1" customWidth="1"/>
    <col min="11" max="11" width="8.625" style="896" customWidth="1"/>
    <col min="12" max="12" width="10.5" style="896" customWidth="1"/>
    <col min="13" max="13" width="11" style="896" customWidth="1"/>
    <col min="14" max="20" width="3.75" style="896" customWidth="1"/>
    <col min="21" max="21" width="16.75" style="896" customWidth="1"/>
    <col min="22" max="22" width="8.625" style="896" customWidth="1"/>
    <col min="23" max="24" width="10.5" style="896" customWidth="1"/>
    <col min="25" max="25" width="11" style="896" customWidth="1"/>
    <col min="26" max="32" width="3.875" style="896" customWidth="1"/>
    <col min="33" max="33" width="16.75" style="896" customWidth="1"/>
    <col min="34" max="34" width="8.75" style="896" customWidth="1"/>
    <col min="35" max="35" width="10.5" style="896" customWidth="1"/>
    <col min="36" max="36" width="10.875" style="896" customWidth="1"/>
    <col min="37" max="43" width="3.75" style="896" customWidth="1"/>
    <col min="44" max="44" width="16.75" style="896" customWidth="1"/>
    <col min="45" max="45" width="8.75" style="896" customWidth="1"/>
    <col min="46" max="47" width="10.5" style="896" customWidth="1"/>
    <col min="48" max="48" width="10.875" style="896" customWidth="1"/>
    <col min="49" max="55" width="3.875" style="896" customWidth="1"/>
    <col min="56" max="56" width="16.875" style="896" customWidth="1"/>
    <col min="57" max="57" width="8.75" style="896"/>
    <col min="58" max="58" width="10.5" style="896" customWidth="1"/>
    <col min="59" max="59" width="10.875" style="896" customWidth="1"/>
    <col min="60" max="66" width="4" style="896" customWidth="1"/>
    <col min="67" max="67" width="17" style="896" customWidth="1"/>
    <col min="68" max="68" width="8.75" style="896"/>
    <col min="69" max="69" width="10.5" style="896" customWidth="1"/>
    <col min="70" max="72" width="8.75" style="896"/>
    <col min="73" max="73" width="9.375" style="896" bestFit="1" customWidth="1"/>
    <col min="74" max="74" width="8" style="896" customWidth="1"/>
    <col min="75" max="16384" width="8.75" style="896"/>
  </cols>
  <sheetData>
    <row r="1" spans="1:68">
      <c r="A1" s="489" t="s">
        <v>638</v>
      </c>
    </row>
    <row r="3" spans="1:68" ht="18.75">
      <c r="A3" s="894"/>
      <c r="B3" s="895" t="s">
        <v>622</v>
      </c>
      <c r="C3" s="894"/>
      <c r="D3" s="894"/>
      <c r="E3" s="894"/>
      <c r="F3" s="894"/>
      <c r="G3" s="894"/>
      <c r="H3" s="894"/>
      <c r="I3" s="894"/>
      <c r="J3" s="894"/>
      <c r="K3" s="894"/>
      <c r="L3" s="894"/>
      <c r="M3" s="894"/>
      <c r="N3" s="894"/>
      <c r="O3" s="894"/>
      <c r="P3" s="894"/>
      <c r="Q3" s="894"/>
      <c r="R3" s="894"/>
      <c r="S3" s="894"/>
      <c r="T3" s="894"/>
      <c r="U3" s="894"/>
      <c r="V3" s="894"/>
      <c r="Y3" s="895" t="s">
        <v>623</v>
      </c>
      <c r="AV3" s="895" t="s">
        <v>623</v>
      </c>
    </row>
    <row r="4" spans="1:68" ht="14.25" thickBot="1">
      <c r="A4" s="894"/>
      <c r="B4" s="894"/>
      <c r="C4" s="894"/>
      <c r="D4" s="894"/>
      <c r="E4" s="894"/>
      <c r="F4" s="894"/>
      <c r="G4" s="894"/>
      <c r="H4" s="894"/>
      <c r="I4" s="894"/>
      <c r="J4" s="894"/>
      <c r="K4" s="894"/>
      <c r="L4" s="894"/>
      <c r="M4" s="894"/>
      <c r="N4" s="894"/>
      <c r="O4" s="894"/>
      <c r="P4" s="894"/>
      <c r="Q4" s="894"/>
      <c r="R4" s="894"/>
      <c r="S4" s="894"/>
      <c r="T4" s="894"/>
      <c r="U4" s="894"/>
    </row>
    <row r="5" spans="1:68" ht="14.25" thickBot="1">
      <c r="A5" s="894"/>
      <c r="B5" s="897" t="s">
        <v>624</v>
      </c>
      <c r="C5" s="897"/>
      <c r="D5" s="897"/>
      <c r="E5" s="897"/>
      <c r="F5" s="898" t="s">
        <v>534</v>
      </c>
      <c r="G5" s="899"/>
      <c r="H5" s="899"/>
      <c r="I5" s="899"/>
      <c r="J5" s="899"/>
      <c r="K5" s="899"/>
      <c r="L5" s="899"/>
      <c r="M5" s="900" t="s">
        <v>625</v>
      </c>
      <c r="N5" s="900"/>
      <c r="O5" s="900"/>
      <c r="P5" s="900"/>
      <c r="Q5" s="900"/>
      <c r="R5" s="900"/>
      <c r="S5" s="900"/>
      <c r="T5" s="898" t="s">
        <v>626</v>
      </c>
      <c r="U5" s="901" t="str">
        <f>IF(COUNTIF(BV12:BV139,"NG")&gt;=1,"未達成","達成")</f>
        <v>未達成</v>
      </c>
      <c r="Y5" s="897" t="s">
        <v>624</v>
      </c>
      <c r="Z5" s="897"/>
      <c r="AA5" s="897"/>
      <c r="AB5" s="897"/>
      <c r="AC5" s="898" t="s">
        <v>534</v>
      </c>
      <c r="AD5" s="899">
        <f>G5</f>
        <v>0</v>
      </c>
      <c r="AE5" s="899"/>
      <c r="AF5" s="899"/>
      <c r="AG5" s="899"/>
      <c r="AH5" s="899"/>
      <c r="AI5" s="899"/>
      <c r="AJ5" s="894"/>
      <c r="AK5" s="894"/>
      <c r="AL5" s="894"/>
      <c r="AM5" s="894"/>
      <c r="AN5" s="894"/>
      <c r="AO5" s="894"/>
      <c r="AV5" s="897" t="s">
        <v>624</v>
      </c>
      <c r="AW5" s="897"/>
      <c r="AX5" s="897"/>
      <c r="AY5" s="897"/>
      <c r="AZ5" s="898" t="s">
        <v>534</v>
      </c>
      <c r="BA5" s="899">
        <f>AD5</f>
        <v>0</v>
      </c>
      <c r="BB5" s="899"/>
      <c r="BC5" s="899"/>
      <c r="BD5" s="899"/>
      <c r="BE5" s="899"/>
      <c r="BF5" s="899"/>
      <c r="BG5" s="894"/>
      <c r="BH5" s="894"/>
      <c r="BI5" s="894"/>
      <c r="BJ5" s="894"/>
      <c r="BK5" s="894"/>
    </row>
    <row r="6" spans="1:68" ht="14.25">
      <c r="A6" s="894"/>
      <c r="B6" s="897" t="s">
        <v>627</v>
      </c>
      <c r="C6" s="897"/>
      <c r="D6" s="897"/>
      <c r="E6" s="897"/>
      <c r="F6" s="898" t="s">
        <v>534</v>
      </c>
      <c r="G6" s="902"/>
      <c r="H6" s="902"/>
      <c r="I6" s="902"/>
      <c r="J6" s="902"/>
      <c r="K6" s="903" t="str">
        <f>TEXT(WEEKDAY(G6),"aaa")</f>
        <v>土</v>
      </c>
      <c r="L6" s="894"/>
      <c r="M6" s="894"/>
      <c r="N6" s="900"/>
      <c r="O6" s="900"/>
      <c r="P6" s="900"/>
      <c r="Q6" s="900"/>
      <c r="R6" s="900"/>
      <c r="S6" s="900"/>
      <c r="T6" s="898"/>
      <c r="U6" s="904"/>
      <c r="V6" s="905">
        <f>BU21+BU23+BU38+BU40+BU55+BU57+BU72+BU74+BU89+BU91+BU106+BU108+BU123+BU125+BU140+BU142</f>
        <v>0</v>
      </c>
      <c r="Y6" s="897" t="s">
        <v>627</v>
      </c>
      <c r="Z6" s="897"/>
      <c r="AA6" s="897"/>
      <c r="AB6" s="897"/>
      <c r="AC6" s="898" t="s">
        <v>534</v>
      </c>
      <c r="AD6" s="906">
        <f>G6</f>
        <v>0</v>
      </c>
      <c r="AE6" s="907"/>
      <c r="AF6" s="907"/>
      <c r="AG6" s="907"/>
      <c r="AH6" s="903" t="str">
        <f>TEXT(WEEKDAY(+AD6),"aaa")</f>
        <v>土</v>
      </c>
      <c r="AI6" s="894"/>
      <c r="AJ6" s="894"/>
      <c r="AK6" s="894"/>
      <c r="AL6" s="894"/>
      <c r="AM6" s="894"/>
      <c r="AN6" s="894"/>
      <c r="AO6" s="894"/>
      <c r="AV6" s="897" t="s">
        <v>627</v>
      </c>
      <c r="AW6" s="897"/>
      <c r="AX6" s="897"/>
      <c r="AY6" s="897"/>
      <c r="AZ6" s="898" t="s">
        <v>534</v>
      </c>
      <c r="BA6" s="906">
        <f>AD6</f>
        <v>0</v>
      </c>
      <c r="BB6" s="907"/>
      <c r="BC6" s="907"/>
      <c r="BD6" s="907"/>
      <c r="BE6" s="903" t="str">
        <f>TEXT(WEEKDAY(+BA6),"aaa")</f>
        <v>土</v>
      </c>
      <c r="BF6" s="894"/>
      <c r="BG6" s="894"/>
      <c r="BH6" s="894"/>
      <c r="BI6" s="894"/>
      <c r="BJ6" s="894"/>
      <c r="BK6" s="894"/>
    </row>
    <row r="7" spans="1:68" ht="14.25">
      <c r="A7" s="894"/>
      <c r="B7" s="897" t="s">
        <v>628</v>
      </c>
      <c r="C7" s="897"/>
      <c r="D7" s="897"/>
      <c r="E7" s="897"/>
      <c r="F7" s="898" t="s">
        <v>534</v>
      </c>
      <c r="G7" s="902"/>
      <c r="H7" s="902"/>
      <c r="I7" s="902"/>
      <c r="J7" s="902"/>
      <c r="K7" s="903" t="str">
        <f>TEXT(WEEKDAY(G7),"aaa")</f>
        <v>土</v>
      </c>
      <c r="L7" s="898" t="s">
        <v>629</v>
      </c>
      <c r="M7" s="908">
        <f>G7-G6+1</f>
        <v>1</v>
      </c>
      <c r="N7" s="898"/>
      <c r="O7" s="909"/>
      <c r="P7" s="909"/>
      <c r="Q7" s="909"/>
      <c r="R7" s="894"/>
      <c r="S7" s="894"/>
      <c r="T7" s="894"/>
      <c r="U7" s="894"/>
      <c r="V7" s="905">
        <f>BU22+BU24+BU39+BU41+BU56+BU58+BU73+BU75+BU90+BU92+BU107+BU109+BU124+BU126+BU141+BU143</f>
        <v>0</v>
      </c>
      <c r="Y7" s="897" t="s">
        <v>628</v>
      </c>
      <c r="Z7" s="897"/>
      <c r="AA7" s="897"/>
      <c r="AB7" s="897"/>
      <c r="AC7" s="898" t="s">
        <v>534</v>
      </c>
      <c r="AD7" s="906">
        <f>G7</f>
        <v>0</v>
      </c>
      <c r="AE7" s="907"/>
      <c r="AF7" s="907"/>
      <c r="AG7" s="907"/>
      <c r="AH7" s="903" t="str">
        <f>TEXT(WEEKDAY(+AD7),"aaa")</f>
        <v>土</v>
      </c>
      <c r="AI7" s="898"/>
      <c r="AJ7" s="910"/>
      <c r="AK7" s="898"/>
      <c r="AL7" s="909"/>
      <c r="AM7" s="909"/>
      <c r="AN7" s="909"/>
      <c r="AO7" s="894"/>
      <c r="AV7" s="897" t="s">
        <v>628</v>
      </c>
      <c r="AW7" s="897"/>
      <c r="AX7" s="897"/>
      <c r="AY7" s="897"/>
      <c r="AZ7" s="898" t="s">
        <v>534</v>
      </c>
      <c r="BA7" s="906">
        <f>AD7</f>
        <v>0</v>
      </c>
      <c r="BB7" s="907"/>
      <c r="BC7" s="907"/>
      <c r="BD7" s="907"/>
      <c r="BE7" s="903" t="str">
        <f>TEXT(WEEKDAY(+BA7),"aaa")</f>
        <v>土</v>
      </c>
      <c r="BF7" s="898"/>
      <c r="BG7" s="910"/>
      <c r="BH7" s="898"/>
      <c r="BI7" s="909"/>
      <c r="BJ7" s="909"/>
      <c r="BK7" s="909"/>
    </row>
    <row r="8" spans="1:68" ht="14.25">
      <c r="A8" s="894"/>
      <c r="B8" s="911"/>
      <c r="C8" s="911"/>
      <c r="D8" s="911"/>
      <c r="E8" s="911"/>
      <c r="F8" s="898"/>
      <c r="G8" s="912"/>
      <c r="H8" s="909"/>
      <c r="I8" s="909"/>
      <c r="J8" s="909"/>
      <c r="K8" s="903"/>
      <c r="L8" s="898"/>
      <c r="M8" s="910"/>
      <c r="N8" s="898"/>
      <c r="O8" s="909"/>
      <c r="P8" s="909"/>
      <c r="Q8" s="909"/>
      <c r="R8" s="894"/>
      <c r="S8" s="894"/>
      <c r="T8" s="894"/>
      <c r="U8" s="894"/>
      <c r="V8" s="894"/>
      <c r="Y8" s="911"/>
      <c r="Z8" s="911"/>
      <c r="AA8" s="911"/>
      <c r="AB8" s="911"/>
      <c r="AC8" s="898"/>
      <c r="AD8" s="912"/>
      <c r="AE8" s="909"/>
      <c r="AF8" s="909"/>
      <c r="AG8" s="909"/>
      <c r="AH8" s="903"/>
      <c r="AI8" s="898"/>
      <c r="AJ8" s="910"/>
      <c r="AK8" s="898"/>
      <c r="AL8" s="909"/>
      <c r="AM8" s="909"/>
      <c r="AN8" s="909"/>
      <c r="AO8" s="894"/>
      <c r="AV8" s="911"/>
      <c r="AW8" s="911"/>
      <c r="AX8" s="911"/>
      <c r="AY8" s="911"/>
      <c r="AZ8" s="898"/>
      <c r="BA8" s="912"/>
      <c r="BB8" s="909"/>
      <c r="BC8" s="909"/>
      <c r="BD8" s="909"/>
      <c r="BE8" s="903"/>
      <c r="BF8" s="898"/>
      <c r="BG8" s="910"/>
      <c r="BH8" s="898"/>
      <c r="BI8" s="909"/>
      <c r="BJ8" s="909"/>
      <c r="BK8" s="909"/>
    </row>
    <row r="9" spans="1:68">
      <c r="A9" s="894"/>
      <c r="B9" s="894"/>
      <c r="C9" s="894"/>
      <c r="D9" s="894"/>
      <c r="E9" s="894"/>
      <c r="F9" s="894"/>
      <c r="G9" s="894"/>
      <c r="H9" s="894"/>
      <c r="I9" s="894"/>
      <c r="J9" s="894"/>
      <c r="K9" s="894"/>
      <c r="L9" s="894"/>
      <c r="M9" s="894"/>
      <c r="N9" s="894"/>
      <c r="O9" s="894"/>
      <c r="P9" s="894"/>
      <c r="Q9" s="894"/>
      <c r="R9" s="894"/>
      <c r="S9" s="894"/>
      <c r="T9" s="894"/>
      <c r="U9" s="894"/>
      <c r="V9" s="894"/>
    </row>
    <row r="10" spans="1:68" ht="14.25" hidden="1" customHeight="1">
      <c r="A10" s="894"/>
      <c r="B10" s="894"/>
      <c r="C10" s="913">
        <f>YEAR(G6)</f>
        <v>1900</v>
      </c>
      <c r="D10" s="913">
        <f>MONTH(G6)</f>
        <v>1</v>
      </c>
      <c r="E10" s="913">
        <f>DAY(G6)</f>
        <v>0</v>
      </c>
      <c r="F10" s="913"/>
      <c r="G10" s="913"/>
      <c r="H10" s="913"/>
      <c r="I10" s="913"/>
      <c r="J10" s="894"/>
      <c r="K10" s="894"/>
      <c r="L10" s="894"/>
      <c r="M10" s="894"/>
      <c r="N10" s="913">
        <f>YEAR(I130+1)</f>
        <v>1900</v>
      </c>
      <c r="O10" s="913">
        <f>MONTH(I130+1)</f>
        <v>2</v>
      </c>
      <c r="P10" s="913">
        <f>DAY(I130+1)</f>
        <v>25</v>
      </c>
      <c r="Q10" s="913"/>
      <c r="R10" s="913"/>
      <c r="S10" s="913"/>
      <c r="T10" s="913"/>
      <c r="U10" s="894"/>
      <c r="V10" s="894"/>
      <c r="Y10" s="894"/>
      <c r="Z10" s="913">
        <f>YEAR(T130+1)</f>
        <v>1900</v>
      </c>
      <c r="AA10" s="913">
        <f>MONTH(T130+1)</f>
        <v>4</v>
      </c>
      <c r="AB10" s="913">
        <f>DAY(T130+1)</f>
        <v>21</v>
      </c>
      <c r="AC10" s="913"/>
      <c r="AD10" s="913"/>
      <c r="AE10" s="913"/>
      <c r="AF10" s="913"/>
      <c r="AG10" s="894"/>
      <c r="AH10" s="894"/>
      <c r="AJ10" s="894"/>
      <c r="AK10" s="913">
        <f>YEAR(AF130+1)</f>
        <v>1900</v>
      </c>
      <c r="AL10" s="913">
        <f>MONTH(AF130+1)</f>
        <v>6</v>
      </c>
      <c r="AM10" s="913">
        <f>DAY(AF130+1)</f>
        <v>16</v>
      </c>
      <c r="AN10" s="913"/>
      <c r="AO10" s="913"/>
      <c r="AP10" s="913"/>
      <c r="AQ10" s="913"/>
      <c r="AR10" s="894"/>
      <c r="AS10" s="894"/>
      <c r="AV10" s="894"/>
      <c r="AW10" s="913">
        <f>YEAR(AQ130+1)</f>
        <v>1900</v>
      </c>
      <c r="AX10" s="913">
        <f>MONTH(AQ130+1)</f>
        <v>8</v>
      </c>
      <c r="AY10" s="913">
        <f>DAY(AQ130+1)</f>
        <v>11</v>
      </c>
      <c r="AZ10" s="913"/>
      <c r="BA10" s="913"/>
      <c r="BB10" s="913"/>
      <c r="BC10" s="913"/>
      <c r="BD10" s="894"/>
      <c r="BE10" s="894"/>
      <c r="BG10" s="894"/>
      <c r="BH10" s="913">
        <f>YEAR(BC130+1)</f>
        <v>1900</v>
      </c>
      <c r="BI10" s="913">
        <f>MONTH(BC130+1)</f>
        <v>10</v>
      </c>
      <c r="BJ10" s="913">
        <f>DAY(BC130+1)</f>
        <v>6</v>
      </c>
      <c r="BK10" s="913"/>
      <c r="BL10" s="913"/>
      <c r="BM10" s="913"/>
      <c r="BN10" s="913"/>
      <c r="BO10" s="894"/>
      <c r="BP10" s="894"/>
    </row>
    <row r="11" spans="1:68" ht="14.25" hidden="1" customHeight="1">
      <c r="A11" s="894"/>
      <c r="B11" s="894"/>
      <c r="C11" s="914">
        <f t="shared" ref="C11:G11" si="0">D11-1</f>
        <v>0</v>
      </c>
      <c r="D11" s="914">
        <f t="shared" si="0"/>
        <v>1</v>
      </c>
      <c r="E11" s="914">
        <f t="shared" si="0"/>
        <v>2</v>
      </c>
      <c r="F11" s="914">
        <f t="shared" si="0"/>
        <v>3</v>
      </c>
      <c r="G11" s="914">
        <f t="shared" si="0"/>
        <v>4</v>
      </c>
      <c r="H11" s="914">
        <f>I11-1</f>
        <v>5</v>
      </c>
      <c r="I11" s="914">
        <f>DATE(C10,D10,I13)</f>
        <v>6</v>
      </c>
      <c r="J11" s="894"/>
      <c r="K11" s="894"/>
      <c r="L11" s="894"/>
      <c r="M11" s="894"/>
      <c r="N11" s="914">
        <f>I130+1</f>
        <v>56</v>
      </c>
      <c r="O11" s="914">
        <f t="shared" ref="O11:T11" si="1">N11+1</f>
        <v>57</v>
      </c>
      <c r="P11" s="914">
        <f t="shared" si="1"/>
        <v>58</v>
      </c>
      <c r="Q11" s="914">
        <f t="shared" si="1"/>
        <v>59</v>
      </c>
      <c r="R11" s="914">
        <f t="shared" si="1"/>
        <v>60</v>
      </c>
      <c r="S11" s="914">
        <f t="shared" si="1"/>
        <v>61</v>
      </c>
      <c r="T11" s="914">
        <f t="shared" si="1"/>
        <v>62</v>
      </c>
      <c r="U11" s="894"/>
      <c r="V11" s="894"/>
      <c r="Y11" s="894"/>
      <c r="Z11" s="914">
        <f>T130+1</f>
        <v>112</v>
      </c>
      <c r="AA11" s="914">
        <f t="shared" ref="AA11:AF11" si="2">Z11+1</f>
        <v>113</v>
      </c>
      <c r="AB11" s="914">
        <f t="shared" si="2"/>
        <v>114</v>
      </c>
      <c r="AC11" s="914">
        <f t="shared" si="2"/>
        <v>115</v>
      </c>
      <c r="AD11" s="914">
        <f t="shared" si="2"/>
        <v>116</v>
      </c>
      <c r="AE11" s="914">
        <f t="shared" si="2"/>
        <v>117</v>
      </c>
      <c r="AF11" s="914">
        <f t="shared" si="2"/>
        <v>118</v>
      </c>
      <c r="AG11" s="894"/>
      <c r="AH11" s="894"/>
      <c r="AJ11" s="894"/>
      <c r="AK11" s="914">
        <f>AF130+1</f>
        <v>168</v>
      </c>
      <c r="AL11" s="914">
        <f t="shared" ref="AL11:AQ11" si="3">AK11+1</f>
        <v>169</v>
      </c>
      <c r="AM11" s="914">
        <f t="shared" si="3"/>
        <v>170</v>
      </c>
      <c r="AN11" s="914">
        <f t="shared" si="3"/>
        <v>171</v>
      </c>
      <c r="AO11" s="914">
        <f t="shared" si="3"/>
        <v>172</v>
      </c>
      <c r="AP11" s="914">
        <f t="shared" si="3"/>
        <v>173</v>
      </c>
      <c r="AQ11" s="914">
        <f t="shared" si="3"/>
        <v>174</v>
      </c>
      <c r="AR11" s="894"/>
      <c r="AS11" s="894"/>
      <c r="AV11" s="894"/>
      <c r="AW11" s="914">
        <f>AQ130+1</f>
        <v>224</v>
      </c>
      <c r="AX11" s="914">
        <f t="shared" ref="AX11:BC11" si="4">AW11+1</f>
        <v>225</v>
      </c>
      <c r="AY11" s="914">
        <f t="shared" si="4"/>
        <v>226</v>
      </c>
      <c r="AZ11" s="914">
        <f t="shared" si="4"/>
        <v>227</v>
      </c>
      <c r="BA11" s="914">
        <f t="shared" si="4"/>
        <v>228</v>
      </c>
      <c r="BB11" s="914">
        <f t="shared" si="4"/>
        <v>229</v>
      </c>
      <c r="BC11" s="914">
        <f t="shared" si="4"/>
        <v>230</v>
      </c>
      <c r="BD11" s="894"/>
      <c r="BE11" s="894"/>
      <c r="BG11" s="894"/>
      <c r="BH11" s="914">
        <f>BC130+1</f>
        <v>280</v>
      </c>
      <c r="BI11" s="914">
        <f t="shared" ref="BI11:BN11" si="5">BH11+1</f>
        <v>281</v>
      </c>
      <c r="BJ11" s="914">
        <f t="shared" si="5"/>
        <v>282</v>
      </c>
      <c r="BK11" s="914">
        <f t="shared" si="5"/>
        <v>283</v>
      </c>
      <c r="BL11" s="914">
        <f t="shared" si="5"/>
        <v>284</v>
      </c>
      <c r="BM11" s="914">
        <f t="shared" si="5"/>
        <v>285</v>
      </c>
      <c r="BN11" s="914">
        <f t="shared" si="5"/>
        <v>286</v>
      </c>
      <c r="BO11" s="894"/>
      <c r="BP11" s="894"/>
    </row>
    <row r="12" spans="1:68" ht="14.25" customHeight="1">
      <c r="A12" s="894"/>
      <c r="B12" s="915" t="s">
        <v>596</v>
      </c>
      <c r="C12" s="916">
        <f>DATE($C10,$D10,1)</f>
        <v>1</v>
      </c>
      <c r="D12" s="917"/>
      <c r="E12" s="917"/>
      <c r="F12" s="917"/>
      <c r="G12" s="917"/>
      <c r="H12" s="917"/>
      <c r="I12" s="917"/>
      <c r="J12" s="917"/>
      <c r="K12" s="918"/>
      <c r="L12" s="894"/>
      <c r="M12" s="915" t="s">
        <v>596</v>
      </c>
      <c r="N12" s="916">
        <f>DATE($N10,$O10,1)</f>
        <v>32</v>
      </c>
      <c r="O12" s="917"/>
      <c r="P12" s="917"/>
      <c r="Q12" s="917"/>
      <c r="R12" s="917"/>
      <c r="S12" s="917"/>
      <c r="T12" s="917"/>
      <c r="U12" s="917"/>
      <c r="V12" s="918"/>
      <c r="Y12" s="915" t="s">
        <v>596</v>
      </c>
      <c r="Z12" s="916">
        <f>DATE($Z10,$AA10,1)</f>
        <v>92</v>
      </c>
      <c r="AA12" s="917"/>
      <c r="AB12" s="917"/>
      <c r="AC12" s="917"/>
      <c r="AD12" s="917"/>
      <c r="AE12" s="917"/>
      <c r="AF12" s="917"/>
      <c r="AG12" s="917"/>
      <c r="AH12" s="918"/>
      <c r="AJ12" s="915" t="s">
        <v>596</v>
      </c>
      <c r="AK12" s="916">
        <f>DATE($AK10,$AL10,1)</f>
        <v>153</v>
      </c>
      <c r="AL12" s="917"/>
      <c r="AM12" s="917"/>
      <c r="AN12" s="917"/>
      <c r="AO12" s="917"/>
      <c r="AP12" s="917"/>
      <c r="AQ12" s="917"/>
      <c r="AR12" s="917"/>
      <c r="AS12" s="918"/>
      <c r="AV12" s="915" t="s">
        <v>596</v>
      </c>
      <c r="AW12" s="916">
        <f>DATE($AW10,$AX10,1)</f>
        <v>214</v>
      </c>
      <c r="AX12" s="917"/>
      <c r="AY12" s="917"/>
      <c r="AZ12" s="917"/>
      <c r="BA12" s="917"/>
      <c r="BB12" s="917"/>
      <c r="BC12" s="917"/>
      <c r="BD12" s="917"/>
      <c r="BE12" s="918"/>
      <c r="BG12" s="915" t="s">
        <v>596</v>
      </c>
      <c r="BH12" s="916">
        <f>DATE($BH10,$BI10,1)</f>
        <v>275</v>
      </c>
      <c r="BI12" s="917"/>
      <c r="BJ12" s="917"/>
      <c r="BK12" s="917"/>
      <c r="BL12" s="917"/>
      <c r="BM12" s="917"/>
      <c r="BN12" s="917"/>
      <c r="BO12" s="917"/>
      <c r="BP12" s="918"/>
    </row>
    <row r="13" spans="1:68" ht="14.25" customHeight="1">
      <c r="A13" s="894"/>
      <c r="B13" s="919" t="s">
        <v>630</v>
      </c>
      <c r="C13" s="920">
        <f>IF("土"=$K6,$E10,"")</f>
        <v>0</v>
      </c>
      <c r="D13" s="921">
        <f>IF(C13="",IF("日"=$K6,$E10,""),C13+1)</f>
        <v>1</v>
      </c>
      <c r="E13" s="921">
        <f>IF(D13="",IF("月"=$K6,$E10,""),D13+1)</f>
        <v>2</v>
      </c>
      <c r="F13" s="921">
        <f>IF(E13="",IF("火"=$K6,$E10,""),E13+1)</f>
        <v>3</v>
      </c>
      <c r="G13" s="921">
        <f>IF(F13="",IF("水"=$K6,$E10,""),F13+1)</f>
        <v>4</v>
      </c>
      <c r="H13" s="921">
        <f>IF(G13="",IF("木"=$K6,$E10,""),G13+1)</f>
        <v>5</v>
      </c>
      <c r="I13" s="921">
        <f>IF(H13="",IF("金"=$K6,$E10,""),H13+1)</f>
        <v>6</v>
      </c>
      <c r="J13" s="922" t="s">
        <v>598</v>
      </c>
      <c r="K13" s="923">
        <f>COUNTIFS(C14:I14,"土",C15:I15,"")+COUNTIFS(C14:I14,"日",C15:I15,"")</f>
        <v>2</v>
      </c>
      <c r="L13" s="894"/>
      <c r="M13" s="919" t="s">
        <v>630</v>
      </c>
      <c r="N13" s="920" t="str">
        <f>IF(I130&lt;$G$7,I132+1,"")</f>
        <v/>
      </c>
      <c r="O13" s="921" t="str">
        <f t="shared" ref="O13:T13" si="6">IF(N11&lt;$G$7,N13+1,"")</f>
        <v/>
      </c>
      <c r="P13" s="921" t="str">
        <f t="shared" si="6"/>
        <v/>
      </c>
      <c r="Q13" s="921" t="str">
        <f t="shared" si="6"/>
        <v/>
      </c>
      <c r="R13" s="921" t="str">
        <f t="shared" si="6"/>
        <v/>
      </c>
      <c r="S13" s="921" t="str">
        <f t="shared" si="6"/>
        <v/>
      </c>
      <c r="T13" s="921" t="str">
        <f t="shared" si="6"/>
        <v/>
      </c>
      <c r="U13" s="922" t="s">
        <v>598</v>
      </c>
      <c r="V13" s="923">
        <f>COUNTIFS(N14:T14,"土",N15:T15,"")+COUNTIFS(N14:T14,"日",N15:T15,"")</f>
        <v>0</v>
      </c>
      <c r="Y13" s="919" t="s">
        <v>630</v>
      </c>
      <c r="Z13" s="920" t="str">
        <f>IF(T130&lt;$G$7,T132+1,"")</f>
        <v/>
      </c>
      <c r="AA13" s="921" t="str">
        <f t="shared" ref="AA13:AF13" si="7">IF(Z11&lt;$G$7,Z13+1,"")</f>
        <v/>
      </c>
      <c r="AB13" s="921" t="str">
        <f t="shared" si="7"/>
        <v/>
      </c>
      <c r="AC13" s="921" t="str">
        <f t="shared" si="7"/>
        <v/>
      </c>
      <c r="AD13" s="921" t="str">
        <f t="shared" si="7"/>
        <v/>
      </c>
      <c r="AE13" s="921" t="str">
        <f t="shared" si="7"/>
        <v/>
      </c>
      <c r="AF13" s="921" t="str">
        <f t="shared" si="7"/>
        <v/>
      </c>
      <c r="AG13" s="922" t="s">
        <v>598</v>
      </c>
      <c r="AH13" s="923">
        <f>COUNTIFS(Z14:AF14,"土",Z15:AF15,"")+COUNTIFS(Z14:AF14,"日",Z15:AF15,"")</f>
        <v>0</v>
      </c>
      <c r="AJ13" s="919" t="s">
        <v>630</v>
      </c>
      <c r="AK13" s="920" t="str">
        <f>IF(AF130&lt;$G$7,AF132+1,"")</f>
        <v/>
      </c>
      <c r="AL13" s="921" t="str">
        <f t="shared" ref="AL13:AQ13" si="8">IF(AK11&lt;$G$7,AK13+1,"")</f>
        <v/>
      </c>
      <c r="AM13" s="921" t="str">
        <f t="shared" si="8"/>
        <v/>
      </c>
      <c r="AN13" s="921" t="str">
        <f t="shared" si="8"/>
        <v/>
      </c>
      <c r="AO13" s="921" t="str">
        <f t="shared" si="8"/>
        <v/>
      </c>
      <c r="AP13" s="921" t="str">
        <f t="shared" si="8"/>
        <v/>
      </c>
      <c r="AQ13" s="921" t="str">
        <f t="shared" si="8"/>
        <v/>
      </c>
      <c r="AR13" s="922" t="s">
        <v>598</v>
      </c>
      <c r="AS13" s="923">
        <f>COUNTIFS(AK14:AQ14,"土",AK15:AQ15,"")+COUNTIFS(AK14:AQ14,"日",AK15:AQ15,"")</f>
        <v>0</v>
      </c>
      <c r="AV13" s="919" t="s">
        <v>630</v>
      </c>
      <c r="AW13" s="920" t="str">
        <f>IF(AQ130&lt;$G$7,AQ132+1,"")</f>
        <v/>
      </c>
      <c r="AX13" s="921" t="str">
        <f t="shared" ref="AX13:BC13" si="9">IF(AW11&lt;$G$7,AW13+1,"")</f>
        <v/>
      </c>
      <c r="AY13" s="921" t="str">
        <f t="shared" si="9"/>
        <v/>
      </c>
      <c r="AZ13" s="921" t="str">
        <f t="shared" si="9"/>
        <v/>
      </c>
      <c r="BA13" s="921" t="str">
        <f t="shared" si="9"/>
        <v/>
      </c>
      <c r="BB13" s="921" t="str">
        <f t="shared" si="9"/>
        <v/>
      </c>
      <c r="BC13" s="921" t="str">
        <f t="shared" si="9"/>
        <v/>
      </c>
      <c r="BD13" s="922" t="s">
        <v>598</v>
      </c>
      <c r="BE13" s="923">
        <f>COUNTIFS(AW14:BC14,"土",AW15:BC15,"")+COUNTIFS(AW14:BC14,"日",AW15:BC15,"")</f>
        <v>0</v>
      </c>
      <c r="BG13" s="919" t="s">
        <v>630</v>
      </c>
      <c r="BH13" s="920" t="str">
        <f>IF(BC130&lt;$G$7,BC132+1,"")</f>
        <v/>
      </c>
      <c r="BI13" s="921" t="str">
        <f t="shared" ref="BI13:BN13" si="10">IF(BH11&lt;$G$7,BH13+1,"")</f>
        <v/>
      </c>
      <c r="BJ13" s="921" t="str">
        <f t="shared" si="10"/>
        <v/>
      </c>
      <c r="BK13" s="921" t="str">
        <f t="shared" si="10"/>
        <v/>
      </c>
      <c r="BL13" s="921" t="str">
        <f t="shared" si="10"/>
        <v/>
      </c>
      <c r="BM13" s="921" t="str">
        <f t="shared" si="10"/>
        <v/>
      </c>
      <c r="BN13" s="921" t="str">
        <f t="shared" si="10"/>
        <v/>
      </c>
      <c r="BO13" s="922" t="s">
        <v>598</v>
      </c>
      <c r="BP13" s="923">
        <f>COUNTIFS(BH14:BN14,"土",BH15:BN15,"")+COUNTIFS(BH14:BN14,"日",BH15:BN15,"")</f>
        <v>0</v>
      </c>
    </row>
    <row r="14" spans="1:68" ht="14.25" customHeight="1">
      <c r="A14" s="894"/>
      <c r="B14" s="919" t="s">
        <v>569</v>
      </c>
      <c r="C14" s="924" t="str">
        <f>IF(C13="","","土")</f>
        <v>土</v>
      </c>
      <c r="D14" s="924" t="str">
        <f>IF(D13="","","日")</f>
        <v>日</v>
      </c>
      <c r="E14" s="924" t="str">
        <f>IF(E13="","","月")</f>
        <v>月</v>
      </c>
      <c r="F14" s="924" t="str">
        <f>IF(F13="","","火")</f>
        <v>火</v>
      </c>
      <c r="G14" s="924" t="str">
        <f>IF(G13="","","水")</f>
        <v>水</v>
      </c>
      <c r="H14" s="924" t="str">
        <f>IF(H13="","","木")</f>
        <v>木</v>
      </c>
      <c r="I14" s="924" t="str">
        <f>IF(I13="","","金")</f>
        <v>金</v>
      </c>
      <c r="J14" s="925" t="s">
        <v>631</v>
      </c>
      <c r="K14" s="926">
        <f>COUNTIF(C15:I15,"夏休")+COUNTIF(C15:I15,"冬休")+COUNTIF(C15:I15,"中止")+COUNTIF(C15:I15,"制作中")</f>
        <v>0</v>
      </c>
      <c r="L14" s="894"/>
      <c r="M14" s="919" t="s">
        <v>569</v>
      </c>
      <c r="N14" s="924" t="str">
        <f>IF(N13="","","土")</f>
        <v/>
      </c>
      <c r="O14" s="924" t="str">
        <f>IF(O13="","","日")</f>
        <v/>
      </c>
      <c r="P14" s="924" t="str">
        <f>IF(P13="","","月")</f>
        <v/>
      </c>
      <c r="Q14" s="924" t="str">
        <f>IF(Q13="","","火")</f>
        <v/>
      </c>
      <c r="R14" s="924" t="str">
        <f>IF(R13="","","水")</f>
        <v/>
      </c>
      <c r="S14" s="924" t="str">
        <f>IF(S13="","","木")</f>
        <v/>
      </c>
      <c r="T14" s="924" t="str">
        <f>IF(T13="","","金")</f>
        <v/>
      </c>
      <c r="U14" s="925" t="s">
        <v>631</v>
      </c>
      <c r="V14" s="926">
        <f>COUNTIF(N15:T15,"夏休")+COUNTIF(N15:T15,"冬休")+COUNTIF(N15:T15,"中止")+COUNTIF(N15:T15,"制作中")</f>
        <v>0</v>
      </c>
      <c r="Y14" s="919" t="s">
        <v>569</v>
      </c>
      <c r="Z14" s="924" t="str">
        <f>IF(Z13="","","土")</f>
        <v/>
      </c>
      <c r="AA14" s="924" t="str">
        <f>IF(AA13="","","日")</f>
        <v/>
      </c>
      <c r="AB14" s="924" t="str">
        <f>IF(AB13="","","月")</f>
        <v/>
      </c>
      <c r="AC14" s="924" t="str">
        <f>IF(AC13="","","火")</f>
        <v/>
      </c>
      <c r="AD14" s="924" t="str">
        <f>IF(AD13="","","水")</f>
        <v/>
      </c>
      <c r="AE14" s="924" t="str">
        <f>IF(AE13="","","木")</f>
        <v/>
      </c>
      <c r="AF14" s="924" t="str">
        <f>IF(AF13="","","金")</f>
        <v/>
      </c>
      <c r="AG14" s="925" t="s">
        <v>631</v>
      </c>
      <c r="AH14" s="926">
        <f>COUNTIF(Z15:AF15,"夏休")+COUNTIF(Z15:AF15,"冬休")+COUNTIF(Z15:AF15,"中止")+COUNTIF(Z15:AF15,"制作中")</f>
        <v>0</v>
      </c>
      <c r="AJ14" s="919" t="s">
        <v>569</v>
      </c>
      <c r="AK14" s="924" t="str">
        <f>IF(AK13="","","土")</f>
        <v/>
      </c>
      <c r="AL14" s="924" t="str">
        <f>IF(AL13="","","日")</f>
        <v/>
      </c>
      <c r="AM14" s="924" t="str">
        <f>IF(AM13="","","月")</f>
        <v/>
      </c>
      <c r="AN14" s="924" t="str">
        <f>IF(AN13="","","火")</f>
        <v/>
      </c>
      <c r="AO14" s="924" t="str">
        <f>IF(AO13="","","水")</f>
        <v/>
      </c>
      <c r="AP14" s="924" t="str">
        <f>IF(AP13="","","木")</f>
        <v/>
      </c>
      <c r="AQ14" s="924" t="str">
        <f>IF(AQ13="","","金")</f>
        <v/>
      </c>
      <c r="AR14" s="925" t="s">
        <v>631</v>
      </c>
      <c r="AS14" s="926">
        <f>COUNTIF(AK15:AQ15,"夏休")+COUNTIF(AK15:AQ15,"冬休")+COUNTIF(AK15:AQ15,"中止")+COUNTIF(AK15:AQ15,"制作中")</f>
        <v>0</v>
      </c>
      <c r="AV14" s="919" t="s">
        <v>569</v>
      </c>
      <c r="AW14" s="924" t="str">
        <f>IF(AW13="","","土")</f>
        <v/>
      </c>
      <c r="AX14" s="924" t="str">
        <f>IF(AX13="","","日")</f>
        <v/>
      </c>
      <c r="AY14" s="924" t="str">
        <f>IF(AY13="","","月")</f>
        <v/>
      </c>
      <c r="AZ14" s="924" t="str">
        <f>IF(AZ13="","","火")</f>
        <v/>
      </c>
      <c r="BA14" s="924" t="str">
        <f>IF(BA13="","","水")</f>
        <v/>
      </c>
      <c r="BB14" s="924" t="str">
        <f>IF(BB13="","","木")</f>
        <v/>
      </c>
      <c r="BC14" s="924" t="str">
        <f>IF(BC13="","","金")</f>
        <v/>
      </c>
      <c r="BD14" s="925" t="s">
        <v>631</v>
      </c>
      <c r="BE14" s="926">
        <f>COUNTIF(AW15:BC15,"夏休")+COUNTIF(AW15:BC15,"冬休")+COUNTIF(AW15:BC15,"中止")+COUNTIF(AW15:BC15,"制作中")</f>
        <v>0</v>
      </c>
      <c r="BG14" s="919" t="s">
        <v>569</v>
      </c>
      <c r="BH14" s="924" t="str">
        <f>IF(BH13="","","土")</f>
        <v/>
      </c>
      <c r="BI14" s="924" t="str">
        <f>IF(BI13="","","日")</f>
        <v/>
      </c>
      <c r="BJ14" s="924" t="str">
        <f>IF(BJ13="","","月")</f>
        <v/>
      </c>
      <c r="BK14" s="924" t="str">
        <f>IF(BK13="","","火")</f>
        <v/>
      </c>
      <c r="BL14" s="924" t="str">
        <f>IF(BL13="","","水")</f>
        <v/>
      </c>
      <c r="BM14" s="924" t="str">
        <f>IF(BM13="","","木")</f>
        <v/>
      </c>
      <c r="BN14" s="924" t="str">
        <f>IF(BN13="","","金")</f>
        <v/>
      </c>
      <c r="BO14" s="925" t="s">
        <v>631</v>
      </c>
      <c r="BP14" s="926">
        <f>COUNTIF(BH15:BN15,"夏休")+COUNTIF(BH15:BN15,"冬休")+COUNTIF(BH15:BN15,"中止")+COUNTIF(BH15:BN15,"制作中")</f>
        <v>0</v>
      </c>
    </row>
    <row r="15" spans="1:68" ht="14.25" customHeight="1">
      <c r="A15" s="894"/>
      <c r="B15" s="927" t="s">
        <v>631</v>
      </c>
      <c r="C15" s="928"/>
      <c r="D15" s="929"/>
      <c r="E15" s="929"/>
      <c r="F15" s="929"/>
      <c r="G15" s="929"/>
      <c r="H15" s="929"/>
      <c r="I15" s="930"/>
      <c r="J15" s="925" t="s">
        <v>527</v>
      </c>
      <c r="K15" s="931">
        <f>COUNT(C13:I13)-K14</f>
        <v>7</v>
      </c>
      <c r="L15" s="894"/>
      <c r="M15" s="927" t="s">
        <v>631</v>
      </c>
      <c r="N15" s="928"/>
      <c r="O15" s="929"/>
      <c r="P15" s="929"/>
      <c r="Q15" s="929"/>
      <c r="R15" s="929"/>
      <c r="S15" s="929"/>
      <c r="T15" s="930"/>
      <c r="U15" s="925" t="s">
        <v>527</v>
      </c>
      <c r="V15" s="926">
        <f>COUNT(N13:T13)-V14</f>
        <v>0</v>
      </c>
      <c r="Y15" s="927" t="s">
        <v>631</v>
      </c>
      <c r="Z15" s="928"/>
      <c r="AA15" s="929"/>
      <c r="AB15" s="929"/>
      <c r="AC15" s="929"/>
      <c r="AD15" s="929"/>
      <c r="AE15" s="929"/>
      <c r="AF15" s="930"/>
      <c r="AG15" s="925" t="s">
        <v>527</v>
      </c>
      <c r="AH15" s="926">
        <f>COUNT(Z13:AF13)-AH14</f>
        <v>0</v>
      </c>
      <c r="AJ15" s="927" t="s">
        <v>631</v>
      </c>
      <c r="AK15" s="928"/>
      <c r="AL15" s="929"/>
      <c r="AM15" s="929"/>
      <c r="AN15" s="929"/>
      <c r="AO15" s="929"/>
      <c r="AP15" s="929"/>
      <c r="AQ15" s="930"/>
      <c r="AR15" s="925" t="s">
        <v>527</v>
      </c>
      <c r="AS15" s="926">
        <f>COUNT(AK13:AQ13)-AS14</f>
        <v>0</v>
      </c>
      <c r="AV15" s="927" t="s">
        <v>631</v>
      </c>
      <c r="AW15" s="928"/>
      <c r="AX15" s="929"/>
      <c r="AY15" s="929"/>
      <c r="AZ15" s="929"/>
      <c r="BA15" s="929"/>
      <c r="BB15" s="929"/>
      <c r="BC15" s="930"/>
      <c r="BD15" s="925" t="s">
        <v>527</v>
      </c>
      <c r="BE15" s="926">
        <f>COUNT(AW13:BC13)-BE14</f>
        <v>0</v>
      </c>
      <c r="BG15" s="927" t="s">
        <v>631</v>
      </c>
      <c r="BH15" s="928"/>
      <c r="BI15" s="929"/>
      <c r="BJ15" s="929"/>
      <c r="BK15" s="929"/>
      <c r="BL15" s="929"/>
      <c r="BM15" s="929"/>
      <c r="BN15" s="930"/>
      <c r="BO15" s="925" t="s">
        <v>527</v>
      </c>
      <c r="BP15" s="926">
        <f>COUNT(BH13:BN13)-BP14</f>
        <v>0</v>
      </c>
    </row>
    <row r="16" spans="1:68" ht="14.25" customHeight="1">
      <c r="A16" s="894"/>
      <c r="B16" s="927"/>
      <c r="C16" s="932"/>
      <c r="D16" s="933"/>
      <c r="E16" s="933"/>
      <c r="F16" s="933"/>
      <c r="G16" s="933"/>
      <c r="H16" s="933"/>
      <c r="I16" s="934"/>
      <c r="J16" s="925" t="s">
        <v>573</v>
      </c>
      <c r="K16" s="926">
        <f>COUNTIF(C17:I18,"休")</f>
        <v>0</v>
      </c>
      <c r="L16" s="894"/>
      <c r="M16" s="927"/>
      <c r="N16" s="932"/>
      <c r="O16" s="933"/>
      <c r="P16" s="933"/>
      <c r="Q16" s="933"/>
      <c r="R16" s="933"/>
      <c r="S16" s="933"/>
      <c r="T16" s="934"/>
      <c r="U16" s="925" t="s">
        <v>573</v>
      </c>
      <c r="V16" s="926">
        <f>COUNTIF(N17:T18,"休")</f>
        <v>0</v>
      </c>
      <c r="Y16" s="927"/>
      <c r="Z16" s="932"/>
      <c r="AA16" s="933"/>
      <c r="AB16" s="933"/>
      <c r="AC16" s="933"/>
      <c r="AD16" s="933"/>
      <c r="AE16" s="933"/>
      <c r="AF16" s="934"/>
      <c r="AG16" s="925" t="s">
        <v>573</v>
      </c>
      <c r="AH16" s="926">
        <f>COUNTIF(Z17:AF18,"休")</f>
        <v>0</v>
      </c>
      <c r="AJ16" s="927"/>
      <c r="AK16" s="932"/>
      <c r="AL16" s="933"/>
      <c r="AM16" s="933"/>
      <c r="AN16" s="933"/>
      <c r="AO16" s="933"/>
      <c r="AP16" s="933"/>
      <c r="AQ16" s="934"/>
      <c r="AR16" s="925" t="s">
        <v>573</v>
      </c>
      <c r="AS16" s="926">
        <f>COUNTIF(AK17:AQ18,"休")</f>
        <v>0</v>
      </c>
      <c r="AV16" s="927"/>
      <c r="AW16" s="932"/>
      <c r="AX16" s="933"/>
      <c r="AY16" s="933"/>
      <c r="AZ16" s="933"/>
      <c r="BA16" s="933"/>
      <c r="BB16" s="933"/>
      <c r="BC16" s="934"/>
      <c r="BD16" s="925" t="s">
        <v>573</v>
      </c>
      <c r="BE16" s="926">
        <f>COUNTIF(AW17:BC18,"休")</f>
        <v>0</v>
      </c>
      <c r="BG16" s="927"/>
      <c r="BH16" s="932"/>
      <c r="BI16" s="933"/>
      <c r="BJ16" s="933"/>
      <c r="BK16" s="933"/>
      <c r="BL16" s="933"/>
      <c r="BM16" s="933"/>
      <c r="BN16" s="934"/>
      <c r="BO16" s="925" t="s">
        <v>573</v>
      </c>
      <c r="BP16" s="926">
        <f>COUNTIF(BH17:BN18,"休")</f>
        <v>0</v>
      </c>
    </row>
    <row r="17" spans="1:74" ht="14.25" customHeight="1">
      <c r="A17" s="894"/>
      <c r="B17" s="927" t="s">
        <v>535</v>
      </c>
      <c r="C17" s="935"/>
      <c r="D17" s="936"/>
      <c r="E17" s="936"/>
      <c r="F17" s="936"/>
      <c r="G17" s="936"/>
      <c r="H17" s="936"/>
      <c r="I17" s="937"/>
      <c r="J17" s="925" t="s">
        <v>575</v>
      </c>
      <c r="K17" s="938">
        <f>K16/K15</f>
        <v>0</v>
      </c>
      <c r="L17" s="894"/>
      <c r="M17" s="927" t="s">
        <v>535</v>
      </c>
      <c r="N17" s="935"/>
      <c r="O17" s="936"/>
      <c r="P17" s="936"/>
      <c r="Q17" s="936"/>
      <c r="R17" s="936"/>
      <c r="S17" s="936"/>
      <c r="T17" s="937"/>
      <c r="U17" s="925" t="s">
        <v>575</v>
      </c>
      <c r="V17" s="939" t="e">
        <f>V16/V15</f>
        <v>#DIV/0!</v>
      </c>
      <c r="Y17" s="927" t="s">
        <v>535</v>
      </c>
      <c r="Z17" s="935"/>
      <c r="AA17" s="936"/>
      <c r="AB17" s="936"/>
      <c r="AC17" s="936"/>
      <c r="AD17" s="936"/>
      <c r="AE17" s="936"/>
      <c r="AF17" s="937"/>
      <c r="AG17" s="925" t="s">
        <v>575</v>
      </c>
      <c r="AH17" s="939" t="e">
        <f>AH16/AH15</f>
        <v>#DIV/0!</v>
      </c>
      <c r="AJ17" s="927" t="s">
        <v>535</v>
      </c>
      <c r="AK17" s="935"/>
      <c r="AL17" s="936"/>
      <c r="AM17" s="936"/>
      <c r="AN17" s="936"/>
      <c r="AO17" s="936"/>
      <c r="AP17" s="936"/>
      <c r="AQ17" s="937"/>
      <c r="AR17" s="925" t="s">
        <v>575</v>
      </c>
      <c r="AS17" s="939" t="e">
        <f>AS16/AS15</f>
        <v>#DIV/0!</v>
      </c>
      <c r="AV17" s="927" t="s">
        <v>535</v>
      </c>
      <c r="AW17" s="935"/>
      <c r="AX17" s="936"/>
      <c r="AY17" s="936"/>
      <c r="AZ17" s="936"/>
      <c r="BA17" s="936"/>
      <c r="BB17" s="936"/>
      <c r="BC17" s="937"/>
      <c r="BD17" s="925" t="s">
        <v>575</v>
      </c>
      <c r="BE17" s="939" t="e">
        <f>BE16/BE15</f>
        <v>#DIV/0!</v>
      </c>
      <c r="BG17" s="927" t="s">
        <v>535</v>
      </c>
      <c r="BH17" s="935"/>
      <c r="BI17" s="936"/>
      <c r="BJ17" s="936"/>
      <c r="BK17" s="936"/>
      <c r="BL17" s="936"/>
      <c r="BM17" s="936"/>
      <c r="BN17" s="937"/>
      <c r="BO17" s="925" t="s">
        <v>575</v>
      </c>
      <c r="BP17" s="939" t="e">
        <f>BP16/BP15</f>
        <v>#DIV/0!</v>
      </c>
    </row>
    <row r="18" spans="1:74" ht="14.25" customHeight="1">
      <c r="A18" s="894"/>
      <c r="B18" s="927"/>
      <c r="C18" s="935"/>
      <c r="D18" s="936"/>
      <c r="E18" s="936"/>
      <c r="F18" s="936"/>
      <c r="G18" s="936"/>
      <c r="H18" s="936"/>
      <c r="I18" s="937"/>
      <c r="J18" s="925" t="s">
        <v>528</v>
      </c>
      <c r="K18" s="926">
        <f>COUNTA(C19:I19)</f>
        <v>0</v>
      </c>
      <c r="L18" s="894"/>
      <c r="M18" s="927"/>
      <c r="N18" s="935"/>
      <c r="O18" s="936"/>
      <c r="P18" s="936"/>
      <c r="Q18" s="936"/>
      <c r="R18" s="936"/>
      <c r="S18" s="936"/>
      <c r="T18" s="937"/>
      <c r="U18" s="925" t="s">
        <v>528</v>
      </c>
      <c r="V18" s="926">
        <f>COUNTA(N19:T19)</f>
        <v>0</v>
      </c>
      <c r="Y18" s="927"/>
      <c r="Z18" s="935"/>
      <c r="AA18" s="936"/>
      <c r="AB18" s="936"/>
      <c r="AC18" s="936"/>
      <c r="AD18" s="936"/>
      <c r="AE18" s="936"/>
      <c r="AF18" s="937"/>
      <c r="AG18" s="925" t="s">
        <v>528</v>
      </c>
      <c r="AH18" s="926">
        <f>COUNTA(Z19:AF19)</f>
        <v>0</v>
      </c>
      <c r="AJ18" s="927"/>
      <c r="AK18" s="935"/>
      <c r="AL18" s="936"/>
      <c r="AM18" s="936"/>
      <c r="AN18" s="936"/>
      <c r="AO18" s="936"/>
      <c r="AP18" s="936"/>
      <c r="AQ18" s="937"/>
      <c r="AR18" s="925" t="s">
        <v>528</v>
      </c>
      <c r="AS18" s="926">
        <f>COUNTA(AK19:AQ19)</f>
        <v>0</v>
      </c>
      <c r="AV18" s="927"/>
      <c r="AW18" s="935"/>
      <c r="AX18" s="936"/>
      <c r="AY18" s="936"/>
      <c r="AZ18" s="936"/>
      <c r="BA18" s="936"/>
      <c r="BB18" s="936"/>
      <c r="BC18" s="937"/>
      <c r="BD18" s="925" t="s">
        <v>528</v>
      </c>
      <c r="BE18" s="926">
        <f>COUNTA(AW19:BC19)</f>
        <v>0</v>
      </c>
      <c r="BG18" s="927"/>
      <c r="BH18" s="935"/>
      <c r="BI18" s="936"/>
      <c r="BJ18" s="936"/>
      <c r="BK18" s="936"/>
      <c r="BL18" s="936"/>
      <c r="BM18" s="936"/>
      <c r="BN18" s="937"/>
      <c r="BO18" s="925" t="s">
        <v>528</v>
      </c>
      <c r="BP18" s="926">
        <f>COUNTA(BH19:BN19)</f>
        <v>0</v>
      </c>
    </row>
    <row r="19" spans="1:74" ht="14.25" customHeight="1">
      <c r="A19" s="894"/>
      <c r="B19" s="927" t="s">
        <v>538</v>
      </c>
      <c r="C19" s="935"/>
      <c r="D19" s="936"/>
      <c r="E19" s="936"/>
      <c r="F19" s="936"/>
      <c r="G19" s="936"/>
      <c r="H19" s="936"/>
      <c r="I19" s="937"/>
      <c r="J19" s="925" t="s">
        <v>577</v>
      </c>
      <c r="K19" s="938">
        <f>K18/K15</f>
        <v>0</v>
      </c>
      <c r="L19" s="894"/>
      <c r="M19" s="927" t="s">
        <v>538</v>
      </c>
      <c r="N19" s="935"/>
      <c r="O19" s="936"/>
      <c r="P19" s="936"/>
      <c r="Q19" s="936"/>
      <c r="R19" s="936"/>
      <c r="S19" s="936"/>
      <c r="T19" s="937"/>
      <c r="U19" s="925" t="s">
        <v>577</v>
      </c>
      <c r="V19" s="939" t="e">
        <f>V18/V15</f>
        <v>#DIV/0!</v>
      </c>
      <c r="Y19" s="927" t="s">
        <v>538</v>
      </c>
      <c r="Z19" s="935"/>
      <c r="AA19" s="936"/>
      <c r="AB19" s="936"/>
      <c r="AC19" s="936"/>
      <c r="AD19" s="936"/>
      <c r="AE19" s="936"/>
      <c r="AF19" s="937"/>
      <c r="AG19" s="925" t="s">
        <v>577</v>
      </c>
      <c r="AH19" s="939" t="e">
        <f>AH18/AH15</f>
        <v>#DIV/0!</v>
      </c>
      <c r="AJ19" s="927" t="s">
        <v>538</v>
      </c>
      <c r="AK19" s="935"/>
      <c r="AL19" s="936"/>
      <c r="AM19" s="936"/>
      <c r="AN19" s="936"/>
      <c r="AO19" s="936"/>
      <c r="AP19" s="936"/>
      <c r="AQ19" s="937"/>
      <c r="AR19" s="925" t="s">
        <v>577</v>
      </c>
      <c r="AS19" s="939" t="e">
        <f>AS18/AS15</f>
        <v>#DIV/0!</v>
      </c>
      <c r="AV19" s="927" t="s">
        <v>538</v>
      </c>
      <c r="AW19" s="935"/>
      <c r="AX19" s="936"/>
      <c r="AY19" s="936"/>
      <c r="AZ19" s="936"/>
      <c r="BA19" s="936"/>
      <c r="BB19" s="936"/>
      <c r="BC19" s="937"/>
      <c r="BD19" s="925" t="s">
        <v>577</v>
      </c>
      <c r="BE19" s="939" t="e">
        <f>BE18/BE15</f>
        <v>#DIV/0!</v>
      </c>
      <c r="BG19" s="927" t="s">
        <v>538</v>
      </c>
      <c r="BH19" s="935"/>
      <c r="BI19" s="936"/>
      <c r="BJ19" s="936"/>
      <c r="BK19" s="936"/>
      <c r="BL19" s="936"/>
      <c r="BM19" s="936"/>
      <c r="BN19" s="937"/>
      <c r="BO19" s="925" t="s">
        <v>577</v>
      </c>
      <c r="BP19" s="939" t="e">
        <f>BP18/BP15</f>
        <v>#DIV/0!</v>
      </c>
    </row>
    <row r="20" spans="1:74" ht="14.25" customHeight="1">
      <c r="A20" s="894"/>
      <c r="B20" s="940"/>
      <c r="C20" s="941"/>
      <c r="D20" s="942"/>
      <c r="E20" s="942"/>
      <c r="F20" s="942"/>
      <c r="G20" s="942"/>
      <c r="H20" s="942"/>
      <c r="I20" s="943"/>
      <c r="J20" s="944" t="s">
        <v>632</v>
      </c>
      <c r="K20" s="945" t="str">
        <f>IF(K13&lt;1,"対象外",IF(K18&gt;=K13,"OK","NG"))</f>
        <v>NG</v>
      </c>
      <c r="L20" s="894"/>
      <c r="M20" s="940"/>
      <c r="N20" s="941"/>
      <c r="O20" s="942"/>
      <c r="P20" s="942"/>
      <c r="Q20" s="942"/>
      <c r="R20" s="942"/>
      <c r="S20" s="942"/>
      <c r="T20" s="943"/>
      <c r="U20" s="944" t="s">
        <v>632</v>
      </c>
      <c r="V20" s="945" t="str">
        <f>IF(1&gt;V13,"対象外",IF(V18&gt;=V13,"OK","NG"))</f>
        <v>対象外</v>
      </c>
      <c r="Y20" s="940"/>
      <c r="Z20" s="941"/>
      <c r="AA20" s="942"/>
      <c r="AB20" s="942"/>
      <c r="AC20" s="942"/>
      <c r="AD20" s="942"/>
      <c r="AE20" s="942"/>
      <c r="AF20" s="943"/>
      <c r="AG20" s="944" t="s">
        <v>632</v>
      </c>
      <c r="AH20" s="945" t="str">
        <f>IF(1&gt;AH13,"対象外",IF(AH18&gt;=AH13,"OK","NG"))</f>
        <v>対象外</v>
      </c>
      <c r="AJ20" s="940"/>
      <c r="AK20" s="941"/>
      <c r="AL20" s="942"/>
      <c r="AM20" s="942"/>
      <c r="AN20" s="942"/>
      <c r="AO20" s="942"/>
      <c r="AP20" s="942"/>
      <c r="AQ20" s="943"/>
      <c r="AR20" s="944" t="s">
        <v>632</v>
      </c>
      <c r="AS20" s="945" t="str">
        <f>IF(1&gt;AS13,"対象外",IF(AS18&gt;=AS13,"OK","NG"))</f>
        <v>対象外</v>
      </c>
      <c r="AV20" s="940"/>
      <c r="AW20" s="941"/>
      <c r="AX20" s="942"/>
      <c r="AY20" s="942"/>
      <c r="AZ20" s="942"/>
      <c r="BA20" s="942"/>
      <c r="BB20" s="942"/>
      <c r="BC20" s="943"/>
      <c r="BD20" s="944" t="s">
        <v>632</v>
      </c>
      <c r="BE20" s="945" t="str">
        <f>IF(1&gt;BE13,"対象外",IF(BE18&gt;=BE13,"OK","NG"))</f>
        <v>対象外</v>
      </c>
      <c r="BG20" s="940"/>
      <c r="BH20" s="941"/>
      <c r="BI20" s="942"/>
      <c r="BJ20" s="942"/>
      <c r="BK20" s="942"/>
      <c r="BL20" s="942"/>
      <c r="BM20" s="942"/>
      <c r="BN20" s="943"/>
      <c r="BO20" s="944" t="s">
        <v>632</v>
      </c>
      <c r="BP20" s="945" t="str">
        <f>IF(1&gt;BP13,"対象外",IF(BP18&gt;=BP13,"OK","NG"))</f>
        <v>対象外</v>
      </c>
      <c r="BV20" s="896" t="str">
        <f>IF(COUNTIF(K19:BP20,"NG")&gt;=1,"NG","OK")</f>
        <v>NG</v>
      </c>
    </row>
    <row r="21" spans="1:74" ht="14.25" hidden="1" customHeight="1">
      <c r="A21" s="894"/>
      <c r="B21" s="946" t="s">
        <v>633</v>
      </c>
      <c r="C21" s="946"/>
      <c r="D21" s="946"/>
      <c r="E21" s="946"/>
      <c r="F21" s="946"/>
      <c r="G21" s="946"/>
      <c r="H21" s="946">
        <f>IF(AND(DAY(H13)&gt;=22,DAY(H13)&lt;=28,H14="土"),1,0)</f>
        <v>0</v>
      </c>
      <c r="I21" s="946"/>
      <c r="J21" s="947"/>
      <c r="K21" s="947"/>
      <c r="L21" s="947"/>
      <c r="M21" s="946"/>
      <c r="N21" s="946"/>
      <c r="O21" s="946"/>
      <c r="P21" s="946"/>
      <c r="Q21" s="946"/>
      <c r="R21" s="946"/>
      <c r="S21" s="946" t="e">
        <f>IF(AND(DAY(S13)&gt;=22,DAY(S13)&lt;=28,S14="土"),1,0)</f>
        <v>#VALUE!</v>
      </c>
      <c r="T21" s="946"/>
      <c r="U21" s="947"/>
      <c r="V21" s="947"/>
      <c r="W21" s="948"/>
      <c r="X21" s="948"/>
      <c r="Y21" s="946"/>
      <c r="Z21" s="946"/>
      <c r="AA21" s="946"/>
      <c r="AB21" s="946"/>
      <c r="AC21" s="946"/>
      <c r="AD21" s="946"/>
      <c r="AE21" s="946" t="e">
        <f>IF(AND(DAY(AE13)&gt;=22,DAY(AE13)&lt;=28,AE14="土"),1,0)</f>
        <v>#VALUE!</v>
      </c>
      <c r="AF21" s="946"/>
      <c r="AG21" s="947"/>
      <c r="AH21" s="947"/>
      <c r="AI21" s="948"/>
      <c r="AJ21" s="946"/>
      <c r="AK21" s="946"/>
      <c r="AL21" s="946"/>
      <c r="AM21" s="946"/>
      <c r="AN21" s="946"/>
      <c r="AO21" s="946"/>
      <c r="AP21" s="946" t="e">
        <f>IF(AND(DAY(AP13)&gt;=22,DAY(AP13)&lt;=28,AP14="土"),1,0)</f>
        <v>#VALUE!</v>
      </c>
      <c r="AQ21" s="946"/>
      <c r="AR21" s="947"/>
      <c r="AS21" s="947"/>
      <c r="AT21" s="948"/>
      <c r="AU21" s="948"/>
      <c r="AV21" s="946"/>
      <c r="AW21" s="946"/>
      <c r="AX21" s="946"/>
      <c r="AY21" s="946"/>
      <c r="AZ21" s="946"/>
      <c r="BA21" s="946"/>
      <c r="BB21" s="946" t="e">
        <f>IF(AND(DAY(BB13)&gt;=22,DAY(BB13)&lt;=28,BB14="土"),1,0)</f>
        <v>#VALUE!</v>
      </c>
      <c r="BC21" s="946"/>
      <c r="BD21" s="947"/>
      <c r="BE21" s="947"/>
      <c r="BF21" s="948"/>
      <c r="BG21" s="946"/>
      <c r="BH21" s="946"/>
      <c r="BI21" s="946"/>
      <c r="BJ21" s="946"/>
      <c r="BK21" s="946"/>
      <c r="BL21" s="946"/>
      <c r="BM21" s="946" t="e">
        <f>IF(AND(DAY(BM13)&gt;=22,DAY(BM13)&lt;=28,BM14="土"),1,0)</f>
        <v>#VALUE!</v>
      </c>
      <c r="BN21" s="946"/>
      <c r="BO21" s="947"/>
      <c r="BP21" s="947"/>
      <c r="BU21" s="896">
        <f>_xlfn.AGGREGATE(9,6,C21:BN21)</f>
        <v>0</v>
      </c>
      <c r="BV21" s="896" t="str">
        <f t="shared" ref="BV21:BV75" si="11">IF(COUNTIF(K20:BP21,"NG")&gt;=1,"NG","OK")</f>
        <v>NG</v>
      </c>
    </row>
    <row r="22" spans="1:74" ht="14.25" hidden="1" customHeight="1">
      <c r="A22" s="894"/>
      <c r="B22" s="946" t="s">
        <v>634</v>
      </c>
      <c r="C22" s="946"/>
      <c r="D22" s="946"/>
      <c r="E22" s="946"/>
      <c r="F22" s="946"/>
      <c r="G22" s="946"/>
      <c r="H22" s="946">
        <f>IF(AND(DAY(H13)&gt;=22,DAY(H13)&lt;=28,H14="土",OR(H19="休",H19="雨")),1,0)</f>
        <v>0</v>
      </c>
      <c r="I22" s="946"/>
      <c r="J22" s="947"/>
      <c r="K22" s="947"/>
      <c r="L22" s="947"/>
      <c r="M22" s="946"/>
      <c r="N22" s="946"/>
      <c r="O22" s="946"/>
      <c r="P22" s="946"/>
      <c r="Q22" s="946"/>
      <c r="R22" s="946"/>
      <c r="S22" s="946" t="e">
        <f>IF(AND(DAY(S13)&gt;=22,DAY(S13)&lt;=28,S14="土",OR(S19="休",S19="雨")),1,0)</f>
        <v>#VALUE!</v>
      </c>
      <c r="T22" s="946"/>
      <c r="U22" s="947"/>
      <c r="V22" s="947"/>
      <c r="W22" s="948"/>
      <c r="X22" s="948"/>
      <c r="Y22" s="946"/>
      <c r="Z22" s="946"/>
      <c r="AA22" s="946"/>
      <c r="AB22" s="946"/>
      <c r="AC22" s="946"/>
      <c r="AD22" s="946"/>
      <c r="AE22" s="946" t="e">
        <f>IF(AND(DAY(AE13)&gt;=22,DAY(AE13)&lt;=28,AE14="土",OR(AE19="休",AE19="雨")),1,0)</f>
        <v>#VALUE!</v>
      </c>
      <c r="AF22" s="946"/>
      <c r="AG22" s="947"/>
      <c r="AH22" s="947"/>
      <c r="AI22" s="948"/>
      <c r="AJ22" s="946"/>
      <c r="AK22" s="946"/>
      <c r="AL22" s="946"/>
      <c r="AM22" s="946"/>
      <c r="AN22" s="946"/>
      <c r="AO22" s="946"/>
      <c r="AP22" s="946" t="e">
        <f>IF(AND(DAY(AP13)&gt;=22,DAY(AP13)&lt;=28,AP14="土",OR(AP19="休",AP19="雨")),1,0)</f>
        <v>#VALUE!</v>
      </c>
      <c r="AQ22" s="946"/>
      <c r="AR22" s="947"/>
      <c r="AS22" s="947"/>
      <c r="AT22" s="948"/>
      <c r="AU22" s="948"/>
      <c r="AV22" s="946"/>
      <c r="AW22" s="946"/>
      <c r="AX22" s="946"/>
      <c r="AY22" s="946"/>
      <c r="AZ22" s="946"/>
      <c r="BA22" s="946"/>
      <c r="BB22" s="946" t="e">
        <f>IF(AND(DAY(BB13)&gt;=22,DAY(BB13)&lt;=28,BB14="土",OR(BB19="休",BB19="雨")),1,0)</f>
        <v>#VALUE!</v>
      </c>
      <c r="BC22" s="946"/>
      <c r="BD22" s="947"/>
      <c r="BE22" s="947"/>
      <c r="BF22" s="948"/>
      <c r="BG22" s="946"/>
      <c r="BH22" s="946"/>
      <c r="BI22" s="946"/>
      <c r="BJ22" s="946"/>
      <c r="BK22" s="946"/>
      <c r="BL22" s="946"/>
      <c r="BM22" s="946" t="e">
        <f>IF(AND(DAY(BM13)&gt;=22,DAY(BM13)&lt;=28,BM14="土",OR(BM19="休",BM19="雨")),1,0)</f>
        <v>#VALUE!</v>
      </c>
      <c r="BN22" s="946"/>
      <c r="BO22" s="947"/>
      <c r="BP22" s="947"/>
      <c r="BU22" s="896">
        <f t="shared" ref="BU22:BU75" si="12">_xlfn.AGGREGATE(9,6,C22:BN22)</f>
        <v>0</v>
      </c>
      <c r="BV22" s="896" t="str">
        <f t="shared" si="11"/>
        <v>OK</v>
      </c>
    </row>
    <row r="23" spans="1:74" ht="14.25" hidden="1" customHeight="1">
      <c r="A23" s="894"/>
      <c r="B23" s="946" t="s">
        <v>635</v>
      </c>
      <c r="C23" s="946"/>
      <c r="D23" s="946"/>
      <c r="E23" s="946"/>
      <c r="F23" s="946"/>
      <c r="G23" s="946"/>
      <c r="H23" s="946">
        <f>IF(AND(DAY(H13)&gt;=8,DAY(H13)&lt;=14,H14="土"),1,0)</f>
        <v>0</v>
      </c>
      <c r="I23" s="946"/>
      <c r="J23" s="947"/>
      <c r="K23" s="947"/>
      <c r="L23" s="947"/>
      <c r="M23" s="946"/>
      <c r="N23" s="946"/>
      <c r="O23" s="946"/>
      <c r="P23" s="946"/>
      <c r="Q23" s="946"/>
      <c r="R23" s="946"/>
      <c r="S23" s="946" t="e">
        <f>IF(AND(DAY(S13)&gt;=8,DAY(S13)&lt;=14,S14="土"),1,0)</f>
        <v>#VALUE!</v>
      </c>
      <c r="T23" s="946"/>
      <c r="U23" s="947"/>
      <c r="V23" s="947"/>
      <c r="W23" s="948"/>
      <c r="X23" s="948"/>
      <c r="Y23" s="946"/>
      <c r="Z23" s="946"/>
      <c r="AA23" s="946"/>
      <c r="AB23" s="946"/>
      <c r="AC23" s="946"/>
      <c r="AD23" s="946"/>
      <c r="AE23" s="946" t="e">
        <f>IF(AND(DAY(AE13)&gt;=8,DAY(AE13)&lt;=14,AE14="土"),1,0)</f>
        <v>#VALUE!</v>
      </c>
      <c r="AF23" s="946"/>
      <c r="AG23" s="947"/>
      <c r="AH23" s="947"/>
      <c r="AI23" s="948"/>
      <c r="AJ23" s="946"/>
      <c r="AK23" s="946"/>
      <c r="AL23" s="946"/>
      <c r="AM23" s="946"/>
      <c r="AN23" s="946"/>
      <c r="AO23" s="946"/>
      <c r="AP23" s="946" t="e">
        <f>IF(AND(DAY(AP13)&gt;=8,DAY(AP13)&lt;=14,AP14="土"),1,0)</f>
        <v>#VALUE!</v>
      </c>
      <c r="AQ23" s="946"/>
      <c r="AR23" s="947"/>
      <c r="AS23" s="947"/>
      <c r="AT23" s="948"/>
      <c r="AU23" s="948"/>
      <c r="AV23" s="946"/>
      <c r="AW23" s="946"/>
      <c r="AX23" s="946"/>
      <c r="AY23" s="946"/>
      <c r="AZ23" s="946"/>
      <c r="BA23" s="946"/>
      <c r="BB23" s="946" t="e">
        <f>IF(AND(DAY(BB13)&gt;=8,DAY(BB13)&lt;=14,BB14="土"),1,0)</f>
        <v>#VALUE!</v>
      </c>
      <c r="BC23" s="946"/>
      <c r="BD23" s="947"/>
      <c r="BE23" s="947"/>
      <c r="BF23" s="948"/>
      <c r="BG23" s="946"/>
      <c r="BH23" s="946"/>
      <c r="BI23" s="946"/>
      <c r="BJ23" s="946"/>
      <c r="BK23" s="946"/>
      <c r="BL23" s="946"/>
      <c r="BM23" s="946" t="e">
        <f>IF(AND(DAY(BM13)&gt;=8,DAY(BM13)&lt;=14,BM14="土"),1,0)</f>
        <v>#VALUE!</v>
      </c>
      <c r="BN23" s="946"/>
      <c r="BO23" s="947"/>
      <c r="BP23" s="947"/>
      <c r="BU23" s="896">
        <f t="shared" si="12"/>
        <v>0</v>
      </c>
      <c r="BV23" s="896" t="str">
        <f t="shared" si="11"/>
        <v>OK</v>
      </c>
    </row>
    <row r="24" spans="1:74" ht="14.25" hidden="1" customHeight="1">
      <c r="A24" s="894"/>
      <c r="B24" s="946" t="s">
        <v>636</v>
      </c>
      <c r="C24" s="946"/>
      <c r="D24" s="946"/>
      <c r="E24" s="946"/>
      <c r="F24" s="946"/>
      <c r="G24" s="946"/>
      <c r="H24" s="946">
        <f>IF(AND(DAY(H13)&gt;=8,DAY(H13)&lt;=14,H14="土",OR(H19="休",H19="雨")),1,0)</f>
        <v>0</v>
      </c>
      <c r="I24" s="946"/>
      <c r="J24" s="947"/>
      <c r="K24" s="947"/>
      <c r="L24" s="947"/>
      <c r="M24" s="946"/>
      <c r="N24" s="946"/>
      <c r="O24" s="946"/>
      <c r="P24" s="946"/>
      <c r="Q24" s="946"/>
      <c r="R24" s="946"/>
      <c r="S24" s="946" t="e">
        <f>IF(AND(DAY(S13)&gt;=8,DAY(S13)&lt;=14,S14="土",OR(S19="休",S19="雨")),1,0)</f>
        <v>#VALUE!</v>
      </c>
      <c r="T24" s="946"/>
      <c r="U24" s="947"/>
      <c r="V24" s="947"/>
      <c r="W24" s="948"/>
      <c r="X24" s="948"/>
      <c r="Y24" s="946"/>
      <c r="Z24" s="946"/>
      <c r="AA24" s="946"/>
      <c r="AB24" s="946"/>
      <c r="AC24" s="946"/>
      <c r="AD24" s="946"/>
      <c r="AE24" s="946" t="e">
        <f>IF(AND(DAY(AE13)&gt;=8,DAY(AE13)&lt;=14,AE14="土",OR(AE19="休",AE19="雨")),1,0)</f>
        <v>#VALUE!</v>
      </c>
      <c r="AF24" s="946"/>
      <c r="AG24" s="947"/>
      <c r="AH24" s="947"/>
      <c r="AI24" s="948"/>
      <c r="AJ24" s="946"/>
      <c r="AK24" s="946"/>
      <c r="AL24" s="946"/>
      <c r="AM24" s="946"/>
      <c r="AN24" s="946"/>
      <c r="AO24" s="946"/>
      <c r="AP24" s="946" t="e">
        <f>IF(AND(DAY(AP13)&gt;=8,DAY(AP13)&lt;=14,AP14="土",OR(AP19="休",AP19="雨")),1,0)</f>
        <v>#VALUE!</v>
      </c>
      <c r="AQ24" s="946"/>
      <c r="AR24" s="947"/>
      <c r="AS24" s="947"/>
      <c r="AT24" s="948"/>
      <c r="AU24" s="948"/>
      <c r="AV24" s="946"/>
      <c r="AW24" s="946"/>
      <c r="AX24" s="946"/>
      <c r="AY24" s="946"/>
      <c r="AZ24" s="946"/>
      <c r="BA24" s="946"/>
      <c r="BB24" s="946" t="e">
        <f>IF(AND(DAY(BB13)&gt;=8,DAY(BB13)&lt;=14,BB14="土",OR(BB19="休",BB19="雨")),1,0)</f>
        <v>#VALUE!</v>
      </c>
      <c r="BC24" s="946"/>
      <c r="BD24" s="947"/>
      <c r="BE24" s="947"/>
      <c r="BF24" s="948"/>
      <c r="BG24" s="946"/>
      <c r="BH24" s="946"/>
      <c r="BI24" s="946"/>
      <c r="BJ24" s="946"/>
      <c r="BK24" s="946"/>
      <c r="BL24" s="946"/>
      <c r="BM24" s="946" t="e">
        <f>IF(AND(DAY(BM13)&gt;=8,DAY(BM13)&lt;=14,BM14="土",OR(BM19="休",BM19="雨")),1,0)</f>
        <v>#VALUE!</v>
      </c>
      <c r="BN24" s="946"/>
      <c r="BO24" s="947"/>
      <c r="BP24" s="947"/>
      <c r="BU24" s="896">
        <f t="shared" si="12"/>
        <v>0</v>
      </c>
      <c r="BV24" s="896" t="str">
        <f t="shared" si="11"/>
        <v>OK</v>
      </c>
    </row>
    <row r="25" spans="1:74" ht="14.25" customHeight="1">
      <c r="A25" s="894"/>
      <c r="B25" s="898"/>
      <c r="C25" s="898"/>
      <c r="D25" s="898"/>
      <c r="E25" s="898"/>
      <c r="F25" s="898"/>
      <c r="G25" s="898"/>
      <c r="H25" s="898"/>
      <c r="I25" s="898"/>
      <c r="J25" s="894"/>
      <c r="K25" s="894"/>
      <c r="L25" s="894"/>
      <c r="M25" s="898"/>
      <c r="N25" s="898"/>
      <c r="O25" s="898"/>
      <c r="P25" s="898"/>
      <c r="Q25" s="898"/>
      <c r="R25" s="898"/>
      <c r="S25" s="898"/>
      <c r="T25" s="898"/>
      <c r="U25" s="894"/>
      <c r="V25" s="894"/>
      <c r="Y25" s="898"/>
      <c r="Z25" s="898"/>
      <c r="AA25" s="898"/>
      <c r="AB25" s="898"/>
      <c r="AC25" s="898"/>
      <c r="AD25" s="898"/>
      <c r="AE25" s="898"/>
      <c r="AF25" s="898"/>
      <c r="AG25" s="894"/>
      <c r="AH25" s="894"/>
      <c r="AJ25" s="898"/>
      <c r="AK25" s="898"/>
      <c r="AL25" s="898"/>
      <c r="AM25" s="898"/>
      <c r="AN25" s="898"/>
      <c r="AO25" s="898"/>
      <c r="AP25" s="898"/>
      <c r="AQ25" s="898"/>
      <c r="AR25" s="894"/>
      <c r="AS25" s="894"/>
      <c r="AV25" s="898"/>
      <c r="AW25" s="898"/>
      <c r="AX25" s="898"/>
      <c r="AY25" s="898"/>
      <c r="AZ25" s="898"/>
      <c r="BA25" s="898"/>
      <c r="BB25" s="898"/>
      <c r="BC25" s="898"/>
      <c r="BD25" s="894"/>
      <c r="BE25" s="894"/>
      <c r="BG25" s="898"/>
      <c r="BH25" s="898"/>
      <c r="BI25" s="898"/>
      <c r="BJ25" s="898"/>
      <c r="BK25" s="898"/>
      <c r="BL25" s="898"/>
      <c r="BM25" s="898"/>
      <c r="BN25" s="898"/>
      <c r="BO25" s="894"/>
      <c r="BP25" s="894"/>
    </row>
    <row r="26" spans="1:74" ht="14.25" customHeight="1">
      <c r="A26" s="894"/>
      <c r="B26" s="894"/>
      <c r="C26" s="894"/>
      <c r="D26" s="894"/>
      <c r="E26" s="894"/>
      <c r="F26" s="894"/>
      <c r="G26" s="894"/>
      <c r="H26" s="894"/>
      <c r="I26" s="894"/>
      <c r="J26" s="894"/>
      <c r="K26" s="894"/>
      <c r="L26" s="894"/>
      <c r="M26" s="894"/>
      <c r="N26" s="894"/>
      <c r="O26" s="894"/>
      <c r="P26" s="894"/>
      <c r="Q26" s="894"/>
      <c r="R26" s="894"/>
      <c r="S26" s="894"/>
      <c r="T26" s="894"/>
      <c r="U26" s="894"/>
      <c r="V26" s="894"/>
    </row>
    <row r="27" spans="1:74" ht="14.25" hidden="1" customHeight="1">
      <c r="A27" s="894"/>
      <c r="B27" s="894"/>
      <c r="C27" s="913">
        <f>YEAR(I11+1)</f>
        <v>1900</v>
      </c>
      <c r="D27" s="913">
        <f>MONTH(I11+1)</f>
        <v>1</v>
      </c>
      <c r="E27" s="913">
        <f>DAY(I11+1)</f>
        <v>7</v>
      </c>
      <c r="F27" s="913"/>
      <c r="G27" s="913"/>
      <c r="H27" s="913"/>
      <c r="I27" s="913"/>
      <c r="J27" s="894"/>
      <c r="K27" s="894"/>
      <c r="L27" s="894"/>
      <c r="M27" s="894"/>
      <c r="N27" s="913">
        <f>YEAR(T11+1)</f>
        <v>1900</v>
      </c>
      <c r="O27" s="913">
        <f>MONTH(T11+1)</f>
        <v>3</v>
      </c>
      <c r="P27" s="913">
        <f>DAY(T11+1)</f>
        <v>3</v>
      </c>
      <c r="Q27" s="913"/>
      <c r="R27" s="913"/>
      <c r="S27" s="913"/>
      <c r="T27" s="913"/>
      <c r="U27" s="894"/>
      <c r="V27" s="894"/>
      <c r="Y27" s="894"/>
      <c r="Z27" s="913">
        <f>YEAR(AF11+1)</f>
        <v>1900</v>
      </c>
      <c r="AA27" s="913">
        <f>MONTH(AF11+1)</f>
        <v>4</v>
      </c>
      <c r="AB27" s="913">
        <f>DAY(AF11+1)</f>
        <v>28</v>
      </c>
      <c r="AC27" s="913"/>
      <c r="AD27" s="913"/>
      <c r="AE27" s="913"/>
      <c r="AF27" s="913"/>
      <c r="AG27" s="894"/>
      <c r="AH27" s="894"/>
      <c r="AJ27" s="894"/>
      <c r="AK27" s="913">
        <f>YEAR(AQ11+1)</f>
        <v>1900</v>
      </c>
      <c r="AL27" s="913">
        <f>MONTH(AQ11+1)</f>
        <v>6</v>
      </c>
      <c r="AM27" s="913">
        <f>DAY(AQ11+1)</f>
        <v>23</v>
      </c>
      <c r="AN27" s="913"/>
      <c r="AO27" s="913"/>
      <c r="AP27" s="913"/>
      <c r="AQ27" s="913"/>
      <c r="AR27" s="894"/>
      <c r="AS27" s="894"/>
      <c r="AV27" s="894"/>
      <c r="AW27" s="913">
        <f>YEAR(BC11+1)</f>
        <v>1900</v>
      </c>
      <c r="AX27" s="913">
        <f>MONTH(BC11+1)</f>
        <v>8</v>
      </c>
      <c r="AY27" s="913">
        <f>DAY(BC11+1)</f>
        <v>18</v>
      </c>
      <c r="AZ27" s="913"/>
      <c r="BA27" s="913"/>
      <c r="BB27" s="913"/>
      <c r="BC27" s="913"/>
      <c r="BD27" s="894"/>
      <c r="BE27" s="894"/>
      <c r="BG27" s="894"/>
      <c r="BH27" s="913">
        <f>YEAR(BN11+1)</f>
        <v>1900</v>
      </c>
      <c r="BI27" s="913">
        <f>MONTH(BN11+1)</f>
        <v>10</v>
      </c>
      <c r="BJ27" s="913">
        <f>DAY(BN11+1)</f>
        <v>13</v>
      </c>
      <c r="BK27" s="913"/>
      <c r="BL27" s="913"/>
      <c r="BM27" s="913"/>
      <c r="BN27" s="913"/>
      <c r="BO27" s="894"/>
      <c r="BP27" s="894"/>
    </row>
    <row r="28" spans="1:74" ht="14.25" hidden="1" customHeight="1">
      <c r="A28" s="894"/>
      <c r="B28" s="894"/>
      <c r="C28" s="914">
        <f>I11+1</f>
        <v>7</v>
      </c>
      <c r="D28" s="914">
        <f>C28+1</f>
        <v>8</v>
      </c>
      <c r="E28" s="914">
        <f t="shared" ref="E28:H28" si="13">D28+1</f>
        <v>9</v>
      </c>
      <c r="F28" s="914">
        <f t="shared" si="13"/>
        <v>10</v>
      </c>
      <c r="G28" s="914">
        <f t="shared" si="13"/>
        <v>11</v>
      </c>
      <c r="H28" s="914">
        <f t="shared" si="13"/>
        <v>12</v>
      </c>
      <c r="I28" s="914">
        <f>H28+1</f>
        <v>13</v>
      </c>
      <c r="J28" s="894"/>
      <c r="K28" s="894"/>
      <c r="L28" s="894"/>
      <c r="M28" s="894"/>
      <c r="N28" s="914">
        <f>T11+1</f>
        <v>63</v>
      </c>
      <c r="O28" s="914">
        <f t="shared" ref="O28:T28" si="14">N28+1</f>
        <v>64</v>
      </c>
      <c r="P28" s="914">
        <f t="shared" si="14"/>
        <v>65</v>
      </c>
      <c r="Q28" s="914">
        <f t="shared" si="14"/>
        <v>66</v>
      </c>
      <c r="R28" s="914">
        <f t="shared" si="14"/>
        <v>67</v>
      </c>
      <c r="S28" s="914">
        <f>R28+1</f>
        <v>68</v>
      </c>
      <c r="T28" s="914">
        <f t="shared" si="14"/>
        <v>69</v>
      </c>
      <c r="U28" s="894"/>
      <c r="V28" s="894"/>
      <c r="Y28" s="894"/>
      <c r="Z28" s="914">
        <f>AF11+1</f>
        <v>119</v>
      </c>
      <c r="AA28" s="914">
        <f t="shared" ref="AA28:AF28" si="15">Z28+1</f>
        <v>120</v>
      </c>
      <c r="AB28" s="914">
        <f t="shared" si="15"/>
        <v>121</v>
      </c>
      <c r="AC28" s="914">
        <f t="shared" si="15"/>
        <v>122</v>
      </c>
      <c r="AD28" s="914">
        <f t="shared" si="15"/>
        <v>123</v>
      </c>
      <c r="AE28" s="914">
        <f t="shared" si="15"/>
        <v>124</v>
      </c>
      <c r="AF28" s="914">
        <f t="shared" si="15"/>
        <v>125</v>
      </c>
      <c r="AG28" s="894"/>
      <c r="AH28" s="894"/>
      <c r="AJ28" s="894"/>
      <c r="AK28" s="914">
        <f>AQ11+1</f>
        <v>175</v>
      </c>
      <c r="AL28" s="914">
        <f t="shared" ref="AL28:AQ28" si="16">AK28+1</f>
        <v>176</v>
      </c>
      <c r="AM28" s="914">
        <f t="shared" si="16"/>
        <v>177</v>
      </c>
      <c r="AN28" s="914">
        <f t="shared" si="16"/>
        <v>178</v>
      </c>
      <c r="AO28" s="914">
        <f t="shared" si="16"/>
        <v>179</v>
      </c>
      <c r="AP28" s="914">
        <f t="shared" si="16"/>
        <v>180</v>
      </c>
      <c r="AQ28" s="914">
        <f t="shared" si="16"/>
        <v>181</v>
      </c>
      <c r="AR28" s="894"/>
      <c r="AS28" s="894"/>
      <c r="AV28" s="894"/>
      <c r="AW28" s="914">
        <f>BC11+1</f>
        <v>231</v>
      </c>
      <c r="AX28" s="914">
        <f t="shared" ref="AX28:BC28" si="17">AW28+1</f>
        <v>232</v>
      </c>
      <c r="AY28" s="914">
        <f t="shared" si="17"/>
        <v>233</v>
      </c>
      <c r="AZ28" s="914">
        <f t="shared" si="17"/>
        <v>234</v>
      </c>
      <c r="BA28" s="914">
        <f t="shared" si="17"/>
        <v>235</v>
      </c>
      <c r="BB28" s="914">
        <f t="shared" si="17"/>
        <v>236</v>
      </c>
      <c r="BC28" s="914">
        <f t="shared" si="17"/>
        <v>237</v>
      </c>
      <c r="BD28" s="894"/>
      <c r="BE28" s="894"/>
      <c r="BG28" s="894"/>
      <c r="BH28" s="914">
        <f>BN11+1</f>
        <v>287</v>
      </c>
      <c r="BI28" s="914">
        <f t="shared" ref="BI28:BN28" si="18">BH28+1</f>
        <v>288</v>
      </c>
      <c r="BJ28" s="914">
        <f t="shared" si="18"/>
        <v>289</v>
      </c>
      <c r="BK28" s="914">
        <f t="shared" si="18"/>
        <v>290</v>
      </c>
      <c r="BL28" s="914">
        <f t="shared" si="18"/>
        <v>291</v>
      </c>
      <c r="BM28" s="949">
        <f>BL28+1</f>
        <v>292</v>
      </c>
      <c r="BN28" s="914">
        <f t="shared" si="18"/>
        <v>293</v>
      </c>
      <c r="BO28" s="894"/>
      <c r="BP28" s="894"/>
    </row>
    <row r="29" spans="1:74" ht="14.25" customHeight="1">
      <c r="A29" s="894"/>
      <c r="B29" s="915" t="s">
        <v>596</v>
      </c>
      <c r="C29" s="916">
        <f>DATE($C27,$D27,1)</f>
        <v>1</v>
      </c>
      <c r="D29" s="917"/>
      <c r="E29" s="917"/>
      <c r="F29" s="917"/>
      <c r="G29" s="917"/>
      <c r="H29" s="917"/>
      <c r="I29" s="917"/>
      <c r="J29" s="917"/>
      <c r="K29" s="918"/>
      <c r="L29" s="894"/>
      <c r="M29" s="915" t="s">
        <v>596</v>
      </c>
      <c r="N29" s="916">
        <f>DATE($N27,$O27,1)</f>
        <v>61</v>
      </c>
      <c r="O29" s="917"/>
      <c r="P29" s="917"/>
      <c r="Q29" s="917"/>
      <c r="R29" s="917"/>
      <c r="S29" s="917"/>
      <c r="T29" s="917"/>
      <c r="U29" s="917"/>
      <c r="V29" s="918"/>
      <c r="Y29" s="915" t="s">
        <v>596</v>
      </c>
      <c r="Z29" s="916">
        <f>DATE($Z27,$AA27,1)</f>
        <v>92</v>
      </c>
      <c r="AA29" s="917"/>
      <c r="AB29" s="917"/>
      <c r="AC29" s="917"/>
      <c r="AD29" s="917"/>
      <c r="AE29" s="917"/>
      <c r="AF29" s="917"/>
      <c r="AG29" s="917"/>
      <c r="AH29" s="918"/>
      <c r="AJ29" s="915" t="s">
        <v>596</v>
      </c>
      <c r="AK29" s="916">
        <f>DATE($AK27,$AL27,1)</f>
        <v>153</v>
      </c>
      <c r="AL29" s="917"/>
      <c r="AM29" s="917"/>
      <c r="AN29" s="917"/>
      <c r="AO29" s="917"/>
      <c r="AP29" s="917"/>
      <c r="AQ29" s="917"/>
      <c r="AR29" s="917"/>
      <c r="AS29" s="918"/>
      <c r="AV29" s="915" t="s">
        <v>596</v>
      </c>
      <c r="AW29" s="916">
        <f>DATE($AW27,$AX27,1)</f>
        <v>214</v>
      </c>
      <c r="AX29" s="917"/>
      <c r="AY29" s="917"/>
      <c r="AZ29" s="917"/>
      <c r="BA29" s="917"/>
      <c r="BB29" s="917"/>
      <c r="BC29" s="917"/>
      <c r="BD29" s="917"/>
      <c r="BE29" s="918"/>
      <c r="BG29" s="915" t="s">
        <v>596</v>
      </c>
      <c r="BH29" s="916">
        <f>DATE($BH27,$BI27,1)</f>
        <v>275</v>
      </c>
      <c r="BI29" s="917"/>
      <c r="BJ29" s="917"/>
      <c r="BK29" s="917"/>
      <c r="BL29" s="917"/>
      <c r="BM29" s="917"/>
      <c r="BN29" s="917"/>
      <c r="BO29" s="917"/>
      <c r="BP29" s="918"/>
    </row>
    <row r="30" spans="1:74" ht="14.25" customHeight="1">
      <c r="A30" s="894"/>
      <c r="B30" s="919" t="s">
        <v>630</v>
      </c>
      <c r="C30" s="920" t="str">
        <f>IF(I11&lt;$G$7,C28,"")</f>
        <v/>
      </c>
      <c r="D30" s="921" t="str">
        <f t="shared" ref="D30:I30" si="19">IF(C28&lt;$G$7,C30+1,"")</f>
        <v/>
      </c>
      <c r="E30" s="921" t="str">
        <f t="shared" si="19"/>
        <v/>
      </c>
      <c r="F30" s="921" t="str">
        <f t="shared" si="19"/>
        <v/>
      </c>
      <c r="G30" s="921" t="str">
        <f t="shared" si="19"/>
        <v/>
      </c>
      <c r="H30" s="921" t="str">
        <f t="shared" si="19"/>
        <v/>
      </c>
      <c r="I30" s="921" t="str">
        <f t="shared" si="19"/>
        <v/>
      </c>
      <c r="J30" s="922" t="s">
        <v>598</v>
      </c>
      <c r="K30" s="923">
        <f>COUNTIFS(C31:I31,"土",C32:I32,"")+COUNTIFS(C31:I31,"日",C32:I32,"")</f>
        <v>0</v>
      </c>
      <c r="L30" s="894"/>
      <c r="M30" s="919" t="s">
        <v>630</v>
      </c>
      <c r="N30" s="920" t="str">
        <f>IF(T11&lt;$G$7,T13+1,"")</f>
        <v/>
      </c>
      <c r="O30" s="921" t="str">
        <f t="shared" ref="O30:T30" si="20">IF(N28&lt;$G$7,N30+1,"")</f>
        <v/>
      </c>
      <c r="P30" s="921" t="str">
        <f t="shared" si="20"/>
        <v/>
      </c>
      <c r="Q30" s="921" t="str">
        <f t="shared" si="20"/>
        <v/>
      </c>
      <c r="R30" s="921" t="str">
        <f t="shared" si="20"/>
        <v/>
      </c>
      <c r="S30" s="921" t="str">
        <f>IF(R28&lt;$G$7,R30+1,"")</f>
        <v/>
      </c>
      <c r="T30" s="921" t="str">
        <f t="shared" si="20"/>
        <v/>
      </c>
      <c r="U30" s="922" t="s">
        <v>598</v>
      </c>
      <c r="V30" s="923">
        <f>COUNTIFS(N31:T31,"土",N32:T32,"")+COUNTIFS(N31:T31,"日",N32:T32,"")</f>
        <v>0</v>
      </c>
      <c r="Y30" s="919" t="s">
        <v>630</v>
      </c>
      <c r="Z30" s="920" t="str">
        <f>IF(AF11&lt;$G$7,AF13+1,"")</f>
        <v/>
      </c>
      <c r="AA30" s="921" t="str">
        <f t="shared" ref="AA30:AF30" si="21">IF(Z28&lt;$G$7,Z30+1,"")</f>
        <v/>
      </c>
      <c r="AB30" s="921" t="str">
        <f t="shared" si="21"/>
        <v/>
      </c>
      <c r="AC30" s="921" t="str">
        <f t="shared" si="21"/>
        <v/>
      </c>
      <c r="AD30" s="921" t="str">
        <f t="shared" si="21"/>
        <v/>
      </c>
      <c r="AE30" s="921" t="str">
        <f t="shared" si="21"/>
        <v/>
      </c>
      <c r="AF30" s="921" t="str">
        <f t="shared" si="21"/>
        <v/>
      </c>
      <c r="AG30" s="922" t="s">
        <v>598</v>
      </c>
      <c r="AH30" s="923">
        <f>COUNTIFS(Z31:AF31,"土",Z32:AF32,"")+COUNTIFS(Z31:AF31,"日",Z32:AF32,"")</f>
        <v>0</v>
      </c>
      <c r="AJ30" s="919" t="s">
        <v>630</v>
      </c>
      <c r="AK30" s="920" t="str">
        <f>IF(AQ11&lt;$G$7,AQ13+1,"")</f>
        <v/>
      </c>
      <c r="AL30" s="921" t="str">
        <f t="shared" ref="AL30:AQ30" si="22">IF(AK28&lt;$G$7,AK30+1,"")</f>
        <v/>
      </c>
      <c r="AM30" s="921" t="str">
        <f t="shared" si="22"/>
        <v/>
      </c>
      <c r="AN30" s="921" t="str">
        <f t="shared" si="22"/>
        <v/>
      </c>
      <c r="AO30" s="921" t="str">
        <f t="shared" si="22"/>
        <v/>
      </c>
      <c r="AP30" s="921" t="str">
        <f t="shared" si="22"/>
        <v/>
      </c>
      <c r="AQ30" s="921" t="str">
        <f t="shared" si="22"/>
        <v/>
      </c>
      <c r="AR30" s="922" t="s">
        <v>598</v>
      </c>
      <c r="AS30" s="923">
        <f>COUNTIFS(AK31:AQ31,"土",AK32:AQ32,"")+COUNTIFS(AK31:AQ31,"日",AK32:AQ32,"")</f>
        <v>0</v>
      </c>
      <c r="AV30" s="919" t="s">
        <v>630</v>
      </c>
      <c r="AW30" s="920" t="str">
        <f>IF(BC11&lt;$G$7,BC13+1,"")</f>
        <v/>
      </c>
      <c r="AX30" s="921" t="str">
        <f t="shared" ref="AX30:BC30" si="23">IF(AW28&lt;$G$7,AW30+1,"")</f>
        <v/>
      </c>
      <c r="AY30" s="921" t="str">
        <f t="shared" si="23"/>
        <v/>
      </c>
      <c r="AZ30" s="921" t="str">
        <f t="shared" si="23"/>
        <v/>
      </c>
      <c r="BA30" s="921" t="str">
        <f t="shared" si="23"/>
        <v/>
      </c>
      <c r="BB30" s="921" t="str">
        <f t="shared" si="23"/>
        <v/>
      </c>
      <c r="BC30" s="921" t="str">
        <f t="shared" si="23"/>
        <v/>
      </c>
      <c r="BD30" s="922" t="s">
        <v>598</v>
      </c>
      <c r="BE30" s="923">
        <f>COUNTIFS(AW31:BC31,"土",AW32:BC32,"")+COUNTIFS(AW31:BC31,"日",AW32:BC32,"")</f>
        <v>0</v>
      </c>
      <c r="BG30" s="919" t="s">
        <v>630</v>
      </c>
      <c r="BH30" s="920" t="str">
        <f>IF(BN11&lt;$G$7,BN13+1,"")</f>
        <v/>
      </c>
      <c r="BI30" s="921" t="str">
        <f t="shared" ref="BI30:BN30" si="24">IF(BH28&lt;$G$7,BH30+1,"")</f>
        <v/>
      </c>
      <c r="BJ30" s="921" t="str">
        <f t="shared" si="24"/>
        <v/>
      </c>
      <c r="BK30" s="921" t="str">
        <f t="shared" si="24"/>
        <v/>
      </c>
      <c r="BL30" s="921" t="str">
        <f t="shared" si="24"/>
        <v/>
      </c>
      <c r="BM30" s="921" t="str">
        <f t="shared" si="24"/>
        <v/>
      </c>
      <c r="BN30" s="921" t="str">
        <f t="shared" si="24"/>
        <v/>
      </c>
      <c r="BO30" s="922" t="s">
        <v>598</v>
      </c>
      <c r="BP30" s="923">
        <f>COUNTIFS(BH31:BN31,"土",BH32:BN32,"")+COUNTIFS(BH31:BN31,"日",BH32:BN32,"")</f>
        <v>0</v>
      </c>
    </row>
    <row r="31" spans="1:74" ht="14.25" customHeight="1">
      <c r="A31" s="894"/>
      <c r="B31" s="919" t="s">
        <v>569</v>
      </c>
      <c r="C31" s="924" t="str">
        <f>IF(C30="","","土")</f>
        <v/>
      </c>
      <c r="D31" s="924" t="str">
        <f>IF(D30="","","日")</f>
        <v/>
      </c>
      <c r="E31" s="924" t="str">
        <f>IF(E30="","","月")</f>
        <v/>
      </c>
      <c r="F31" s="924" t="str">
        <f>IF(F30="","","火")</f>
        <v/>
      </c>
      <c r="G31" s="924" t="str">
        <f>IF(G30="","","水")</f>
        <v/>
      </c>
      <c r="H31" s="924" t="str">
        <f>IF(H30="","","木")</f>
        <v/>
      </c>
      <c r="I31" s="924" t="str">
        <f>IF(I30="","","金")</f>
        <v/>
      </c>
      <c r="J31" s="925" t="s">
        <v>631</v>
      </c>
      <c r="K31" s="926">
        <f>COUNTIF(C32:I32,"夏休")+COUNTIF(C32:I32,"冬休")+COUNTIF(C32:I32,"中止")+COUNTIF(C32:I32,"制作中")</f>
        <v>0</v>
      </c>
      <c r="L31" s="894"/>
      <c r="M31" s="919" t="s">
        <v>569</v>
      </c>
      <c r="N31" s="924" t="str">
        <f>IF(N30="","","土")</f>
        <v/>
      </c>
      <c r="O31" s="924" t="str">
        <f>IF(O30="","","日")</f>
        <v/>
      </c>
      <c r="P31" s="924" t="str">
        <f>IF(P30="","","月")</f>
        <v/>
      </c>
      <c r="Q31" s="924" t="str">
        <f>IF(Q30="","","火")</f>
        <v/>
      </c>
      <c r="R31" s="924" t="str">
        <f>IF(R30="","","水")</f>
        <v/>
      </c>
      <c r="S31" s="924" t="str">
        <f>IF(S30="","","木")</f>
        <v/>
      </c>
      <c r="T31" s="924" t="str">
        <f>IF(T30="","","金")</f>
        <v/>
      </c>
      <c r="U31" s="925" t="s">
        <v>631</v>
      </c>
      <c r="V31" s="926">
        <f>COUNTIF(N32:T32,"夏休")+COUNTIF(N32:T32,"冬休")+COUNTIF(N32:T32,"中止")+COUNTIF(N32:T32,"制作中")</f>
        <v>0</v>
      </c>
      <c r="Y31" s="919" t="s">
        <v>569</v>
      </c>
      <c r="Z31" s="924" t="str">
        <f>IF(Z30="","","土")</f>
        <v/>
      </c>
      <c r="AA31" s="924" t="str">
        <f>IF(AA30="","","日")</f>
        <v/>
      </c>
      <c r="AB31" s="924" t="str">
        <f>IF(AB30="","","月")</f>
        <v/>
      </c>
      <c r="AC31" s="924" t="str">
        <f>IF(AC30="","","火")</f>
        <v/>
      </c>
      <c r="AD31" s="924" t="str">
        <f>IF(AD30="","","水")</f>
        <v/>
      </c>
      <c r="AE31" s="924" t="str">
        <f>IF(AE30="","","木")</f>
        <v/>
      </c>
      <c r="AF31" s="924" t="str">
        <f>IF(AF30="","","金")</f>
        <v/>
      </c>
      <c r="AG31" s="925" t="s">
        <v>631</v>
      </c>
      <c r="AH31" s="926">
        <f>COUNTIF(Z32:AF32,"夏休")+COUNTIF(Z32:AF32,"冬休")+COUNTIF(Z32:AF32,"中止")+COUNTIF(Z32:AF32,"制作中")</f>
        <v>0</v>
      </c>
      <c r="AJ31" s="919" t="s">
        <v>569</v>
      </c>
      <c r="AK31" s="924" t="str">
        <f>IF(AK30="","","土")</f>
        <v/>
      </c>
      <c r="AL31" s="924" t="str">
        <f>IF(AL30="","","日")</f>
        <v/>
      </c>
      <c r="AM31" s="924" t="str">
        <f>IF(AM30="","","月")</f>
        <v/>
      </c>
      <c r="AN31" s="924" t="str">
        <f>IF(AN30="","","火")</f>
        <v/>
      </c>
      <c r="AO31" s="924" t="str">
        <f>IF(AO30="","","水")</f>
        <v/>
      </c>
      <c r="AP31" s="924" t="str">
        <f>IF(AP30="","","木")</f>
        <v/>
      </c>
      <c r="AQ31" s="924" t="str">
        <f>IF(AQ30="","","金")</f>
        <v/>
      </c>
      <c r="AR31" s="925" t="s">
        <v>631</v>
      </c>
      <c r="AS31" s="926">
        <f>COUNTIF(AK32:AQ32,"夏休")+COUNTIF(AK32:AQ32,"冬休")+COUNTIF(AK32:AQ32,"中止")+COUNTIF(AK32:AQ32,"制作中")</f>
        <v>0</v>
      </c>
      <c r="AV31" s="919" t="s">
        <v>569</v>
      </c>
      <c r="AW31" s="924" t="str">
        <f>IF(AW30="","","土")</f>
        <v/>
      </c>
      <c r="AX31" s="924" t="str">
        <f>IF(AX30="","","日")</f>
        <v/>
      </c>
      <c r="AY31" s="924" t="str">
        <f>IF(AY30="","","月")</f>
        <v/>
      </c>
      <c r="AZ31" s="924" t="str">
        <f>IF(AZ30="","","火")</f>
        <v/>
      </c>
      <c r="BA31" s="924" t="str">
        <f>IF(BA30="","","水")</f>
        <v/>
      </c>
      <c r="BB31" s="924" t="str">
        <f>IF(BB30="","","木")</f>
        <v/>
      </c>
      <c r="BC31" s="924" t="str">
        <f>IF(BC30="","","金")</f>
        <v/>
      </c>
      <c r="BD31" s="925" t="s">
        <v>631</v>
      </c>
      <c r="BE31" s="926">
        <f>COUNTIF(AW32:BC32,"夏休")+COUNTIF(AW32:BC32,"冬休")+COUNTIF(AW32:BC32,"中止")+COUNTIF(AW32:BC32,"制作中")</f>
        <v>0</v>
      </c>
      <c r="BG31" s="919" t="s">
        <v>569</v>
      </c>
      <c r="BH31" s="924" t="str">
        <f>IF(BH30="","","土")</f>
        <v/>
      </c>
      <c r="BI31" s="924" t="str">
        <f>IF(BI30="","","日")</f>
        <v/>
      </c>
      <c r="BJ31" s="924" t="str">
        <f>IF(BJ30="","","月")</f>
        <v/>
      </c>
      <c r="BK31" s="924" t="str">
        <f>IF(BK30="","","火")</f>
        <v/>
      </c>
      <c r="BL31" s="924" t="str">
        <f>IF(BL30="","","水")</f>
        <v/>
      </c>
      <c r="BM31" s="924" t="str">
        <f>IF(BM30="","","木")</f>
        <v/>
      </c>
      <c r="BN31" s="924" t="str">
        <f>IF(BN30="","","金")</f>
        <v/>
      </c>
      <c r="BO31" s="925" t="s">
        <v>631</v>
      </c>
      <c r="BP31" s="926">
        <f>COUNTIF(BH32:BN32,"夏休")+COUNTIF(BH32:BN32,"冬休")+COUNTIF(BH32:BN32,"中止")+COUNTIF(BH32:BN32,"制作中")</f>
        <v>0</v>
      </c>
    </row>
    <row r="32" spans="1:74" ht="14.25" customHeight="1">
      <c r="A32" s="894"/>
      <c r="B32" s="927" t="s">
        <v>631</v>
      </c>
      <c r="C32" s="928"/>
      <c r="D32" s="929"/>
      <c r="E32" s="929"/>
      <c r="F32" s="929"/>
      <c r="G32" s="929"/>
      <c r="H32" s="929"/>
      <c r="I32" s="930"/>
      <c r="J32" s="925" t="s">
        <v>527</v>
      </c>
      <c r="K32" s="926">
        <f>COUNT(C30:I30)-K31</f>
        <v>0</v>
      </c>
      <c r="L32" s="894"/>
      <c r="M32" s="927" t="s">
        <v>631</v>
      </c>
      <c r="N32" s="928"/>
      <c r="O32" s="929"/>
      <c r="P32" s="929"/>
      <c r="Q32" s="929"/>
      <c r="R32" s="929"/>
      <c r="S32" s="929"/>
      <c r="T32" s="930"/>
      <c r="U32" s="925" t="s">
        <v>527</v>
      </c>
      <c r="V32" s="926">
        <f>COUNT(N30:T30)-V31</f>
        <v>0</v>
      </c>
      <c r="Y32" s="927" t="s">
        <v>631</v>
      </c>
      <c r="Z32" s="928"/>
      <c r="AA32" s="929"/>
      <c r="AB32" s="929"/>
      <c r="AC32" s="929"/>
      <c r="AD32" s="929"/>
      <c r="AE32" s="929"/>
      <c r="AF32" s="930"/>
      <c r="AG32" s="925" t="s">
        <v>527</v>
      </c>
      <c r="AH32" s="926">
        <f>COUNT(Z30:AF30)-AH31</f>
        <v>0</v>
      </c>
      <c r="AJ32" s="927" t="s">
        <v>631</v>
      </c>
      <c r="AK32" s="928"/>
      <c r="AL32" s="929"/>
      <c r="AM32" s="929"/>
      <c r="AN32" s="929"/>
      <c r="AO32" s="929"/>
      <c r="AP32" s="929"/>
      <c r="AQ32" s="930"/>
      <c r="AR32" s="925" t="s">
        <v>527</v>
      </c>
      <c r="AS32" s="926">
        <f>COUNT(AK30:AQ30)-AS31</f>
        <v>0</v>
      </c>
      <c r="AV32" s="927" t="s">
        <v>631</v>
      </c>
      <c r="AW32" s="928"/>
      <c r="AX32" s="929"/>
      <c r="AY32" s="929"/>
      <c r="AZ32" s="929"/>
      <c r="BA32" s="929"/>
      <c r="BB32" s="929"/>
      <c r="BC32" s="930"/>
      <c r="BD32" s="925" t="s">
        <v>527</v>
      </c>
      <c r="BE32" s="926">
        <f>COUNT(AW30:BC30)-BE31</f>
        <v>0</v>
      </c>
      <c r="BG32" s="927" t="s">
        <v>631</v>
      </c>
      <c r="BH32" s="928"/>
      <c r="BI32" s="929"/>
      <c r="BJ32" s="929"/>
      <c r="BK32" s="929"/>
      <c r="BL32" s="929"/>
      <c r="BM32" s="929"/>
      <c r="BN32" s="930"/>
      <c r="BO32" s="925" t="s">
        <v>527</v>
      </c>
      <c r="BP32" s="926">
        <f>COUNT(BH30:BN30)-BP31</f>
        <v>0</v>
      </c>
    </row>
    <row r="33" spans="1:74" ht="14.25" customHeight="1">
      <c r="A33" s="894"/>
      <c r="B33" s="927"/>
      <c r="C33" s="932"/>
      <c r="D33" s="933"/>
      <c r="E33" s="933"/>
      <c r="F33" s="933"/>
      <c r="G33" s="933"/>
      <c r="H33" s="933"/>
      <c r="I33" s="934"/>
      <c r="J33" s="925" t="s">
        <v>573</v>
      </c>
      <c r="K33" s="926">
        <f>COUNTIF(C34:I35,"休")</f>
        <v>0</v>
      </c>
      <c r="L33" s="894"/>
      <c r="M33" s="927"/>
      <c r="N33" s="932"/>
      <c r="O33" s="933"/>
      <c r="P33" s="933"/>
      <c r="Q33" s="933"/>
      <c r="R33" s="933"/>
      <c r="S33" s="933"/>
      <c r="T33" s="934"/>
      <c r="U33" s="925" t="s">
        <v>573</v>
      </c>
      <c r="V33" s="926">
        <f>COUNTIF(N34:T35,"休")</f>
        <v>0</v>
      </c>
      <c r="Y33" s="927"/>
      <c r="Z33" s="932"/>
      <c r="AA33" s="933"/>
      <c r="AB33" s="933"/>
      <c r="AC33" s="933"/>
      <c r="AD33" s="933"/>
      <c r="AE33" s="933"/>
      <c r="AF33" s="934"/>
      <c r="AG33" s="925" t="s">
        <v>573</v>
      </c>
      <c r="AH33" s="926">
        <f>COUNTIF(Z34:AF35,"休")</f>
        <v>0</v>
      </c>
      <c r="AJ33" s="927"/>
      <c r="AK33" s="932"/>
      <c r="AL33" s="933"/>
      <c r="AM33" s="933"/>
      <c r="AN33" s="933"/>
      <c r="AO33" s="933"/>
      <c r="AP33" s="933"/>
      <c r="AQ33" s="934"/>
      <c r="AR33" s="925" t="s">
        <v>573</v>
      </c>
      <c r="AS33" s="926">
        <f>COUNTIF(AK34:AQ35,"休")</f>
        <v>0</v>
      </c>
      <c r="AV33" s="927"/>
      <c r="AW33" s="932"/>
      <c r="AX33" s="933"/>
      <c r="AY33" s="933"/>
      <c r="AZ33" s="933"/>
      <c r="BA33" s="933"/>
      <c r="BB33" s="933"/>
      <c r="BC33" s="934"/>
      <c r="BD33" s="925" t="s">
        <v>573</v>
      </c>
      <c r="BE33" s="926">
        <f>COUNTIF(AW34:BC35,"休")</f>
        <v>0</v>
      </c>
      <c r="BG33" s="927"/>
      <c r="BH33" s="932"/>
      <c r="BI33" s="933"/>
      <c r="BJ33" s="933"/>
      <c r="BK33" s="933"/>
      <c r="BL33" s="933"/>
      <c r="BM33" s="933"/>
      <c r="BN33" s="934"/>
      <c r="BO33" s="925" t="s">
        <v>573</v>
      </c>
      <c r="BP33" s="926">
        <f>COUNTIF(BH34:BN35,"休")</f>
        <v>0</v>
      </c>
    </row>
    <row r="34" spans="1:74" ht="14.25" customHeight="1">
      <c r="A34" s="894"/>
      <c r="B34" s="927" t="s">
        <v>535</v>
      </c>
      <c r="C34" s="935"/>
      <c r="D34" s="936"/>
      <c r="E34" s="936"/>
      <c r="F34" s="936"/>
      <c r="G34" s="936"/>
      <c r="H34" s="936"/>
      <c r="I34" s="937"/>
      <c r="J34" s="925" t="s">
        <v>575</v>
      </c>
      <c r="K34" s="939" t="e">
        <f>K33/K32</f>
        <v>#DIV/0!</v>
      </c>
      <c r="L34" s="894"/>
      <c r="M34" s="927" t="s">
        <v>535</v>
      </c>
      <c r="N34" s="935"/>
      <c r="O34" s="936"/>
      <c r="P34" s="936"/>
      <c r="Q34" s="936"/>
      <c r="R34" s="936"/>
      <c r="S34" s="936"/>
      <c r="T34" s="937"/>
      <c r="U34" s="925" t="s">
        <v>575</v>
      </c>
      <c r="V34" s="939" t="e">
        <f>V33/V32</f>
        <v>#DIV/0!</v>
      </c>
      <c r="Y34" s="927" t="s">
        <v>535</v>
      </c>
      <c r="Z34" s="935"/>
      <c r="AA34" s="936"/>
      <c r="AB34" s="936"/>
      <c r="AC34" s="936"/>
      <c r="AD34" s="936"/>
      <c r="AE34" s="936"/>
      <c r="AF34" s="937"/>
      <c r="AG34" s="925" t="s">
        <v>575</v>
      </c>
      <c r="AH34" s="939" t="e">
        <f>AH33/AH32</f>
        <v>#DIV/0!</v>
      </c>
      <c r="AJ34" s="927" t="s">
        <v>535</v>
      </c>
      <c r="AK34" s="935"/>
      <c r="AL34" s="936"/>
      <c r="AM34" s="936"/>
      <c r="AN34" s="936"/>
      <c r="AO34" s="936"/>
      <c r="AP34" s="936"/>
      <c r="AQ34" s="937"/>
      <c r="AR34" s="925" t="s">
        <v>575</v>
      </c>
      <c r="AS34" s="939" t="e">
        <f>AS33/AS32</f>
        <v>#DIV/0!</v>
      </c>
      <c r="AV34" s="927" t="s">
        <v>535</v>
      </c>
      <c r="AW34" s="935"/>
      <c r="AX34" s="936"/>
      <c r="AY34" s="936"/>
      <c r="AZ34" s="936"/>
      <c r="BA34" s="936"/>
      <c r="BB34" s="936"/>
      <c r="BC34" s="937"/>
      <c r="BD34" s="925" t="s">
        <v>575</v>
      </c>
      <c r="BE34" s="939" t="e">
        <f>BE33/BE32</f>
        <v>#DIV/0!</v>
      </c>
      <c r="BG34" s="927" t="s">
        <v>535</v>
      </c>
      <c r="BH34" s="935"/>
      <c r="BI34" s="936"/>
      <c r="BJ34" s="936"/>
      <c r="BK34" s="936"/>
      <c r="BL34" s="936"/>
      <c r="BM34" s="936"/>
      <c r="BN34" s="937"/>
      <c r="BO34" s="925" t="s">
        <v>575</v>
      </c>
      <c r="BP34" s="939" t="e">
        <f>BP33/BP32</f>
        <v>#DIV/0!</v>
      </c>
    </row>
    <row r="35" spans="1:74" ht="14.25" customHeight="1">
      <c r="A35" s="894"/>
      <c r="B35" s="927"/>
      <c r="C35" s="935"/>
      <c r="D35" s="936"/>
      <c r="E35" s="936"/>
      <c r="F35" s="936"/>
      <c r="G35" s="936"/>
      <c r="H35" s="936"/>
      <c r="I35" s="937"/>
      <c r="J35" s="925" t="s">
        <v>528</v>
      </c>
      <c r="K35" s="926">
        <f>COUNTA(C36:I36)</f>
        <v>0</v>
      </c>
      <c r="L35" s="894"/>
      <c r="M35" s="927"/>
      <c r="N35" s="935"/>
      <c r="O35" s="936"/>
      <c r="P35" s="936"/>
      <c r="Q35" s="936"/>
      <c r="R35" s="936"/>
      <c r="S35" s="936"/>
      <c r="T35" s="937"/>
      <c r="U35" s="925" t="s">
        <v>528</v>
      </c>
      <c r="V35" s="926">
        <f>COUNTA(N36:T36)</f>
        <v>0</v>
      </c>
      <c r="Y35" s="927"/>
      <c r="Z35" s="935"/>
      <c r="AA35" s="936"/>
      <c r="AB35" s="936"/>
      <c r="AC35" s="936"/>
      <c r="AD35" s="936"/>
      <c r="AE35" s="936"/>
      <c r="AF35" s="937"/>
      <c r="AG35" s="925" t="s">
        <v>528</v>
      </c>
      <c r="AH35" s="926">
        <f>COUNTA(Z36:AF36)</f>
        <v>0</v>
      </c>
      <c r="AJ35" s="927"/>
      <c r="AK35" s="935"/>
      <c r="AL35" s="936"/>
      <c r="AM35" s="936"/>
      <c r="AN35" s="936"/>
      <c r="AO35" s="936"/>
      <c r="AP35" s="936"/>
      <c r="AQ35" s="937"/>
      <c r="AR35" s="925" t="s">
        <v>528</v>
      </c>
      <c r="AS35" s="926">
        <f>COUNTA(AK36:AQ36)</f>
        <v>0</v>
      </c>
      <c r="AV35" s="927"/>
      <c r="AW35" s="935"/>
      <c r="AX35" s="936"/>
      <c r="AY35" s="936"/>
      <c r="AZ35" s="936"/>
      <c r="BA35" s="936"/>
      <c r="BB35" s="936"/>
      <c r="BC35" s="937"/>
      <c r="BD35" s="925" t="s">
        <v>528</v>
      </c>
      <c r="BE35" s="926">
        <f>COUNTA(AW36:BC36)</f>
        <v>0</v>
      </c>
      <c r="BG35" s="927"/>
      <c r="BH35" s="935"/>
      <c r="BI35" s="936"/>
      <c r="BJ35" s="936"/>
      <c r="BK35" s="936"/>
      <c r="BL35" s="936"/>
      <c r="BM35" s="936"/>
      <c r="BN35" s="937"/>
      <c r="BO35" s="925" t="s">
        <v>528</v>
      </c>
      <c r="BP35" s="926">
        <f>COUNTA(BH36:BN36)</f>
        <v>0</v>
      </c>
    </row>
    <row r="36" spans="1:74" ht="14.25" customHeight="1">
      <c r="A36" s="894"/>
      <c r="B36" s="927" t="s">
        <v>538</v>
      </c>
      <c r="C36" s="935"/>
      <c r="D36" s="936"/>
      <c r="E36" s="936"/>
      <c r="F36" s="936"/>
      <c r="G36" s="936"/>
      <c r="H36" s="936"/>
      <c r="I36" s="937"/>
      <c r="J36" s="925" t="s">
        <v>577</v>
      </c>
      <c r="K36" s="939" t="e">
        <f>K35/K32</f>
        <v>#DIV/0!</v>
      </c>
      <c r="L36" s="894"/>
      <c r="M36" s="927" t="s">
        <v>538</v>
      </c>
      <c r="N36" s="935"/>
      <c r="O36" s="936"/>
      <c r="P36" s="936"/>
      <c r="Q36" s="936"/>
      <c r="R36" s="936"/>
      <c r="S36" s="936"/>
      <c r="T36" s="937"/>
      <c r="U36" s="925" t="s">
        <v>577</v>
      </c>
      <c r="V36" s="939" t="e">
        <f>V35/V32</f>
        <v>#DIV/0!</v>
      </c>
      <c r="Y36" s="927" t="s">
        <v>538</v>
      </c>
      <c r="Z36" s="935"/>
      <c r="AA36" s="936"/>
      <c r="AB36" s="936"/>
      <c r="AC36" s="936"/>
      <c r="AD36" s="936"/>
      <c r="AE36" s="936"/>
      <c r="AF36" s="937"/>
      <c r="AG36" s="925" t="s">
        <v>577</v>
      </c>
      <c r="AH36" s="939" t="e">
        <f>AH35/AH32</f>
        <v>#DIV/0!</v>
      </c>
      <c r="AJ36" s="927" t="s">
        <v>538</v>
      </c>
      <c r="AK36" s="935"/>
      <c r="AL36" s="936"/>
      <c r="AM36" s="936"/>
      <c r="AN36" s="936"/>
      <c r="AO36" s="936"/>
      <c r="AP36" s="936"/>
      <c r="AQ36" s="937"/>
      <c r="AR36" s="925" t="s">
        <v>577</v>
      </c>
      <c r="AS36" s="939" t="e">
        <f>AS35/AS32</f>
        <v>#DIV/0!</v>
      </c>
      <c r="AV36" s="927" t="s">
        <v>538</v>
      </c>
      <c r="AW36" s="935"/>
      <c r="AX36" s="936"/>
      <c r="AY36" s="936"/>
      <c r="AZ36" s="936"/>
      <c r="BA36" s="936"/>
      <c r="BB36" s="936"/>
      <c r="BC36" s="937"/>
      <c r="BD36" s="925" t="s">
        <v>577</v>
      </c>
      <c r="BE36" s="939" t="e">
        <f>BE35/BE32</f>
        <v>#DIV/0!</v>
      </c>
      <c r="BG36" s="927" t="s">
        <v>538</v>
      </c>
      <c r="BH36" s="935"/>
      <c r="BI36" s="936"/>
      <c r="BJ36" s="936"/>
      <c r="BK36" s="936"/>
      <c r="BL36" s="936"/>
      <c r="BM36" s="936"/>
      <c r="BN36" s="937"/>
      <c r="BO36" s="925" t="s">
        <v>577</v>
      </c>
      <c r="BP36" s="939" t="e">
        <f>BP35/BP32</f>
        <v>#DIV/0!</v>
      </c>
    </row>
    <row r="37" spans="1:74" ht="14.25" customHeight="1">
      <c r="A37" s="894"/>
      <c r="B37" s="940"/>
      <c r="C37" s="941"/>
      <c r="D37" s="942"/>
      <c r="E37" s="942"/>
      <c r="F37" s="942"/>
      <c r="G37" s="942"/>
      <c r="H37" s="942"/>
      <c r="I37" s="943"/>
      <c r="J37" s="944" t="s">
        <v>632</v>
      </c>
      <c r="K37" s="945" t="str">
        <f>IF(K30&lt;1,"対象外",IF(K35&gt;=K30,"OK","NG"))</f>
        <v>対象外</v>
      </c>
      <c r="L37" s="894"/>
      <c r="M37" s="940"/>
      <c r="N37" s="941"/>
      <c r="O37" s="942"/>
      <c r="P37" s="942"/>
      <c r="Q37" s="942"/>
      <c r="R37" s="942"/>
      <c r="S37" s="942"/>
      <c r="T37" s="943"/>
      <c r="U37" s="944" t="s">
        <v>632</v>
      </c>
      <c r="V37" s="945" t="str">
        <f>IF(1&gt;V30,"対象外",IF(V35&gt;=V30,"OK","NG"))</f>
        <v>対象外</v>
      </c>
      <c r="Y37" s="940"/>
      <c r="Z37" s="941"/>
      <c r="AA37" s="942"/>
      <c r="AB37" s="942"/>
      <c r="AC37" s="942"/>
      <c r="AD37" s="942"/>
      <c r="AE37" s="942"/>
      <c r="AF37" s="943"/>
      <c r="AG37" s="944" t="s">
        <v>632</v>
      </c>
      <c r="AH37" s="945" t="str">
        <f>IF(1&gt;AH30,"対象外",IF(AH35&gt;=AH30,"OK","NG"))</f>
        <v>対象外</v>
      </c>
      <c r="AJ37" s="940"/>
      <c r="AK37" s="941"/>
      <c r="AL37" s="942"/>
      <c r="AM37" s="942"/>
      <c r="AN37" s="942"/>
      <c r="AO37" s="942"/>
      <c r="AP37" s="942"/>
      <c r="AQ37" s="943"/>
      <c r="AR37" s="944" t="s">
        <v>632</v>
      </c>
      <c r="AS37" s="945" t="str">
        <f>IF(1&gt;AS30,"対象外",IF(AS35&gt;=AS30,"OK","NG"))</f>
        <v>対象外</v>
      </c>
      <c r="AV37" s="940"/>
      <c r="AW37" s="941"/>
      <c r="AX37" s="942"/>
      <c r="AY37" s="942"/>
      <c r="AZ37" s="942"/>
      <c r="BA37" s="942"/>
      <c r="BB37" s="942"/>
      <c r="BC37" s="943"/>
      <c r="BD37" s="944" t="s">
        <v>632</v>
      </c>
      <c r="BE37" s="945" t="str">
        <f>IF(1&gt;BE30,"対象外",IF(BE35&gt;=BE30,"OK","NG"))</f>
        <v>対象外</v>
      </c>
      <c r="BG37" s="940"/>
      <c r="BH37" s="941"/>
      <c r="BI37" s="942"/>
      <c r="BJ37" s="942"/>
      <c r="BK37" s="942"/>
      <c r="BL37" s="942"/>
      <c r="BM37" s="942"/>
      <c r="BN37" s="943"/>
      <c r="BO37" s="944" t="s">
        <v>632</v>
      </c>
      <c r="BP37" s="945" t="str">
        <f>IF(1&gt;BP30,"対象外",IF(BP35&gt;=BP30,"OK","NG"))</f>
        <v>対象外</v>
      </c>
      <c r="BV37" s="896" t="str">
        <f t="shared" si="11"/>
        <v>OK</v>
      </c>
    </row>
    <row r="38" spans="1:74" ht="14.25" hidden="1" customHeight="1">
      <c r="A38" s="894"/>
      <c r="B38" s="898"/>
      <c r="C38" s="898"/>
      <c r="D38" s="898"/>
      <c r="E38" s="898"/>
      <c r="F38" s="898"/>
      <c r="G38" s="898"/>
      <c r="H38" s="946" t="e">
        <f>IF(AND(DAY(H30)&gt;=22,DAY(H30)&lt;=28,H31="土"),1,0)</f>
        <v>#VALUE!</v>
      </c>
      <c r="I38" s="898"/>
      <c r="J38" s="894"/>
      <c r="K38" s="894"/>
      <c r="L38" s="894"/>
      <c r="M38" s="898"/>
      <c r="N38" s="898"/>
      <c r="O38" s="898"/>
      <c r="P38" s="898"/>
      <c r="Q38" s="898"/>
      <c r="R38" s="898"/>
      <c r="S38" s="946" t="e">
        <f>IF(AND(DAY(S30)&gt;=22,DAY(S30)&lt;=28,S31="土"),1,0)</f>
        <v>#VALUE!</v>
      </c>
      <c r="T38" s="898"/>
      <c r="U38" s="894"/>
      <c r="V38" s="894"/>
      <c r="Y38" s="898"/>
      <c r="Z38" s="898"/>
      <c r="AA38" s="898"/>
      <c r="AB38" s="898"/>
      <c r="AC38" s="898"/>
      <c r="AD38" s="898"/>
      <c r="AE38" s="946" t="e">
        <f>IF(AND(DAY(AE30)&gt;=22,DAY(AE30)&lt;=28,AE31="土"),1,0)</f>
        <v>#VALUE!</v>
      </c>
      <c r="AF38" s="898"/>
      <c r="AG38" s="894"/>
      <c r="AH38" s="894"/>
      <c r="AJ38" s="898"/>
      <c r="AK38" s="898"/>
      <c r="AL38" s="898"/>
      <c r="AM38" s="898"/>
      <c r="AN38" s="898"/>
      <c r="AO38" s="898"/>
      <c r="AP38" s="946" t="e">
        <f>IF(AND(DAY(AP30)&gt;=22,DAY(AP30)&lt;=28,AP31="土"),1,0)</f>
        <v>#VALUE!</v>
      </c>
      <c r="AQ38" s="898"/>
      <c r="AR38" s="894"/>
      <c r="AS38" s="894"/>
      <c r="AV38" s="898"/>
      <c r="AW38" s="898"/>
      <c r="AX38" s="898"/>
      <c r="AY38" s="898"/>
      <c r="AZ38" s="898"/>
      <c r="BA38" s="898"/>
      <c r="BB38" s="946" t="e">
        <f>IF(AND(DAY(BB30)&gt;=22,DAY(BB30)&lt;=28,BB31="土"),1,0)</f>
        <v>#VALUE!</v>
      </c>
      <c r="BC38" s="898"/>
      <c r="BD38" s="894"/>
      <c r="BE38" s="894"/>
      <c r="BG38" s="898"/>
      <c r="BH38" s="898"/>
      <c r="BI38" s="898"/>
      <c r="BJ38" s="898"/>
      <c r="BK38" s="898"/>
      <c r="BL38" s="898"/>
      <c r="BM38" s="946" t="e">
        <f>IF(AND(DAY(BM30)&gt;=22,DAY(BM30)&lt;=28,BM31="土"),1,0)</f>
        <v>#VALUE!</v>
      </c>
      <c r="BN38" s="898"/>
      <c r="BO38" s="894"/>
      <c r="BP38" s="894"/>
      <c r="BU38" s="896">
        <f t="shared" si="12"/>
        <v>0</v>
      </c>
      <c r="BV38" s="896" t="str">
        <f t="shared" si="11"/>
        <v>OK</v>
      </c>
    </row>
    <row r="39" spans="1:74" ht="14.25" hidden="1" customHeight="1">
      <c r="A39" s="894"/>
      <c r="B39" s="898"/>
      <c r="C39" s="898"/>
      <c r="D39" s="898"/>
      <c r="E39" s="898"/>
      <c r="F39" s="898"/>
      <c r="G39" s="898"/>
      <c r="H39" s="946" t="e">
        <f>IF(AND(DAY(H30)&gt;=22,DAY(H30)&lt;=28,H31="土",OR(H36="休",H36="雨")),1,0)</f>
        <v>#VALUE!</v>
      </c>
      <c r="I39" s="898"/>
      <c r="J39" s="894"/>
      <c r="K39" s="894"/>
      <c r="L39" s="894"/>
      <c r="M39" s="898"/>
      <c r="N39" s="898"/>
      <c r="O39" s="898"/>
      <c r="P39" s="898"/>
      <c r="Q39" s="898"/>
      <c r="R39" s="898"/>
      <c r="S39" s="946" t="e">
        <f>IF(AND(DAY(S30)&gt;=22,DAY(S30)&lt;=28,S31="土",OR(S36="休",S36="雨")),1,0)</f>
        <v>#VALUE!</v>
      </c>
      <c r="T39" s="898"/>
      <c r="U39" s="894"/>
      <c r="V39" s="894"/>
      <c r="Y39" s="898"/>
      <c r="Z39" s="898"/>
      <c r="AA39" s="898"/>
      <c r="AB39" s="898"/>
      <c r="AC39" s="898"/>
      <c r="AD39" s="898"/>
      <c r="AE39" s="946" t="e">
        <f>IF(AND(DAY(AE30)&gt;=22,DAY(AE30)&lt;=28,AE31="土",OR(AE36="休",AE36="雨")),1,0)</f>
        <v>#VALUE!</v>
      </c>
      <c r="AF39" s="898"/>
      <c r="AG39" s="894"/>
      <c r="AH39" s="894"/>
      <c r="AJ39" s="898"/>
      <c r="AK39" s="898"/>
      <c r="AL39" s="898"/>
      <c r="AM39" s="898"/>
      <c r="AN39" s="898"/>
      <c r="AO39" s="898"/>
      <c r="AP39" s="946" t="e">
        <f>IF(AND(DAY(AP30)&gt;=22,DAY(AP30)&lt;=28,AP31="土",OR(AP36="休",AP36="雨")),1,0)</f>
        <v>#VALUE!</v>
      </c>
      <c r="AQ39" s="898"/>
      <c r="AR39" s="894"/>
      <c r="AS39" s="894"/>
      <c r="AV39" s="898"/>
      <c r="AW39" s="898"/>
      <c r="AX39" s="898"/>
      <c r="AY39" s="898"/>
      <c r="AZ39" s="898"/>
      <c r="BA39" s="898"/>
      <c r="BB39" s="946" t="e">
        <f>IF(AND(DAY(BB30)&gt;=22,DAY(BB30)&lt;=28,BB31="土",OR(BB36="休",BB36="雨")),1,0)</f>
        <v>#VALUE!</v>
      </c>
      <c r="BC39" s="898"/>
      <c r="BD39" s="894"/>
      <c r="BE39" s="894"/>
      <c r="BG39" s="898"/>
      <c r="BH39" s="898"/>
      <c r="BI39" s="898"/>
      <c r="BJ39" s="898"/>
      <c r="BK39" s="898"/>
      <c r="BL39" s="898"/>
      <c r="BM39" s="946" t="e">
        <f>IF(AND(DAY(BM30)&gt;=22,DAY(BM30)&lt;=28,BM31="土",OR(BM36="休",BM36="雨")),1,0)</f>
        <v>#VALUE!</v>
      </c>
      <c r="BN39" s="898"/>
      <c r="BO39" s="894"/>
      <c r="BP39" s="894"/>
      <c r="BU39" s="896">
        <f t="shared" si="12"/>
        <v>0</v>
      </c>
      <c r="BV39" s="896" t="str">
        <f t="shared" si="11"/>
        <v>OK</v>
      </c>
    </row>
    <row r="40" spans="1:74" ht="14.25" hidden="1" customHeight="1">
      <c r="A40" s="894"/>
      <c r="B40" s="898"/>
      <c r="C40" s="898"/>
      <c r="D40" s="898"/>
      <c r="E40" s="898"/>
      <c r="F40" s="898"/>
      <c r="G40" s="898"/>
      <c r="H40" s="946" t="e">
        <f>IF(AND(DAY(H30)&gt;=8,DAY(H30)&lt;=14,H31="土"),1,0)</f>
        <v>#VALUE!</v>
      </c>
      <c r="I40" s="898"/>
      <c r="J40" s="894"/>
      <c r="K40" s="894"/>
      <c r="L40" s="894"/>
      <c r="M40" s="898"/>
      <c r="N40" s="898"/>
      <c r="O40" s="898"/>
      <c r="P40" s="898"/>
      <c r="Q40" s="898"/>
      <c r="R40" s="898"/>
      <c r="S40" s="946" t="e">
        <f>IF(AND(DAY(S30)&gt;=8,DAY(S30)&lt;=14,S31="土"),1,0)</f>
        <v>#VALUE!</v>
      </c>
      <c r="T40" s="898"/>
      <c r="U40" s="894"/>
      <c r="V40" s="894"/>
      <c r="Y40" s="898"/>
      <c r="Z40" s="898"/>
      <c r="AA40" s="898"/>
      <c r="AB40" s="898"/>
      <c r="AC40" s="898"/>
      <c r="AD40" s="898"/>
      <c r="AE40" s="946" t="e">
        <f>IF(AND(DAY(AE30)&gt;=8,DAY(AE30)&lt;=14,AE31="土"),1,0)</f>
        <v>#VALUE!</v>
      </c>
      <c r="AF40" s="898"/>
      <c r="AG40" s="894"/>
      <c r="AH40" s="894"/>
      <c r="AJ40" s="898"/>
      <c r="AK40" s="898"/>
      <c r="AL40" s="898"/>
      <c r="AM40" s="898"/>
      <c r="AN40" s="898"/>
      <c r="AO40" s="898"/>
      <c r="AP40" s="946" t="e">
        <f>IF(AND(DAY(AP30)&gt;=8,DAY(AP30)&lt;=14,AP31="土"),1,0)</f>
        <v>#VALUE!</v>
      </c>
      <c r="AQ40" s="898"/>
      <c r="AR40" s="894"/>
      <c r="AS40" s="894"/>
      <c r="AV40" s="898"/>
      <c r="AW40" s="898"/>
      <c r="AX40" s="898"/>
      <c r="AY40" s="898"/>
      <c r="AZ40" s="898"/>
      <c r="BA40" s="898"/>
      <c r="BB40" s="946" t="e">
        <f>IF(AND(DAY(BB30)&gt;=8,DAY(BB30)&lt;=14,BB31="土"),1,0)</f>
        <v>#VALUE!</v>
      </c>
      <c r="BC40" s="898"/>
      <c r="BD40" s="894"/>
      <c r="BE40" s="894"/>
      <c r="BG40" s="898"/>
      <c r="BH40" s="898"/>
      <c r="BI40" s="898"/>
      <c r="BJ40" s="898"/>
      <c r="BK40" s="898"/>
      <c r="BL40" s="898"/>
      <c r="BM40" s="946" t="e">
        <f>IF(AND(DAY(BM30)&gt;=8,DAY(BM30)&lt;=14,BM31="土"),1,0)</f>
        <v>#VALUE!</v>
      </c>
      <c r="BN40" s="898"/>
      <c r="BO40" s="894"/>
      <c r="BP40" s="894"/>
      <c r="BU40" s="896">
        <f t="shared" si="12"/>
        <v>0</v>
      </c>
      <c r="BV40" s="896" t="str">
        <f t="shared" si="11"/>
        <v>OK</v>
      </c>
    </row>
    <row r="41" spans="1:74" ht="14.25" hidden="1" customHeight="1">
      <c r="A41" s="894"/>
      <c r="B41" s="898"/>
      <c r="C41" s="898"/>
      <c r="D41" s="898"/>
      <c r="E41" s="898"/>
      <c r="F41" s="898"/>
      <c r="G41" s="898"/>
      <c r="H41" s="946" t="e">
        <f>IF(AND(DAY(H30)&gt;=8,DAY(H30)&lt;=14,H31="土",OR(H36="休",H36="雨")),1,0)</f>
        <v>#VALUE!</v>
      </c>
      <c r="I41" s="898"/>
      <c r="J41" s="894"/>
      <c r="K41" s="894"/>
      <c r="L41" s="894"/>
      <c r="M41" s="898"/>
      <c r="N41" s="898"/>
      <c r="O41" s="898"/>
      <c r="P41" s="898"/>
      <c r="Q41" s="898"/>
      <c r="R41" s="898"/>
      <c r="S41" s="946" t="e">
        <f>IF(AND(DAY(S30)&gt;=8,DAY(S30)&lt;=14,S31="土",OR(S36="休",S36="雨")),1,0)</f>
        <v>#VALUE!</v>
      </c>
      <c r="T41" s="898"/>
      <c r="U41" s="894"/>
      <c r="V41" s="894"/>
      <c r="Y41" s="898"/>
      <c r="Z41" s="898"/>
      <c r="AA41" s="898"/>
      <c r="AB41" s="898"/>
      <c r="AC41" s="898"/>
      <c r="AD41" s="898"/>
      <c r="AE41" s="946" t="e">
        <f>IF(AND(DAY(AE30)&gt;=8,DAY(AE30)&lt;=14,AE31="土",OR(AE36="休",AE36="雨")),1,0)</f>
        <v>#VALUE!</v>
      </c>
      <c r="AF41" s="898"/>
      <c r="AG41" s="894"/>
      <c r="AH41" s="894"/>
      <c r="AJ41" s="898"/>
      <c r="AK41" s="898"/>
      <c r="AL41" s="898"/>
      <c r="AM41" s="898"/>
      <c r="AN41" s="898"/>
      <c r="AO41" s="898"/>
      <c r="AP41" s="946" t="e">
        <f>IF(AND(DAY(AP30)&gt;=8,DAY(AP30)&lt;=14,AP31="土",OR(AP36="休",AP36="雨")),1,0)</f>
        <v>#VALUE!</v>
      </c>
      <c r="AQ41" s="898"/>
      <c r="AR41" s="894"/>
      <c r="AS41" s="894"/>
      <c r="AV41" s="898"/>
      <c r="AW41" s="898"/>
      <c r="AX41" s="898"/>
      <c r="AY41" s="898"/>
      <c r="AZ41" s="898"/>
      <c r="BA41" s="898"/>
      <c r="BB41" s="946" t="e">
        <f>IF(AND(DAY(BB30)&gt;=8,DAY(BB30)&lt;=14,BB31="土",OR(BB36="休",BB36="雨")),1,0)</f>
        <v>#VALUE!</v>
      </c>
      <c r="BC41" s="898"/>
      <c r="BD41" s="894"/>
      <c r="BE41" s="894"/>
      <c r="BG41" s="898"/>
      <c r="BH41" s="898"/>
      <c r="BI41" s="898"/>
      <c r="BJ41" s="898"/>
      <c r="BK41" s="898"/>
      <c r="BL41" s="898"/>
      <c r="BM41" s="946" t="e">
        <f>IF(AND(DAY(BM30)&gt;=8,DAY(BM30)&lt;=14,BM31="土",OR(BM36="休",BM36="雨")),1,0)</f>
        <v>#VALUE!</v>
      </c>
      <c r="BN41" s="898"/>
      <c r="BO41" s="894"/>
      <c r="BP41" s="894"/>
      <c r="BU41" s="896">
        <f t="shared" si="12"/>
        <v>0</v>
      </c>
      <c r="BV41" s="896" t="str">
        <f t="shared" si="11"/>
        <v>OK</v>
      </c>
    </row>
    <row r="42" spans="1:74" ht="14.25" customHeight="1">
      <c r="A42" s="894"/>
      <c r="B42" s="898"/>
      <c r="C42" s="898"/>
      <c r="D42" s="898"/>
      <c r="E42" s="898"/>
      <c r="F42" s="898"/>
      <c r="G42" s="898"/>
      <c r="H42" s="898"/>
      <c r="I42" s="898"/>
      <c r="J42" s="894"/>
      <c r="K42" s="894"/>
      <c r="L42" s="894"/>
      <c r="M42" s="898"/>
      <c r="N42" s="898"/>
      <c r="O42" s="898"/>
      <c r="P42" s="898"/>
      <c r="Q42" s="898"/>
      <c r="R42" s="898"/>
      <c r="S42" s="898"/>
      <c r="T42" s="898"/>
      <c r="U42" s="894"/>
      <c r="V42" s="894"/>
      <c r="Y42" s="898"/>
      <c r="Z42" s="898"/>
      <c r="AA42" s="898"/>
      <c r="AB42" s="898"/>
      <c r="AC42" s="898"/>
      <c r="AD42" s="898"/>
      <c r="AE42" s="898"/>
      <c r="AF42" s="898"/>
      <c r="AG42" s="894"/>
      <c r="AH42" s="894"/>
      <c r="AJ42" s="898"/>
      <c r="AK42" s="898"/>
      <c r="AL42" s="898"/>
      <c r="AM42" s="898"/>
      <c r="AN42" s="898"/>
      <c r="AO42" s="898"/>
      <c r="AP42" s="898"/>
      <c r="AQ42" s="898"/>
      <c r="AR42" s="894"/>
      <c r="AS42" s="894"/>
      <c r="AV42" s="898"/>
      <c r="AW42" s="898"/>
      <c r="AX42" s="898"/>
      <c r="AY42" s="898"/>
      <c r="AZ42" s="898"/>
      <c r="BA42" s="898"/>
      <c r="BB42" s="898"/>
      <c r="BC42" s="898"/>
      <c r="BD42" s="894"/>
      <c r="BE42" s="894"/>
      <c r="BG42" s="898"/>
      <c r="BH42" s="898"/>
      <c r="BI42" s="898"/>
      <c r="BJ42" s="898"/>
      <c r="BK42" s="898"/>
      <c r="BL42" s="898"/>
      <c r="BM42" s="898"/>
      <c r="BN42" s="898"/>
      <c r="BO42" s="894"/>
      <c r="BP42" s="894"/>
    </row>
    <row r="43" spans="1:74" ht="14.25" customHeight="1">
      <c r="A43" s="894"/>
      <c r="B43" s="894"/>
      <c r="C43" s="894"/>
      <c r="D43" s="894"/>
      <c r="E43" s="894"/>
      <c r="F43" s="894"/>
      <c r="G43" s="894"/>
      <c r="H43" s="894"/>
      <c r="I43" s="894"/>
      <c r="J43" s="894"/>
      <c r="K43" s="894"/>
      <c r="L43" s="894"/>
      <c r="M43" s="894"/>
      <c r="N43" s="894"/>
      <c r="O43" s="894"/>
      <c r="P43" s="894"/>
      <c r="Q43" s="894"/>
      <c r="R43" s="894"/>
      <c r="S43" s="894"/>
      <c r="T43" s="894"/>
      <c r="U43" s="894"/>
      <c r="V43" s="894"/>
    </row>
    <row r="44" spans="1:74" ht="14.25" hidden="1" customHeight="1">
      <c r="A44" s="894"/>
      <c r="B44" s="894"/>
      <c r="C44" s="913">
        <f>YEAR(I28+1)</f>
        <v>1900</v>
      </c>
      <c r="D44" s="913">
        <f>MONTH(I28+1)</f>
        <v>1</v>
      </c>
      <c r="E44" s="913">
        <f>DAY(I28+1)</f>
        <v>14</v>
      </c>
      <c r="F44" s="913"/>
      <c r="G44" s="913"/>
      <c r="H44" s="913"/>
      <c r="I44" s="913"/>
      <c r="J44" s="894"/>
      <c r="K44" s="894"/>
      <c r="L44" s="894"/>
      <c r="M44" s="894"/>
      <c r="N44" s="913">
        <f>YEAR(T28+1)</f>
        <v>1900</v>
      </c>
      <c r="O44" s="913">
        <f>MONTH(T28+1)</f>
        <v>3</v>
      </c>
      <c r="P44" s="913">
        <f>DAY(T28+1)</f>
        <v>10</v>
      </c>
      <c r="Q44" s="913"/>
      <c r="R44" s="913"/>
      <c r="S44" s="913"/>
      <c r="T44" s="913"/>
      <c r="U44" s="894"/>
      <c r="V44" s="894"/>
      <c r="Y44" s="894"/>
      <c r="Z44" s="913">
        <f>YEAR(AF28+1)</f>
        <v>1900</v>
      </c>
      <c r="AA44" s="913">
        <f>MONTH(AF28+1)</f>
        <v>5</v>
      </c>
      <c r="AB44" s="913">
        <f>DAY(AF28+1)</f>
        <v>5</v>
      </c>
      <c r="AC44" s="913"/>
      <c r="AD44" s="913"/>
      <c r="AE44" s="913"/>
      <c r="AF44" s="913"/>
      <c r="AG44" s="894"/>
      <c r="AH44" s="894"/>
      <c r="AJ44" s="894"/>
      <c r="AK44" s="913">
        <f>YEAR(AQ28+1)</f>
        <v>1900</v>
      </c>
      <c r="AL44" s="913">
        <f>MONTH(AQ28+1)</f>
        <v>6</v>
      </c>
      <c r="AM44" s="913">
        <f>DAY(AQ28+1)</f>
        <v>30</v>
      </c>
      <c r="AN44" s="913"/>
      <c r="AO44" s="913"/>
      <c r="AP44" s="913"/>
      <c r="AQ44" s="913"/>
      <c r="AR44" s="894"/>
      <c r="AS44" s="894"/>
      <c r="AV44" s="894"/>
      <c r="AW44" s="913">
        <f>YEAR(BC28+1)</f>
        <v>1900</v>
      </c>
      <c r="AX44" s="913">
        <f>MONTH(BC28+1)</f>
        <v>8</v>
      </c>
      <c r="AY44" s="913">
        <f>DAY(BC28+1)</f>
        <v>25</v>
      </c>
      <c r="AZ44" s="913"/>
      <c r="BA44" s="913"/>
      <c r="BB44" s="913"/>
      <c r="BC44" s="913"/>
      <c r="BD44" s="894"/>
      <c r="BE44" s="894"/>
      <c r="BG44" s="894"/>
      <c r="BH44" s="913">
        <f>YEAR(BN28+1)</f>
        <v>1900</v>
      </c>
      <c r="BI44" s="913">
        <f>MONTH(BN28+1)</f>
        <v>10</v>
      </c>
      <c r="BJ44" s="913">
        <f>DAY(BN28+1)</f>
        <v>20</v>
      </c>
      <c r="BK44" s="913"/>
      <c r="BL44" s="913"/>
      <c r="BM44" s="913"/>
      <c r="BN44" s="913"/>
      <c r="BO44" s="894"/>
      <c r="BP44" s="894"/>
    </row>
    <row r="45" spans="1:74" ht="14.25" hidden="1" customHeight="1">
      <c r="A45" s="894"/>
      <c r="B45" s="894"/>
      <c r="C45" s="914">
        <f>I28+1</f>
        <v>14</v>
      </c>
      <c r="D45" s="914">
        <f>C45+1</f>
        <v>15</v>
      </c>
      <c r="E45" s="914">
        <f t="shared" ref="E45:I45" si="25">D45+1</f>
        <v>16</v>
      </c>
      <c r="F45" s="914">
        <f t="shared" si="25"/>
        <v>17</v>
      </c>
      <c r="G45" s="914">
        <f t="shared" si="25"/>
        <v>18</v>
      </c>
      <c r="H45" s="914">
        <f t="shared" si="25"/>
        <v>19</v>
      </c>
      <c r="I45" s="914">
        <f t="shared" si="25"/>
        <v>20</v>
      </c>
      <c r="J45" s="894"/>
      <c r="K45" s="894"/>
      <c r="L45" s="894"/>
      <c r="M45" s="894"/>
      <c r="N45" s="914">
        <f>T28+1</f>
        <v>70</v>
      </c>
      <c r="O45" s="914">
        <f t="shared" ref="O45:T45" si="26">N45+1</f>
        <v>71</v>
      </c>
      <c r="P45" s="914">
        <f t="shared" si="26"/>
        <v>72</v>
      </c>
      <c r="Q45" s="914">
        <f t="shared" si="26"/>
        <v>73</v>
      </c>
      <c r="R45" s="914">
        <f t="shared" si="26"/>
        <v>74</v>
      </c>
      <c r="S45" s="914">
        <f t="shared" si="26"/>
        <v>75</v>
      </c>
      <c r="T45" s="914">
        <f t="shared" si="26"/>
        <v>76</v>
      </c>
      <c r="U45" s="894"/>
      <c r="V45" s="894"/>
      <c r="Y45" s="894"/>
      <c r="Z45" s="914">
        <f>AF28+1</f>
        <v>126</v>
      </c>
      <c r="AA45" s="914">
        <f t="shared" ref="AA45:AF45" si="27">Z45+1</f>
        <v>127</v>
      </c>
      <c r="AB45" s="914">
        <f t="shared" si="27"/>
        <v>128</v>
      </c>
      <c r="AC45" s="914">
        <f t="shared" si="27"/>
        <v>129</v>
      </c>
      <c r="AD45" s="914">
        <f t="shared" si="27"/>
        <v>130</v>
      </c>
      <c r="AE45" s="914">
        <f t="shared" si="27"/>
        <v>131</v>
      </c>
      <c r="AF45" s="914">
        <f t="shared" si="27"/>
        <v>132</v>
      </c>
      <c r="AG45" s="894"/>
      <c r="AH45" s="894"/>
      <c r="AJ45" s="894"/>
      <c r="AK45" s="914">
        <f>AQ28+1</f>
        <v>182</v>
      </c>
      <c r="AL45" s="914">
        <f t="shared" ref="AL45:AQ45" si="28">AK45+1</f>
        <v>183</v>
      </c>
      <c r="AM45" s="914">
        <f t="shared" si="28"/>
        <v>184</v>
      </c>
      <c r="AN45" s="914">
        <f t="shared" si="28"/>
        <v>185</v>
      </c>
      <c r="AO45" s="914">
        <f t="shared" si="28"/>
        <v>186</v>
      </c>
      <c r="AP45" s="914">
        <f t="shared" si="28"/>
        <v>187</v>
      </c>
      <c r="AQ45" s="914">
        <f t="shared" si="28"/>
        <v>188</v>
      </c>
      <c r="AR45" s="894"/>
      <c r="AS45" s="894"/>
      <c r="AV45" s="894"/>
      <c r="AW45" s="914">
        <f>BC28+1</f>
        <v>238</v>
      </c>
      <c r="AX45" s="914">
        <f t="shared" ref="AX45:BC45" si="29">AW45+1</f>
        <v>239</v>
      </c>
      <c r="AY45" s="914">
        <f t="shared" si="29"/>
        <v>240</v>
      </c>
      <c r="AZ45" s="914">
        <f t="shared" si="29"/>
        <v>241</v>
      </c>
      <c r="BA45" s="914">
        <f t="shared" si="29"/>
        <v>242</v>
      </c>
      <c r="BB45" s="914">
        <f t="shared" si="29"/>
        <v>243</v>
      </c>
      <c r="BC45" s="914">
        <f t="shared" si="29"/>
        <v>244</v>
      </c>
      <c r="BD45" s="894"/>
      <c r="BE45" s="894"/>
      <c r="BG45" s="894"/>
      <c r="BH45" s="914">
        <f>BN28+1</f>
        <v>294</v>
      </c>
      <c r="BI45" s="914">
        <f t="shared" ref="BI45:BN45" si="30">BH45+1</f>
        <v>295</v>
      </c>
      <c r="BJ45" s="914">
        <f t="shared" si="30"/>
        <v>296</v>
      </c>
      <c r="BK45" s="914">
        <f t="shared" si="30"/>
        <v>297</v>
      </c>
      <c r="BL45" s="914">
        <f t="shared" si="30"/>
        <v>298</v>
      </c>
      <c r="BM45" s="914">
        <f t="shared" si="30"/>
        <v>299</v>
      </c>
      <c r="BN45" s="914">
        <f t="shared" si="30"/>
        <v>300</v>
      </c>
      <c r="BO45" s="894"/>
      <c r="BP45" s="894"/>
    </row>
    <row r="46" spans="1:74" ht="14.25" customHeight="1">
      <c r="A46" s="894"/>
      <c r="B46" s="915" t="s">
        <v>596</v>
      </c>
      <c r="C46" s="916">
        <f>DATE($C44,$D44,1)</f>
        <v>1</v>
      </c>
      <c r="D46" s="917"/>
      <c r="E46" s="917"/>
      <c r="F46" s="917"/>
      <c r="G46" s="917"/>
      <c r="H46" s="917"/>
      <c r="I46" s="917"/>
      <c r="J46" s="917"/>
      <c r="K46" s="918"/>
      <c r="L46" s="894"/>
      <c r="M46" s="915" t="s">
        <v>596</v>
      </c>
      <c r="N46" s="916">
        <f>DATE($N44,$O44,1)</f>
        <v>61</v>
      </c>
      <c r="O46" s="917"/>
      <c r="P46" s="917"/>
      <c r="Q46" s="917"/>
      <c r="R46" s="917"/>
      <c r="S46" s="917"/>
      <c r="T46" s="917"/>
      <c r="U46" s="917"/>
      <c r="V46" s="918"/>
      <c r="Y46" s="915" t="s">
        <v>596</v>
      </c>
      <c r="Z46" s="916">
        <f>DATE($Z44,$AA44,1)</f>
        <v>122</v>
      </c>
      <c r="AA46" s="917"/>
      <c r="AB46" s="917"/>
      <c r="AC46" s="917"/>
      <c r="AD46" s="917"/>
      <c r="AE46" s="917"/>
      <c r="AF46" s="917"/>
      <c r="AG46" s="917"/>
      <c r="AH46" s="918"/>
      <c r="AJ46" s="915" t="s">
        <v>596</v>
      </c>
      <c r="AK46" s="916">
        <f>DATE($AK44,$AL44,1)</f>
        <v>153</v>
      </c>
      <c r="AL46" s="917"/>
      <c r="AM46" s="917"/>
      <c r="AN46" s="917"/>
      <c r="AO46" s="917"/>
      <c r="AP46" s="917"/>
      <c r="AQ46" s="917"/>
      <c r="AR46" s="917"/>
      <c r="AS46" s="918"/>
      <c r="AV46" s="915" t="s">
        <v>596</v>
      </c>
      <c r="AW46" s="916">
        <f>DATE($AW44,$AX44,1)</f>
        <v>214</v>
      </c>
      <c r="AX46" s="917"/>
      <c r="AY46" s="917"/>
      <c r="AZ46" s="917"/>
      <c r="BA46" s="917"/>
      <c r="BB46" s="917"/>
      <c r="BC46" s="917"/>
      <c r="BD46" s="917"/>
      <c r="BE46" s="918"/>
      <c r="BG46" s="915" t="s">
        <v>596</v>
      </c>
      <c r="BH46" s="916">
        <f>DATE($BH44,$BI44,1)</f>
        <v>275</v>
      </c>
      <c r="BI46" s="917"/>
      <c r="BJ46" s="917"/>
      <c r="BK46" s="917"/>
      <c r="BL46" s="917"/>
      <c r="BM46" s="917"/>
      <c r="BN46" s="917"/>
      <c r="BO46" s="917"/>
      <c r="BP46" s="918"/>
    </row>
    <row r="47" spans="1:74" ht="14.25" customHeight="1">
      <c r="A47" s="894"/>
      <c r="B47" s="919" t="s">
        <v>630</v>
      </c>
      <c r="C47" s="920" t="str">
        <f>IF(I28&lt;$G$7,I30+1,"")</f>
        <v/>
      </c>
      <c r="D47" s="921" t="str">
        <f t="shared" ref="D47:I47" si="31">IF(C45&lt;$G$7,C47+1,"")</f>
        <v/>
      </c>
      <c r="E47" s="921" t="str">
        <f t="shared" si="31"/>
        <v/>
      </c>
      <c r="F47" s="921" t="str">
        <f t="shared" si="31"/>
        <v/>
      </c>
      <c r="G47" s="921" t="str">
        <f t="shared" si="31"/>
        <v/>
      </c>
      <c r="H47" s="921" t="str">
        <f t="shared" si="31"/>
        <v/>
      </c>
      <c r="I47" s="921" t="str">
        <f t="shared" si="31"/>
        <v/>
      </c>
      <c r="J47" s="922" t="s">
        <v>598</v>
      </c>
      <c r="K47" s="923">
        <f>COUNTIFS(C48:I48,"土",C49:I49,"")+COUNTIFS(C48:I48,"日",C49:I49,"")</f>
        <v>0</v>
      </c>
      <c r="L47" s="894"/>
      <c r="M47" s="919" t="s">
        <v>630</v>
      </c>
      <c r="N47" s="920" t="str">
        <f>IF(T28&lt;$G$7,T30+1,"")</f>
        <v/>
      </c>
      <c r="O47" s="921" t="str">
        <f t="shared" ref="O47:T47" si="32">IF(N45&lt;$G$7,N47+1,"")</f>
        <v/>
      </c>
      <c r="P47" s="921" t="str">
        <f t="shared" si="32"/>
        <v/>
      </c>
      <c r="Q47" s="921" t="str">
        <f t="shared" si="32"/>
        <v/>
      </c>
      <c r="R47" s="921" t="str">
        <f t="shared" si="32"/>
        <v/>
      </c>
      <c r="S47" s="921" t="str">
        <f t="shared" si="32"/>
        <v/>
      </c>
      <c r="T47" s="921" t="str">
        <f t="shared" si="32"/>
        <v/>
      </c>
      <c r="U47" s="922" t="s">
        <v>598</v>
      </c>
      <c r="V47" s="923">
        <f>COUNTIFS(N48:T48,"土",N49:T49,"")+COUNTIFS(N48:T48,"日",N49:T49,"")</f>
        <v>0</v>
      </c>
      <c r="Y47" s="919" t="s">
        <v>630</v>
      </c>
      <c r="Z47" s="920" t="str">
        <f>IF(AF28&lt;$G$7,AF30+1,"")</f>
        <v/>
      </c>
      <c r="AA47" s="921" t="str">
        <f t="shared" ref="AA47:AF47" si="33">IF(Z45&lt;$G$7,Z47+1,"")</f>
        <v/>
      </c>
      <c r="AB47" s="921" t="str">
        <f t="shared" si="33"/>
        <v/>
      </c>
      <c r="AC47" s="921" t="str">
        <f t="shared" si="33"/>
        <v/>
      </c>
      <c r="AD47" s="921" t="str">
        <f t="shared" si="33"/>
        <v/>
      </c>
      <c r="AE47" s="921" t="str">
        <f t="shared" si="33"/>
        <v/>
      </c>
      <c r="AF47" s="921" t="str">
        <f t="shared" si="33"/>
        <v/>
      </c>
      <c r="AG47" s="922" t="s">
        <v>598</v>
      </c>
      <c r="AH47" s="923">
        <f>COUNTIFS(Z48:AF48,"土",Z49:AF49,"")+COUNTIFS(Z48:AF48,"日",Z49:AF49,"")</f>
        <v>0</v>
      </c>
      <c r="AJ47" s="919" t="s">
        <v>630</v>
      </c>
      <c r="AK47" s="920" t="str">
        <f>IF(AQ28&lt;$G$7,AQ30+1,"")</f>
        <v/>
      </c>
      <c r="AL47" s="921" t="str">
        <f t="shared" ref="AL47:AQ47" si="34">IF(AK45&lt;$G$7,AK47+1,"")</f>
        <v/>
      </c>
      <c r="AM47" s="921" t="str">
        <f t="shared" si="34"/>
        <v/>
      </c>
      <c r="AN47" s="921" t="str">
        <f t="shared" si="34"/>
        <v/>
      </c>
      <c r="AO47" s="921" t="str">
        <f t="shared" si="34"/>
        <v/>
      </c>
      <c r="AP47" s="921" t="str">
        <f t="shared" si="34"/>
        <v/>
      </c>
      <c r="AQ47" s="921" t="str">
        <f t="shared" si="34"/>
        <v/>
      </c>
      <c r="AR47" s="922" t="s">
        <v>598</v>
      </c>
      <c r="AS47" s="923">
        <f>COUNTIFS(AK48:AQ48,"土",AK49:AQ49,"")+COUNTIFS(AK48:AQ48,"日",AK49:AQ49,"")</f>
        <v>0</v>
      </c>
      <c r="AV47" s="919" t="s">
        <v>630</v>
      </c>
      <c r="AW47" s="920" t="str">
        <f>IF(BC28&lt;$G$7,BC30+1,"")</f>
        <v/>
      </c>
      <c r="AX47" s="921" t="str">
        <f t="shared" ref="AX47:BC47" si="35">IF(AW45&lt;$G$7,AW47+1,"")</f>
        <v/>
      </c>
      <c r="AY47" s="921" t="str">
        <f t="shared" si="35"/>
        <v/>
      </c>
      <c r="AZ47" s="921" t="str">
        <f t="shared" si="35"/>
        <v/>
      </c>
      <c r="BA47" s="921" t="str">
        <f t="shared" si="35"/>
        <v/>
      </c>
      <c r="BB47" s="921" t="str">
        <f t="shared" si="35"/>
        <v/>
      </c>
      <c r="BC47" s="921" t="str">
        <f t="shared" si="35"/>
        <v/>
      </c>
      <c r="BD47" s="922" t="s">
        <v>598</v>
      </c>
      <c r="BE47" s="923">
        <f>COUNTIFS(AW48:BC48,"土",AW49:BC49,"")+COUNTIFS(AW48:BC48,"日",AW49:BC49,"")</f>
        <v>0</v>
      </c>
      <c r="BG47" s="919" t="s">
        <v>630</v>
      </c>
      <c r="BH47" s="920" t="str">
        <f>IF(BN28&lt;$G$7,BN30+1,"")</f>
        <v/>
      </c>
      <c r="BI47" s="921" t="str">
        <f t="shared" ref="BI47:BN47" si="36">IF(BH45&lt;$G$7,BH47+1,"")</f>
        <v/>
      </c>
      <c r="BJ47" s="921" t="str">
        <f t="shared" si="36"/>
        <v/>
      </c>
      <c r="BK47" s="921" t="str">
        <f t="shared" si="36"/>
        <v/>
      </c>
      <c r="BL47" s="921" t="str">
        <f t="shared" si="36"/>
        <v/>
      </c>
      <c r="BM47" s="921" t="str">
        <f t="shared" si="36"/>
        <v/>
      </c>
      <c r="BN47" s="921" t="str">
        <f t="shared" si="36"/>
        <v/>
      </c>
      <c r="BO47" s="922" t="s">
        <v>598</v>
      </c>
      <c r="BP47" s="923">
        <f>COUNTIFS(BH48:BN48,"土",BH49:BN49,"")+COUNTIFS(BH48:BN48,"日",BH49:BN49,"")</f>
        <v>0</v>
      </c>
    </row>
    <row r="48" spans="1:74" ht="14.25" customHeight="1">
      <c r="A48" s="894"/>
      <c r="B48" s="919" t="s">
        <v>569</v>
      </c>
      <c r="C48" s="924" t="str">
        <f>IF(C47="","","土")</f>
        <v/>
      </c>
      <c r="D48" s="924" t="str">
        <f>IF(D47="","","日")</f>
        <v/>
      </c>
      <c r="E48" s="924" t="str">
        <f>IF(E47="","","月")</f>
        <v/>
      </c>
      <c r="F48" s="924" t="str">
        <f>IF(F47="","","火")</f>
        <v/>
      </c>
      <c r="G48" s="924" t="str">
        <f>IF(G47="","","水")</f>
        <v/>
      </c>
      <c r="H48" s="924" t="str">
        <f>IF(H47="","","木")</f>
        <v/>
      </c>
      <c r="I48" s="924" t="str">
        <f>IF(I47="","","金")</f>
        <v/>
      </c>
      <c r="J48" s="925" t="s">
        <v>631</v>
      </c>
      <c r="K48" s="926">
        <f>COUNTIF(C49:I49,"夏休")+COUNTIF(C49:I49,"冬休")+COUNTIF(C49:I49,"中止")+COUNTIF(C49:I49,"制作中")</f>
        <v>0</v>
      </c>
      <c r="L48" s="894"/>
      <c r="M48" s="919" t="s">
        <v>569</v>
      </c>
      <c r="N48" s="924" t="str">
        <f>IF(N47="","","土")</f>
        <v/>
      </c>
      <c r="O48" s="924" t="str">
        <f>IF(O47="","","日")</f>
        <v/>
      </c>
      <c r="P48" s="924" t="str">
        <f>IF(P47="","","月")</f>
        <v/>
      </c>
      <c r="Q48" s="924" t="str">
        <f>IF(Q47="","","火")</f>
        <v/>
      </c>
      <c r="R48" s="924" t="str">
        <f>IF(R47="","","水")</f>
        <v/>
      </c>
      <c r="S48" s="924" t="str">
        <f>IF(S47="","","木")</f>
        <v/>
      </c>
      <c r="T48" s="924" t="str">
        <f>IF(T47="","","金")</f>
        <v/>
      </c>
      <c r="U48" s="925" t="s">
        <v>631</v>
      </c>
      <c r="V48" s="926">
        <f>COUNTIF(N49:T49,"夏休")+COUNTIF(N49:T49,"冬休")+COUNTIF(N49:T49,"中止")+COUNTIF(N49:T49,"制作中")</f>
        <v>0</v>
      </c>
      <c r="Y48" s="919" t="s">
        <v>569</v>
      </c>
      <c r="Z48" s="924" t="str">
        <f>IF(Z47="","","土")</f>
        <v/>
      </c>
      <c r="AA48" s="924" t="str">
        <f>IF(AA47="","","日")</f>
        <v/>
      </c>
      <c r="AB48" s="924" t="str">
        <f>IF(AB47="","","月")</f>
        <v/>
      </c>
      <c r="AC48" s="924" t="str">
        <f>IF(AC47="","","火")</f>
        <v/>
      </c>
      <c r="AD48" s="924" t="str">
        <f>IF(AD47="","","水")</f>
        <v/>
      </c>
      <c r="AE48" s="924" t="str">
        <f>IF(AE47="","","木")</f>
        <v/>
      </c>
      <c r="AF48" s="924" t="str">
        <f>IF(AF47="","","金")</f>
        <v/>
      </c>
      <c r="AG48" s="925" t="s">
        <v>631</v>
      </c>
      <c r="AH48" s="926">
        <f>COUNTIF(Z49:AF49,"夏休")+COUNTIF(Z49:AF49,"冬休")+COUNTIF(Z49:AF49,"中止")+COUNTIF(Z49:AF49,"制作中")</f>
        <v>0</v>
      </c>
      <c r="AJ48" s="919" t="s">
        <v>569</v>
      </c>
      <c r="AK48" s="924" t="str">
        <f>IF(AK47="","","土")</f>
        <v/>
      </c>
      <c r="AL48" s="924" t="str">
        <f>IF(AL47="","","日")</f>
        <v/>
      </c>
      <c r="AM48" s="924" t="str">
        <f>IF(AM47="","","月")</f>
        <v/>
      </c>
      <c r="AN48" s="924" t="str">
        <f>IF(AN47="","","火")</f>
        <v/>
      </c>
      <c r="AO48" s="924" t="str">
        <f>IF(AO47="","","水")</f>
        <v/>
      </c>
      <c r="AP48" s="924" t="str">
        <f>IF(AP47="","","木")</f>
        <v/>
      </c>
      <c r="AQ48" s="924" t="str">
        <f>IF(AQ47="","","金")</f>
        <v/>
      </c>
      <c r="AR48" s="925" t="s">
        <v>631</v>
      </c>
      <c r="AS48" s="926">
        <f>COUNTIF(AK49:AQ49,"夏休")+COUNTIF(AK49:AQ49,"冬休")+COUNTIF(AK49:AQ49,"中止")+COUNTIF(AK49:AQ49,"制作中")</f>
        <v>0</v>
      </c>
      <c r="AV48" s="919" t="s">
        <v>569</v>
      </c>
      <c r="AW48" s="924" t="str">
        <f>IF(AW47="","","土")</f>
        <v/>
      </c>
      <c r="AX48" s="924" t="str">
        <f>IF(AX47="","","日")</f>
        <v/>
      </c>
      <c r="AY48" s="924" t="str">
        <f>IF(AY47="","","月")</f>
        <v/>
      </c>
      <c r="AZ48" s="924" t="str">
        <f>IF(AZ47="","","火")</f>
        <v/>
      </c>
      <c r="BA48" s="924" t="str">
        <f>IF(BA47="","","水")</f>
        <v/>
      </c>
      <c r="BB48" s="924" t="str">
        <f>IF(BB47="","","木")</f>
        <v/>
      </c>
      <c r="BC48" s="924" t="str">
        <f>IF(BC47="","","金")</f>
        <v/>
      </c>
      <c r="BD48" s="925" t="s">
        <v>631</v>
      </c>
      <c r="BE48" s="926">
        <f>COUNTIF(AW49:BC49,"夏休")+COUNTIF(AW49:BC49,"冬休")+COUNTIF(AW49:BC49,"中止")+COUNTIF(AW49:BC49,"制作中")</f>
        <v>0</v>
      </c>
      <c r="BG48" s="919" t="s">
        <v>569</v>
      </c>
      <c r="BH48" s="924" t="str">
        <f>IF(BH47="","","土")</f>
        <v/>
      </c>
      <c r="BI48" s="924" t="str">
        <f>IF(BI47="","","日")</f>
        <v/>
      </c>
      <c r="BJ48" s="924" t="str">
        <f>IF(BJ47="","","月")</f>
        <v/>
      </c>
      <c r="BK48" s="924" t="str">
        <f>IF(BK47="","","火")</f>
        <v/>
      </c>
      <c r="BL48" s="924" t="str">
        <f>IF(BL47="","","水")</f>
        <v/>
      </c>
      <c r="BM48" s="924" t="str">
        <f>IF(BM47="","","木")</f>
        <v/>
      </c>
      <c r="BN48" s="924" t="str">
        <f>IF(BN47="","","金")</f>
        <v/>
      </c>
      <c r="BO48" s="925" t="s">
        <v>631</v>
      </c>
      <c r="BP48" s="926">
        <f>COUNTIF(BH49:BN49,"夏休")+COUNTIF(BH49:BN49,"冬休")+COUNTIF(BH49:BN49,"中止")+COUNTIF(BH49:BN49,"制作中")</f>
        <v>0</v>
      </c>
    </row>
    <row r="49" spans="1:74" ht="14.25" customHeight="1">
      <c r="A49" s="894"/>
      <c r="B49" s="927" t="s">
        <v>631</v>
      </c>
      <c r="C49" s="928"/>
      <c r="D49" s="929"/>
      <c r="E49" s="929"/>
      <c r="F49" s="929"/>
      <c r="G49" s="929"/>
      <c r="H49" s="929"/>
      <c r="I49" s="930"/>
      <c r="J49" s="925" t="s">
        <v>527</v>
      </c>
      <c r="K49" s="926">
        <f>COUNT(C47:I47)-K48</f>
        <v>0</v>
      </c>
      <c r="L49" s="894"/>
      <c r="M49" s="927" t="s">
        <v>631</v>
      </c>
      <c r="N49" s="928"/>
      <c r="O49" s="929"/>
      <c r="P49" s="929"/>
      <c r="Q49" s="929"/>
      <c r="R49" s="929"/>
      <c r="S49" s="929"/>
      <c r="T49" s="930"/>
      <c r="U49" s="925" t="s">
        <v>527</v>
      </c>
      <c r="V49" s="926">
        <f>COUNT(N47:T47)-V48</f>
        <v>0</v>
      </c>
      <c r="Y49" s="927" t="s">
        <v>631</v>
      </c>
      <c r="Z49" s="928"/>
      <c r="AA49" s="929"/>
      <c r="AB49" s="929"/>
      <c r="AC49" s="929"/>
      <c r="AD49" s="929"/>
      <c r="AE49" s="929"/>
      <c r="AF49" s="930"/>
      <c r="AG49" s="925" t="s">
        <v>527</v>
      </c>
      <c r="AH49" s="926">
        <f>COUNT(Z47:AF47)-AH48</f>
        <v>0</v>
      </c>
      <c r="AJ49" s="927" t="s">
        <v>631</v>
      </c>
      <c r="AK49" s="928"/>
      <c r="AL49" s="929"/>
      <c r="AM49" s="929"/>
      <c r="AN49" s="929"/>
      <c r="AO49" s="929"/>
      <c r="AP49" s="929"/>
      <c r="AQ49" s="930"/>
      <c r="AR49" s="925" t="s">
        <v>527</v>
      </c>
      <c r="AS49" s="926">
        <f>COUNT(AK47:AQ47)-AS48</f>
        <v>0</v>
      </c>
      <c r="AV49" s="927" t="s">
        <v>631</v>
      </c>
      <c r="AW49" s="928"/>
      <c r="AX49" s="929"/>
      <c r="AY49" s="929"/>
      <c r="AZ49" s="929"/>
      <c r="BA49" s="929"/>
      <c r="BB49" s="929"/>
      <c r="BC49" s="930"/>
      <c r="BD49" s="925" t="s">
        <v>527</v>
      </c>
      <c r="BE49" s="926">
        <f>COUNT(AW47:BC47)-BE48</f>
        <v>0</v>
      </c>
      <c r="BG49" s="927" t="s">
        <v>631</v>
      </c>
      <c r="BH49" s="928"/>
      <c r="BI49" s="929"/>
      <c r="BJ49" s="929"/>
      <c r="BK49" s="929"/>
      <c r="BL49" s="929"/>
      <c r="BM49" s="929"/>
      <c r="BN49" s="930"/>
      <c r="BO49" s="925" t="s">
        <v>527</v>
      </c>
      <c r="BP49" s="926">
        <f>COUNT(BH47:BN47)-BP48</f>
        <v>0</v>
      </c>
    </row>
    <row r="50" spans="1:74" ht="14.25" customHeight="1">
      <c r="A50" s="894"/>
      <c r="B50" s="927"/>
      <c r="C50" s="932"/>
      <c r="D50" s="933"/>
      <c r="E50" s="933"/>
      <c r="F50" s="933"/>
      <c r="G50" s="933"/>
      <c r="H50" s="933"/>
      <c r="I50" s="934"/>
      <c r="J50" s="925" t="s">
        <v>573</v>
      </c>
      <c r="K50" s="926">
        <f>COUNTIF(C51:I52,"休")</f>
        <v>0</v>
      </c>
      <c r="L50" s="894"/>
      <c r="M50" s="927"/>
      <c r="N50" s="932"/>
      <c r="O50" s="933"/>
      <c r="P50" s="933"/>
      <c r="Q50" s="933"/>
      <c r="R50" s="933"/>
      <c r="S50" s="933"/>
      <c r="T50" s="934"/>
      <c r="U50" s="925" t="s">
        <v>573</v>
      </c>
      <c r="V50" s="926">
        <f>COUNTIF(N51:T52,"休")</f>
        <v>0</v>
      </c>
      <c r="Y50" s="927"/>
      <c r="Z50" s="932"/>
      <c r="AA50" s="933"/>
      <c r="AB50" s="933"/>
      <c r="AC50" s="933"/>
      <c r="AD50" s="933"/>
      <c r="AE50" s="933"/>
      <c r="AF50" s="934"/>
      <c r="AG50" s="925" t="s">
        <v>573</v>
      </c>
      <c r="AH50" s="926">
        <f>COUNTIF(Z51:AF52,"休")</f>
        <v>0</v>
      </c>
      <c r="AJ50" s="927"/>
      <c r="AK50" s="932"/>
      <c r="AL50" s="933"/>
      <c r="AM50" s="933"/>
      <c r="AN50" s="933"/>
      <c r="AO50" s="933"/>
      <c r="AP50" s="933"/>
      <c r="AQ50" s="934"/>
      <c r="AR50" s="925" t="s">
        <v>573</v>
      </c>
      <c r="AS50" s="926">
        <f>COUNTIF(AK51:AQ52,"休")</f>
        <v>0</v>
      </c>
      <c r="AV50" s="927"/>
      <c r="AW50" s="932"/>
      <c r="AX50" s="933"/>
      <c r="AY50" s="933"/>
      <c r="AZ50" s="933"/>
      <c r="BA50" s="933"/>
      <c r="BB50" s="933"/>
      <c r="BC50" s="934"/>
      <c r="BD50" s="925" t="s">
        <v>573</v>
      </c>
      <c r="BE50" s="926">
        <f>COUNTIF(AW51:BC52,"休")</f>
        <v>0</v>
      </c>
      <c r="BG50" s="927"/>
      <c r="BH50" s="932"/>
      <c r="BI50" s="933"/>
      <c r="BJ50" s="933"/>
      <c r="BK50" s="933"/>
      <c r="BL50" s="933"/>
      <c r="BM50" s="933"/>
      <c r="BN50" s="934"/>
      <c r="BO50" s="925" t="s">
        <v>573</v>
      </c>
      <c r="BP50" s="926">
        <f>COUNTIF(BH51:BN52,"休")</f>
        <v>0</v>
      </c>
    </row>
    <row r="51" spans="1:74" ht="14.25" customHeight="1">
      <c r="A51" s="894"/>
      <c r="B51" s="927" t="s">
        <v>535</v>
      </c>
      <c r="C51" s="935"/>
      <c r="D51" s="936"/>
      <c r="E51" s="936"/>
      <c r="F51" s="936"/>
      <c r="G51" s="936"/>
      <c r="H51" s="936"/>
      <c r="I51" s="937"/>
      <c r="J51" s="925" t="s">
        <v>575</v>
      </c>
      <c r="K51" s="939" t="e">
        <f>K50/K49</f>
        <v>#DIV/0!</v>
      </c>
      <c r="L51" s="894"/>
      <c r="M51" s="927" t="s">
        <v>535</v>
      </c>
      <c r="N51" s="935"/>
      <c r="O51" s="936"/>
      <c r="P51" s="936"/>
      <c r="Q51" s="936"/>
      <c r="R51" s="936"/>
      <c r="S51" s="936"/>
      <c r="T51" s="937"/>
      <c r="U51" s="925" t="s">
        <v>575</v>
      </c>
      <c r="V51" s="939" t="e">
        <f>V50/V49</f>
        <v>#DIV/0!</v>
      </c>
      <c r="Y51" s="927" t="s">
        <v>535</v>
      </c>
      <c r="Z51" s="935"/>
      <c r="AA51" s="936"/>
      <c r="AB51" s="936"/>
      <c r="AC51" s="936"/>
      <c r="AD51" s="936"/>
      <c r="AE51" s="936"/>
      <c r="AF51" s="937"/>
      <c r="AG51" s="925" t="s">
        <v>575</v>
      </c>
      <c r="AH51" s="939" t="e">
        <f>AH50/AH49</f>
        <v>#DIV/0!</v>
      </c>
      <c r="AJ51" s="927" t="s">
        <v>535</v>
      </c>
      <c r="AK51" s="935"/>
      <c r="AL51" s="936"/>
      <c r="AM51" s="936"/>
      <c r="AN51" s="936"/>
      <c r="AO51" s="936"/>
      <c r="AP51" s="936"/>
      <c r="AQ51" s="937"/>
      <c r="AR51" s="925" t="s">
        <v>575</v>
      </c>
      <c r="AS51" s="939" t="e">
        <f>AS50/AS49</f>
        <v>#DIV/0!</v>
      </c>
      <c r="AV51" s="927" t="s">
        <v>535</v>
      </c>
      <c r="AW51" s="935"/>
      <c r="AX51" s="936"/>
      <c r="AY51" s="936"/>
      <c r="AZ51" s="936"/>
      <c r="BA51" s="936"/>
      <c r="BB51" s="936"/>
      <c r="BC51" s="937"/>
      <c r="BD51" s="925" t="s">
        <v>575</v>
      </c>
      <c r="BE51" s="939" t="e">
        <f>BE50/BE49</f>
        <v>#DIV/0!</v>
      </c>
      <c r="BG51" s="927" t="s">
        <v>535</v>
      </c>
      <c r="BH51" s="935"/>
      <c r="BI51" s="936"/>
      <c r="BJ51" s="936"/>
      <c r="BK51" s="936"/>
      <c r="BL51" s="936"/>
      <c r="BM51" s="936"/>
      <c r="BN51" s="937"/>
      <c r="BO51" s="925" t="s">
        <v>575</v>
      </c>
      <c r="BP51" s="939" t="e">
        <f>BP50/BP49</f>
        <v>#DIV/0!</v>
      </c>
    </row>
    <row r="52" spans="1:74" ht="14.25" customHeight="1">
      <c r="A52" s="894"/>
      <c r="B52" s="927"/>
      <c r="C52" s="935"/>
      <c r="D52" s="936"/>
      <c r="E52" s="936"/>
      <c r="F52" s="936"/>
      <c r="G52" s="936"/>
      <c r="H52" s="936"/>
      <c r="I52" s="937"/>
      <c r="J52" s="925" t="s">
        <v>528</v>
      </c>
      <c r="K52" s="926">
        <f>COUNTA(C53:I53)</f>
        <v>0</v>
      </c>
      <c r="L52" s="894"/>
      <c r="M52" s="927"/>
      <c r="N52" s="935"/>
      <c r="O52" s="936"/>
      <c r="P52" s="936"/>
      <c r="Q52" s="936"/>
      <c r="R52" s="936"/>
      <c r="S52" s="936"/>
      <c r="T52" s="937"/>
      <c r="U52" s="925" t="s">
        <v>528</v>
      </c>
      <c r="V52" s="926">
        <f>COUNTA(N53:T53)</f>
        <v>0</v>
      </c>
      <c r="Y52" s="927"/>
      <c r="Z52" s="935"/>
      <c r="AA52" s="936"/>
      <c r="AB52" s="936"/>
      <c r="AC52" s="936"/>
      <c r="AD52" s="936"/>
      <c r="AE52" s="936"/>
      <c r="AF52" s="937"/>
      <c r="AG52" s="925" t="s">
        <v>528</v>
      </c>
      <c r="AH52" s="926">
        <f>COUNTA(Z53:AF53)</f>
        <v>0</v>
      </c>
      <c r="AJ52" s="927"/>
      <c r="AK52" s="935"/>
      <c r="AL52" s="936"/>
      <c r="AM52" s="936"/>
      <c r="AN52" s="936"/>
      <c r="AO52" s="936"/>
      <c r="AP52" s="936"/>
      <c r="AQ52" s="937"/>
      <c r="AR52" s="925" t="s">
        <v>528</v>
      </c>
      <c r="AS52" s="926">
        <f>COUNTA(AK53:AQ53)</f>
        <v>0</v>
      </c>
      <c r="AV52" s="927"/>
      <c r="AW52" s="935"/>
      <c r="AX52" s="936"/>
      <c r="AY52" s="936"/>
      <c r="AZ52" s="936"/>
      <c r="BA52" s="936"/>
      <c r="BB52" s="936"/>
      <c r="BC52" s="937"/>
      <c r="BD52" s="925" t="s">
        <v>528</v>
      </c>
      <c r="BE52" s="926">
        <f>COUNTA(AW53:BC53)</f>
        <v>0</v>
      </c>
      <c r="BG52" s="927"/>
      <c r="BH52" s="935"/>
      <c r="BI52" s="936"/>
      <c r="BJ52" s="936"/>
      <c r="BK52" s="936"/>
      <c r="BL52" s="936"/>
      <c r="BM52" s="936"/>
      <c r="BN52" s="937"/>
      <c r="BO52" s="925" t="s">
        <v>528</v>
      </c>
      <c r="BP52" s="926">
        <f>COUNTA(BH53:BN53)</f>
        <v>0</v>
      </c>
    </row>
    <row r="53" spans="1:74" ht="14.25" customHeight="1">
      <c r="A53" s="894"/>
      <c r="B53" s="927" t="s">
        <v>538</v>
      </c>
      <c r="C53" s="935"/>
      <c r="D53" s="936"/>
      <c r="E53" s="936"/>
      <c r="F53" s="936"/>
      <c r="G53" s="936"/>
      <c r="H53" s="936"/>
      <c r="I53" s="937"/>
      <c r="J53" s="925" t="s">
        <v>577</v>
      </c>
      <c r="K53" s="939" t="e">
        <f>K52/K49</f>
        <v>#DIV/0!</v>
      </c>
      <c r="L53" s="894"/>
      <c r="M53" s="927" t="s">
        <v>538</v>
      </c>
      <c r="N53" s="935"/>
      <c r="O53" s="936"/>
      <c r="P53" s="936"/>
      <c r="Q53" s="936"/>
      <c r="R53" s="936"/>
      <c r="S53" s="936"/>
      <c r="T53" s="937"/>
      <c r="U53" s="925" t="s">
        <v>577</v>
      </c>
      <c r="V53" s="939" t="e">
        <f>V52/V49</f>
        <v>#DIV/0!</v>
      </c>
      <c r="Y53" s="927" t="s">
        <v>538</v>
      </c>
      <c r="Z53" s="935"/>
      <c r="AA53" s="936"/>
      <c r="AB53" s="936"/>
      <c r="AC53" s="936"/>
      <c r="AD53" s="936"/>
      <c r="AE53" s="936"/>
      <c r="AF53" s="937"/>
      <c r="AG53" s="925" t="s">
        <v>577</v>
      </c>
      <c r="AH53" s="939" t="e">
        <f>AH52/AH49</f>
        <v>#DIV/0!</v>
      </c>
      <c r="AJ53" s="927" t="s">
        <v>538</v>
      </c>
      <c r="AK53" s="935"/>
      <c r="AL53" s="936"/>
      <c r="AM53" s="936"/>
      <c r="AN53" s="936"/>
      <c r="AO53" s="936"/>
      <c r="AP53" s="936"/>
      <c r="AQ53" s="937"/>
      <c r="AR53" s="925" t="s">
        <v>577</v>
      </c>
      <c r="AS53" s="939" t="e">
        <f>AS52/AS49</f>
        <v>#DIV/0!</v>
      </c>
      <c r="AV53" s="927" t="s">
        <v>538</v>
      </c>
      <c r="AW53" s="935"/>
      <c r="AX53" s="936"/>
      <c r="AY53" s="936"/>
      <c r="AZ53" s="936"/>
      <c r="BA53" s="936"/>
      <c r="BB53" s="936"/>
      <c r="BC53" s="937"/>
      <c r="BD53" s="925" t="s">
        <v>577</v>
      </c>
      <c r="BE53" s="939" t="e">
        <f>BE52/BE49</f>
        <v>#DIV/0!</v>
      </c>
      <c r="BG53" s="927" t="s">
        <v>538</v>
      </c>
      <c r="BH53" s="935"/>
      <c r="BI53" s="936"/>
      <c r="BJ53" s="936"/>
      <c r="BK53" s="936"/>
      <c r="BL53" s="936"/>
      <c r="BM53" s="936"/>
      <c r="BN53" s="937"/>
      <c r="BO53" s="925" t="s">
        <v>577</v>
      </c>
      <c r="BP53" s="939" t="e">
        <f>BP52/BP49</f>
        <v>#DIV/0!</v>
      </c>
    </row>
    <row r="54" spans="1:74" ht="14.25" customHeight="1">
      <c r="A54" s="894"/>
      <c r="B54" s="940"/>
      <c r="C54" s="941"/>
      <c r="D54" s="942"/>
      <c r="E54" s="942"/>
      <c r="F54" s="942"/>
      <c r="G54" s="942"/>
      <c r="H54" s="942"/>
      <c r="I54" s="943"/>
      <c r="J54" s="944" t="s">
        <v>632</v>
      </c>
      <c r="K54" s="945" t="str">
        <f>IF(K47&lt;1,"対象外",IF(K52&gt;=K47,"OK","NG"))</f>
        <v>対象外</v>
      </c>
      <c r="L54" s="894"/>
      <c r="M54" s="940"/>
      <c r="N54" s="941"/>
      <c r="O54" s="942"/>
      <c r="P54" s="942"/>
      <c r="Q54" s="942"/>
      <c r="R54" s="942"/>
      <c r="S54" s="942"/>
      <c r="T54" s="943"/>
      <c r="U54" s="944" t="s">
        <v>632</v>
      </c>
      <c r="V54" s="945" t="str">
        <f>IF(1&gt;V47,"対象外",IF(V52&gt;=V47,"OK","NG"))</f>
        <v>対象外</v>
      </c>
      <c r="Y54" s="940"/>
      <c r="Z54" s="941"/>
      <c r="AA54" s="942"/>
      <c r="AB54" s="942"/>
      <c r="AC54" s="942"/>
      <c r="AD54" s="942"/>
      <c r="AE54" s="942"/>
      <c r="AF54" s="943"/>
      <c r="AG54" s="944" t="s">
        <v>632</v>
      </c>
      <c r="AH54" s="945" t="str">
        <f>IF(1&gt;AH47,"対象外",IF(AH52&gt;=AH47,"OK","NG"))</f>
        <v>対象外</v>
      </c>
      <c r="AJ54" s="940"/>
      <c r="AK54" s="941"/>
      <c r="AL54" s="942"/>
      <c r="AM54" s="942"/>
      <c r="AN54" s="942"/>
      <c r="AO54" s="942"/>
      <c r="AP54" s="942"/>
      <c r="AQ54" s="943"/>
      <c r="AR54" s="944" t="s">
        <v>632</v>
      </c>
      <c r="AS54" s="945" t="str">
        <f>IF(1&gt;AS47,"対象外",IF(AH52&gt;=AH47,"OK","NG"))</f>
        <v>対象外</v>
      </c>
      <c r="AV54" s="940"/>
      <c r="AW54" s="941"/>
      <c r="AX54" s="942"/>
      <c r="AY54" s="942"/>
      <c r="AZ54" s="942"/>
      <c r="BA54" s="942"/>
      <c r="BB54" s="942"/>
      <c r="BC54" s="943"/>
      <c r="BD54" s="944" t="s">
        <v>632</v>
      </c>
      <c r="BE54" s="945" t="str">
        <f>IF(1&gt;BE47,"対象外",IF(BE52&gt;=BE47,"OK","NG"))</f>
        <v>対象外</v>
      </c>
      <c r="BG54" s="940"/>
      <c r="BH54" s="941"/>
      <c r="BI54" s="942"/>
      <c r="BJ54" s="942"/>
      <c r="BK54" s="942"/>
      <c r="BL54" s="942"/>
      <c r="BM54" s="942"/>
      <c r="BN54" s="943"/>
      <c r="BO54" s="944" t="s">
        <v>632</v>
      </c>
      <c r="BP54" s="945" t="str">
        <f>IF(1&gt;BP47,"対象外",IF(BP52&gt;=BP47,"OK","NG"))</f>
        <v>対象外</v>
      </c>
      <c r="BV54" s="896" t="str">
        <f>IF(COUNTIF(K53:BP54,"NG")&gt;=1,"NG","OK")</f>
        <v>OK</v>
      </c>
    </row>
    <row r="55" spans="1:74" ht="14.25" hidden="1" customHeight="1">
      <c r="A55" s="894"/>
      <c r="B55" s="898"/>
      <c r="C55" s="898"/>
      <c r="D55" s="898"/>
      <c r="E55" s="898"/>
      <c r="F55" s="898"/>
      <c r="G55" s="898"/>
      <c r="H55" s="946" t="e">
        <f>IF(AND(DAY(H47)&gt;=22,DAY(H47)&lt;=28,H48="土"),1,0)</f>
        <v>#VALUE!</v>
      </c>
      <c r="I55" s="898"/>
      <c r="J55" s="894"/>
      <c r="K55" s="894"/>
      <c r="L55" s="894"/>
      <c r="M55" s="898"/>
      <c r="N55" s="898"/>
      <c r="O55" s="898"/>
      <c r="P55" s="898"/>
      <c r="Q55" s="898"/>
      <c r="R55" s="898"/>
      <c r="S55" s="946" t="e">
        <f>IF(AND(DAY(S47)&gt;=22,DAY(S47)&lt;=28,S48="土"),1,0)</f>
        <v>#VALUE!</v>
      </c>
      <c r="T55" s="898"/>
      <c r="U55" s="894"/>
      <c r="V55" s="894"/>
      <c r="Y55" s="898"/>
      <c r="Z55" s="898"/>
      <c r="AA55" s="898"/>
      <c r="AB55" s="898"/>
      <c r="AC55" s="898"/>
      <c r="AD55" s="898"/>
      <c r="AE55" s="946" t="e">
        <f>IF(AND(DAY(AE47)&gt;=22,DAY(AE47)&lt;=28,AE48="土"),1,0)</f>
        <v>#VALUE!</v>
      </c>
      <c r="AF55" s="898"/>
      <c r="AG55" s="894"/>
      <c r="AH55" s="894"/>
      <c r="AJ55" s="898"/>
      <c r="AK55" s="898"/>
      <c r="AL55" s="898"/>
      <c r="AM55" s="898"/>
      <c r="AN55" s="898"/>
      <c r="AO55" s="898"/>
      <c r="AP55" s="946" t="e">
        <f>IF(AND(DAY(AP47)&gt;=22,DAY(AP47)&lt;=28,AP48="土"),1,0)</f>
        <v>#VALUE!</v>
      </c>
      <c r="AQ55" s="898"/>
      <c r="AR55" s="894"/>
      <c r="AS55" s="894"/>
      <c r="AV55" s="898"/>
      <c r="AW55" s="898"/>
      <c r="AX55" s="898"/>
      <c r="AY55" s="898"/>
      <c r="AZ55" s="898"/>
      <c r="BA55" s="898"/>
      <c r="BB55" s="946" t="e">
        <f>IF(AND(DAY(BB47)&gt;=22,DAY(BB47)&lt;=28,BB48="土"),1,0)</f>
        <v>#VALUE!</v>
      </c>
      <c r="BC55" s="898"/>
      <c r="BD55" s="894"/>
      <c r="BE55" s="894"/>
      <c r="BG55" s="898"/>
      <c r="BH55" s="898"/>
      <c r="BI55" s="898"/>
      <c r="BJ55" s="898"/>
      <c r="BK55" s="898"/>
      <c r="BL55" s="898"/>
      <c r="BM55" s="946" t="e">
        <f>IF(AND(DAY(BM47)&gt;=22,DAY(BM47)&lt;=28,BM48="土"),1,0)</f>
        <v>#VALUE!</v>
      </c>
      <c r="BN55" s="898"/>
      <c r="BO55" s="894"/>
      <c r="BP55" s="894"/>
      <c r="BU55" s="896">
        <f t="shared" si="12"/>
        <v>0</v>
      </c>
      <c r="BV55" s="896" t="str">
        <f t="shared" si="11"/>
        <v>OK</v>
      </c>
    </row>
    <row r="56" spans="1:74" ht="14.25" hidden="1" customHeight="1">
      <c r="A56" s="894"/>
      <c r="B56" s="898"/>
      <c r="C56" s="898"/>
      <c r="D56" s="898"/>
      <c r="E56" s="898"/>
      <c r="F56" s="898"/>
      <c r="G56" s="898"/>
      <c r="H56" s="946" t="e">
        <f>IF(AND(DAY(H47)&gt;=22,DAY(H47)&lt;=28,H48="土",OR(H53="休",H53="雨")),1,0)</f>
        <v>#VALUE!</v>
      </c>
      <c r="I56" s="898"/>
      <c r="J56" s="894"/>
      <c r="K56" s="894"/>
      <c r="L56" s="894"/>
      <c r="M56" s="898"/>
      <c r="N56" s="898"/>
      <c r="O56" s="898"/>
      <c r="P56" s="898"/>
      <c r="Q56" s="898"/>
      <c r="R56" s="898"/>
      <c r="S56" s="946" t="e">
        <f>IF(AND(DAY(S47)&gt;=22,DAY(S47)&lt;=28,S48="土",OR(S53="休",S53="雨")),1,0)</f>
        <v>#VALUE!</v>
      </c>
      <c r="T56" s="898"/>
      <c r="U56" s="894"/>
      <c r="V56" s="894"/>
      <c r="Y56" s="898"/>
      <c r="Z56" s="898"/>
      <c r="AA56" s="898"/>
      <c r="AB56" s="898"/>
      <c r="AC56" s="898"/>
      <c r="AD56" s="898"/>
      <c r="AE56" s="946" t="e">
        <f>IF(AND(DAY(AE47)&gt;=22,DAY(AE47)&lt;=28,AE48="土",OR(AE53="休",AE53="雨")),1,0)</f>
        <v>#VALUE!</v>
      </c>
      <c r="AF56" s="898"/>
      <c r="AG56" s="894"/>
      <c r="AH56" s="894"/>
      <c r="AJ56" s="898"/>
      <c r="AK56" s="898"/>
      <c r="AL56" s="898"/>
      <c r="AM56" s="898"/>
      <c r="AN56" s="898"/>
      <c r="AO56" s="898"/>
      <c r="AP56" s="946" t="e">
        <f>IF(AND(DAY(AP47)&gt;=22,DAY(AP47)&lt;=28,AP48="土",OR(AP53="休",AP53="雨")),1,0)</f>
        <v>#VALUE!</v>
      </c>
      <c r="AQ56" s="898"/>
      <c r="AR56" s="894"/>
      <c r="AS56" s="894"/>
      <c r="AV56" s="898"/>
      <c r="AW56" s="898"/>
      <c r="AX56" s="898"/>
      <c r="AY56" s="898"/>
      <c r="AZ56" s="898"/>
      <c r="BA56" s="898"/>
      <c r="BB56" s="946" t="e">
        <f>IF(AND(DAY(BB47)&gt;=22,DAY(BB47)&lt;=28,BB48="土",OR(BB53="休",BB53="雨")),1,0)</f>
        <v>#VALUE!</v>
      </c>
      <c r="BC56" s="898"/>
      <c r="BD56" s="894"/>
      <c r="BE56" s="894"/>
      <c r="BG56" s="898"/>
      <c r="BH56" s="898"/>
      <c r="BI56" s="898"/>
      <c r="BJ56" s="898"/>
      <c r="BK56" s="898"/>
      <c r="BL56" s="898"/>
      <c r="BM56" s="946" t="e">
        <f>IF(AND(DAY(BM47)&gt;=22,DAY(BM47)&lt;=28,BM48="土",OR(BM53="休",BM53="雨")),1,0)</f>
        <v>#VALUE!</v>
      </c>
      <c r="BN56" s="898"/>
      <c r="BO56" s="894"/>
      <c r="BP56" s="894"/>
      <c r="BU56" s="896">
        <f t="shared" si="12"/>
        <v>0</v>
      </c>
      <c r="BV56" s="896" t="str">
        <f t="shared" si="11"/>
        <v>OK</v>
      </c>
    </row>
    <row r="57" spans="1:74" ht="14.25" hidden="1" customHeight="1">
      <c r="A57" s="894"/>
      <c r="B57" s="898"/>
      <c r="C57" s="898"/>
      <c r="D57" s="898"/>
      <c r="E57" s="898"/>
      <c r="F57" s="898"/>
      <c r="G57" s="898"/>
      <c r="H57" s="946" t="e">
        <f>IF(AND(DAY(H47)&gt;=8,DAY(H47)&lt;=14,H48="土"),1,0)</f>
        <v>#VALUE!</v>
      </c>
      <c r="I57" s="898"/>
      <c r="J57" s="894"/>
      <c r="K57" s="894"/>
      <c r="L57" s="894"/>
      <c r="M57" s="898"/>
      <c r="N57" s="898"/>
      <c r="O57" s="898"/>
      <c r="P57" s="898"/>
      <c r="Q57" s="898"/>
      <c r="R57" s="898"/>
      <c r="S57" s="946" t="e">
        <f>IF(AND(DAY(S47)&gt;=8,DAY(S47)&lt;=14,S48="土"),1,0)</f>
        <v>#VALUE!</v>
      </c>
      <c r="T57" s="898"/>
      <c r="U57" s="894"/>
      <c r="V57" s="894"/>
      <c r="Y57" s="898"/>
      <c r="Z57" s="898"/>
      <c r="AA57" s="898"/>
      <c r="AB57" s="898"/>
      <c r="AC57" s="898"/>
      <c r="AD57" s="898"/>
      <c r="AE57" s="946" t="e">
        <f>IF(AND(DAY(AE47)&gt;=8,DAY(AE47)&lt;=14,AE48="土"),1,0)</f>
        <v>#VALUE!</v>
      </c>
      <c r="AF57" s="898"/>
      <c r="AG57" s="894"/>
      <c r="AH57" s="894"/>
      <c r="AJ57" s="898"/>
      <c r="AK57" s="898"/>
      <c r="AL57" s="898"/>
      <c r="AM57" s="898"/>
      <c r="AN57" s="898"/>
      <c r="AO57" s="898"/>
      <c r="AP57" s="946" t="e">
        <f>IF(AND(DAY(AP47)&gt;=8,DAY(AP47)&lt;=14,AP48="土"),1,0)</f>
        <v>#VALUE!</v>
      </c>
      <c r="AQ57" s="898"/>
      <c r="AR57" s="894"/>
      <c r="AS57" s="894"/>
      <c r="AV57" s="898"/>
      <c r="AW57" s="898"/>
      <c r="AX57" s="898"/>
      <c r="AY57" s="898"/>
      <c r="AZ57" s="898"/>
      <c r="BA57" s="898"/>
      <c r="BB57" s="946" t="e">
        <f>IF(AND(DAY(BB47)&gt;=8,DAY(BB47)&lt;=14,BB48="土"),1,0)</f>
        <v>#VALUE!</v>
      </c>
      <c r="BC57" s="898"/>
      <c r="BD57" s="894"/>
      <c r="BE57" s="894"/>
      <c r="BG57" s="898"/>
      <c r="BH57" s="898"/>
      <c r="BI57" s="898"/>
      <c r="BJ57" s="898"/>
      <c r="BK57" s="898"/>
      <c r="BL57" s="898"/>
      <c r="BM57" s="946" t="e">
        <f>IF(AND(DAY(BM47)&gt;=8,DAY(BM47)&lt;=14,BM48="土"),1,0)</f>
        <v>#VALUE!</v>
      </c>
      <c r="BN57" s="898"/>
      <c r="BO57" s="894"/>
      <c r="BP57" s="894"/>
      <c r="BU57" s="896">
        <f t="shared" si="12"/>
        <v>0</v>
      </c>
      <c r="BV57" s="896" t="str">
        <f t="shared" si="11"/>
        <v>OK</v>
      </c>
    </row>
    <row r="58" spans="1:74" ht="14.25" hidden="1" customHeight="1">
      <c r="A58" s="894"/>
      <c r="B58" s="898"/>
      <c r="C58" s="898"/>
      <c r="D58" s="898"/>
      <c r="E58" s="898"/>
      <c r="F58" s="898"/>
      <c r="G58" s="898"/>
      <c r="H58" s="946" t="e">
        <f>IF(AND(DAY(H47)&gt;=8,DAY(H47)&lt;=14,H48="土",OR(H53="休",H53="雨")),1,0)</f>
        <v>#VALUE!</v>
      </c>
      <c r="I58" s="898"/>
      <c r="J58" s="894"/>
      <c r="K58" s="894"/>
      <c r="L58" s="894"/>
      <c r="M58" s="898"/>
      <c r="N58" s="898"/>
      <c r="O58" s="898"/>
      <c r="P58" s="898"/>
      <c r="Q58" s="898"/>
      <c r="R58" s="898"/>
      <c r="S58" s="946" t="e">
        <f>IF(AND(DAY(S47)&gt;=8,DAY(S47)&lt;=14,S48="土",OR(S53="休",S53="雨")),1,0)</f>
        <v>#VALUE!</v>
      </c>
      <c r="T58" s="898"/>
      <c r="U58" s="894"/>
      <c r="V58" s="894"/>
      <c r="Y58" s="898"/>
      <c r="Z58" s="898"/>
      <c r="AA58" s="898"/>
      <c r="AB58" s="898"/>
      <c r="AC58" s="898"/>
      <c r="AD58" s="898"/>
      <c r="AE58" s="946" t="e">
        <f>IF(AND(DAY(AE47)&gt;=8,DAY(AE47)&lt;=14,AE48="土",OR(AE53="休",AE53="雨")),1,0)</f>
        <v>#VALUE!</v>
      </c>
      <c r="AF58" s="898"/>
      <c r="AG58" s="894"/>
      <c r="AH58" s="894"/>
      <c r="AJ58" s="898"/>
      <c r="AK58" s="898"/>
      <c r="AL58" s="898"/>
      <c r="AM58" s="898"/>
      <c r="AN58" s="898"/>
      <c r="AO58" s="898"/>
      <c r="AP58" s="946" t="e">
        <f>IF(AND(DAY(AP47)&gt;=8,DAY(AP47)&lt;=14,AP48="土",OR(AP53="休",AP53="雨")),1,0)</f>
        <v>#VALUE!</v>
      </c>
      <c r="AQ58" s="898"/>
      <c r="AR58" s="894"/>
      <c r="AS58" s="894"/>
      <c r="AV58" s="898"/>
      <c r="AW58" s="898"/>
      <c r="AX58" s="898"/>
      <c r="AY58" s="898"/>
      <c r="AZ58" s="898"/>
      <c r="BA58" s="898"/>
      <c r="BB58" s="946" t="e">
        <f>IF(AND(DAY(BB47)&gt;=8,DAY(BB47)&lt;=14,BB48="土",OR(BB53="休",BB53="雨")),1,0)</f>
        <v>#VALUE!</v>
      </c>
      <c r="BC58" s="898"/>
      <c r="BD58" s="894"/>
      <c r="BE58" s="894"/>
      <c r="BG58" s="898"/>
      <c r="BH58" s="898"/>
      <c r="BI58" s="898"/>
      <c r="BJ58" s="898"/>
      <c r="BK58" s="898"/>
      <c r="BL58" s="898"/>
      <c r="BM58" s="946" t="e">
        <f>IF(AND(DAY(BM47)&gt;=8,DAY(BM47)&lt;=14,BM48="土",OR(BM53="休",BM53="雨")),1,0)</f>
        <v>#VALUE!</v>
      </c>
      <c r="BN58" s="898"/>
      <c r="BO58" s="894"/>
      <c r="BP58" s="894"/>
      <c r="BU58" s="896">
        <f t="shared" si="12"/>
        <v>0</v>
      </c>
      <c r="BV58" s="896" t="str">
        <f t="shared" si="11"/>
        <v>OK</v>
      </c>
    </row>
    <row r="59" spans="1:74" ht="14.25" customHeight="1">
      <c r="A59" s="894"/>
      <c r="B59" s="898"/>
      <c r="C59" s="898"/>
      <c r="D59" s="898"/>
      <c r="E59" s="898"/>
      <c r="F59" s="898"/>
      <c r="G59" s="898"/>
      <c r="H59" s="898"/>
      <c r="I59" s="898"/>
      <c r="J59" s="894"/>
      <c r="K59" s="894"/>
      <c r="L59" s="894"/>
      <c r="M59" s="898"/>
      <c r="N59" s="898"/>
      <c r="O59" s="898"/>
      <c r="P59" s="898"/>
      <c r="Q59" s="898"/>
      <c r="R59" s="898"/>
      <c r="S59" s="898"/>
      <c r="T59" s="898"/>
      <c r="U59" s="894"/>
      <c r="V59" s="894"/>
      <c r="Y59" s="898"/>
      <c r="Z59" s="898"/>
      <c r="AA59" s="898"/>
      <c r="AB59" s="898"/>
      <c r="AC59" s="898"/>
      <c r="AD59" s="898"/>
      <c r="AE59" s="898"/>
      <c r="AF59" s="898"/>
      <c r="AG59" s="894"/>
      <c r="AH59" s="894"/>
      <c r="AJ59" s="898"/>
      <c r="AK59" s="898"/>
      <c r="AL59" s="898"/>
      <c r="AM59" s="898"/>
      <c r="AN59" s="898"/>
      <c r="AO59" s="898"/>
      <c r="AP59" s="898"/>
      <c r="AQ59" s="898"/>
      <c r="AR59" s="894"/>
      <c r="AS59" s="894"/>
      <c r="AV59" s="898"/>
      <c r="AW59" s="898"/>
      <c r="AX59" s="898"/>
      <c r="AY59" s="898"/>
      <c r="AZ59" s="898"/>
      <c r="BA59" s="898"/>
      <c r="BB59" s="898"/>
      <c r="BC59" s="898"/>
      <c r="BD59" s="894"/>
      <c r="BE59" s="894"/>
      <c r="BG59" s="898"/>
      <c r="BH59" s="898"/>
      <c r="BI59" s="898"/>
      <c r="BJ59" s="898"/>
      <c r="BK59" s="898"/>
      <c r="BL59" s="898"/>
      <c r="BM59" s="898"/>
      <c r="BN59" s="898"/>
      <c r="BO59" s="894"/>
      <c r="BP59" s="894"/>
    </row>
    <row r="60" spans="1:74" ht="14.25" customHeight="1">
      <c r="A60" s="894"/>
      <c r="B60" s="894"/>
      <c r="C60" s="894"/>
      <c r="D60" s="894"/>
      <c r="E60" s="894"/>
      <c r="F60" s="894"/>
      <c r="G60" s="894"/>
      <c r="H60" s="894"/>
      <c r="I60" s="894"/>
      <c r="J60" s="894"/>
      <c r="K60" s="894"/>
      <c r="L60" s="894"/>
      <c r="M60" s="894"/>
      <c r="N60" s="894"/>
      <c r="O60" s="894"/>
      <c r="P60" s="894"/>
      <c r="Q60" s="894"/>
      <c r="R60" s="894"/>
      <c r="S60" s="894"/>
      <c r="T60" s="894"/>
      <c r="U60" s="894"/>
      <c r="V60" s="894"/>
    </row>
    <row r="61" spans="1:74" ht="14.25" hidden="1" customHeight="1">
      <c r="A61" s="894"/>
      <c r="B61" s="894"/>
      <c r="C61" s="913">
        <f>YEAR(I45+1)</f>
        <v>1900</v>
      </c>
      <c r="D61" s="913">
        <f>MONTH(I45+1)</f>
        <v>1</v>
      </c>
      <c r="E61" s="913">
        <f>DAY(I45+1)</f>
        <v>21</v>
      </c>
      <c r="F61" s="913"/>
      <c r="G61" s="913"/>
      <c r="H61" s="913"/>
      <c r="I61" s="913"/>
      <c r="J61" s="894"/>
      <c r="K61" s="894"/>
      <c r="L61" s="894"/>
      <c r="M61" s="894"/>
      <c r="N61" s="913">
        <f>YEAR(T45+1)</f>
        <v>1900</v>
      </c>
      <c r="O61" s="913">
        <f>MONTH(T45+1)</f>
        <v>3</v>
      </c>
      <c r="P61" s="913">
        <f>DAY(T45+1)</f>
        <v>17</v>
      </c>
      <c r="Q61" s="913"/>
      <c r="R61" s="913"/>
      <c r="S61" s="913"/>
      <c r="T61" s="913"/>
      <c r="U61" s="894"/>
      <c r="V61" s="894"/>
      <c r="Y61" s="894"/>
      <c r="Z61" s="913">
        <f>YEAR(AF45+1)</f>
        <v>1900</v>
      </c>
      <c r="AA61" s="913">
        <f>MONTH(AF45+1)</f>
        <v>5</v>
      </c>
      <c r="AB61" s="913">
        <f>DAY(AF45+1)</f>
        <v>12</v>
      </c>
      <c r="AC61" s="913"/>
      <c r="AD61" s="913"/>
      <c r="AE61" s="913"/>
      <c r="AF61" s="913"/>
      <c r="AG61" s="894"/>
      <c r="AH61" s="894"/>
      <c r="AJ61" s="894"/>
      <c r="AK61" s="913">
        <f>YEAR(AQ45+1)</f>
        <v>1900</v>
      </c>
      <c r="AL61" s="913">
        <f>MONTH(AQ45+1)</f>
        <v>7</v>
      </c>
      <c r="AM61" s="913">
        <f>DAY(AQ45+1)</f>
        <v>7</v>
      </c>
      <c r="AN61" s="913"/>
      <c r="AO61" s="913"/>
      <c r="AP61" s="913"/>
      <c r="AQ61" s="913"/>
      <c r="AR61" s="894"/>
      <c r="AS61" s="894"/>
      <c r="AV61" s="894"/>
      <c r="AW61" s="913">
        <f>YEAR(BC45+1)</f>
        <v>1900</v>
      </c>
      <c r="AX61" s="913">
        <f>MONTH(BC45+1)</f>
        <v>9</v>
      </c>
      <c r="AY61" s="913">
        <f>DAY(BC45+1)</f>
        <v>1</v>
      </c>
      <c r="AZ61" s="913"/>
      <c r="BA61" s="913"/>
      <c r="BB61" s="913"/>
      <c r="BC61" s="913"/>
      <c r="BD61" s="894"/>
      <c r="BE61" s="894"/>
      <c r="BG61" s="894"/>
      <c r="BH61" s="913">
        <f>YEAR(BN45+1)</f>
        <v>1900</v>
      </c>
      <c r="BI61" s="913">
        <f>MONTH(BN45+1)</f>
        <v>10</v>
      </c>
      <c r="BJ61" s="913">
        <f>DAY(BN45+1)</f>
        <v>27</v>
      </c>
      <c r="BK61" s="913"/>
      <c r="BL61" s="913"/>
      <c r="BM61" s="913"/>
      <c r="BN61" s="913"/>
      <c r="BO61" s="894"/>
      <c r="BP61" s="894"/>
    </row>
    <row r="62" spans="1:74" ht="14.25" hidden="1" customHeight="1">
      <c r="A62" s="894"/>
      <c r="B62" s="894"/>
      <c r="C62" s="914">
        <f>I45+1</f>
        <v>21</v>
      </c>
      <c r="D62" s="914">
        <f>C62+1</f>
        <v>22</v>
      </c>
      <c r="E62" s="914">
        <f t="shared" ref="E62:I62" si="37">D62+1</f>
        <v>23</v>
      </c>
      <c r="F62" s="914">
        <f t="shared" si="37"/>
        <v>24</v>
      </c>
      <c r="G62" s="914">
        <f t="shared" si="37"/>
        <v>25</v>
      </c>
      <c r="H62" s="914">
        <f t="shared" si="37"/>
        <v>26</v>
      </c>
      <c r="I62" s="914">
        <f t="shared" si="37"/>
        <v>27</v>
      </c>
      <c r="J62" s="894"/>
      <c r="K62" s="894"/>
      <c r="L62" s="894"/>
      <c r="M62" s="894"/>
      <c r="N62" s="914">
        <f>T45+1</f>
        <v>77</v>
      </c>
      <c r="O62" s="914">
        <f t="shared" ref="O62:T62" si="38">N62+1</f>
        <v>78</v>
      </c>
      <c r="P62" s="914">
        <f t="shared" si="38"/>
        <v>79</v>
      </c>
      <c r="Q62" s="914">
        <f t="shared" si="38"/>
        <v>80</v>
      </c>
      <c r="R62" s="914">
        <f t="shared" si="38"/>
        <v>81</v>
      </c>
      <c r="S62" s="914">
        <f t="shared" si="38"/>
        <v>82</v>
      </c>
      <c r="T62" s="914">
        <f t="shared" si="38"/>
        <v>83</v>
      </c>
      <c r="U62" s="894"/>
      <c r="V62" s="894"/>
      <c r="Y62" s="894"/>
      <c r="Z62" s="914">
        <f>AF45+1</f>
        <v>133</v>
      </c>
      <c r="AA62" s="914">
        <f t="shared" ref="AA62:AF62" si="39">Z62+1</f>
        <v>134</v>
      </c>
      <c r="AB62" s="914">
        <f t="shared" si="39"/>
        <v>135</v>
      </c>
      <c r="AC62" s="914">
        <f t="shared" si="39"/>
        <v>136</v>
      </c>
      <c r="AD62" s="914">
        <f t="shared" si="39"/>
        <v>137</v>
      </c>
      <c r="AE62" s="914">
        <f t="shared" si="39"/>
        <v>138</v>
      </c>
      <c r="AF62" s="914">
        <f t="shared" si="39"/>
        <v>139</v>
      </c>
      <c r="AG62" s="894"/>
      <c r="AH62" s="894"/>
      <c r="AJ62" s="894"/>
      <c r="AK62" s="914">
        <f>AQ45+1</f>
        <v>189</v>
      </c>
      <c r="AL62" s="914">
        <f t="shared" ref="AL62:AQ62" si="40">AK62+1</f>
        <v>190</v>
      </c>
      <c r="AM62" s="914">
        <f t="shared" si="40"/>
        <v>191</v>
      </c>
      <c r="AN62" s="914">
        <f t="shared" si="40"/>
        <v>192</v>
      </c>
      <c r="AO62" s="914">
        <f t="shared" si="40"/>
        <v>193</v>
      </c>
      <c r="AP62" s="914">
        <f t="shared" si="40"/>
        <v>194</v>
      </c>
      <c r="AQ62" s="914">
        <f t="shared" si="40"/>
        <v>195</v>
      </c>
      <c r="AR62" s="894"/>
      <c r="AS62" s="894"/>
      <c r="AV62" s="894"/>
      <c r="AW62" s="914">
        <f>BC45+1</f>
        <v>245</v>
      </c>
      <c r="AX62" s="914">
        <f t="shared" ref="AX62:BC62" si="41">AW62+1</f>
        <v>246</v>
      </c>
      <c r="AY62" s="914">
        <f t="shared" si="41"/>
        <v>247</v>
      </c>
      <c r="AZ62" s="914">
        <f t="shared" si="41"/>
        <v>248</v>
      </c>
      <c r="BA62" s="914">
        <f t="shared" si="41"/>
        <v>249</v>
      </c>
      <c r="BB62" s="914">
        <f t="shared" si="41"/>
        <v>250</v>
      </c>
      <c r="BC62" s="914">
        <f t="shared" si="41"/>
        <v>251</v>
      </c>
      <c r="BD62" s="894"/>
      <c r="BE62" s="894"/>
      <c r="BG62" s="894"/>
      <c r="BH62" s="914">
        <f>BN45+1</f>
        <v>301</v>
      </c>
      <c r="BI62" s="914">
        <f t="shared" ref="BI62:BN62" si="42">BH62+1</f>
        <v>302</v>
      </c>
      <c r="BJ62" s="914">
        <f t="shared" si="42"/>
        <v>303</v>
      </c>
      <c r="BK62" s="914">
        <f t="shared" si="42"/>
        <v>304</v>
      </c>
      <c r="BL62" s="914">
        <f t="shared" si="42"/>
        <v>305</v>
      </c>
      <c r="BM62" s="914">
        <f t="shared" si="42"/>
        <v>306</v>
      </c>
      <c r="BN62" s="914">
        <f t="shared" si="42"/>
        <v>307</v>
      </c>
      <c r="BO62" s="894"/>
      <c r="BP62" s="894"/>
    </row>
    <row r="63" spans="1:74" ht="14.25" customHeight="1">
      <c r="A63" s="894"/>
      <c r="B63" s="915" t="s">
        <v>596</v>
      </c>
      <c r="C63" s="916">
        <f>DATE($C61,$D61,1)</f>
        <v>1</v>
      </c>
      <c r="D63" s="917"/>
      <c r="E63" s="917"/>
      <c r="F63" s="917"/>
      <c r="G63" s="917"/>
      <c r="H63" s="917"/>
      <c r="I63" s="917"/>
      <c r="J63" s="917"/>
      <c r="K63" s="918"/>
      <c r="L63" s="894"/>
      <c r="M63" s="915" t="s">
        <v>596</v>
      </c>
      <c r="N63" s="916">
        <f>DATE($N61,$O61,1)</f>
        <v>61</v>
      </c>
      <c r="O63" s="917"/>
      <c r="P63" s="917"/>
      <c r="Q63" s="917"/>
      <c r="R63" s="917"/>
      <c r="S63" s="917"/>
      <c r="T63" s="917"/>
      <c r="U63" s="917"/>
      <c r="V63" s="918"/>
      <c r="Y63" s="915" t="s">
        <v>596</v>
      </c>
      <c r="Z63" s="916">
        <f>DATE($Z61,$AA61,1)</f>
        <v>122</v>
      </c>
      <c r="AA63" s="917"/>
      <c r="AB63" s="917"/>
      <c r="AC63" s="917"/>
      <c r="AD63" s="917"/>
      <c r="AE63" s="917"/>
      <c r="AF63" s="917"/>
      <c r="AG63" s="917"/>
      <c r="AH63" s="918"/>
      <c r="AJ63" s="915" t="s">
        <v>596</v>
      </c>
      <c r="AK63" s="916">
        <f>DATE($AK61,$AL61,1)</f>
        <v>183</v>
      </c>
      <c r="AL63" s="917"/>
      <c r="AM63" s="917"/>
      <c r="AN63" s="917"/>
      <c r="AO63" s="917"/>
      <c r="AP63" s="917"/>
      <c r="AQ63" s="917"/>
      <c r="AR63" s="917"/>
      <c r="AS63" s="918"/>
      <c r="AV63" s="915" t="s">
        <v>596</v>
      </c>
      <c r="AW63" s="916">
        <f>DATE($AW61,$AX61,1)</f>
        <v>245</v>
      </c>
      <c r="AX63" s="917"/>
      <c r="AY63" s="917"/>
      <c r="AZ63" s="917"/>
      <c r="BA63" s="917"/>
      <c r="BB63" s="917"/>
      <c r="BC63" s="917"/>
      <c r="BD63" s="917"/>
      <c r="BE63" s="918"/>
      <c r="BG63" s="915" t="s">
        <v>596</v>
      </c>
      <c r="BH63" s="916">
        <f>DATE($BH61,$BI61,1)</f>
        <v>275</v>
      </c>
      <c r="BI63" s="917"/>
      <c r="BJ63" s="917"/>
      <c r="BK63" s="917"/>
      <c r="BL63" s="917"/>
      <c r="BM63" s="917"/>
      <c r="BN63" s="917"/>
      <c r="BO63" s="917"/>
      <c r="BP63" s="918"/>
    </row>
    <row r="64" spans="1:74" ht="14.25" customHeight="1">
      <c r="A64" s="894"/>
      <c r="B64" s="919" t="s">
        <v>630</v>
      </c>
      <c r="C64" s="920" t="str">
        <f>IF(I45&lt;$G$7,I47+1,"")</f>
        <v/>
      </c>
      <c r="D64" s="921" t="str">
        <f t="shared" ref="D64:I64" si="43">IF(C62&lt;$G$7,C64+1,"")</f>
        <v/>
      </c>
      <c r="E64" s="921" t="str">
        <f t="shared" si="43"/>
        <v/>
      </c>
      <c r="F64" s="921" t="str">
        <f t="shared" si="43"/>
        <v/>
      </c>
      <c r="G64" s="921" t="str">
        <f t="shared" si="43"/>
        <v/>
      </c>
      <c r="H64" s="921" t="str">
        <f t="shared" si="43"/>
        <v/>
      </c>
      <c r="I64" s="921" t="str">
        <f t="shared" si="43"/>
        <v/>
      </c>
      <c r="J64" s="922" t="s">
        <v>598</v>
      </c>
      <c r="K64" s="923">
        <f>COUNTIFS(C65:I65,"土",C66:I66,"")+COUNTIFS(C65:I65,"日",C66:I66,"")</f>
        <v>0</v>
      </c>
      <c r="L64" s="894"/>
      <c r="M64" s="919" t="s">
        <v>630</v>
      </c>
      <c r="N64" s="920" t="str">
        <f>IF(T45&lt;$G$7,T47+1,"")</f>
        <v/>
      </c>
      <c r="O64" s="921" t="str">
        <f t="shared" ref="O64:T64" si="44">IF(N62&lt;$G$7,N64+1,"")</f>
        <v/>
      </c>
      <c r="P64" s="921" t="str">
        <f t="shared" si="44"/>
        <v/>
      </c>
      <c r="Q64" s="921" t="str">
        <f t="shared" si="44"/>
        <v/>
      </c>
      <c r="R64" s="921" t="str">
        <f t="shared" si="44"/>
        <v/>
      </c>
      <c r="S64" s="921" t="str">
        <f t="shared" si="44"/>
        <v/>
      </c>
      <c r="T64" s="921" t="str">
        <f t="shared" si="44"/>
        <v/>
      </c>
      <c r="U64" s="922" t="s">
        <v>598</v>
      </c>
      <c r="V64" s="923">
        <f>COUNTIFS(N65:T65,"土",N66:T66,"")+COUNTIFS(N65:T65,"日",N66:T66,"")</f>
        <v>0</v>
      </c>
      <c r="Y64" s="919" t="s">
        <v>630</v>
      </c>
      <c r="Z64" s="920" t="str">
        <f>IF(AF45&lt;$G$7,AF47+1,"")</f>
        <v/>
      </c>
      <c r="AA64" s="921" t="str">
        <f t="shared" ref="AA64:AF64" si="45">IF(Z62&lt;$G$7,Z64+1,"")</f>
        <v/>
      </c>
      <c r="AB64" s="921" t="str">
        <f t="shared" si="45"/>
        <v/>
      </c>
      <c r="AC64" s="921" t="str">
        <f t="shared" si="45"/>
        <v/>
      </c>
      <c r="AD64" s="921" t="str">
        <f t="shared" si="45"/>
        <v/>
      </c>
      <c r="AE64" s="921" t="str">
        <f t="shared" si="45"/>
        <v/>
      </c>
      <c r="AF64" s="921" t="str">
        <f t="shared" si="45"/>
        <v/>
      </c>
      <c r="AG64" s="922" t="s">
        <v>598</v>
      </c>
      <c r="AH64" s="923">
        <f>COUNTIFS(Z65:AF65,"土",Z66:AF66,"")+COUNTIFS(Z65:AF65,"日",Z66:AF66,"")</f>
        <v>0</v>
      </c>
      <c r="AJ64" s="919" t="s">
        <v>630</v>
      </c>
      <c r="AK64" s="920" t="str">
        <f>IF(AQ45&lt;$G$7,AQ47+1,"")</f>
        <v/>
      </c>
      <c r="AL64" s="921" t="str">
        <f t="shared" ref="AL64:AQ64" si="46">IF(AK62&lt;$G$7,AK64+1,"")</f>
        <v/>
      </c>
      <c r="AM64" s="921" t="str">
        <f t="shared" si="46"/>
        <v/>
      </c>
      <c r="AN64" s="921" t="str">
        <f t="shared" si="46"/>
        <v/>
      </c>
      <c r="AO64" s="921" t="str">
        <f t="shared" si="46"/>
        <v/>
      </c>
      <c r="AP64" s="921" t="str">
        <f t="shared" si="46"/>
        <v/>
      </c>
      <c r="AQ64" s="921" t="str">
        <f t="shared" si="46"/>
        <v/>
      </c>
      <c r="AR64" s="922" t="s">
        <v>598</v>
      </c>
      <c r="AS64" s="923">
        <f>COUNTIFS(AK65:AQ65,"土",AK66:AQ66,"")+COUNTIFS(AK65:AQ65,"日",AK66:AQ66,"")</f>
        <v>0</v>
      </c>
      <c r="AV64" s="919" t="s">
        <v>630</v>
      </c>
      <c r="AW64" s="920" t="str">
        <f>IF(BC45&lt;$G$7,BC47+1,"")</f>
        <v/>
      </c>
      <c r="AX64" s="921" t="str">
        <f t="shared" ref="AX64:BC64" si="47">IF(AW62&lt;$G$7,AW64+1,"")</f>
        <v/>
      </c>
      <c r="AY64" s="921" t="str">
        <f t="shared" si="47"/>
        <v/>
      </c>
      <c r="AZ64" s="921" t="str">
        <f t="shared" si="47"/>
        <v/>
      </c>
      <c r="BA64" s="921" t="str">
        <f t="shared" si="47"/>
        <v/>
      </c>
      <c r="BB64" s="921" t="str">
        <f t="shared" si="47"/>
        <v/>
      </c>
      <c r="BC64" s="921" t="str">
        <f t="shared" si="47"/>
        <v/>
      </c>
      <c r="BD64" s="922" t="s">
        <v>598</v>
      </c>
      <c r="BE64" s="923">
        <f>COUNTIFS(AW65:BC65,"土",AW66:BC66,"")+COUNTIFS(AW65:BC65,"日",AW66:BC66,"")</f>
        <v>0</v>
      </c>
      <c r="BG64" s="919" t="s">
        <v>630</v>
      </c>
      <c r="BH64" s="920" t="str">
        <f>IF(BN45&lt;$G$7,BN47+1,"")</f>
        <v/>
      </c>
      <c r="BI64" s="921" t="str">
        <f t="shared" ref="BI64:BN64" si="48">IF(BH62&lt;$G$7,BH64+1,"")</f>
        <v/>
      </c>
      <c r="BJ64" s="921" t="str">
        <f t="shared" si="48"/>
        <v/>
      </c>
      <c r="BK64" s="921" t="str">
        <f t="shared" si="48"/>
        <v/>
      </c>
      <c r="BL64" s="921" t="str">
        <f t="shared" si="48"/>
        <v/>
      </c>
      <c r="BM64" s="921" t="str">
        <f t="shared" si="48"/>
        <v/>
      </c>
      <c r="BN64" s="921" t="str">
        <f t="shared" si="48"/>
        <v/>
      </c>
      <c r="BO64" s="922" t="s">
        <v>598</v>
      </c>
      <c r="BP64" s="923">
        <f>COUNTIFS(BH65:BN65,"土",BH66:BN66,"")+COUNTIFS(BH65:BN65,"日",BH66:BN66,"")</f>
        <v>0</v>
      </c>
    </row>
    <row r="65" spans="1:74" ht="14.25" customHeight="1">
      <c r="A65" s="894"/>
      <c r="B65" s="919" t="s">
        <v>569</v>
      </c>
      <c r="C65" s="924" t="str">
        <f>IF(C64="","","土")</f>
        <v/>
      </c>
      <c r="D65" s="924" t="str">
        <f>IF(D64="","","日")</f>
        <v/>
      </c>
      <c r="E65" s="924" t="str">
        <f>IF(E64="","","月")</f>
        <v/>
      </c>
      <c r="F65" s="924" t="str">
        <f>IF(F64="","","火")</f>
        <v/>
      </c>
      <c r="G65" s="924" t="str">
        <f>IF(G64="","","水")</f>
        <v/>
      </c>
      <c r="H65" s="924" t="str">
        <f>IF(H64="","","木")</f>
        <v/>
      </c>
      <c r="I65" s="924" t="str">
        <f>IF(I64="","","金")</f>
        <v/>
      </c>
      <c r="J65" s="925" t="s">
        <v>631</v>
      </c>
      <c r="K65" s="926">
        <f>COUNTIF(C66:I66,"夏休")+COUNTIF(C66:I66,"冬休")+COUNTIF(C66:I66,"中止")+COUNTIF(C66:I66,"制作中")</f>
        <v>0</v>
      </c>
      <c r="L65" s="894"/>
      <c r="M65" s="919" t="s">
        <v>569</v>
      </c>
      <c r="N65" s="924" t="str">
        <f>IF(N64="","","土")</f>
        <v/>
      </c>
      <c r="O65" s="924" t="str">
        <f>IF(O64="","","日")</f>
        <v/>
      </c>
      <c r="P65" s="924" t="str">
        <f>IF(P64="","","月")</f>
        <v/>
      </c>
      <c r="Q65" s="924" t="str">
        <f>IF(Q64="","","火")</f>
        <v/>
      </c>
      <c r="R65" s="924" t="str">
        <f>IF(R64="","","水")</f>
        <v/>
      </c>
      <c r="S65" s="924" t="str">
        <f>IF(S64="","","木")</f>
        <v/>
      </c>
      <c r="T65" s="924" t="str">
        <f>IF(T64="","","金")</f>
        <v/>
      </c>
      <c r="U65" s="925" t="s">
        <v>631</v>
      </c>
      <c r="V65" s="926">
        <f>COUNTIF(N66:T66,"夏休")+COUNTIF(N66:T66,"冬休")+COUNTIF(N66:T66,"中止")+COUNTIF(N66:T66,"制作中")</f>
        <v>0</v>
      </c>
      <c r="Y65" s="919" t="s">
        <v>569</v>
      </c>
      <c r="Z65" s="924" t="str">
        <f>IF(Z64="","","土")</f>
        <v/>
      </c>
      <c r="AA65" s="924" t="str">
        <f>IF(AA64="","","日")</f>
        <v/>
      </c>
      <c r="AB65" s="924" t="str">
        <f>IF(AB64="","","月")</f>
        <v/>
      </c>
      <c r="AC65" s="924" t="str">
        <f>IF(AC64="","","火")</f>
        <v/>
      </c>
      <c r="AD65" s="924" t="str">
        <f>IF(AD64="","","水")</f>
        <v/>
      </c>
      <c r="AE65" s="924" t="str">
        <f>IF(AE64="","","木")</f>
        <v/>
      </c>
      <c r="AF65" s="924" t="str">
        <f>IF(AF64="","","金")</f>
        <v/>
      </c>
      <c r="AG65" s="925" t="s">
        <v>631</v>
      </c>
      <c r="AH65" s="926">
        <f>COUNTIF(Z66:AF66,"夏休")+COUNTIF(Z66:AF66,"冬休")+COUNTIF(Z66:AF66,"中止")+COUNTIF(Z66:AF66,"制作中")</f>
        <v>0</v>
      </c>
      <c r="AJ65" s="919" t="s">
        <v>569</v>
      </c>
      <c r="AK65" s="924" t="str">
        <f>IF(AK64="","","土")</f>
        <v/>
      </c>
      <c r="AL65" s="924" t="str">
        <f>IF(AL64="","","日")</f>
        <v/>
      </c>
      <c r="AM65" s="924" t="str">
        <f>IF(AM64="","","月")</f>
        <v/>
      </c>
      <c r="AN65" s="924" t="str">
        <f>IF(AN64="","","火")</f>
        <v/>
      </c>
      <c r="AO65" s="924" t="str">
        <f>IF(AO64="","","水")</f>
        <v/>
      </c>
      <c r="AP65" s="924" t="str">
        <f>IF(AP64="","","木")</f>
        <v/>
      </c>
      <c r="AQ65" s="924" t="str">
        <f>IF(AQ64="","","金")</f>
        <v/>
      </c>
      <c r="AR65" s="925" t="s">
        <v>631</v>
      </c>
      <c r="AS65" s="926">
        <f>COUNTIF(AK66:AQ66,"夏休")+COUNTIF(AK66:AQ66,"冬休")+COUNTIF(AK66:AQ66,"中止")+COUNTIF(AK66:AQ66,"制作中")</f>
        <v>0</v>
      </c>
      <c r="AV65" s="919" t="s">
        <v>569</v>
      </c>
      <c r="AW65" s="924" t="str">
        <f>IF(AW64="","","土")</f>
        <v/>
      </c>
      <c r="AX65" s="924" t="str">
        <f>IF(AX64="","","日")</f>
        <v/>
      </c>
      <c r="AY65" s="924" t="str">
        <f>IF(AY64="","","月")</f>
        <v/>
      </c>
      <c r="AZ65" s="924" t="str">
        <f>IF(AZ64="","","火")</f>
        <v/>
      </c>
      <c r="BA65" s="924" t="str">
        <f>IF(BA64="","","水")</f>
        <v/>
      </c>
      <c r="BB65" s="924" t="str">
        <f>IF(BB64="","","木")</f>
        <v/>
      </c>
      <c r="BC65" s="924" t="str">
        <f>IF(BC64="","","金")</f>
        <v/>
      </c>
      <c r="BD65" s="925" t="s">
        <v>631</v>
      </c>
      <c r="BE65" s="926">
        <f>COUNTIF(AW66:BC66,"夏休")+COUNTIF(AW66:BC66,"冬休")+COUNTIF(AW66:BC66,"中止")+COUNTIF(AW66:BC66,"制作中")</f>
        <v>0</v>
      </c>
      <c r="BG65" s="919" t="s">
        <v>569</v>
      </c>
      <c r="BH65" s="924" t="str">
        <f>IF(BH64="","","土")</f>
        <v/>
      </c>
      <c r="BI65" s="924" t="str">
        <f>IF(BI64="","","日")</f>
        <v/>
      </c>
      <c r="BJ65" s="924" t="str">
        <f>IF(BJ64="","","月")</f>
        <v/>
      </c>
      <c r="BK65" s="924" t="str">
        <f>IF(BK64="","","火")</f>
        <v/>
      </c>
      <c r="BL65" s="924" t="str">
        <f>IF(BL64="","","水")</f>
        <v/>
      </c>
      <c r="BM65" s="924" t="str">
        <f>IF(BM64="","","木")</f>
        <v/>
      </c>
      <c r="BN65" s="924" t="str">
        <f>IF(BN64="","","金")</f>
        <v/>
      </c>
      <c r="BO65" s="925" t="s">
        <v>631</v>
      </c>
      <c r="BP65" s="926">
        <f>COUNTIF(BH66:BN66,"夏休")+COUNTIF(BH66:BN66,"冬休")+COUNTIF(BH66:BN66,"中止")+COUNTIF(BH66:BN66,"制作中")</f>
        <v>0</v>
      </c>
    </row>
    <row r="66" spans="1:74" ht="14.25" customHeight="1">
      <c r="A66" s="894"/>
      <c r="B66" s="927" t="s">
        <v>631</v>
      </c>
      <c r="C66" s="928"/>
      <c r="D66" s="929"/>
      <c r="E66" s="929"/>
      <c r="F66" s="929"/>
      <c r="G66" s="929"/>
      <c r="H66" s="929"/>
      <c r="I66" s="930"/>
      <c r="J66" s="925" t="s">
        <v>527</v>
      </c>
      <c r="K66" s="926">
        <f>COUNT(C64:I64)-K65</f>
        <v>0</v>
      </c>
      <c r="L66" s="894"/>
      <c r="M66" s="927" t="s">
        <v>631</v>
      </c>
      <c r="N66" s="928"/>
      <c r="O66" s="929"/>
      <c r="P66" s="929"/>
      <c r="Q66" s="929"/>
      <c r="R66" s="929"/>
      <c r="S66" s="929"/>
      <c r="T66" s="930"/>
      <c r="U66" s="925" t="s">
        <v>527</v>
      </c>
      <c r="V66" s="926">
        <f>COUNT(N64:T64)-V65</f>
        <v>0</v>
      </c>
      <c r="Y66" s="927" t="s">
        <v>631</v>
      </c>
      <c r="Z66" s="928"/>
      <c r="AA66" s="929"/>
      <c r="AB66" s="929"/>
      <c r="AC66" s="929"/>
      <c r="AD66" s="929"/>
      <c r="AE66" s="929"/>
      <c r="AF66" s="930"/>
      <c r="AG66" s="925" t="s">
        <v>527</v>
      </c>
      <c r="AH66" s="926">
        <f>COUNT(Z64:AF64)-AH65</f>
        <v>0</v>
      </c>
      <c r="AJ66" s="927" t="s">
        <v>631</v>
      </c>
      <c r="AK66" s="928"/>
      <c r="AL66" s="929"/>
      <c r="AM66" s="929"/>
      <c r="AN66" s="929"/>
      <c r="AO66" s="929"/>
      <c r="AP66" s="929"/>
      <c r="AQ66" s="930"/>
      <c r="AR66" s="925" t="s">
        <v>527</v>
      </c>
      <c r="AS66" s="926">
        <f>COUNT(AK64:AQ64)-AS65</f>
        <v>0</v>
      </c>
      <c r="AV66" s="927" t="s">
        <v>631</v>
      </c>
      <c r="AW66" s="928"/>
      <c r="AX66" s="929"/>
      <c r="AY66" s="929"/>
      <c r="AZ66" s="929"/>
      <c r="BA66" s="929"/>
      <c r="BB66" s="929"/>
      <c r="BC66" s="930"/>
      <c r="BD66" s="925" t="s">
        <v>527</v>
      </c>
      <c r="BE66" s="926">
        <f>COUNT(AW64:BC64)-BE65</f>
        <v>0</v>
      </c>
      <c r="BG66" s="927" t="s">
        <v>631</v>
      </c>
      <c r="BH66" s="928"/>
      <c r="BI66" s="929"/>
      <c r="BJ66" s="929"/>
      <c r="BK66" s="929"/>
      <c r="BL66" s="929"/>
      <c r="BM66" s="929"/>
      <c r="BN66" s="930"/>
      <c r="BO66" s="925" t="s">
        <v>527</v>
      </c>
      <c r="BP66" s="926">
        <f>COUNT(BH64:BN64)-BP65</f>
        <v>0</v>
      </c>
    </row>
    <row r="67" spans="1:74" ht="14.25" customHeight="1">
      <c r="A67" s="894"/>
      <c r="B67" s="927"/>
      <c r="C67" s="932"/>
      <c r="D67" s="933"/>
      <c r="E67" s="933"/>
      <c r="F67" s="933"/>
      <c r="G67" s="933"/>
      <c r="H67" s="933"/>
      <c r="I67" s="934"/>
      <c r="J67" s="925" t="s">
        <v>573</v>
      </c>
      <c r="K67" s="926">
        <f>COUNTIF(C68:I69,"休")</f>
        <v>0</v>
      </c>
      <c r="L67" s="894"/>
      <c r="M67" s="927"/>
      <c r="N67" s="932"/>
      <c r="O67" s="933"/>
      <c r="P67" s="933"/>
      <c r="Q67" s="933"/>
      <c r="R67" s="933"/>
      <c r="S67" s="933"/>
      <c r="T67" s="934"/>
      <c r="U67" s="925" t="s">
        <v>573</v>
      </c>
      <c r="V67" s="926">
        <f>COUNTIF(N68:T69,"休")</f>
        <v>0</v>
      </c>
      <c r="Y67" s="927"/>
      <c r="Z67" s="932"/>
      <c r="AA67" s="933"/>
      <c r="AB67" s="933"/>
      <c r="AC67" s="933"/>
      <c r="AD67" s="933"/>
      <c r="AE67" s="933"/>
      <c r="AF67" s="934"/>
      <c r="AG67" s="925" t="s">
        <v>573</v>
      </c>
      <c r="AH67" s="926">
        <f>COUNTIF(Z68:AF69,"休")</f>
        <v>0</v>
      </c>
      <c r="AJ67" s="927"/>
      <c r="AK67" s="932"/>
      <c r="AL67" s="933"/>
      <c r="AM67" s="933"/>
      <c r="AN67" s="933"/>
      <c r="AO67" s="933"/>
      <c r="AP67" s="933"/>
      <c r="AQ67" s="934"/>
      <c r="AR67" s="925" t="s">
        <v>573</v>
      </c>
      <c r="AS67" s="926">
        <f>COUNTIF(AK68:AQ69,"休")</f>
        <v>0</v>
      </c>
      <c r="AV67" s="927"/>
      <c r="AW67" s="932"/>
      <c r="AX67" s="933"/>
      <c r="AY67" s="933"/>
      <c r="AZ67" s="933"/>
      <c r="BA67" s="933"/>
      <c r="BB67" s="933"/>
      <c r="BC67" s="934"/>
      <c r="BD67" s="925" t="s">
        <v>573</v>
      </c>
      <c r="BE67" s="926">
        <f>COUNTIF(AW68:BC69,"休")</f>
        <v>0</v>
      </c>
      <c r="BG67" s="927"/>
      <c r="BH67" s="932"/>
      <c r="BI67" s="933"/>
      <c r="BJ67" s="933"/>
      <c r="BK67" s="933"/>
      <c r="BL67" s="933"/>
      <c r="BM67" s="933"/>
      <c r="BN67" s="934"/>
      <c r="BO67" s="925" t="s">
        <v>573</v>
      </c>
      <c r="BP67" s="926">
        <f>COUNTIF(BH68:BN69,"休")</f>
        <v>0</v>
      </c>
    </row>
    <row r="68" spans="1:74" ht="14.25" customHeight="1">
      <c r="A68" s="894"/>
      <c r="B68" s="927" t="s">
        <v>535</v>
      </c>
      <c r="C68" s="935"/>
      <c r="D68" s="936"/>
      <c r="E68" s="936"/>
      <c r="F68" s="936"/>
      <c r="G68" s="936"/>
      <c r="H68" s="936"/>
      <c r="I68" s="937"/>
      <c r="J68" s="925" t="s">
        <v>575</v>
      </c>
      <c r="K68" s="939" t="e">
        <f>K67/K66</f>
        <v>#DIV/0!</v>
      </c>
      <c r="L68" s="894"/>
      <c r="M68" s="927" t="s">
        <v>535</v>
      </c>
      <c r="N68" s="935"/>
      <c r="O68" s="936"/>
      <c r="P68" s="936"/>
      <c r="Q68" s="936"/>
      <c r="R68" s="936"/>
      <c r="S68" s="936"/>
      <c r="T68" s="937"/>
      <c r="U68" s="925" t="s">
        <v>575</v>
      </c>
      <c r="V68" s="939" t="e">
        <f>V67/V66</f>
        <v>#DIV/0!</v>
      </c>
      <c r="Y68" s="927" t="s">
        <v>535</v>
      </c>
      <c r="Z68" s="935"/>
      <c r="AA68" s="936"/>
      <c r="AB68" s="936"/>
      <c r="AC68" s="936"/>
      <c r="AD68" s="936"/>
      <c r="AE68" s="936"/>
      <c r="AF68" s="937"/>
      <c r="AG68" s="925" t="s">
        <v>575</v>
      </c>
      <c r="AH68" s="939" t="e">
        <f>AH67/AH66</f>
        <v>#DIV/0!</v>
      </c>
      <c r="AJ68" s="927" t="s">
        <v>535</v>
      </c>
      <c r="AK68" s="935"/>
      <c r="AL68" s="936"/>
      <c r="AM68" s="936"/>
      <c r="AN68" s="936"/>
      <c r="AO68" s="936"/>
      <c r="AP68" s="936"/>
      <c r="AQ68" s="937"/>
      <c r="AR68" s="925" t="s">
        <v>575</v>
      </c>
      <c r="AS68" s="939" t="e">
        <f>AS67/AS66</f>
        <v>#DIV/0!</v>
      </c>
      <c r="AV68" s="927" t="s">
        <v>535</v>
      </c>
      <c r="AW68" s="935"/>
      <c r="AX68" s="936"/>
      <c r="AY68" s="936"/>
      <c r="AZ68" s="936"/>
      <c r="BA68" s="936"/>
      <c r="BB68" s="936"/>
      <c r="BC68" s="937"/>
      <c r="BD68" s="925" t="s">
        <v>575</v>
      </c>
      <c r="BE68" s="939" t="e">
        <f>BE67/BE66</f>
        <v>#DIV/0!</v>
      </c>
      <c r="BG68" s="927" t="s">
        <v>535</v>
      </c>
      <c r="BH68" s="935"/>
      <c r="BI68" s="936"/>
      <c r="BJ68" s="936"/>
      <c r="BK68" s="936"/>
      <c r="BL68" s="936"/>
      <c r="BM68" s="936"/>
      <c r="BN68" s="937"/>
      <c r="BO68" s="925" t="s">
        <v>575</v>
      </c>
      <c r="BP68" s="939" t="e">
        <f>BP67/BP66</f>
        <v>#DIV/0!</v>
      </c>
    </row>
    <row r="69" spans="1:74" ht="14.25" customHeight="1">
      <c r="A69" s="894"/>
      <c r="B69" s="927"/>
      <c r="C69" s="935"/>
      <c r="D69" s="936"/>
      <c r="E69" s="936"/>
      <c r="F69" s="936"/>
      <c r="G69" s="936"/>
      <c r="H69" s="936"/>
      <c r="I69" s="937"/>
      <c r="J69" s="925" t="s">
        <v>528</v>
      </c>
      <c r="K69" s="926">
        <f>COUNTA(C70:I70)</f>
        <v>0</v>
      </c>
      <c r="L69" s="894"/>
      <c r="M69" s="927"/>
      <c r="N69" s="935"/>
      <c r="O69" s="936"/>
      <c r="P69" s="936"/>
      <c r="Q69" s="936"/>
      <c r="R69" s="936"/>
      <c r="S69" s="936"/>
      <c r="T69" s="937"/>
      <c r="U69" s="925" t="s">
        <v>528</v>
      </c>
      <c r="V69" s="926">
        <f>COUNTA(N70:T70)</f>
        <v>0</v>
      </c>
      <c r="Y69" s="927"/>
      <c r="Z69" s="935"/>
      <c r="AA69" s="936"/>
      <c r="AB69" s="936"/>
      <c r="AC69" s="936"/>
      <c r="AD69" s="936"/>
      <c r="AE69" s="936"/>
      <c r="AF69" s="937"/>
      <c r="AG69" s="925" t="s">
        <v>528</v>
      </c>
      <c r="AH69" s="926">
        <f>COUNTA(Z70:AF70)</f>
        <v>0</v>
      </c>
      <c r="AJ69" s="927"/>
      <c r="AK69" s="935"/>
      <c r="AL69" s="936"/>
      <c r="AM69" s="936"/>
      <c r="AN69" s="936"/>
      <c r="AO69" s="936"/>
      <c r="AP69" s="936"/>
      <c r="AQ69" s="937"/>
      <c r="AR69" s="925" t="s">
        <v>528</v>
      </c>
      <c r="AS69" s="926">
        <f>COUNTA(AK70:AQ70)</f>
        <v>0</v>
      </c>
      <c r="AV69" s="927"/>
      <c r="AW69" s="935"/>
      <c r="AX69" s="936"/>
      <c r="AY69" s="936"/>
      <c r="AZ69" s="936"/>
      <c r="BA69" s="936"/>
      <c r="BB69" s="936"/>
      <c r="BC69" s="937"/>
      <c r="BD69" s="925" t="s">
        <v>528</v>
      </c>
      <c r="BE69" s="926">
        <f>COUNTA(AW70:BC70)</f>
        <v>0</v>
      </c>
      <c r="BG69" s="927"/>
      <c r="BH69" s="935"/>
      <c r="BI69" s="936"/>
      <c r="BJ69" s="936"/>
      <c r="BK69" s="936"/>
      <c r="BL69" s="936"/>
      <c r="BM69" s="936"/>
      <c r="BN69" s="937"/>
      <c r="BO69" s="925" t="s">
        <v>528</v>
      </c>
      <c r="BP69" s="926">
        <f>COUNTA(BH70:BN70)</f>
        <v>0</v>
      </c>
    </row>
    <row r="70" spans="1:74" ht="14.25" customHeight="1">
      <c r="A70" s="894"/>
      <c r="B70" s="927" t="s">
        <v>538</v>
      </c>
      <c r="C70" s="935"/>
      <c r="D70" s="936"/>
      <c r="E70" s="936"/>
      <c r="F70" s="936"/>
      <c r="G70" s="936"/>
      <c r="H70" s="936"/>
      <c r="I70" s="937"/>
      <c r="J70" s="925" t="s">
        <v>577</v>
      </c>
      <c r="K70" s="939" t="e">
        <f>K69/K66</f>
        <v>#DIV/0!</v>
      </c>
      <c r="L70" s="894"/>
      <c r="M70" s="927" t="s">
        <v>538</v>
      </c>
      <c r="N70" s="935"/>
      <c r="O70" s="936"/>
      <c r="P70" s="936"/>
      <c r="Q70" s="936"/>
      <c r="R70" s="936"/>
      <c r="S70" s="936"/>
      <c r="T70" s="937"/>
      <c r="U70" s="925" t="s">
        <v>577</v>
      </c>
      <c r="V70" s="939" t="e">
        <f>V69/V66</f>
        <v>#DIV/0!</v>
      </c>
      <c r="Y70" s="927" t="s">
        <v>538</v>
      </c>
      <c r="Z70" s="935"/>
      <c r="AA70" s="936"/>
      <c r="AB70" s="936"/>
      <c r="AC70" s="936"/>
      <c r="AD70" s="936"/>
      <c r="AE70" s="936"/>
      <c r="AF70" s="937"/>
      <c r="AG70" s="925" t="s">
        <v>577</v>
      </c>
      <c r="AH70" s="939" t="e">
        <f>AH69/AH66</f>
        <v>#DIV/0!</v>
      </c>
      <c r="AJ70" s="927" t="s">
        <v>538</v>
      </c>
      <c r="AK70" s="935"/>
      <c r="AL70" s="936"/>
      <c r="AM70" s="936"/>
      <c r="AN70" s="936"/>
      <c r="AO70" s="936"/>
      <c r="AP70" s="936"/>
      <c r="AQ70" s="937"/>
      <c r="AR70" s="925" t="s">
        <v>577</v>
      </c>
      <c r="AS70" s="939" t="e">
        <f>AS69/AS66</f>
        <v>#DIV/0!</v>
      </c>
      <c r="AV70" s="927" t="s">
        <v>538</v>
      </c>
      <c r="AW70" s="935"/>
      <c r="AX70" s="936"/>
      <c r="AY70" s="936"/>
      <c r="AZ70" s="936"/>
      <c r="BA70" s="936"/>
      <c r="BB70" s="936"/>
      <c r="BC70" s="937"/>
      <c r="BD70" s="925" t="s">
        <v>577</v>
      </c>
      <c r="BE70" s="939" t="e">
        <f>BE69/BE66</f>
        <v>#DIV/0!</v>
      </c>
      <c r="BG70" s="927" t="s">
        <v>538</v>
      </c>
      <c r="BH70" s="935"/>
      <c r="BI70" s="936"/>
      <c r="BJ70" s="936"/>
      <c r="BK70" s="936"/>
      <c r="BL70" s="936"/>
      <c r="BM70" s="936"/>
      <c r="BN70" s="937"/>
      <c r="BO70" s="925" t="s">
        <v>577</v>
      </c>
      <c r="BP70" s="939" t="e">
        <f>BP69/BP66</f>
        <v>#DIV/0!</v>
      </c>
    </row>
    <row r="71" spans="1:74" ht="14.25" customHeight="1">
      <c r="A71" s="894"/>
      <c r="B71" s="940"/>
      <c r="C71" s="941"/>
      <c r="D71" s="942"/>
      <c r="E71" s="942"/>
      <c r="F71" s="942"/>
      <c r="G71" s="942"/>
      <c r="H71" s="942"/>
      <c r="I71" s="943"/>
      <c r="J71" s="944" t="s">
        <v>632</v>
      </c>
      <c r="K71" s="945" t="str">
        <f>IF(1&gt;K64,"対象外",IF(K69&gt;=K64,"OK","NG"))</f>
        <v>対象外</v>
      </c>
      <c r="L71" s="894"/>
      <c r="M71" s="940"/>
      <c r="N71" s="941"/>
      <c r="O71" s="942"/>
      <c r="P71" s="942"/>
      <c r="Q71" s="942"/>
      <c r="R71" s="942"/>
      <c r="S71" s="942"/>
      <c r="T71" s="943"/>
      <c r="U71" s="944" t="s">
        <v>632</v>
      </c>
      <c r="V71" s="945" t="str">
        <f>IF(1&gt;V64,"対象外",IF(V69&gt;=V64,"OK","NG"))</f>
        <v>対象外</v>
      </c>
      <c r="Y71" s="940"/>
      <c r="Z71" s="941"/>
      <c r="AA71" s="942"/>
      <c r="AB71" s="942"/>
      <c r="AC71" s="942"/>
      <c r="AD71" s="942"/>
      <c r="AE71" s="942"/>
      <c r="AF71" s="943"/>
      <c r="AG71" s="944" t="s">
        <v>632</v>
      </c>
      <c r="AH71" s="945" t="str">
        <f>IF(1&gt;AH64,"対象外",IF(AH69&gt;=AH64,"OK","NG"))</f>
        <v>対象外</v>
      </c>
      <c r="AJ71" s="940"/>
      <c r="AK71" s="941"/>
      <c r="AL71" s="942"/>
      <c r="AM71" s="942"/>
      <c r="AN71" s="942"/>
      <c r="AO71" s="942"/>
      <c r="AP71" s="942"/>
      <c r="AQ71" s="943"/>
      <c r="AR71" s="944" t="s">
        <v>632</v>
      </c>
      <c r="AS71" s="945" t="str">
        <f>IF(1&gt;AS64,"対象外",IF(AH52&gt;=AH47,"OK","NG"))</f>
        <v>対象外</v>
      </c>
      <c r="AV71" s="940"/>
      <c r="AW71" s="941"/>
      <c r="AX71" s="942"/>
      <c r="AY71" s="942"/>
      <c r="AZ71" s="942"/>
      <c r="BA71" s="942"/>
      <c r="BB71" s="942"/>
      <c r="BC71" s="943"/>
      <c r="BD71" s="944" t="s">
        <v>632</v>
      </c>
      <c r="BE71" s="945" t="str">
        <f>IF(1&gt;BE64,"対象外",IF(BE69&gt;=BE64,"OK","NG"))</f>
        <v>対象外</v>
      </c>
      <c r="BG71" s="940"/>
      <c r="BH71" s="941"/>
      <c r="BI71" s="942"/>
      <c r="BJ71" s="942"/>
      <c r="BK71" s="942"/>
      <c r="BL71" s="942"/>
      <c r="BM71" s="942"/>
      <c r="BN71" s="943"/>
      <c r="BO71" s="944" t="s">
        <v>632</v>
      </c>
      <c r="BP71" s="945" t="str">
        <f>IF(1&gt;BP64,"対象外",IF(BP69&gt;=BP64,"OK","NG"))</f>
        <v>対象外</v>
      </c>
      <c r="BV71" s="896" t="str">
        <f t="shared" si="11"/>
        <v>OK</v>
      </c>
    </row>
    <row r="72" spans="1:74" ht="14.25" hidden="1" customHeight="1">
      <c r="A72" s="894"/>
      <c r="B72" s="898"/>
      <c r="C72" s="898"/>
      <c r="D72" s="898"/>
      <c r="E72" s="898"/>
      <c r="F72" s="898"/>
      <c r="G72" s="898"/>
      <c r="H72" s="946" t="e">
        <f>IF(AND(DAY(H64)&gt;=22,DAY(H64)&lt;=28,H65="土"),1,0)</f>
        <v>#VALUE!</v>
      </c>
      <c r="I72" s="898"/>
      <c r="J72" s="894"/>
      <c r="K72" s="894"/>
      <c r="L72" s="894"/>
      <c r="M72" s="898"/>
      <c r="N72" s="898"/>
      <c r="O72" s="898"/>
      <c r="P72" s="898"/>
      <c r="Q72" s="898"/>
      <c r="R72" s="898"/>
      <c r="S72" s="946" t="e">
        <f>IF(AND(DAY(S64)&gt;=22,DAY(S64)&lt;=28,S65="土"),1,0)</f>
        <v>#VALUE!</v>
      </c>
      <c r="T72" s="898"/>
      <c r="U72" s="894"/>
      <c r="V72" s="894"/>
      <c r="Y72" s="898"/>
      <c r="Z72" s="898"/>
      <c r="AA72" s="898"/>
      <c r="AB72" s="898"/>
      <c r="AC72" s="898"/>
      <c r="AD72" s="898"/>
      <c r="AE72" s="946" t="e">
        <f>IF(AND(DAY(AE64)&gt;=22,DAY(AE64)&lt;=28,AE65="土"),1,0)</f>
        <v>#VALUE!</v>
      </c>
      <c r="AF72" s="898"/>
      <c r="AG72" s="894"/>
      <c r="AH72" s="894"/>
      <c r="AJ72" s="898"/>
      <c r="AK72" s="898"/>
      <c r="AL72" s="898"/>
      <c r="AM72" s="898"/>
      <c r="AN72" s="898"/>
      <c r="AO72" s="898"/>
      <c r="AP72" s="946" t="e">
        <f>IF(AND(DAY(AP64)&gt;=22,DAY(AP64)&lt;=28,AP65="土"),1,0)</f>
        <v>#VALUE!</v>
      </c>
      <c r="AQ72" s="898"/>
      <c r="AR72" s="894"/>
      <c r="AS72" s="894"/>
      <c r="AV72" s="898"/>
      <c r="AW72" s="898"/>
      <c r="AX72" s="898"/>
      <c r="AY72" s="898"/>
      <c r="AZ72" s="898"/>
      <c r="BA72" s="898"/>
      <c r="BB72" s="946"/>
      <c r="BC72" s="898"/>
      <c r="BD72" s="894"/>
      <c r="BE72" s="894"/>
      <c r="BG72" s="898"/>
      <c r="BH72" s="898"/>
      <c r="BI72" s="898"/>
      <c r="BJ72" s="898"/>
      <c r="BK72" s="898"/>
      <c r="BL72" s="898"/>
      <c r="BM72" s="946" t="e">
        <f>IF(AND(DAY(BM64)&gt;=22,DAY(BM64)&lt;=28,BM65="土"),1,0)</f>
        <v>#VALUE!</v>
      </c>
      <c r="BN72" s="898"/>
      <c r="BO72" s="894"/>
      <c r="BP72" s="894"/>
      <c r="BU72" s="896">
        <f t="shared" si="12"/>
        <v>0</v>
      </c>
      <c r="BV72" s="896" t="str">
        <f t="shared" si="11"/>
        <v>OK</v>
      </c>
    </row>
    <row r="73" spans="1:74" ht="14.25" hidden="1" customHeight="1">
      <c r="A73" s="894"/>
      <c r="B73" s="898"/>
      <c r="C73" s="898"/>
      <c r="D73" s="898"/>
      <c r="E73" s="898"/>
      <c r="F73" s="898"/>
      <c r="G73" s="898"/>
      <c r="H73" s="946" t="e">
        <f>IF(AND(DAY(H64)&gt;=22,DAY(H64)&lt;=28,H65="土",OR(H70="休",H70="雨")),1,0)</f>
        <v>#VALUE!</v>
      </c>
      <c r="I73" s="898"/>
      <c r="J73" s="894"/>
      <c r="K73" s="894"/>
      <c r="L73" s="894"/>
      <c r="M73" s="898"/>
      <c r="N73" s="898"/>
      <c r="O73" s="898"/>
      <c r="P73" s="898"/>
      <c r="Q73" s="898"/>
      <c r="R73" s="898"/>
      <c r="S73" s="946" t="e">
        <f>IF(AND(DAY(S64)&gt;=22,DAY(S64)&lt;=28,S65="土",OR(S70="休",S70="雨")),1,0)</f>
        <v>#VALUE!</v>
      </c>
      <c r="T73" s="898"/>
      <c r="U73" s="894"/>
      <c r="V73" s="894"/>
      <c r="Y73" s="898"/>
      <c r="Z73" s="898"/>
      <c r="AA73" s="898"/>
      <c r="AB73" s="898"/>
      <c r="AC73" s="898"/>
      <c r="AD73" s="898"/>
      <c r="AE73" s="946" t="e">
        <f>IF(AND(DAY(AE64)&gt;=22,DAY(AE64)&lt;=28,AE65="土",OR(AE70="休",AE70="雨")),1,0)</f>
        <v>#VALUE!</v>
      </c>
      <c r="AF73" s="898"/>
      <c r="AG73" s="894"/>
      <c r="AH73" s="894"/>
      <c r="AJ73" s="898"/>
      <c r="AK73" s="898"/>
      <c r="AL73" s="898"/>
      <c r="AM73" s="898"/>
      <c r="AN73" s="898"/>
      <c r="AO73" s="898"/>
      <c r="AP73" s="946" t="e">
        <f>IF(AND(DAY(AP64)&gt;=22,DAY(AP64)&lt;=28,AP65="土",OR(AP70="休",AP70="雨")),1,0)</f>
        <v>#VALUE!</v>
      </c>
      <c r="AQ73" s="898"/>
      <c r="AR73" s="894"/>
      <c r="AS73" s="894"/>
      <c r="AV73" s="898"/>
      <c r="AW73" s="898"/>
      <c r="AX73" s="898"/>
      <c r="AY73" s="898"/>
      <c r="AZ73" s="898"/>
      <c r="BA73" s="898"/>
      <c r="BB73" s="946"/>
      <c r="BC73" s="898"/>
      <c r="BD73" s="894"/>
      <c r="BE73" s="894"/>
      <c r="BG73" s="898"/>
      <c r="BH73" s="898"/>
      <c r="BI73" s="898"/>
      <c r="BJ73" s="898"/>
      <c r="BK73" s="898"/>
      <c r="BL73" s="898"/>
      <c r="BM73" s="946" t="e">
        <f>IF(AND(DAY(BM64)&gt;=22,DAY(BM64)&lt;=28,BM65="土",OR(BM70="休",BM70="雨")),1,0)</f>
        <v>#VALUE!</v>
      </c>
      <c r="BN73" s="898"/>
      <c r="BO73" s="894"/>
      <c r="BP73" s="894"/>
      <c r="BU73" s="896">
        <f t="shared" si="12"/>
        <v>0</v>
      </c>
      <c r="BV73" s="896" t="str">
        <f t="shared" si="11"/>
        <v>OK</v>
      </c>
    </row>
    <row r="74" spans="1:74" ht="14.25" hidden="1" customHeight="1">
      <c r="A74" s="894"/>
      <c r="B74" s="898"/>
      <c r="C74" s="898"/>
      <c r="D74" s="898"/>
      <c r="E74" s="898"/>
      <c r="F74" s="898"/>
      <c r="G74" s="898"/>
      <c r="H74" s="946" t="e">
        <f>IF(AND(DAY(H64)&gt;=8,DAY(H64)&lt;=14,H65="土"),1,0)</f>
        <v>#VALUE!</v>
      </c>
      <c r="I74" s="898"/>
      <c r="J74" s="894"/>
      <c r="K74" s="894"/>
      <c r="L74" s="894"/>
      <c r="M74" s="898"/>
      <c r="N74" s="898"/>
      <c r="O74" s="898"/>
      <c r="P74" s="898"/>
      <c r="Q74" s="898"/>
      <c r="R74" s="898"/>
      <c r="S74" s="946" t="e">
        <f>IF(AND(DAY(S64)&gt;=8,DAY(S64)&lt;=14,S65="土"),1,0)</f>
        <v>#VALUE!</v>
      </c>
      <c r="T74" s="898"/>
      <c r="U74" s="894"/>
      <c r="V74" s="894"/>
      <c r="Y74" s="898"/>
      <c r="Z74" s="898"/>
      <c r="AA74" s="898"/>
      <c r="AB74" s="898"/>
      <c r="AC74" s="898"/>
      <c r="AD74" s="898"/>
      <c r="AE74" s="946" t="e">
        <f>IF(AND(DAY(AE64)&gt;=8,DAY(AE64)&lt;=14,AE65="土"),1,0)</f>
        <v>#VALUE!</v>
      </c>
      <c r="AF74" s="898"/>
      <c r="AG74" s="894"/>
      <c r="AH74" s="894"/>
      <c r="AJ74" s="898"/>
      <c r="AK74" s="898"/>
      <c r="AL74" s="898"/>
      <c r="AM74" s="898"/>
      <c r="AN74" s="898"/>
      <c r="AO74" s="898"/>
      <c r="AP74" s="946" t="e">
        <f>IF(AND(DAY(AP64)&gt;=8,DAY(AP64)&lt;=14,AP65="土"),1,0)</f>
        <v>#VALUE!</v>
      </c>
      <c r="AQ74" s="898"/>
      <c r="AR74" s="894"/>
      <c r="AS74" s="894"/>
      <c r="AV74" s="898"/>
      <c r="AW74" s="898"/>
      <c r="AX74" s="898"/>
      <c r="AY74" s="898"/>
      <c r="AZ74" s="898"/>
      <c r="BA74" s="898"/>
      <c r="BB74" s="946"/>
      <c r="BC74" s="898"/>
      <c r="BD74" s="894"/>
      <c r="BE74" s="894"/>
      <c r="BG74" s="898"/>
      <c r="BH74" s="898"/>
      <c r="BI74" s="898"/>
      <c r="BJ74" s="898"/>
      <c r="BK74" s="898"/>
      <c r="BL74" s="898"/>
      <c r="BM74" s="946" t="e">
        <f>IF(AND(DAY(BM64)&gt;=8,DAY(BM64)&lt;=14,BM65="土"),1,0)</f>
        <v>#VALUE!</v>
      </c>
      <c r="BN74" s="898"/>
      <c r="BO74" s="894"/>
      <c r="BP74" s="894"/>
      <c r="BU74" s="896">
        <f t="shared" si="12"/>
        <v>0</v>
      </c>
      <c r="BV74" s="896" t="str">
        <f t="shared" si="11"/>
        <v>OK</v>
      </c>
    </row>
    <row r="75" spans="1:74" ht="14.25" hidden="1" customHeight="1">
      <c r="A75" s="894"/>
      <c r="B75" s="898"/>
      <c r="C75" s="898"/>
      <c r="D75" s="898"/>
      <c r="E75" s="898"/>
      <c r="F75" s="898"/>
      <c r="G75" s="898"/>
      <c r="H75" s="946" t="e">
        <f>IF(AND(DAY(H64)&gt;=8,DAY(H64)&lt;=14,H65="土",OR(H70="休",H70="雨")),1,0)</f>
        <v>#VALUE!</v>
      </c>
      <c r="I75" s="898"/>
      <c r="J75" s="894"/>
      <c r="K75" s="894"/>
      <c r="L75" s="894"/>
      <c r="M75" s="898"/>
      <c r="N75" s="898"/>
      <c r="O75" s="898"/>
      <c r="P75" s="898"/>
      <c r="Q75" s="898"/>
      <c r="R75" s="898"/>
      <c r="S75" s="946" t="e">
        <f>IF(AND(DAY(S64)&gt;=8,DAY(S64)&lt;=14,S65="土",OR(S70="休",S70="雨")),1,0)</f>
        <v>#VALUE!</v>
      </c>
      <c r="T75" s="898"/>
      <c r="U75" s="894"/>
      <c r="V75" s="894"/>
      <c r="Y75" s="898"/>
      <c r="Z75" s="898"/>
      <c r="AA75" s="898"/>
      <c r="AB75" s="898"/>
      <c r="AC75" s="898"/>
      <c r="AD75" s="898"/>
      <c r="AE75" s="946" t="e">
        <f>IF(AND(DAY(AE64)&gt;=8,DAY(AE64)&lt;=14,AE65="土",OR(AE70="休",AE70="雨")),1,0)</f>
        <v>#VALUE!</v>
      </c>
      <c r="AF75" s="898"/>
      <c r="AG75" s="894"/>
      <c r="AH75" s="894"/>
      <c r="AJ75" s="898"/>
      <c r="AK75" s="898"/>
      <c r="AL75" s="898"/>
      <c r="AM75" s="898"/>
      <c r="AN75" s="898"/>
      <c r="AO75" s="898"/>
      <c r="AP75" s="946" t="e">
        <f>IF(AND(DAY(AP64)&gt;=8,DAY(AP64)&lt;=14,AP65="土",OR(AP70="休",AP70="雨")),1,0)</f>
        <v>#VALUE!</v>
      </c>
      <c r="AQ75" s="898"/>
      <c r="AR75" s="894"/>
      <c r="AS75" s="894"/>
      <c r="AV75" s="898"/>
      <c r="AW75" s="898"/>
      <c r="AX75" s="898"/>
      <c r="AY75" s="898"/>
      <c r="AZ75" s="898"/>
      <c r="BA75" s="898"/>
      <c r="BB75" s="946"/>
      <c r="BC75" s="898"/>
      <c r="BD75" s="894"/>
      <c r="BE75" s="894"/>
      <c r="BG75" s="898"/>
      <c r="BH75" s="898"/>
      <c r="BI75" s="898"/>
      <c r="BJ75" s="898"/>
      <c r="BK75" s="898"/>
      <c r="BL75" s="898"/>
      <c r="BM75" s="946" t="e">
        <f>IF(AND(DAY(BM64)&gt;=8,DAY(BM64)&lt;=14,BM65="土",OR(BM70="休",BM70="雨")),1,0)</f>
        <v>#VALUE!</v>
      </c>
      <c r="BN75" s="898"/>
      <c r="BO75" s="894"/>
      <c r="BP75" s="894"/>
      <c r="BU75" s="896">
        <f t="shared" si="12"/>
        <v>0</v>
      </c>
      <c r="BV75" s="896" t="str">
        <f t="shared" si="11"/>
        <v>OK</v>
      </c>
    </row>
    <row r="76" spans="1:74" ht="14.25" customHeight="1">
      <c r="A76" s="894"/>
      <c r="B76" s="898"/>
      <c r="C76" s="898"/>
      <c r="D76" s="898"/>
      <c r="E76" s="898"/>
      <c r="F76" s="898"/>
      <c r="G76" s="898"/>
      <c r="H76" s="898"/>
      <c r="I76" s="898"/>
      <c r="J76" s="894"/>
      <c r="K76" s="894"/>
      <c r="L76" s="894"/>
      <c r="M76" s="898"/>
      <c r="N76" s="898"/>
      <c r="O76" s="898"/>
      <c r="P76" s="898"/>
      <c r="Q76" s="898"/>
      <c r="R76" s="898"/>
      <c r="S76" s="898"/>
      <c r="T76" s="898"/>
      <c r="U76" s="894"/>
      <c r="V76" s="894"/>
      <c r="Y76" s="898"/>
      <c r="Z76" s="898"/>
      <c r="AA76" s="898"/>
      <c r="AB76" s="898"/>
      <c r="AC76" s="898"/>
      <c r="AD76" s="898"/>
      <c r="AE76" s="898"/>
      <c r="AF76" s="898"/>
      <c r="AG76" s="894"/>
      <c r="AH76" s="894"/>
      <c r="AJ76" s="898"/>
      <c r="AK76" s="898"/>
      <c r="AL76" s="898"/>
      <c r="AM76" s="898"/>
      <c r="AN76" s="898"/>
      <c r="AO76" s="898"/>
      <c r="AP76" s="898"/>
      <c r="AQ76" s="898"/>
      <c r="AR76" s="894"/>
      <c r="AS76" s="894"/>
      <c r="AV76" s="898"/>
      <c r="AW76" s="898"/>
      <c r="AX76" s="898"/>
      <c r="AY76" s="898"/>
      <c r="AZ76" s="898"/>
      <c r="BA76" s="898"/>
      <c r="BB76" s="898"/>
      <c r="BC76" s="898"/>
      <c r="BD76" s="894"/>
      <c r="BE76" s="894"/>
      <c r="BG76" s="898"/>
      <c r="BH76" s="898"/>
      <c r="BI76" s="898"/>
      <c r="BJ76" s="898"/>
      <c r="BK76" s="898"/>
      <c r="BL76" s="898"/>
      <c r="BM76" s="898"/>
      <c r="BN76" s="898"/>
      <c r="BO76" s="894"/>
      <c r="BP76" s="894"/>
    </row>
    <row r="77" spans="1:74" ht="14.25" customHeight="1">
      <c r="A77" s="894"/>
      <c r="B77" s="894"/>
      <c r="C77" s="894"/>
      <c r="D77" s="894"/>
      <c r="E77" s="894"/>
      <c r="F77" s="894"/>
      <c r="G77" s="894"/>
      <c r="H77" s="894"/>
      <c r="I77" s="894"/>
      <c r="J77" s="894"/>
      <c r="K77" s="894"/>
      <c r="L77" s="894"/>
      <c r="M77" s="894"/>
      <c r="N77" s="894"/>
      <c r="O77" s="894"/>
      <c r="P77" s="894"/>
      <c r="Q77" s="894"/>
      <c r="R77" s="894"/>
      <c r="S77" s="894"/>
      <c r="T77" s="894"/>
      <c r="U77" s="894"/>
      <c r="V77" s="894"/>
    </row>
    <row r="78" spans="1:74" ht="14.25" hidden="1" customHeight="1">
      <c r="A78" s="894"/>
      <c r="B78" s="894"/>
      <c r="C78" s="913">
        <f>YEAR(I62+1)</f>
        <v>1900</v>
      </c>
      <c r="D78" s="913">
        <f>MONTH(I62+1)</f>
        <v>1</v>
      </c>
      <c r="E78" s="913">
        <f>DAY(I62+1)</f>
        <v>28</v>
      </c>
      <c r="F78" s="913"/>
      <c r="G78" s="913"/>
      <c r="H78" s="913"/>
      <c r="I78" s="913"/>
      <c r="J78" s="894"/>
      <c r="K78" s="894"/>
      <c r="L78" s="894"/>
      <c r="M78" s="894"/>
      <c r="N78" s="913">
        <f>YEAR(T62+1)</f>
        <v>1900</v>
      </c>
      <c r="O78" s="913">
        <f>MONTH(T62+1)</f>
        <v>3</v>
      </c>
      <c r="P78" s="913">
        <f>DAY(T62+1)</f>
        <v>24</v>
      </c>
      <c r="Q78" s="913"/>
      <c r="R78" s="913"/>
      <c r="S78" s="913"/>
      <c r="T78" s="913"/>
      <c r="U78" s="894"/>
      <c r="V78" s="894"/>
      <c r="Y78" s="894"/>
      <c r="Z78" s="913">
        <f>YEAR(AF62+1)</f>
        <v>1900</v>
      </c>
      <c r="AA78" s="913">
        <f>MONTH(AF62+1)</f>
        <v>5</v>
      </c>
      <c r="AB78" s="913">
        <f>DAY(AF62+1)</f>
        <v>19</v>
      </c>
      <c r="AC78" s="913"/>
      <c r="AD78" s="913"/>
      <c r="AE78" s="913"/>
      <c r="AF78" s="913"/>
      <c r="AG78" s="894"/>
      <c r="AH78" s="894"/>
      <c r="AJ78" s="894"/>
      <c r="AK78" s="913">
        <f>YEAR(AQ62+1)</f>
        <v>1900</v>
      </c>
      <c r="AL78" s="913">
        <f>MONTH(AQ62+1)</f>
        <v>7</v>
      </c>
      <c r="AM78" s="913">
        <f>DAY(AQ62+1)</f>
        <v>14</v>
      </c>
      <c r="AN78" s="913"/>
      <c r="AO78" s="913"/>
      <c r="AP78" s="913"/>
      <c r="AQ78" s="913"/>
      <c r="AR78" s="894"/>
      <c r="AS78" s="894"/>
      <c r="AV78" s="894"/>
      <c r="AW78" s="913">
        <f>YEAR(BC62+1)</f>
        <v>1900</v>
      </c>
      <c r="AX78" s="913">
        <f>MONTH(BC62+1)</f>
        <v>9</v>
      </c>
      <c r="AY78" s="913">
        <f>DAY(BC62+1)</f>
        <v>8</v>
      </c>
      <c r="AZ78" s="913"/>
      <c r="BA78" s="913"/>
      <c r="BB78" s="913"/>
      <c r="BC78" s="913"/>
      <c r="BD78" s="894"/>
      <c r="BE78" s="894"/>
      <c r="BG78" s="894"/>
      <c r="BH78" s="913">
        <f>YEAR(BN62+1)</f>
        <v>1900</v>
      </c>
      <c r="BI78" s="913">
        <f>MONTH(BN62+1)</f>
        <v>11</v>
      </c>
      <c r="BJ78" s="913">
        <f>DAY(BN62+1)</f>
        <v>3</v>
      </c>
      <c r="BK78" s="913"/>
      <c r="BL78" s="913"/>
      <c r="BM78" s="913"/>
      <c r="BN78" s="913"/>
      <c r="BO78" s="894"/>
      <c r="BP78" s="894"/>
    </row>
    <row r="79" spans="1:74" ht="14.25" hidden="1" customHeight="1">
      <c r="A79" s="894"/>
      <c r="B79" s="894"/>
      <c r="C79" s="914">
        <f>I62+1</f>
        <v>28</v>
      </c>
      <c r="D79" s="914">
        <f>C79+1</f>
        <v>29</v>
      </c>
      <c r="E79" s="914">
        <f t="shared" ref="E79:I79" si="49">D79+1</f>
        <v>30</v>
      </c>
      <c r="F79" s="914">
        <f t="shared" si="49"/>
        <v>31</v>
      </c>
      <c r="G79" s="914">
        <f t="shared" si="49"/>
        <v>32</v>
      </c>
      <c r="H79" s="914">
        <f t="shared" si="49"/>
        <v>33</v>
      </c>
      <c r="I79" s="914">
        <f t="shared" si="49"/>
        <v>34</v>
      </c>
      <c r="J79" s="894"/>
      <c r="K79" s="894"/>
      <c r="L79" s="894"/>
      <c r="M79" s="894"/>
      <c r="N79" s="914">
        <f>T62+1</f>
        <v>84</v>
      </c>
      <c r="O79" s="914">
        <f t="shared" ref="O79:T79" si="50">N79+1</f>
        <v>85</v>
      </c>
      <c r="P79" s="914">
        <f t="shared" si="50"/>
        <v>86</v>
      </c>
      <c r="Q79" s="914">
        <f t="shared" si="50"/>
        <v>87</v>
      </c>
      <c r="R79" s="914">
        <f t="shared" si="50"/>
        <v>88</v>
      </c>
      <c r="S79" s="914">
        <f t="shared" si="50"/>
        <v>89</v>
      </c>
      <c r="T79" s="914">
        <f t="shared" si="50"/>
        <v>90</v>
      </c>
      <c r="U79" s="894"/>
      <c r="V79" s="894"/>
      <c r="Y79" s="894"/>
      <c r="Z79" s="914">
        <f>AF62+1</f>
        <v>140</v>
      </c>
      <c r="AA79" s="914">
        <f t="shared" ref="AA79:AF79" si="51">Z79+1</f>
        <v>141</v>
      </c>
      <c r="AB79" s="914">
        <f t="shared" si="51"/>
        <v>142</v>
      </c>
      <c r="AC79" s="914">
        <f t="shared" si="51"/>
        <v>143</v>
      </c>
      <c r="AD79" s="914">
        <f t="shared" si="51"/>
        <v>144</v>
      </c>
      <c r="AE79" s="914">
        <f t="shared" si="51"/>
        <v>145</v>
      </c>
      <c r="AF79" s="914">
        <f t="shared" si="51"/>
        <v>146</v>
      </c>
      <c r="AG79" s="894"/>
      <c r="AH79" s="894"/>
      <c r="AJ79" s="894"/>
      <c r="AK79" s="914">
        <f>AQ62+1</f>
        <v>196</v>
      </c>
      <c r="AL79" s="914">
        <f t="shared" ref="AL79:AQ79" si="52">AK79+1</f>
        <v>197</v>
      </c>
      <c r="AM79" s="914">
        <f t="shared" si="52"/>
        <v>198</v>
      </c>
      <c r="AN79" s="914">
        <f t="shared" si="52"/>
        <v>199</v>
      </c>
      <c r="AO79" s="914">
        <f t="shared" si="52"/>
        <v>200</v>
      </c>
      <c r="AP79" s="914">
        <f t="shared" si="52"/>
        <v>201</v>
      </c>
      <c r="AQ79" s="914">
        <f t="shared" si="52"/>
        <v>202</v>
      </c>
      <c r="AR79" s="894"/>
      <c r="AS79" s="894"/>
      <c r="AV79" s="894"/>
      <c r="AW79" s="914">
        <f>BC62+1</f>
        <v>252</v>
      </c>
      <c r="AX79" s="914">
        <f t="shared" ref="AX79:BC79" si="53">AW79+1</f>
        <v>253</v>
      </c>
      <c r="AY79" s="914">
        <f t="shared" si="53"/>
        <v>254</v>
      </c>
      <c r="AZ79" s="914">
        <f t="shared" si="53"/>
        <v>255</v>
      </c>
      <c r="BA79" s="914">
        <f t="shared" si="53"/>
        <v>256</v>
      </c>
      <c r="BB79" s="914">
        <f t="shared" si="53"/>
        <v>257</v>
      </c>
      <c r="BC79" s="914">
        <f t="shared" si="53"/>
        <v>258</v>
      </c>
      <c r="BD79" s="894"/>
      <c r="BE79" s="894"/>
      <c r="BG79" s="894"/>
      <c r="BH79" s="914">
        <f>BN62+1</f>
        <v>308</v>
      </c>
      <c r="BI79" s="914">
        <f t="shared" ref="BI79:BN79" si="54">BH79+1</f>
        <v>309</v>
      </c>
      <c r="BJ79" s="914">
        <f t="shared" si="54"/>
        <v>310</v>
      </c>
      <c r="BK79" s="914">
        <f t="shared" si="54"/>
        <v>311</v>
      </c>
      <c r="BL79" s="914">
        <f t="shared" si="54"/>
        <v>312</v>
      </c>
      <c r="BM79" s="914">
        <f t="shared" si="54"/>
        <v>313</v>
      </c>
      <c r="BN79" s="914">
        <f t="shared" si="54"/>
        <v>314</v>
      </c>
      <c r="BO79" s="894"/>
      <c r="BP79" s="894"/>
    </row>
    <row r="80" spans="1:74" ht="14.25" customHeight="1">
      <c r="A80" s="894"/>
      <c r="B80" s="915" t="s">
        <v>596</v>
      </c>
      <c r="C80" s="916">
        <f>DATE($C78,$D78,1)</f>
        <v>1</v>
      </c>
      <c r="D80" s="917"/>
      <c r="E80" s="917"/>
      <c r="F80" s="917"/>
      <c r="G80" s="917"/>
      <c r="H80" s="917"/>
      <c r="I80" s="917"/>
      <c r="J80" s="917"/>
      <c r="K80" s="918"/>
      <c r="L80" s="894"/>
      <c r="M80" s="915" t="s">
        <v>596</v>
      </c>
      <c r="N80" s="916">
        <f>DATE($N78,$O78,1)</f>
        <v>61</v>
      </c>
      <c r="O80" s="917"/>
      <c r="P80" s="917"/>
      <c r="Q80" s="917"/>
      <c r="R80" s="917"/>
      <c r="S80" s="917"/>
      <c r="T80" s="917"/>
      <c r="U80" s="917"/>
      <c r="V80" s="918"/>
      <c r="Y80" s="915" t="s">
        <v>596</v>
      </c>
      <c r="Z80" s="916">
        <f>DATE($Z78,$AA78,1)</f>
        <v>122</v>
      </c>
      <c r="AA80" s="917"/>
      <c r="AB80" s="917"/>
      <c r="AC80" s="917"/>
      <c r="AD80" s="917"/>
      <c r="AE80" s="917"/>
      <c r="AF80" s="917"/>
      <c r="AG80" s="917"/>
      <c r="AH80" s="918"/>
      <c r="AJ80" s="915" t="s">
        <v>596</v>
      </c>
      <c r="AK80" s="916">
        <f>DATE($AK78,$AL78,1)</f>
        <v>183</v>
      </c>
      <c r="AL80" s="917"/>
      <c r="AM80" s="917"/>
      <c r="AN80" s="917"/>
      <c r="AO80" s="917"/>
      <c r="AP80" s="917"/>
      <c r="AQ80" s="917"/>
      <c r="AR80" s="917"/>
      <c r="AS80" s="918"/>
      <c r="AV80" s="915" t="s">
        <v>596</v>
      </c>
      <c r="AW80" s="916">
        <f>DATE($AW78,$AX78,1)</f>
        <v>245</v>
      </c>
      <c r="AX80" s="917"/>
      <c r="AY80" s="917"/>
      <c r="AZ80" s="917"/>
      <c r="BA80" s="917"/>
      <c r="BB80" s="917"/>
      <c r="BC80" s="917"/>
      <c r="BD80" s="917"/>
      <c r="BE80" s="918"/>
      <c r="BG80" s="915" t="s">
        <v>596</v>
      </c>
      <c r="BH80" s="916">
        <f>DATE($BH78,$BI78,1)</f>
        <v>306</v>
      </c>
      <c r="BI80" s="917"/>
      <c r="BJ80" s="917"/>
      <c r="BK80" s="917"/>
      <c r="BL80" s="917"/>
      <c r="BM80" s="917"/>
      <c r="BN80" s="917"/>
      <c r="BO80" s="917"/>
      <c r="BP80" s="918"/>
    </row>
    <row r="81" spans="1:74" ht="14.25" customHeight="1">
      <c r="A81" s="894"/>
      <c r="B81" s="919" t="s">
        <v>630</v>
      </c>
      <c r="C81" s="920" t="str">
        <f>IF(I62&lt;$G$7,I64+1,"")</f>
        <v/>
      </c>
      <c r="D81" s="921" t="str">
        <f t="shared" ref="D81:I81" si="55">IF(C79&lt;$G$7,C81+1,"")</f>
        <v/>
      </c>
      <c r="E81" s="921" t="str">
        <f t="shared" si="55"/>
        <v/>
      </c>
      <c r="F81" s="921" t="str">
        <f t="shared" si="55"/>
        <v/>
      </c>
      <c r="G81" s="921" t="str">
        <f t="shared" si="55"/>
        <v/>
      </c>
      <c r="H81" s="921" t="str">
        <f>IF(G79&lt;$G$7,G81+1,"")</f>
        <v/>
      </c>
      <c r="I81" s="921" t="str">
        <f t="shared" si="55"/>
        <v/>
      </c>
      <c r="J81" s="922" t="s">
        <v>598</v>
      </c>
      <c r="K81" s="923">
        <f>COUNTIFS(C82:I82,"土",C83:I83,"")+COUNTIFS(C82:I82,"日",C83:I83,"")</f>
        <v>0</v>
      </c>
      <c r="L81" s="894"/>
      <c r="M81" s="919" t="s">
        <v>630</v>
      </c>
      <c r="N81" s="920" t="str">
        <f>IF(T62&lt;$G$7,T64+1,"")</f>
        <v/>
      </c>
      <c r="O81" s="921" t="str">
        <f t="shared" ref="O81:T81" si="56">IF(N79&lt;$G$7,N81+1,"")</f>
        <v/>
      </c>
      <c r="P81" s="921" t="str">
        <f t="shared" si="56"/>
        <v/>
      </c>
      <c r="Q81" s="921" t="str">
        <f t="shared" si="56"/>
        <v/>
      </c>
      <c r="R81" s="921" t="str">
        <f t="shared" si="56"/>
        <v/>
      </c>
      <c r="S81" s="921" t="str">
        <f t="shared" si="56"/>
        <v/>
      </c>
      <c r="T81" s="921" t="str">
        <f t="shared" si="56"/>
        <v/>
      </c>
      <c r="U81" s="922" t="s">
        <v>598</v>
      </c>
      <c r="V81" s="923">
        <f>COUNTIFS(N82:T82,"土",N83:T83,"")+COUNTIFS(N82:T82,"日",N83:T83,"")</f>
        <v>0</v>
      </c>
      <c r="Y81" s="919" t="s">
        <v>630</v>
      </c>
      <c r="Z81" s="920" t="str">
        <f>IF(AF62&lt;$G$7,AF64+1,"")</f>
        <v/>
      </c>
      <c r="AA81" s="921" t="str">
        <f t="shared" ref="AA81:AF81" si="57">IF(Z79&lt;$G$7,Z81+1,"")</f>
        <v/>
      </c>
      <c r="AB81" s="921" t="str">
        <f t="shared" si="57"/>
        <v/>
      </c>
      <c r="AC81" s="921" t="str">
        <f t="shared" si="57"/>
        <v/>
      </c>
      <c r="AD81" s="921" t="str">
        <f t="shared" si="57"/>
        <v/>
      </c>
      <c r="AE81" s="921" t="str">
        <f t="shared" si="57"/>
        <v/>
      </c>
      <c r="AF81" s="921" t="str">
        <f t="shared" si="57"/>
        <v/>
      </c>
      <c r="AG81" s="922" t="s">
        <v>598</v>
      </c>
      <c r="AH81" s="923">
        <f>COUNTIFS(Z82:AF82,"土",Z83:AF83,"")+COUNTIFS(Z82:AF82,"日",Z83:AF83,"")</f>
        <v>0</v>
      </c>
      <c r="AJ81" s="919" t="s">
        <v>630</v>
      </c>
      <c r="AK81" s="920" t="str">
        <f>IF(AQ62&lt;$G$7,AQ64+1,"")</f>
        <v/>
      </c>
      <c r="AL81" s="921" t="str">
        <f t="shared" ref="AL81:AQ81" si="58">IF(AK79&lt;$G$7,AK81+1,"")</f>
        <v/>
      </c>
      <c r="AM81" s="921" t="str">
        <f t="shared" si="58"/>
        <v/>
      </c>
      <c r="AN81" s="921" t="str">
        <f t="shared" si="58"/>
        <v/>
      </c>
      <c r="AO81" s="921" t="str">
        <f t="shared" si="58"/>
        <v/>
      </c>
      <c r="AP81" s="921" t="str">
        <f t="shared" si="58"/>
        <v/>
      </c>
      <c r="AQ81" s="921" t="str">
        <f t="shared" si="58"/>
        <v/>
      </c>
      <c r="AR81" s="922" t="s">
        <v>598</v>
      </c>
      <c r="AS81" s="923">
        <f>COUNTIFS(AK82:AQ82,"土",AK83:AQ83,"")+COUNTIFS(AK82:AQ82,"日",AK83:AQ83,"")</f>
        <v>0</v>
      </c>
      <c r="AV81" s="919" t="s">
        <v>630</v>
      </c>
      <c r="AW81" s="920" t="str">
        <f>IF(BC62&lt;$G$7,BC64+1,"")</f>
        <v/>
      </c>
      <c r="AX81" s="921" t="str">
        <f t="shared" ref="AX81:BC81" si="59">IF(AW79&lt;$G$7,AW81+1,"")</f>
        <v/>
      </c>
      <c r="AY81" s="921" t="str">
        <f t="shared" si="59"/>
        <v/>
      </c>
      <c r="AZ81" s="921" t="str">
        <f t="shared" si="59"/>
        <v/>
      </c>
      <c r="BA81" s="921" t="str">
        <f t="shared" si="59"/>
        <v/>
      </c>
      <c r="BB81" s="921" t="str">
        <f t="shared" si="59"/>
        <v/>
      </c>
      <c r="BC81" s="921" t="str">
        <f t="shared" si="59"/>
        <v/>
      </c>
      <c r="BD81" s="922" t="s">
        <v>598</v>
      </c>
      <c r="BE81" s="923">
        <f>COUNTIFS(AW82:BC82,"土",AW83:BC83,"")+COUNTIFS(AW82:BC82,"日",AW83:BC83,"")</f>
        <v>0</v>
      </c>
      <c r="BG81" s="919" t="s">
        <v>630</v>
      </c>
      <c r="BH81" s="920" t="str">
        <f>IF(BN62&lt;$G$7,BN64+1,"")</f>
        <v/>
      </c>
      <c r="BI81" s="921" t="str">
        <f t="shared" ref="BI81:BN81" si="60">IF(BH79&lt;$G$7,BH81+1,"")</f>
        <v/>
      </c>
      <c r="BJ81" s="921" t="str">
        <f t="shared" si="60"/>
        <v/>
      </c>
      <c r="BK81" s="921" t="str">
        <f t="shared" si="60"/>
        <v/>
      </c>
      <c r="BL81" s="921" t="str">
        <f t="shared" si="60"/>
        <v/>
      </c>
      <c r="BM81" s="921" t="str">
        <f t="shared" si="60"/>
        <v/>
      </c>
      <c r="BN81" s="921" t="str">
        <f t="shared" si="60"/>
        <v/>
      </c>
      <c r="BO81" s="922" t="s">
        <v>598</v>
      </c>
      <c r="BP81" s="923">
        <f>COUNTIFS(BH82:BN82,"土",BH83:BN83,"")+COUNTIFS(BH82:BN82,"日",BH83:BN83,"")</f>
        <v>0</v>
      </c>
    </row>
    <row r="82" spans="1:74" ht="14.25" customHeight="1">
      <c r="A82" s="894"/>
      <c r="B82" s="919" t="s">
        <v>569</v>
      </c>
      <c r="C82" s="924" t="str">
        <f>IF(C81="","","土")</f>
        <v/>
      </c>
      <c r="D82" s="924" t="str">
        <f>IF(D81="","","日")</f>
        <v/>
      </c>
      <c r="E82" s="924" t="str">
        <f>IF(E81="","","月")</f>
        <v/>
      </c>
      <c r="F82" s="924" t="str">
        <f>IF(F81="","","火")</f>
        <v/>
      </c>
      <c r="G82" s="924" t="str">
        <f>IF(G81="","","水")</f>
        <v/>
      </c>
      <c r="H82" s="924" t="str">
        <f>IF(H81="","","木")</f>
        <v/>
      </c>
      <c r="I82" s="924" t="str">
        <f>IF(I81="","","金")</f>
        <v/>
      </c>
      <c r="J82" s="925" t="s">
        <v>631</v>
      </c>
      <c r="K82" s="926">
        <f>COUNTIF(C83:I83,"夏休")+COUNTIF(C83:I83,"冬休")+COUNTIF(C83:I83,"中止")+COUNTIF(C83:I83,"制作中")</f>
        <v>0</v>
      </c>
      <c r="L82" s="894"/>
      <c r="M82" s="919" t="s">
        <v>569</v>
      </c>
      <c r="N82" s="924" t="str">
        <f>IF(N81="","","土")</f>
        <v/>
      </c>
      <c r="O82" s="924" t="str">
        <f>IF(O81="","","日")</f>
        <v/>
      </c>
      <c r="P82" s="924" t="str">
        <f>IF(P81="","","月")</f>
        <v/>
      </c>
      <c r="Q82" s="924" t="str">
        <f>IF(Q81="","","火")</f>
        <v/>
      </c>
      <c r="R82" s="924" t="str">
        <f>IF(R81="","","水")</f>
        <v/>
      </c>
      <c r="S82" s="924" t="str">
        <f>IF(S81="","","木")</f>
        <v/>
      </c>
      <c r="T82" s="924" t="str">
        <f>IF(T81="","","金")</f>
        <v/>
      </c>
      <c r="U82" s="925" t="s">
        <v>631</v>
      </c>
      <c r="V82" s="926">
        <f>COUNTIF(N83:T83,"夏休")+COUNTIF(N83:T83,"冬休")+COUNTIF(N83:T83,"中止")+COUNTIF(N83:T83,"制作中")</f>
        <v>0</v>
      </c>
      <c r="Y82" s="919" t="s">
        <v>569</v>
      </c>
      <c r="Z82" s="924" t="str">
        <f>IF(Z81="","","土")</f>
        <v/>
      </c>
      <c r="AA82" s="924" t="str">
        <f>IF(AA81="","","日")</f>
        <v/>
      </c>
      <c r="AB82" s="924" t="str">
        <f>IF(AB81="","","月")</f>
        <v/>
      </c>
      <c r="AC82" s="924" t="str">
        <f>IF(AC81="","","火")</f>
        <v/>
      </c>
      <c r="AD82" s="924" t="str">
        <f>IF(AD81="","","水")</f>
        <v/>
      </c>
      <c r="AE82" s="924" t="str">
        <f>IF(AE81="","","木")</f>
        <v/>
      </c>
      <c r="AF82" s="924" t="str">
        <f>IF(AF81="","","金")</f>
        <v/>
      </c>
      <c r="AG82" s="925" t="s">
        <v>631</v>
      </c>
      <c r="AH82" s="926">
        <f>COUNTIF(Z83:AF83,"夏休")+COUNTIF(Z83:AF83,"冬休")+COUNTIF(Z83:AF83,"中止")+COUNTIF(Z83:AF83,"制作中")</f>
        <v>0</v>
      </c>
      <c r="AJ82" s="919" t="s">
        <v>569</v>
      </c>
      <c r="AK82" s="924" t="str">
        <f>IF(AK81="","","土")</f>
        <v/>
      </c>
      <c r="AL82" s="924" t="str">
        <f>IF(AL81="","","日")</f>
        <v/>
      </c>
      <c r="AM82" s="924" t="str">
        <f>IF(AM81="","","月")</f>
        <v/>
      </c>
      <c r="AN82" s="924" t="str">
        <f>IF(AN81="","","火")</f>
        <v/>
      </c>
      <c r="AO82" s="924" t="str">
        <f>IF(AO81="","","水")</f>
        <v/>
      </c>
      <c r="AP82" s="924" t="str">
        <f>IF(AP81="","","木")</f>
        <v/>
      </c>
      <c r="AQ82" s="924" t="str">
        <f>IF(AQ81="","","金")</f>
        <v/>
      </c>
      <c r="AR82" s="925" t="s">
        <v>631</v>
      </c>
      <c r="AS82" s="926">
        <f>COUNTIF(AK83:AQ83,"夏休")+COUNTIF(AK83:AQ83,"冬休")+COUNTIF(AK83:AQ83,"中止")+COUNTIF(AK83:AQ83,"制作中")</f>
        <v>0</v>
      </c>
      <c r="AV82" s="919" t="s">
        <v>569</v>
      </c>
      <c r="AW82" s="924" t="str">
        <f>IF(AW81="","","土")</f>
        <v/>
      </c>
      <c r="AX82" s="924" t="str">
        <f>IF(AX81="","","日")</f>
        <v/>
      </c>
      <c r="AY82" s="924" t="str">
        <f>IF(AY81="","","月")</f>
        <v/>
      </c>
      <c r="AZ82" s="924" t="str">
        <f>IF(AZ81="","","火")</f>
        <v/>
      </c>
      <c r="BA82" s="924" t="str">
        <f>IF(BA81="","","水")</f>
        <v/>
      </c>
      <c r="BB82" s="924" t="str">
        <f>IF(BB81="","","木")</f>
        <v/>
      </c>
      <c r="BC82" s="924" t="str">
        <f>IF(BC81="","","金")</f>
        <v/>
      </c>
      <c r="BD82" s="925" t="s">
        <v>631</v>
      </c>
      <c r="BE82" s="926">
        <f>COUNTIF(AW83:BC83,"夏休")+COUNTIF(AW83:BC83,"冬休")+COUNTIF(AW83:BC83,"中止")+COUNTIF(AW83:BC83,"制作中")</f>
        <v>0</v>
      </c>
      <c r="BG82" s="919" t="s">
        <v>569</v>
      </c>
      <c r="BH82" s="924" t="str">
        <f>IF(BH81="","","土")</f>
        <v/>
      </c>
      <c r="BI82" s="924" t="str">
        <f>IF(BI81="","","日")</f>
        <v/>
      </c>
      <c r="BJ82" s="924" t="str">
        <f>IF(BJ81="","","月")</f>
        <v/>
      </c>
      <c r="BK82" s="924" t="str">
        <f>IF(BK81="","","火")</f>
        <v/>
      </c>
      <c r="BL82" s="924" t="str">
        <f>IF(BL81="","","水")</f>
        <v/>
      </c>
      <c r="BM82" s="924" t="str">
        <f>IF(BM81="","","木")</f>
        <v/>
      </c>
      <c r="BN82" s="924" t="str">
        <f>IF(BN81="","","金")</f>
        <v/>
      </c>
      <c r="BO82" s="925" t="s">
        <v>631</v>
      </c>
      <c r="BP82" s="926">
        <f>COUNTIF(BH83:BN83,"夏休")+COUNTIF(BH83:BN83,"冬休")+COUNTIF(BH83:BN83,"中止")+COUNTIF(BH83:BN83,"制作中")</f>
        <v>0</v>
      </c>
    </row>
    <row r="83" spans="1:74" ht="14.25" customHeight="1">
      <c r="A83" s="894"/>
      <c r="B83" s="927" t="s">
        <v>631</v>
      </c>
      <c r="C83" s="928"/>
      <c r="D83" s="929"/>
      <c r="E83" s="929"/>
      <c r="F83" s="929"/>
      <c r="G83" s="929"/>
      <c r="H83" s="929"/>
      <c r="I83" s="930"/>
      <c r="J83" s="925" t="s">
        <v>527</v>
      </c>
      <c r="K83" s="926">
        <f>COUNT(C81:I81)-K82</f>
        <v>0</v>
      </c>
      <c r="L83" s="894"/>
      <c r="M83" s="927" t="s">
        <v>631</v>
      </c>
      <c r="N83" s="928"/>
      <c r="O83" s="929"/>
      <c r="P83" s="929"/>
      <c r="Q83" s="929"/>
      <c r="R83" s="929"/>
      <c r="S83" s="929"/>
      <c r="T83" s="930"/>
      <c r="U83" s="925" t="s">
        <v>527</v>
      </c>
      <c r="V83" s="926">
        <f>COUNT(N81:T81)-V82</f>
        <v>0</v>
      </c>
      <c r="Y83" s="927" t="s">
        <v>631</v>
      </c>
      <c r="Z83" s="928"/>
      <c r="AA83" s="929"/>
      <c r="AB83" s="929"/>
      <c r="AC83" s="929"/>
      <c r="AD83" s="929"/>
      <c r="AE83" s="929"/>
      <c r="AF83" s="930"/>
      <c r="AG83" s="925" t="s">
        <v>527</v>
      </c>
      <c r="AH83" s="926">
        <f>COUNT(Z81:AF81)-AH82</f>
        <v>0</v>
      </c>
      <c r="AJ83" s="927" t="s">
        <v>631</v>
      </c>
      <c r="AK83" s="928"/>
      <c r="AL83" s="929"/>
      <c r="AM83" s="929"/>
      <c r="AN83" s="929"/>
      <c r="AO83" s="929"/>
      <c r="AP83" s="929"/>
      <c r="AQ83" s="930"/>
      <c r="AR83" s="925" t="s">
        <v>527</v>
      </c>
      <c r="AS83" s="926">
        <f>COUNT(AK81:AQ81)-AS82</f>
        <v>0</v>
      </c>
      <c r="AV83" s="927" t="s">
        <v>631</v>
      </c>
      <c r="AW83" s="928"/>
      <c r="AX83" s="929"/>
      <c r="AY83" s="929"/>
      <c r="AZ83" s="929"/>
      <c r="BA83" s="929"/>
      <c r="BB83" s="929"/>
      <c r="BC83" s="930"/>
      <c r="BD83" s="925" t="s">
        <v>527</v>
      </c>
      <c r="BE83" s="931">
        <f>COUNT(AW81:BC81)-BE82</f>
        <v>0</v>
      </c>
      <c r="BG83" s="927" t="s">
        <v>631</v>
      </c>
      <c r="BH83" s="928"/>
      <c r="BI83" s="929"/>
      <c r="BJ83" s="929"/>
      <c r="BK83" s="929"/>
      <c r="BL83" s="929"/>
      <c r="BM83" s="929"/>
      <c r="BN83" s="930"/>
      <c r="BO83" s="925" t="s">
        <v>527</v>
      </c>
      <c r="BP83" s="926">
        <f>COUNT(BH81:BN81)-BP82</f>
        <v>0</v>
      </c>
    </row>
    <row r="84" spans="1:74" ht="14.25" customHeight="1">
      <c r="A84" s="894"/>
      <c r="B84" s="927"/>
      <c r="C84" s="932"/>
      <c r="D84" s="933"/>
      <c r="E84" s="933"/>
      <c r="F84" s="933"/>
      <c r="G84" s="933"/>
      <c r="H84" s="933"/>
      <c r="I84" s="934"/>
      <c r="J84" s="925" t="s">
        <v>573</v>
      </c>
      <c r="K84" s="926">
        <f>COUNTIF(C85:I86,"休")</f>
        <v>0</v>
      </c>
      <c r="L84" s="894"/>
      <c r="M84" s="927"/>
      <c r="N84" s="932"/>
      <c r="O84" s="933"/>
      <c r="P84" s="933"/>
      <c r="Q84" s="933"/>
      <c r="R84" s="933"/>
      <c r="S84" s="933"/>
      <c r="T84" s="934"/>
      <c r="U84" s="925" t="s">
        <v>573</v>
      </c>
      <c r="V84" s="926">
        <f>COUNTIF(N85:T86,"休")</f>
        <v>0</v>
      </c>
      <c r="Y84" s="927"/>
      <c r="Z84" s="932"/>
      <c r="AA84" s="933"/>
      <c r="AB84" s="933"/>
      <c r="AC84" s="933"/>
      <c r="AD84" s="933"/>
      <c r="AE84" s="933"/>
      <c r="AF84" s="934"/>
      <c r="AG84" s="925" t="s">
        <v>573</v>
      </c>
      <c r="AH84" s="926">
        <f>COUNTIF(Z85:AF86,"休")</f>
        <v>0</v>
      </c>
      <c r="AJ84" s="927"/>
      <c r="AK84" s="932"/>
      <c r="AL84" s="933"/>
      <c r="AM84" s="933"/>
      <c r="AN84" s="933"/>
      <c r="AO84" s="933"/>
      <c r="AP84" s="933"/>
      <c r="AQ84" s="934"/>
      <c r="AR84" s="925" t="s">
        <v>573</v>
      </c>
      <c r="AS84" s="926">
        <f>COUNTIF(AK85:AQ86,"休")</f>
        <v>0</v>
      </c>
      <c r="AV84" s="927"/>
      <c r="AW84" s="932"/>
      <c r="AX84" s="933"/>
      <c r="AY84" s="933"/>
      <c r="AZ84" s="933"/>
      <c r="BA84" s="933"/>
      <c r="BB84" s="933"/>
      <c r="BC84" s="934"/>
      <c r="BD84" s="925" t="s">
        <v>573</v>
      </c>
      <c r="BE84" s="926">
        <f>COUNTIF(AW85:BC86,"休")</f>
        <v>0</v>
      </c>
      <c r="BG84" s="927"/>
      <c r="BH84" s="932"/>
      <c r="BI84" s="933"/>
      <c r="BJ84" s="933"/>
      <c r="BK84" s="933"/>
      <c r="BL84" s="933"/>
      <c r="BM84" s="933"/>
      <c r="BN84" s="934"/>
      <c r="BO84" s="925" t="s">
        <v>573</v>
      </c>
      <c r="BP84" s="926">
        <f>COUNTIF(BH85:BN86,"休")</f>
        <v>0</v>
      </c>
    </row>
    <row r="85" spans="1:74" ht="14.25" customHeight="1">
      <c r="A85" s="894"/>
      <c r="B85" s="927" t="s">
        <v>535</v>
      </c>
      <c r="C85" s="935"/>
      <c r="D85" s="936"/>
      <c r="E85" s="936"/>
      <c r="F85" s="936"/>
      <c r="G85" s="936"/>
      <c r="H85" s="936"/>
      <c r="I85" s="937"/>
      <c r="J85" s="925" t="s">
        <v>575</v>
      </c>
      <c r="K85" s="939" t="e">
        <f>K84/K83</f>
        <v>#DIV/0!</v>
      </c>
      <c r="L85" s="894"/>
      <c r="M85" s="927" t="s">
        <v>535</v>
      </c>
      <c r="N85" s="935"/>
      <c r="O85" s="936"/>
      <c r="P85" s="936"/>
      <c r="Q85" s="936"/>
      <c r="R85" s="936"/>
      <c r="S85" s="936"/>
      <c r="T85" s="937"/>
      <c r="U85" s="925" t="s">
        <v>575</v>
      </c>
      <c r="V85" s="939" t="e">
        <f>V84/V83</f>
        <v>#DIV/0!</v>
      </c>
      <c r="Y85" s="927" t="s">
        <v>535</v>
      </c>
      <c r="Z85" s="935"/>
      <c r="AA85" s="936"/>
      <c r="AB85" s="936"/>
      <c r="AC85" s="936"/>
      <c r="AD85" s="936"/>
      <c r="AE85" s="936"/>
      <c r="AF85" s="937"/>
      <c r="AG85" s="925" t="s">
        <v>575</v>
      </c>
      <c r="AH85" s="939" t="e">
        <f>AH84/AH83</f>
        <v>#DIV/0!</v>
      </c>
      <c r="AJ85" s="927" t="s">
        <v>535</v>
      </c>
      <c r="AK85" s="935"/>
      <c r="AL85" s="936"/>
      <c r="AM85" s="936"/>
      <c r="AN85" s="936"/>
      <c r="AO85" s="936"/>
      <c r="AP85" s="936"/>
      <c r="AQ85" s="937"/>
      <c r="AR85" s="925" t="s">
        <v>575</v>
      </c>
      <c r="AS85" s="939" t="e">
        <f>AS84/AS83</f>
        <v>#DIV/0!</v>
      </c>
      <c r="AV85" s="927" t="s">
        <v>535</v>
      </c>
      <c r="AW85" s="935"/>
      <c r="AX85" s="936"/>
      <c r="AY85" s="936"/>
      <c r="AZ85" s="936"/>
      <c r="BA85" s="936"/>
      <c r="BB85" s="936"/>
      <c r="BC85" s="937"/>
      <c r="BD85" s="925" t="s">
        <v>575</v>
      </c>
      <c r="BE85" s="939" t="e">
        <f>BE84/BE83</f>
        <v>#DIV/0!</v>
      </c>
      <c r="BG85" s="927" t="s">
        <v>535</v>
      </c>
      <c r="BH85" s="935"/>
      <c r="BI85" s="936"/>
      <c r="BJ85" s="936"/>
      <c r="BK85" s="936"/>
      <c r="BL85" s="936"/>
      <c r="BM85" s="936"/>
      <c r="BN85" s="937"/>
      <c r="BO85" s="925" t="s">
        <v>575</v>
      </c>
      <c r="BP85" s="939" t="e">
        <f>BP84/BP83</f>
        <v>#DIV/0!</v>
      </c>
    </row>
    <row r="86" spans="1:74" ht="14.25" customHeight="1">
      <c r="A86" s="894"/>
      <c r="B86" s="927"/>
      <c r="C86" s="935"/>
      <c r="D86" s="936"/>
      <c r="E86" s="936"/>
      <c r="F86" s="936"/>
      <c r="G86" s="936"/>
      <c r="H86" s="936"/>
      <c r="I86" s="937"/>
      <c r="J86" s="925" t="s">
        <v>528</v>
      </c>
      <c r="K86" s="926">
        <f>COUNTA(C87:I87)</f>
        <v>0</v>
      </c>
      <c r="L86" s="894"/>
      <c r="M86" s="927"/>
      <c r="N86" s="935"/>
      <c r="O86" s="936"/>
      <c r="P86" s="936"/>
      <c r="Q86" s="936"/>
      <c r="R86" s="936"/>
      <c r="S86" s="936"/>
      <c r="T86" s="937"/>
      <c r="U86" s="925" t="s">
        <v>528</v>
      </c>
      <c r="V86" s="926">
        <f>COUNTA(N87:T87)</f>
        <v>0</v>
      </c>
      <c r="Y86" s="927"/>
      <c r="Z86" s="935"/>
      <c r="AA86" s="936"/>
      <c r="AB86" s="936"/>
      <c r="AC86" s="936"/>
      <c r="AD86" s="936"/>
      <c r="AE86" s="936"/>
      <c r="AF86" s="937"/>
      <c r="AG86" s="925" t="s">
        <v>528</v>
      </c>
      <c r="AH86" s="926">
        <f>COUNTA(Z87:AF87)</f>
        <v>0</v>
      </c>
      <c r="AJ86" s="927"/>
      <c r="AK86" s="935"/>
      <c r="AL86" s="936"/>
      <c r="AM86" s="936"/>
      <c r="AN86" s="936"/>
      <c r="AO86" s="936"/>
      <c r="AP86" s="936"/>
      <c r="AQ86" s="937"/>
      <c r="AR86" s="925" t="s">
        <v>528</v>
      </c>
      <c r="AS86" s="926">
        <f>COUNTA(AK87:AQ87)</f>
        <v>0</v>
      </c>
      <c r="AV86" s="927"/>
      <c r="AW86" s="935"/>
      <c r="AX86" s="936"/>
      <c r="AY86" s="936"/>
      <c r="AZ86" s="936"/>
      <c r="BA86" s="936"/>
      <c r="BB86" s="936"/>
      <c r="BC86" s="937"/>
      <c r="BD86" s="925" t="s">
        <v>528</v>
      </c>
      <c r="BE86" s="926">
        <f>COUNTA(AW87:BC87)</f>
        <v>0</v>
      </c>
      <c r="BG86" s="927"/>
      <c r="BH86" s="935"/>
      <c r="BI86" s="936"/>
      <c r="BJ86" s="936"/>
      <c r="BK86" s="936"/>
      <c r="BL86" s="936"/>
      <c r="BM86" s="936"/>
      <c r="BN86" s="937"/>
      <c r="BO86" s="925" t="s">
        <v>528</v>
      </c>
      <c r="BP86" s="926">
        <f>COUNTA(BH87:BN87)</f>
        <v>0</v>
      </c>
    </row>
    <row r="87" spans="1:74" ht="14.25" customHeight="1">
      <c r="A87" s="894"/>
      <c r="B87" s="927" t="s">
        <v>538</v>
      </c>
      <c r="C87" s="935"/>
      <c r="D87" s="936"/>
      <c r="E87" s="936"/>
      <c r="F87" s="936"/>
      <c r="G87" s="936"/>
      <c r="H87" s="936"/>
      <c r="I87" s="937"/>
      <c r="J87" s="925" t="s">
        <v>577</v>
      </c>
      <c r="K87" s="939" t="e">
        <f>K86/K83</f>
        <v>#DIV/0!</v>
      </c>
      <c r="L87" s="894"/>
      <c r="M87" s="927" t="s">
        <v>538</v>
      </c>
      <c r="N87" s="935"/>
      <c r="O87" s="936"/>
      <c r="P87" s="936"/>
      <c r="Q87" s="936"/>
      <c r="R87" s="936"/>
      <c r="S87" s="936"/>
      <c r="T87" s="937"/>
      <c r="U87" s="925" t="s">
        <v>577</v>
      </c>
      <c r="V87" s="939" t="e">
        <f>V86/V83</f>
        <v>#DIV/0!</v>
      </c>
      <c r="Y87" s="927" t="s">
        <v>538</v>
      </c>
      <c r="Z87" s="935"/>
      <c r="AA87" s="936"/>
      <c r="AB87" s="936"/>
      <c r="AC87" s="936"/>
      <c r="AD87" s="936"/>
      <c r="AE87" s="936"/>
      <c r="AF87" s="937"/>
      <c r="AG87" s="925" t="s">
        <v>577</v>
      </c>
      <c r="AH87" s="939" t="e">
        <f>AH86/AH83</f>
        <v>#DIV/0!</v>
      </c>
      <c r="AJ87" s="927" t="s">
        <v>538</v>
      </c>
      <c r="AK87" s="935"/>
      <c r="AL87" s="936"/>
      <c r="AM87" s="936"/>
      <c r="AN87" s="936"/>
      <c r="AO87" s="936"/>
      <c r="AP87" s="936"/>
      <c r="AQ87" s="937"/>
      <c r="AR87" s="925" t="s">
        <v>577</v>
      </c>
      <c r="AS87" s="939" t="e">
        <f>AS86/AS83</f>
        <v>#DIV/0!</v>
      </c>
      <c r="AV87" s="927" t="s">
        <v>538</v>
      </c>
      <c r="AW87" s="935"/>
      <c r="AX87" s="936"/>
      <c r="AY87" s="936"/>
      <c r="AZ87" s="936"/>
      <c r="BA87" s="936"/>
      <c r="BB87" s="936"/>
      <c r="BC87" s="937"/>
      <c r="BD87" s="925" t="s">
        <v>577</v>
      </c>
      <c r="BE87" s="939" t="e">
        <f>BE86/BE83</f>
        <v>#DIV/0!</v>
      </c>
      <c r="BG87" s="927" t="s">
        <v>538</v>
      </c>
      <c r="BH87" s="935"/>
      <c r="BI87" s="936"/>
      <c r="BJ87" s="936"/>
      <c r="BK87" s="936"/>
      <c r="BL87" s="936"/>
      <c r="BM87" s="936"/>
      <c r="BN87" s="937"/>
      <c r="BO87" s="925" t="s">
        <v>577</v>
      </c>
      <c r="BP87" s="939" t="e">
        <f>BP86/BP83</f>
        <v>#DIV/0!</v>
      </c>
    </row>
    <row r="88" spans="1:74" ht="14.25" customHeight="1">
      <c r="A88" s="894"/>
      <c r="B88" s="940"/>
      <c r="C88" s="941"/>
      <c r="D88" s="942"/>
      <c r="E88" s="942"/>
      <c r="F88" s="942"/>
      <c r="G88" s="942"/>
      <c r="H88" s="942"/>
      <c r="I88" s="943"/>
      <c r="J88" s="944" t="s">
        <v>632</v>
      </c>
      <c r="K88" s="945" t="str">
        <f>IF(1&gt;K81,"対象外",IF(K86&gt;=K81,"OK","NG"))</f>
        <v>対象外</v>
      </c>
      <c r="L88" s="894"/>
      <c r="M88" s="940"/>
      <c r="N88" s="941"/>
      <c r="O88" s="942"/>
      <c r="P88" s="942"/>
      <c r="Q88" s="942"/>
      <c r="R88" s="942"/>
      <c r="S88" s="942"/>
      <c r="T88" s="943"/>
      <c r="U88" s="944" t="s">
        <v>632</v>
      </c>
      <c r="V88" s="945" t="str">
        <f>IF(1&gt;V81,"対象外",IF(V86&gt;=V81,"OK","NG"))</f>
        <v>対象外</v>
      </c>
      <c r="Y88" s="940"/>
      <c r="Z88" s="941"/>
      <c r="AA88" s="942"/>
      <c r="AB88" s="942"/>
      <c r="AC88" s="942"/>
      <c r="AD88" s="942"/>
      <c r="AE88" s="942"/>
      <c r="AF88" s="943"/>
      <c r="AG88" s="944" t="s">
        <v>632</v>
      </c>
      <c r="AH88" s="945" t="str">
        <f>IF(1&gt;AH81,"対象外",IF(AH86&gt;=AH81,"OK","NG"))</f>
        <v>対象外</v>
      </c>
      <c r="AJ88" s="940"/>
      <c r="AK88" s="941"/>
      <c r="AL88" s="942"/>
      <c r="AM88" s="942"/>
      <c r="AN88" s="942"/>
      <c r="AO88" s="942"/>
      <c r="AP88" s="942"/>
      <c r="AQ88" s="943"/>
      <c r="AR88" s="944" t="s">
        <v>632</v>
      </c>
      <c r="AS88" s="945" t="str">
        <f>IF(1&gt;AS81,"対象外",IF(AS86&gt;=AS81,"OK","NG"))</f>
        <v>対象外</v>
      </c>
      <c r="AV88" s="940"/>
      <c r="AW88" s="941"/>
      <c r="AX88" s="942"/>
      <c r="AY88" s="942"/>
      <c r="AZ88" s="942"/>
      <c r="BA88" s="942"/>
      <c r="BB88" s="942"/>
      <c r="BC88" s="943"/>
      <c r="BD88" s="944" t="s">
        <v>632</v>
      </c>
      <c r="BE88" s="945" t="str">
        <f>IF(1&gt;BE81,"対象外",IF(BE86&gt;=BE81,"OK","NG"))</f>
        <v>対象外</v>
      </c>
      <c r="BG88" s="940"/>
      <c r="BH88" s="941"/>
      <c r="BI88" s="942"/>
      <c r="BJ88" s="942"/>
      <c r="BK88" s="942"/>
      <c r="BL88" s="942"/>
      <c r="BM88" s="942"/>
      <c r="BN88" s="943"/>
      <c r="BO88" s="944" t="s">
        <v>632</v>
      </c>
      <c r="BP88" s="945" t="str">
        <f>IF(1&gt;BP81,"対象外",IF(BP86&gt;=BP81,"OK","NG"))</f>
        <v>対象外</v>
      </c>
      <c r="BV88" s="896" t="str">
        <f t="shared" ref="BV88:BV143" si="61">IF(COUNTIF(K87:BP88,"NG")&gt;=1,"NG","OK")</f>
        <v>OK</v>
      </c>
    </row>
    <row r="89" spans="1:74" ht="14.25" hidden="1" customHeight="1">
      <c r="A89" s="894"/>
      <c r="B89" s="898"/>
      <c r="C89" s="898"/>
      <c r="D89" s="898"/>
      <c r="E89" s="898"/>
      <c r="F89" s="898"/>
      <c r="G89" s="898"/>
      <c r="H89" s="946" t="e">
        <f>IF(AND(DAY(H81)&gt;=22,DAY(H81)&lt;=28,H82="土"),1,0)</f>
        <v>#VALUE!</v>
      </c>
      <c r="I89" s="898"/>
      <c r="J89" s="894"/>
      <c r="K89" s="894"/>
      <c r="L89" s="894"/>
      <c r="M89" s="898"/>
      <c r="N89" s="898"/>
      <c r="O89" s="898"/>
      <c r="P89" s="898"/>
      <c r="Q89" s="898"/>
      <c r="R89" s="898"/>
      <c r="S89" s="946" t="e">
        <f>IF(AND(DAY(S81)&gt;=22,DAY(S81)&lt;=28,S82="土"),1,0)</f>
        <v>#VALUE!</v>
      </c>
      <c r="T89" s="898"/>
      <c r="U89" s="894"/>
      <c r="V89" s="894"/>
      <c r="Y89" s="898"/>
      <c r="Z89" s="898"/>
      <c r="AA89" s="898"/>
      <c r="AB89" s="898"/>
      <c r="AC89" s="898"/>
      <c r="AD89" s="898"/>
      <c r="AE89" s="946" t="e">
        <f>IF(AND(DAY(AE81)&gt;=22,DAY(AE81)&lt;=28,AE82="土"),1,0)</f>
        <v>#VALUE!</v>
      </c>
      <c r="AF89" s="898"/>
      <c r="AG89" s="894"/>
      <c r="AH89" s="894"/>
      <c r="AJ89" s="898"/>
      <c r="AK89" s="898"/>
      <c r="AL89" s="898"/>
      <c r="AM89" s="898"/>
      <c r="AN89" s="898"/>
      <c r="AO89" s="898"/>
      <c r="AP89" s="946" t="e">
        <f>IF(AND(DAY(AP81)&gt;=22,DAY(AP81)&lt;=28,AP82="土"),1,0)</f>
        <v>#VALUE!</v>
      </c>
      <c r="AQ89" s="898"/>
      <c r="AR89" s="894"/>
      <c r="AS89" s="894"/>
      <c r="AV89" s="898"/>
      <c r="AW89" s="898"/>
      <c r="AX89" s="898"/>
      <c r="AY89" s="898"/>
      <c r="AZ89" s="898"/>
      <c r="BA89" s="898"/>
      <c r="BB89" s="946" t="e">
        <f>IF(AND(DAY(BB81)&gt;=22,DAY(BB81)&lt;=28,BB82="土"),1,0)</f>
        <v>#VALUE!</v>
      </c>
      <c r="BC89" s="898"/>
      <c r="BD89" s="894"/>
      <c r="BE89" s="894"/>
      <c r="BG89" s="898"/>
      <c r="BH89" s="898"/>
      <c r="BI89" s="898"/>
      <c r="BJ89" s="898"/>
      <c r="BK89" s="898"/>
      <c r="BL89" s="898"/>
      <c r="BM89" s="946" t="e">
        <f>IF(AND(DAY(BM81)&gt;=22,DAY(BM81)&lt;=28,BM82="土"),1,0)</f>
        <v>#VALUE!</v>
      </c>
      <c r="BN89" s="898"/>
      <c r="BO89" s="894"/>
      <c r="BP89" s="894"/>
      <c r="BU89" s="896">
        <f t="shared" ref="BU89:BU143" si="62">_xlfn.AGGREGATE(9,6,C89:BN89)</f>
        <v>0</v>
      </c>
      <c r="BV89" s="896" t="str">
        <f t="shared" si="61"/>
        <v>OK</v>
      </c>
    </row>
    <row r="90" spans="1:74" ht="14.25" hidden="1" customHeight="1">
      <c r="A90" s="894"/>
      <c r="B90" s="898"/>
      <c r="C90" s="898"/>
      <c r="D90" s="898"/>
      <c r="E90" s="898"/>
      <c r="F90" s="898"/>
      <c r="G90" s="898"/>
      <c r="H90" s="946" t="e">
        <f>IF(AND(DAY(H81)&gt;=22,DAY(H81)&lt;=28,H82="土",OR(H87="休",H87="雨")),1,0)</f>
        <v>#VALUE!</v>
      </c>
      <c r="I90" s="898"/>
      <c r="J90" s="894"/>
      <c r="K90" s="894"/>
      <c r="L90" s="894"/>
      <c r="M90" s="898"/>
      <c r="N90" s="898"/>
      <c r="O90" s="898"/>
      <c r="P90" s="898"/>
      <c r="Q90" s="898"/>
      <c r="R90" s="898"/>
      <c r="S90" s="946" t="e">
        <f>IF(AND(DAY(S81)&gt;=22,DAY(S81)&lt;=28,S82="土",OR(S87="休",S87="雨")),1,0)</f>
        <v>#VALUE!</v>
      </c>
      <c r="T90" s="898"/>
      <c r="U90" s="894"/>
      <c r="V90" s="894"/>
      <c r="Y90" s="898"/>
      <c r="Z90" s="898"/>
      <c r="AA90" s="898"/>
      <c r="AB90" s="898"/>
      <c r="AC90" s="898"/>
      <c r="AD90" s="898"/>
      <c r="AE90" s="946" t="e">
        <f>IF(AND(DAY(AE81)&gt;=22,DAY(AE81)&lt;=28,AE82="土",OR(AE87="休",AE87="雨")),1,0)</f>
        <v>#VALUE!</v>
      </c>
      <c r="AF90" s="898"/>
      <c r="AG90" s="894"/>
      <c r="AH90" s="894"/>
      <c r="AJ90" s="898"/>
      <c r="AK90" s="898"/>
      <c r="AL90" s="898"/>
      <c r="AM90" s="898"/>
      <c r="AN90" s="898"/>
      <c r="AO90" s="898"/>
      <c r="AP90" s="946" t="e">
        <f>IF(AND(DAY(AP81)&gt;=22,DAY(AP81)&lt;=28,AP82="土",OR(AP87="休",AP87="雨")),1,0)</f>
        <v>#VALUE!</v>
      </c>
      <c r="AQ90" s="898"/>
      <c r="AR90" s="894"/>
      <c r="AS90" s="894"/>
      <c r="AV90" s="898"/>
      <c r="AW90" s="898"/>
      <c r="AX90" s="898"/>
      <c r="AY90" s="898"/>
      <c r="AZ90" s="898"/>
      <c r="BA90" s="898"/>
      <c r="BB90" s="946" t="e">
        <f>IF(AND(DAY(BB81)&gt;=22,DAY(BB81)&lt;=28,BB82="土",OR(BB87="休",BB87="雨")),1,0)</f>
        <v>#VALUE!</v>
      </c>
      <c r="BC90" s="898"/>
      <c r="BD90" s="894"/>
      <c r="BE90" s="894"/>
      <c r="BG90" s="898"/>
      <c r="BH90" s="898"/>
      <c r="BI90" s="898"/>
      <c r="BJ90" s="898"/>
      <c r="BK90" s="898"/>
      <c r="BL90" s="898"/>
      <c r="BM90" s="946" t="e">
        <f>IF(AND(DAY(BM81)&gt;=22,DAY(BM81)&lt;=28,BM82="土",OR(BM87="休",BM87="雨")),1,0)</f>
        <v>#VALUE!</v>
      </c>
      <c r="BN90" s="898"/>
      <c r="BO90" s="894"/>
      <c r="BP90" s="894"/>
      <c r="BU90" s="896">
        <f t="shared" si="62"/>
        <v>0</v>
      </c>
      <c r="BV90" s="896" t="str">
        <f t="shared" si="61"/>
        <v>OK</v>
      </c>
    </row>
    <row r="91" spans="1:74" ht="14.25" hidden="1" customHeight="1">
      <c r="A91" s="894"/>
      <c r="B91" s="898"/>
      <c r="C91" s="898"/>
      <c r="D91" s="898"/>
      <c r="E91" s="898"/>
      <c r="F91" s="898"/>
      <c r="G91" s="898"/>
      <c r="H91" s="946" t="e">
        <f>IF(AND(DAY(H81)&gt;=8,DAY(H81)&lt;=14,H82="土"),1,0)</f>
        <v>#VALUE!</v>
      </c>
      <c r="I91" s="898"/>
      <c r="J91" s="894"/>
      <c r="K91" s="894"/>
      <c r="L91" s="894"/>
      <c r="M91" s="898"/>
      <c r="N91" s="898"/>
      <c r="O91" s="898"/>
      <c r="P91" s="898"/>
      <c r="Q91" s="898"/>
      <c r="R91" s="898"/>
      <c r="S91" s="946" t="e">
        <f>IF(AND(DAY(S81)&gt;=8,DAY(S81)&lt;=14,S82="土"),1,0)</f>
        <v>#VALUE!</v>
      </c>
      <c r="T91" s="898"/>
      <c r="U91" s="894"/>
      <c r="V91" s="894"/>
      <c r="Y91" s="898"/>
      <c r="Z91" s="898"/>
      <c r="AA91" s="898"/>
      <c r="AB91" s="898"/>
      <c r="AC91" s="898"/>
      <c r="AD91" s="898"/>
      <c r="AE91" s="946" t="e">
        <f>IF(AND(DAY(AE81)&gt;=8,DAY(AE81)&lt;=14,AE82="土"),1,0)</f>
        <v>#VALUE!</v>
      </c>
      <c r="AF91" s="898"/>
      <c r="AG91" s="894"/>
      <c r="AH91" s="894"/>
      <c r="AJ91" s="898"/>
      <c r="AK91" s="898"/>
      <c r="AL91" s="898"/>
      <c r="AM91" s="898"/>
      <c r="AN91" s="898"/>
      <c r="AO91" s="898"/>
      <c r="AP91" s="946" t="e">
        <f>IF(AND(DAY(AP81)&gt;=8,DAY(AP81)&lt;=14,AP82="土"),1,0)</f>
        <v>#VALUE!</v>
      </c>
      <c r="AQ91" s="898"/>
      <c r="AR91" s="894"/>
      <c r="AS91" s="894"/>
      <c r="AV91" s="898"/>
      <c r="AW91" s="898"/>
      <c r="AX91" s="898"/>
      <c r="AY91" s="898"/>
      <c r="AZ91" s="898"/>
      <c r="BA91" s="898"/>
      <c r="BB91" s="946" t="e">
        <f>IF(AND(DAY(BB81)&gt;=8,DAY(BB81)&lt;=14,BB82="土"),1,0)</f>
        <v>#VALUE!</v>
      </c>
      <c r="BC91" s="898"/>
      <c r="BD91" s="894"/>
      <c r="BE91" s="894"/>
      <c r="BG91" s="898"/>
      <c r="BH91" s="898"/>
      <c r="BI91" s="898"/>
      <c r="BJ91" s="898"/>
      <c r="BK91" s="898"/>
      <c r="BL91" s="898"/>
      <c r="BM91" s="946" t="e">
        <f>IF(AND(DAY(BM81)&gt;=8,DAY(BM81)&lt;=14,BM82="土"),1,0)</f>
        <v>#VALUE!</v>
      </c>
      <c r="BN91" s="898"/>
      <c r="BO91" s="894"/>
      <c r="BP91" s="894"/>
      <c r="BU91" s="896">
        <f t="shared" si="62"/>
        <v>0</v>
      </c>
      <c r="BV91" s="896" t="str">
        <f t="shared" si="61"/>
        <v>OK</v>
      </c>
    </row>
    <row r="92" spans="1:74" ht="14.25" hidden="1" customHeight="1">
      <c r="A92" s="894"/>
      <c r="B92" s="898"/>
      <c r="C92" s="898"/>
      <c r="D92" s="898"/>
      <c r="E92" s="898"/>
      <c r="F92" s="898"/>
      <c r="G92" s="898"/>
      <c r="H92" s="946" t="e">
        <f>IF(AND(DAY(H81)&gt;=8,DAY(H81)&lt;=14,H82="土",OR(H87="休",H87="雨")),1,0)</f>
        <v>#VALUE!</v>
      </c>
      <c r="I92" s="898"/>
      <c r="J92" s="894"/>
      <c r="K92" s="894"/>
      <c r="L92" s="894"/>
      <c r="M92" s="898"/>
      <c r="N92" s="898"/>
      <c r="O92" s="898"/>
      <c r="P92" s="898"/>
      <c r="Q92" s="898"/>
      <c r="R92" s="898"/>
      <c r="S92" s="946" t="e">
        <f>IF(AND(DAY(S81)&gt;=8,DAY(S81)&lt;=14,S82="土",OR(S87="休",S87="雨")),1,0)</f>
        <v>#VALUE!</v>
      </c>
      <c r="T92" s="898"/>
      <c r="U92" s="894"/>
      <c r="V92" s="894"/>
      <c r="Y92" s="898"/>
      <c r="Z92" s="898"/>
      <c r="AA92" s="898"/>
      <c r="AB92" s="898"/>
      <c r="AC92" s="898"/>
      <c r="AD92" s="898"/>
      <c r="AE92" s="946" t="e">
        <f>IF(AND(DAY(AE81)&gt;=8,DAY(AE81)&lt;=14,AE82="土",OR(AE87="休",AE87="雨")),1,0)</f>
        <v>#VALUE!</v>
      </c>
      <c r="AF92" s="898"/>
      <c r="AG92" s="894"/>
      <c r="AH92" s="894"/>
      <c r="AJ92" s="898"/>
      <c r="AK92" s="898"/>
      <c r="AL92" s="898"/>
      <c r="AM92" s="898"/>
      <c r="AN92" s="898"/>
      <c r="AO92" s="898"/>
      <c r="AP92" s="946" t="e">
        <f>IF(AND(DAY(AP81)&gt;=8,DAY(AP81)&lt;=14,AP82="土",OR(AP87="休",AP87="雨")),1,0)</f>
        <v>#VALUE!</v>
      </c>
      <c r="AQ92" s="898"/>
      <c r="AR92" s="894"/>
      <c r="AS92" s="894"/>
      <c r="AV92" s="898"/>
      <c r="AW92" s="898"/>
      <c r="AX92" s="898"/>
      <c r="AY92" s="898"/>
      <c r="AZ92" s="898"/>
      <c r="BA92" s="898"/>
      <c r="BB92" s="946" t="e">
        <f>IF(AND(DAY(BB81)&gt;=8,DAY(BB81)&lt;=14,BB82="土",OR(BB87="休",BB87="雨")),1,0)</f>
        <v>#VALUE!</v>
      </c>
      <c r="BC92" s="898"/>
      <c r="BD92" s="894"/>
      <c r="BE92" s="894"/>
      <c r="BG92" s="898"/>
      <c r="BH92" s="898"/>
      <c r="BI92" s="898"/>
      <c r="BJ92" s="898"/>
      <c r="BK92" s="898"/>
      <c r="BL92" s="898"/>
      <c r="BM92" s="946" t="e">
        <f>IF(AND(DAY(BM81)&gt;=8,DAY(BM81)&lt;=14,BM82="土",OR(BM87="休",BM87="雨")),1,0)</f>
        <v>#VALUE!</v>
      </c>
      <c r="BN92" s="898"/>
      <c r="BO92" s="894"/>
      <c r="BP92" s="894"/>
      <c r="BU92" s="896">
        <f t="shared" si="62"/>
        <v>0</v>
      </c>
      <c r="BV92" s="896" t="str">
        <f t="shared" si="61"/>
        <v>OK</v>
      </c>
    </row>
    <row r="93" spans="1:74" ht="14.25" customHeight="1">
      <c r="A93" s="894"/>
      <c r="B93" s="898"/>
      <c r="C93" s="898"/>
      <c r="D93" s="898"/>
      <c r="E93" s="898"/>
      <c r="F93" s="898"/>
      <c r="G93" s="898"/>
      <c r="H93" s="898"/>
      <c r="I93" s="898"/>
      <c r="J93" s="894"/>
      <c r="K93" s="894"/>
      <c r="L93" s="894"/>
      <c r="M93" s="898"/>
      <c r="N93" s="898"/>
      <c r="O93" s="898"/>
      <c r="P93" s="898"/>
      <c r="Q93" s="898"/>
      <c r="R93" s="898"/>
      <c r="S93" s="898"/>
      <c r="T93" s="898"/>
      <c r="U93" s="894"/>
      <c r="V93" s="894"/>
      <c r="Y93" s="898"/>
      <c r="Z93" s="898"/>
      <c r="AA93" s="898"/>
      <c r="AB93" s="898"/>
      <c r="AC93" s="898"/>
      <c r="AD93" s="898"/>
      <c r="AE93" s="898"/>
      <c r="AF93" s="898"/>
      <c r="AG93" s="894"/>
      <c r="AH93" s="894"/>
      <c r="AJ93" s="898"/>
      <c r="AK93" s="898"/>
      <c r="AL93" s="898"/>
      <c r="AM93" s="898"/>
      <c r="AN93" s="898"/>
      <c r="AO93" s="898"/>
      <c r="AP93" s="898"/>
      <c r="AQ93" s="898"/>
      <c r="AR93" s="894"/>
      <c r="AS93" s="894"/>
      <c r="AV93" s="898"/>
      <c r="AW93" s="898"/>
      <c r="AX93" s="898"/>
      <c r="AY93" s="898"/>
      <c r="AZ93" s="898"/>
      <c r="BA93" s="898"/>
      <c r="BB93" s="898"/>
      <c r="BC93" s="898"/>
      <c r="BD93" s="894"/>
      <c r="BE93" s="894"/>
      <c r="BG93" s="898"/>
      <c r="BH93" s="898"/>
      <c r="BI93" s="898"/>
      <c r="BJ93" s="898"/>
      <c r="BK93" s="898"/>
      <c r="BL93" s="898"/>
      <c r="BM93" s="898"/>
      <c r="BN93" s="898"/>
      <c r="BO93" s="894"/>
      <c r="BP93" s="894"/>
    </row>
    <row r="94" spans="1:74" ht="14.25" customHeight="1">
      <c r="A94" s="894"/>
      <c r="B94" s="894"/>
      <c r="C94" s="894"/>
      <c r="D94" s="894"/>
      <c r="E94" s="894"/>
      <c r="F94" s="894"/>
      <c r="G94" s="894"/>
      <c r="H94" s="894"/>
      <c r="I94" s="894"/>
      <c r="J94" s="894"/>
      <c r="K94" s="894"/>
      <c r="L94" s="894"/>
      <c r="M94" s="894"/>
      <c r="N94" s="894"/>
      <c r="O94" s="894"/>
      <c r="P94" s="894"/>
      <c r="Q94" s="894"/>
      <c r="R94" s="894"/>
      <c r="S94" s="894"/>
      <c r="T94" s="894"/>
      <c r="U94" s="894"/>
      <c r="V94" s="894"/>
    </row>
    <row r="95" spans="1:74" ht="14.25" hidden="1" customHeight="1">
      <c r="A95" s="894"/>
      <c r="B95" s="894"/>
      <c r="C95" s="913">
        <f>YEAR(I79+1)</f>
        <v>1900</v>
      </c>
      <c r="D95" s="913">
        <f>MONTH(I79+1)</f>
        <v>2</v>
      </c>
      <c r="E95" s="913">
        <f>DAY(I79+1)</f>
        <v>4</v>
      </c>
      <c r="F95" s="913"/>
      <c r="G95" s="913"/>
      <c r="H95" s="913"/>
      <c r="I95" s="913"/>
      <c r="J95" s="894"/>
      <c r="K95" s="894"/>
      <c r="L95" s="894"/>
      <c r="M95" s="894"/>
      <c r="N95" s="913">
        <f>YEAR(T79+1)</f>
        <v>1900</v>
      </c>
      <c r="O95" s="913">
        <f>MONTH(T79+1)</f>
        <v>3</v>
      </c>
      <c r="P95" s="913">
        <f>DAY(T79+1)</f>
        <v>31</v>
      </c>
      <c r="Q95" s="913"/>
      <c r="R95" s="913"/>
      <c r="S95" s="913"/>
      <c r="T95" s="913"/>
      <c r="U95" s="894"/>
      <c r="V95" s="894"/>
      <c r="Y95" s="894"/>
      <c r="Z95" s="913">
        <f>YEAR(AF79+1)</f>
        <v>1900</v>
      </c>
      <c r="AA95" s="913">
        <f>MONTH(AF79+1)</f>
        <v>5</v>
      </c>
      <c r="AB95" s="913">
        <f>DAY(AF79+1)</f>
        <v>26</v>
      </c>
      <c r="AC95" s="913"/>
      <c r="AD95" s="913"/>
      <c r="AE95" s="913"/>
      <c r="AF95" s="913"/>
      <c r="AG95" s="894"/>
      <c r="AH95" s="894"/>
      <c r="AJ95" s="894"/>
      <c r="AK95" s="913">
        <f>YEAR(AQ79+1)</f>
        <v>1900</v>
      </c>
      <c r="AL95" s="913">
        <f>MONTH(AQ79+1)</f>
        <v>7</v>
      </c>
      <c r="AM95" s="913">
        <f>DAY(AQ79+1)</f>
        <v>21</v>
      </c>
      <c r="AN95" s="913"/>
      <c r="AO95" s="913"/>
      <c r="AP95" s="913"/>
      <c r="AQ95" s="913"/>
      <c r="AR95" s="894"/>
      <c r="AS95" s="894"/>
      <c r="AV95" s="894"/>
      <c r="AW95" s="913">
        <f>YEAR(BC79+1)</f>
        <v>1900</v>
      </c>
      <c r="AX95" s="913">
        <f>MONTH(BC79+1)</f>
        <v>9</v>
      </c>
      <c r="AY95" s="913">
        <f>DAY(BC79+1)</f>
        <v>15</v>
      </c>
      <c r="AZ95" s="913"/>
      <c r="BA95" s="913"/>
      <c r="BB95" s="913"/>
      <c r="BC95" s="913"/>
      <c r="BD95" s="894"/>
      <c r="BE95" s="894"/>
      <c r="BG95" s="894"/>
      <c r="BH95" s="913">
        <f>YEAR(BN79+1)</f>
        <v>1900</v>
      </c>
      <c r="BI95" s="913">
        <f>MONTH(BN79+1)</f>
        <v>11</v>
      </c>
      <c r="BJ95" s="913">
        <f>DAY(BN79+1)</f>
        <v>10</v>
      </c>
      <c r="BK95" s="913"/>
      <c r="BL95" s="913"/>
      <c r="BM95" s="913"/>
      <c r="BN95" s="913"/>
      <c r="BO95" s="894"/>
      <c r="BP95" s="894"/>
    </row>
    <row r="96" spans="1:74" ht="14.25" hidden="1" customHeight="1">
      <c r="A96" s="894"/>
      <c r="B96" s="894"/>
      <c r="C96" s="914">
        <f>I79+1</f>
        <v>35</v>
      </c>
      <c r="D96" s="914">
        <f>C96+1</f>
        <v>36</v>
      </c>
      <c r="E96" s="914">
        <f t="shared" ref="E96:I96" si="63">D96+1</f>
        <v>37</v>
      </c>
      <c r="F96" s="914">
        <f t="shared" si="63"/>
        <v>38</v>
      </c>
      <c r="G96" s="914">
        <f t="shared" si="63"/>
        <v>39</v>
      </c>
      <c r="H96" s="914">
        <f t="shared" si="63"/>
        <v>40</v>
      </c>
      <c r="I96" s="914">
        <f t="shared" si="63"/>
        <v>41</v>
      </c>
      <c r="J96" s="894"/>
      <c r="K96" s="894"/>
      <c r="L96" s="894"/>
      <c r="M96" s="894"/>
      <c r="N96" s="914">
        <f>T79+1</f>
        <v>91</v>
      </c>
      <c r="O96" s="914">
        <f t="shared" ref="O96:T96" si="64">N96+1</f>
        <v>92</v>
      </c>
      <c r="P96" s="914">
        <f t="shared" si="64"/>
        <v>93</v>
      </c>
      <c r="Q96" s="914">
        <f t="shared" si="64"/>
        <v>94</v>
      </c>
      <c r="R96" s="914">
        <f t="shared" si="64"/>
        <v>95</v>
      </c>
      <c r="S96" s="914">
        <f t="shared" si="64"/>
        <v>96</v>
      </c>
      <c r="T96" s="914">
        <f t="shared" si="64"/>
        <v>97</v>
      </c>
      <c r="U96" s="894"/>
      <c r="V96" s="894"/>
      <c r="Y96" s="894"/>
      <c r="Z96" s="914">
        <f>AF79+1</f>
        <v>147</v>
      </c>
      <c r="AA96" s="914">
        <f t="shared" ref="AA96:AF96" si="65">Z96+1</f>
        <v>148</v>
      </c>
      <c r="AB96" s="914">
        <f t="shared" si="65"/>
        <v>149</v>
      </c>
      <c r="AC96" s="914">
        <f t="shared" si="65"/>
        <v>150</v>
      </c>
      <c r="AD96" s="914">
        <f t="shared" si="65"/>
        <v>151</v>
      </c>
      <c r="AE96" s="914">
        <f t="shared" si="65"/>
        <v>152</v>
      </c>
      <c r="AF96" s="914">
        <f t="shared" si="65"/>
        <v>153</v>
      </c>
      <c r="AG96" s="894"/>
      <c r="AH96" s="894"/>
      <c r="AJ96" s="894"/>
      <c r="AK96" s="914">
        <f>AQ79+1</f>
        <v>203</v>
      </c>
      <c r="AL96" s="914">
        <f t="shared" ref="AL96:AQ96" si="66">AK96+1</f>
        <v>204</v>
      </c>
      <c r="AM96" s="914">
        <f t="shared" si="66"/>
        <v>205</v>
      </c>
      <c r="AN96" s="914">
        <f t="shared" si="66"/>
        <v>206</v>
      </c>
      <c r="AO96" s="914">
        <f t="shared" si="66"/>
        <v>207</v>
      </c>
      <c r="AP96" s="914">
        <f t="shared" si="66"/>
        <v>208</v>
      </c>
      <c r="AQ96" s="914">
        <f t="shared" si="66"/>
        <v>209</v>
      </c>
      <c r="AR96" s="894"/>
      <c r="AS96" s="894"/>
      <c r="AV96" s="894"/>
      <c r="AW96" s="914">
        <f>BC79+1</f>
        <v>259</v>
      </c>
      <c r="AX96" s="914">
        <f t="shared" ref="AX96:BC96" si="67">AW96+1</f>
        <v>260</v>
      </c>
      <c r="AY96" s="914">
        <f t="shared" si="67"/>
        <v>261</v>
      </c>
      <c r="AZ96" s="914">
        <f t="shared" si="67"/>
        <v>262</v>
      </c>
      <c r="BA96" s="914">
        <f t="shared" si="67"/>
        <v>263</v>
      </c>
      <c r="BB96" s="914">
        <f t="shared" si="67"/>
        <v>264</v>
      </c>
      <c r="BC96" s="914">
        <f t="shared" si="67"/>
        <v>265</v>
      </c>
      <c r="BD96" s="894"/>
      <c r="BE96" s="894"/>
      <c r="BG96" s="894"/>
      <c r="BH96" s="914">
        <f>BN79+1</f>
        <v>315</v>
      </c>
      <c r="BI96" s="914">
        <f t="shared" ref="BI96:BN96" si="68">BH96+1</f>
        <v>316</v>
      </c>
      <c r="BJ96" s="914">
        <f t="shared" si="68"/>
        <v>317</v>
      </c>
      <c r="BK96" s="914">
        <f t="shared" si="68"/>
        <v>318</v>
      </c>
      <c r="BL96" s="914">
        <f t="shared" si="68"/>
        <v>319</v>
      </c>
      <c r="BM96" s="914">
        <f t="shared" si="68"/>
        <v>320</v>
      </c>
      <c r="BN96" s="914">
        <f t="shared" si="68"/>
        <v>321</v>
      </c>
      <c r="BO96" s="894"/>
      <c r="BP96" s="894"/>
    </row>
    <row r="97" spans="1:74" ht="14.25" customHeight="1">
      <c r="A97" s="894"/>
      <c r="B97" s="915" t="s">
        <v>596</v>
      </c>
      <c r="C97" s="916">
        <f>DATE($C95,$D95,1)</f>
        <v>32</v>
      </c>
      <c r="D97" s="917"/>
      <c r="E97" s="917"/>
      <c r="F97" s="917"/>
      <c r="G97" s="917"/>
      <c r="H97" s="917"/>
      <c r="I97" s="917"/>
      <c r="J97" s="917"/>
      <c r="K97" s="918"/>
      <c r="L97" s="894"/>
      <c r="M97" s="915" t="s">
        <v>596</v>
      </c>
      <c r="N97" s="916">
        <f>DATE($N95,$O95,1)</f>
        <v>61</v>
      </c>
      <c r="O97" s="917"/>
      <c r="P97" s="917"/>
      <c r="Q97" s="917"/>
      <c r="R97" s="917"/>
      <c r="S97" s="917"/>
      <c r="T97" s="917"/>
      <c r="U97" s="917"/>
      <c r="V97" s="918"/>
      <c r="Y97" s="915" t="s">
        <v>596</v>
      </c>
      <c r="Z97" s="916">
        <f>DATE($Z95,$AA95,1)</f>
        <v>122</v>
      </c>
      <c r="AA97" s="917"/>
      <c r="AB97" s="917"/>
      <c r="AC97" s="917"/>
      <c r="AD97" s="917"/>
      <c r="AE97" s="917"/>
      <c r="AF97" s="917"/>
      <c r="AG97" s="917"/>
      <c r="AH97" s="918"/>
      <c r="AJ97" s="915" t="s">
        <v>596</v>
      </c>
      <c r="AK97" s="916">
        <f>DATE($AK95,$AL95,1)</f>
        <v>183</v>
      </c>
      <c r="AL97" s="917"/>
      <c r="AM97" s="917"/>
      <c r="AN97" s="917"/>
      <c r="AO97" s="917"/>
      <c r="AP97" s="917"/>
      <c r="AQ97" s="917"/>
      <c r="AR97" s="917"/>
      <c r="AS97" s="918"/>
      <c r="AV97" s="915" t="s">
        <v>596</v>
      </c>
      <c r="AW97" s="916">
        <f>DATE($AW95,$AX95,1)</f>
        <v>245</v>
      </c>
      <c r="AX97" s="917"/>
      <c r="AY97" s="917"/>
      <c r="AZ97" s="917"/>
      <c r="BA97" s="917"/>
      <c r="BB97" s="917"/>
      <c r="BC97" s="917"/>
      <c r="BD97" s="917"/>
      <c r="BE97" s="918"/>
      <c r="BG97" s="915" t="s">
        <v>596</v>
      </c>
      <c r="BH97" s="916">
        <f>DATE($BH95,$BI95,1)</f>
        <v>306</v>
      </c>
      <c r="BI97" s="917"/>
      <c r="BJ97" s="917"/>
      <c r="BK97" s="917"/>
      <c r="BL97" s="917"/>
      <c r="BM97" s="917"/>
      <c r="BN97" s="917"/>
      <c r="BO97" s="917"/>
      <c r="BP97" s="918"/>
    </row>
    <row r="98" spans="1:74" ht="14.25" customHeight="1">
      <c r="A98" s="894"/>
      <c r="B98" s="919" t="s">
        <v>630</v>
      </c>
      <c r="C98" s="920" t="str">
        <f>IF(I79&lt;$G$7,I81+1,"")</f>
        <v/>
      </c>
      <c r="D98" s="921" t="str">
        <f t="shared" ref="D98:I98" si="69">IF(C96&lt;$G$7,C98+1,"")</f>
        <v/>
      </c>
      <c r="E98" s="921" t="str">
        <f t="shared" si="69"/>
        <v/>
      </c>
      <c r="F98" s="921" t="str">
        <f t="shared" si="69"/>
        <v/>
      </c>
      <c r="G98" s="921" t="str">
        <f t="shared" si="69"/>
        <v/>
      </c>
      <c r="H98" s="921" t="str">
        <f t="shared" si="69"/>
        <v/>
      </c>
      <c r="I98" s="921" t="str">
        <f t="shared" si="69"/>
        <v/>
      </c>
      <c r="J98" s="922" t="s">
        <v>598</v>
      </c>
      <c r="K98" s="923">
        <f>COUNTIFS(C99:I99,"土",C100:I100,"")+COUNTIFS(C99:I99,"日",C100:I100,"")</f>
        <v>0</v>
      </c>
      <c r="L98" s="894"/>
      <c r="M98" s="919" t="s">
        <v>630</v>
      </c>
      <c r="N98" s="920" t="str">
        <f>IF(T79&lt;$G$7,T81+1,"")</f>
        <v/>
      </c>
      <c r="O98" s="921" t="str">
        <f t="shared" ref="O98:T98" si="70">IF(N96&lt;$G$7,N98+1,"")</f>
        <v/>
      </c>
      <c r="P98" s="921" t="str">
        <f t="shared" si="70"/>
        <v/>
      </c>
      <c r="Q98" s="921" t="str">
        <f t="shared" si="70"/>
        <v/>
      </c>
      <c r="R98" s="921" t="str">
        <f t="shared" si="70"/>
        <v/>
      </c>
      <c r="S98" s="921" t="str">
        <f t="shared" si="70"/>
        <v/>
      </c>
      <c r="T98" s="921" t="str">
        <f t="shared" si="70"/>
        <v/>
      </c>
      <c r="U98" s="922" t="s">
        <v>598</v>
      </c>
      <c r="V98" s="923">
        <f>COUNTIFS(N99:T99,"土",N100:T100,"")+COUNTIFS(N99:T99,"日",N100:T100,"")</f>
        <v>0</v>
      </c>
      <c r="Y98" s="919" t="s">
        <v>630</v>
      </c>
      <c r="Z98" s="920" t="str">
        <f>IF(AF79&lt;$G$7,AF81+1,"")</f>
        <v/>
      </c>
      <c r="AA98" s="921" t="str">
        <f t="shared" ref="AA98:AF98" si="71">IF(Z96&lt;$G$7,Z98+1,"")</f>
        <v/>
      </c>
      <c r="AB98" s="921" t="str">
        <f t="shared" si="71"/>
        <v/>
      </c>
      <c r="AC98" s="921" t="str">
        <f t="shared" si="71"/>
        <v/>
      </c>
      <c r="AD98" s="921" t="str">
        <f t="shared" si="71"/>
        <v/>
      </c>
      <c r="AE98" s="921" t="str">
        <f t="shared" si="71"/>
        <v/>
      </c>
      <c r="AF98" s="921" t="str">
        <f t="shared" si="71"/>
        <v/>
      </c>
      <c r="AG98" s="922" t="s">
        <v>598</v>
      </c>
      <c r="AH98" s="923">
        <f>COUNTIFS(Z99:AF99,"土",Z100:AF100,"")+COUNTIFS(Z99:AF99,"日",Z100:AF100,"")</f>
        <v>0</v>
      </c>
      <c r="AJ98" s="919" t="s">
        <v>630</v>
      </c>
      <c r="AK98" s="920" t="str">
        <f>IF(AQ79&lt;$G$7,AQ81+1,"")</f>
        <v/>
      </c>
      <c r="AL98" s="921" t="str">
        <f t="shared" ref="AL98:AQ98" si="72">IF(AK96&lt;$G$7,AK98+1,"")</f>
        <v/>
      </c>
      <c r="AM98" s="921" t="str">
        <f t="shared" si="72"/>
        <v/>
      </c>
      <c r="AN98" s="921" t="str">
        <f t="shared" si="72"/>
        <v/>
      </c>
      <c r="AO98" s="921" t="str">
        <f t="shared" si="72"/>
        <v/>
      </c>
      <c r="AP98" s="921" t="str">
        <f t="shared" si="72"/>
        <v/>
      </c>
      <c r="AQ98" s="921" t="str">
        <f t="shared" si="72"/>
        <v/>
      </c>
      <c r="AR98" s="922" t="s">
        <v>598</v>
      </c>
      <c r="AS98" s="923">
        <f>COUNTIFS(AK99:AQ99,"土",AK100:AQ100,"")+COUNTIFS(AK99:AQ99,"日",AK100:AQ100,"")</f>
        <v>0</v>
      </c>
      <c r="AV98" s="919" t="s">
        <v>630</v>
      </c>
      <c r="AW98" s="920" t="str">
        <f>IF(BC79&lt;$G$7,BC81+1,"")</f>
        <v/>
      </c>
      <c r="AX98" s="921" t="str">
        <f t="shared" ref="AX98:BC98" si="73">IF(AW96&lt;$G$7,AW98+1,"")</f>
        <v/>
      </c>
      <c r="AY98" s="921" t="str">
        <f t="shared" si="73"/>
        <v/>
      </c>
      <c r="AZ98" s="921" t="str">
        <f t="shared" si="73"/>
        <v/>
      </c>
      <c r="BA98" s="921" t="str">
        <f t="shared" si="73"/>
        <v/>
      </c>
      <c r="BB98" s="921" t="str">
        <f t="shared" si="73"/>
        <v/>
      </c>
      <c r="BC98" s="921" t="str">
        <f t="shared" si="73"/>
        <v/>
      </c>
      <c r="BD98" s="922" t="s">
        <v>598</v>
      </c>
      <c r="BE98" s="923">
        <f>COUNTIFS(AW99:BC99,"土",AW100:BC100,"")+COUNTIFS(AW99:BC99,"日",AW100:BC100,"")</f>
        <v>0</v>
      </c>
      <c r="BG98" s="919" t="s">
        <v>630</v>
      </c>
      <c r="BH98" s="920" t="str">
        <f>IF(BN79&lt;$G$7,BN81+1,"")</f>
        <v/>
      </c>
      <c r="BI98" s="921" t="str">
        <f t="shared" ref="BI98:BN98" si="74">IF(BH96&lt;$G$7,BH98+1,"")</f>
        <v/>
      </c>
      <c r="BJ98" s="921" t="str">
        <f t="shared" si="74"/>
        <v/>
      </c>
      <c r="BK98" s="921" t="str">
        <f t="shared" si="74"/>
        <v/>
      </c>
      <c r="BL98" s="921" t="str">
        <f t="shared" si="74"/>
        <v/>
      </c>
      <c r="BM98" s="921" t="str">
        <f t="shared" si="74"/>
        <v/>
      </c>
      <c r="BN98" s="921" t="str">
        <f t="shared" si="74"/>
        <v/>
      </c>
      <c r="BO98" s="922" t="s">
        <v>598</v>
      </c>
      <c r="BP98" s="923">
        <f>COUNTIFS(BH99:BN99,"土",BH100:BN100,"")+COUNTIFS(BH99:BN99,"日",BH100:BN100,"")</f>
        <v>0</v>
      </c>
    </row>
    <row r="99" spans="1:74" ht="14.25" customHeight="1">
      <c r="A99" s="894"/>
      <c r="B99" s="919" t="s">
        <v>569</v>
      </c>
      <c r="C99" s="924" t="str">
        <f>IF(C98="","","土")</f>
        <v/>
      </c>
      <c r="D99" s="924" t="str">
        <f>IF(D98="","","日")</f>
        <v/>
      </c>
      <c r="E99" s="924" t="str">
        <f>IF(E98="","","月")</f>
        <v/>
      </c>
      <c r="F99" s="924" t="str">
        <f>IF(F98="","","火")</f>
        <v/>
      </c>
      <c r="G99" s="924" t="str">
        <f>IF(G98="","","水")</f>
        <v/>
      </c>
      <c r="H99" s="924" t="str">
        <f>IF(H98="","","木")</f>
        <v/>
      </c>
      <c r="I99" s="924" t="str">
        <f>IF(I98="","","金")</f>
        <v/>
      </c>
      <c r="J99" s="925" t="s">
        <v>631</v>
      </c>
      <c r="K99" s="926">
        <f>COUNTIF(C100:I100,"夏休")+COUNTIF(C100:I100,"冬休")+COUNTIF(C100:I100,"中止")+COUNTIF(C100:I100,"制作中")</f>
        <v>0</v>
      </c>
      <c r="L99" s="894"/>
      <c r="M99" s="919" t="s">
        <v>569</v>
      </c>
      <c r="N99" s="924" t="str">
        <f>IF(N98="","","土")</f>
        <v/>
      </c>
      <c r="O99" s="924" t="str">
        <f>IF(O98="","","日")</f>
        <v/>
      </c>
      <c r="P99" s="924" t="str">
        <f>IF(P98="","","月")</f>
        <v/>
      </c>
      <c r="Q99" s="924" t="str">
        <f>IF(Q98="","","火")</f>
        <v/>
      </c>
      <c r="R99" s="924" t="str">
        <f>IF(R98="","","水")</f>
        <v/>
      </c>
      <c r="S99" s="924" t="str">
        <f>IF(S98="","","木")</f>
        <v/>
      </c>
      <c r="T99" s="924" t="str">
        <f>IF(T98="","","金")</f>
        <v/>
      </c>
      <c r="U99" s="925" t="s">
        <v>631</v>
      </c>
      <c r="V99" s="926">
        <f>COUNTIF(N100:T100,"夏休")+COUNTIF(N100:T100,"冬休")+COUNTIF(N100:T100,"中止")+COUNTIF(N100:T100,"制作中")</f>
        <v>0</v>
      </c>
      <c r="Y99" s="919" t="s">
        <v>569</v>
      </c>
      <c r="Z99" s="924" t="str">
        <f>IF(Z98="","","土")</f>
        <v/>
      </c>
      <c r="AA99" s="924" t="str">
        <f>IF(AA98="","","日")</f>
        <v/>
      </c>
      <c r="AB99" s="924" t="str">
        <f>IF(AB98="","","月")</f>
        <v/>
      </c>
      <c r="AC99" s="924" t="str">
        <f>IF(AC98="","","火")</f>
        <v/>
      </c>
      <c r="AD99" s="924" t="str">
        <f>IF(AD98="","","水")</f>
        <v/>
      </c>
      <c r="AE99" s="924" t="str">
        <f>IF(AE98="","","木")</f>
        <v/>
      </c>
      <c r="AF99" s="924" t="str">
        <f>IF(AF98="","","金")</f>
        <v/>
      </c>
      <c r="AG99" s="925" t="s">
        <v>631</v>
      </c>
      <c r="AH99" s="926">
        <f>COUNTIF(Z100:AF100,"夏休")+COUNTIF(Z100:AF100,"冬休")+COUNTIF(Z100:AF100,"中止")+COUNTIF(Z100:AF100,"制作中")</f>
        <v>0</v>
      </c>
      <c r="AJ99" s="919" t="s">
        <v>569</v>
      </c>
      <c r="AK99" s="924" t="str">
        <f>IF(AK98="","","土")</f>
        <v/>
      </c>
      <c r="AL99" s="924" t="str">
        <f>IF(AL98="","","日")</f>
        <v/>
      </c>
      <c r="AM99" s="924" t="str">
        <f>IF(AM98="","","月")</f>
        <v/>
      </c>
      <c r="AN99" s="924" t="str">
        <f>IF(AN98="","","火")</f>
        <v/>
      </c>
      <c r="AO99" s="924" t="str">
        <f>IF(AO98="","","水")</f>
        <v/>
      </c>
      <c r="AP99" s="924" t="str">
        <f>IF(AP98="","","木")</f>
        <v/>
      </c>
      <c r="AQ99" s="924" t="str">
        <f>IF(AQ98="","","金")</f>
        <v/>
      </c>
      <c r="AR99" s="925" t="s">
        <v>631</v>
      </c>
      <c r="AS99" s="926">
        <f>COUNTIF(AK100:AQ100,"夏休")+COUNTIF(AK100:AQ100,"冬休")+COUNTIF(AK100:AQ100,"中止")+COUNTIF(AK100:AQ100,"制作中")</f>
        <v>0</v>
      </c>
      <c r="AV99" s="919" t="s">
        <v>569</v>
      </c>
      <c r="AW99" s="924" t="str">
        <f>IF(AW98="","","土")</f>
        <v/>
      </c>
      <c r="AX99" s="924" t="str">
        <f>IF(AX98="","","日")</f>
        <v/>
      </c>
      <c r="AY99" s="924" t="str">
        <f>IF(AY98="","","月")</f>
        <v/>
      </c>
      <c r="AZ99" s="924" t="str">
        <f>IF(AZ98="","","火")</f>
        <v/>
      </c>
      <c r="BA99" s="924" t="str">
        <f>IF(BA98="","","水")</f>
        <v/>
      </c>
      <c r="BB99" s="924" t="str">
        <f>IF(BB98="","","木")</f>
        <v/>
      </c>
      <c r="BC99" s="924" t="str">
        <f>IF(BC98="","","金")</f>
        <v/>
      </c>
      <c r="BD99" s="925" t="s">
        <v>631</v>
      </c>
      <c r="BE99" s="926">
        <f>COUNTIF(AW100:BC100,"夏休")+COUNTIF(AW100:BC100,"冬休")+COUNTIF(AW100:BC100,"中止")+COUNTIF(AW100:BC100,"制作中")</f>
        <v>0</v>
      </c>
      <c r="BG99" s="919" t="s">
        <v>569</v>
      </c>
      <c r="BH99" s="924" t="str">
        <f>IF(BH98="","","土")</f>
        <v/>
      </c>
      <c r="BI99" s="924" t="str">
        <f>IF(BI98="","","日")</f>
        <v/>
      </c>
      <c r="BJ99" s="924" t="str">
        <f>IF(BJ98="","","月")</f>
        <v/>
      </c>
      <c r="BK99" s="924" t="str">
        <f>IF(BK98="","","火")</f>
        <v/>
      </c>
      <c r="BL99" s="924" t="str">
        <f>IF(BL98="","","水")</f>
        <v/>
      </c>
      <c r="BM99" s="924" t="str">
        <f>IF(BM98="","","木")</f>
        <v/>
      </c>
      <c r="BN99" s="924" t="str">
        <f>IF(BN98="","","金")</f>
        <v/>
      </c>
      <c r="BO99" s="925" t="s">
        <v>631</v>
      </c>
      <c r="BP99" s="926">
        <f>COUNTIF(BH100:BN100,"夏休")+COUNTIF(BH100:BN100,"冬休")+COUNTIF(BH100:BN100,"中止")+COUNTIF(BH100:BN100,"制作中")</f>
        <v>0</v>
      </c>
    </row>
    <row r="100" spans="1:74" ht="14.25" customHeight="1">
      <c r="A100" s="894"/>
      <c r="B100" s="927" t="s">
        <v>631</v>
      </c>
      <c r="C100" s="928"/>
      <c r="D100" s="929"/>
      <c r="E100" s="929"/>
      <c r="F100" s="929"/>
      <c r="G100" s="929"/>
      <c r="H100" s="929"/>
      <c r="I100" s="930"/>
      <c r="J100" s="925" t="s">
        <v>527</v>
      </c>
      <c r="K100" s="926">
        <f>COUNT(C98:I98)-K99</f>
        <v>0</v>
      </c>
      <c r="L100" s="894"/>
      <c r="M100" s="927" t="s">
        <v>631</v>
      </c>
      <c r="N100" s="928"/>
      <c r="O100" s="929"/>
      <c r="P100" s="929"/>
      <c r="Q100" s="929"/>
      <c r="R100" s="929"/>
      <c r="S100" s="929"/>
      <c r="T100" s="930"/>
      <c r="U100" s="925" t="s">
        <v>527</v>
      </c>
      <c r="V100" s="926">
        <f>COUNT(N98:T98)-V99</f>
        <v>0</v>
      </c>
      <c r="Y100" s="927" t="s">
        <v>631</v>
      </c>
      <c r="Z100" s="928"/>
      <c r="AA100" s="929"/>
      <c r="AB100" s="929"/>
      <c r="AC100" s="929"/>
      <c r="AD100" s="929"/>
      <c r="AE100" s="929"/>
      <c r="AF100" s="930"/>
      <c r="AG100" s="925" t="s">
        <v>527</v>
      </c>
      <c r="AH100" s="926">
        <f>COUNT(Z98:AF98)-AH99</f>
        <v>0</v>
      </c>
      <c r="AJ100" s="927" t="s">
        <v>631</v>
      </c>
      <c r="AK100" s="928"/>
      <c r="AL100" s="929"/>
      <c r="AM100" s="929"/>
      <c r="AN100" s="929"/>
      <c r="AO100" s="929"/>
      <c r="AP100" s="929"/>
      <c r="AQ100" s="930"/>
      <c r="AR100" s="925" t="s">
        <v>527</v>
      </c>
      <c r="AS100" s="926">
        <f>COUNT(AK98:AQ98)-AS99</f>
        <v>0</v>
      </c>
      <c r="AV100" s="927" t="s">
        <v>631</v>
      </c>
      <c r="AW100" s="928"/>
      <c r="AX100" s="929"/>
      <c r="AY100" s="929"/>
      <c r="AZ100" s="929"/>
      <c r="BA100" s="929"/>
      <c r="BB100" s="929"/>
      <c r="BC100" s="930"/>
      <c r="BD100" s="925" t="s">
        <v>527</v>
      </c>
      <c r="BE100" s="926">
        <f>COUNT(AW98:BC98)-BE99</f>
        <v>0</v>
      </c>
      <c r="BG100" s="927" t="s">
        <v>631</v>
      </c>
      <c r="BH100" s="928"/>
      <c r="BI100" s="929"/>
      <c r="BJ100" s="929"/>
      <c r="BK100" s="929"/>
      <c r="BL100" s="929"/>
      <c r="BM100" s="929"/>
      <c r="BN100" s="930"/>
      <c r="BO100" s="925" t="s">
        <v>527</v>
      </c>
      <c r="BP100" s="926">
        <f>COUNT(BH98:BN98)-BP99</f>
        <v>0</v>
      </c>
    </row>
    <row r="101" spans="1:74" ht="14.25" customHeight="1">
      <c r="A101" s="894"/>
      <c r="B101" s="927"/>
      <c r="C101" s="932"/>
      <c r="D101" s="933"/>
      <c r="E101" s="933"/>
      <c r="F101" s="933"/>
      <c r="G101" s="933"/>
      <c r="H101" s="933"/>
      <c r="I101" s="934"/>
      <c r="J101" s="925" t="s">
        <v>573</v>
      </c>
      <c r="K101" s="926">
        <f>COUNTIF(C102:I103,"休")</f>
        <v>0</v>
      </c>
      <c r="L101" s="894"/>
      <c r="M101" s="927"/>
      <c r="N101" s="932"/>
      <c r="O101" s="933"/>
      <c r="P101" s="933"/>
      <c r="Q101" s="933"/>
      <c r="R101" s="933"/>
      <c r="S101" s="933"/>
      <c r="T101" s="934"/>
      <c r="U101" s="925" t="s">
        <v>573</v>
      </c>
      <c r="V101" s="926">
        <f>COUNTIF(N102:T103,"休")</f>
        <v>0</v>
      </c>
      <c r="Y101" s="927"/>
      <c r="Z101" s="932"/>
      <c r="AA101" s="933"/>
      <c r="AB101" s="933"/>
      <c r="AC101" s="933"/>
      <c r="AD101" s="933"/>
      <c r="AE101" s="933"/>
      <c r="AF101" s="934"/>
      <c r="AG101" s="925" t="s">
        <v>573</v>
      </c>
      <c r="AH101" s="926">
        <f>COUNTIF(Z102:AF103,"休")</f>
        <v>0</v>
      </c>
      <c r="AJ101" s="927"/>
      <c r="AK101" s="932"/>
      <c r="AL101" s="933"/>
      <c r="AM101" s="933"/>
      <c r="AN101" s="933"/>
      <c r="AO101" s="933"/>
      <c r="AP101" s="933"/>
      <c r="AQ101" s="934"/>
      <c r="AR101" s="925" t="s">
        <v>573</v>
      </c>
      <c r="AS101" s="926">
        <f>COUNTIF(AK102:AQ103,"休")</f>
        <v>0</v>
      </c>
      <c r="AV101" s="927"/>
      <c r="AW101" s="932"/>
      <c r="AX101" s="933"/>
      <c r="AY101" s="933"/>
      <c r="AZ101" s="933"/>
      <c r="BA101" s="933"/>
      <c r="BB101" s="933"/>
      <c r="BC101" s="934"/>
      <c r="BD101" s="925" t="s">
        <v>573</v>
      </c>
      <c r="BE101" s="926">
        <f>COUNTIF(AW102:BC103,"休")</f>
        <v>0</v>
      </c>
      <c r="BG101" s="927"/>
      <c r="BH101" s="932"/>
      <c r="BI101" s="933"/>
      <c r="BJ101" s="933"/>
      <c r="BK101" s="933"/>
      <c r="BL101" s="933"/>
      <c r="BM101" s="933"/>
      <c r="BN101" s="934"/>
      <c r="BO101" s="925" t="s">
        <v>573</v>
      </c>
      <c r="BP101" s="926">
        <f>COUNTIF(BH102:BN103,"休")</f>
        <v>0</v>
      </c>
    </row>
    <row r="102" spans="1:74" ht="14.25" customHeight="1">
      <c r="A102" s="894"/>
      <c r="B102" s="927" t="s">
        <v>535</v>
      </c>
      <c r="C102" s="935"/>
      <c r="D102" s="936"/>
      <c r="E102" s="936"/>
      <c r="F102" s="936"/>
      <c r="G102" s="936"/>
      <c r="H102" s="936"/>
      <c r="I102" s="937"/>
      <c r="J102" s="925" t="s">
        <v>575</v>
      </c>
      <c r="K102" s="939" t="e">
        <f>K101/K100</f>
        <v>#DIV/0!</v>
      </c>
      <c r="L102" s="894"/>
      <c r="M102" s="927" t="s">
        <v>535</v>
      </c>
      <c r="N102" s="935"/>
      <c r="O102" s="936"/>
      <c r="P102" s="936"/>
      <c r="Q102" s="936"/>
      <c r="R102" s="936"/>
      <c r="S102" s="936"/>
      <c r="T102" s="937"/>
      <c r="U102" s="925" t="s">
        <v>575</v>
      </c>
      <c r="V102" s="939" t="e">
        <f>V101/V100</f>
        <v>#DIV/0!</v>
      </c>
      <c r="Y102" s="927" t="s">
        <v>535</v>
      </c>
      <c r="Z102" s="935"/>
      <c r="AA102" s="936"/>
      <c r="AB102" s="936"/>
      <c r="AC102" s="936"/>
      <c r="AD102" s="936"/>
      <c r="AE102" s="936"/>
      <c r="AF102" s="937"/>
      <c r="AG102" s="925" t="s">
        <v>575</v>
      </c>
      <c r="AH102" s="939" t="e">
        <f>AH101/AH100</f>
        <v>#DIV/0!</v>
      </c>
      <c r="AJ102" s="927" t="s">
        <v>535</v>
      </c>
      <c r="AK102" s="935"/>
      <c r="AL102" s="936"/>
      <c r="AM102" s="936"/>
      <c r="AN102" s="936"/>
      <c r="AO102" s="936"/>
      <c r="AP102" s="936"/>
      <c r="AQ102" s="937"/>
      <c r="AR102" s="925" t="s">
        <v>575</v>
      </c>
      <c r="AS102" s="939" t="e">
        <f>AS101/AS100</f>
        <v>#DIV/0!</v>
      </c>
      <c r="AV102" s="927" t="s">
        <v>535</v>
      </c>
      <c r="AW102" s="935"/>
      <c r="AX102" s="936"/>
      <c r="AY102" s="936"/>
      <c r="AZ102" s="936"/>
      <c r="BA102" s="936"/>
      <c r="BB102" s="936"/>
      <c r="BC102" s="937"/>
      <c r="BD102" s="925" t="s">
        <v>575</v>
      </c>
      <c r="BE102" s="939" t="e">
        <f>BE101/BE100</f>
        <v>#DIV/0!</v>
      </c>
      <c r="BG102" s="927" t="s">
        <v>535</v>
      </c>
      <c r="BH102" s="935"/>
      <c r="BI102" s="936"/>
      <c r="BJ102" s="936"/>
      <c r="BK102" s="936"/>
      <c r="BL102" s="936"/>
      <c r="BM102" s="936"/>
      <c r="BN102" s="937"/>
      <c r="BO102" s="925" t="s">
        <v>575</v>
      </c>
      <c r="BP102" s="939" t="e">
        <f>BP101/BP100</f>
        <v>#DIV/0!</v>
      </c>
    </row>
    <row r="103" spans="1:74" ht="14.25" customHeight="1">
      <c r="A103" s="894"/>
      <c r="B103" s="927"/>
      <c r="C103" s="935"/>
      <c r="D103" s="936"/>
      <c r="E103" s="936"/>
      <c r="F103" s="936"/>
      <c r="G103" s="936"/>
      <c r="H103" s="936"/>
      <c r="I103" s="937"/>
      <c r="J103" s="925" t="s">
        <v>528</v>
      </c>
      <c r="K103" s="926">
        <f>COUNTA(C104:I104)</f>
        <v>0</v>
      </c>
      <c r="L103" s="894"/>
      <c r="M103" s="927"/>
      <c r="N103" s="935"/>
      <c r="O103" s="936"/>
      <c r="P103" s="936"/>
      <c r="Q103" s="936"/>
      <c r="R103" s="936"/>
      <c r="S103" s="936"/>
      <c r="T103" s="937"/>
      <c r="U103" s="925" t="s">
        <v>528</v>
      </c>
      <c r="V103" s="926">
        <f>COUNTA(N104:T104)</f>
        <v>0</v>
      </c>
      <c r="Y103" s="927"/>
      <c r="Z103" s="935"/>
      <c r="AA103" s="936"/>
      <c r="AB103" s="936"/>
      <c r="AC103" s="936"/>
      <c r="AD103" s="936"/>
      <c r="AE103" s="936"/>
      <c r="AF103" s="937"/>
      <c r="AG103" s="925" t="s">
        <v>528</v>
      </c>
      <c r="AH103" s="926">
        <f>COUNTA(Z104:AF104)</f>
        <v>0</v>
      </c>
      <c r="AJ103" s="927"/>
      <c r="AK103" s="935"/>
      <c r="AL103" s="936"/>
      <c r="AM103" s="936"/>
      <c r="AN103" s="936"/>
      <c r="AO103" s="936"/>
      <c r="AP103" s="936"/>
      <c r="AQ103" s="937"/>
      <c r="AR103" s="925" t="s">
        <v>528</v>
      </c>
      <c r="AS103" s="926">
        <f>COUNTA(AK104:AQ104)</f>
        <v>0</v>
      </c>
      <c r="AV103" s="927"/>
      <c r="AW103" s="935"/>
      <c r="AX103" s="936"/>
      <c r="AY103" s="936"/>
      <c r="AZ103" s="936"/>
      <c r="BA103" s="936"/>
      <c r="BB103" s="936"/>
      <c r="BC103" s="937"/>
      <c r="BD103" s="925" t="s">
        <v>528</v>
      </c>
      <c r="BE103" s="926">
        <f>COUNTA(AW104:BC104)</f>
        <v>0</v>
      </c>
      <c r="BG103" s="927"/>
      <c r="BH103" s="935"/>
      <c r="BI103" s="936"/>
      <c r="BJ103" s="936"/>
      <c r="BK103" s="936"/>
      <c r="BL103" s="936"/>
      <c r="BM103" s="936"/>
      <c r="BN103" s="937"/>
      <c r="BO103" s="925" t="s">
        <v>528</v>
      </c>
      <c r="BP103" s="926">
        <f>COUNTA(BH104:BN104)</f>
        <v>0</v>
      </c>
    </row>
    <row r="104" spans="1:74" ht="14.25" customHeight="1">
      <c r="A104" s="894"/>
      <c r="B104" s="927" t="s">
        <v>538</v>
      </c>
      <c r="C104" s="935"/>
      <c r="D104" s="936"/>
      <c r="E104" s="936"/>
      <c r="F104" s="936"/>
      <c r="G104" s="936"/>
      <c r="H104" s="936"/>
      <c r="I104" s="937"/>
      <c r="J104" s="925" t="s">
        <v>577</v>
      </c>
      <c r="K104" s="939" t="e">
        <f>K103/K100</f>
        <v>#DIV/0!</v>
      </c>
      <c r="L104" s="894"/>
      <c r="M104" s="927" t="s">
        <v>538</v>
      </c>
      <c r="N104" s="935"/>
      <c r="O104" s="936"/>
      <c r="P104" s="936"/>
      <c r="Q104" s="936"/>
      <c r="R104" s="936"/>
      <c r="S104" s="936"/>
      <c r="T104" s="937"/>
      <c r="U104" s="925" t="s">
        <v>577</v>
      </c>
      <c r="V104" s="939" t="e">
        <f>V103/V100</f>
        <v>#DIV/0!</v>
      </c>
      <c r="Y104" s="927" t="s">
        <v>538</v>
      </c>
      <c r="Z104" s="935"/>
      <c r="AA104" s="936"/>
      <c r="AB104" s="936"/>
      <c r="AC104" s="936"/>
      <c r="AD104" s="936"/>
      <c r="AE104" s="936"/>
      <c r="AF104" s="937"/>
      <c r="AG104" s="925" t="s">
        <v>577</v>
      </c>
      <c r="AH104" s="939" t="e">
        <f>AH103/AH100</f>
        <v>#DIV/0!</v>
      </c>
      <c r="AJ104" s="927" t="s">
        <v>538</v>
      </c>
      <c r="AK104" s="935"/>
      <c r="AL104" s="936"/>
      <c r="AM104" s="936"/>
      <c r="AN104" s="936"/>
      <c r="AO104" s="936"/>
      <c r="AP104" s="936"/>
      <c r="AQ104" s="937"/>
      <c r="AR104" s="925" t="s">
        <v>577</v>
      </c>
      <c r="AS104" s="939" t="e">
        <f>AS103/AS100</f>
        <v>#DIV/0!</v>
      </c>
      <c r="AV104" s="927" t="s">
        <v>538</v>
      </c>
      <c r="AW104" s="935"/>
      <c r="AX104" s="936"/>
      <c r="AY104" s="936"/>
      <c r="AZ104" s="936"/>
      <c r="BA104" s="936"/>
      <c r="BB104" s="936"/>
      <c r="BC104" s="937"/>
      <c r="BD104" s="925" t="s">
        <v>577</v>
      </c>
      <c r="BE104" s="939" t="e">
        <f>BE103/BE100</f>
        <v>#DIV/0!</v>
      </c>
      <c r="BG104" s="927" t="s">
        <v>538</v>
      </c>
      <c r="BH104" s="935"/>
      <c r="BI104" s="936"/>
      <c r="BJ104" s="936"/>
      <c r="BK104" s="936"/>
      <c r="BL104" s="936"/>
      <c r="BM104" s="936"/>
      <c r="BN104" s="937"/>
      <c r="BO104" s="925" t="s">
        <v>577</v>
      </c>
      <c r="BP104" s="939" t="e">
        <f>BP103/BP100</f>
        <v>#DIV/0!</v>
      </c>
    </row>
    <row r="105" spans="1:74" ht="14.25" customHeight="1">
      <c r="A105" s="894"/>
      <c r="B105" s="940"/>
      <c r="C105" s="941"/>
      <c r="D105" s="942"/>
      <c r="E105" s="942"/>
      <c r="F105" s="942"/>
      <c r="G105" s="942"/>
      <c r="H105" s="942"/>
      <c r="I105" s="943"/>
      <c r="J105" s="944" t="s">
        <v>632</v>
      </c>
      <c r="K105" s="945" t="str">
        <f>IF(1&gt;K98,"対象外",IF(K103&gt;=K98,"OK","NG"))</f>
        <v>対象外</v>
      </c>
      <c r="L105" s="894"/>
      <c r="M105" s="940"/>
      <c r="N105" s="941"/>
      <c r="O105" s="942"/>
      <c r="P105" s="942"/>
      <c r="Q105" s="942"/>
      <c r="R105" s="942"/>
      <c r="S105" s="942"/>
      <c r="T105" s="943"/>
      <c r="U105" s="944" t="s">
        <v>632</v>
      </c>
      <c r="V105" s="945" t="str">
        <f>IF(1&gt;V98,"対象外",IF(V103&gt;=V98,"OK","NG"))</f>
        <v>対象外</v>
      </c>
      <c r="Y105" s="940"/>
      <c r="Z105" s="941"/>
      <c r="AA105" s="942"/>
      <c r="AB105" s="942"/>
      <c r="AC105" s="942"/>
      <c r="AD105" s="942"/>
      <c r="AE105" s="942"/>
      <c r="AF105" s="943"/>
      <c r="AG105" s="944" t="s">
        <v>632</v>
      </c>
      <c r="AH105" s="945" t="str">
        <f>IF(1&gt;AH98,"対象外",IF(AH103&gt;=AH98,"OK","NG"))</f>
        <v>対象外</v>
      </c>
      <c r="AJ105" s="940"/>
      <c r="AK105" s="941"/>
      <c r="AL105" s="942"/>
      <c r="AM105" s="942"/>
      <c r="AN105" s="942"/>
      <c r="AO105" s="942"/>
      <c r="AP105" s="942"/>
      <c r="AQ105" s="943"/>
      <c r="AR105" s="944" t="s">
        <v>632</v>
      </c>
      <c r="AS105" s="945" t="str">
        <f>IF(1&gt;AS98,"対象外",IF(AS103&gt;=AS98,"OK","NG"))</f>
        <v>対象外</v>
      </c>
      <c r="AV105" s="940"/>
      <c r="AW105" s="941"/>
      <c r="AX105" s="942"/>
      <c r="AY105" s="942"/>
      <c r="AZ105" s="942"/>
      <c r="BA105" s="942"/>
      <c r="BB105" s="942"/>
      <c r="BC105" s="943"/>
      <c r="BD105" s="944" t="s">
        <v>632</v>
      </c>
      <c r="BE105" s="945" t="str">
        <f>IF(1&gt;BE98,"対象外",IF(BE103&gt;=BE98,"OK","NG"))</f>
        <v>対象外</v>
      </c>
      <c r="BG105" s="940"/>
      <c r="BH105" s="941"/>
      <c r="BI105" s="942"/>
      <c r="BJ105" s="942"/>
      <c r="BK105" s="942"/>
      <c r="BL105" s="942"/>
      <c r="BM105" s="942"/>
      <c r="BN105" s="943"/>
      <c r="BO105" s="944" t="s">
        <v>632</v>
      </c>
      <c r="BP105" s="945" t="str">
        <f>IF(1&gt;BP98,"対象外",IF(BP103&gt;=BP98,"OK","NG"))</f>
        <v>対象外</v>
      </c>
      <c r="BV105" s="896" t="str">
        <f t="shared" si="61"/>
        <v>OK</v>
      </c>
    </row>
    <row r="106" spans="1:74" ht="14.25" hidden="1" customHeight="1">
      <c r="A106" s="894"/>
      <c r="B106" s="898"/>
      <c r="C106" s="898"/>
      <c r="D106" s="898"/>
      <c r="E106" s="898"/>
      <c r="F106" s="898"/>
      <c r="G106" s="898"/>
      <c r="H106" s="946" t="e">
        <f>IF(AND(DAY(H98)&gt;=22,DAY(H98)&lt;=28,H99="土"),1,0)</f>
        <v>#VALUE!</v>
      </c>
      <c r="I106" s="898"/>
      <c r="J106" s="894"/>
      <c r="K106" s="894"/>
      <c r="L106" s="894"/>
      <c r="M106" s="898"/>
      <c r="N106" s="898"/>
      <c r="O106" s="898"/>
      <c r="P106" s="898"/>
      <c r="Q106" s="898"/>
      <c r="R106" s="898"/>
      <c r="S106" s="946" t="e">
        <f>IF(AND(DAY(S98)&gt;=22,DAY(S98)&lt;=28,S99="土"),1,0)</f>
        <v>#VALUE!</v>
      </c>
      <c r="T106" s="898"/>
      <c r="U106" s="894"/>
      <c r="V106" s="894"/>
      <c r="Y106" s="898"/>
      <c r="Z106" s="898"/>
      <c r="AA106" s="898"/>
      <c r="AB106" s="898"/>
      <c r="AC106" s="898"/>
      <c r="AD106" s="898"/>
      <c r="AE106" s="946" t="e">
        <f>IF(AND(DAY(AE98)&gt;=22,DAY(AE98)&lt;=28,AE99="土"),1,0)</f>
        <v>#VALUE!</v>
      </c>
      <c r="AF106" s="898"/>
      <c r="AG106" s="894"/>
      <c r="AH106" s="894"/>
      <c r="AJ106" s="898"/>
      <c r="AK106" s="898"/>
      <c r="AL106" s="898"/>
      <c r="AM106" s="898"/>
      <c r="AN106" s="898"/>
      <c r="AO106" s="898"/>
      <c r="AP106" s="946" t="e">
        <f>IF(AND(DAY(AP98)&gt;=22,DAY(AP98)&lt;=28,AP99="土"),1,0)</f>
        <v>#VALUE!</v>
      </c>
      <c r="AQ106" s="898"/>
      <c r="AR106" s="894"/>
      <c r="AS106" s="894"/>
      <c r="AV106" s="898"/>
      <c r="AW106" s="898"/>
      <c r="AX106" s="898"/>
      <c r="AY106" s="898"/>
      <c r="AZ106" s="898"/>
      <c r="BA106" s="898"/>
      <c r="BB106" s="946" t="e">
        <f>IF(AND(DAY(BB98)&gt;=22,DAY(BB98)&lt;=28,BB99="土"),1,0)</f>
        <v>#VALUE!</v>
      </c>
      <c r="BC106" s="898"/>
      <c r="BD106" s="894"/>
      <c r="BE106" s="894"/>
      <c r="BG106" s="898"/>
      <c r="BH106" s="898"/>
      <c r="BI106" s="898"/>
      <c r="BJ106" s="898"/>
      <c r="BK106" s="898"/>
      <c r="BL106" s="898"/>
      <c r="BM106" s="946" t="e">
        <f>IF(AND(DAY(BM98)&gt;=22,DAY(BM98)&lt;=28,BM99="土"),1,0)</f>
        <v>#VALUE!</v>
      </c>
      <c r="BN106" s="898"/>
      <c r="BO106" s="894"/>
      <c r="BP106" s="894"/>
      <c r="BU106" s="896">
        <f t="shared" si="62"/>
        <v>0</v>
      </c>
      <c r="BV106" s="896" t="str">
        <f t="shared" si="61"/>
        <v>OK</v>
      </c>
    </row>
    <row r="107" spans="1:74" ht="14.25" hidden="1" customHeight="1">
      <c r="A107" s="894"/>
      <c r="B107" s="898"/>
      <c r="C107" s="898"/>
      <c r="D107" s="898"/>
      <c r="E107" s="898"/>
      <c r="F107" s="898"/>
      <c r="G107" s="898"/>
      <c r="H107" s="946" t="e">
        <f>IF(AND(DAY(H98)&gt;=22,DAY(H98)&lt;=28,H99="土",OR(H104="休",H104="雨")),1,0)</f>
        <v>#VALUE!</v>
      </c>
      <c r="I107" s="898"/>
      <c r="J107" s="894"/>
      <c r="K107" s="894"/>
      <c r="L107" s="894"/>
      <c r="M107" s="898"/>
      <c r="N107" s="898"/>
      <c r="O107" s="898"/>
      <c r="P107" s="898"/>
      <c r="Q107" s="898"/>
      <c r="R107" s="898"/>
      <c r="S107" s="946" t="e">
        <f>IF(AND(DAY(S98)&gt;=22,DAY(S98)&lt;=28,S99="土",OR(S104="休",S104="雨")),1,0)</f>
        <v>#VALUE!</v>
      </c>
      <c r="T107" s="898"/>
      <c r="U107" s="894"/>
      <c r="V107" s="894"/>
      <c r="Y107" s="898"/>
      <c r="Z107" s="898"/>
      <c r="AA107" s="898"/>
      <c r="AB107" s="898"/>
      <c r="AC107" s="898"/>
      <c r="AD107" s="898"/>
      <c r="AE107" s="946" t="e">
        <f>IF(AND(DAY(AE98)&gt;=22,DAY(AE98)&lt;=28,AE99="土",OR(AE104="休",AE104="雨")),1,0)</f>
        <v>#VALUE!</v>
      </c>
      <c r="AF107" s="898"/>
      <c r="AG107" s="894"/>
      <c r="AH107" s="894"/>
      <c r="AJ107" s="898"/>
      <c r="AK107" s="898"/>
      <c r="AL107" s="898"/>
      <c r="AM107" s="898"/>
      <c r="AN107" s="898"/>
      <c r="AO107" s="898"/>
      <c r="AP107" s="946" t="e">
        <f>IF(AND(DAY(AP98)&gt;=22,DAY(AP98)&lt;=28,AP99="土",OR(AP104="休",AP104="雨")),1,0)</f>
        <v>#VALUE!</v>
      </c>
      <c r="AQ107" s="898"/>
      <c r="AR107" s="894"/>
      <c r="AS107" s="894"/>
      <c r="AV107" s="898"/>
      <c r="AW107" s="898"/>
      <c r="AX107" s="898"/>
      <c r="AY107" s="898"/>
      <c r="AZ107" s="898"/>
      <c r="BA107" s="898"/>
      <c r="BB107" s="946" t="e">
        <f>IF(AND(DAY(BB98)&gt;=22,DAY(BB98)&lt;=28,BB99="土",OR(BB104="休",BB104="雨")),1,0)</f>
        <v>#VALUE!</v>
      </c>
      <c r="BC107" s="898"/>
      <c r="BD107" s="894"/>
      <c r="BE107" s="894"/>
      <c r="BG107" s="898"/>
      <c r="BH107" s="898"/>
      <c r="BI107" s="898"/>
      <c r="BJ107" s="898"/>
      <c r="BK107" s="898"/>
      <c r="BL107" s="898"/>
      <c r="BM107" s="946" t="e">
        <f>IF(AND(DAY(BM98)&gt;=22,DAY(BM98)&lt;=28,BM99="土",OR(BM104="休",BM104="雨")),1,0)</f>
        <v>#VALUE!</v>
      </c>
      <c r="BN107" s="898"/>
      <c r="BO107" s="894"/>
      <c r="BP107" s="894"/>
      <c r="BU107" s="896">
        <f t="shared" si="62"/>
        <v>0</v>
      </c>
      <c r="BV107" s="896" t="str">
        <f t="shared" si="61"/>
        <v>OK</v>
      </c>
    </row>
    <row r="108" spans="1:74" ht="14.25" hidden="1" customHeight="1">
      <c r="A108" s="894"/>
      <c r="B108" s="898"/>
      <c r="C108" s="898"/>
      <c r="D108" s="898"/>
      <c r="E108" s="898"/>
      <c r="F108" s="898"/>
      <c r="G108" s="898"/>
      <c r="H108" s="946" t="e">
        <f>IF(AND(DAY(H98)&gt;=8,DAY(H98)&lt;=14,H99="土"),1,0)</f>
        <v>#VALUE!</v>
      </c>
      <c r="I108" s="898"/>
      <c r="J108" s="894"/>
      <c r="K108" s="894"/>
      <c r="L108" s="894"/>
      <c r="M108" s="898"/>
      <c r="N108" s="898"/>
      <c r="O108" s="898"/>
      <c r="P108" s="898"/>
      <c r="Q108" s="898"/>
      <c r="R108" s="898"/>
      <c r="S108" s="946" t="e">
        <f>IF(AND(DAY(S98)&gt;=8,DAY(S98)&lt;=14,S99="土"),1,0)</f>
        <v>#VALUE!</v>
      </c>
      <c r="T108" s="898"/>
      <c r="U108" s="894"/>
      <c r="V108" s="894"/>
      <c r="Y108" s="898"/>
      <c r="Z108" s="898"/>
      <c r="AA108" s="898"/>
      <c r="AB108" s="898"/>
      <c r="AC108" s="898"/>
      <c r="AD108" s="898"/>
      <c r="AE108" s="946" t="e">
        <f>IF(AND(DAY(AE98)&gt;=8,DAY(AE98)&lt;=14,AE99="土"),1,0)</f>
        <v>#VALUE!</v>
      </c>
      <c r="AF108" s="898"/>
      <c r="AG108" s="894"/>
      <c r="AH108" s="894"/>
      <c r="AJ108" s="898"/>
      <c r="AK108" s="898"/>
      <c r="AL108" s="898"/>
      <c r="AM108" s="898"/>
      <c r="AN108" s="898"/>
      <c r="AO108" s="898"/>
      <c r="AP108" s="946" t="e">
        <f>IF(AND(DAY(AP98)&gt;=8,DAY(AP98)&lt;=14,AP99="土"),1,0)</f>
        <v>#VALUE!</v>
      </c>
      <c r="AQ108" s="898"/>
      <c r="AR108" s="894"/>
      <c r="AS108" s="894"/>
      <c r="AV108" s="898"/>
      <c r="AW108" s="898"/>
      <c r="AX108" s="898"/>
      <c r="AY108" s="898"/>
      <c r="AZ108" s="898"/>
      <c r="BA108" s="898"/>
      <c r="BB108" s="946" t="e">
        <f>IF(AND(DAY(BB98)&gt;=8,DAY(BB98)&lt;=14,BB99="土"),1,0)</f>
        <v>#VALUE!</v>
      </c>
      <c r="BC108" s="898"/>
      <c r="BD108" s="894"/>
      <c r="BE108" s="894"/>
      <c r="BG108" s="898"/>
      <c r="BH108" s="898"/>
      <c r="BI108" s="898"/>
      <c r="BJ108" s="898"/>
      <c r="BK108" s="898"/>
      <c r="BL108" s="898"/>
      <c r="BM108" s="946" t="e">
        <f>IF(AND(DAY(BM98)&gt;=8,DAY(BM98)&lt;=14,BM99="土"),1,0)</f>
        <v>#VALUE!</v>
      </c>
      <c r="BN108" s="898"/>
      <c r="BO108" s="894"/>
      <c r="BP108" s="894"/>
      <c r="BU108" s="896">
        <f t="shared" si="62"/>
        <v>0</v>
      </c>
      <c r="BV108" s="896" t="str">
        <f t="shared" si="61"/>
        <v>OK</v>
      </c>
    </row>
    <row r="109" spans="1:74" ht="14.25" hidden="1" customHeight="1">
      <c r="A109" s="894"/>
      <c r="B109" s="898"/>
      <c r="C109" s="898"/>
      <c r="D109" s="898"/>
      <c r="E109" s="898"/>
      <c r="F109" s="898"/>
      <c r="G109" s="898"/>
      <c r="H109" s="946" t="e">
        <f>IF(AND(DAY(H98)&gt;=8,DAY(H98)&lt;=14,H99="土",OR(H104="休",H104="雨")),1,0)</f>
        <v>#VALUE!</v>
      </c>
      <c r="I109" s="898"/>
      <c r="J109" s="894"/>
      <c r="K109" s="894"/>
      <c r="L109" s="894"/>
      <c r="M109" s="898"/>
      <c r="N109" s="898"/>
      <c r="O109" s="898"/>
      <c r="P109" s="898"/>
      <c r="Q109" s="898"/>
      <c r="R109" s="898"/>
      <c r="S109" s="946" t="e">
        <f>IF(AND(DAY(S98)&gt;=8,DAY(S98)&lt;=14,S99="土",OR(S104="休",S104="雨")),1,0)</f>
        <v>#VALUE!</v>
      </c>
      <c r="T109" s="898"/>
      <c r="U109" s="894"/>
      <c r="V109" s="894"/>
      <c r="Y109" s="898"/>
      <c r="Z109" s="898"/>
      <c r="AA109" s="898"/>
      <c r="AB109" s="898"/>
      <c r="AC109" s="898"/>
      <c r="AD109" s="898"/>
      <c r="AE109" s="946" t="e">
        <f>IF(AND(DAY(AE98)&gt;=8,DAY(AE98)&lt;=14,AE99="土",OR(AE104="休",AE104="雨")),1,0)</f>
        <v>#VALUE!</v>
      </c>
      <c r="AF109" s="898"/>
      <c r="AG109" s="894"/>
      <c r="AH109" s="894"/>
      <c r="AJ109" s="898"/>
      <c r="AK109" s="898"/>
      <c r="AL109" s="898"/>
      <c r="AM109" s="898"/>
      <c r="AN109" s="898"/>
      <c r="AO109" s="898"/>
      <c r="AP109" s="946" t="e">
        <f>IF(AND(DAY(AP98)&gt;=8,DAY(AP98)&lt;=14,AP99="土",OR(AP104="休",AP104="雨")),1,0)</f>
        <v>#VALUE!</v>
      </c>
      <c r="AQ109" s="898"/>
      <c r="AR109" s="894"/>
      <c r="AS109" s="894"/>
      <c r="AV109" s="898"/>
      <c r="AW109" s="898"/>
      <c r="AX109" s="898"/>
      <c r="AY109" s="898"/>
      <c r="AZ109" s="898"/>
      <c r="BA109" s="898"/>
      <c r="BB109" s="946" t="e">
        <f>IF(AND(DAY(BB98)&gt;=8,DAY(BB98)&lt;=14,BB99="土",OR(BB104="休",BB104="雨")),1,0)</f>
        <v>#VALUE!</v>
      </c>
      <c r="BC109" s="898"/>
      <c r="BD109" s="894"/>
      <c r="BE109" s="894"/>
      <c r="BG109" s="898"/>
      <c r="BH109" s="898"/>
      <c r="BI109" s="898"/>
      <c r="BJ109" s="898"/>
      <c r="BK109" s="898"/>
      <c r="BL109" s="898"/>
      <c r="BM109" s="946" t="e">
        <f>IF(AND(DAY(BM98)&gt;=8,DAY(BM98)&lt;=14,BM99="土",OR(BM104="休",BM104="雨")),1,0)</f>
        <v>#VALUE!</v>
      </c>
      <c r="BN109" s="898"/>
      <c r="BO109" s="894"/>
      <c r="BP109" s="894"/>
      <c r="BU109" s="896">
        <f t="shared" si="62"/>
        <v>0</v>
      </c>
      <c r="BV109" s="896" t="str">
        <f t="shared" si="61"/>
        <v>OK</v>
      </c>
    </row>
    <row r="110" spans="1:74" ht="14.25" customHeight="1">
      <c r="A110" s="894"/>
      <c r="B110" s="898"/>
      <c r="C110" s="898"/>
      <c r="D110" s="898"/>
      <c r="E110" s="898"/>
      <c r="F110" s="898"/>
      <c r="G110" s="898"/>
      <c r="H110" s="898"/>
      <c r="I110" s="898"/>
      <c r="J110" s="894"/>
      <c r="K110" s="894"/>
      <c r="L110" s="894"/>
      <c r="M110" s="898"/>
      <c r="N110" s="898"/>
      <c r="O110" s="898"/>
      <c r="P110" s="898"/>
      <c r="Q110" s="898"/>
      <c r="R110" s="898"/>
      <c r="S110" s="898"/>
      <c r="T110" s="898"/>
      <c r="U110" s="894"/>
      <c r="V110" s="894"/>
      <c r="Y110" s="898"/>
      <c r="Z110" s="898"/>
      <c r="AA110" s="898"/>
      <c r="AB110" s="898"/>
      <c r="AC110" s="898"/>
      <c r="AD110" s="898"/>
      <c r="AE110" s="898"/>
      <c r="AF110" s="898"/>
      <c r="AG110" s="894"/>
      <c r="AH110" s="894"/>
      <c r="AJ110" s="898"/>
      <c r="AK110" s="898"/>
      <c r="AL110" s="898"/>
      <c r="AM110" s="898"/>
      <c r="AN110" s="898"/>
      <c r="AO110" s="898"/>
      <c r="AP110" s="898"/>
      <c r="AQ110" s="898"/>
      <c r="AR110" s="894"/>
      <c r="AS110" s="894"/>
      <c r="AV110" s="898"/>
      <c r="AW110" s="898"/>
      <c r="AX110" s="898"/>
      <c r="AY110" s="898"/>
      <c r="AZ110" s="898"/>
      <c r="BA110" s="898"/>
      <c r="BB110" s="898"/>
      <c r="BC110" s="898"/>
      <c r="BD110" s="894"/>
      <c r="BE110" s="894"/>
      <c r="BG110" s="898"/>
      <c r="BH110" s="898"/>
      <c r="BI110" s="898"/>
      <c r="BJ110" s="898"/>
      <c r="BK110" s="898"/>
      <c r="BL110" s="898"/>
      <c r="BM110" s="898"/>
      <c r="BN110" s="898"/>
      <c r="BO110" s="894"/>
      <c r="BP110" s="894"/>
    </row>
    <row r="111" spans="1:74" ht="14.25" customHeight="1">
      <c r="A111" s="894"/>
      <c r="B111" s="894"/>
      <c r="C111" s="894"/>
      <c r="D111" s="894"/>
      <c r="E111" s="894"/>
      <c r="F111" s="894"/>
      <c r="G111" s="894"/>
      <c r="H111" s="894"/>
      <c r="I111" s="894"/>
      <c r="J111" s="894"/>
      <c r="K111" s="894"/>
      <c r="L111" s="894"/>
      <c r="M111" s="894"/>
      <c r="N111" s="894"/>
      <c r="O111" s="894"/>
      <c r="P111" s="894"/>
      <c r="Q111" s="894"/>
      <c r="R111" s="894"/>
      <c r="S111" s="894"/>
      <c r="T111" s="894"/>
      <c r="U111" s="894"/>
      <c r="V111" s="894"/>
    </row>
    <row r="112" spans="1:74" ht="14.25" hidden="1" customHeight="1">
      <c r="A112" s="894"/>
      <c r="B112" s="894"/>
      <c r="C112" s="913">
        <f>YEAR(I96+1)</f>
        <v>1900</v>
      </c>
      <c r="D112" s="913">
        <f>MONTH(I96+1)</f>
        <v>2</v>
      </c>
      <c r="E112" s="913">
        <f>DAY(I96+1)</f>
        <v>11</v>
      </c>
      <c r="F112" s="913"/>
      <c r="G112" s="913"/>
      <c r="H112" s="913"/>
      <c r="I112" s="913"/>
      <c r="J112" s="894"/>
      <c r="K112" s="894"/>
      <c r="L112" s="894"/>
      <c r="M112" s="894"/>
      <c r="N112" s="913">
        <f>YEAR(T96+1)</f>
        <v>1900</v>
      </c>
      <c r="O112" s="913">
        <f>MONTH(T96+1)</f>
        <v>4</v>
      </c>
      <c r="P112" s="913">
        <f>DAY(T96+1)</f>
        <v>7</v>
      </c>
      <c r="Q112" s="913"/>
      <c r="R112" s="913"/>
      <c r="S112" s="913"/>
      <c r="T112" s="913"/>
      <c r="U112" s="894"/>
      <c r="V112" s="894"/>
      <c r="Y112" s="894"/>
      <c r="Z112" s="913">
        <f>YEAR(AF96+1)</f>
        <v>1900</v>
      </c>
      <c r="AA112" s="913">
        <f>MONTH(AF96+1)</f>
        <v>6</v>
      </c>
      <c r="AB112" s="913">
        <f>DAY(AF96+1)</f>
        <v>2</v>
      </c>
      <c r="AC112" s="913"/>
      <c r="AD112" s="913"/>
      <c r="AE112" s="913"/>
      <c r="AF112" s="913"/>
      <c r="AG112" s="894"/>
      <c r="AH112" s="894"/>
      <c r="AJ112" s="894"/>
      <c r="AK112" s="913">
        <f>YEAR(AQ96+1)</f>
        <v>1900</v>
      </c>
      <c r="AL112" s="913">
        <f>MONTH(AQ96+1)</f>
        <v>7</v>
      </c>
      <c r="AM112" s="913">
        <f>DAY(AQ96+1)</f>
        <v>28</v>
      </c>
      <c r="AN112" s="913"/>
      <c r="AO112" s="913"/>
      <c r="AP112" s="913"/>
      <c r="AQ112" s="913"/>
      <c r="AR112" s="894"/>
      <c r="AS112" s="894"/>
      <c r="AV112" s="894"/>
      <c r="AW112" s="913">
        <f>YEAR(BC96+1)</f>
        <v>1900</v>
      </c>
      <c r="AX112" s="913">
        <f>MONTH(BC96+1)</f>
        <v>9</v>
      </c>
      <c r="AY112" s="913">
        <f>DAY(BC96+1)</f>
        <v>22</v>
      </c>
      <c r="AZ112" s="913"/>
      <c r="BA112" s="913"/>
      <c r="BB112" s="913"/>
      <c r="BC112" s="913"/>
      <c r="BD112" s="894"/>
      <c r="BE112" s="894"/>
      <c r="BG112" s="894"/>
      <c r="BH112" s="913">
        <f>YEAR(BN96+1)</f>
        <v>1900</v>
      </c>
      <c r="BI112" s="913">
        <f>MONTH(BN96+1)</f>
        <v>11</v>
      </c>
      <c r="BJ112" s="913">
        <f>DAY(BN96+1)</f>
        <v>17</v>
      </c>
      <c r="BK112" s="913"/>
      <c r="BL112" s="913"/>
      <c r="BM112" s="913"/>
      <c r="BN112" s="913"/>
      <c r="BO112" s="894"/>
      <c r="BP112" s="894"/>
    </row>
    <row r="113" spans="1:74" ht="14.25" hidden="1" customHeight="1">
      <c r="A113" s="894"/>
      <c r="B113" s="894"/>
      <c r="C113" s="914">
        <f>I96+1</f>
        <v>42</v>
      </c>
      <c r="D113" s="914">
        <f>C113+1</f>
        <v>43</v>
      </c>
      <c r="E113" s="914">
        <f t="shared" ref="E113:I113" si="75">D113+1</f>
        <v>44</v>
      </c>
      <c r="F113" s="914">
        <f t="shared" si="75"/>
        <v>45</v>
      </c>
      <c r="G113" s="914">
        <f t="shared" si="75"/>
        <v>46</v>
      </c>
      <c r="H113" s="914">
        <f t="shared" si="75"/>
        <v>47</v>
      </c>
      <c r="I113" s="914">
        <f t="shared" si="75"/>
        <v>48</v>
      </c>
      <c r="J113" s="894"/>
      <c r="K113" s="894"/>
      <c r="L113" s="894"/>
      <c r="M113" s="894"/>
      <c r="N113" s="914">
        <f>T96+1</f>
        <v>98</v>
      </c>
      <c r="O113" s="914">
        <f t="shared" ref="O113:T113" si="76">N113+1</f>
        <v>99</v>
      </c>
      <c r="P113" s="914">
        <f t="shared" si="76"/>
        <v>100</v>
      </c>
      <c r="Q113" s="914">
        <f t="shared" si="76"/>
        <v>101</v>
      </c>
      <c r="R113" s="914">
        <f t="shared" si="76"/>
        <v>102</v>
      </c>
      <c r="S113" s="914">
        <f t="shared" si="76"/>
        <v>103</v>
      </c>
      <c r="T113" s="914">
        <f t="shared" si="76"/>
        <v>104</v>
      </c>
      <c r="U113" s="894"/>
      <c r="V113" s="894"/>
      <c r="Y113" s="894"/>
      <c r="Z113" s="914">
        <f>AF96+1</f>
        <v>154</v>
      </c>
      <c r="AA113" s="914">
        <f t="shared" ref="AA113:AF113" si="77">Z113+1</f>
        <v>155</v>
      </c>
      <c r="AB113" s="914">
        <f t="shared" si="77"/>
        <v>156</v>
      </c>
      <c r="AC113" s="914">
        <f t="shared" si="77"/>
        <v>157</v>
      </c>
      <c r="AD113" s="914">
        <f t="shared" si="77"/>
        <v>158</v>
      </c>
      <c r="AE113" s="914">
        <f t="shared" si="77"/>
        <v>159</v>
      </c>
      <c r="AF113" s="914">
        <f t="shared" si="77"/>
        <v>160</v>
      </c>
      <c r="AG113" s="894"/>
      <c r="AH113" s="894"/>
      <c r="AJ113" s="894"/>
      <c r="AK113" s="914">
        <f>AQ96+1</f>
        <v>210</v>
      </c>
      <c r="AL113" s="914">
        <f t="shared" ref="AL113:AQ113" si="78">AK113+1</f>
        <v>211</v>
      </c>
      <c r="AM113" s="914">
        <f t="shared" si="78"/>
        <v>212</v>
      </c>
      <c r="AN113" s="914">
        <f t="shared" si="78"/>
        <v>213</v>
      </c>
      <c r="AO113" s="914">
        <f t="shared" si="78"/>
        <v>214</v>
      </c>
      <c r="AP113" s="914">
        <f t="shared" si="78"/>
        <v>215</v>
      </c>
      <c r="AQ113" s="914">
        <f t="shared" si="78"/>
        <v>216</v>
      </c>
      <c r="AR113" s="894"/>
      <c r="AS113" s="894"/>
      <c r="AV113" s="894"/>
      <c r="AW113" s="914">
        <f>BC96+1</f>
        <v>266</v>
      </c>
      <c r="AX113" s="914">
        <f t="shared" ref="AX113:BC113" si="79">AW113+1</f>
        <v>267</v>
      </c>
      <c r="AY113" s="914">
        <f t="shared" si="79"/>
        <v>268</v>
      </c>
      <c r="AZ113" s="914">
        <f t="shared" si="79"/>
        <v>269</v>
      </c>
      <c r="BA113" s="914">
        <f t="shared" si="79"/>
        <v>270</v>
      </c>
      <c r="BB113" s="914">
        <f t="shared" si="79"/>
        <v>271</v>
      </c>
      <c r="BC113" s="914">
        <f t="shared" si="79"/>
        <v>272</v>
      </c>
      <c r="BD113" s="894"/>
      <c r="BE113" s="894"/>
      <c r="BG113" s="894"/>
      <c r="BH113" s="914">
        <f>BN96+1</f>
        <v>322</v>
      </c>
      <c r="BI113" s="914">
        <f t="shared" ref="BI113:BN113" si="80">BH113+1</f>
        <v>323</v>
      </c>
      <c r="BJ113" s="914">
        <f t="shared" si="80"/>
        <v>324</v>
      </c>
      <c r="BK113" s="914">
        <f t="shared" si="80"/>
        <v>325</v>
      </c>
      <c r="BL113" s="914">
        <f t="shared" si="80"/>
        <v>326</v>
      </c>
      <c r="BM113" s="914">
        <f t="shared" si="80"/>
        <v>327</v>
      </c>
      <c r="BN113" s="914">
        <f t="shared" si="80"/>
        <v>328</v>
      </c>
      <c r="BO113" s="894"/>
      <c r="BP113" s="894"/>
    </row>
    <row r="114" spans="1:74" ht="14.25" customHeight="1">
      <c r="A114" s="894"/>
      <c r="B114" s="915" t="s">
        <v>596</v>
      </c>
      <c r="C114" s="916">
        <f>DATE($C112,$D112,1)</f>
        <v>32</v>
      </c>
      <c r="D114" s="917"/>
      <c r="E114" s="917"/>
      <c r="F114" s="917"/>
      <c r="G114" s="917"/>
      <c r="H114" s="917"/>
      <c r="I114" s="917"/>
      <c r="J114" s="917"/>
      <c r="K114" s="918"/>
      <c r="L114" s="894"/>
      <c r="M114" s="915" t="s">
        <v>596</v>
      </c>
      <c r="N114" s="916">
        <f>DATE($N112,$O112,1)</f>
        <v>92</v>
      </c>
      <c r="O114" s="917"/>
      <c r="P114" s="917"/>
      <c r="Q114" s="917"/>
      <c r="R114" s="917"/>
      <c r="S114" s="917"/>
      <c r="T114" s="917"/>
      <c r="U114" s="917"/>
      <c r="V114" s="918"/>
      <c r="Y114" s="915" t="s">
        <v>596</v>
      </c>
      <c r="Z114" s="916">
        <f>DATE($Z112,$AA112,1)</f>
        <v>153</v>
      </c>
      <c r="AA114" s="917"/>
      <c r="AB114" s="917"/>
      <c r="AC114" s="917"/>
      <c r="AD114" s="917"/>
      <c r="AE114" s="917"/>
      <c r="AF114" s="917"/>
      <c r="AG114" s="917"/>
      <c r="AH114" s="918"/>
      <c r="AJ114" s="915" t="s">
        <v>596</v>
      </c>
      <c r="AK114" s="916">
        <f>DATE($AK112,$AL112,1)</f>
        <v>183</v>
      </c>
      <c r="AL114" s="917"/>
      <c r="AM114" s="917"/>
      <c r="AN114" s="917"/>
      <c r="AO114" s="917"/>
      <c r="AP114" s="917"/>
      <c r="AQ114" s="917"/>
      <c r="AR114" s="917"/>
      <c r="AS114" s="918"/>
      <c r="AV114" s="915" t="s">
        <v>596</v>
      </c>
      <c r="AW114" s="916">
        <f>DATE($AW112,$AX112,1)</f>
        <v>245</v>
      </c>
      <c r="AX114" s="917"/>
      <c r="AY114" s="917"/>
      <c r="AZ114" s="917"/>
      <c r="BA114" s="917"/>
      <c r="BB114" s="917"/>
      <c r="BC114" s="917"/>
      <c r="BD114" s="917"/>
      <c r="BE114" s="918"/>
      <c r="BG114" s="915" t="s">
        <v>596</v>
      </c>
      <c r="BH114" s="916">
        <f>DATE($BH112,$BI112,1)</f>
        <v>306</v>
      </c>
      <c r="BI114" s="917"/>
      <c r="BJ114" s="917"/>
      <c r="BK114" s="917"/>
      <c r="BL114" s="917"/>
      <c r="BM114" s="917"/>
      <c r="BN114" s="917"/>
      <c r="BO114" s="917"/>
      <c r="BP114" s="918"/>
    </row>
    <row r="115" spans="1:74" ht="14.25" customHeight="1">
      <c r="A115" s="894"/>
      <c r="B115" s="919" t="s">
        <v>630</v>
      </c>
      <c r="C115" s="920" t="str">
        <f>IF(I96&lt;$G$7,I98+1,"")</f>
        <v/>
      </c>
      <c r="D115" s="921" t="str">
        <f t="shared" ref="D115:I115" si="81">IF(C113&lt;$G$7,C115+1,"")</f>
        <v/>
      </c>
      <c r="E115" s="921" t="str">
        <f t="shared" si="81"/>
        <v/>
      </c>
      <c r="F115" s="921" t="str">
        <f t="shared" si="81"/>
        <v/>
      </c>
      <c r="G115" s="921" t="str">
        <f t="shared" si="81"/>
        <v/>
      </c>
      <c r="H115" s="921" t="str">
        <f t="shared" si="81"/>
        <v/>
      </c>
      <c r="I115" s="921" t="str">
        <f t="shared" si="81"/>
        <v/>
      </c>
      <c r="J115" s="922" t="s">
        <v>598</v>
      </c>
      <c r="K115" s="923">
        <f>COUNTIFS(C116:I116,"土",C117:I117,"")+COUNTIFS(C116:I116,"日",C117:I117,"")</f>
        <v>0</v>
      </c>
      <c r="L115" s="894"/>
      <c r="M115" s="919" t="s">
        <v>630</v>
      </c>
      <c r="N115" s="920" t="str">
        <f>IF(T96&lt;$G$7,T98+1,"")</f>
        <v/>
      </c>
      <c r="O115" s="921" t="str">
        <f t="shared" ref="O115:T115" si="82">IF(N113&lt;$G$7,N115+1,"")</f>
        <v/>
      </c>
      <c r="P115" s="921" t="str">
        <f t="shared" si="82"/>
        <v/>
      </c>
      <c r="Q115" s="921" t="str">
        <f t="shared" si="82"/>
        <v/>
      </c>
      <c r="R115" s="921" t="str">
        <f t="shared" si="82"/>
        <v/>
      </c>
      <c r="S115" s="921" t="str">
        <f t="shared" si="82"/>
        <v/>
      </c>
      <c r="T115" s="921" t="str">
        <f t="shared" si="82"/>
        <v/>
      </c>
      <c r="U115" s="922" t="s">
        <v>598</v>
      </c>
      <c r="V115" s="923">
        <f>COUNTIFS(N116:T116,"土",N117:T117,"")+COUNTIFS(N116:T116,"日",N117:T117,"")</f>
        <v>0</v>
      </c>
      <c r="Y115" s="919" t="s">
        <v>630</v>
      </c>
      <c r="Z115" s="920" t="str">
        <f>IF(AF96&lt;$G$7,AF98+1,"")</f>
        <v/>
      </c>
      <c r="AA115" s="921" t="str">
        <f t="shared" ref="AA115:AF115" si="83">IF(Z113&lt;$G$7,Z115+1,"")</f>
        <v/>
      </c>
      <c r="AB115" s="921" t="str">
        <f t="shared" si="83"/>
        <v/>
      </c>
      <c r="AC115" s="921" t="str">
        <f t="shared" si="83"/>
        <v/>
      </c>
      <c r="AD115" s="921" t="str">
        <f t="shared" si="83"/>
        <v/>
      </c>
      <c r="AE115" s="921" t="str">
        <f t="shared" si="83"/>
        <v/>
      </c>
      <c r="AF115" s="921" t="str">
        <f t="shared" si="83"/>
        <v/>
      </c>
      <c r="AG115" s="922" t="s">
        <v>598</v>
      </c>
      <c r="AH115" s="923">
        <f>COUNTIFS(Z116:AF116,"土",Z117:AF117,"")+COUNTIFS(Z116:AF116,"日",Z117:AF117,"")</f>
        <v>0</v>
      </c>
      <c r="AJ115" s="919" t="s">
        <v>630</v>
      </c>
      <c r="AK115" s="920" t="str">
        <f>IF(AQ96&lt;$G$7,AQ98+1,"")</f>
        <v/>
      </c>
      <c r="AL115" s="921" t="str">
        <f t="shared" ref="AL115:AQ115" si="84">IF(AK113&lt;$G$7,AK115+1,"")</f>
        <v/>
      </c>
      <c r="AM115" s="921" t="str">
        <f t="shared" si="84"/>
        <v/>
      </c>
      <c r="AN115" s="921" t="str">
        <f t="shared" si="84"/>
        <v/>
      </c>
      <c r="AO115" s="921" t="str">
        <f t="shared" si="84"/>
        <v/>
      </c>
      <c r="AP115" s="921" t="str">
        <f t="shared" si="84"/>
        <v/>
      </c>
      <c r="AQ115" s="921" t="str">
        <f t="shared" si="84"/>
        <v/>
      </c>
      <c r="AR115" s="922" t="s">
        <v>598</v>
      </c>
      <c r="AS115" s="923">
        <f>COUNTIFS(AK116:AQ116,"土",AK117:AQ117,"")+COUNTIFS(AK116:AQ116,"日",AK117:AQ117,"")</f>
        <v>0</v>
      </c>
      <c r="AV115" s="919" t="s">
        <v>630</v>
      </c>
      <c r="AW115" s="920" t="str">
        <f>IF(BC96&lt;$G$7,BC98+1,"")</f>
        <v/>
      </c>
      <c r="AX115" s="921" t="str">
        <f t="shared" ref="AX115:BC115" si="85">IF(AW113&lt;$G$7,AW115+1,"")</f>
        <v/>
      </c>
      <c r="AY115" s="921" t="str">
        <f t="shared" si="85"/>
        <v/>
      </c>
      <c r="AZ115" s="921" t="str">
        <f t="shared" si="85"/>
        <v/>
      </c>
      <c r="BA115" s="921" t="str">
        <f t="shared" si="85"/>
        <v/>
      </c>
      <c r="BB115" s="921" t="str">
        <f t="shared" si="85"/>
        <v/>
      </c>
      <c r="BC115" s="921" t="str">
        <f t="shared" si="85"/>
        <v/>
      </c>
      <c r="BD115" s="922" t="s">
        <v>598</v>
      </c>
      <c r="BE115" s="923">
        <f>COUNTIFS(AW116:BC116,"土",AW117:BC117,"")+COUNTIFS(AW116:BC116,"日",AW117:BC117,"")</f>
        <v>0</v>
      </c>
      <c r="BG115" s="919" t="s">
        <v>630</v>
      </c>
      <c r="BH115" s="920" t="str">
        <f>IF(BN96&lt;$G$7,BN98+1,"")</f>
        <v/>
      </c>
      <c r="BI115" s="921" t="str">
        <f t="shared" ref="BI115:BN115" si="86">IF(BH113&lt;$G$7,BH115+1,"")</f>
        <v/>
      </c>
      <c r="BJ115" s="921" t="str">
        <f t="shared" si="86"/>
        <v/>
      </c>
      <c r="BK115" s="921" t="str">
        <f t="shared" si="86"/>
        <v/>
      </c>
      <c r="BL115" s="921" t="str">
        <f t="shared" si="86"/>
        <v/>
      </c>
      <c r="BM115" s="921" t="str">
        <f t="shared" si="86"/>
        <v/>
      </c>
      <c r="BN115" s="921" t="str">
        <f t="shared" si="86"/>
        <v/>
      </c>
      <c r="BO115" s="922" t="s">
        <v>598</v>
      </c>
      <c r="BP115" s="923">
        <f>COUNTIFS(BH116:BN116,"土",BH117:BN117,"")+COUNTIFS(BH116:BN116,"日",BH117:BN117,"")</f>
        <v>0</v>
      </c>
    </row>
    <row r="116" spans="1:74" ht="14.25" customHeight="1">
      <c r="A116" s="894"/>
      <c r="B116" s="919" t="s">
        <v>569</v>
      </c>
      <c r="C116" s="924" t="str">
        <f>IF(C115="","","土")</f>
        <v/>
      </c>
      <c r="D116" s="924" t="str">
        <f>IF(D115="","","日")</f>
        <v/>
      </c>
      <c r="E116" s="924" t="str">
        <f>IF(E115="","","月")</f>
        <v/>
      </c>
      <c r="F116" s="924" t="str">
        <f>IF(F115="","","火")</f>
        <v/>
      </c>
      <c r="G116" s="924" t="str">
        <f>IF(G115="","","水")</f>
        <v/>
      </c>
      <c r="H116" s="924" t="str">
        <f>IF(H115="","","木")</f>
        <v/>
      </c>
      <c r="I116" s="924" t="str">
        <f>IF(I115="","","金")</f>
        <v/>
      </c>
      <c r="J116" s="925" t="s">
        <v>631</v>
      </c>
      <c r="K116" s="926">
        <f>COUNTIF(C117:I117,"夏休")+COUNTIF(C117:I117,"冬休")+COUNTIF(C117:I117,"中止")+COUNTIF(C117:I117,"制作中")</f>
        <v>0</v>
      </c>
      <c r="L116" s="894"/>
      <c r="M116" s="919" t="s">
        <v>569</v>
      </c>
      <c r="N116" s="924" t="str">
        <f>IF(N115="","","土")</f>
        <v/>
      </c>
      <c r="O116" s="924" t="str">
        <f>IF(O115="","","日")</f>
        <v/>
      </c>
      <c r="P116" s="924" t="str">
        <f>IF(P115="","","月")</f>
        <v/>
      </c>
      <c r="Q116" s="924" t="str">
        <f>IF(Q115="","","火")</f>
        <v/>
      </c>
      <c r="R116" s="924" t="str">
        <f>IF(R115="","","水")</f>
        <v/>
      </c>
      <c r="S116" s="924" t="str">
        <f>IF(S115="","","木")</f>
        <v/>
      </c>
      <c r="T116" s="924" t="str">
        <f>IF(T115="","","金")</f>
        <v/>
      </c>
      <c r="U116" s="925" t="s">
        <v>631</v>
      </c>
      <c r="V116" s="926">
        <f>COUNTIF(N117:T117,"夏休")+COUNTIF(N117:T117,"冬休")+COUNTIF(N117:T117,"中止")+COUNTIF(N117:T117,"制作中")</f>
        <v>0</v>
      </c>
      <c r="Y116" s="919" t="s">
        <v>569</v>
      </c>
      <c r="Z116" s="924" t="str">
        <f>IF(Z115="","","土")</f>
        <v/>
      </c>
      <c r="AA116" s="924" t="str">
        <f>IF(AA115="","","日")</f>
        <v/>
      </c>
      <c r="AB116" s="924" t="str">
        <f>IF(AB115="","","月")</f>
        <v/>
      </c>
      <c r="AC116" s="924" t="str">
        <f>IF(AC115="","","火")</f>
        <v/>
      </c>
      <c r="AD116" s="924" t="str">
        <f>IF(AD115="","","水")</f>
        <v/>
      </c>
      <c r="AE116" s="924" t="str">
        <f>IF(AE115="","","木")</f>
        <v/>
      </c>
      <c r="AF116" s="924" t="str">
        <f>IF(AF115="","","金")</f>
        <v/>
      </c>
      <c r="AG116" s="925" t="s">
        <v>631</v>
      </c>
      <c r="AH116" s="926">
        <f>COUNTIF(Z117:AF117,"夏休")+COUNTIF(Z117:AF117,"冬休")+COUNTIF(Z117:AF117,"中止")+COUNTIF(Z117:AF117,"制作中")</f>
        <v>0</v>
      </c>
      <c r="AJ116" s="919" t="s">
        <v>569</v>
      </c>
      <c r="AK116" s="924" t="str">
        <f>IF(AK115="","","土")</f>
        <v/>
      </c>
      <c r="AL116" s="924" t="str">
        <f>IF(AL115="","","日")</f>
        <v/>
      </c>
      <c r="AM116" s="924" t="str">
        <f>IF(AM115="","","月")</f>
        <v/>
      </c>
      <c r="AN116" s="924" t="str">
        <f>IF(AN115="","","火")</f>
        <v/>
      </c>
      <c r="AO116" s="924" t="str">
        <f>IF(AO115="","","水")</f>
        <v/>
      </c>
      <c r="AP116" s="924" t="str">
        <f>IF(AP115="","","木")</f>
        <v/>
      </c>
      <c r="AQ116" s="924" t="str">
        <f>IF(AQ115="","","金")</f>
        <v/>
      </c>
      <c r="AR116" s="925" t="s">
        <v>631</v>
      </c>
      <c r="AS116" s="926">
        <f>COUNTIF(AK117:AQ117,"夏休")+COUNTIF(AK117:AQ117,"冬休")+COUNTIF(AK117:AQ117,"中止")+COUNTIF(AK117:AQ117,"制作中")</f>
        <v>0</v>
      </c>
      <c r="AV116" s="919" t="s">
        <v>569</v>
      </c>
      <c r="AW116" s="924" t="str">
        <f>IF(AW115="","","土")</f>
        <v/>
      </c>
      <c r="AX116" s="924" t="str">
        <f>IF(AX115="","","日")</f>
        <v/>
      </c>
      <c r="AY116" s="924" t="str">
        <f>IF(AY115="","","月")</f>
        <v/>
      </c>
      <c r="AZ116" s="924" t="str">
        <f>IF(AZ115="","","火")</f>
        <v/>
      </c>
      <c r="BA116" s="924" t="str">
        <f>IF(BA115="","","水")</f>
        <v/>
      </c>
      <c r="BB116" s="924" t="str">
        <f>IF(BB115="","","木")</f>
        <v/>
      </c>
      <c r="BC116" s="924" t="str">
        <f>IF(BC115="","","金")</f>
        <v/>
      </c>
      <c r="BD116" s="925" t="s">
        <v>631</v>
      </c>
      <c r="BE116" s="926">
        <f>COUNTIF(AW117:BC117,"夏休")+COUNTIF(AW117:BC117,"冬休")+COUNTIF(AW117:BC117,"中止")+COUNTIF(AW117:BC117,"制作中")</f>
        <v>0</v>
      </c>
      <c r="BG116" s="919" t="s">
        <v>569</v>
      </c>
      <c r="BH116" s="924" t="str">
        <f>IF(BH115="","","土")</f>
        <v/>
      </c>
      <c r="BI116" s="924" t="str">
        <f>IF(BI115="","","日")</f>
        <v/>
      </c>
      <c r="BJ116" s="924" t="str">
        <f>IF(BJ115="","","月")</f>
        <v/>
      </c>
      <c r="BK116" s="924" t="str">
        <f>IF(BK115="","","火")</f>
        <v/>
      </c>
      <c r="BL116" s="924" t="str">
        <f>IF(BL115="","","水")</f>
        <v/>
      </c>
      <c r="BM116" s="924" t="str">
        <f>IF(BM115="","","木")</f>
        <v/>
      </c>
      <c r="BN116" s="924" t="str">
        <f>IF(BN115="","","金")</f>
        <v/>
      </c>
      <c r="BO116" s="925" t="s">
        <v>631</v>
      </c>
      <c r="BP116" s="926">
        <f>COUNTIF(BH117:BN117,"夏休")+COUNTIF(BH117:BN117,"冬休")+COUNTIF(BH117:BN117,"中止")+COUNTIF(BH117:BN117,"制作中")</f>
        <v>0</v>
      </c>
    </row>
    <row r="117" spans="1:74" ht="14.25" customHeight="1">
      <c r="A117" s="894"/>
      <c r="B117" s="927" t="s">
        <v>631</v>
      </c>
      <c r="C117" s="928"/>
      <c r="D117" s="929"/>
      <c r="E117" s="929"/>
      <c r="F117" s="929"/>
      <c r="G117" s="929"/>
      <c r="H117" s="929"/>
      <c r="I117" s="930"/>
      <c r="J117" s="925" t="s">
        <v>527</v>
      </c>
      <c r="K117" s="926">
        <f>COUNT(C115:I115)-K116</f>
        <v>0</v>
      </c>
      <c r="L117" s="894"/>
      <c r="M117" s="927" t="s">
        <v>631</v>
      </c>
      <c r="N117" s="928"/>
      <c r="O117" s="929"/>
      <c r="P117" s="929"/>
      <c r="Q117" s="929"/>
      <c r="R117" s="929"/>
      <c r="S117" s="929"/>
      <c r="T117" s="930"/>
      <c r="U117" s="925" t="s">
        <v>527</v>
      </c>
      <c r="V117" s="926">
        <f>COUNT(N115:T115)-V116</f>
        <v>0</v>
      </c>
      <c r="Y117" s="927" t="s">
        <v>631</v>
      </c>
      <c r="Z117" s="928"/>
      <c r="AA117" s="929"/>
      <c r="AB117" s="929"/>
      <c r="AC117" s="929"/>
      <c r="AD117" s="929"/>
      <c r="AE117" s="929"/>
      <c r="AF117" s="930"/>
      <c r="AG117" s="925" t="s">
        <v>527</v>
      </c>
      <c r="AH117" s="926">
        <f>COUNT(Z115:AF115)-AH116</f>
        <v>0</v>
      </c>
      <c r="AJ117" s="927" t="s">
        <v>631</v>
      </c>
      <c r="AK117" s="928"/>
      <c r="AL117" s="929"/>
      <c r="AM117" s="929"/>
      <c r="AN117" s="929"/>
      <c r="AO117" s="929"/>
      <c r="AP117" s="929"/>
      <c r="AQ117" s="930"/>
      <c r="AR117" s="925" t="s">
        <v>527</v>
      </c>
      <c r="AS117" s="926">
        <f>COUNT(AK115:AQ115)-AS116</f>
        <v>0</v>
      </c>
      <c r="AV117" s="927" t="s">
        <v>631</v>
      </c>
      <c r="AW117" s="928"/>
      <c r="AX117" s="929"/>
      <c r="AY117" s="929"/>
      <c r="AZ117" s="929"/>
      <c r="BA117" s="929"/>
      <c r="BB117" s="929"/>
      <c r="BC117" s="930"/>
      <c r="BD117" s="925" t="s">
        <v>527</v>
      </c>
      <c r="BE117" s="926">
        <f>COUNT(AW115:BC115)-BE116</f>
        <v>0</v>
      </c>
      <c r="BG117" s="927" t="s">
        <v>631</v>
      </c>
      <c r="BH117" s="928"/>
      <c r="BI117" s="929"/>
      <c r="BJ117" s="929"/>
      <c r="BK117" s="929"/>
      <c r="BL117" s="929"/>
      <c r="BM117" s="929"/>
      <c r="BN117" s="930"/>
      <c r="BO117" s="925" t="s">
        <v>527</v>
      </c>
      <c r="BP117" s="926">
        <f>COUNT(BH115:BN115)-BP116</f>
        <v>0</v>
      </c>
    </row>
    <row r="118" spans="1:74" ht="14.25" customHeight="1">
      <c r="A118" s="894"/>
      <c r="B118" s="927"/>
      <c r="C118" s="932"/>
      <c r="D118" s="933"/>
      <c r="E118" s="933"/>
      <c r="F118" s="933"/>
      <c r="G118" s="933"/>
      <c r="H118" s="933"/>
      <c r="I118" s="934"/>
      <c r="J118" s="925" t="s">
        <v>573</v>
      </c>
      <c r="K118" s="926">
        <f>COUNTIF(C119:I120,"休")</f>
        <v>0</v>
      </c>
      <c r="L118" s="894"/>
      <c r="M118" s="927"/>
      <c r="N118" s="932"/>
      <c r="O118" s="933"/>
      <c r="P118" s="933"/>
      <c r="Q118" s="933"/>
      <c r="R118" s="933"/>
      <c r="S118" s="933"/>
      <c r="T118" s="934"/>
      <c r="U118" s="925" t="s">
        <v>573</v>
      </c>
      <c r="V118" s="926">
        <f>COUNTIF(N119:T120,"休")</f>
        <v>0</v>
      </c>
      <c r="Y118" s="927"/>
      <c r="Z118" s="932"/>
      <c r="AA118" s="933"/>
      <c r="AB118" s="933"/>
      <c r="AC118" s="933"/>
      <c r="AD118" s="933"/>
      <c r="AE118" s="933"/>
      <c r="AF118" s="934"/>
      <c r="AG118" s="925" t="s">
        <v>573</v>
      </c>
      <c r="AH118" s="926">
        <f>COUNTIF(Z119:AF120,"休")</f>
        <v>0</v>
      </c>
      <c r="AJ118" s="927"/>
      <c r="AK118" s="932"/>
      <c r="AL118" s="933"/>
      <c r="AM118" s="933"/>
      <c r="AN118" s="933"/>
      <c r="AO118" s="933"/>
      <c r="AP118" s="933"/>
      <c r="AQ118" s="934"/>
      <c r="AR118" s="925" t="s">
        <v>573</v>
      </c>
      <c r="AS118" s="926">
        <f>COUNTIF(AK119:AQ120,"休")</f>
        <v>0</v>
      </c>
      <c r="AV118" s="927"/>
      <c r="AW118" s="932"/>
      <c r="AX118" s="933"/>
      <c r="AY118" s="933"/>
      <c r="AZ118" s="933"/>
      <c r="BA118" s="933"/>
      <c r="BB118" s="933"/>
      <c r="BC118" s="934"/>
      <c r="BD118" s="925" t="s">
        <v>573</v>
      </c>
      <c r="BE118" s="926">
        <f>COUNTIF(AW119:BC120,"休")</f>
        <v>0</v>
      </c>
      <c r="BG118" s="927"/>
      <c r="BH118" s="932"/>
      <c r="BI118" s="933"/>
      <c r="BJ118" s="933"/>
      <c r="BK118" s="933"/>
      <c r="BL118" s="933"/>
      <c r="BM118" s="933"/>
      <c r="BN118" s="934"/>
      <c r="BO118" s="925" t="s">
        <v>573</v>
      </c>
      <c r="BP118" s="926">
        <f>COUNTIF(BH119:BN120,"休")</f>
        <v>0</v>
      </c>
    </row>
    <row r="119" spans="1:74" ht="14.25" customHeight="1">
      <c r="A119" s="894"/>
      <c r="B119" s="927" t="s">
        <v>535</v>
      </c>
      <c r="C119" s="935"/>
      <c r="D119" s="936"/>
      <c r="E119" s="936"/>
      <c r="F119" s="936"/>
      <c r="G119" s="936"/>
      <c r="H119" s="936"/>
      <c r="I119" s="937"/>
      <c r="J119" s="925" t="s">
        <v>575</v>
      </c>
      <c r="K119" s="939" t="e">
        <f>K118/K117</f>
        <v>#DIV/0!</v>
      </c>
      <c r="L119" s="894"/>
      <c r="M119" s="927" t="s">
        <v>535</v>
      </c>
      <c r="N119" s="935"/>
      <c r="O119" s="936"/>
      <c r="P119" s="936"/>
      <c r="Q119" s="936"/>
      <c r="R119" s="936"/>
      <c r="S119" s="936"/>
      <c r="T119" s="937"/>
      <c r="U119" s="925" t="s">
        <v>575</v>
      </c>
      <c r="V119" s="939" t="e">
        <f>V118/V117</f>
        <v>#DIV/0!</v>
      </c>
      <c r="Y119" s="927" t="s">
        <v>535</v>
      </c>
      <c r="Z119" s="935"/>
      <c r="AA119" s="936"/>
      <c r="AB119" s="936"/>
      <c r="AC119" s="936"/>
      <c r="AD119" s="936"/>
      <c r="AE119" s="936"/>
      <c r="AF119" s="937"/>
      <c r="AG119" s="925" t="s">
        <v>575</v>
      </c>
      <c r="AH119" s="939" t="e">
        <f>AH118/AH117</f>
        <v>#DIV/0!</v>
      </c>
      <c r="AJ119" s="927" t="s">
        <v>535</v>
      </c>
      <c r="AK119" s="935"/>
      <c r="AL119" s="936"/>
      <c r="AM119" s="936"/>
      <c r="AN119" s="936"/>
      <c r="AO119" s="936"/>
      <c r="AP119" s="936"/>
      <c r="AQ119" s="937"/>
      <c r="AR119" s="925" t="s">
        <v>575</v>
      </c>
      <c r="AS119" s="939" t="e">
        <f>AS118/AS117</f>
        <v>#DIV/0!</v>
      </c>
      <c r="AV119" s="927" t="s">
        <v>535</v>
      </c>
      <c r="AW119" s="935"/>
      <c r="AX119" s="936"/>
      <c r="AY119" s="936"/>
      <c r="AZ119" s="936"/>
      <c r="BA119" s="936"/>
      <c r="BB119" s="936"/>
      <c r="BC119" s="937"/>
      <c r="BD119" s="925" t="s">
        <v>575</v>
      </c>
      <c r="BE119" s="939" t="e">
        <f>BE118/BE117</f>
        <v>#DIV/0!</v>
      </c>
      <c r="BG119" s="927" t="s">
        <v>535</v>
      </c>
      <c r="BH119" s="935"/>
      <c r="BI119" s="936"/>
      <c r="BJ119" s="936"/>
      <c r="BK119" s="936"/>
      <c r="BL119" s="936"/>
      <c r="BM119" s="936"/>
      <c r="BN119" s="937"/>
      <c r="BO119" s="925" t="s">
        <v>575</v>
      </c>
      <c r="BP119" s="939" t="e">
        <f>BP118/BP117</f>
        <v>#DIV/0!</v>
      </c>
    </row>
    <row r="120" spans="1:74" ht="14.25" customHeight="1">
      <c r="A120" s="894"/>
      <c r="B120" s="927"/>
      <c r="C120" s="935"/>
      <c r="D120" s="936"/>
      <c r="E120" s="936"/>
      <c r="F120" s="936"/>
      <c r="G120" s="936"/>
      <c r="H120" s="936"/>
      <c r="I120" s="937"/>
      <c r="J120" s="925" t="s">
        <v>528</v>
      </c>
      <c r="K120" s="926">
        <f>COUNTA(C121:I121)</f>
        <v>0</v>
      </c>
      <c r="L120" s="894"/>
      <c r="M120" s="927"/>
      <c r="N120" s="935"/>
      <c r="O120" s="936"/>
      <c r="P120" s="936"/>
      <c r="Q120" s="936"/>
      <c r="R120" s="936"/>
      <c r="S120" s="936"/>
      <c r="T120" s="937"/>
      <c r="U120" s="925" t="s">
        <v>528</v>
      </c>
      <c r="V120" s="926">
        <f>COUNTA(N121:T121)</f>
        <v>0</v>
      </c>
      <c r="Y120" s="927"/>
      <c r="Z120" s="935"/>
      <c r="AA120" s="936"/>
      <c r="AB120" s="936"/>
      <c r="AC120" s="936"/>
      <c r="AD120" s="936"/>
      <c r="AE120" s="936"/>
      <c r="AF120" s="937"/>
      <c r="AG120" s="925" t="s">
        <v>528</v>
      </c>
      <c r="AH120" s="926">
        <f>COUNTA(Z121:AF121)</f>
        <v>0</v>
      </c>
      <c r="AJ120" s="927"/>
      <c r="AK120" s="935"/>
      <c r="AL120" s="936"/>
      <c r="AM120" s="936"/>
      <c r="AN120" s="936"/>
      <c r="AO120" s="936"/>
      <c r="AP120" s="936"/>
      <c r="AQ120" s="937"/>
      <c r="AR120" s="925" t="s">
        <v>528</v>
      </c>
      <c r="AS120" s="926">
        <f>COUNTA(AK121:AQ121)</f>
        <v>0</v>
      </c>
      <c r="AV120" s="927"/>
      <c r="AW120" s="935"/>
      <c r="AX120" s="936"/>
      <c r="AY120" s="936"/>
      <c r="AZ120" s="936"/>
      <c r="BA120" s="936"/>
      <c r="BB120" s="936"/>
      <c r="BC120" s="937"/>
      <c r="BD120" s="925" t="s">
        <v>528</v>
      </c>
      <c r="BE120" s="926">
        <f>COUNTA(AW121:BC121)</f>
        <v>0</v>
      </c>
      <c r="BG120" s="927"/>
      <c r="BH120" s="935"/>
      <c r="BI120" s="936"/>
      <c r="BJ120" s="936"/>
      <c r="BK120" s="936"/>
      <c r="BL120" s="936"/>
      <c r="BM120" s="936"/>
      <c r="BN120" s="937"/>
      <c r="BO120" s="925" t="s">
        <v>528</v>
      </c>
      <c r="BP120" s="926">
        <f>COUNTA(BH121:BN121)</f>
        <v>0</v>
      </c>
    </row>
    <row r="121" spans="1:74" ht="14.25" customHeight="1">
      <c r="A121" s="894"/>
      <c r="B121" s="927" t="s">
        <v>538</v>
      </c>
      <c r="C121" s="935"/>
      <c r="D121" s="936"/>
      <c r="E121" s="936"/>
      <c r="F121" s="936"/>
      <c r="G121" s="936"/>
      <c r="H121" s="936"/>
      <c r="I121" s="937"/>
      <c r="J121" s="925" t="s">
        <v>577</v>
      </c>
      <c r="K121" s="939" t="e">
        <f>K120/K117</f>
        <v>#DIV/0!</v>
      </c>
      <c r="L121" s="894"/>
      <c r="M121" s="927" t="s">
        <v>538</v>
      </c>
      <c r="N121" s="935"/>
      <c r="O121" s="936"/>
      <c r="P121" s="936"/>
      <c r="Q121" s="936"/>
      <c r="R121" s="936"/>
      <c r="S121" s="936"/>
      <c r="T121" s="937"/>
      <c r="U121" s="925" t="s">
        <v>577</v>
      </c>
      <c r="V121" s="939" t="e">
        <f>V120/V117</f>
        <v>#DIV/0!</v>
      </c>
      <c r="Y121" s="927" t="s">
        <v>538</v>
      </c>
      <c r="Z121" s="935"/>
      <c r="AA121" s="936"/>
      <c r="AB121" s="936"/>
      <c r="AC121" s="936"/>
      <c r="AD121" s="936"/>
      <c r="AE121" s="936"/>
      <c r="AF121" s="937"/>
      <c r="AG121" s="925" t="s">
        <v>577</v>
      </c>
      <c r="AH121" s="939" t="e">
        <f>AH120/AH117</f>
        <v>#DIV/0!</v>
      </c>
      <c r="AJ121" s="927" t="s">
        <v>538</v>
      </c>
      <c r="AK121" s="935"/>
      <c r="AL121" s="936"/>
      <c r="AM121" s="936"/>
      <c r="AN121" s="936"/>
      <c r="AO121" s="936"/>
      <c r="AP121" s="936"/>
      <c r="AQ121" s="937"/>
      <c r="AR121" s="925" t="s">
        <v>577</v>
      </c>
      <c r="AS121" s="939" t="e">
        <f>AS120/AS117</f>
        <v>#DIV/0!</v>
      </c>
      <c r="AV121" s="927" t="s">
        <v>538</v>
      </c>
      <c r="AW121" s="935"/>
      <c r="AX121" s="936"/>
      <c r="AY121" s="936"/>
      <c r="AZ121" s="936"/>
      <c r="BA121" s="936"/>
      <c r="BB121" s="936"/>
      <c r="BC121" s="937"/>
      <c r="BD121" s="925" t="s">
        <v>577</v>
      </c>
      <c r="BE121" s="939" t="e">
        <f>BE120/BE117</f>
        <v>#DIV/0!</v>
      </c>
      <c r="BG121" s="927" t="s">
        <v>538</v>
      </c>
      <c r="BH121" s="935"/>
      <c r="BI121" s="936"/>
      <c r="BJ121" s="936"/>
      <c r="BK121" s="936"/>
      <c r="BL121" s="936"/>
      <c r="BM121" s="936"/>
      <c r="BN121" s="937"/>
      <c r="BO121" s="925" t="s">
        <v>577</v>
      </c>
      <c r="BP121" s="939" t="e">
        <f>BP120/BP117</f>
        <v>#DIV/0!</v>
      </c>
    </row>
    <row r="122" spans="1:74" ht="14.25" customHeight="1">
      <c r="A122" s="894"/>
      <c r="B122" s="940"/>
      <c r="C122" s="941"/>
      <c r="D122" s="942"/>
      <c r="E122" s="942"/>
      <c r="F122" s="942"/>
      <c r="G122" s="942"/>
      <c r="H122" s="942"/>
      <c r="I122" s="943"/>
      <c r="J122" s="944" t="s">
        <v>632</v>
      </c>
      <c r="K122" s="945" t="str">
        <f>IF(1&gt;K115,"対象外",IF(K120&gt;=K115,"OK","NG"))</f>
        <v>対象外</v>
      </c>
      <c r="L122" s="894"/>
      <c r="M122" s="940"/>
      <c r="N122" s="941"/>
      <c r="O122" s="942"/>
      <c r="P122" s="942"/>
      <c r="Q122" s="942"/>
      <c r="R122" s="942"/>
      <c r="S122" s="942"/>
      <c r="T122" s="943"/>
      <c r="U122" s="944" t="s">
        <v>632</v>
      </c>
      <c r="V122" s="945" t="str">
        <f>IF(1&gt;V115,"対象外",IF(V120&gt;=V115,"OK","NG"))</f>
        <v>対象外</v>
      </c>
      <c r="Y122" s="940"/>
      <c r="Z122" s="941"/>
      <c r="AA122" s="942"/>
      <c r="AB122" s="942"/>
      <c r="AC122" s="942"/>
      <c r="AD122" s="942"/>
      <c r="AE122" s="942"/>
      <c r="AF122" s="943"/>
      <c r="AG122" s="944" t="s">
        <v>632</v>
      </c>
      <c r="AH122" s="945" t="str">
        <f>IF(1&gt;AH115,"対象外",IF(AH120&gt;=AH115,"OK","NG"))</f>
        <v>対象外</v>
      </c>
      <c r="AJ122" s="940"/>
      <c r="AK122" s="941"/>
      <c r="AL122" s="942"/>
      <c r="AM122" s="942"/>
      <c r="AN122" s="942"/>
      <c r="AO122" s="942"/>
      <c r="AP122" s="942"/>
      <c r="AQ122" s="943"/>
      <c r="AR122" s="944" t="s">
        <v>632</v>
      </c>
      <c r="AS122" s="945" t="str">
        <f>IF(1&gt;AS115,"対象外",IF(AS120&gt;=AS115,"OK","NG"))</f>
        <v>対象外</v>
      </c>
      <c r="AV122" s="940"/>
      <c r="AW122" s="941"/>
      <c r="AX122" s="942"/>
      <c r="AY122" s="942"/>
      <c r="AZ122" s="942"/>
      <c r="BA122" s="942"/>
      <c r="BB122" s="942"/>
      <c r="BC122" s="943"/>
      <c r="BD122" s="944" t="s">
        <v>632</v>
      </c>
      <c r="BE122" s="945" t="str">
        <f>IF(1&gt;BE115,"対象外",IF(BE120&gt;=BE115,"OK","NG"))</f>
        <v>対象外</v>
      </c>
      <c r="BG122" s="940"/>
      <c r="BH122" s="941"/>
      <c r="BI122" s="942"/>
      <c r="BJ122" s="942"/>
      <c r="BK122" s="942"/>
      <c r="BL122" s="942"/>
      <c r="BM122" s="942"/>
      <c r="BN122" s="943"/>
      <c r="BO122" s="944" t="s">
        <v>632</v>
      </c>
      <c r="BP122" s="945" t="str">
        <f>IF(1&gt;BP115,"対象外",IF(BP120&gt;=BP115,"OK","NG"))</f>
        <v>対象外</v>
      </c>
      <c r="BV122" s="896" t="str">
        <f t="shared" si="61"/>
        <v>OK</v>
      </c>
    </row>
    <row r="123" spans="1:74" ht="14.25" hidden="1" customHeight="1">
      <c r="A123" s="894"/>
      <c r="B123" s="898"/>
      <c r="C123" s="898"/>
      <c r="D123" s="898"/>
      <c r="E123" s="898"/>
      <c r="F123" s="898"/>
      <c r="G123" s="898"/>
      <c r="H123" s="946" t="e">
        <f>IF(AND(DAY(H115)&gt;=22,DAY(H115)&lt;=28,H116="土"),1,0)</f>
        <v>#VALUE!</v>
      </c>
      <c r="I123" s="898"/>
      <c r="J123" s="894"/>
      <c r="K123" s="894"/>
      <c r="L123" s="894"/>
      <c r="M123" s="898"/>
      <c r="N123" s="898"/>
      <c r="O123" s="898"/>
      <c r="P123" s="898"/>
      <c r="Q123" s="898"/>
      <c r="R123" s="898"/>
      <c r="S123" s="946" t="e">
        <f>IF(AND(DAY(S115)&gt;=22,DAY(S115)&lt;=28,S116="土"),1,0)</f>
        <v>#VALUE!</v>
      </c>
      <c r="T123" s="898"/>
      <c r="U123" s="894"/>
      <c r="V123" s="894"/>
      <c r="Y123" s="898"/>
      <c r="Z123" s="898"/>
      <c r="AA123" s="898"/>
      <c r="AB123" s="898"/>
      <c r="AC123" s="898"/>
      <c r="AD123" s="898"/>
      <c r="AE123" s="946" t="e">
        <f>IF(AND(DAY(AE115)&gt;=22,DAY(AE115)&lt;=28,AE116="土"),1,0)</f>
        <v>#VALUE!</v>
      </c>
      <c r="AF123" s="898"/>
      <c r="AG123" s="894"/>
      <c r="AH123" s="894"/>
      <c r="AJ123" s="898"/>
      <c r="AK123" s="898"/>
      <c r="AL123" s="898"/>
      <c r="AM123" s="898"/>
      <c r="AN123" s="898"/>
      <c r="AO123" s="898"/>
      <c r="AP123" s="946" t="e">
        <f>IF(AND(DAY(AP115)&gt;=22,DAY(AP115)&lt;=28,AP116="土"),1,0)</f>
        <v>#VALUE!</v>
      </c>
      <c r="AQ123" s="898"/>
      <c r="AR123" s="894"/>
      <c r="AS123" s="894"/>
      <c r="AV123" s="898"/>
      <c r="AW123" s="898"/>
      <c r="AX123" s="898"/>
      <c r="AY123" s="898"/>
      <c r="AZ123" s="898"/>
      <c r="BA123" s="898"/>
      <c r="BB123" s="946" t="e">
        <f>IF(AND(DAY(BB115)&gt;=22,DAY(BB115)&lt;=28,BB116="土"),1,0)</f>
        <v>#VALUE!</v>
      </c>
      <c r="BC123" s="898"/>
      <c r="BD123" s="894"/>
      <c r="BE123" s="894"/>
      <c r="BG123" s="898"/>
      <c r="BH123" s="898"/>
      <c r="BI123" s="898"/>
      <c r="BJ123" s="898"/>
      <c r="BK123" s="898"/>
      <c r="BL123" s="898"/>
      <c r="BM123" s="946" t="e">
        <f>IF(AND(DAY(BM115)&gt;=22,DAY(BM115)&lt;=28,BM116="土"),1,0)</f>
        <v>#VALUE!</v>
      </c>
      <c r="BN123" s="898"/>
      <c r="BO123" s="894"/>
      <c r="BP123" s="894"/>
      <c r="BU123" s="896">
        <f t="shared" si="62"/>
        <v>0</v>
      </c>
      <c r="BV123" s="896" t="str">
        <f t="shared" si="61"/>
        <v>OK</v>
      </c>
    </row>
    <row r="124" spans="1:74" ht="14.25" hidden="1" customHeight="1">
      <c r="A124" s="894"/>
      <c r="B124" s="898"/>
      <c r="C124" s="898"/>
      <c r="D124" s="898"/>
      <c r="E124" s="898"/>
      <c r="F124" s="898"/>
      <c r="G124" s="898"/>
      <c r="H124" s="946" t="e">
        <f>IF(AND(DAY(H115)&gt;=22,DAY(H115)&lt;=28,H116="土",OR(H121="休",H121="雨")),1,0)</f>
        <v>#VALUE!</v>
      </c>
      <c r="I124" s="898"/>
      <c r="J124" s="894"/>
      <c r="K124" s="894"/>
      <c r="L124" s="894"/>
      <c r="M124" s="898"/>
      <c r="N124" s="898"/>
      <c r="O124" s="898"/>
      <c r="P124" s="898"/>
      <c r="Q124" s="898"/>
      <c r="R124" s="898"/>
      <c r="S124" s="946" t="e">
        <f>IF(AND(DAY(S115)&gt;=22,DAY(S115)&lt;=28,S116="土",OR(S121="休",S121="雨")),1,0)</f>
        <v>#VALUE!</v>
      </c>
      <c r="T124" s="898"/>
      <c r="U124" s="894"/>
      <c r="V124" s="894"/>
      <c r="Y124" s="898"/>
      <c r="Z124" s="898"/>
      <c r="AA124" s="898"/>
      <c r="AB124" s="898"/>
      <c r="AC124" s="898"/>
      <c r="AD124" s="898"/>
      <c r="AE124" s="946" t="e">
        <f>IF(AND(DAY(AE115)&gt;=22,DAY(AE115)&lt;=28,AE116="土",OR(AE121="休",AE121="雨")),1,0)</f>
        <v>#VALUE!</v>
      </c>
      <c r="AF124" s="898"/>
      <c r="AG124" s="894"/>
      <c r="AH124" s="894"/>
      <c r="AJ124" s="898"/>
      <c r="AK124" s="898"/>
      <c r="AL124" s="898"/>
      <c r="AM124" s="898"/>
      <c r="AN124" s="898"/>
      <c r="AO124" s="898"/>
      <c r="AP124" s="946" t="e">
        <f>IF(AND(DAY(AP115)&gt;=22,DAY(AP115)&lt;=28,AP116="土",OR(AP121="休",AP121="雨")),1,0)</f>
        <v>#VALUE!</v>
      </c>
      <c r="AQ124" s="898"/>
      <c r="AR124" s="894"/>
      <c r="AS124" s="894"/>
      <c r="AV124" s="898"/>
      <c r="AW124" s="898"/>
      <c r="AX124" s="898"/>
      <c r="AY124" s="898"/>
      <c r="AZ124" s="898"/>
      <c r="BA124" s="898"/>
      <c r="BB124" s="946" t="e">
        <f>IF(AND(DAY(BB115)&gt;=22,DAY(BB115)&lt;=28,BB116="土",OR(BB121="休",BB121="雨")),1,0)</f>
        <v>#VALUE!</v>
      </c>
      <c r="BC124" s="898"/>
      <c r="BD124" s="894"/>
      <c r="BE124" s="894"/>
      <c r="BG124" s="898"/>
      <c r="BH124" s="898"/>
      <c r="BI124" s="898"/>
      <c r="BJ124" s="898"/>
      <c r="BK124" s="898"/>
      <c r="BL124" s="898"/>
      <c r="BM124" s="946" t="e">
        <f>IF(AND(DAY(BM115)&gt;=22,DAY(BM115)&lt;=28,BM116="土",OR(BM121="休",BM121="雨")),1,0)</f>
        <v>#VALUE!</v>
      </c>
      <c r="BN124" s="898"/>
      <c r="BO124" s="894"/>
      <c r="BP124" s="894"/>
      <c r="BU124" s="896">
        <f t="shared" si="62"/>
        <v>0</v>
      </c>
      <c r="BV124" s="896" t="str">
        <f t="shared" si="61"/>
        <v>OK</v>
      </c>
    </row>
    <row r="125" spans="1:74" ht="14.25" hidden="1" customHeight="1">
      <c r="A125" s="894"/>
      <c r="B125" s="898"/>
      <c r="C125" s="898"/>
      <c r="D125" s="898"/>
      <c r="E125" s="898"/>
      <c r="F125" s="898"/>
      <c r="G125" s="898"/>
      <c r="H125" s="946" t="e">
        <f>IF(AND(DAY(H115)&gt;=8,DAY(H115)&lt;=14,H116="土"),1,0)</f>
        <v>#VALUE!</v>
      </c>
      <c r="I125" s="898"/>
      <c r="J125" s="894"/>
      <c r="K125" s="894"/>
      <c r="L125" s="894"/>
      <c r="M125" s="898"/>
      <c r="N125" s="898"/>
      <c r="O125" s="898"/>
      <c r="P125" s="898"/>
      <c r="Q125" s="898"/>
      <c r="R125" s="898"/>
      <c r="S125" s="946" t="e">
        <f>IF(AND(DAY(S115)&gt;=8,DAY(S115)&lt;=14,S116="土"),1,0)</f>
        <v>#VALUE!</v>
      </c>
      <c r="T125" s="898"/>
      <c r="U125" s="894"/>
      <c r="V125" s="894"/>
      <c r="Y125" s="898"/>
      <c r="Z125" s="898"/>
      <c r="AA125" s="898"/>
      <c r="AB125" s="898"/>
      <c r="AC125" s="898"/>
      <c r="AD125" s="898"/>
      <c r="AE125" s="946" t="e">
        <f>IF(AND(DAY(AE115)&gt;=8,DAY(AE115)&lt;=14,AE116="土"),1,0)</f>
        <v>#VALUE!</v>
      </c>
      <c r="AF125" s="898"/>
      <c r="AG125" s="894"/>
      <c r="AH125" s="894"/>
      <c r="AJ125" s="898"/>
      <c r="AK125" s="898"/>
      <c r="AL125" s="898"/>
      <c r="AM125" s="898"/>
      <c r="AN125" s="898"/>
      <c r="AO125" s="898"/>
      <c r="AP125" s="946" t="e">
        <f>IF(AND(DAY(AP115)&gt;=8,DAY(AP115)&lt;=14,AP116="土"),1,0)</f>
        <v>#VALUE!</v>
      </c>
      <c r="AQ125" s="898"/>
      <c r="AR125" s="894"/>
      <c r="AS125" s="894"/>
      <c r="AV125" s="898"/>
      <c r="AW125" s="898"/>
      <c r="AX125" s="898"/>
      <c r="AY125" s="898"/>
      <c r="AZ125" s="898"/>
      <c r="BA125" s="898"/>
      <c r="BB125" s="946" t="e">
        <f>IF(AND(DAY(BB115)&gt;=8,DAY(BB115)&lt;=14,BB116="土"),1,0)</f>
        <v>#VALUE!</v>
      </c>
      <c r="BC125" s="898"/>
      <c r="BD125" s="894"/>
      <c r="BE125" s="894"/>
      <c r="BG125" s="898"/>
      <c r="BH125" s="898"/>
      <c r="BI125" s="898"/>
      <c r="BJ125" s="898"/>
      <c r="BK125" s="898"/>
      <c r="BL125" s="898"/>
      <c r="BM125" s="946" t="e">
        <f>IF(AND(DAY(BM115)&gt;=8,DAY(BM115)&lt;=14,BM116="土"),1,0)</f>
        <v>#VALUE!</v>
      </c>
      <c r="BN125" s="898"/>
      <c r="BO125" s="894"/>
      <c r="BP125" s="894"/>
      <c r="BU125" s="896">
        <f t="shared" si="62"/>
        <v>0</v>
      </c>
      <c r="BV125" s="896" t="str">
        <f t="shared" si="61"/>
        <v>OK</v>
      </c>
    </row>
    <row r="126" spans="1:74" ht="14.25" hidden="1" customHeight="1">
      <c r="A126" s="894"/>
      <c r="B126" s="898"/>
      <c r="C126" s="898"/>
      <c r="D126" s="898"/>
      <c r="E126" s="898"/>
      <c r="F126" s="898"/>
      <c r="G126" s="898"/>
      <c r="H126" s="946" t="e">
        <f>IF(AND(DAY(H115)&gt;=8,DAY(H115)&lt;=14,H116="土",OR(H121="休",H121="雨")),1,0)</f>
        <v>#VALUE!</v>
      </c>
      <c r="I126" s="898"/>
      <c r="J126" s="894"/>
      <c r="K126" s="894"/>
      <c r="L126" s="894"/>
      <c r="M126" s="898"/>
      <c r="N126" s="898"/>
      <c r="O126" s="898"/>
      <c r="P126" s="898"/>
      <c r="Q126" s="898"/>
      <c r="R126" s="898"/>
      <c r="S126" s="946" t="e">
        <f>IF(AND(DAY(S115)&gt;=8,DAY(S115)&lt;=14,S116="土",OR(S121="休",S121="雨")),1,0)</f>
        <v>#VALUE!</v>
      </c>
      <c r="T126" s="898"/>
      <c r="U126" s="894"/>
      <c r="V126" s="894"/>
      <c r="Y126" s="898"/>
      <c r="Z126" s="898"/>
      <c r="AA126" s="898"/>
      <c r="AB126" s="898"/>
      <c r="AC126" s="898"/>
      <c r="AD126" s="898"/>
      <c r="AE126" s="946" t="e">
        <f>IF(AND(DAY(AE115)&gt;=8,DAY(AE115)&lt;=14,AE116="土",OR(AE121="休",AE121="雨")),1,0)</f>
        <v>#VALUE!</v>
      </c>
      <c r="AF126" s="898"/>
      <c r="AG126" s="894"/>
      <c r="AH126" s="894"/>
      <c r="AJ126" s="898"/>
      <c r="AK126" s="898"/>
      <c r="AL126" s="898"/>
      <c r="AM126" s="898"/>
      <c r="AN126" s="898"/>
      <c r="AO126" s="898"/>
      <c r="AP126" s="946" t="e">
        <f>IF(AND(DAY(AP115)&gt;=8,DAY(AP115)&lt;=14,AP116="土",OR(AP121="休",AP121="雨")),1,0)</f>
        <v>#VALUE!</v>
      </c>
      <c r="AQ126" s="898"/>
      <c r="AR126" s="894"/>
      <c r="AS126" s="894"/>
      <c r="AV126" s="898"/>
      <c r="AW126" s="898"/>
      <c r="AX126" s="898"/>
      <c r="AY126" s="898"/>
      <c r="AZ126" s="898"/>
      <c r="BA126" s="898"/>
      <c r="BB126" s="946" t="e">
        <f>IF(AND(DAY(BB115)&gt;=8,DAY(BB115)&lt;=14,BB116="土",OR(BB121="休",BB121="雨")),1,0)</f>
        <v>#VALUE!</v>
      </c>
      <c r="BC126" s="898"/>
      <c r="BD126" s="894"/>
      <c r="BE126" s="894"/>
      <c r="BG126" s="898"/>
      <c r="BH126" s="898"/>
      <c r="BI126" s="898"/>
      <c r="BJ126" s="898"/>
      <c r="BK126" s="898"/>
      <c r="BL126" s="898"/>
      <c r="BM126" s="946" t="e">
        <f>IF(AND(DAY(BM115)&gt;=8,DAY(BM115)&lt;=14,BM116="土",OR(BM121="休",BM121="雨")),1,0)</f>
        <v>#VALUE!</v>
      </c>
      <c r="BN126" s="898"/>
      <c r="BO126" s="894"/>
      <c r="BP126" s="894"/>
      <c r="BU126" s="896">
        <f t="shared" si="62"/>
        <v>0</v>
      </c>
      <c r="BV126" s="896" t="str">
        <f t="shared" si="61"/>
        <v>OK</v>
      </c>
    </row>
    <row r="127" spans="1:74" ht="14.25" customHeight="1">
      <c r="A127" s="894"/>
      <c r="B127" s="898"/>
      <c r="C127" s="898"/>
      <c r="D127" s="898"/>
      <c r="E127" s="898"/>
      <c r="F127" s="898"/>
      <c r="G127" s="898"/>
      <c r="H127" s="898"/>
      <c r="I127" s="898"/>
      <c r="J127" s="894"/>
      <c r="K127" s="894"/>
      <c r="L127" s="894"/>
      <c r="M127" s="898"/>
      <c r="N127" s="898"/>
      <c r="O127" s="898"/>
      <c r="P127" s="898"/>
      <c r="Q127" s="898"/>
      <c r="R127" s="898"/>
      <c r="S127" s="898"/>
      <c r="T127" s="898"/>
      <c r="U127" s="894"/>
      <c r="V127" s="894"/>
      <c r="Y127" s="898"/>
      <c r="Z127" s="898"/>
      <c r="AA127" s="898"/>
      <c r="AB127" s="898"/>
      <c r="AC127" s="898"/>
      <c r="AD127" s="898"/>
      <c r="AE127" s="898"/>
      <c r="AF127" s="898"/>
      <c r="AG127" s="894"/>
      <c r="AH127" s="894"/>
      <c r="AJ127" s="898"/>
      <c r="AK127" s="898"/>
      <c r="AL127" s="898"/>
      <c r="AM127" s="898"/>
      <c r="AN127" s="898"/>
      <c r="AO127" s="898"/>
      <c r="AP127" s="898"/>
      <c r="AQ127" s="898"/>
      <c r="AR127" s="894"/>
      <c r="AS127" s="894"/>
      <c r="AV127" s="898"/>
      <c r="AW127" s="898"/>
      <c r="AX127" s="898"/>
      <c r="AY127" s="898"/>
      <c r="AZ127" s="898"/>
      <c r="BA127" s="898"/>
      <c r="BB127" s="898"/>
      <c r="BC127" s="898"/>
      <c r="BD127" s="894"/>
      <c r="BE127" s="894"/>
      <c r="BG127" s="898"/>
      <c r="BH127" s="898"/>
      <c r="BI127" s="898"/>
      <c r="BJ127" s="898"/>
      <c r="BK127" s="898"/>
      <c r="BL127" s="898"/>
      <c r="BM127" s="898"/>
      <c r="BN127" s="898"/>
      <c r="BO127" s="894"/>
      <c r="BP127" s="894"/>
    </row>
    <row r="128" spans="1:74" ht="14.25" customHeight="1">
      <c r="A128" s="894"/>
      <c r="B128" s="894"/>
      <c r="C128" s="894"/>
      <c r="D128" s="894"/>
      <c r="E128" s="894"/>
      <c r="F128" s="894"/>
      <c r="G128" s="894"/>
      <c r="H128" s="894"/>
      <c r="I128" s="894"/>
      <c r="J128" s="894"/>
      <c r="K128" s="894"/>
      <c r="L128" s="894"/>
      <c r="M128" s="894"/>
      <c r="N128" s="894"/>
      <c r="O128" s="894"/>
      <c r="P128" s="894"/>
      <c r="Q128" s="894"/>
      <c r="R128" s="894"/>
      <c r="S128" s="894"/>
      <c r="T128" s="894"/>
      <c r="U128" s="894"/>
      <c r="V128" s="894"/>
    </row>
    <row r="129" spans="1:74" ht="14.25" hidden="1" customHeight="1">
      <c r="A129" s="894"/>
      <c r="B129" s="894"/>
      <c r="C129" s="913">
        <f>YEAR(I113+1)</f>
        <v>1900</v>
      </c>
      <c r="D129" s="913">
        <f>MONTH(I113+1)</f>
        <v>2</v>
      </c>
      <c r="E129" s="913">
        <f>DAY(I113+1)</f>
        <v>18</v>
      </c>
      <c r="F129" s="913"/>
      <c r="G129" s="913"/>
      <c r="H129" s="913"/>
      <c r="I129" s="913"/>
      <c r="J129" s="894"/>
      <c r="K129" s="894"/>
      <c r="L129" s="894"/>
      <c r="M129" s="894"/>
      <c r="N129" s="913">
        <f>YEAR(T113+1)</f>
        <v>1900</v>
      </c>
      <c r="O129" s="913">
        <f>MONTH(T113+1)</f>
        <v>4</v>
      </c>
      <c r="P129" s="913">
        <f>DAY(T113+1)</f>
        <v>14</v>
      </c>
      <c r="Q129" s="913"/>
      <c r="R129" s="913"/>
      <c r="S129" s="913"/>
      <c r="T129" s="913"/>
      <c r="U129" s="894"/>
      <c r="V129" s="894"/>
      <c r="Y129" s="894"/>
      <c r="Z129" s="913">
        <f>YEAR(AF113+1)</f>
        <v>1900</v>
      </c>
      <c r="AA129" s="913">
        <f>MONTH(AF113+1)</f>
        <v>6</v>
      </c>
      <c r="AB129" s="913">
        <f>DAY(AF113+1)</f>
        <v>9</v>
      </c>
      <c r="AC129" s="913"/>
      <c r="AD129" s="913"/>
      <c r="AE129" s="913"/>
      <c r="AF129" s="913"/>
      <c r="AG129" s="894"/>
      <c r="AH129" s="894"/>
      <c r="AJ129" s="894"/>
      <c r="AK129" s="913">
        <f>YEAR(AQ113+1)</f>
        <v>1900</v>
      </c>
      <c r="AL129" s="913">
        <f>MONTH(AQ113+1)</f>
        <v>8</v>
      </c>
      <c r="AM129" s="913">
        <f>DAY(AQ113+1)</f>
        <v>4</v>
      </c>
      <c r="AN129" s="913"/>
      <c r="AO129" s="913"/>
      <c r="AP129" s="913"/>
      <c r="AQ129" s="913"/>
      <c r="AR129" s="894"/>
      <c r="AS129" s="894"/>
      <c r="AV129" s="894"/>
      <c r="AW129" s="913">
        <f>YEAR(BC113+1)</f>
        <v>1900</v>
      </c>
      <c r="AX129" s="913">
        <f>MONTH(BC113+1)</f>
        <v>9</v>
      </c>
      <c r="AY129" s="913">
        <f>DAY(BC113+1)</f>
        <v>29</v>
      </c>
      <c r="AZ129" s="913"/>
      <c r="BA129" s="913"/>
      <c r="BB129" s="913"/>
      <c r="BC129" s="913"/>
      <c r="BD129" s="894"/>
      <c r="BE129" s="894"/>
      <c r="BG129" s="894"/>
      <c r="BH129" s="913">
        <f>YEAR(BN113+1)</f>
        <v>1900</v>
      </c>
      <c r="BI129" s="913">
        <f>MONTH(BN113+1)</f>
        <v>11</v>
      </c>
      <c r="BJ129" s="913">
        <f>DAY(BN113+1)</f>
        <v>24</v>
      </c>
      <c r="BK129" s="913"/>
      <c r="BL129" s="913"/>
      <c r="BM129" s="913"/>
      <c r="BN129" s="913"/>
      <c r="BO129" s="894"/>
      <c r="BP129" s="894"/>
    </row>
    <row r="130" spans="1:74" ht="14.25" hidden="1" customHeight="1">
      <c r="A130" s="894"/>
      <c r="B130" s="894"/>
      <c r="C130" s="914">
        <f>I113+1</f>
        <v>49</v>
      </c>
      <c r="D130" s="914">
        <f>C130+1</f>
        <v>50</v>
      </c>
      <c r="E130" s="914">
        <f t="shared" ref="E130:I130" si="87">D130+1</f>
        <v>51</v>
      </c>
      <c r="F130" s="914">
        <f t="shared" si="87"/>
        <v>52</v>
      </c>
      <c r="G130" s="914">
        <f t="shared" si="87"/>
        <v>53</v>
      </c>
      <c r="H130" s="914">
        <f t="shared" si="87"/>
        <v>54</v>
      </c>
      <c r="I130" s="914">
        <f t="shared" si="87"/>
        <v>55</v>
      </c>
      <c r="J130" s="894"/>
      <c r="K130" s="894"/>
      <c r="L130" s="894"/>
      <c r="M130" s="894"/>
      <c r="N130" s="914">
        <f>T113+1</f>
        <v>105</v>
      </c>
      <c r="O130" s="914">
        <f t="shared" ref="O130:T130" si="88">N130+1</f>
        <v>106</v>
      </c>
      <c r="P130" s="914">
        <f t="shared" si="88"/>
        <v>107</v>
      </c>
      <c r="Q130" s="914">
        <f t="shared" si="88"/>
        <v>108</v>
      </c>
      <c r="R130" s="914">
        <f t="shared" si="88"/>
        <v>109</v>
      </c>
      <c r="S130" s="914">
        <f t="shared" si="88"/>
        <v>110</v>
      </c>
      <c r="T130" s="914">
        <f t="shared" si="88"/>
        <v>111</v>
      </c>
      <c r="U130" s="894"/>
      <c r="V130" s="894"/>
      <c r="Y130" s="894"/>
      <c r="Z130" s="914">
        <f>AF113+1</f>
        <v>161</v>
      </c>
      <c r="AA130" s="914">
        <f t="shared" ref="AA130:AF130" si="89">Z130+1</f>
        <v>162</v>
      </c>
      <c r="AB130" s="914">
        <f t="shared" si="89"/>
        <v>163</v>
      </c>
      <c r="AC130" s="914">
        <f t="shared" si="89"/>
        <v>164</v>
      </c>
      <c r="AD130" s="914">
        <f t="shared" si="89"/>
        <v>165</v>
      </c>
      <c r="AE130" s="914">
        <f t="shared" si="89"/>
        <v>166</v>
      </c>
      <c r="AF130" s="914">
        <f t="shared" si="89"/>
        <v>167</v>
      </c>
      <c r="AG130" s="894"/>
      <c r="AH130" s="894"/>
      <c r="AJ130" s="894"/>
      <c r="AK130" s="914">
        <f>AQ113+1</f>
        <v>217</v>
      </c>
      <c r="AL130" s="914">
        <f t="shared" ref="AL130:AQ130" si="90">AK130+1</f>
        <v>218</v>
      </c>
      <c r="AM130" s="914">
        <f t="shared" si="90"/>
        <v>219</v>
      </c>
      <c r="AN130" s="914">
        <f t="shared" si="90"/>
        <v>220</v>
      </c>
      <c r="AO130" s="914">
        <f t="shared" si="90"/>
        <v>221</v>
      </c>
      <c r="AP130" s="914">
        <f t="shared" si="90"/>
        <v>222</v>
      </c>
      <c r="AQ130" s="914">
        <f t="shared" si="90"/>
        <v>223</v>
      </c>
      <c r="AR130" s="894"/>
      <c r="AS130" s="894"/>
      <c r="AV130" s="894"/>
      <c r="AW130" s="914">
        <f>BC113+1</f>
        <v>273</v>
      </c>
      <c r="AX130" s="914">
        <f t="shared" ref="AX130:BC130" si="91">AW130+1</f>
        <v>274</v>
      </c>
      <c r="AY130" s="914">
        <f t="shared" si="91"/>
        <v>275</v>
      </c>
      <c r="AZ130" s="914">
        <f t="shared" si="91"/>
        <v>276</v>
      </c>
      <c r="BA130" s="914">
        <f t="shared" si="91"/>
        <v>277</v>
      </c>
      <c r="BB130" s="914">
        <f t="shared" si="91"/>
        <v>278</v>
      </c>
      <c r="BC130" s="914">
        <f t="shared" si="91"/>
        <v>279</v>
      </c>
      <c r="BD130" s="894"/>
      <c r="BE130" s="894"/>
      <c r="BG130" s="894"/>
      <c r="BH130" s="914">
        <f>BN113+1</f>
        <v>329</v>
      </c>
      <c r="BI130" s="914">
        <f t="shared" ref="BI130:BN130" si="92">BH130+1</f>
        <v>330</v>
      </c>
      <c r="BJ130" s="914">
        <f t="shared" si="92"/>
        <v>331</v>
      </c>
      <c r="BK130" s="914">
        <f t="shared" si="92"/>
        <v>332</v>
      </c>
      <c r="BL130" s="914">
        <f t="shared" si="92"/>
        <v>333</v>
      </c>
      <c r="BM130" s="914">
        <f t="shared" si="92"/>
        <v>334</v>
      </c>
      <c r="BN130" s="914">
        <f t="shared" si="92"/>
        <v>335</v>
      </c>
      <c r="BO130" s="894"/>
      <c r="BP130" s="894"/>
    </row>
    <row r="131" spans="1:74" ht="14.25" customHeight="1">
      <c r="A131" s="894"/>
      <c r="B131" s="915" t="s">
        <v>596</v>
      </c>
      <c r="C131" s="916">
        <f>DATE($C129,$D129,1)</f>
        <v>32</v>
      </c>
      <c r="D131" s="917"/>
      <c r="E131" s="917"/>
      <c r="F131" s="917"/>
      <c r="G131" s="917"/>
      <c r="H131" s="917"/>
      <c r="I131" s="917"/>
      <c r="J131" s="917"/>
      <c r="K131" s="918"/>
      <c r="L131" s="894"/>
      <c r="M131" s="915" t="s">
        <v>596</v>
      </c>
      <c r="N131" s="916">
        <f>DATE($N129,$O129,1)</f>
        <v>92</v>
      </c>
      <c r="O131" s="917"/>
      <c r="P131" s="917"/>
      <c r="Q131" s="917"/>
      <c r="R131" s="917"/>
      <c r="S131" s="917"/>
      <c r="T131" s="917"/>
      <c r="U131" s="917"/>
      <c r="V131" s="918"/>
      <c r="Y131" s="915" t="s">
        <v>596</v>
      </c>
      <c r="Z131" s="916">
        <f>DATE($Z129,$AA129,1)</f>
        <v>153</v>
      </c>
      <c r="AA131" s="917"/>
      <c r="AB131" s="917"/>
      <c r="AC131" s="917"/>
      <c r="AD131" s="917"/>
      <c r="AE131" s="917"/>
      <c r="AF131" s="917"/>
      <c r="AG131" s="917"/>
      <c r="AH131" s="918"/>
      <c r="AJ131" s="915" t="s">
        <v>596</v>
      </c>
      <c r="AK131" s="916">
        <f>DATE($AK129,$AL129,1)</f>
        <v>214</v>
      </c>
      <c r="AL131" s="917"/>
      <c r="AM131" s="917"/>
      <c r="AN131" s="917"/>
      <c r="AO131" s="917"/>
      <c r="AP131" s="917"/>
      <c r="AQ131" s="917"/>
      <c r="AR131" s="917"/>
      <c r="AS131" s="918"/>
      <c r="AV131" s="915" t="s">
        <v>596</v>
      </c>
      <c r="AW131" s="916">
        <f>DATE($AW129,$AX129,1)</f>
        <v>245</v>
      </c>
      <c r="AX131" s="917"/>
      <c r="AY131" s="917"/>
      <c r="AZ131" s="917"/>
      <c r="BA131" s="917"/>
      <c r="BB131" s="917"/>
      <c r="BC131" s="917"/>
      <c r="BD131" s="917"/>
      <c r="BE131" s="918"/>
      <c r="BG131" s="915" t="s">
        <v>596</v>
      </c>
      <c r="BH131" s="916">
        <f>DATE($BH129,$BI129,1)</f>
        <v>306</v>
      </c>
      <c r="BI131" s="917"/>
      <c r="BJ131" s="917"/>
      <c r="BK131" s="917"/>
      <c r="BL131" s="917"/>
      <c r="BM131" s="917"/>
      <c r="BN131" s="917"/>
      <c r="BO131" s="917"/>
      <c r="BP131" s="918"/>
    </row>
    <row r="132" spans="1:74" ht="14.25" customHeight="1">
      <c r="A132" s="894"/>
      <c r="B132" s="919" t="s">
        <v>630</v>
      </c>
      <c r="C132" s="920" t="str">
        <f>IF(I113&lt;$G$7,I115+1,"")</f>
        <v/>
      </c>
      <c r="D132" s="921" t="str">
        <f t="shared" ref="D132:I132" si="93">IF(C130&lt;$G$7,C132+1,"")</f>
        <v/>
      </c>
      <c r="E132" s="921" t="str">
        <f t="shared" si="93"/>
        <v/>
      </c>
      <c r="F132" s="921" t="str">
        <f t="shared" si="93"/>
        <v/>
      </c>
      <c r="G132" s="921" t="str">
        <f t="shared" si="93"/>
        <v/>
      </c>
      <c r="H132" s="921" t="str">
        <f t="shared" si="93"/>
        <v/>
      </c>
      <c r="I132" s="921" t="str">
        <f t="shared" si="93"/>
        <v/>
      </c>
      <c r="J132" s="922" t="s">
        <v>598</v>
      </c>
      <c r="K132" s="923">
        <f>COUNTIFS(C133:I133,"土",C134:I134,"")+COUNTIFS(C133:I133,"日",C134:I134,"")</f>
        <v>0</v>
      </c>
      <c r="L132" s="894"/>
      <c r="M132" s="919" t="s">
        <v>630</v>
      </c>
      <c r="N132" s="920" t="str">
        <f>IF(T113&lt;$G$7,T115+1,"")</f>
        <v/>
      </c>
      <c r="O132" s="921" t="str">
        <f t="shared" ref="O132:T132" si="94">IF(N130&lt;$G$7,N132+1,"")</f>
        <v/>
      </c>
      <c r="P132" s="921" t="str">
        <f t="shared" si="94"/>
        <v/>
      </c>
      <c r="Q132" s="921" t="str">
        <f t="shared" si="94"/>
        <v/>
      </c>
      <c r="R132" s="921" t="str">
        <f t="shared" si="94"/>
        <v/>
      </c>
      <c r="S132" s="921" t="str">
        <f t="shared" si="94"/>
        <v/>
      </c>
      <c r="T132" s="921" t="str">
        <f t="shared" si="94"/>
        <v/>
      </c>
      <c r="U132" s="922" t="s">
        <v>598</v>
      </c>
      <c r="V132" s="923">
        <f>COUNTIFS(N133:T133,"土",N134:T134,"")+COUNTIFS(N133:T133,"日",N134:T134,"")</f>
        <v>0</v>
      </c>
      <c r="Y132" s="919" t="s">
        <v>630</v>
      </c>
      <c r="Z132" s="920" t="str">
        <f>IF(AF113&lt;$G$7,AF115+1,"")</f>
        <v/>
      </c>
      <c r="AA132" s="921" t="str">
        <f t="shared" ref="AA132:AF132" si="95">IF(Z130&lt;$G$7,Z132+1,"")</f>
        <v/>
      </c>
      <c r="AB132" s="921" t="str">
        <f t="shared" si="95"/>
        <v/>
      </c>
      <c r="AC132" s="921" t="str">
        <f t="shared" si="95"/>
        <v/>
      </c>
      <c r="AD132" s="921" t="str">
        <f t="shared" si="95"/>
        <v/>
      </c>
      <c r="AE132" s="921" t="str">
        <f t="shared" si="95"/>
        <v/>
      </c>
      <c r="AF132" s="921" t="str">
        <f t="shared" si="95"/>
        <v/>
      </c>
      <c r="AG132" s="922" t="s">
        <v>598</v>
      </c>
      <c r="AH132" s="923">
        <f>COUNTIFS(Z133:AF133,"土",Z134:AF134,"")+COUNTIFS(Z133:AF133,"日",Z134:AF134,"")</f>
        <v>0</v>
      </c>
      <c r="AJ132" s="919" t="s">
        <v>630</v>
      </c>
      <c r="AK132" s="920" t="str">
        <f>IF(AQ113&lt;$G$7,AQ115+1,"")</f>
        <v/>
      </c>
      <c r="AL132" s="921" t="str">
        <f t="shared" ref="AL132:AQ132" si="96">IF(AK130&lt;$G$7,AK132+1,"")</f>
        <v/>
      </c>
      <c r="AM132" s="921" t="str">
        <f t="shared" si="96"/>
        <v/>
      </c>
      <c r="AN132" s="921" t="str">
        <f t="shared" si="96"/>
        <v/>
      </c>
      <c r="AO132" s="921" t="str">
        <f t="shared" si="96"/>
        <v/>
      </c>
      <c r="AP132" s="921" t="str">
        <f t="shared" si="96"/>
        <v/>
      </c>
      <c r="AQ132" s="921" t="str">
        <f t="shared" si="96"/>
        <v/>
      </c>
      <c r="AR132" s="922" t="s">
        <v>598</v>
      </c>
      <c r="AS132" s="923">
        <f>COUNTIFS(AK133:AQ133,"土",AK134:AQ134,"")+COUNTIFS(AK133:AQ133,"日",AK134:AQ134,"")</f>
        <v>0</v>
      </c>
      <c r="AV132" s="919" t="s">
        <v>630</v>
      </c>
      <c r="AW132" s="920" t="str">
        <f>IF(BC113&lt;$G$7,BC115+1,"")</f>
        <v/>
      </c>
      <c r="AX132" s="921" t="str">
        <f t="shared" ref="AX132:BC132" si="97">IF(AW130&lt;$G$7,AW132+1,"")</f>
        <v/>
      </c>
      <c r="AY132" s="921" t="str">
        <f t="shared" si="97"/>
        <v/>
      </c>
      <c r="AZ132" s="921" t="str">
        <f t="shared" si="97"/>
        <v/>
      </c>
      <c r="BA132" s="921" t="str">
        <f t="shared" si="97"/>
        <v/>
      </c>
      <c r="BB132" s="921" t="str">
        <f t="shared" si="97"/>
        <v/>
      </c>
      <c r="BC132" s="921" t="str">
        <f t="shared" si="97"/>
        <v/>
      </c>
      <c r="BD132" s="922" t="s">
        <v>598</v>
      </c>
      <c r="BE132" s="923">
        <f>COUNTIFS(AW133:BC133,"土",AW134:BC134,"")+COUNTIFS(AW133:BC133,"日",AW134:BC134,"")</f>
        <v>0</v>
      </c>
      <c r="BG132" s="919" t="s">
        <v>630</v>
      </c>
      <c r="BH132" s="920" t="str">
        <f>IF(BN113&lt;$G$7,BN115+1,"")</f>
        <v/>
      </c>
      <c r="BI132" s="921" t="str">
        <f t="shared" ref="BI132:BN132" si="98">IF(BH130&lt;$G$7,BH132+1,"")</f>
        <v/>
      </c>
      <c r="BJ132" s="921" t="str">
        <f t="shared" si="98"/>
        <v/>
      </c>
      <c r="BK132" s="921" t="str">
        <f t="shared" si="98"/>
        <v/>
      </c>
      <c r="BL132" s="921" t="str">
        <f t="shared" si="98"/>
        <v/>
      </c>
      <c r="BM132" s="921" t="str">
        <f t="shared" si="98"/>
        <v/>
      </c>
      <c r="BN132" s="921" t="str">
        <f t="shared" si="98"/>
        <v/>
      </c>
      <c r="BO132" s="922" t="s">
        <v>598</v>
      </c>
      <c r="BP132" s="923">
        <f>COUNTIFS(BH133:BN133,"土",BH134:BN134,"")+COUNTIFS(BH133:BN133,"日",BH134:BN134,"")</f>
        <v>0</v>
      </c>
    </row>
    <row r="133" spans="1:74" ht="14.25" customHeight="1">
      <c r="A133" s="894"/>
      <c r="B133" s="919" t="s">
        <v>569</v>
      </c>
      <c r="C133" s="924" t="str">
        <f>IF(C132="","","土")</f>
        <v/>
      </c>
      <c r="D133" s="924" t="str">
        <f>IF(D132="","","日")</f>
        <v/>
      </c>
      <c r="E133" s="924" t="str">
        <f>IF(E132="","","月")</f>
        <v/>
      </c>
      <c r="F133" s="924" t="str">
        <f>IF(F132="","","火")</f>
        <v/>
      </c>
      <c r="G133" s="924" t="str">
        <f>IF(G132="","","水")</f>
        <v/>
      </c>
      <c r="H133" s="924" t="str">
        <f>IF(H132="","","木")</f>
        <v/>
      </c>
      <c r="I133" s="924" t="str">
        <f>IF(I132="","","金")</f>
        <v/>
      </c>
      <c r="J133" s="925" t="s">
        <v>631</v>
      </c>
      <c r="K133" s="926">
        <f>COUNTIF(C134:I134,"夏休")+COUNTIF(C134:I134,"冬休")+COUNTIF(C134:I134,"中止")+COUNTIF(C134:I134,"制作中")</f>
        <v>0</v>
      </c>
      <c r="L133" s="894"/>
      <c r="M133" s="919" t="s">
        <v>569</v>
      </c>
      <c r="N133" s="924" t="str">
        <f>IF(N132="","","土")</f>
        <v/>
      </c>
      <c r="O133" s="924" t="str">
        <f>IF(O132="","","日")</f>
        <v/>
      </c>
      <c r="P133" s="924" t="str">
        <f>IF(P132="","","月")</f>
        <v/>
      </c>
      <c r="Q133" s="924" t="str">
        <f>IF(Q132="","","火")</f>
        <v/>
      </c>
      <c r="R133" s="924" t="str">
        <f>IF(R132="","","水")</f>
        <v/>
      </c>
      <c r="S133" s="924" t="str">
        <f>IF(S132="","","木")</f>
        <v/>
      </c>
      <c r="T133" s="924" t="str">
        <f>IF(T132="","","金")</f>
        <v/>
      </c>
      <c r="U133" s="925" t="s">
        <v>631</v>
      </c>
      <c r="V133" s="926">
        <f>COUNTIF(N134:T134,"夏休")+COUNTIF(N134:T134,"冬休")+COUNTIF(N134:T134,"中止")+COUNTIF(N134:T134,"制作中")</f>
        <v>0</v>
      </c>
      <c r="Y133" s="919" t="s">
        <v>569</v>
      </c>
      <c r="Z133" s="924" t="str">
        <f>IF(Z132="","","土")</f>
        <v/>
      </c>
      <c r="AA133" s="924" t="str">
        <f>IF(AA132="","","日")</f>
        <v/>
      </c>
      <c r="AB133" s="924" t="str">
        <f>IF(AB132="","","月")</f>
        <v/>
      </c>
      <c r="AC133" s="924" t="str">
        <f>IF(AC132="","","火")</f>
        <v/>
      </c>
      <c r="AD133" s="924" t="str">
        <f>IF(AD132="","","水")</f>
        <v/>
      </c>
      <c r="AE133" s="924" t="str">
        <f>IF(AE132="","","木")</f>
        <v/>
      </c>
      <c r="AF133" s="924" t="str">
        <f>IF(AF132="","","金")</f>
        <v/>
      </c>
      <c r="AG133" s="925" t="s">
        <v>631</v>
      </c>
      <c r="AH133" s="926">
        <f>COUNTIF(Z134:AF134,"夏休")+COUNTIF(Z134:AF134,"冬休")+COUNTIF(Z134:AF134,"中止")+COUNTIF(Z134:AF134,"制作中")</f>
        <v>0</v>
      </c>
      <c r="AJ133" s="919" t="s">
        <v>569</v>
      </c>
      <c r="AK133" s="924" t="str">
        <f>IF(AK132="","","土")</f>
        <v/>
      </c>
      <c r="AL133" s="924" t="str">
        <f>IF(AL132="","","日")</f>
        <v/>
      </c>
      <c r="AM133" s="924" t="str">
        <f>IF(AM132="","","月")</f>
        <v/>
      </c>
      <c r="AN133" s="924" t="str">
        <f>IF(AN132="","","火")</f>
        <v/>
      </c>
      <c r="AO133" s="924" t="str">
        <f>IF(AO132="","","水")</f>
        <v/>
      </c>
      <c r="AP133" s="924" t="str">
        <f>IF(AP132="","","木")</f>
        <v/>
      </c>
      <c r="AQ133" s="924" t="str">
        <f>IF(AQ132="","","金")</f>
        <v/>
      </c>
      <c r="AR133" s="925" t="s">
        <v>631</v>
      </c>
      <c r="AS133" s="926">
        <f>COUNTIF(AK134:AQ134,"夏休")+COUNTIF(AK134:AQ134,"冬休")+COUNTIF(AK134:AQ134,"中止")+COUNTIF(AK134:AQ134,"制作中")</f>
        <v>0</v>
      </c>
      <c r="AV133" s="919" t="s">
        <v>569</v>
      </c>
      <c r="AW133" s="924" t="str">
        <f>IF(AW132="","","土")</f>
        <v/>
      </c>
      <c r="AX133" s="924" t="str">
        <f>IF(AX132="","","日")</f>
        <v/>
      </c>
      <c r="AY133" s="924" t="str">
        <f>IF(AY132="","","月")</f>
        <v/>
      </c>
      <c r="AZ133" s="924" t="str">
        <f>IF(AZ132="","","火")</f>
        <v/>
      </c>
      <c r="BA133" s="924" t="str">
        <f>IF(BA132="","","水")</f>
        <v/>
      </c>
      <c r="BB133" s="924" t="str">
        <f>IF(BB132="","","木")</f>
        <v/>
      </c>
      <c r="BC133" s="924" t="str">
        <f>IF(BC132="","","金")</f>
        <v/>
      </c>
      <c r="BD133" s="925" t="s">
        <v>631</v>
      </c>
      <c r="BE133" s="926">
        <f>COUNTIF(AW134:BC134,"夏休")+COUNTIF(AW134:BC134,"冬休")+COUNTIF(AW134:BC134,"中止")+COUNTIF(AW134:BC134,"制作中")</f>
        <v>0</v>
      </c>
      <c r="BG133" s="919" t="s">
        <v>569</v>
      </c>
      <c r="BH133" s="924" t="str">
        <f>IF(BH132="","","土")</f>
        <v/>
      </c>
      <c r="BI133" s="924" t="str">
        <f>IF(BI132="","","日")</f>
        <v/>
      </c>
      <c r="BJ133" s="924" t="str">
        <f>IF(BJ132="","","月")</f>
        <v/>
      </c>
      <c r="BK133" s="924" t="str">
        <f>IF(BK132="","","火")</f>
        <v/>
      </c>
      <c r="BL133" s="924" t="str">
        <f>IF(BL132="","","水")</f>
        <v/>
      </c>
      <c r="BM133" s="924" t="str">
        <f>IF(BM132="","","木")</f>
        <v/>
      </c>
      <c r="BN133" s="924" t="str">
        <f>IF(BN132="","","金")</f>
        <v/>
      </c>
      <c r="BO133" s="925" t="s">
        <v>631</v>
      </c>
      <c r="BP133" s="926">
        <f>COUNTIF(BH134:BN134,"夏休")+COUNTIF(BH134:BN134,"冬休")+COUNTIF(BH134:BN134,"中止")+COUNTIF(BH134:BN134,"制作中")</f>
        <v>0</v>
      </c>
    </row>
    <row r="134" spans="1:74" ht="14.25" customHeight="1">
      <c r="A134" s="894"/>
      <c r="B134" s="927" t="s">
        <v>631</v>
      </c>
      <c r="C134" s="928"/>
      <c r="D134" s="929"/>
      <c r="E134" s="929"/>
      <c r="F134" s="929"/>
      <c r="G134" s="929"/>
      <c r="H134" s="929"/>
      <c r="I134" s="930"/>
      <c r="J134" s="925" t="s">
        <v>527</v>
      </c>
      <c r="K134" s="926">
        <f>COUNT(C132:I132)-K133</f>
        <v>0</v>
      </c>
      <c r="L134" s="894"/>
      <c r="M134" s="927" t="s">
        <v>631</v>
      </c>
      <c r="N134" s="928"/>
      <c r="O134" s="929"/>
      <c r="P134" s="929"/>
      <c r="Q134" s="929"/>
      <c r="R134" s="929"/>
      <c r="S134" s="929"/>
      <c r="T134" s="930"/>
      <c r="U134" s="925" t="s">
        <v>527</v>
      </c>
      <c r="V134" s="926">
        <f>COUNT(N132:T132)-V133</f>
        <v>0</v>
      </c>
      <c r="Y134" s="927" t="s">
        <v>631</v>
      </c>
      <c r="Z134" s="928"/>
      <c r="AA134" s="929"/>
      <c r="AB134" s="929"/>
      <c r="AC134" s="929"/>
      <c r="AD134" s="929"/>
      <c r="AE134" s="929"/>
      <c r="AF134" s="930"/>
      <c r="AG134" s="925" t="s">
        <v>527</v>
      </c>
      <c r="AH134" s="926">
        <f>COUNT(Z132:AF132)-AH133</f>
        <v>0</v>
      </c>
      <c r="AJ134" s="927" t="s">
        <v>631</v>
      </c>
      <c r="AK134" s="928"/>
      <c r="AL134" s="929"/>
      <c r="AM134" s="929"/>
      <c r="AN134" s="929"/>
      <c r="AO134" s="929"/>
      <c r="AP134" s="929"/>
      <c r="AQ134" s="930"/>
      <c r="AR134" s="925" t="s">
        <v>527</v>
      </c>
      <c r="AS134" s="926">
        <f>COUNT(AK132:AQ132)-AS133</f>
        <v>0</v>
      </c>
      <c r="AV134" s="927" t="s">
        <v>631</v>
      </c>
      <c r="AW134" s="928"/>
      <c r="AX134" s="929"/>
      <c r="AY134" s="929"/>
      <c r="AZ134" s="929"/>
      <c r="BA134" s="929"/>
      <c r="BB134" s="929"/>
      <c r="BC134" s="930"/>
      <c r="BD134" s="925" t="s">
        <v>527</v>
      </c>
      <c r="BE134" s="926">
        <f>COUNT(AW132:BC132)-BE133</f>
        <v>0</v>
      </c>
      <c r="BG134" s="927" t="s">
        <v>631</v>
      </c>
      <c r="BH134" s="928"/>
      <c r="BI134" s="929"/>
      <c r="BJ134" s="929"/>
      <c r="BK134" s="929"/>
      <c r="BL134" s="929"/>
      <c r="BM134" s="929"/>
      <c r="BN134" s="930"/>
      <c r="BO134" s="925" t="s">
        <v>527</v>
      </c>
      <c r="BP134" s="926">
        <f>COUNT(BH132:BN132)-BP133</f>
        <v>0</v>
      </c>
    </row>
    <row r="135" spans="1:74" ht="14.25" customHeight="1">
      <c r="A135" s="894"/>
      <c r="B135" s="927"/>
      <c r="C135" s="932"/>
      <c r="D135" s="933"/>
      <c r="E135" s="933"/>
      <c r="F135" s="933"/>
      <c r="G135" s="933"/>
      <c r="H135" s="933"/>
      <c r="I135" s="934"/>
      <c r="J135" s="925" t="s">
        <v>573</v>
      </c>
      <c r="K135" s="926">
        <f>COUNTIF(C136:I137,"休")</f>
        <v>0</v>
      </c>
      <c r="L135" s="894"/>
      <c r="M135" s="927"/>
      <c r="N135" s="932"/>
      <c r="O135" s="933"/>
      <c r="P135" s="933"/>
      <c r="Q135" s="933"/>
      <c r="R135" s="933"/>
      <c r="S135" s="933"/>
      <c r="T135" s="934"/>
      <c r="U135" s="925" t="s">
        <v>573</v>
      </c>
      <c r="V135" s="926">
        <f>COUNTIF(N136:T137,"休")</f>
        <v>0</v>
      </c>
      <c r="Y135" s="927"/>
      <c r="Z135" s="932"/>
      <c r="AA135" s="933"/>
      <c r="AB135" s="933"/>
      <c r="AC135" s="933"/>
      <c r="AD135" s="933"/>
      <c r="AE135" s="933"/>
      <c r="AF135" s="934"/>
      <c r="AG135" s="925" t="s">
        <v>573</v>
      </c>
      <c r="AH135" s="926">
        <f>COUNTIF(Z136:AF137,"休")</f>
        <v>0</v>
      </c>
      <c r="AJ135" s="927"/>
      <c r="AK135" s="932"/>
      <c r="AL135" s="933"/>
      <c r="AM135" s="933"/>
      <c r="AN135" s="933"/>
      <c r="AO135" s="933"/>
      <c r="AP135" s="933"/>
      <c r="AQ135" s="934"/>
      <c r="AR135" s="925" t="s">
        <v>573</v>
      </c>
      <c r="AS135" s="926">
        <f>COUNTIF(AK136:AQ137,"休")</f>
        <v>0</v>
      </c>
      <c r="AV135" s="927"/>
      <c r="AW135" s="932"/>
      <c r="AX135" s="933"/>
      <c r="AY135" s="933"/>
      <c r="AZ135" s="933"/>
      <c r="BA135" s="933"/>
      <c r="BB135" s="933"/>
      <c r="BC135" s="934"/>
      <c r="BD135" s="925" t="s">
        <v>573</v>
      </c>
      <c r="BE135" s="926">
        <f>COUNTIF(AW136:BC137,"休")</f>
        <v>0</v>
      </c>
      <c r="BG135" s="927"/>
      <c r="BH135" s="932"/>
      <c r="BI135" s="933"/>
      <c r="BJ135" s="933"/>
      <c r="BK135" s="933"/>
      <c r="BL135" s="933"/>
      <c r="BM135" s="933"/>
      <c r="BN135" s="934"/>
      <c r="BO135" s="925" t="s">
        <v>573</v>
      </c>
      <c r="BP135" s="926">
        <f>COUNTIF(BH136:BN137,"休")</f>
        <v>0</v>
      </c>
    </row>
    <row r="136" spans="1:74" ht="14.25" customHeight="1">
      <c r="A136" s="894"/>
      <c r="B136" s="927" t="s">
        <v>535</v>
      </c>
      <c r="C136" s="935"/>
      <c r="D136" s="936"/>
      <c r="E136" s="936"/>
      <c r="F136" s="936"/>
      <c r="G136" s="936"/>
      <c r="H136" s="936"/>
      <c r="I136" s="937"/>
      <c r="J136" s="925" t="s">
        <v>575</v>
      </c>
      <c r="K136" s="939" t="e">
        <f>K135/K134</f>
        <v>#DIV/0!</v>
      </c>
      <c r="L136" s="894"/>
      <c r="M136" s="927" t="s">
        <v>535</v>
      </c>
      <c r="N136" s="935"/>
      <c r="O136" s="936"/>
      <c r="P136" s="936"/>
      <c r="Q136" s="936"/>
      <c r="R136" s="936"/>
      <c r="S136" s="936"/>
      <c r="T136" s="937"/>
      <c r="U136" s="925" t="s">
        <v>575</v>
      </c>
      <c r="V136" s="939" t="e">
        <f>V135/V134</f>
        <v>#DIV/0!</v>
      </c>
      <c r="Y136" s="927" t="s">
        <v>535</v>
      </c>
      <c r="Z136" s="935"/>
      <c r="AA136" s="936"/>
      <c r="AB136" s="936"/>
      <c r="AC136" s="936"/>
      <c r="AD136" s="936"/>
      <c r="AE136" s="936"/>
      <c r="AF136" s="937"/>
      <c r="AG136" s="925" t="s">
        <v>575</v>
      </c>
      <c r="AH136" s="939" t="e">
        <f>AH135/AH134</f>
        <v>#DIV/0!</v>
      </c>
      <c r="AJ136" s="927" t="s">
        <v>535</v>
      </c>
      <c r="AK136" s="935"/>
      <c r="AL136" s="936"/>
      <c r="AM136" s="936"/>
      <c r="AN136" s="936"/>
      <c r="AO136" s="936"/>
      <c r="AP136" s="936"/>
      <c r="AQ136" s="937"/>
      <c r="AR136" s="925" t="s">
        <v>575</v>
      </c>
      <c r="AS136" s="939" t="e">
        <f>AS135/AS134</f>
        <v>#DIV/0!</v>
      </c>
      <c r="AV136" s="927" t="s">
        <v>535</v>
      </c>
      <c r="AW136" s="935"/>
      <c r="AX136" s="936"/>
      <c r="AY136" s="936"/>
      <c r="AZ136" s="936"/>
      <c r="BA136" s="936"/>
      <c r="BB136" s="936"/>
      <c r="BC136" s="937"/>
      <c r="BD136" s="925" t="s">
        <v>575</v>
      </c>
      <c r="BE136" s="939" t="e">
        <f>BE135/BE134</f>
        <v>#DIV/0!</v>
      </c>
      <c r="BG136" s="927" t="s">
        <v>535</v>
      </c>
      <c r="BH136" s="935"/>
      <c r="BI136" s="936"/>
      <c r="BJ136" s="936"/>
      <c r="BK136" s="936"/>
      <c r="BL136" s="936"/>
      <c r="BM136" s="936"/>
      <c r="BN136" s="937"/>
      <c r="BO136" s="925" t="s">
        <v>575</v>
      </c>
      <c r="BP136" s="939" t="e">
        <f>BP135/BP134</f>
        <v>#DIV/0!</v>
      </c>
    </row>
    <row r="137" spans="1:74" ht="14.25" customHeight="1">
      <c r="A137" s="894"/>
      <c r="B137" s="927"/>
      <c r="C137" s="935"/>
      <c r="D137" s="936"/>
      <c r="E137" s="936"/>
      <c r="F137" s="936"/>
      <c r="G137" s="936"/>
      <c r="H137" s="936"/>
      <c r="I137" s="937"/>
      <c r="J137" s="925" t="s">
        <v>528</v>
      </c>
      <c r="K137" s="926">
        <f>COUNTA(C138:I138)</f>
        <v>0</v>
      </c>
      <c r="L137" s="894"/>
      <c r="M137" s="927"/>
      <c r="N137" s="935"/>
      <c r="O137" s="936"/>
      <c r="P137" s="936"/>
      <c r="Q137" s="936"/>
      <c r="R137" s="936"/>
      <c r="S137" s="936"/>
      <c r="T137" s="937"/>
      <c r="U137" s="925" t="s">
        <v>528</v>
      </c>
      <c r="V137" s="926">
        <f>COUNTA(N138:T138)</f>
        <v>0</v>
      </c>
      <c r="Y137" s="927"/>
      <c r="Z137" s="935"/>
      <c r="AA137" s="936"/>
      <c r="AB137" s="936"/>
      <c r="AC137" s="936"/>
      <c r="AD137" s="936"/>
      <c r="AE137" s="936"/>
      <c r="AF137" s="937"/>
      <c r="AG137" s="925" t="s">
        <v>528</v>
      </c>
      <c r="AH137" s="926">
        <f>COUNTA(Z138:AF138)</f>
        <v>0</v>
      </c>
      <c r="AJ137" s="927"/>
      <c r="AK137" s="935"/>
      <c r="AL137" s="936"/>
      <c r="AM137" s="936"/>
      <c r="AN137" s="936"/>
      <c r="AO137" s="936"/>
      <c r="AP137" s="936"/>
      <c r="AQ137" s="937"/>
      <c r="AR137" s="925" t="s">
        <v>528</v>
      </c>
      <c r="AS137" s="926">
        <f>COUNTA(AK138:AQ138)</f>
        <v>0</v>
      </c>
      <c r="AV137" s="927"/>
      <c r="AW137" s="935"/>
      <c r="AX137" s="936"/>
      <c r="AY137" s="936"/>
      <c r="AZ137" s="936"/>
      <c r="BA137" s="936"/>
      <c r="BB137" s="936"/>
      <c r="BC137" s="937"/>
      <c r="BD137" s="925" t="s">
        <v>528</v>
      </c>
      <c r="BE137" s="926">
        <f>COUNTA(AW138:BC138)</f>
        <v>0</v>
      </c>
      <c r="BG137" s="927"/>
      <c r="BH137" s="935"/>
      <c r="BI137" s="936"/>
      <c r="BJ137" s="936"/>
      <c r="BK137" s="936"/>
      <c r="BL137" s="936"/>
      <c r="BM137" s="936"/>
      <c r="BN137" s="937"/>
      <c r="BO137" s="925" t="s">
        <v>528</v>
      </c>
      <c r="BP137" s="926">
        <f>COUNTA(BH138:BN138)</f>
        <v>0</v>
      </c>
    </row>
    <row r="138" spans="1:74" ht="14.25" customHeight="1">
      <c r="A138" s="894"/>
      <c r="B138" s="927" t="s">
        <v>538</v>
      </c>
      <c r="C138" s="935"/>
      <c r="D138" s="936"/>
      <c r="E138" s="936"/>
      <c r="F138" s="936"/>
      <c r="G138" s="936"/>
      <c r="H138" s="936"/>
      <c r="I138" s="937"/>
      <c r="J138" s="925" t="s">
        <v>577</v>
      </c>
      <c r="K138" s="939" t="e">
        <f>K137/K134</f>
        <v>#DIV/0!</v>
      </c>
      <c r="L138" s="894"/>
      <c r="M138" s="927" t="s">
        <v>538</v>
      </c>
      <c r="N138" s="935"/>
      <c r="O138" s="936"/>
      <c r="P138" s="936"/>
      <c r="Q138" s="936"/>
      <c r="R138" s="936"/>
      <c r="S138" s="936"/>
      <c r="T138" s="937"/>
      <c r="U138" s="925" t="s">
        <v>577</v>
      </c>
      <c r="V138" s="939" t="e">
        <f>V137/V134</f>
        <v>#DIV/0!</v>
      </c>
      <c r="Y138" s="927" t="s">
        <v>538</v>
      </c>
      <c r="Z138" s="935"/>
      <c r="AA138" s="936"/>
      <c r="AB138" s="936"/>
      <c r="AC138" s="936"/>
      <c r="AD138" s="936"/>
      <c r="AE138" s="936"/>
      <c r="AF138" s="937"/>
      <c r="AG138" s="925" t="s">
        <v>577</v>
      </c>
      <c r="AH138" s="939" t="e">
        <f>AH137/AH134</f>
        <v>#DIV/0!</v>
      </c>
      <c r="AJ138" s="927" t="s">
        <v>538</v>
      </c>
      <c r="AK138" s="935"/>
      <c r="AL138" s="936"/>
      <c r="AM138" s="936"/>
      <c r="AN138" s="936"/>
      <c r="AO138" s="936"/>
      <c r="AP138" s="936"/>
      <c r="AQ138" s="937"/>
      <c r="AR138" s="925" t="s">
        <v>577</v>
      </c>
      <c r="AS138" s="939" t="e">
        <f>AS137/AS134</f>
        <v>#DIV/0!</v>
      </c>
      <c r="AV138" s="927" t="s">
        <v>538</v>
      </c>
      <c r="AW138" s="935"/>
      <c r="AX138" s="936"/>
      <c r="AY138" s="936"/>
      <c r="AZ138" s="936"/>
      <c r="BA138" s="936"/>
      <c r="BB138" s="936"/>
      <c r="BC138" s="937"/>
      <c r="BD138" s="925" t="s">
        <v>577</v>
      </c>
      <c r="BE138" s="939" t="e">
        <f>BE137/BE134</f>
        <v>#DIV/0!</v>
      </c>
      <c r="BG138" s="927" t="s">
        <v>538</v>
      </c>
      <c r="BH138" s="935"/>
      <c r="BI138" s="936"/>
      <c r="BJ138" s="936"/>
      <c r="BK138" s="936"/>
      <c r="BL138" s="936"/>
      <c r="BM138" s="936"/>
      <c r="BN138" s="937"/>
      <c r="BO138" s="925" t="s">
        <v>577</v>
      </c>
      <c r="BP138" s="939" t="e">
        <f>BP137/BP134</f>
        <v>#DIV/0!</v>
      </c>
    </row>
    <row r="139" spans="1:74" ht="14.25" customHeight="1">
      <c r="A139" s="894"/>
      <c r="B139" s="940"/>
      <c r="C139" s="941"/>
      <c r="D139" s="942"/>
      <c r="E139" s="942"/>
      <c r="F139" s="942"/>
      <c r="G139" s="942"/>
      <c r="H139" s="942"/>
      <c r="I139" s="943"/>
      <c r="J139" s="944" t="s">
        <v>632</v>
      </c>
      <c r="K139" s="945" t="str">
        <f>IF(1&gt;K132,"対象外",IF(K137&gt;=K132,"OK","NG"))</f>
        <v>対象外</v>
      </c>
      <c r="L139" s="894"/>
      <c r="M139" s="940"/>
      <c r="N139" s="941"/>
      <c r="O139" s="942"/>
      <c r="P139" s="942"/>
      <c r="Q139" s="942"/>
      <c r="R139" s="942"/>
      <c r="S139" s="942"/>
      <c r="T139" s="943"/>
      <c r="U139" s="944" t="s">
        <v>632</v>
      </c>
      <c r="V139" s="945" t="str">
        <f>IF(1&gt;V132,"対象外",IF(V137&gt;=V132,"OK","NG"))</f>
        <v>対象外</v>
      </c>
      <c r="Y139" s="940"/>
      <c r="Z139" s="941"/>
      <c r="AA139" s="942"/>
      <c r="AB139" s="942"/>
      <c r="AC139" s="942"/>
      <c r="AD139" s="942"/>
      <c r="AE139" s="942"/>
      <c r="AF139" s="943"/>
      <c r="AG139" s="944" t="s">
        <v>632</v>
      </c>
      <c r="AH139" s="945" t="str">
        <f>IF(1&gt;AH132,"対象外",IF(AH137&gt;=AH132,"OK","NG"))</f>
        <v>対象外</v>
      </c>
      <c r="AJ139" s="940"/>
      <c r="AK139" s="941"/>
      <c r="AL139" s="942"/>
      <c r="AM139" s="942"/>
      <c r="AN139" s="942"/>
      <c r="AO139" s="942"/>
      <c r="AP139" s="942"/>
      <c r="AQ139" s="943"/>
      <c r="AR139" s="944" t="s">
        <v>632</v>
      </c>
      <c r="AS139" s="945" t="str">
        <f>IF(1&gt;AS132,"対象外",IF(AS137&gt;=AS132,"OK","NG"))</f>
        <v>対象外</v>
      </c>
      <c r="AV139" s="940"/>
      <c r="AW139" s="941"/>
      <c r="AX139" s="942"/>
      <c r="AY139" s="942"/>
      <c r="AZ139" s="942"/>
      <c r="BA139" s="942"/>
      <c r="BB139" s="942"/>
      <c r="BC139" s="943"/>
      <c r="BD139" s="944" t="s">
        <v>632</v>
      </c>
      <c r="BE139" s="945" t="str">
        <f>IF(1&gt;BE132,"対象外",IF(BE137&gt;=BE132,"OK","NG"))</f>
        <v>対象外</v>
      </c>
      <c r="BG139" s="940"/>
      <c r="BH139" s="941"/>
      <c r="BI139" s="942"/>
      <c r="BJ139" s="942"/>
      <c r="BK139" s="942"/>
      <c r="BL139" s="942"/>
      <c r="BM139" s="942"/>
      <c r="BN139" s="943"/>
      <c r="BO139" s="944" t="s">
        <v>632</v>
      </c>
      <c r="BP139" s="945" t="str">
        <f>IF(1&gt;BP132,"対象外",IF(BP137&gt;=BP132,"OK","NG"))</f>
        <v>対象外</v>
      </c>
      <c r="BV139" s="896" t="str">
        <f t="shared" si="61"/>
        <v>OK</v>
      </c>
    </row>
    <row r="140" spans="1:74" ht="14.25" hidden="1" customHeight="1">
      <c r="A140" s="894"/>
      <c r="B140" s="898"/>
      <c r="C140" s="898"/>
      <c r="D140" s="898"/>
      <c r="E140" s="898"/>
      <c r="F140" s="898"/>
      <c r="G140" s="898"/>
      <c r="H140" s="946" t="e">
        <f>IF(AND(DAY(H132)&gt;=22,DAY(H132)&lt;=28,H133="土"),1,0)</f>
        <v>#VALUE!</v>
      </c>
      <c r="I140" s="898"/>
      <c r="J140" s="894"/>
      <c r="K140" s="894"/>
      <c r="L140" s="894"/>
      <c r="M140" s="898"/>
      <c r="N140" s="898"/>
      <c r="O140" s="898"/>
      <c r="P140" s="898"/>
      <c r="Q140" s="898"/>
      <c r="R140" s="898"/>
      <c r="S140" s="946" t="e">
        <f>IF(AND(DAY(S132)&gt;=22,DAY(S132)&lt;=28,S133="土"),1,0)</f>
        <v>#VALUE!</v>
      </c>
      <c r="T140" s="898"/>
      <c r="U140" s="894"/>
      <c r="V140" s="894"/>
      <c r="Y140" s="898"/>
      <c r="Z140" s="898"/>
      <c r="AA140" s="898"/>
      <c r="AB140" s="898"/>
      <c r="AC140" s="898"/>
      <c r="AD140" s="898"/>
      <c r="AE140" s="946" t="e">
        <f>IF(AND(DAY(AE132)&gt;=22,DAY(AE132)&lt;=28,AE133="土"),1,0)</f>
        <v>#VALUE!</v>
      </c>
      <c r="AF140" s="898"/>
      <c r="AG140" s="894"/>
      <c r="AH140" s="894"/>
      <c r="AJ140" s="898"/>
      <c r="AK140" s="898"/>
      <c r="AL140" s="898"/>
      <c r="AM140" s="898"/>
      <c r="AN140" s="898"/>
      <c r="AO140" s="898"/>
      <c r="AP140" s="946" t="e">
        <f>IF(AND(DAY(AP132)&gt;=22,DAY(AP132)&lt;=28,AP133="土"),1,0)</f>
        <v>#VALUE!</v>
      </c>
      <c r="AQ140" s="898"/>
      <c r="AR140" s="894"/>
      <c r="AS140" s="894"/>
      <c r="AV140" s="898"/>
      <c r="AW140" s="898"/>
      <c r="AX140" s="898"/>
      <c r="AY140" s="898"/>
      <c r="AZ140" s="898"/>
      <c r="BA140" s="898"/>
      <c r="BB140" s="946" t="e">
        <f>IF(AND(DAY(BB132)&gt;=22,DAY(BB132)&lt;=28,BB133="土"),1,0)</f>
        <v>#VALUE!</v>
      </c>
      <c r="BC140" s="898"/>
      <c r="BD140" s="894"/>
      <c r="BE140" s="894"/>
      <c r="BG140" s="898"/>
      <c r="BH140" s="898"/>
      <c r="BI140" s="898"/>
      <c r="BJ140" s="898"/>
      <c r="BK140" s="898"/>
      <c r="BL140" s="898"/>
      <c r="BM140" s="946" t="e">
        <f>IF(AND(DAY(BM132)&gt;=22,DAY(BM132)&lt;=28,BM133="土"),1,0)</f>
        <v>#VALUE!</v>
      </c>
      <c r="BN140" s="898"/>
      <c r="BO140" s="894"/>
      <c r="BP140" s="894"/>
      <c r="BU140" s="896">
        <f t="shared" si="62"/>
        <v>0</v>
      </c>
      <c r="BV140" s="896" t="str">
        <f t="shared" si="61"/>
        <v>OK</v>
      </c>
    </row>
    <row r="141" spans="1:74" ht="14.25" hidden="1" customHeight="1">
      <c r="A141" s="894"/>
      <c r="B141" s="898"/>
      <c r="C141" s="898"/>
      <c r="D141" s="898"/>
      <c r="E141" s="898"/>
      <c r="F141" s="898"/>
      <c r="G141" s="898"/>
      <c r="H141" s="946" t="e">
        <f>IF(AND(DAY(H132)&gt;=22,DAY(H132)&lt;=28,H133="土",OR(H138="休",H138="雨")),1,0)</f>
        <v>#VALUE!</v>
      </c>
      <c r="I141" s="898"/>
      <c r="J141" s="894"/>
      <c r="K141" s="894"/>
      <c r="L141" s="894"/>
      <c r="M141" s="898"/>
      <c r="N141" s="898"/>
      <c r="O141" s="898"/>
      <c r="P141" s="898"/>
      <c r="Q141" s="898"/>
      <c r="R141" s="898"/>
      <c r="S141" s="946" t="e">
        <f>IF(AND(DAY(S132)&gt;=22,DAY(S132)&lt;=28,S133="土",OR(S138="休",S138="雨")),1,0)</f>
        <v>#VALUE!</v>
      </c>
      <c r="T141" s="898"/>
      <c r="U141" s="894"/>
      <c r="V141" s="894"/>
      <c r="Y141" s="898"/>
      <c r="Z141" s="898"/>
      <c r="AA141" s="898"/>
      <c r="AB141" s="898"/>
      <c r="AC141" s="898"/>
      <c r="AD141" s="898"/>
      <c r="AE141" s="946" t="e">
        <f>IF(AND(DAY(AE132)&gt;=22,DAY(AE132)&lt;=28,AE133="土",OR(AE138="休",AE138="雨")),1,0)</f>
        <v>#VALUE!</v>
      </c>
      <c r="AF141" s="898"/>
      <c r="AG141" s="894"/>
      <c r="AH141" s="894"/>
      <c r="AJ141" s="898"/>
      <c r="AK141" s="898"/>
      <c r="AL141" s="898"/>
      <c r="AM141" s="898"/>
      <c r="AN141" s="898"/>
      <c r="AO141" s="898"/>
      <c r="AP141" s="946" t="e">
        <f>IF(AND(DAY(AP132)&gt;=22,DAY(AP132)&lt;=28,AP133="土",OR(AP138="休",AP138="雨")),1,0)</f>
        <v>#VALUE!</v>
      </c>
      <c r="AQ141" s="898"/>
      <c r="AR141" s="894"/>
      <c r="AS141" s="894"/>
      <c r="AV141" s="898"/>
      <c r="AW141" s="898"/>
      <c r="AX141" s="898"/>
      <c r="AY141" s="898"/>
      <c r="AZ141" s="898"/>
      <c r="BA141" s="898"/>
      <c r="BB141" s="946" t="e">
        <f>IF(AND(DAY(BB132)&gt;=22,DAY(BB132)&lt;=28,BB133="土",OR(BB138="休",BB138="雨")),1,0)</f>
        <v>#VALUE!</v>
      </c>
      <c r="BC141" s="898"/>
      <c r="BD141" s="894"/>
      <c r="BE141" s="894"/>
      <c r="BG141" s="898"/>
      <c r="BH141" s="898"/>
      <c r="BI141" s="898"/>
      <c r="BJ141" s="898"/>
      <c r="BK141" s="898"/>
      <c r="BL141" s="898"/>
      <c r="BM141" s="946" t="e">
        <f>IF(AND(DAY(BM132)&gt;=22,DAY(BM132)&lt;=28,BM133="土",OR(BM138="休",BM138="雨")),1,0)</f>
        <v>#VALUE!</v>
      </c>
      <c r="BN141" s="898"/>
      <c r="BO141" s="894"/>
      <c r="BP141" s="894"/>
      <c r="BU141" s="896">
        <f t="shared" si="62"/>
        <v>0</v>
      </c>
      <c r="BV141" s="896" t="str">
        <f t="shared" si="61"/>
        <v>OK</v>
      </c>
    </row>
    <row r="142" spans="1:74" ht="14.25" hidden="1" customHeight="1">
      <c r="A142" s="894"/>
      <c r="B142" s="898"/>
      <c r="C142" s="898"/>
      <c r="D142" s="898"/>
      <c r="E142" s="898"/>
      <c r="F142" s="898"/>
      <c r="G142" s="898"/>
      <c r="H142" s="946" t="e">
        <f>IF(AND(DAY(H132)&gt;=8,DAY(H132)&lt;=14,H133="土"),1,0)</f>
        <v>#VALUE!</v>
      </c>
      <c r="I142" s="898"/>
      <c r="J142" s="894"/>
      <c r="K142" s="894"/>
      <c r="L142" s="894"/>
      <c r="M142" s="898"/>
      <c r="N142" s="898"/>
      <c r="O142" s="898"/>
      <c r="P142" s="898"/>
      <c r="Q142" s="898"/>
      <c r="R142" s="898"/>
      <c r="S142" s="946" t="e">
        <f>IF(AND(DAY(S132)&gt;=8,DAY(S132)&lt;=14,S133="土"),1,0)</f>
        <v>#VALUE!</v>
      </c>
      <c r="T142" s="898"/>
      <c r="U142" s="894"/>
      <c r="V142" s="894"/>
      <c r="Y142" s="898"/>
      <c r="Z142" s="898"/>
      <c r="AA142" s="898"/>
      <c r="AB142" s="898"/>
      <c r="AC142" s="898"/>
      <c r="AD142" s="898"/>
      <c r="AE142" s="946" t="e">
        <f>IF(AND(DAY(AE132)&gt;=8,DAY(AE132)&lt;=14,AE133="土"),1,0)</f>
        <v>#VALUE!</v>
      </c>
      <c r="AF142" s="898"/>
      <c r="AG142" s="894"/>
      <c r="AH142" s="894"/>
      <c r="AJ142" s="898"/>
      <c r="AK142" s="898"/>
      <c r="AL142" s="898"/>
      <c r="AM142" s="898"/>
      <c r="AN142" s="898"/>
      <c r="AO142" s="898"/>
      <c r="AP142" s="946" t="e">
        <f>IF(AND(DAY(AP132)&gt;=8,DAY(AP132)&lt;=14,AP133="土"),1,0)</f>
        <v>#VALUE!</v>
      </c>
      <c r="AQ142" s="898"/>
      <c r="AR142" s="894"/>
      <c r="AS142" s="894"/>
      <c r="AV142" s="898"/>
      <c r="AW142" s="898"/>
      <c r="AX142" s="898"/>
      <c r="AY142" s="898"/>
      <c r="AZ142" s="898"/>
      <c r="BA142" s="898"/>
      <c r="BB142" s="946" t="e">
        <f>IF(AND(DAY(BB132)&gt;=8,DAY(BB132)&lt;=14,BB133="土"),1,0)</f>
        <v>#VALUE!</v>
      </c>
      <c r="BC142" s="898"/>
      <c r="BD142" s="894"/>
      <c r="BE142" s="894"/>
      <c r="BG142" s="898"/>
      <c r="BH142" s="898"/>
      <c r="BI142" s="898"/>
      <c r="BJ142" s="898"/>
      <c r="BK142" s="898"/>
      <c r="BL142" s="898"/>
      <c r="BM142" s="946" t="e">
        <f>IF(AND(DAY(BM132)&gt;=8,DAY(BM132)&lt;=14,BM133="土"),1,0)</f>
        <v>#VALUE!</v>
      </c>
      <c r="BN142" s="898"/>
      <c r="BO142" s="894"/>
      <c r="BP142" s="894"/>
      <c r="BU142" s="896">
        <f t="shared" si="62"/>
        <v>0</v>
      </c>
      <c r="BV142" s="896" t="str">
        <f t="shared" si="61"/>
        <v>OK</v>
      </c>
    </row>
    <row r="143" spans="1:74" ht="14.25" hidden="1" customHeight="1">
      <c r="A143" s="894"/>
      <c r="B143" s="898"/>
      <c r="C143" s="898"/>
      <c r="D143" s="898"/>
      <c r="E143" s="898"/>
      <c r="F143" s="898"/>
      <c r="G143" s="898"/>
      <c r="H143" s="946" t="e">
        <f>IF(AND(DAY(H132)&gt;=8,DAY(H132)&lt;=14,H133="土",OR(H138="休",H138="雨")),1,0)</f>
        <v>#VALUE!</v>
      </c>
      <c r="I143" s="898"/>
      <c r="J143" s="894"/>
      <c r="K143" s="894"/>
      <c r="L143" s="894"/>
      <c r="M143" s="898"/>
      <c r="N143" s="898"/>
      <c r="O143" s="898"/>
      <c r="P143" s="898"/>
      <c r="Q143" s="898"/>
      <c r="R143" s="898"/>
      <c r="S143" s="946" t="e">
        <f>IF(AND(DAY(S132)&gt;=8,DAY(S132)&lt;=14,S133="土",OR(S138="休",S138="雨")),1,0)</f>
        <v>#VALUE!</v>
      </c>
      <c r="T143" s="898"/>
      <c r="U143" s="894"/>
      <c r="V143" s="894"/>
      <c r="Y143" s="898"/>
      <c r="Z143" s="898"/>
      <c r="AA143" s="898"/>
      <c r="AB143" s="898"/>
      <c r="AC143" s="898"/>
      <c r="AD143" s="898"/>
      <c r="AE143" s="946" t="e">
        <f>IF(AND(DAY(AE132)&gt;=8,DAY(AE132)&lt;=14,AE133="土",OR(AE138="休",AE138="雨")),1,0)</f>
        <v>#VALUE!</v>
      </c>
      <c r="AF143" s="898"/>
      <c r="AG143" s="894"/>
      <c r="AH143" s="894"/>
      <c r="AJ143" s="898"/>
      <c r="AK143" s="898"/>
      <c r="AL143" s="898"/>
      <c r="AM143" s="898"/>
      <c r="AN143" s="898"/>
      <c r="AO143" s="898"/>
      <c r="AP143" s="946" t="e">
        <f>IF(AND(DAY(AP132)&gt;=8,DAY(AP132)&lt;=14,AP133="土",OR(AP138="休",AP138="雨")),1,0)</f>
        <v>#VALUE!</v>
      </c>
      <c r="AQ143" s="898"/>
      <c r="AR143" s="894"/>
      <c r="AS143" s="894"/>
      <c r="AV143" s="898"/>
      <c r="AW143" s="898"/>
      <c r="AX143" s="898"/>
      <c r="AY143" s="898"/>
      <c r="AZ143" s="898"/>
      <c r="BA143" s="898"/>
      <c r="BB143" s="946" t="e">
        <f>IF(AND(DAY(BB132)&gt;=8,DAY(BB132)&lt;=14,BB133="土",OR(BB138="休",BB138="雨")),1,0)</f>
        <v>#VALUE!</v>
      </c>
      <c r="BC143" s="898"/>
      <c r="BD143" s="894"/>
      <c r="BE143" s="894"/>
      <c r="BG143" s="898"/>
      <c r="BH143" s="898"/>
      <c r="BI143" s="898"/>
      <c r="BJ143" s="898"/>
      <c r="BK143" s="898"/>
      <c r="BL143" s="898"/>
      <c r="BM143" s="946" t="e">
        <f>IF(AND(DAY(BM132)&gt;=8,DAY(BM132)&lt;=14,BM133="土",OR(BM138="休",BM138="雨")),1,0)</f>
        <v>#VALUE!</v>
      </c>
      <c r="BN143" s="898"/>
      <c r="BO143" s="894"/>
      <c r="BP143" s="894"/>
      <c r="BU143" s="896">
        <f t="shared" si="62"/>
        <v>0</v>
      </c>
      <c r="BV143" s="896" t="str">
        <f t="shared" si="61"/>
        <v>OK</v>
      </c>
    </row>
    <row r="144" spans="1:74" ht="14.25" customHeight="1">
      <c r="A144" s="894"/>
      <c r="B144" s="898"/>
      <c r="C144" s="898"/>
      <c r="D144" s="898"/>
      <c r="E144" s="898"/>
      <c r="F144" s="898"/>
      <c r="G144" s="898"/>
      <c r="H144" s="898"/>
      <c r="I144" s="898"/>
      <c r="J144" s="894"/>
      <c r="K144" s="894"/>
      <c r="L144" s="894"/>
      <c r="M144" s="898"/>
      <c r="N144" s="898"/>
      <c r="O144" s="898"/>
      <c r="P144" s="898"/>
      <c r="Q144" s="898"/>
      <c r="R144" s="898"/>
      <c r="S144" s="898"/>
      <c r="T144" s="898"/>
      <c r="U144" s="894"/>
      <c r="V144" s="894"/>
      <c r="Y144" s="898"/>
      <c r="Z144" s="898"/>
      <c r="AA144" s="898"/>
      <c r="AB144" s="898"/>
      <c r="AC144" s="898"/>
      <c r="AD144" s="898"/>
      <c r="AE144" s="898"/>
      <c r="AF144" s="898"/>
      <c r="AG144" s="894"/>
      <c r="AH144" s="894"/>
      <c r="AJ144" s="898"/>
      <c r="AK144" s="898"/>
      <c r="AL144" s="898"/>
      <c r="AM144" s="898"/>
      <c r="AN144" s="898"/>
      <c r="AO144" s="898"/>
      <c r="AP144" s="898"/>
      <c r="AQ144" s="898"/>
      <c r="AR144" s="894"/>
      <c r="AS144" s="894"/>
      <c r="AV144" s="898"/>
      <c r="AW144" s="898"/>
      <c r="AX144" s="898"/>
      <c r="AY144" s="898"/>
      <c r="AZ144" s="898"/>
      <c r="BA144" s="898"/>
      <c r="BB144" s="898"/>
      <c r="BC144" s="898"/>
      <c r="BD144" s="894"/>
      <c r="BE144" s="894"/>
      <c r="BG144" s="898"/>
      <c r="BH144" s="898"/>
      <c r="BI144" s="898"/>
      <c r="BJ144" s="898"/>
      <c r="BK144" s="898"/>
      <c r="BL144" s="898"/>
      <c r="BM144" s="898"/>
      <c r="BN144" s="898"/>
      <c r="BO144" s="894"/>
      <c r="BP144" s="894"/>
    </row>
    <row r="145" spans="1:22" ht="14.25" customHeight="1">
      <c r="A145" s="894"/>
      <c r="B145" s="894"/>
      <c r="C145" s="894"/>
      <c r="D145" s="894"/>
      <c r="E145" s="894"/>
      <c r="F145" s="894"/>
      <c r="G145" s="894"/>
      <c r="H145" s="894"/>
      <c r="I145" s="894"/>
      <c r="J145" s="894"/>
      <c r="K145" s="894"/>
      <c r="L145" s="894"/>
      <c r="M145" s="894"/>
      <c r="N145" s="894"/>
      <c r="O145" s="894"/>
      <c r="P145" s="894"/>
      <c r="Q145" s="894"/>
      <c r="R145" s="894"/>
      <c r="S145" s="894"/>
      <c r="T145" s="894"/>
      <c r="U145" s="894"/>
      <c r="V145" s="894"/>
    </row>
    <row r="146" spans="1:22" ht="14.25" customHeight="1">
      <c r="A146" s="894"/>
      <c r="B146" s="894"/>
      <c r="C146" s="894"/>
      <c r="D146" s="894"/>
      <c r="E146" s="894"/>
      <c r="F146" s="894"/>
      <c r="G146" s="894"/>
      <c r="H146" s="894"/>
      <c r="I146" s="894"/>
      <c r="J146" s="894"/>
      <c r="K146" s="894"/>
      <c r="L146" s="894"/>
      <c r="M146" s="894"/>
      <c r="N146" s="894"/>
      <c r="O146" s="894"/>
      <c r="P146" s="894"/>
      <c r="Q146" s="894"/>
      <c r="R146" s="894"/>
      <c r="S146" s="894"/>
      <c r="T146" s="894"/>
      <c r="U146" s="894"/>
      <c r="V146" s="894"/>
    </row>
    <row r="147" spans="1:22" ht="14.25" customHeight="1">
      <c r="A147" s="894"/>
      <c r="B147" s="894"/>
      <c r="C147" s="913"/>
      <c r="D147" s="913"/>
      <c r="E147" s="913"/>
      <c r="F147" s="913"/>
      <c r="G147" s="913"/>
      <c r="H147" s="913"/>
      <c r="I147" s="913"/>
      <c r="J147" s="894"/>
      <c r="K147" s="894"/>
      <c r="L147" s="894"/>
      <c r="M147" s="894"/>
      <c r="N147" s="894"/>
      <c r="O147" s="894"/>
      <c r="P147" s="894"/>
      <c r="Q147" s="894"/>
      <c r="R147" s="894"/>
      <c r="S147" s="894"/>
      <c r="T147" s="894"/>
      <c r="U147" s="894"/>
      <c r="V147" s="894"/>
    </row>
    <row r="148" spans="1:22" ht="14.25" customHeight="1">
      <c r="A148" s="894"/>
      <c r="B148" s="894"/>
      <c r="C148" s="914"/>
      <c r="D148" s="914"/>
      <c r="E148" s="914"/>
      <c r="F148" s="914"/>
      <c r="G148" s="914"/>
      <c r="H148" s="914"/>
      <c r="I148" s="914"/>
      <c r="J148" s="894"/>
      <c r="K148" s="894"/>
      <c r="L148" s="894"/>
      <c r="M148" s="894"/>
      <c r="N148" s="894"/>
      <c r="O148" s="894"/>
      <c r="P148" s="894"/>
      <c r="Q148" s="894"/>
      <c r="R148" s="894"/>
      <c r="S148" s="894"/>
      <c r="T148" s="894"/>
      <c r="U148" s="894"/>
      <c r="V148" s="894"/>
    </row>
    <row r="149" spans="1:22" ht="14.25" customHeight="1">
      <c r="A149" s="894"/>
      <c r="B149" s="898"/>
      <c r="C149" s="950"/>
      <c r="D149" s="909"/>
      <c r="E149" s="909"/>
      <c r="F149" s="909"/>
      <c r="G149" s="909"/>
      <c r="H149" s="909"/>
      <c r="I149" s="909"/>
      <c r="J149" s="909"/>
      <c r="K149" s="909"/>
      <c r="L149" s="894"/>
      <c r="M149" s="894"/>
      <c r="N149" s="894"/>
      <c r="O149" s="894"/>
      <c r="P149" s="894"/>
      <c r="Q149" s="894"/>
      <c r="R149" s="894"/>
      <c r="S149" s="894"/>
      <c r="T149" s="894"/>
      <c r="U149" s="894"/>
      <c r="V149" s="894"/>
    </row>
    <row r="150" spans="1:22" ht="14.25" customHeight="1">
      <c r="A150" s="894"/>
      <c r="B150" s="898"/>
      <c r="C150" s="951"/>
      <c r="D150" s="951"/>
      <c r="E150" s="951"/>
      <c r="F150" s="951"/>
      <c r="G150" s="951"/>
      <c r="H150" s="951"/>
      <c r="I150" s="951"/>
      <c r="J150" s="894"/>
      <c r="K150" s="894"/>
      <c r="L150" s="894"/>
      <c r="M150" s="894"/>
      <c r="N150" s="894"/>
      <c r="O150" s="894"/>
      <c r="P150" s="894"/>
      <c r="Q150" s="894"/>
      <c r="R150" s="894"/>
      <c r="S150" s="894"/>
      <c r="T150" s="894"/>
      <c r="U150" s="894"/>
      <c r="V150" s="894"/>
    </row>
    <row r="151" spans="1:22" ht="14.25" customHeight="1">
      <c r="A151" s="894"/>
      <c r="B151" s="898"/>
      <c r="C151" s="898"/>
      <c r="D151" s="898"/>
      <c r="E151" s="898"/>
      <c r="F151" s="898"/>
      <c r="G151" s="898"/>
      <c r="H151" s="898"/>
      <c r="I151" s="898"/>
      <c r="J151" s="894"/>
      <c r="K151" s="894"/>
      <c r="L151" s="894"/>
      <c r="M151" s="894"/>
      <c r="N151" s="894"/>
      <c r="O151" s="894"/>
      <c r="P151" s="894"/>
      <c r="Q151" s="894"/>
      <c r="R151" s="894"/>
      <c r="S151" s="894"/>
      <c r="T151" s="894"/>
      <c r="U151" s="894"/>
      <c r="V151" s="894"/>
    </row>
    <row r="152" spans="1:22" ht="14.25" customHeight="1">
      <c r="A152" s="894"/>
      <c r="B152" s="900"/>
      <c r="C152" s="952"/>
      <c r="D152" s="952"/>
      <c r="E152" s="952"/>
      <c r="F152" s="952"/>
      <c r="G152" s="952"/>
      <c r="H152" s="952"/>
      <c r="I152" s="952"/>
      <c r="J152" s="894"/>
      <c r="K152" s="894"/>
      <c r="L152" s="894"/>
      <c r="M152" s="894"/>
      <c r="N152" s="894"/>
      <c r="O152" s="894"/>
      <c r="P152" s="894"/>
      <c r="Q152" s="894"/>
      <c r="R152" s="894"/>
      <c r="S152" s="894"/>
      <c r="T152" s="894"/>
      <c r="U152" s="894"/>
      <c r="V152" s="894"/>
    </row>
    <row r="153" spans="1:22" ht="14.25" customHeight="1">
      <c r="A153" s="894"/>
      <c r="B153" s="900"/>
      <c r="C153" s="952"/>
      <c r="D153" s="952"/>
      <c r="E153" s="952"/>
      <c r="F153" s="952"/>
      <c r="G153" s="952"/>
      <c r="H153" s="952"/>
      <c r="I153" s="952"/>
      <c r="J153" s="894"/>
      <c r="K153" s="894"/>
      <c r="L153" s="894"/>
      <c r="M153" s="894"/>
      <c r="N153" s="894"/>
      <c r="O153" s="894"/>
      <c r="P153" s="894"/>
      <c r="Q153" s="894"/>
      <c r="R153" s="894"/>
      <c r="S153" s="894"/>
      <c r="T153" s="894"/>
      <c r="U153" s="894"/>
      <c r="V153" s="894"/>
    </row>
    <row r="154" spans="1:22" ht="14.25" customHeight="1">
      <c r="A154" s="894"/>
      <c r="B154" s="900"/>
      <c r="C154" s="900"/>
      <c r="D154" s="900"/>
      <c r="E154" s="900"/>
      <c r="F154" s="900"/>
      <c r="G154" s="900"/>
      <c r="H154" s="900"/>
      <c r="I154" s="900"/>
      <c r="J154" s="894"/>
      <c r="K154" s="953"/>
      <c r="L154" s="894"/>
      <c r="M154" s="894"/>
      <c r="N154" s="894"/>
      <c r="O154" s="894"/>
      <c r="P154" s="894"/>
      <c r="Q154" s="894"/>
      <c r="R154" s="894"/>
      <c r="S154" s="894"/>
      <c r="T154" s="894"/>
      <c r="U154" s="894"/>
      <c r="V154" s="894"/>
    </row>
    <row r="155" spans="1:22" ht="14.25" customHeight="1">
      <c r="A155" s="894"/>
      <c r="B155" s="900"/>
      <c r="C155" s="900"/>
      <c r="D155" s="900"/>
      <c r="E155" s="900"/>
      <c r="F155" s="900"/>
      <c r="G155" s="900"/>
      <c r="H155" s="900"/>
      <c r="I155" s="900"/>
      <c r="J155" s="894"/>
      <c r="K155" s="894"/>
      <c r="L155" s="894"/>
      <c r="M155" s="894"/>
      <c r="N155" s="894"/>
      <c r="O155" s="894"/>
      <c r="P155" s="894"/>
      <c r="Q155" s="894"/>
      <c r="R155" s="894"/>
      <c r="S155" s="894"/>
      <c r="T155" s="894"/>
      <c r="U155" s="894"/>
      <c r="V155" s="894"/>
    </row>
    <row r="156" spans="1:22" ht="14.25" customHeight="1">
      <c r="A156" s="894"/>
      <c r="B156" s="900"/>
      <c r="C156" s="900"/>
      <c r="D156" s="900"/>
      <c r="E156" s="900"/>
      <c r="F156" s="900"/>
      <c r="G156" s="900"/>
      <c r="H156" s="900"/>
      <c r="I156" s="900"/>
      <c r="J156" s="894"/>
      <c r="K156" s="953"/>
      <c r="L156" s="894"/>
      <c r="M156" s="894"/>
      <c r="N156" s="894"/>
      <c r="O156" s="894"/>
      <c r="P156" s="894"/>
      <c r="Q156" s="894"/>
      <c r="R156" s="894"/>
      <c r="S156" s="894"/>
      <c r="T156" s="894"/>
      <c r="U156" s="894"/>
      <c r="V156" s="894"/>
    </row>
    <row r="157" spans="1:22" ht="14.25" customHeight="1">
      <c r="A157" s="894"/>
      <c r="B157" s="900"/>
      <c r="C157" s="900"/>
      <c r="D157" s="900"/>
      <c r="E157" s="900"/>
      <c r="F157" s="900"/>
      <c r="G157" s="900"/>
      <c r="H157" s="900"/>
      <c r="I157" s="900"/>
      <c r="J157" s="894"/>
      <c r="K157" s="894"/>
      <c r="L157" s="894"/>
      <c r="M157" s="894"/>
      <c r="N157" s="894"/>
      <c r="O157" s="894"/>
      <c r="P157" s="894"/>
      <c r="Q157" s="894"/>
      <c r="R157" s="894"/>
      <c r="S157" s="894"/>
      <c r="T157" s="894"/>
      <c r="U157" s="894"/>
      <c r="V157" s="894"/>
    </row>
    <row r="158" spans="1:22" ht="14.25" customHeight="1">
      <c r="A158" s="894"/>
      <c r="B158" s="894"/>
      <c r="C158" s="894"/>
      <c r="D158" s="894"/>
      <c r="E158" s="894"/>
      <c r="F158" s="894"/>
      <c r="G158" s="894"/>
      <c r="H158" s="894"/>
      <c r="I158" s="894"/>
      <c r="J158" s="894"/>
      <c r="K158" s="894"/>
      <c r="L158" s="894"/>
      <c r="M158" s="894"/>
      <c r="N158" s="894"/>
      <c r="O158" s="894"/>
      <c r="P158" s="894"/>
      <c r="Q158" s="894"/>
      <c r="R158" s="894"/>
      <c r="S158" s="894"/>
      <c r="T158" s="894"/>
      <c r="U158" s="894"/>
      <c r="V158" s="894"/>
    </row>
    <row r="159" spans="1:22" ht="14.25" customHeight="1">
      <c r="A159" s="894"/>
      <c r="B159" s="894"/>
      <c r="C159" s="894"/>
      <c r="D159" s="894"/>
      <c r="E159" s="894"/>
      <c r="F159" s="894"/>
      <c r="G159" s="894"/>
      <c r="H159" s="894"/>
      <c r="I159" s="894"/>
      <c r="J159" s="894"/>
      <c r="K159" s="894"/>
      <c r="L159" s="894"/>
      <c r="M159" s="894"/>
      <c r="N159" s="894"/>
      <c r="O159" s="894"/>
      <c r="P159" s="894"/>
      <c r="Q159" s="894"/>
      <c r="R159" s="894"/>
      <c r="S159" s="894"/>
      <c r="T159" s="894"/>
      <c r="U159" s="894"/>
      <c r="V159" s="894"/>
    </row>
    <row r="160" spans="1:22" ht="14.25" customHeight="1">
      <c r="A160" s="894"/>
      <c r="B160" s="894"/>
      <c r="C160" s="894"/>
      <c r="D160" s="894"/>
      <c r="E160" s="894"/>
      <c r="F160" s="894"/>
      <c r="G160" s="894"/>
      <c r="H160" s="894"/>
      <c r="I160" s="894"/>
      <c r="J160" s="894"/>
      <c r="K160" s="894"/>
      <c r="L160" s="894"/>
      <c r="M160" s="894"/>
      <c r="N160" s="894"/>
      <c r="O160" s="894"/>
      <c r="P160" s="894"/>
      <c r="Q160" s="894"/>
      <c r="R160" s="894"/>
      <c r="S160" s="894"/>
      <c r="T160" s="894"/>
      <c r="U160" s="894"/>
      <c r="V160" s="894"/>
    </row>
    <row r="161" spans="1:22" ht="14.25" customHeight="1">
      <c r="A161" s="894"/>
      <c r="B161" s="894"/>
      <c r="C161" s="894"/>
      <c r="D161" s="894"/>
      <c r="E161" s="894"/>
      <c r="F161" s="894"/>
      <c r="G161" s="894"/>
      <c r="H161" s="894"/>
      <c r="I161" s="894"/>
      <c r="J161" s="894"/>
      <c r="K161" s="894"/>
      <c r="L161" s="894"/>
      <c r="M161" s="894"/>
      <c r="N161" s="894"/>
      <c r="O161" s="894"/>
      <c r="P161" s="894"/>
      <c r="Q161" s="894"/>
      <c r="R161" s="894"/>
      <c r="S161" s="894"/>
      <c r="T161" s="894"/>
      <c r="U161" s="894"/>
      <c r="V161" s="894"/>
    </row>
    <row r="162" spans="1:22" ht="14.25" customHeight="1">
      <c r="A162" s="894"/>
      <c r="B162" s="894"/>
      <c r="C162" s="894"/>
      <c r="D162" s="894"/>
      <c r="E162" s="894"/>
      <c r="F162" s="894"/>
      <c r="G162" s="894"/>
      <c r="H162" s="894"/>
      <c r="I162" s="894"/>
      <c r="J162" s="894"/>
      <c r="K162" s="894"/>
      <c r="L162" s="894"/>
      <c r="M162" s="894"/>
      <c r="N162" s="894"/>
      <c r="O162" s="894"/>
      <c r="P162" s="894"/>
      <c r="Q162" s="894"/>
      <c r="R162" s="894"/>
      <c r="S162" s="894"/>
      <c r="T162" s="894"/>
      <c r="U162" s="894"/>
      <c r="V162" s="894"/>
    </row>
    <row r="163" spans="1:22" ht="14.25" customHeight="1">
      <c r="A163" s="894"/>
      <c r="B163" s="894"/>
      <c r="C163" s="894"/>
      <c r="D163" s="894"/>
      <c r="E163" s="894"/>
      <c r="F163" s="894"/>
      <c r="G163" s="894"/>
      <c r="H163" s="894"/>
      <c r="I163" s="894"/>
      <c r="J163" s="894"/>
      <c r="K163" s="894"/>
      <c r="L163" s="894"/>
      <c r="M163" s="894"/>
      <c r="N163" s="894"/>
      <c r="O163" s="894"/>
      <c r="P163" s="894"/>
      <c r="Q163" s="894"/>
      <c r="R163" s="894"/>
      <c r="S163" s="894"/>
      <c r="T163" s="894"/>
      <c r="U163" s="894"/>
      <c r="V163" s="894"/>
    </row>
    <row r="164" spans="1:22" ht="14.25" customHeight="1">
      <c r="A164" s="894"/>
      <c r="B164" s="894"/>
      <c r="C164" s="894"/>
      <c r="D164" s="894"/>
      <c r="E164" s="894"/>
      <c r="F164" s="894"/>
      <c r="G164" s="894"/>
      <c r="H164" s="894"/>
      <c r="I164" s="894"/>
      <c r="J164" s="894"/>
      <c r="K164" s="894"/>
      <c r="L164" s="894"/>
      <c r="M164" s="894"/>
      <c r="N164" s="894"/>
      <c r="O164" s="894"/>
      <c r="P164" s="894"/>
      <c r="Q164" s="894"/>
      <c r="R164" s="894"/>
      <c r="S164" s="894"/>
      <c r="T164" s="894"/>
      <c r="U164" s="894"/>
      <c r="V164" s="894"/>
    </row>
    <row r="165" spans="1:22" ht="14.25" customHeight="1">
      <c r="A165" s="894"/>
      <c r="B165" s="894"/>
      <c r="C165" s="894"/>
      <c r="D165" s="894"/>
      <c r="E165" s="894"/>
      <c r="F165" s="894"/>
      <c r="G165" s="894"/>
      <c r="H165" s="894"/>
      <c r="I165" s="894"/>
      <c r="J165" s="894"/>
      <c r="K165" s="894"/>
      <c r="L165" s="894"/>
      <c r="M165" s="894"/>
      <c r="N165" s="894"/>
      <c r="O165" s="894"/>
      <c r="P165" s="894"/>
      <c r="Q165" s="894"/>
      <c r="R165" s="894"/>
      <c r="S165" s="894"/>
      <c r="T165" s="894"/>
      <c r="U165" s="894"/>
      <c r="V165" s="894"/>
    </row>
    <row r="166" spans="1:22" ht="14.25" customHeight="1">
      <c r="A166" s="894"/>
      <c r="B166" s="894"/>
      <c r="C166" s="894"/>
      <c r="D166" s="894"/>
      <c r="E166" s="894"/>
      <c r="F166" s="894"/>
      <c r="G166" s="894"/>
      <c r="H166" s="894"/>
      <c r="I166" s="894"/>
      <c r="J166" s="894"/>
      <c r="K166" s="894"/>
      <c r="L166" s="894"/>
      <c r="M166" s="894"/>
      <c r="N166" s="894"/>
      <c r="O166" s="894"/>
      <c r="P166" s="894"/>
      <c r="Q166" s="894"/>
      <c r="R166" s="894"/>
      <c r="S166" s="894"/>
      <c r="T166" s="894"/>
      <c r="U166" s="894"/>
      <c r="V166" s="894"/>
    </row>
    <row r="167" spans="1:22" ht="14.25" customHeight="1">
      <c r="A167" s="894"/>
      <c r="B167" s="894"/>
      <c r="C167" s="894"/>
      <c r="D167" s="894"/>
      <c r="E167" s="894"/>
      <c r="F167" s="894"/>
      <c r="G167" s="894"/>
      <c r="H167" s="894"/>
      <c r="I167" s="894"/>
      <c r="J167" s="894"/>
      <c r="K167" s="894"/>
      <c r="L167" s="894"/>
      <c r="M167" s="894"/>
      <c r="N167" s="894"/>
      <c r="O167" s="894"/>
      <c r="P167" s="894"/>
      <c r="Q167" s="894"/>
      <c r="R167" s="894"/>
      <c r="S167" s="894"/>
      <c r="T167" s="894"/>
      <c r="U167" s="894"/>
      <c r="V167" s="894"/>
    </row>
    <row r="168" spans="1:22" ht="14.25" customHeight="1">
      <c r="A168" s="894"/>
      <c r="B168" s="894"/>
      <c r="C168" s="894"/>
      <c r="D168" s="894"/>
      <c r="E168" s="894"/>
      <c r="F168" s="894"/>
      <c r="G168" s="894"/>
      <c r="H168" s="894"/>
      <c r="I168" s="894"/>
      <c r="J168" s="894"/>
      <c r="K168" s="894"/>
      <c r="L168" s="894"/>
      <c r="M168" s="894"/>
      <c r="N168" s="894"/>
      <c r="O168" s="894"/>
      <c r="P168" s="894"/>
      <c r="Q168" s="894"/>
      <c r="R168" s="894"/>
      <c r="S168" s="894"/>
      <c r="T168" s="894"/>
      <c r="U168" s="894"/>
      <c r="V168" s="894"/>
    </row>
    <row r="169" spans="1:22" ht="14.25" customHeight="1">
      <c r="A169" s="894"/>
      <c r="B169" s="894"/>
      <c r="C169" s="894"/>
      <c r="D169" s="894"/>
      <c r="E169" s="894"/>
      <c r="F169" s="894"/>
      <c r="G169" s="894"/>
      <c r="H169" s="894"/>
      <c r="I169" s="894"/>
      <c r="J169" s="894"/>
      <c r="K169" s="894"/>
      <c r="L169" s="894"/>
      <c r="M169" s="894"/>
      <c r="N169" s="894"/>
      <c r="O169" s="894"/>
      <c r="P169" s="894"/>
      <c r="Q169" s="894"/>
      <c r="R169" s="894"/>
      <c r="S169" s="894"/>
      <c r="T169" s="894"/>
      <c r="U169" s="894"/>
      <c r="V169" s="894"/>
    </row>
    <row r="170" spans="1:22" ht="14.25" customHeight="1">
      <c r="A170" s="894"/>
      <c r="B170" s="894"/>
      <c r="C170" s="894"/>
      <c r="D170" s="894"/>
      <c r="E170" s="894"/>
      <c r="F170" s="894"/>
      <c r="G170" s="894"/>
      <c r="H170" s="894"/>
      <c r="I170" s="894"/>
      <c r="J170" s="894"/>
      <c r="K170" s="894"/>
      <c r="L170" s="894"/>
      <c r="M170" s="894"/>
      <c r="N170" s="894"/>
      <c r="O170" s="894"/>
      <c r="P170" s="894"/>
      <c r="Q170" s="894"/>
      <c r="R170" s="894"/>
      <c r="S170" s="894"/>
      <c r="T170" s="894"/>
      <c r="U170" s="894"/>
      <c r="V170" s="894"/>
    </row>
    <row r="171" spans="1:22" ht="14.25" customHeight="1">
      <c r="A171" s="894"/>
      <c r="B171" s="894"/>
      <c r="C171" s="894"/>
      <c r="D171" s="894"/>
      <c r="E171" s="894"/>
      <c r="F171" s="894"/>
      <c r="G171" s="894"/>
      <c r="H171" s="894"/>
      <c r="I171" s="894"/>
      <c r="J171" s="894"/>
      <c r="K171" s="894"/>
      <c r="L171" s="894"/>
      <c r="M171" s="894"/>
      <c r="N171" s="894"/>
      <c r="O171" s="894"/>
      <c r="P171" s="894"/>
      <c r="Q171" s="894"/>
      <c r="R171" s="894"/>
      <c r="S171" s="894"/>
      <c r="T171" s="894"/>
      <c r="U171" s="894"/>
      <c r="V171" s="894"/>
    </row>
    <row r="172" spans="1:22" ht="14.25" customHeight="1">
      <c r="A172" s="894"/>
      <c r="B172" s="894"/>
      <c r="C172" s="894"/>
      <c r="D172" s="894"/>
      <c r="E172" s="894"/>
      <c r="F172" s="894"/>
      <c r="G172" s="894"/>
      <c r="H172" s="894"/>
      <c r="I172" s="894"/>
      <c r="J172" s="894"/>
      <c r="K172" s="894"/>
      <c r="L172" s="894"/>
      <c r="M172" s="894"/>
      <c r="N172" s="894"/>
      <c r="O172" s="894"/>
      <c r="P172" s="894"/>
      <c r="Q172" s="894"/>
      <c r="R172" s="894"/>
      <c r="S172" s="894"/>
      <c r="T172" s="894"/>
      <c r="U172" s="894"/>
      <c r="V172" s="894"/>
    </row>
    <row r="173" spans="1:22" ht="14.25" customHeight="1">
      <c r="A173" s="894"/>
      <c r="B173" s="894"/>
      <c r="C173" s="894"/>
      <c r="D173" s="894"/>
      <c r="E173" s="894"/>
      <c r="F173" s="894"/>
      <c r="G173" s="894"/>
      <c r="H173" s="894"/>
      <c r="I173" s="894"/>
      <c r="J173" s="894"/>
      <c r="K173" s="894"/>
      <c r="L173" s="894"/>
      <c r="M173" s="894"/>
      <c r="N173" s="894"/>
      <c r="O173" s="894"/>
      <c r="P173" s="894"/>
      <c r="Q173" s="894"/>
      <c r="R173" s="894"/>
      <c r="S173" s="894"/>
      <c r="T173" s="894"/>
      <c r="U173" s="894"/>
      <c r="V173" s="894"/>
    </row>
    <row r="174" spans="1:22" ht="14.25" customHeight="1">
      <c r="A174" s="894"/>
      <c r="B174" s="894"/>
      <c r="C174" s="894"/>
      <c r="D174" s="894"/>
      <c r="E174" s="894"/>
      <c r="F174" s="894"/>
      <c r="G174" s="894"/>
      <c r="H174" s="894"/>
      <c r="I174" s="894"/>
      <c r="J174" s="894"/>
      <c r="K174" s="894"/>
      <c r="L174" s="894"/>
      <c r="M174" s="894"/>
      <c r="N174" s="894"/>
      <c r="O174" s="894"/>
      <c r="P174" s="894"/>
      <c r="Q174" s="894"/>
      <c r="R174" s="894"/>
      <c r="S174" s="894"/>
      <c r="T174" s="894"/>
      <c r="U174" s="894"/>
      <c r="V174" s="894"/>
    </row>
    <row r="175" spans="1:22" ht="14.25" customHeight="1">
      <c r="A175" s="894"/>
      <c r="B175" s="894"/>
      <c r="C175" s="894"/>
      <c r="D175" s="894"/>
      <c r="E175" s="894"/>
      <c r="F175" s="894"/>
      <c r="G175" s="894"/>
      <c r="H175" s="894"/>
      <c r="I175" s="894"/>
      <c r="J175" s="894"/>
      <c r="K175" s="894"/>
      <c r="L175" s="894"/>
      <c r="M175" s="894"/>
      <c r="N175" s="894"/>
      <c r="O175" s="894"/>
      <c r="P175" s="894"/>
      <c r="Q175" s="894"/>
      <c r="R175" s="894"/>
      <c r="S175" s="894"/>
      <c r="T175" s="894"/>
      <c r="U175" s="894"/>
      <c r="V175" s="894"/>
    </row>
    <row r="176" spans="1:22" ht="14.25" customHeight="1">
      <c r="A176" s="894"/>
      <c r="B176" s="894"/>
      <c r="C176" s="894"/>
      <c r="D176" s="894"/>
      <c r="E176" s="894"/>
      <c r="F176" s="894"/>
      <c r="G176" s="894"/>
      <c r="H176" s="894"/>
      <c r="I176" s="894"/>
      <c r="J176" s="894"/>
      <c r="K176" s="894"/>
      <c r="L176" s="894"/>
      <c r="M176" s="894"/>
      <c r="N176" s="894"/>
      <c r="O176" s="894"/>
      <c r="P176" s="894"/>
      <c r="Q176" s="894"/>
      <c r="R176" s="894"/>
      <c r="S176" s="894"/>
      <c r="T176" s="894"/>
      <c r="U176" s="894"/>
      <c r="V176" s="894"/>
    </row>
    <row r="177" spans="1:22" ht="14.25" customHeight="1">
      <c r="A177" s="894"/>
      <c r="B177" s="894"/>
      <c r="C177" s="894"/>
      <c r="D177" s="894"/>
      <c r="E177" s="894"/>
      <c r="F177" s="894"/>
      <c r="G177" s="894"/>
      <c r="H177" s="894"/>
      <c r="I177" s="894"/>
      <c r="J177" s="894"/>
      <c r="K177" s="894"/>
      <c r="L177" s="894"/>
      <c r="M177" s="894"/>
      <c r="N177" s="894"/>
      <c r="O177" s="894"/>
      <c r="P177" s="894"/>
      <c r="Q177" s="894"/>
      <c r="R177" s="894"/>
      <c r="S177" s="894"/>
      <c r="T177" s="894"/>
      <c r="U177" s="894"/>
      <c r="V177" s="894"/>
    </row>
    <row r="178" spans="1:22" ht="14.25" customHeight="1">
      <c r="A178" s="894"/>
      <c r="B178" s="894"/>
      <c r="C178" s="894"/>
      <c r="D178" s="894"/>
      <c r="E178" s="894"/>
      <c r="F178" s="894"/>
      <c r="G178" s="894"/>
      <c r="H178" s="894"/>
      <c r="I178" s="894"/>
      <c r="J178" s="894"/>
      <c r="K178" s="894"/>
      <c r="L178" s="894"/>
      <c r="M178" s="894"/>
      <c r="N178" s="894"/>
      <c r="O178" s="894"/>
      <c r="P178" s="894"/>
      <c r="Q178" s="894"/>
      <c r="R178" s="894"/>
      <c r="S178" s="894"/>
      <c r="T178" s="894"/>
      <c r="U178" s="894"/>
      <c r="V178" s="894"/>
    </row>
    <row r="179" spans="1:22" ht="14.25" customHeight="1">
      <c r="A179" s="894"/>
      <c r="B179" s="894"/>
      <c r="C179" s="894"/>
      <c r="D179" s="894"/>
      <c r="E179" s="894"/>
      <c r="F179" s="894"/>
      <c r="G179" s="894"/>
      <c r="H179" s="894"/>
      <c r="I179" s="894"/>
      <c r="J179" s="894"/>
      <c r="K179" s="894"/>
      <c r="L179" s="894"/>
      <c r="M179" s="894"/>
      <c r="N179" s="894"/>
      <c r="O179" s="894"/>
      <c r="P179" s="894"/>
      <c r="Q179" s="894"/>
      <c r="R179" s="894"/>
      <c r="S179" s="894"/>
      <c r="T179" s="894"/>
      <c r="U179" s="894"/>
      <c r="V179" s="894"/>
    </row>
    <row r="180" spans="1:22" ht="14.25" customHeight="1">
      <c r="A180" s="894"/>
      <c r="B180" s="894"/>
      <c r="C180" s="894"/>
      <c r="D180" s="894"/>
      <c r="E180" s="894"/>
      <c r="F180" s="894"/>
      <c r="G180" s="894"/>
      <c r="H180" s="894"/>
      <c r="I180" s="894"/>
      <c r="J180" s="894"/>
      <c r="K180" s="894"/>
      <c r="L180" s="894"/>
      <c r="M180" s="894"/>
      <c r="N180" s="894"/>
      <c r="O180" s="894"/>
      <c r="P180" s="894"/>
      <c r="Q180" s="894"/>
      <c r="R180" s="894"/>
      <c r="S180" s="894"/>
      <c r="T180" s="894"/>
      <c r="U180" s="894"/>
      <c r="V180" s="894"/>
    </row>
    <row r="181" spans="1:22" ht="14.25" customHeight="1">
      <c r="A181" s="894"/>
      <c r="B181" s="894"/>
      <c r="C181" s="894"/>
      <c r="D181" s="894"/>
      <c r="E181" s="894"/>
      <c r="F181" s="894"/>
      <c r="G181" s="894"/>
      <c r="H181" s="894"/>
      <c r="I181" s="894"/>
      <c r="J181" s="894"/>
      <c r="K181" s="894"/>
      <c r="L181" s="894"/>
      <c r="M181" s="894"/>
      <c r="N181" s="894"/>
      <c r="O181" s="894"/>
      <c r="P181" s="894"/>
      <c r="Q181" s="894"/>
      <c r="R181" s="894"/>
      <c r="S181" s="894"/>
      <c r="T181" s="894"/>
      <c r="U181" s="894"/>
      <c r="V181" s="894"/>
    </row>
    <row r="182" spans="1:22" ht="14.25" customHeight="1">
      <c r="A182" s="894"/>
      <c r="B182" s="894"/>
      <c r="C182" s="894"/>
      <c r="D182" s="894"/>
      <c r="E182" s="894"/>
      <c r="F182" s="894"/>
      <c r="G182" s="894"/>
      <c r="H182" s="894"/>
      <c r="I182" s="894"/>
      <c r="J182" s="894"/>
      <c r="K182" s="894"/>
      <c r="L182" s="894"/>
      <c r="M182" s="894"/>
      <c r="N182" s="894"/>
      <c r="O182" s="894"/>
      <c r="P182" s="894"/>
      <c r="Q182" s="894"/>
      <c r="R182" s="894"/>
      <c r="S182" s="894"/>
      <c r="T182" s="894"/>
      <c r="U182" s="894"/>
      <c r="V182" s="894"/>
    </row>
    <row r="183" spans="1:22" ht="14.25" customHeight="1">
      <c r="A183" s="894"/>
      <c r="B183" s="894"/>
      <c r="C183" s="894"/>
      <c r="D183" s="894"/>
      <c r="E183" s="894"/>
      <c r="F183" s="894"/>
      <c r="G183" s="894"/>
      <c r="H183" s="894"/>
      <c r="I183" s="894"/>
      <c r="J183" s="894"/>
      <c r="K183" s="894"/>
      <c r="L183" s="894"/>
      <c r="M183" s="894"/>
      <c r="N183" s="894"/>
      <c r="O183" s="894"/>
      <c r="P183" s="894"/>
      <c r="Q183" s="894"/>
      <c r="R183" s="894"/>
      <c r="S183" s="894"/>
      <c r="T183" s="894"/>
      <c r="U183" s="894"/>
      <c r="V183" s="894"/>
    </row>
    <row r="184" spans="1:22" ht="14.25" customHeight="1">
      <c r="A184" s="894"/>
      <c r="B184" s="894"/>
      <c r="C184" s="894"/>
      <c r="D184" s="894"/>
      <c r="E184" s="894"/>
      <c r="F184" s="894"/>
      <c r="G184" s="894"/>
      <c r="H184" s="894"/>
      <c r="I184" s="894"/>
      <c r="J184" s="894"/>
      <c r="K184" s="894"/>
      <c r="L184" s="894"/>
      <c r="M184" s="894"/>
      <c r="N184" s="894"/>
      <c r="O184" s="894"/>
      <c r="P184" s="894"/>
      <c r="Q184" s="894"/>
      <c r="R184" s="894"/>
      <c r="S184" s="894"/>
      <c r="T184" s="894"/>
      <c r="U184" s="894"/>
      <c r="V184" s="894"/>
    </row>
    <row r="185" spans="1:22" ht="14.25" customHeight="1">
      <c r="A185" s="894"/>
      <c r="B185" s="894"/>
      <c r="C185" s="894"/>
      <c r="D185" s="894"/>
      <c r="E185" s="894"/>
      <c r="F185" s="894"/>
      <c r="G185" s="894"/>
      <c r="H185" s="894"/>
      <c r="I185" s="894"/>
      <c r="J185" s="894"/>
      <c r="K185" s="894"/>
      <c r="L185" s="894"/>
      <c r="M185" s="894"/>
      <c r="N185" s="894"/>
      <c r="O185" s="894"/>
      <c r="P185" s="894"/>
      <c r="Q185" s="894"/>
      <c r="R185" s="894"/>
      <c r="S185" s="894"/>
      <c r="T185" s="894"/>
      <c r="U185" s="894"/>
      <c r="V185" s="894"/>
    </row>
    <row r="186" spans="1:22" ht="14.25" customHeight="1">
      <c r="A186" s="894"/>
      <c r="B186" s="894"/>
      <c r="C186" s="894"/>
      <c r="D186" s="894"/>
      <c r="E186" s="894"/>
      <c r="F186" s="894"/>
      <c r="G186" s="894"/>
      <c r="H186" s="894"/>
      <c r="I186" s="894"/>
      <c r="J186" s="894"/>
      <c r="K186" s="894"/>
      <c r="L186" s="894"/>
      <c r="M186" s="894"/>
      <c r="N186" s="894"/>
      <c r="O186" s="894"/>
      <c r="P186" s="894"/>
      <c r="Q186" s="894"/>
      <c r="R186" s="894"/>
      <c r="S186" s="894"/>
      <c r="T186" s="894"/>
      <c r="U186" s="894"/>
      <c r="V186" s="894"/>
    </row>
    <row r="187" spans="1:22" ht="14.25" customHeight="1">
      <c r="A187" s="894"/>
      <c r="B187" s="894"/>
      <c r="C187" s="894"/>
      <c r="D187" s="894"/>
      <c r="E187" s="894"/>
      <c r="F187" s="894"/>
      <c r="G187" s="894"/>
      <c r="H187" s="894"/>
      <c r="I187" s="894"/>
      <c r="J187" s="894"/>
      <c r="K187" s="894"/>
      <c r="L187" s="894"/>
      <c r="M187" s="894"/>
      <c r="N187" s="894"/>
      <c r="O187" s="894"/>
      <c r="P187" s="894"/>
      <c r="Q187" s="894"/>
      <c r="R187" s="894"/>
      <c r="S187" s="894"/>
      <c r="T187" s="894"/>
      <c r="U187" s="894"/>
      <c r="V187" s="894"/>
    </row>
    <row r="188" spans="1:22" ht="14.25" customHeight="1">
      <c r="A188" s="894"/>
      <c r="B188" s="894"/>
      <c r="C188" s="894"/>
      <c r="D188" s="894"/>
      <c r="E188" s="894"/>
      <c r="F188" s="894"/>
      <c r="G188" s="894"/>
      <c r="H188" s="894"/>
      <c r="I188" s="894"/>
      <c r="J188" s="894"/>
      <c r="K188" s="894"/>
      <c r="L188" s="894"/>
      <c r="M188" s="894"/>
      <c r="N188" s="894"/>
      <c r="O188" s="894"/>
      <c r="P188" s="894"/>
      <c r="Q188" s="894"/>
      <c r="R188" s="894"/>
      <c r="S188" s="894"/>
      <c r="T188" s="894"/>
      <c r="U188" s="894"/>
      <c r="V188" s="894"/>
    </row>
    <row r="189" spans="1:22" ht="14.25" customHeight="1">
      <c r="A189" s="894"/>
      <c r="B189" s="894"/>
      <c r="C189" s="894"/>
      <c r="D189" s="894"/>
      <c r="E189" s="894"/>
      <c r="F189" s="894"/>
      <c r="G189" s="894"/>
      <c r="H189" s="894"/>
      <c r="I189" s="894"/>
      <c r="J189" s="894"/>
      <c r="K189" s="894"/>
      <c r="L189" s="894"/>
      <c r="M189" s="894"/>
      <c r="N189" s="894"/>
      <c r="O189" s="894"/>
      <c r="P189" s="894"/>
      <c r="Q189" s="894"/>
      <c r="R189" s="894"/>
      <c r="S189" s="894"/>
      <c r="T189" s="894"/>
      <c r="U189" s="894"/>
      <c r="V189" s="894"/>
    </row>
    <row r="190" spans="1:22" ht="14.25" customHeight="1">
      <c r="A190" s="894"/>
      <c r="B190" s="894"/>
      <c r="C190" s="894"/>
      <c r="D190" s="894"/>
      <c r="E190" s="894"/>
      <c r="F190" s="894"/>
      <c r="G190" s="894"/>
      <c r="H190" s="894"/>
      <c r="I190" s="894"/>
      <c r="J190" s="894"/>
      <c r="K190" s="894"/>
      <c r="L190" s="894"/>
      <c r="M190" s="894"/>
      <c r="N190" s="894"/>
      <c r="O190" s="894"/>
      <c r="P190" s="894"/>
      <c r="Q190" s="894"/>
      <c r="R190" s="894"/>
      <c r="S190" s="894"/>
      <c r="T190" s="894"/>
      <c r="U190" s="894"/>
      <c r="V190" s="894"/>
    </row>
    <row r="191" spans="1:22" ht="14.25" customHeight="1">
      <c r="A191" s="894"/>
      <c r="B191" s="894"/>
      <c r="C191" s="894"/>
      <c r="D191" s="894"/>
      <c r="E191" s="894"/>
      <c r="F191" s="894"/>
      <c r="G191" s="894"/>
      <c r="H191" s="894"/>
      <c r="I191" s="894"/>
      <c r="J191" s="894"/>
      <c r="K191" s="894"/>
      <c r="L191" s="894"/>
      <c r="M191" s="894"/>
      <c r="N191" s="894"/>
      <c r="O191" s="894"/>
      <c r="P191" s="894"/>
      <c r="Q191" s="894"/>
      <c r="R191" s="894"/>
      <c r="S191" s="894"/>
      <c r="T191" s="894"/>
      <c r="U191" s="894"/>
      <c r="V191" s="894"/>
    </row>
    <row r="192" spans="1:22" ht="14.25" customHeight="1">
      <c r="A192" s="894"/>
      <c r="B192" s="894"/>
      <c r="C192" s="894"/>
      <c r="D192" s="894"/>
      <c r="E192" s="894"/>
      <c r="F192" s="894"/>
      <c r="G192" s="894"/>
      <c r="H192" s="894"/>
      <c r="I192" s="894"/>
      <c r="J192" s="894"/>
      <c r="K192" s="894"/>
      <c r="L192" s="894"/>
      <c r="M192" s="894"/>
      <c r="N192" s="894"/>
      <c r="O192" s="894"/>
      <c r="P192" s="894"/>
      <c r="Q192" s="894"/>
      <c r="R192" s="894"/>
      <c r="S192" s="894"/>
      <c r="T192" s="894"/>
      <c r="U192" s="894"/>
      <c r="V192" s="894"/>
    </row>
    <row r="193" spans="1:22" ht="14.25" customHeight="1">
      <c r="A193" s="894"/>
      <c r="B193" s="894"/>
      <c r="C193" s="894"/>
      <c r="D193" s="894"/>
      <c r="E193" s="894"/>
      <c r="F193" s="894"/>
      <c r="G193" s="894"/>
      <c r="H193" s="894"/>
      <c r="I193" s="894"/>
      <c r="J193" s="894"/>
      <c r="K193" s="894"/>
      <c r="L193" s="894"/>
      <c r="M193" s="894"/>
      <c r="N193" s="894"/>
      <c r="O193" s="894"/>
      <c r="P193" s="894"/>
      <c r="Q193" s="894"/>
      <c r="R193" s="894"/>
      <c r="S193" s="894"/>
      <c r="T193" s="894"/>
      <c r="U193" s="894"/>
      <c r="V193" s="894"/>
    </row>
    <row r="194" spans="1:22" ht="14.25" customHeight="1">
      <c r="A194" s="894"/>
      <c r="B194" s="894"/>
      <c r="C194" s="894"/>
      <c r="D194" s="894"/>
      <c r="E194" s="894"/>
      <c r="F194" s="894"/>
      <c r="G194" s="894"/>
      <c r="H194" s="894"/>
      <c r="I194" s="894"/>
      <c r="J194" s="894"/>
      <c r="K194" s="894"/>
      <c r="L194" s="894"/>
      <c r="M194" s="894"/>
      <c r="N194" s="894"/>
      <c r="O194" s="894"/>
      <c r="P194" s="894"/>
      <c r="Q194" s="894"/>
      <c r="R194" s="894"/>
      <c r="S194" s="894"/>
      <c r="T194" s="894"/>
      <c r="U194" s="894"/>
      <c r="V194" s="894"/>
    </row>
    <row r="195" spans="1:22" ht="14.25" customHeight="1">
      <c r="A195" s="894"/>
      <c r="B195" s="894"/>
      <c r="C195" s="894"/>
      <c r="D195" s="894"/>
      <c r="E195" s="894"/>
      <c r="F195" s="894"/>
      <c r="G195" s="894"/>
      <c r="H195" s="894"/>
      <c r="I195" s="894"/>
      <c r="J195" s="894"/>
      <c r="K195" s="894"/>
      <c r="L195" s="894"/>
      <c r="M195" s="894"/>
      <c r="N195" s="894"/>
      <c r="O195" s="894"/>
      <c r="P195" s="894"/>
      <c r="Q195" s="894"/>
      <c r="R195" s="894"/>
      <c r="S195" s="894"/>
      <c r="T195" s="894"/>
      <c r="U195" s="894"/>
      <c r="V195" s="894"/>
    </row>
    <row r="196" spans="1:22" ht="14.25" customHeight="1">
      <c r="A196" s="894"/>
      <c r="B196" s="894"/>
      <c r="C196" s="894"/>
      <c r="D196" s="894"/>
      <c r="E196" s="894"/>
      <c r="F196" s="894"/>
      <c r="G196" s="894"/>
      <c r="H196" s="894"/>
      <c r="I196" s="894"/>
      <c r="J196" s="894"/>
      <c r="K196" s="894"/>
      <c r="L196" s="894"/>
      <c r="M196" s="894"/>
      <c r="N196" s="894"/>
      <c r="O196" s="894"/>
      <c r="P196" s="894"/>
      <c r="Q196" s="894"/>
      <c r="R196" s="894"/>
      <c r="S196" s="894"/>
      <c r="T196" s="894"/>
      <c r="U196" s="894"/>
      <c r="V196" s="894"/>
    </row>
    <row r="197" spans="1:22" ht="14.25" customHeight="1">
      <c r="A197" s="894"/>
      <c r="B197" s="894"/>
      <c r="C197" s="894"/>
      <c r="D197" s="894"/>
      <c r="E197" s="894"/>
      <c r="F197" s="894"/>
      <c r="G197" s="894"/>
      <c r="H197" s="894"/>
      <c r="I197" s="894"/>
      <c r="J197" s="894"/>
      <c r="K197" s="894"/>
      <c r="L197" s="894"/>
      <c r="M197" s="894"/>
      <c r="N197" s="894"/>
      <c r="O197" s="894"/>
      <c r="P197" s="894"/>
      <c r="Q197" s="894"/>
      <c r="R197" s="894"/>
      <c r="S197" s="894"/>
      <c r="T197" s="894"/>
      <c r="U197" s="894"/>
      <c r="V197" s="894"/>
    </row>
    <row r="198" spans="1:22" ht="14.25" customHeight="1">
      <c r="A198" s="894"/>
      <c r="B198" s="894"/>
      <c r="C198" s="894"/>
      <c r="D198" s="894"/>
      <c r="E198" s="894"/>
      <c r="F198" s="894"/>
      <c r="G198" s="894"/>
      <c r="H198" s="894"/>
      <c r="I198" s="894"/>
      <c r="J198" s="894"/>
      <c r="K198" s="894"/>
      <c r="L198" s="894"/>
      <c r="M198" s="894"/>
      <c r="N198" s="894"/>
      <c r="O198" s="894"/>
      <c r="P198" s="894"/>
      <c r="Q198" s="894"/>
      <c r="R198" s="894"/>
      <c r="S198" s="894"/>
      <c r="T198" s="894"/>
      <c r="U198" s="894"/>
      <c r="V198" s="894"/>
    </row>
    <row r="199" spans="1:22" ht="14.25" customHeight="1">
      <c r="A199" s="894"/>
      <c r="B199" s="894"/>
      <c r="C199" s="894"/>
      <c r="D199" s="894"/>
      <c r="E199" s="894"/>
      <c r="F199" s="894"/>
      <c r="G199" s="894"/>
      <c r="H199" s="894"/>
      <c r="I199" s="894"/>
      <c r="J199" s="894"/>
      <c r="K199" s="894"/>
      <c r="L199" s="894"/>
      <c r="M199" s="894"/>
      <c r="N199" s="894"/>
      <c r="O199" s="894"/>
      <c r="P199" s="894"/>
      <c r="Q199" s="894"/>
      <c r="R199" s="894"/>
      <c r="S199" s="894"/>
      <c r="T199" s="894"/>
      <c r="U199" s="894"/>
      <c r="V199" s="894"/>
    </row>
    <row r="200" spans="1:22" ht="14.25" customHeight="1">
      <c r="A200" s="894"/>
      <c r="B200" s="894"/>
      <c r="C200" s="894"/>
      <c r="D200" s="894"/>
      <c r="E200" s="894"/>
      <c r="F200" s="894"/>
      <c r="G200" s="894"/>
      <c r="H200" s="894"/>
      <c r="I200" s="894"/>
      <c r="J200" s="894"/>
      <c r="K200" s="894"/>
      <c r="L200" s="894"/>
      <c r="M200" s="894"/>
      <c r="N200" s="894"/>
      <c r="O200" s="894"/>
      <c r="P200" s="894"/>
      <c r="Q200" s="894"/>
      <c r="R200" s="894"/>
      <c r="S200" s="894"/>
      <c r="T200" s="894"/>
      <c r="U200" s="894"/>
      <c r="V200" s="894"/>
    </row>
    <row r="201" spans="1:22" ht="14.25" customHeight="1">
      <c r="A201" s="894"/>
      <c r="B201" s="894"/>
      <c r="C201" s="894"/>
      <c r="D201" s="894"/>
      <c r="E201" s="894"/>
      <c r="F201" s="894"/>
      <c r="G201" s="894"/>
      <c r="H201" s="894"/>
      <c r="I201" s="894"/>
      <c r="J201" s="894"/>
      <c r="K201" s="894"/>
      <c r="L201" s="894"/>
      <c r="M201" s="894"/>
      <c r="N201" s="894"/>
      <c r="O201" s="894"/>
      <c r="P201" s="894"/>
      <c r="Q201" s="894"/>
      <c r="R201" s="894"/>
      <c r="S201" s="894"/>
      <c r="T201" s="894"/>
      <c r="U201" s="894"/>
      <c r="V201" s="894"/>
    </row>
    <row r="202" spans="1:22" ht="14.25" customHeight="1">
      <c r="A202" s="894"/>
      <c r="B202" s="894"/>
      <c r="C202" s="894"/>
      <c r="D202" s="894"/>
      <c r="E202" s="894"/>
      <c r="F202" s="894"/>
      <c r="G202" s="894"/>
      <c r="H202" s="894"/>
      <c r="I202" s="894"/>
      <c r="J202" s="894"/>
      <c r="K202" s="894"/>
      <c r="L202" s="894"/>
      <c r="M202" s="894"/>
      <c r="N202" s="894"/>
      <c r="O202" s="894"/>
      <c r="P202" s="894"/>
      <c r="Q202" s="894"/>
      <c r="R202" s="894"/>
      <c r="S202" s="894"/>
      <c r="T202" s="894"/>
      <c r="U202" s="894"/>
      <c r="V202" s="894"/>
    </row>
    <row r="203" spans="1:22" ht="14.25" customHeight="1">
      <c r="A203" s="894"/>
      <c r="B203" s="894"/>
      <c r="C203" s="894"/>
      <c r="D203" s="894"/>
      <c r="E203" s="894"/>
      <c r="F203" s="894"/>
      <c r="G203" s="894"/>
      <c r="H203" s="894"/>
      <c r="I203" s="894"/>
      <c r="J203" s="894"/>
      <c r="K203" s="894"/>
      <c r="L203" s="894"/>
      <c r="M203" s="894"/>
      <c r="N203" s="894"/>
      <c r="O203" s="894"/>
      <c r="P203" s="894"/>
      <c r="Q203" s="894"/>
      <c r="R203" s="894"/>
      <c r="S203" s="894"/>
      <c r="T203" s="894"/>
      <c r="U203" s="894"/>
      <c r="V203" s="894"/>
    </row>
    <row r="204" spans="1:22" ht="14.25" customHeight="1">
      <c r="A204" s="894"/>
      <c r="B204" s="894"/>
      <c r="C204" s="894"/>
      <c r="D204" s="894"/>
      <c r="E204" s="894"/>
      <c r="F204" s="894"/>
      <c r="G204" s="894"/>
      <c r="H204" s="894"/>
      <c r="I204" s="894"/>
      <c r="J204" s="894"/>
      <c r="K204" s="894"/>
      <c r="L204" s="894"/>
      <c r="M204" s="894"/>
      <c r="N204" s="894"/>
      <c r="O204" s="894"/>
      <c r="P204" s="894"/>
      <c r="Q204" s="894"/>
      <c r="R204" s="894"/>
      <c r="S204" s="894"/>
      <c r="T204" s="894"/>
      <c r="U204" s="894"/>
      <c r="V204" s="894"/>
    </row>
    <row r="205" spans="1:22" ht="14.25" customHeight="1">
      <c r="A205" s="894"/>
      <c r="B205" s="894"/>
      <c r="C205" s="894"/>
      <c r="D205" s="894"/>
      <c r="E205" s="894"/>
      <c r="F205" s="894"/>
      <c r="G205" s="894"/>
      <c r="H205" s="894"/>
      <c r="I205" s="894"/>
      <c r="J205" s="894"/>
      <c r="K205" s="894"/>
      <c r="L205" s="894"/>
      <c r="M205" s="894"/>
      <c r="N205" s="894"/>
      <c r="O205" s="894"/>
      <c r="P205" s="894"/>
      <c r="Q205" s="894"/>
      <c r="R205" s="894"/>
      <c r="S205" s="894"/>
      <c r="T205" s="894"/>
      <c r="U205" s="894"/>
      <c r="V205" s="894"/>
    </row>
    <row r="206" spans="1:22" ht="14.25" customHeight="1">
      <c r="A206" s="894"/>
      <c r="B206" s="894"/>
      <c r="C206" s="894"/>
      <c r="D206" s="894"/>
      <c r="E206" s="894"/>
      <c r="F206" s="894"/>
      <c r="G206" s="894"/>
      <c r="H206" s="894"/>
      <c r="I206" s="894"/>
      <c r="J206" s="894"/>
      <c r="K206" s="894"/>
      <c r="L206" s="894"/>
      <c r="M206" s="894"/>
      <c r="N206" s="894"/>
      <c r="O206" s="894"/>
      <c r="P206" s="894"/>
      <c r="Q206" s="894"/>
      <c r="R206" s="894"/>
      <c r="S206" s="894"/>
      <c r="T206" s="894"/>
      <c r="U206" s="894"/>
      <c r="V206" s="894"/>
    </row>
    <row r="207" spans="1:22" ht="14.25" customHeight="1">
      <c r="A207" s="894"/>
      <c r="B207" s="894"/>
      <c r="C207" s="894"/>
      <c r="D207" s="894"/>
      <c r="E207" s="894"/>
      <c r="F207" s="894"/>
      <c r="G207" s="894"/>
      <c r="H207" s="894"/>
      <c r="I207" s="894"/>
      <c r="J207" s="894"/>
      <c r="K207" s="894"/>
      <c r="L207" s="894"/>
      <c r="M207" s="894"/>
      <c r="N207" s="894"/>
      <c r="O207" s="894"/>
      <c r="P207" s="894"/>
      <c r="Q207" s="894"/>
      <c r="R207" s="894"/>
      <c r="S207" s="894"/>
      <c r="T207" s="894"/>
      <c r="U207" s="894"/>
      <c r="V207" s="894"/>
    </row>
    <row r="208" spans="1:22" ht="14.25" customHeight="1">
      <c r="A208" s="894"/>
      <c r="B208" s="894"/>
      <c r="C208" s="894"/>
      <c r="D208" s="894"/>
      <c r="E208" s="894"/>
      <c r="F208" s="894"/>
      <c r="G208" s="894"/>
      <c r="H208" s="894"/>
      <c r="I208" s="894"/>
      <c r="J208" s="894"/>
      <c r="K208" s="894"/>
      <c r="L208" s="894"/>
      <c r="M208" s="894"/>
      <c r="N208" s="894"/>
      <c r="O208" s="894"/>
      <c r="P208" s="894"/>
      <c r="Q208" s="894"/>
      <c r="R208" s="894"/>
      <c r="S208" s="894"/>
      <c r="T208" s="894"/>
      <c r="U208" s="894"/>
      <c r="V208" s="894"/>
    </row>
    <row r="209" spans="1:22" ht="14.25" customHeight="1">
      <c r="A209" s="894"/>
      <c r="B209" s="894"/>
      <c r="C209" s="894"/>
      <c r="D209" s="894"/>
      <c r="E209" s="894"/>
      <c r="F209" s="894"/>
      <c r="G209" s="894"/>
      <c r="H209" s="894"/>
      <c r="I209" s="894"/>
      <c r="J209" s="894"/>
      <c r="K209" s="894"/>
      <c r="L209" s="894"/>
      <c r="M209" s="894"/>
      <c r="N209" s="894"/>
      <c r="O209" s="894"/>
      <c r="P209" s="894"/>
      <c r="Q209" s="894"/>
      <c r="R209" s="894"/>
      <c r="S209" s="894"/>
      <c r="T209" s="894"/>
      <c r="U209" s="894"/>
      <c r="V209" s="894"/>
    </row>
    <row r="210" spans="1:22" ht="14.25" customHeight="1">
      <c r="A210" s="894"/>
      <c r="B210" s="894"/>
      <c r="C210" s="894"/>
      <c r="D210" s="894"/>
      <c r="E210" s="894"/>
      <c r="F210" s="894"/>
      <c r="G210" s="894"/>
      <c r="H210" s="894"/>
      <c r="I210" s="894"/>
      <c r="J210" s="894"/>
      <c r="K210" s="894"/>
      <c r="L210" s="894"/>
      <c r="M210" s="894"/>
      <c r="N210" s="894"/>
      <c r="O210" s="894"/>
      <c r="P210" s="894"/>
      <c r="Q210" s="894"/>
      <c r="R210" s="894"/>
      <c r="S210" s="894"/>
      <c r="T210" s="894"/>
      <c r="U210" s="894"/>
      <c r="V210" s="894"/>
    </row>
    <row r="211" spans="1:22" ht="14.25" customHeight="1">
      <c r="A211" s="894"/>
      <c r="B211" s="894"/>
      <c r="C211" s="894"/>
      <c r="D211" s="894"/>
      <c r="E211" s="894"/>
      <c r="F211" s="894"/>
      <c r="G211" s="894"/>
      <c r="H211" s="894"/>
      <c r="I211" s="894"/>
      <c r="J211" s="894"/>
      <c r="K211" s="894"/>
      <c r="L211" s="894"/>
      <c r="M211" s="894"/>
      <c r="N211" s="894"/>
      <c r="O211" s="894"/>
      <c r="P211" s="894"/>
      <c r="Q211" s="894"/>
      <c r="R211" s="894"/>
      <c r="S211" s="894"/>
      <c r="T211" s="894"/>
      <c r="U211" s="894"/>
      <c r="V211" s="894"/>
    </row>
    <row r="212" spans="1:22" ht="14.25" customHeight="1">
      <c r="A212" s="894"/>
      <c r="B212" s="894"/>
      <c r="C212" s="894"/>
      <c r="D212" s="894"/>
      <c r="E212" s="894"/>
      <c r="F212" s="894"/>
      <c r="G212" s="894"/>
      <c r="H212" s="894"/>
      <c r="I212" s="894"/>
      <c r="J212" s="894"/>
      <c r="K212" s="894"/>
      <c r="L212" s="894"/>
      <c r="M212" s="894"/>
      <c r="N212" s="894"/>
      <c r="O212" s="894"/>
      <c r="P212" s="894"/>
      <c r="Q212" s="894"/>
      <c r="R212" s="894"/>
      <c r="S212" s="894"/>
      <c r="T212" s="894"/>
      <c r="U212" s="894"/>
      <c r="V212" s="894"/>
    </row>
    <row r="213" spans="1:22" ht="14.25" customHeight="1">
      <c r="A213" s="894"/>
      <c r="B213" s="894"/>
      <c r="C213" s="894"/>
      <c r="D213" s="894"/>
      <c r="E213" s="894"/>
      <c r="F213" s="894"/>
      <c r="G213" s="894"/>
      <c r="H213" s="894"/>
      <c r="I213" s="894"/>
      <c r="J213" s="894"/>
      <c r="K213" s="894"/>
      <c r="L213" s="894"/>
      <c r="M213" s="894"/>
      <c r="N213" s="894"/>
      <c r="O213" s="894"/>
      <c r="P213" s="894"/>
      <c r="Q213" s="894"/>
      <c r="R213" s="894"/>
      <c r="S213" s="894"/>
      <c r="T213" s="894"/>
      <c r="U213" s="894"/>
      <c r="V213" s="894"/>
    </row>
    <row r="214" spans="1:22" ht="14.25" customHeight="1">
      <c r="A214" s="894"/>
      <c r="B214" s="894"/>
      <c r="C214" s="894"/>
      <c r="D214" s="894"/>
      <c r="E214" s="894"/>
      <c r="F214" s="894"/>
      <c r="G214" s="894"/>
      <c r="H214" s="894"/>
      <c r="I214" s="894"/>
      <c r="J214" s="894"/>
      <c r="K214" s="894"/>
      <c r="L214" s="894"/>
      <c r="M214" s="894"/>
      <c r="N214" s="894"/>
      <c r="O214" s="894"/>
      <c r="P214" s="894"/>
      <c r="Q214" s="894"/>
      <c r="R214" s="894"/>
      <c r="S214" s="894"/>
      <c r="T214" s="894"/>
      <c r="U214" s="894"/>
      <c r="V214" s="894"/>
    </row>
    <row r="215" spans="1:22" ht="14.25" customHeight="1">
      <c r="A215" s="894"/>
      <c r="B215" s="894"/>
      <c r="C215" s="894"/>
      <c r="D215" s="894"/>
      <c r="E215" s="894"/>
      <c r="F215" s="894"/>
      <c r="G215" s="894"/>
      <c r="H215" s="894"/>
      <c r="I215" s="894"/>
      <c r="J215" s="894"/>
      <c r="K215" s="894"/>
      <c r="L215" s="894"/>
      <c r="M215" s="894"/>
      <c r="N215" s="894"/>
      <c r="O215" s="894"/>
      <c r="P215" s="894"/>
      <c r="Q215" s="894"/>
      <c r="R215" s="894"/>
      <c r="S215" s="894"/>
      <c r="T215" s="894"/>
      <c r="U215" s="894"/>
      <c r="V215" s="894"/>
    </row>
    <row r="216" spans="1:22" ht="14.25" customHeight="1">
      <c r="A216" s="894"/>
      <c r="B216" s="894"/>
      <c r="C216" s="894"/>
      <c r="D216" s="894"/>
      <c r="E216" s="894"/>
      <c r="F216" s="894"/>
      <c r="G216" s="894"/>
      <c r="H216" s="894"/>
      <c r="I216" s="894"/>
      <c r="J216" s="894"/>
      <c r="K216" s="894"/>
      <c r="L216" s="894"/>
      <c r="M216" s="894"/>
      <c r="N216" s="894"/>
      <c r="O216" s="894"/>
      <c r="P216" s="894"/>
      <c r="Q216" s="894"/>
      <c r="R216" s="894"/>
      <c r="S216" s="894"/>
      <c r="T216" s="894"/>
      <c r="U216" s="894"/>
      <c r="V216" s="894"/>
    </row>
    <row r="217" spans="1:22" ht="14.25" customHeight="1">
      <c r="A217" s="894"/>
      <c r="B217" s="894"/>
      <c r="C217" s="894"/>
      <c r="D217" s="894"/>
      <c r="E217" s="894"/>
      <c r="F217" s="894"/>
      <c r="G217" s="894"/>
      <c r="H217" s="894"/>
      <c r="I217" s="894"/>
      <c r="J217" s="894"/>
      <c r="K217" s="894"/>
      <c r="L217" s="894"/>
      <c r="M217" s="894"/>
      <c r="N217" s="894"/>
      <c r="O217" s="894"/>
      <c r="P217" s="894"/>
      <c r="Q217" s="894"/>
      <c r="R217" s="894"/>
      <c r="S217" s="894"/>
      <c r="T217" s="894"/>
      <c r="U217" s="894"/>
      <c r="V217" s="894"/>
    </row>
    <row r="218" spans="1:22" ht="14.25" customHeight="1">
      <c r="A218" s="894"/>
      <c r="B218" s="894"/>
      <c r="C218" s="894"/>
      <c r="D218" s="894"/>
      <c r="E218" s="894"/>
      <c r="F218" s="894"/>
      <c r="G218" s="894"/>
      <c r="H218" s="894"/>
      <c r="I218" s="894"/>
      <c r="J218" s="894"/>
      <c r="K218" s="894"/>
      <c r="L218" s="894"/>
      <c r="M218" s="894"/>
      <c r="N218" s="894"/>
      <c r="O218" s="894"/>
      <c r="P218" s="894"/>
      <c r="Q218" s="894"/>
      <c r="R218" s="894"/>
      <c r="S218" s="894"/>
      <c r="T218" s="894"/>
      <c r="U218" s="894"/>
      <c r="V218" s="894"/>
    </row>
    <row r="219" spans="1:22" ht="14.25" customHeight="1">
      <c r="A219" s="894"/>
      <c r="B219" s="894"/>
      <c r="C219" s="894"/>
      <c r="D219" s="894"/>
      <c r="E219" s="894"/>
      <c r="F219" s="894"/>
      <c r="G219" s="894"/>
      <c r="H219" s="894"/>
      <c r="I219" s="894"/>
      <c r="J219" s="894"/>
      <c r="K219" s="894"/>
      <c r="L219" s="894"/>
      <c r="M219" s="894"/>
      <c r="N219" s="894"/>
      <c r="O219" s="894"/>
      <c r="P219" s="894"/>
      <c r="Q219" s="894"/>
      <c r="R219" s="894"/>
      <c r="S219" s="894"/>
      <c r="T219" s="894"/>
      <c r="U219" s="894"/>
      <c r="V219" s="894"/>
    </row>
    <row r="220" spans="1:22" ht="14.25" customHeight="1">
      <c r="A220" s="894"/>
      <c r="B220" s="894"/>
      <c r="C220" s="894"/>
      <c r="D220" s="894"/>
      <c r="E220" s="894"/>
      <c r="F220" s="894"/>
      <c r="G220" s="894"/>
      <c r="H220" s="894"/>
      <c r="I220" s="894"/>
      <c r="J220" s="894"/>
      <c r="K220" s="894"/>
      <c r="L220" s="894"/>
      <c r="M220" s="894"/>
      <c r="N220" s="894"/>
      <c r="O220" s="894"/>
      <c r="P220" s="894"/>
      <c r="Q220" s="894"/>
      <c r="R220" s="894"/>
      <c r="S220" s="894"/>
      <c r="T220" s="894"/>
      <c r="U220" s="894"/>
      <c r="V220" s="894"/>
    </row>
    <row r="221" spans="1:22" ht="14.25" customHeight="1">
      <c r="A221" s="894"/>
      <c r="B221" s="894"/>
      <c r="C221" s="894"/>
      <c r="D221" s="894"/>
      <c r="E221" s="894"/>
      <c r="F221" s="894"/>
      <c r="G221" s="894"/>
      <c r="H221" s="894"/>
      <c r="I221" s="894"/>
      <c r="J221" s="894"/>
      <c r="K221" s="894"/>
      <c r="L221" s="894"/>
      <c r="M221" s="894"/>
      <c r="N221" s="894"/>
      <c r="O221" s="894"/>
      <c r="P221" s="894"/>
      <c r="Q221" s="894"/>
      <c r="R221" s="894"/>
      <c r="S221" s="894"/>
      <c r="T221" s="894"/>
      <c r="U221" s="894"/>
      <c r="V221" s="894"/>
    </row>
    <row r="222" spans="1:22" ht="14.25" customHeight="1">
      <c r="A222" s="894"/>
      <c r="B222" s="894"/>
      <c r="C222" s="894"/>
      <c r="D222" s="894"/>
      <c r="E222" s="894"/>
      <c r="F222" s="894"/>
      <c r="G222" s="894"/>
      <c r="H222" s="894"/>
      <c r="I222" s="894"/>
      <c r="J222" s="894"/>
      <c r="K222" s="894"/>
      <c r="L222" s="894"/>
      <c r="M222" s="894"/>
      <c r="N222" s="894"/>
      <c r="O222" s="894"/>
      <c r="P222" s="894"/>
      <c r="Q222" s="894"/>
      <c r="R222" s="894"/>
      <c r="S222" s="894"/>
      <c r="T222" s="894"/>
      <c r="U222" s="894"/>
      <c r="V222" s="894"/>
    </row>
    <row r="223" spans="1:22" ht="14.25" customHeight="1">
      <c r="A223" s="894"/>
      <c r="B223" s="894"/>
      <c r="C223" s="894"/>
      <c r="D223" s="894"/>
      <c r="E223" s="894"/>
      <c r="F223" s="894"/>
      <c r="G223" s="894"/>
      <c r="H223" s="894"/>
      <c r="I223" s="894"/>
      <c r="J223" s="894"/>
      <c r="K223" s="894"/>
      <c r="L223" s="894"/>
      <c r="M223" s="894"/>
      <c r="N223" s="894"/>
      <c r="O223" s="894"/>
      <c r="P223" s="894"/>
      <c r="Q223" s="894"/>
      <c r="R223" s="894"/>
      <c r="S223" s="894"/>
      <c r="T223" s="894"/>
      <c r="U223" s="894"/>
      <c r="V223" s="894"/>
    </row>
    <row r="224" spans="1:22" ht="14.25" customHeight="1">
      <c r="A224" s="894"/>
      <c r="B224" s="894"/>
      <c r="C224" s="894"/>
      <c r="D224" s="894"/>
      <c r="E224" s="894"/>
      <c r="F224" s="894"/>
      <c r="G224" s="894"/>
      <c r="H224" s="894"/>
      <c r="I224" s="894"/>
      <c r="J224" s="894"/>
      <c r="K224" s="894"/>
      <c r="L224" s="894"/>
      <c r="M224" s="894"/>
      <c r="N224" s="894"/>
      <c r="O224" s="894"/>
      <c r="P224" s="894"/>
      <c r="Q224" s="894"/>
      <c r="R224" s="894"/>
      <c r="S224" s="894"/>
      <c r="T224" s="894"/>
      <c r="U224" s="894"/>
      <c r="V224" s="894"/>
    </row>
    <row r="225" spans="1:22" ht="14.25" customHeight="1">
      <c r="A225" s="894"/>
      <c r="B225" s="894"/>
      <c r="C225" s="894"/>
      <c r="D225" s="894"/>
      <c r="E225" s="894"/>
      <c r="F225" s="894"/>
      <c r="G225" s="894"/>
      <c r="H225" s="894"/>
      <c r="I225" s="894"/>
      <c r="J225" s="894"/>
      <c r="K225" s="894"/>
      <c r="L225" s="894"/>
      <c r="M225" s="894"/>
      <c r="N225" s="894"/>
      <c r="O225" s="894"/>
      <c r="P225" s="894"/>
      <c r="Q225" s="894"/>
      <c r="R225" s="894"/>
      <c r="S225" s="894"/>
      <c r="T225" s="894"/>
      <c r="U225" s="894"/>
      <c r="V225" s="894"/>
    </row>
    <row r="226" spans="1:22" ht="14.25" customHeight="1">
      <c r="A226" s="894"/>
      <c r="B226" s="894"/>
      <c r="C226" s="894"/>
      <c r="D226" s="894"/>
      <c r="E226" s="894"/>
      <c r="F226" s="894"/>
      <c r="G226" s="894"/>
      <c r="H226" s="894"/>
      <c r="I226" s="894"/>
      <c r="J226" s="894"/>
      <c r="K226" s="894"/>
      <c r="L226" s="894"/>
      <c r="M226" s="894"/>
      <c r="N226" s="894"/>
      <c r="O226" s="894"/>
      <c r="P226" s="894"/>
      <c r="Q226" s="894"/>
      <c r="R226" s="894"/>
      <c r="S226" s="894"/>
      <c r="T226" s="894"/>
      <c r="U226" s="894"/>
      <c r="V226" s="894"/>
    </row>
    <row r="227" spans="1:22" ht="14.25" customHeight="1">
      <c r="A227" s="894"/>
      <c r="B227" s="894"/>
      <c r="C227" s="894"/>
      <c r="D227" s="894"/>
      <c r="E227" s="894"/>
      <c r="F227" s="894"/>
      <c r="G227" s="894"/>
      <c r="H227" s="894"/>
      <c r="I227" s="894"/>
      <c r="J227" s="894"/>
      <c r="K227" s="894"/>
      <c r="L227" s="894"/>
      <c r="M227" s="894"/>
      <c r="N227" s="894"/>
      <c r="O227" s="894"/>
      <c r="P227" s="894"/>
      <c r="Q227" s="894"/>
      <c r="R227" s="894"/>
      <c r="S227" s="894"/>
      <c r="T227" s="894"/>
      <c r="U227" s="894"/>
      <c r="V227" s="894"/>
    </row>
    <row r="228" spans="1:22" ht="14.25" customHeight="1">
      <c r="A228" s="894"/>
      <c r="B228" s="894"/>
      <c r="C228" s="894"/>
      <c r="D228" s="894"/>
      <c r="E228" s="894"/>
      <c r="F228" s="894"/>
      <c r="G228" s="894"/>
      <c r="H228" s="894"/>
      <c r="I228" s="894"/>
      <c r="J228" s="894"/>
      <c r="K228" s="894"/>
      <c r="L228" s="894"/>
      <c r="M228" s="894"/>
      <c r="N228" s="894"/>
      <c r="O228" s="894"/>
      <c r="P228" s="894"/>
      <c r="Q228" s="894"/>
      <c r="R228" s="894"/>
      <c r="S228" s="894"/>
      <c r="T228" s="894"/>
      <c r="U228" s="894"/>
      <c r="V228" s="894"/>
    </row>
    <row r="229" spans="1:22" ht="14.25" customHeight="1">
      <c r="A229" s="894"/>
      <c r="B229" s="894"/>
      <c r="C229" s="894"/>
      <c r="D229" s="894"/>
      <c r="E229" s="894"/>
      <c r="F229" s="894"/>
      <c r="G229" s="894"/>
      <c r="H229" s="894"/>
      <c r="I229" s="894"/>
      <c r="J229" s="894"/>
      <c r="K229" s="894"/>
      <c r="L229" s="894"/>
      <c r="M229" s="894"/>
      <c r="N229" s="894"/>
      <c r="O229" s="894"/>
      <c r="P229" s="894"/>
      <c r="Q229" s="894"/>
      <c r="R229" s="894"/>
      <c r="S229" s="894"/>
      <c r="T229" s="894"/>
      <c r="U229" s="894"/>
      <c r="V229" s="894"/>
    </row>
    <row r="230" spans="1:22" ht="14.25" customHeight="1">
      <c r="A230" s="894"/>
      <c r="B230" s="894"/>
      <c r="C230" s="894"/>
      <c r="D230" s="894"/>
      <c r="E230" s="894"/>
      <c r="F230" s="894"/>
      <c r="G230" s="894"/>
      <c r="H230" s="894"/>
      <c r="I230" s="894"/>
      <c r="J230" s="894"/>
      <c r="K230" s="894"/>
      <c r="L230" s="894"/>
      <c r="M230" s="894"/>
      <c r="N230" s="894"/>
      <c r="O230" s="894"/>
      <c r="P230" s="894"/>
      <c r="Q230" s="894"/>
      <c r="R230" s="894"/>
      <c r="S230" s="894"/>
      <c r="T230" s="894"/>
      <c r="U230" s="894"/>
      <c r="V230" s="894"/>
    </row>
    <row r="231" spans="1:22" ht="14.25" customHeight="1">
      <c r="A231" s="894"/>
      <c r="B231" s="894"/>
      <c r="C231" s="894"/>
      <c r="D231" s="894"/>
      <c r="E231" s="894"/>
      <c r="F231" s="894"/>
      <c r="G231" s="894"/>
      <c r="H231" s="894"/>
      <c r="I231" s="894"/>
      <c r="J231" s="894"/>
      <c r="K231" s="894"/>
      <c r="L231" s="894"/>
      <c r="M231" s="894"/>
      <c r="N231" s="894"/>
      <c r="O231" s="894"/>
      <c r="P231" s="894"/>
      <c r="Q231" s="894"/>
      <c r="R231" s="894"/>
      <c r="S231" s="894"/>
      <c r="T231" s="894"/>
      <c r="U231" s="894"/>
      <c r="V231" s="894"/>
    </row>
    <row r="232" spans="1:22" ht="14.25" customHeight="1">
      <c r="A232" s="894"/>
      <c r="B232" s="894"/>
      <c r="C232" s="894"/>
      <c r="D232" s="894"/>
      <c r="E232" s="894"/>
      <c r="F232" s="894"/>
      <c r="G232" s="894"/>
      <c r="H232" s="894"/>
      <c r="I232" s="894"/>
      <c r="J232" s="894"/>
      <c r="K232" s="894"/>
      <c r="L232" s="894"/>
      <c r="M232" s="894"/>
      <c r="N232" s="894"/>
      <c r="O232" s="894"/>
      <c r="P232" s="894"/>
      <c r="Q232" s="894"/>
      <c r="R232" s="894"/>
      <c r="S232" s="894"/>
      <c r="T232" s="894"/>
      <c r="U232" s="894"/>
      <c r="V232" s="894"/>
    </row>
    <row r="233" spans="1:22" ht="14.25" customHeight="1">
      <c r="A233" s="894"/>
      <c r="B233" s="894"/>
      <c r="C233" s="894"/>
      <c r="D233" s="894"/>
      <c r="E233" s="894"/>
      <c r="F233" s="894"/>
      <c r="G233" s="894"/>
      <c r="H233" s="894"/>
      <c r="I233" s="894"/>
      <c r="J233" s="894"/>
      <c r="K233" s="894"/>
      <c r="L233" s="894"/>
      <c r="M233" s="894"/>
      <c r="N233" s="894"/>
      <c r="O233" s="894"/>
      <c r="P233" s="894"/>
      <c r="Q233" s="894"/>
      <c r="R233" s="894"/>
      <c r="S233" s="894"/>
      <c r="T233" s="894"/>
      <c r="U233" s="894"/>
      <c r="V233" s="894"/>
    </row>
    <row r="234" spans="1:22" ht="14.25" customHeight="1">
      <c r="A234" s="894"/>
      <c r="B234" s="894"/>
      <c r="C234" s="894"/>
      <c r="D234" s="894"/>
      <c r="E234" s="894"/>
      <c r="F234" s="894"/>
      <c r="G234" s="894"/>
      <c r="H234" s="894"/>
      <c r="I234" s="894"/>
      <c r="J234" s="894"/>
      <c r="K234" s="894"/>
      <c r="L234" s="894"/>
      <c r="M234" s="894"/>
      <c r="N234" s="894"/>
      <c r="O234" s="894"/>
      <c r="P234" s="894"/>
      <c r="Q234" s="894"/>
      <c r="R234" s="894"/>
      <c r="S234" s="894"/>
      <c r="T234" s="894"/>
      <c r="U234" s="894"/>
      <c r="V234" s="894"/>
    </row>
    <row r="235" spans="1:22" ht="14.25" customHeight="1">
      <c r="A235" s="894"/>
      <c r="B235" s="894"/>
      <c r="C235" s="894"/>
      <c r="D235" s="894"/>
      <c r="E235" s="894"/>
      <c r="F235" s="894"/>
      <c r="G235" s="894"/>
      <c r="H235" s="894"/>
      <c r="I235" s="894"/>
      <c r="J235" s="894"/>
      <c r="K235" s="894"/>
      <c r="L235" s="894"/>
      <c r="M235" s="894"/>
      <c r="N235" s="894"/>
      <c r="O235" s="894"/>
      <c r="P235" s="894"/>
      <c r="Q235" s="894"/>
      <c r="R235" s="894"/>
      <c r="S235" s="894"/>
      <c r="T235" s="894"/>
      <c r="U235" s="894"/>
      <c r="V235" s="894"/>
    </row>
    <row r="236" spans="1:22" ht="14.25" customHeight="1">
      <c r="A236" s="894"/>
      <c r="B236" s="894"/>
      <c r="C236" s="894"/>
      <c r="D236" s="894"/>
      <c r="E236" s="894"/>
      <c r="F236" s="894"/>
      <c r="G236" s="894"/>
      <c r="H236" s="894"/>
      <c r="I236" s="894"/>
      <c r="J236" s="894"/>
      <c r="K236" s="894"/>
      <c r="L236" s="894"/>
      <c r="M236" s="894"/>
      <c r="N236" s="894"/>
      <c r="O236" s="894"/>
      <c r="P236" s="894"/>
      <c r="Q236" s="894"/>
      <c r="R236" s="894"/>
      <c r="S236" s="894"/>
      <c r="T236" s="894"/>
      <c r="U236" s="894"/>
      <c r="V236" s="894"/>
    </row>
    <row r="237" spans="1:22" ht="14.25" customHeight="1">
      <c r="A237" s="894"/>
      <c r="B237" s="894"/>
      <c r="C237" s="894"/>
      <c r="D237" s="894"/>
      <c r="E237" s="894"/>
      <c r="F237" s="894"/>
      <c r="G237" s="894"/>
      <c r="H237" s="894"/>
      <c r="I237" s="894"/>
      <c r="J237" s="894"/>
      <c r="K237" s="894"/>
      <c r="L237" s="894"/>
      <c r="M237" s="894"/>
      <c r="N237" s="894"/>
      <c r="O237" s="894"/>
      <c r="P237" s="894"/>
      <c r="Q237" s="894"/>
      <c r="R237" s="894"/>
      <c r="S237" s="894"/>
      <c r="T237" s="894"/>
      <c r="U237" s="894"/>
      <c r="V237" s="894"/>
    </row>
    <row r="238" spans="1:22" ht="14.25" customHeight="1">
      <c r="A238" s="894"/>
      <c r="B238" s="894"/>
      <c r="C238" s="894"/>
      <c r="D238" s="894"/>
      <c r="E238" s="894"/>
      <c r="F238" s="894"/>
      <c r="G238" s="894"/>
      <c r="H238" s="894"/>
      <c r="I238" s="894"/>
      <c r="J238" s="894"/>
      <c r="K238" s="894"/>
      <c r="L238" s="894"/>
      <c r="M238" s="894"/>
      <c r="N238" s="894"/>
      <c r="O238" s="894"/>
      <c r="P238" s="894"/>
      <c r="Q238" s="894"/>
      <c r="R238" s="894"/>
      <c r="S238" s="894"/>
      <c r="T238" s="894"/>
      <c r="U238" s="894"/>
      <c r="V238" s="894"/>
    </row>
    <row r="239" spans="1:22" ht="14.25" customHeight="1">
      <c r="A239" s="894"/>
      <c r="B239" s="894"/>
      <c r="C239" s="894"/>
      <c r="D239" s="894"/>
      <c r="E239" s="894"/>
      <c r="F239" s="894"/>
      <c r="G239" s="894"/>
      <c r="H239" s="894"/>
      <c r="I239" s="894"/>
      <c r="J239" s="894"/>
      <c r="K239" s="894"/>
      <c r="L239" s="894"/>
      <c r="M239" s="894"/>
      <c r="N239" s="894"/>
      <c r="O239" s="894"/>
      <c r="P239" s="894"/>
      <c r="Q239" s="894"/>
      <c r="R239" s="894"/>
      <c r="S239" s="894"/>
      <c r="T239" s="894"/>
      <c r="U239" s="894"/>
      <c r="V239" s="894"/>
    </row>
    <row r="240" spans="1:22" ht="14.25" customHeight="1">
      <c r="A240" s="894"/>
      <c r="B240" s="894"/>
      <c r="C240" s="894"/>
      <c r="D240" s="894"/>
      <c r="E240" s="894"/>
      <c r="F240" s="894"/>
      <c r="G240" s="894"/>
      <c r="H240" s="894"/>
      <c r="I240" s="894"/>
      <c r="J240" s="894"/>
      <c r="K240" s="894"/>
      <c r="L240" s="894"/>
      <c r="M240" s="894"/>
      <c r="N240" s="894"/>
      <c r="O240" s="894"/>
      <c r="P240" s="894"/>
      <c r="Q240" s="894"/>
      <c r="R240" s="894"/>
      <c r="S240" s="894"/>
      <c r="T240" s="894"/>
      <c r="U240" s="894"/>
      <c r="V240" s="894"/>
    </row>
    <row r="241" spans="1:22" ht="14.25" customHeight="1">
      <c r="A241" s="894"/>
      <c r="B241" s="894"/>
      <c r="C241" s="894"/>
      <c r="D241" s="894"/>
      <c r="E241" s="894"/>
      <c r="F241" s="894"/>
      <c r="G241" s="894"/>
      <c r="H241" s="894"/>
      <c r="I241" s="894"/>
      <c r="J241" s="894"/>
      <c r="K241" s="894"/>
      <c r="L241" s="894"/>
      <c r="M241" s="894"/>
      <c r="N241" s="894"/>
      <c r="O241" s="894"/>
      <c r="P241" s="894"/>
      <c r="Q241" s="894"/>
      <c r="R241" s="894"/>
      <c r="S241" s="894"/>
      <c r="T241" s="894"/>
      <c r="U241" s="894"/>
      <c r="V241" s="894"/>
    </row>
    <row r="242" spans="1:22" ht="14.25" customHeight="1">
      <c r="A242" s="894"/>
      <c r="B242" s="894"/>
      <c r="C242" s="894"/>
      <c r="D242" s="894"/>
      <c r="E242" s="894"/>
      <c r="F242" s="894"/>
      <c r="G242" s="894"/>
      <c r="H242" s="894"/>
      <c r="I242" s="894"/>
      <c r="J242" s="894"/>
      <c r="K242" s="894"/>
      <c r="L242" s="894"/>
      <c r="M242" s="894"/>
      <c r="N242" s="894"/>
      <c r="O242" s="894"/>
      <c r="P242" s="894"/>
      <c r="Q242" s="894"/>
      <c r="R242" s="894"/>
      <c r="S242" s="894"/>
      <c r="T242" s="894"/>
      <c r="U242" s="894"/>
      <c r="V242" s="894"/>
    </row>
    <row r="243" spans="1:22" ht="14.25" customHeight="1">
      <c r="A243" s="894"/>
      <c r="B243" s="894"/>
      <c r="C243" s="894"/>
      <c r="D243" s="894"/>
      <c r="E243" s="894"/>
      <c r="F243" s="894"/>
      <c r="G243" s="894"/>
      <c r="H243" s="894"/>
      <c r="I243" s="894"/>
      <c r="J243" s="894"/>
      <c r="K243" s="894"/>
      <c r="L243" s="894"/>
      <c r="M243" s="894"/>
      <c r="N243" s="894"/>
      <c r="O243" s="894"/>
      <c r="P243" s="894"/>
      <c r="Q243" s="894"/>
      <c r="R243" s="894"/>
      <c r="S243" s="894"/>
      <c r="T243" s="894"/>
      <c r="U243" s="894"/>
      <c r="V243" s="894"/>
    </row>
    <row r="244" spans="1:22" ht="14.25" customHeight="1">
      <c r="A244" s="894"/>
      <c r="B244" s="894"/>
      <c r="C244" s="894"/>
      <c r="D244" s="894"/>
      <c r="E244" s="894"/>
      <c r="F244" s="894"/>
      <c r="G244" s="894"/>
      <c r="H244" s="894"/>
      <c r="I244" s="894"/>
      <c r="J244" s="894"/>
      <c r="K244" s="894"/>
      <c r="L244" s="894"/>
      <c r="M244" s="894"/>
      <c r="N244" s="894"/>
      <c r="O244" s="894"/>
      <c r="P244" s="894"/>
      <c r="Q244" s="894"/>
      <c r="R244" s="894"/>
      <c r="S244" s="894"/>
      <c r="T244" s="894"/>
      <c r="U244" s="894"/>
      <c r="V244" s="894"/>
    </row>
    <row r="245" spans="1:22" ht="14.25" customHeight="1">
      <c r="A245" s="894"/>
      <c r="B245" s="894"/>
      <c r="C245" s="894"/>
      <c r="D245" s="894"/>
      <c r="E245" s="894"/>
      <c r="F245" s="894"/>
      <c r="G245" s="894"/>
      <c r="H245" s="894"/>
      <c r="I245" s="894"/>
      <c r="J245" s="894"/>
      <c r="K245" s="894"/>
      <c r="L245" s="894"/>
      <c r="M245" s="894"/>
      <c r="N245" s="894"/>
      <c r="O245" s="894"/>
      <c r="P245" s="894"/>
      <c r="Q245" s="894"/>
      <c r="R245" s="894"/>
      <c r="S245" s="894"/>
      <c r="T245" s="894"/>
      <c r="U245" s="894"/>
      <c r="V245" s="894"/>
    </row>
    <row r="246" spans="1:22" ht="14.25" customHeight="1">
      <c r="A246" s="894"/>
      <c r="B246" s="894"/>
      <c r="C246" s="894"/>
      <c r="D246" s="894"/>
      <c r="E246" s="894"/>
      <c r="F246" s="894"/>
      <c r="G246" s="894"/>
      <c r="H246" s="894"/>
      <c r="I246" s="894"/>
      <c r="J246" s="894"/>
      <c r="K246" s="894"/>
      <c r="L246" s="894"/>
      <c r="M246" s="894"/>
      <c r="N246" s="894"/>
      <c r="O246" s="894"/>
      <c r="P246" s="894"/>
      <c r="Q246" s="894"/>
      <c r="R246" s="894"/>
      <c r="S246" s="894"/>
      <c r="T246" s="894"/>
      <c r="U246" s="894"/>
      <c r="V246" s="894"/>
    </row>
    <row r="247" spans="1:22" ht="14.25" customHeight="1">
      <c r="A247" s="894"/>
      <c r="B247" s="894"/>
      <c r="C247" s="894"/>
      <c r="D247" s="894"/>
      <c r="E247" s="894"/>
      <c r="F247" s="894"/>
      <c r="G247" s="894"/>
      <c r="H247" s="894"/>
      <c r="I247" s="894"/>
      <c r="J247" s="894"/>
      <c r="K247" s="894"/>
      <c r="L247" s="894"/>
      <c r="M247" s="894"/>
      <c r="N247" s="894"/>
      <c r="O247" s="894"/>
      <c r="P247" s="894"/>
      <c r="Q247" s="894"/>
      <c r="R247" s="894"/>
      <c r="S247" s="894"/>
      <c r="T247" s="894"/>
      <c r="U247" s="894"/>
      <c r="V247" s="894"/>
    </row>
    <row r="248" spans="1:22" ht="14.25" customHeight="1">
      <c r="A248" s="894"/>
      <c r="B248" s="894"/>
      <c r="C248" s="894"/>
      <c r="D248" s="894"/>
      <c r="E248" s="894"/>
      <c r="F248" s="894"/>
      <c r="G248" s="894"/>
      <c r="H248" s="894"/>
      <c r="I248" s="894"/>
      <c r="J248" s="894"/>
      <c r="K248" s="894"/>
      <c r="L248" s="894"/>
      <c r="M248" s="894"/>
      <c r="N248" s="894"/>
      <c r="O248" s="894"/>
      <c r="P248" s="894"/>
      <c r="Q248" s="894"/>
      <c r="R248" s="894"/>
      <c r="S248" s="894"/>
      <c r="T248" s="894"/>
      <c r="U248" s="894"/>
      <c r="V248" s="894"/>
    </row>
    <row r="249" spans="1:22" ht="14.25" customHeight="1">
      <c r="A249" s="894"/>
      <c r="B249" s="894"/>
      <c r="C249" s="894"/>
      <c r="D249" s="894"/>
      <c r="E249" s="894"/>
      <c r="F249" s="894"/>
      <c r="G249" s="894"/>
      <c r="H249" s="894"/>
      <c r="I249" s="894"/>
      <c r="J249" s="894"/>
      <c r="K249" s="894"/>
      <c r="L249" s="894"/>
      <c r="M249" s="894"/>
      <c r="N249" s="894"/>
      <c r="O249" s="894"/>
      <c r="P249" s="894"/>
      <c r="Q249" s="894"/>
      <c r="R249" s="894"/>
      <c r="S249" s="894"/>
      <c r="T249" s="894"/>
      <c r="U249" s="894"/>
      <c r="V249" s="894"/>
    </row>
    <row r="250" spans="1:22" ht="14.25" customHeight="1">
      <c r="A250" s="894"/>
      <c r="B250" s="894"/>
      <c r="C250" s="894"/>
      <c r="D250" s="894"/>
      <c r="E250" s="894"/>
      <c r="F250" s="894"/>
      <c r="G250" s="894"/>
      <c r="H250" s="894"/>
      <c r="I250" s="894"/>
      <c r="J250" s="894"/>
      <c r="K250" s="894"/>
      <c r="L250" s="894"/>
      <c r="M250" s="894"/>
      <c r="N250" s="894"/>
      <c r="O250" s="894"/>
      <c r="P250" s="894"/>
      <c r="Q250" s="894"/>
      <c r="R250" s="894"/>
      <c r="S250" s="894"/>
      <c r="T250" s="894"/>
      <c r="U250" s="894"/>
      <c r="V250" s="894"/>
    </row>
    <row r="251" spans="1:22" ht="14.25" customHeight="1">
      <c r="A251" s="894"/>
      <c r="B251" s="894"/>
      <c r="C251" s="894"/>
      <c r="D251" s="894"/>
      <c r="E251" s="894"/>
      <c r="F251" s="894"/>
      <c r="G251" s="894"/>
      <c r="H251" s="894"/>
      <c r="I251" s="894"/>
      <c r="J251" s="894"/>
      <c r="K251" s="894"/>
      <c r="L251" s="894"/>
      <c r="M251" s="894"/>
      <c r="N251" s="894"/>
      <c r="O251" s="894"/>
      <c r="P251" s="894"/>
      <c r="Q251" s="894"/>
      <c r="R251" s="894"/>
      <c r="S251" s="894"/>
      <c r="T251" s="894"/>
      <c r="U251" s="894"/>
      <c r="V251" s="894"/>
    </row>
    <row r="252" spans="1:22" ht="14.25" customHeight="1">
      <c r="A252" s="894"/>
      <c r="B252" s="894"/>
      <c r="C252" s="894"/>
      <c r="D252" s="894"/>
      <c r="E252" s="894"/>
      <c r="F252" s="894"/>
      <c r="G252" s="894"/>
      <c r="H252" s="894"/>
      <c r="I252" s="894"/>
      <c r="J252" s="894"/>
      <c r="K252" s="894"/>
      <c r="L252" s="894"/>
      <c r="M252" s="894"/>
      <c r="N252" s="894"/>
      <c r="O252" s="894"/>
      <c r="P252" s="894"/>
      <c r="Q252" s="894"/>
      <c r="R252" s="894"/>
      <c r="S252" s="894"/>
      <c r="T252" s="894"/>
      <c r="U252" s="894"/>
      <c r="V252" s="894"/>
    </row>
    <row r="253" spans="1:22" ht="14.25" customHeight="1">
      <c r="A253" s="894"/>
      <c r="B253" s="894"/>
      <c r="C253" s="894"/>
      <c r="D253" s="894"/>
      <c r="E253" s="894"/>
      <c r="F253" s="894"/>
      <c r="G253" s="894"/>
      <c r="H253" s="894"/>
      <c r="I253" s="894"/>
      <c r="J253" s="894"/>
      <c r="K253" s="894"/>
      <c r="L253" s="894"/>
      <c r="M253" s="894"/>
      <c r="N253" s="894"/>
      <c r="O253" s="894"/>
      <c r="P253" s="894"/>
      <c r="Q253" s="894"/>
      <c r="R253" s="894"/>
      <c r="S253" s="894"/>
      <c r="T253" s="894"/>
      <c r="U253" s="894"/>
      <c r="V253" s="894"/>
    </row>
    <row r="254" spans="1:22" ht="14.25" customHeight="1">
      <c r="A254" s="894"/>
      <c r="B254" s="894"/>
      <c r="C254" s="894"/>
      <c r="D254" s="894"/>
      <c r="E254" s="894"/>
      <c r="F254" s="894"/>
      <c r="G254" s="894"/>
      <c r="H254" s="894"/>
      <c r="I254" s="894"/>
      <c r="J254" s="894"/>
      <c r="K254" s="894"/>
      <c r="L254" s="894"/>
      <c r="M254" s="894"/>
      <c r="N254" s="894"/>
      <c r="O254" s="894"/>
      <c r="P254" s="894"/>
      <c r="Q254" s="894"/>
      <c r="R254" s="894"/>
      <c r="S254" s="894"/>
      <c r="T254" s="894"/>
      <c r="U254" s="894"/>
      <c r="V254" s="894"/>
    </row>
    <row r="255" spans="1:22" ht="14.25" customHeight="1">
      <c r="A255" s="894"/>
      <c r="B255" s="894"/>
      <c r="C255" s="894"/>
      <c r="D255" s="894"/>
      <c r="E255" s="894"/>
      <c r="F255" s="894"/>
      <c r="G255" s="894"/>
      <c r="H255" s="894"/>
      <c r="I255" s="894"/>
      <c r="J255" s="894"/>
      <c r="K255" s="894"/>
      <c r="L255" s="894"/>
      <c r="M255" s="894"/>
      <c r="N255" s="894"/>
      <c r="O255" s="894"/>
      <c r="P255" s="894"/>
      <c r="Q255" s="894"/>
      <c r="R255" s="894"/>
      <c r="S255" s="894"/>
      <c r="T255" s="894"/>
      <c r="U255" s="894"/>
      <c r="V255" s="894"/>
    </row>
    <row r="256" spans="1:22" ht="14.25" customHeight="1">
      <c r="A256" s="894"/>
      <c r="B256" s="894"/>
      <c r="C256" s="894"/>
      <c r="D256" s="894"/>
      <c r="E256" s="894"/>
      <c r="F256" s="894"/>
      <c r="G256" s="894"/>
      <c r="H256" s="894"/>
      <c r="I256" s="894"/>
      <c r="J256" s="894"/>
      <c r="K256" s="894"/>
      <c r="L256" s="894"/>
      <c r="M256" s="894"/>
      <c r="N256" s="894"/>
      <c r="O256" s="894"/>
      <c r="P256" s="894"/>
      <c r="Q256" s="894"/>
      <c r="R256" s="894"/>
      <c r="S256" s="894"/>
      <c r="T256" s="894"/>
      <c r="U256" s="894"/>
      <c r="V256" s="894"/>
    </row>
    <row r="257" spans="1:22" ht="14.25" customHeight="1">
      <c r="A257" s="894"/>
      <c r="B257" s="894"/>
      <c r="C257" s="894"/>
      <c r="D257" s="894"/>
      <c r="E257" s="894"/>
      <c r="F257" s="894"/>
      <c r="G257" s="894"/>
      <c r="H257" s="894"/>
      <c r="I257" s="894"/>
      <c r="J257" s="894"/>
      <c r="K257" s="894"/>
      <c r="L257" s="894"/>
      <c r="M257" s="894"/>
      <c r="N257" s="894"/>
      <c r="O257" s="894"/>
      <c r="P257" s="894"/>
      <c r="Q257" s="894"/>
      <c r="R257" s="894"/>
      <c r="S257" s="894"/>
      <c r="T257" s="894"/>
      <c r="U257" s="894"/>
      <c r="V257" s="894"/>
    </row>
    <row r="258" spans="1:22" ht="14.25" customHeight="1">
      <c r="A258" s="894"/>
      <c r="B258" s="894"/>
      <c r="C258" s="894"/>
      <c r="D258" s="894"/>
      <c r="E258" s="894"/>
      <c r="F258" s="894"/>
      <c r="G258" s="894"/>
      <c r="H258" s="894"/>
      <c r="I258" s="894"/>
      <c r="J258" s="894"/>
      <c r="K258" s="894"/>
      <c r="L258" s="894"/>
      <c r="M258" s="894"/>
      <c r="N258" s="894"/>
      <c r="O258" s="894"/>
      <c r="P258" s="894"/>
      <c r="Q258" s="894"/>
      <c r="R258" s="894"/>
      <c r="S258" s="894"/>
      <c r="T258" s="894"/>
      <c r="U258" s="894"/>
      <c r="V258" s="894"/>
    </row>
    <row r="259" spans="1:22" ht="14.25" customHeight="1">
      <c r="A259" s="894"/>
      <c r="B259" s="894"/>
      <c r="C259" s="894"/>
      <c r="D259" s="894"/>
      <c r="E259" s="894"/>
      <c r="F259" s="894"/>
      <c r="G259" s="894"/>
      <c r="H259" s="894"/>
      <c r="I259" s="894"/>
      <c r="J259" s="894"/>
      <c r="K259" s="894"/>
      <c r="L259" s="894"/>
      <c r="M259" s="894"/>
      <c r="N259" s="894"/>
      <c r="O259" s="894"/>
      <c r="P259" s="894"/>
      <c r="Q259" s="894"/>
      <c r="R259" s="894"/>
      <c r="S259" s="894"/>
      <c r="T259" s="894"/>
      <c r="U259" s="894"/>
      <c r="V259" s="894"/>
    </row>
    <row r="260" spans="1:22" ht="14.25" customHeight="1">
      <c r="A260" s="894"/>
      <c r="B260" s="894"/>
      <c r="C260" s="894"/>
      <c r="D260" s="894"/>
      <c r="E260" s="894"/>
      <c r="F260" s="894"/>
      <c r="G260" s="894"/>
      <c r="H260" s="894"/>
      <c r="I260" s="894"/>
      <c r="J260" s="894"/>
      <c r="K260" s="894"/>
      <c r="L260" s="894"/>
      <c r="M260" s="894"/>
      <c r="N260" s="894"/>
      <c r="O260" s="894"/>
      <c r="P260" s="894"/>
      <c r="Q260" s="894"/>
      <c r="R260" s="894"/>
      <c r="S260" s="894"/>
      <c r="T260" s="894"/>
      <c r="U260" s="894"/>
      <c r="V260" s="894"/>
    </row>
    <row r="261" spans="1:22" ht="14.25" customHeight="1">
      <c r="A261" s="894"/>
      <c r="B261" s="894"/>
      <c r="C261" s="894"/>
      <c r="D261" s="894"/>
      <c r="E261" s="894"/>
      <c r="F261" s="894"/>
      <c r="G261" s="894"/>
      <c r="H261" s="894"/>
      <c r="I261" s="894"/>
      <c r="J261" s="894"/>
      <c r="K261" s="894"/>
      <c r="L261" s="894"/>
      <c r="M261" s="894"/>
      <c r="N261" s="894"/>
      <c r="O261" s="894"/>
      <c r="P261" s="894"/>
      <c r="Q261" s="894"/>
      <c r="R261" s="894"/>
      <c r="S261" s="894"/>
      <c r="T261" s="894"/>
      <c r="U261" s="894"/>
      <c r="V261" s="894"/>
    </row>
    <row r="262" spans="1:22" ht="14.25" customHeight="1">
      <c r="A262" s="894"/>
      <c r="B262" s="894"/>
      <c r="C262" s="894"/>
      <c r="D262" s="894"/>
      <c r="E262" s="894"/>
      <c r="F262" s="894"/>
      <c r="G262" s="894"/>
      <c r="H262" s="894"/>
      <c r="I262" s="894"/>
      <c r="J262" s="894"/>
      <c r="K262" s="894"/>
      <c r="L262" s="894"/>
      <c r="M262" s="894"/>
      <c r="N262" s="894"/>
      <c r="O262" s="894"/>
      <c r="P262" s="894"/>
      <c r="Q262" s="894"/>
      <c r="R262" s="894"/>
      <c r="S262" s="894"/>
      <c r="T262" s="894"/>
      <c r="U262" s="894"/>
      <c r="V262" s="894"/>
    </row>
    <row r="263" spans="1:22" ht="14.25" customHeight="1">
      <c r="A263" s="894"/>
      <c r="B263" s="894"/>
      <c r="C263" s="894"/>
      <c r="D263" s="894"/>
      <c r="E263" s="894"/>
      <c r="F263" s="894"/>
      <c r="G263" s="894"/>
      <c r="H263" s="894"/>
      <c r="I263" s="894"/>
      <c r="J263" s="894"/>
      <c r="K263" s="894"/>
      <c r="L263" s="894"/>
      <c r="M263" s="894"/>
      <c r="N263" s="894"/>
      <c r="O263" s="894"/>
      <c r="P263" s="894"/>
      <c r="Q263" s="894"/>
      <c r="R263" s="894"/>
      <c r="S263" s="894"/>
      <c r="T263" s="894"/>
      <c r="U263" s="894"/>
      <c r="V263" s="894"/>
    </row>
    <row r="264" spans="1:22" ht="14.25" customHeight="1">
      <c r="A264" s="894"/>
      <c r="B264" s="894"/>
      <c r="C264" s="894"/>
      <c r="D264" s="894"/>
      <c r="E264" s="894"/>
      <c r="F264" s="894"/>
      <c r="G264" s="894"/>
      <c r="H264" s="894"/>
      <c r="I264" s="894"/>
      <c r="J264" s="894"/>
      <c r="K264" s="894"/>
      <c r="L264" s="894"/>
      <c r="M264" s="894"/>
      <c r="N264" s="894"/>
      <c r="O264" s="894"/>
      <c r="P264" s="894"/>
      <c r="Q264" s="894"/>
      <c r="R264" s="894"/>
      <c r="S264" s="894"/>
      <c r="T264" s="894"/>
      <c r="U264" s="894"/>
      <c r="V264" s="894"/>
    </row>
    <row r="265" spans="1:22" ht="14.25" customHeight="1">
      <c r="A265" s="894"/>
      <c r="B265" s="894"/>
      <c r="C265" s="894"/>
      <c r="D265" s="894"/>
      <c r="E265" s="894"/>
      <c r="F265" s="894"/>
      <c r="G265" s="894"/>
      <c r="H265" s="894"/>
      <c r="I265" s="894"/>
      <c r="J265" s="894"/>
      <c r="K265" s="894"/>
      <c r="L265" s="894"/>
      <c r="M265" s="894"/>
      <c r="N265" s="894"/>
      <c r="O265" s="894"/>
      <c r="P265" s="894"/>
      <c r="Q265" s="894"/>
      <c r="R265" s="894"/>
      <c r="S265" s="894"/>
      <c r="T265" s="894"/>
      <c r="U265" s="894"/>
      <c r="V265" s="894"/>
    </row>
    <row r="266" spans="1:22" ht="14.25" customHeight="1">
      <c r="A266" s="894"/>
      <c r="B266" s="894"/>
      <c r="C266" s="894"/>
      <c r="D266" s="894"/>
      <c r="E266" s="894"/>
      <c r="F266" s="894"/>
      <c r="G266" s="894"/>
      <c r="H266" s="894"/>
      <c r="I266" s="894"/>
      <c r="J266" s="894"/>
      <c r="K266" s="894"/>
      <c r="L266" s="894"/>
      <c r="M266" s="894"/>
      <c r="N266" s="894"/>
      <c r="O266" s="894"/>
      <c r="P266" s="894"/>
      <c r="Q266" s="894"/>
      <c r="R266" s="894"/>
      <c r="S266" s="894"/>
      <c r="T266" s="894"/>
      <c r="U266" s="894"/>
      <c r="V266" s="894"/>
    </row>
    <row r="267" spans="1:22" ht="14.25" customHeight="1">
      <c r="A267" s="894"/>
      <c r="B267" s="894"/>
      <c r="C267" s="894"/>
      <c r="D267" s="894"/>
      <c r="E267" s="894"/>
      <c r="F267" s="894"/>
      <c r="G267" s="894"/>
      <c r="H267" s="894"/>
      <c r="I267" s="894"/>
      <c r="J267" s="894"/>
      <c r="K267" s="894"/>
      <c r="L267" s="894"/>
      <c r="M267" s="894"/>
      <c r="N267" s="894"/>
      <c r="O267" s="894"/>
      <c r="P267" s="894"/>
      <c r="Q267" s="894"/>
      <c r="R267" s="894"/>
      <c r="S267" s="894"/>
      <c r="T267" s="894"/>
      <c r="U267" s="894"/>
      <c r="V267" s="894"/>
    </row>
    <row r="268" spans="1:22" ht="14.25" customHeight="1">
      <c r="A268" s="894"/>
      <c r="B268" s="894"/>
      <c r="C268" s="894"/>
      <c r="D268" s="894"/>
      <c r="E268" s="894"/>
      <c r="F268" s="894"/>
      <c r="G268" s="894"/>
      <c r="H268" s="894"/>
      <c r="I268" s="894"/>
      <c r="J268" s="894"/>
      <c r="K268" s="894"/>
      <c r="L268" s="894"/>
      <c r="M268" s="894"/>
      <c r="N268" s="894"/>
      <c r="O268" s="894"/>
      <c r="P268" s="894"/>
      <c r="Q268" s="894"/>
      <c r="R268" s="894"/>
      <c r="S268" s="894"/>
      <c r="T268" s="894"/>
      <c r="U268" s="894"/>
      <c r="V268" s="894"/>
    </row>
    <row r="269" spans="1:22" ht="14.25" customHeight="1">
      <c r="A269" s="894"/>
      <c r="B269" s="894"/>
      <c r="C269" s="894"/>
      <c r="D269" s="894"/>
      <c r="E269" s="894"/>
      <c r="F269" s="894"/>
      <c r="G269" s="894"/>
      <c r="H269" s="894"/>
      <c r="I269" s="894"/>
      <c r="J269" s="894"/>
      <c r="K269" s="894"/>
      <c r="L269" s="894"/>
      <c r="M269" s="894"/>
      <c r="N269" s="894"/>
      <c r="O269" s="894"/>
      <c r="P269" s="894"/>
      <c r="Q269" s="894"/>
      <c r="R269" s="894"/>
      <c r="S269" s="894"/>
      <c r="T269" s="894"/>
      <c r="U269" s="894"/>
      <c r="V269" s="894"/>
    </row>
    <row r="270" spans="1:22" ht="14.25" customHeight="1">
      <c r="A270" s="894"/>
      <c r="B270" s="894"/>
      <c r="C270" s="894"/>
      <c r="D270" s="894"/>
      <c r="E270" s="894"/>
      <c r="F270" s="894"/>
      <c r="G270" s="894"/>
      <c r="H270" s="894"/>
      <c r="I270" s="894"/>
      <c r="J270" s="894"/>
      <c r="K270" s="894"/>
      <c r="L270" s="894"/>
      <c r="M270" s="894"/>
      <c r="N270" s="894"/>
      <c r="O270" s="894"/>
      <c r="P270" s="894"/>
      <c r="Q270" s="894"/>
      <c r="R270" s="894"/>
      <c r="S270" s="894"/>
      <c r="T270" s="894"/>
      <c r="U270" s="894"/>
      <c r="V270" s="894"/>
    </row>
    <row r="271" spans="1:22" ht="14.25" customHeight="1">
      <c r="A271" s="894"/>
      <c r="B271" s="894"/>
      <c r="C271" s="894"/>
      <c r="D271" s="894"/>
      <c r="E271" s="894"/>
      <c r="F271" s="894"/>
      <c r="G271" s="894"/>
      <c r="H271" s="894"/>
      <c r="I271" s="894"/>
      <c r="J271" s="894"/>
      <c r="K271" s="894"/>
      <c r="L271" s="894"/>
      <c r="M271" s="894"/>
      <c r="N271" s="894"/>
      <c r="O271" s="894"/>
      <c r="P271" s="894"/>
      <c r="Q271" s="894"/>
      <c r="R271" s="894"/>
      <c r="S271" s="894"/>
      <c r="T271" s="894"/>
      <c r="U271" s="894"/>
      <c r="V271" s="894"/>
    </row>
    <row r="272" spans="1:22" ht="14.25" customHeight="1">
      <c r="A272" s="894"/>
      <c r="B272" s="894"/>
      <c r="C272" s="894"/>
      <c r="D272" s="894"/>
      <c r="E272" s="894"/>
      <c r="F272" s="894"/>
      <c r="G272" s="894"/>
      <c r="H272" s="894"/>
      <c r="I272" s="894"/>
      <c r="J272" s="894"/>
      <c r="K272" s="894"/>
      <c r="L272" s="894"/>
      <c r="M272" s="894"/>
      <c r="N272" s="894"/>
      <c r="O272" s="894"/>
      <c r="P272" s="894"/>
      <c r="Q272" s="894"/>
      <c r="R272" s="894"/>
      <c r="S272" s="894"/>
      <c r="T272" s="894"/>
      <c r="U272" s="894"/>
      <c r="V272" s="894"/>
    </row>
    <row r="273" spans="1:22" ht="14.25" customHeight="1">
      <c r="A273" s="894"/>
      <c r="B273" s="894"/>
      <c r="C273" s="894"/>
      <c r="D273" s="894"/>
      <c r="E273" s="894"/>
      <c r="F273" s="894"/>
      <c r="G273" s="894"/>
      <c r="H273" s="894"/>
      <c r="I273" s="894"/>
      <c r="J273" s="894"/>
      <c r="K273" s="894"/>
      <c r="L273" s="894"/>
      <c r="M273" s="894"/>
      <c r="N273" s="894"/>
      <c r="O273" s="894"/>
      <c r="P273" s="894"/>
      <c r="Q273" s="894"/>
      <c r="R273" s="894"/>
      <c r="S273" s="894"/>
      <c r="T273" s="894"/>
      <c r="U273" s="894"/>
      <c r="V273" s="894"/>
    </row>
    <row r="274" spans="1:22" ht="14.25" customHeight="1">
      <c r="A274" s="894"/>
      <c r="B274" s="894"/>
      <c r="C274" s="894"/>
      <c r="D274" s="894"/>
      <c r="E274" s="894"/>
      <c r="F274" s="894"/>
      <c r="G274" s="894"/>
      <c r="H274" s="894"/>
      <c r="I274" s="894"/>
      <c r="J274" s="894"/>
      <c r="K274" s="894"/>
      <c r="L274" s="894"/>
      <c r="M274" s="894"/>
      <c r="N274" s="894"/>
      <c r="O274" s="894"/>
      <c r="P274" s="894"/>
      <c r="Q274" s="894"/>
      <c r="R274" s="894"/>
      <c r="S274" s="894"/>
      <c r="T274" s="894"/>
      <c r="U274" s="894"/>
      <c r="V274" s="894"/>
    </row>
    <row r="275" spans="1:22" ht="14.25" customHeight="1">
      <c r="A275" s="894"/>
      <c r="B275" s="894"/>
      <c r="C275" s="894"/>
      <c r="D275" s="894"/>
      <c r="E275" s="894"/>
      <c r="F275" s="894"/>
      <c r="G275" s="894"/>
      <c r="H275" s="894"/>
      <c r="I275" s="894"/>
      <c r="J275" s="894"/>
      <c r="K275" s="894"/>
      <c r="L275" s="894"/>
      <c r="M275" s="894"/>
      <c r="N275" s="894"/>
      <c r="O275" s="894"/>
      <c r="P275" s="894"/>
      <c r="Q275" s="894"/>
      <c r="R275" s="894"/>
      <c r="S275" s="894"/>
      <c r="T275" s="894"/>
      <c r="U275" s="894"/>
      <c r="V275" s="894"/>
    </row>
    <row r="276" spans="1:22" ht="14.25" customHeight="1">
      <c r="A276" s="894"/>
      <c r="B276" s="894"/>
      <c r="C276" s="894"/>
      <c r="D276" s="894"/>
      <c r="E276" s="894"/>
      <c r="F276" s="894"/>
      <c r="G276" s="894"/>
      <c r="H276" s="894"/>
      <c r="I276" s="894"/>
      <c r="J276" s="894"/>
      <c r="K276" s="894"/>
      <c r="L276" s="894"/>
      <c r="M276" s="894"/>
      <c r="N276" s="894"/>
      <c r="O276" s="894"/>
      <c r="P276" s="894"/>
      <c r="Q276" s="894"/>
      <c r="R276" s="894"/>
      <c r="S276" s="894"/>
      <c r="T276" s="894"/>
      <c r="U276" s="894"/>
      <c r="V276" s="894"/>
    </row>
    <row r="277" spans="1:22" ht="14.25" customHeight="1">
      <c r="A277" s="894"/>
      <c r="B277" s="894"/>
      <c r="C277" s="894"/>
      <c r="D277" s="894"/>
      <c r="E277" s="894"/>
      <c r="F277" s="894"/>
      <c r="G277" s="894"/>
      <c r="H277" s="894"/>
      <c r="I277" s="894"/>
      <c r="J277" s="894"/>
      <c r="K277" s="894"/>
      <c r="L277" s="894"/>
      <c r="M277" s="894"/>
      <c r="N277" s="894"/>
      <c r="O277" s="894"/>
      <c r="P277" s="894"/>
      <c r="Q277" s="894"/>
      <c r="R277" s="894"/>
      <c r="S277" s="894"/>
      <c r="T277" s="894"/>
      <c r="U277" s="894"/>
      <c r="V277" s="894"/>
    </row>
    <row r="278" spans="1:22" ht="14.25" customHeight="1">
      <c r="A278" s="894"/>
      <c r="B278" s="894"/>
      <c r="C278" s="894"/>
      <c r="D278" s="894"/>
      <c r="E278" s="894"/>
      <c r="F278" s="894"/>
      <c r="G278" s="894"/>
      <c r="H278" s="894"/>
      <c r="I278" s="894"/>
      <c r="J278" s="894"/>
      <c r="K278" s="894"/>
      <c r="L278" s="894"/>
      <c r="M278" s="894"/>
      <c r="N278" s="894"/>
      <c r="O278" s="894"/>
      <c r="P278" s="894"/>
      <c r="Q278" s="894"/>
      <c r="R278" s="894"/>
      <c r="S278" s="894"/>
      <c r="T278" s="894"/>
      <c r="U278" s="894"/>
      <c r="V278" s="894"/>
    </row>
    <row r="279" spans="1:22" ht="14.25" customHeight="1">
      <c r="A279" s="894"/>
      <c r="B279" s="894"/>
      <c r="C279" s="894"/>
      <c r="D279" s="894"/>
      <c r="E279" s="894"/>
      <c r="F279" s="894"/>
      <c r="G279" s="894"/>
      <c r="H279" s="894"/>
      <c r="I279" s="894"/>
      <c r="J279" s="894"/>
      <c r="K279" s="894"/>
      <c r="L279" s="894"/>
      <c r="M279" s="894"/>
      <c r="N279" s="894"/>
      <c r="O279" s="894"/>
      <c r="P279" s="894"/>
      <c r="Q279" s="894"/>
      <c r="R279" s="894"/>
      <c r="S279" s="894"/>
      <c r="T279" s="894"/>
      <c r="U279" s="894"/>
      <c r="V279" s="894"/>
    </row>
    <row r="280" spans="1:22" ht="14.25" customHeight="1">
      <c r="A280" s="894"/>
      <c r="B280" s="894"/>
      <c r="C280" s="894"/>
      <c r="D280" s="894"/>
      <c r="E280" s="894"/>
      <c r="F280" s="894"/>
      <c r="G280" s="894"/>
      <c r="H280" s="894"/>
      <c r="I280" s="894"/>
      <c r="J280" s="894"/>
      <c r="K280" s="894"/>
      <c r="L280" s="894"/>
      <c r="M280" s="894"/>
      <c r="N280" s="894"/>
      <c r="O280" s="894"/>
      <c r="P280" s="894"/>
      <c r="Q280" s="894"/>
      <c r="R280" s="894"/>
      <c r="S280" s="894"/>
      <c r="T280" s="894"/>
      <c r="U280" s="894"/>
      <c r="V280" s="894"/>
    </row>
    <row r="281" spans="1:22" ht="14.25" customHeight="1">
      <c r="A281" s="894"/>
      <c r="B281" s="894"/>
      <c r="C281" s="894"/>
      <c r="D281" s="894"/>
      <c r="E281" s="894"/>
      <c r="F281" s="894"/>
      <c r="G281" s="894"/>
      <c r="H281" s="894"/>
      <c r="I281" s="894"/>
      <c r="J281" s="894"/>
      <c r="K281" s="894"/>
      <c r="L281" s="894"/>
      <c r="M281" s="894"/>
      <c r="N281" s="894"/>
      <c r="O281" s="894"/>
      <c r="P281" s="894"/>
      <c r="Q281" s="894"/>
      <c r="R281" s="894"/>
      <c r="S281" s="894"/>
      <c r="T281" s="894"/>
      <c r="U281" s="894"/>
      <c r="V281" s="894"/>
    </row>
    <row r="282" spans="1:22" ht="14.25" customHeight="1">
      <c r="A282" s="894"/>
      <c r="B282" s="894"/>
      <c r="C282" s="894"/>
      <c r="D282" s="894"/>
      <c r="E282" s="894"/>
      <c r="F282" s="894"/>
      <c r="G282" s="894"/>
      <c r="H282" s="894"/>
      <c r="I282" s="894"/>
      <c r="J282" s="894"/>
      <c r="K282" s="894"/>
      <c r="L282" s="894"/>
      <c r="M282" s="894"/>
      <c r="N282" s="894"/>
      <c r="O282" s="894"/>
      <c r="P282" s="894"/>
      <c r="Q282" s="894"/>
      <c r="R282" s="894"/>
      <c r="S282" s="894"/>
      <c r="T282" s="894"/>
      <c r="U282" s="894"/>
      <c r="V282" s="894"/>
    </row>
    <row r="283" spans="1:22" ht="14.25" customHeight="1">
      <c r="A283" s="894"/>
      <c r="B283" s="894"/>
      <c r="C283" s="894"/>
      <c r="D283" s="894"/>
      <c r="E283" s="894"/>
      <c r="F283" s="894"/>
      <c r="G283" s="894"/>
      <c r="H283" s="894"/>
      <c r="I283" s="894"/>
      <c r="J283" s="894"/>
      <c r="K283" s="894"/>
      <c r="L283" s="894"/>
      <c r="M283" s="894"/>
      <c r="N283" s="894"/>
      <c r="O283" s="894"/>
      <c r="P283" s="894"/>
      <c r="Q283" s="894"/>
      <c r="R283" s="894"/>
      <c r="S283" s="894"/>
      <c r="T283" s="894"/>
      <c r="U283" s="894"/>
      <c r="V283" s="894"/>
    </row>
    <row r="284" spans="1:22" ht="14.25" customHeight="1">
      <c r="A284" s="894"/>
      <c r="B284" s="894"/>
      <c r="C284" s="894"/>
      <c r="D284" s="894"/>
      <c r="E284" s="894"/>
      <c r="F284" s="894"/>
      <c r="G284" s="894"/>
      <c r="H284" s="894"/>
      <c r="I284" s="894"/>
      <c r="J284" s="894"/>
      <c r="K284" s="894"/>
      <c r="L284" s="894"/>
      <c r="M284" s="894"/>
      <c r="N284" s="894"/>
      <c r="O284" s="894"/>
      <c r="P284" s="894"/>
      <c r="Q284" s="894"/>
      <c r="R284" s="894"/>
      <c r="S284" s="894"/>
      <c r="T284" s="894"/>
      <c r="U284" s="894"/>
      <c r="V284" s="894"/>
    </row>
    <row r="285" spans="1:22" ht="14.25" customHeight="1">
      <c r="A285" s="894"/>
      <c r="B285" s="894"/>
      <c r="C285" s="894"/>
      <c r="D285" s="894"/>
      <c r="E285" s="894"/>
      <c r="F285" s="894"/>
      <c r="G285" s="894"/>
      <c r="H285" s="894"/>
      <c r="I285" s="894"/>
      <c r="J285" s="894"/>
      <c r="K285" s="894"/>
      <c r="L285" s="894"/>
      <c r="M285" s="894"/>
      <c r="N285" s="894"/>
      <c r="O285" s="894"/>
      <c r="P285" s="894"/>
      <c r="Q285" s="894"/>
      <c r="R285" s="894"/>
      <c r="S285" s="894"/>
      <c r="T285" s="894"/>
      <c r="U285" s="894"/>
      <c r="V285" s="894"/>
    </row>
    <row r="286" spans="1:22" ht="14.25" customHeight="1">
      <c r="A286" s="894"/>
      <c r="B286" s="894"/>
      <c r="C286" s="894"/>
      <c r="D286" s="894"/>
      <c r="E286" s="894"/>
      <c r="F286" s="894"/>
      <c r="G286" s="894"/>
      <c r="H286" s="894"/>
      <c r="I286" s="894"/>
      <c r="J286" s="894"/>
      <c r="K286" s="894"/>
      <c r="L286" s="894"/>
      <c r="M286" s="894"/>
      <c r="N286" s="894"/>
      <c r="O286" s="894"/>
      <c r="P286" s="894"/>
      <c r="Q286" s="894"/>
      <c r="R286" s="894"/>
      <c r="S286" s="894"/>
      <c r="T286" s="894"/>
      <c r="U286" s="894"/>
      <c r="V286" s="894"/>
    </row>
    <row r="287" spans="1:22" ht="14.25" customHeight="1">
      <c r="A287" s="894"/>
      <c r="B287" s="894"/>
      <c r="C287" s="894"/>
      <c r="D287" s="894"/>
      <c r="E287" s="894"/>
      <c r="F287" s="894"/>
      <c r="G287" s="894"/>
      <c r="H287" s="894"/>
      <c r="I287" s="894"/>
      <c r="J287" s="894"/>
      <c r="K287" s="894"/>
      <c r="L287" s="894"/>
      <c r="M287" s="894"/>
      <c r="N287" s="894"/>
      <c r="O287" s="894"/>
      <c r="P287" s="894"/>
      <c r="Q287" s="894"/>
      <c r="R287" s="894"/>
      <c r="S287" s="894"/>
      <c r="T287" s="894"/>
      <c r="U287" s="894"/>
      <c r="V287" s="894"/>
    </row>
    <row r="288" spans="1:22" ht="14.25" customHeight="1">
      <c r="A288" s="894"/>
      <c r="B288" s="894"/>
      <c r="C288" s="894"/>
      <c r="D288" s="894"/>
      <c r="E288" s="894"/>
      <c r="F288" s="894"/>
      <c r="G288" s="894"/>
      <c r="H288" s="894"/>
      <c r="I288" s="894"/>
      <c r="J288" s="894"/>
      <c r="K288" s="894"/>
      <c r="L288" s="894"/>
      <c r="M288" s="894"/>
      <c r="N288" s="894"/>
      <c r="O288" s="894"/>
      <c r="P288" s="894"/>
      <c r="Q288" s="894"/>
      <c r="R288" s="894"/>
      <c r="S288" s="894"/>
      <c r="T288" s="894"/>
      <c r="U288" s="894"/>
      <c r="V288" s="894"/>
    </row>
    <row r="289" spans="1:22" ht="14.25" customHeight="1">
      <c r="A289" s="894"/>
      <c r="B289" s="894"/>
      <c r="C289" s="894"/>
      <c r="D289" s="894"/>
      <c r="E289" s="894"/>
      <c r="F289" s="894"/>
      <c r="G289" s="894"/>
      <c r="H289" s="894"/>
      <c r="I289" s="894"/>
      <c r="J289" s="894"/>
      <c r="K289" s="894"/>
      <c r="L289" s="894"/>
      <c r="M289" s="894"/>
      <c r="N289" s="894"/>
      <c r="O289" s="894"/>
      <c r="P289" s="894"/>
      <c r="Q289" s="894"/>
      <c r="R289" s="894"/>
      <c r="S289" s="894"/>
      <c r="T289" s="894"/>
      <c r="U289" s="894"/>
      <c r="V289" s="894"/>
    </row>
    <row r="290" spans="1:22" ht="14.25" customHeight="1">
      <c r="A290" s="894"/>
      <c r="B290" s="894"/>
      <c r="C290" s="894"/>
      <c r="D290" s="894"/>
      <c r="E290" s="894"/>
      <c r="F290" s="894"/>
      <c r="G290" s="894"/>
      <c r="H290" s="894"/>
      <c r="I290" s="894"/>
      <c r="J290" s="894"/>
      <c r="K290" s="894"/>
      <c r="L290" s="894"/>
      <c r="M290" s="894"/>
      <c r="N290" s="894"/>
      <c r="O290" s="894"/>
      <c r="P290" s="894"/>
      <c r="Q290" s="894"/>
      <c r="R290" s="894"/>
      <c r="S290" s="894"/>
      <c r="T290" s="894"/>
      <c r="U290" s="894"/>
      <c r="V290" s="894"/>
    </row>
    <row r="291" spans="1:22" ht="14.25" customHeight="1">
      <c r="A291" s="894"/>
      <c r="B291" s="894"/>
      <c r="C291" s="894"/>
      <c r="D291" s="894"/>
      <c r="E291" s="894"/>
      <c r="F291" s="894"/>
      <c r="G291" s="894"/>
      <c r="H291" s="894"/>
      <c r="I291" s="894"/>
      <c r="J291" s="894"/>
      <c r="K291" s="894"/>
      <c r="L291" s="894"/>
      <c r="M291" s="894"/>
      <c r="N291" s="894"/>
      <c r="O291" s="894"/>
      <c r="P291" s="894"/>
      <c r="Q291" s="894"/>
      <c r="R291" s="894"/>
      <c r="S291" s="894"/>
      <c r="T291" s="894"/>
      <c r="U291" s="894"/>
      <c r="V291" s="894"/>
    </row>
    <row r="292" spans="1:22" ht="14.25" customHeight="1">
      <c r="A292" s="894"/>
      <c r="B292" s="894"/>
      <c r="C292" s="894"/>
      <c r="D292" s="894"/>
      <c r="E292" s="894"/>
      <c r="F292" s="894"/>
      <c r="G292" s="894"/>
      <c r="H292" s="894"/>
      <c r="I292" s="894"/>
      <c r="J292" s="894"/>
      <c r="K292" s="894"/>
      <c r="L292" s="894"/>
      <c r="M292" s="894"/>
      <c r="N292" s="894"/>
      <c r="O292" s="894"/>
      <c r="P292" s="894"/>
      <c r="Q292" s="894"/>
      <c r="R292" s="894"/>
      <c r="S292" s="894"/>
      <c r="T292" s="894"/>
      <c r="U292" s="894"/>
      <c r="V292" s="894"/>
    </row>
    <row r="293" spans="1:22" ht="14.25" customHeight="1">
      <c r="A293" s="894"/>
      <c r="B293" s="894"/>
      <c r="C293" s="894"/>
      <c r="D293" s="894"/>
      <c r="E293" s="894"/>
      <c r="F293" s="894"/>
      <c r="G293" s="894"/>
      <c r="H293" s="894"/>
      <c r="I293" s="894"/>
      <c r="J293" s="894"/>
      <c r="K293" s="894"/>
      <c r="L293" s="894"/>
      <c r="M293" s="894"/>
      <c r="N293" s="894"/>
      <c r="O293" s="894"/>
      <c r="P293" s="894"/>
      <c r="Q293" s="894"/>
      <c r="R293" s="894"/>
      <c r="S293" s="894"/>
      <c r="T293" s="894"/>
      <c r="U293" s="894"/>
      <c r="V293" s="894"/>
    </row>
    <row r="294" spans="1:22" ht="14.25" customHeight="1">
      <c r="A294" s="894"/>
      <c r="B294" s="894"/>
      <c r="C294" s="894"/>
      <c r="D294" s="894"/>
      <c r="E294" s="894"/>
      <c r="F294" s="894"/>
      <c r="G294" s="894"/>
      <c r="H294" s="894"/>
      <c r="I294" s="894"/>
      <c r="J294" s="894"/>
      <c r="K294" s="894"/>
      <c r="L294" s="894"/>
      <c r="M294" s="894"/>
      <c r="N294" s="894"/>
      <c r="O294" s="894"/>
      <c r="P294" s="894"/>
      <c r="Q294" s="894"/>
      <c r="R294" s="894"/>
      <c r="S294" s="894"/>
      <c r="T294" s="894"/>
      <c r="U294" s="894"/>
      <c r="V294" s="894"/>
    </row>
    <row r="295" spans="1:22" ht="14.25" customHeight="1">
      <c r="A295" s="894"/>
      <c r="B295" s="894"/>
      <c r="C295" s="894"/>
      <c r="D295" s="894"/>
      <c r="E295" s="894"/>
      <c r="F295" s="894"/>
      <c r="G295" s="894"/>
      <c r="H295" s="894"/>
      <c r="I295" s="894"/>
      <c r="J295" s="894"/>
      <c r="K295" s="894"/>
      <c r="L295" s="894"/>
      <c r="M295" s="894"/>
      <c r="N295" s="894"/>
      <c r="O295" s="894"/>
      <c r="P295" s="894"/>
      <c r="Q295" s="894"/>
      <c r="R295" s="894"/>
      <c r="S295" s="894"/>
      <c r="T295" s="894"/>
      <c r="U295" s="894"/>
      <c r="V295" s="894"/>
    </row>
    <row r="296" spans="1:22" ht="14.25" customHeight="1">
      <c r="A296" s="894"/>
      <c r="B296" s="894"/>
      <c r="C296" s="894"/>
      <c r="D296" s="894"/>
      <c r="E296" s="894"/>
      <c r="F296" s="894"/>
      <c r="G296" s="894"/>
      <c r="H296" s="894"/>
      <c r="I296" s="894"/>
      <c r="J296" s="894"/>
      <c r="K296" s="894"/>
      <c r="L296" s="894"/>
      <c r="M296" s="894"/>
      <c r="N296" s="894"/>
      <c r="O296" s="894"/>
      <c r="P296" s="894"/>
      <c r="Q296" s="894"/>
      <c r="R296" s="894"/>
      <c r="S296" s="894"/>
      <c r="T296" s="894"/>
      <c r="U296" s="894"/>
      <c r="V296" s="894"/>
    </row>
    <row r="297" spans="1:22" ht="14.25" customHeight="1">
      <c r="A297" s="894"/>
      <c r="B297" s="894"/>
      <c r="C297" s="894"/>
      <c r="D297" s="894"/>
      <c r="E297" s="894"/>
      <c r="F297" s="894"/>
      <c r="G297" s="894"/>
      <c r="H297" s="894"/>
      <c r="I297" s="894"/>
      <c r="J297" s="894"/>
      <c r="K297" s="894"/>
      <c r="L297" s="894"/>
      <c r="M297" s="894"/>
      <c r="N297" s="894"/>
      <c r="O297" s="894"/>
      <c r="P297" s="894"/>
      <c r="Q297" s="894"/>
      <c r="R297" s="894"/>
      <c r="S297" s="894"/>
      <c r="T297" s="894"/>
      <c r="U297" s="894"/>
      <c r="V297" s="894"/>
    </row>
    <row r="298" spans="1:22" ht="14.25" customHeight="1">
      <c r="A298" s="894"/>
      <c r="B298" s="894"/>
      <c r="C298" s="894"/>
      <c r="D298" s="894"/>
      <c r="E298" s="894"/>
      <c r="F298" s="894"/>
      <c r="G298" s="894"/>
      <c r="H298" s="894"/>
      <c r="I298" s="894"/>
      <c r="J298" s="894"/>
      <c r="K298" s="894"/>
      <c r="L298" s="894"/>
      <c r="M298" s="894"/>
      <c r="N298" s="894"/>
      <c r="O298" s="894"/>
      <c r="P298" s="894"/>
      <c r="Q298" s="894"/>
      <c r="R298" s="894"/>
      <c r="S298" s="894"/>
      <c r="T298" s="894"/>
      <c r="U298" s="894"/>
      <c r="V298" s="894"/>
    </row>
    <row r="299" spans="1:22" ht="14.25" customHeight="1">
      <c r="A299" s="894"/>
      <c r="B299" s="894"/>
      <c r="C299" s="894"/>
      <c r="D299" s="894"/>
      <c r="E299" s="894"/>
      <c r="F299" s="894"/>
      <c r="G299" s="894"/>
      <c r="H299" s="894"/>
      <c r="I299" s="894"/>
      <c r="J299" s="894"/>
      <c r="K299" s="894"/>
      <c r="L299" s="894"/>
      <c r="M299" s="894"/>
      <c r="N299" s="894"/>
      <c r="O299" s="894"/>
      <c r="P299" s="894"/>
      <c r="Q299" s="894"/>
      <c r="R299" s="894"/>
      <c r="S299" s="894"/>
      <c r="T299" s="894"/>
      <c r="U299" s="894"/>
      <c r="V299" s="894"/>
    </row>
    <row r="300" spans="1:22" ht="14.25" customHeight="1">
      <c r="A300" s="894"/>
      <c r="B300" s="894"/>
      <c r="C300" s="894"/>
      <c r="D300" s="894"/>
      <c r="E300" s="894"/>
      <c r="F300" s="894"/>
      <c r="G300" s="894"/>
      <c r="H300" s="894"/>
      <c r="I300" s="894"/>
      <c r="J300" s="894"/>
      <c r="K300" s="894"/>
      <c r="L300" s="894"/>
      <c r="M300" s="894"/>
      <c r="N300" s="894"/>
      <c r="O300" s="894"/>
      <c r="P300" s="894"/>
      <c r="Q300" s="894"/>
      <c r="R300" s="894"/>
      <c r="S300" s="894"/>
      <c r="T300" s="894"/>
      <c r="U300" s="894"/>
      <c r="V300" s="894"/>
    </row>
    <row r="301" spans="1:22" ht="14.25" customHeight="1">
      <c r="A301" s="894"/>
      <c r="B301" s="894"/>
      <c r="C301" s="894"/>
      <c r="D301" s="894"/>
      <c r="E301" s="894"/>
      <c r="F301" s="894"/>
      <c r="G301" s="894"/>
      <c r="H301" s="894"/>
      <c r="I301" s="894"/>
      <c r="J301" s="894"/>
      <c r="K301" s="894"/>
      <c r="L301" s="894"/>
      <c r="M301" s="894"/>
      <c r="N301" s="894"/>
      <c r="O301" s="894"/>
      <c r="P301" s="894"/>
      <c r="Q301" s="894"/>
      <c r="R301" s="894"/>
      <c r="S301" s="894"/>
      <c r="T301" s="894"/>
      <c r="U301" s="894"/>
      <c r="V301" s="894"/>
    </row>
    <row r="302" spans="1:22" ht="14.25" customHeight="1">
      <c r="A302" s="894"/>
      <c r="B302" s="894"/>
      <c r="C302" s="894"/>
      <c r="D302" s="894"/>
      <c r="E302" s="894"/>
      <c r="F302" s="894"/>
      <c r="G302" s="894"/>
      <c r="H302" s="894"/>
      <c r="I302" s="894"/>
      <c r="J302" s="894"/>
      <c r="K302" s="894"/>
      <c r="L302" s="894"/>
      <c r="M302" s="894"/>
      <c r="N302" s="894"/>
      <c r="O302" s="894"/>
      <c r="P302" s="894"/>
      <c r="Q302" s="894"/>
      <c r="R302" s="894"/>
      <c r="S302" s="894"/>
      <c r="T302" s="894"/>
      <c r="U302" s="894"/>
      <c r="V302" s="894"/>
    </row>
    <row r="303" spans="1:22" ht="14.25" customHeight="1">
      <c r="A303" s="894"/>
      <c r="B303" s="894"/>
      <c r="C303" s="894"/>
      <c r="D303" s="894"/>
      <c r="E303" s="894"/>
      <c r="F303" s="894"/>
      <c r="G303" s="894"/>
      <c r="H303" s="894"/>
      <c r="I303" s="894"/>
      <c r="J303" s="894"/>
      <c r="K303" s="894"/>
      <c r="L303" s="894"/>
      <c r="M303" s="894"/>
      <c r="N303" s="894"/>
      <c r="O303" s="894"/>
      <c r="P303" s="894"/>
      <c r="Q303" s="894"/>
      <c r="R303" s="894"/>
      <c r="S303" s="894"/>
      <c r="T303" s="894"/>
      <c r="U303" s="894"/>
      <c r="V303" s="894"/>
    </row>
    <row r="304" spans="1:22" ht="14.25" customHeight="1">
      <c r="A304" s="894"/>
      <c r="B304" s="894"/>
      <c r="C304" s="894"/>
      <c r="D304" s="894"/>
      <c r="E304" s="894"/>
      <c r="F304" s="894"/>
      <c r="G304" s="894"/>
      <c r="H304" s="894"/>
      <c r="I304" s="894"/>
      <c r="J304" s="894"/>
      <c r="K304" s="894"/>
      <c r="L304" s="894"/>
      <c r="M304" s="894"/>
      <c r="N304" s="894"/>
      <c r="O304" s="894"/>
      <c r="P304" s="894"/>
      <c r="Q304" s="894"/>
      <c r="R304" s="894"/>
      <c r="S304" s="894"/>
      <c r="T304" s="894"/>
      <c r="U304" s="894"/>
      <c r="V304" s="894"/>
    </row>
    <row r="305" spans="1:22" ht="14.25" customHeight="1">
      <c r="A305" s="894"/>
      <c r="B305" s="894"/>
      <c r="C305" s="894"/>
      <c r="D305" s="894"/>
      <c r="E305" s="894"/>
      <c r="F305" s="894"/>
      <c r="G305" s="894"/>
      <c r="H305" s="894"/>
      <c r="I305" s="894"/>
      <c r="J305" s="894"/>
      <c r="K305" s="894"/>
      <c r="L305" s="894"/>
      <c r="M305" s="894"/>
      <c r="N305" s="894"/>
      <c r="O305" s="894"/>
      <c r="P305" s="894"/>
      <c r="Q305" s="894"/>
      <c r="R305" s="894"/>
      <c r="S305" s="894"/>
      <c r="T305" s="894"/>
      <c r="U305" s="894"/>
      <c r="V305" s="894"/>
    </row>
    <row r="306" spans="1:22" ht="14.25" customHeight="1">
      <c r="A306" s="894"/>
      <c r="B306" s="894"/>
      <c r="C306" s="894"/>
      <c r="D306" s="894"/>
      <c r="E306" s="894"/>
      <c r="F306" s="894"/>
      <c r="G306" s="894"/>
      <c r="H306" s="894"/>
      <c r="I306" s="894"/>
      <c r="J306" s="894"/>
      <c r="K306" s="894"/>
      <c r="L306" s="894"/>
      <c r="M306" s="894"/>
      <c r="N306" s="894"/>
      <c r="O306" s="894"/>
      <c r="P306" s="894"/>
      <c r="Q306" s="894"/>
      <c r="R306" s="894"/>
      <c r="S306" s="894"/>
      <c r="T306" s="894"/>
      <c r="U306" s="894"/>
      <c r="V306" s="894"/>
    </row>
    <row r="307" spans="1:22" ht="14.25" customHeight="1">
      <c r="A307" s="894"/>
      <c r="B307" s="894"/>
      <c r="C307" s="894"/>
      <c r="D307" s="894"/>
      <c r="E307" s="894"/>
      <c r="F307" s="894"/>
      <c r="G307" s="894"/>
      <c r="H307" s="894"/>
      <c r="I307" s="894"/>
      <c r="J307" s="894"/>
      <c r="K307" s="894"/>
      <c r="L307" s="894"/>
      <c r="M307" s="894"/>
      <c r="N307" s="894"/>
      <c r="O307" s="894"/>
      <c r="P307" s="894"/>
      <c r="Q307" s="894"/>
      <c r="R307" s="894"/>
      <c r="S307" s="894"/>
      <c r="T307" s="894"/>
      <c r="U307" s="894"/>
      <c r="V307" s="894"/>
    </row>
    <row r="308" spans="1:22" ht="14.25" customHeight="1">
      <c r="A308" s="894"/>
      <c r="B308" s="894"/>
      <c r="C308" s="894"/>
      <c r="D308" s="894"/>
      <c r="E308" s="894"/>
      <c r="F308" s="894"/>
      <c r="G308" s="894"/>
      <c r="H308" s="894"/>
      <c r="I308" s="894"/>
      <c r="J308" s="894"/>
      <c r="K308" s="894"/>
      <c r="L308" s="894"/>
      <c r="M308" s="894"/>
      <c r="N308" s="894"/>
      <c r="O308" s="894"/>
      <c r="P308" s="894"/>
      <c r="Q308" s="894"/>
      <c r="R308" s="894"/>
      <c r="S308" s="894"/>
      <c r="T308" s="894"/>
      <c r="U308" s="894"/>
      <c r="V308" s="894"/>
    </row>
    <row r="309" spans="1:22" ht="14.25" customHeight="1">
      <c r="A309" s="894"/>
      <c r="B309" s="894"/>
      <c r="C309" s="894"/>
      <c r="D309" s="894"/>
      <c r="E309" s="894"/>
      <c r="F309" s="894"/>
      <c r="G309" s="894"/>
      <c r="H309" s="894"/>
      <c r="I309" s="894"/>
      <c r="J309" s="894"/>
      <c r="K309" s="894"/>
      <c r="L309" s="894"/>
      <c r="M309" s="894"/>
      <c r="N309" s="894"/>
      <c r="O309" s="894"/>
      <c r="P309" s="894"/>
      <c r="Q309" s="894"/>
      <c r="R309" s="894"/>
      <c r="S309" s="894"/>
      <c r="T309" s="894"/>
      <c r="U309" s="894"/>
      <c r="V309" s="894"/>
    </row>
    <row r="310" spans="1:22" ht="14.25" customHeight="1">
      <c r="A310" s="894"/>
      <c r="B310" s="894"/>
      <c r="C310" s="894"/>
      <c r="D310" s="894"/>
      <c r="E310" s="894"/>
      <c r="F310" s="894"/>
      <c r="G310" s="894"/>
      <c r="H310" s="894"/>
      <c r="I310" s="894"/>
      <c r="J310" s="894"/>
      <c r="K310" s="894"/>
      <c r="L310" s="894"/>
      <c r="M310" s="894"/>
      <c r="N310" s="894"/>
      <c r="O310" s="894"/>
      <c r="P310" s="894"/>
      <c r="Q310" s="894"/>
      <c r="R310" s="894"/>
      <c r="S310" s="894"/>
      <c r="T310" s="894"/>
      <c r="U310" s="894"/>
      <c r="V310" s="894"/>
    </row>
    <row r="311" spans="1:22" ht="14.25" customHeight="1">
      <c r="A311" s="894"/>
      <c r="B311" s="894"/>
      <c r="C311" s="894"/>
      <c r="D311" s="894"/>
      <c r="E311" s="894"/>
      <c r="F311" s="894"/>
      <c r="G311" s="894"/>
      <c r="H311" s="894"/>
      <c r="I311" s="894"/>
      <c r="J311" s="894"/>
      <c r="K311" s="894"/>
      <c r="L311" s="894"/>
      <c r="M311" s="894"/>
      <c r="N311" s="894"/>
      <c r="O311" s="894"/>
      <c r="P311" s="894"/>
      <c r="Q311" s="894"/>
      <c r="R311" s="894"/>
      <c r="S311" s="894"/>
      <c r="T311" s="894"/>
      <c r="U311" s="894"/>
      <c r="V311" s="894"/>
    </row>
    <row r="312" spans="1:22" ht="14.25" customHeight="1">
      <c r="A312" s="894"/>
      <c r="B312" s="894"/>
      <c r="C312" s="894"/>
      <c r="D312" s="894"/>
      <c r="E312" s="894"/>
      <c r="F312" s="894"/>
      <c r="G312" s="894"/>
      <c r="H312" s="894"/>
      <c r="I312" s="894"/>
      <c r="J312" s="894"/>
      <c r="K312" s="894"/>
      <c r="L312" s="894"/>
      <c r="M312" s="894"/>
      <c r="N312" s="894"/>
      <c r="O312" s="894"/>
      <c r="P312" s="894"/>
      <c r="Q312" s="894"/>
      <c r="R312" s="894"/>
      <c r="S312" s="894"/>
      <c r="T312" s="894"/>
      <c r="U312" s="894"/>
      <c r="V312" s="894"/>
    </row>
    <row r="313" spans="1:22" ht="14.25" customHeight="1">
      <c r="A313" s="894"/>
      <c r="B313" s="894"/>
      <c r="C313" s="894"/>
      <c r="D313" s="894"/>
      <c r="E313" s="894"/>
      <c r="F313" s="894"/>
      <c r="G313" s="894"/>
      <c r="H313" s="894"/>
      <c r="I313" s="894"/>
      <c r="J313" s="894"/>
      <c r="K313" s="894"/>
      <c r="L313" s="894"/>
      <c r="M313" s="894"/>
      <c r="N313" s="894"/>
      <c r="O313" s="894"/>
      <c r="P313" s="894"/>
      <c r="Q313" s="894"/>
      <c r="R313" s="894"/>
      <c r="S313" s="894"/>
      <c r="T313" s="894"/>
      <c r="U313" s="894"/>
      <c r="V313" s="894"/>
    </row>
    <row r="314" spans="1:22" ht="14.25" customHeight="1">
      <c r="A314" s="894"/>
      <c r="B314" s="894"/>
      <c r="C314" s="894"/>
      <c r="D314" s="894"/>
      <c r="E314" s="894"/>
      <c r="F314" s="894"/>
      <c r="G314" s="894"/>
      <c r="H314" s="894"/>
      <c r="I314" s="894"/>
      <c r="J314" s="894"/>
      <c r="K314" s="894"/>
      <c r="L314" s="894"/>
      <c r="M314" s="894"/>
      <c r="N314" s="894"/>
      <c r="O314" s="894"/>
      <c r="P314" s="894"/>
      <c r="Q314" s="894"/>
      <c r="R314" s="894"/>
      <c r="S314" s="894"/>
      <c r="T314" s="894"/>
      <c r="U314" s="894"/>
      <c r="V314" s="894"/>
    </row>
    <row r="315" spans="1:22" ht="14.25" customHeight="1">
      <c r="A315" s="894"/>
      <c r="B315" s="894"/>
      <c r="C315" s="894"/>
      <c r="D315" s="894"/>
      <c r="E315" s="894"/>
      <c r="F315" s="894"/>
      <c r="G315" s="894"/>
      <c r="H315" s="894"/>
      <c r="I315" s="894"/>
      <c r="J315" s="894"/>
      <c r="K315" s="894"/>
      <c r="L315" s="894"/>
      <c r="M315" s="894"/>
      <c r="N315" s="894"/>
      <c r="O315" s="894"/>
      <c r="P315" s="894"/>
      <c r="Q315" s="894"/>
      <c r="R315" s="894"/>
      <c r="S315" s="894"/>
      <c r="T315" s="894"/>
      <c r="U315" s="894"/>
      <c r="V315" s="894"/>
    </row>
    <row r="316" spans="1:22" ht="14.25" customHeight="1">
      <c r="A316" s="894"/>
      <c r="B316" s="894"/>
      <c r="C316" s="894"/>
      <c r="D316" s="894"/>
      <c r="E316" s="894"/>
      <c r="F316" s="894"/>
      <c r="G316" s="894"/>
      <c r="H316" s="894"/>
      <c r="I316" s="894"/>
      <c r="J316" s="894"/>
      <c r="K316" s="894"/>
      <c r="L316" s="894"/>
      <c r="M316" s="894"/>
      <c r="N316" s="894"/>
      <c r="O316" s="894"/>
      <c r="P316" s="894"/>
      <c r="Q316" s="894"/>
      <c r="R316" s="894"/>
      <c r="S316" s="894"/>
      <c r="T316" s="894"/>
      <c r="U316" s="894"/>
      <c r="V316" s="894"/>
    </row>
    <row r="317" spans="1:22" ht="14.25" customHeight="1">
      <c r="A317" s="894"/>
      <c r="B317" s="894"/>
      <c r="C317" s="894"/>
      <c r="D317" s="894"/>
      <c r="E317" s="894"/>
      <c r="F317" s="894"/>
      <c r="G317" s="894"/>
      <c r="H317" s="894"/>
      <c r="I317" s="894"/>
      <c r="J317" s="894"/>
      <c r="K317" s="894"/>
      <c r="L317" s="894"/>
      <c r="M317" s="894"/>
      <c r="N317" s="894"/>
      <c r="O317" s="894"/>
      <c r="P317" s="894"/>
      <c r="Q317" s="894"/>
      <c r="R317" s="894"/>
      <c r="S317" s="894"/>
      <c r="T317" s="894"/>
      <c r="U317" s="894"/>
      <c r="V317" s="894"/>
    </row>
    <row r="318" spans="1:22" ht="14.25" customHeight="1">
      <c r="A318" s="894"/>
      <c r="B318" s="894"/>
      <c r="C318" s="894"/>
      <c r="D318" s="894"/>
      <c r="E318" s="894"/>
      <c r="F318" s="894"/>
      <c r="G318" s="894"/>
      <c r="H318" s="894"/>
      <c r="I318" s="894"/>
      <c r="J318" s="894"/>
      <c r="K318" s="894"/>
      <c r="L318" s="894"/>
      <c r="M318" s="894"/>
      <c r="N318" s="894"/>
      <c r="O318" s="894"/>
      <c r="P318" s="894"/>
      <c r="Q318" s="894"/>
      <c r="R318" s="894"/>
      <c r="S318" s="894"/>
      <c r="T318" s="894"/>
      <c r="U318" s="894"/>
      <c r="V318" s="894"/>
    </row>
    <row r="319" spans="1:22" ht="14.25" customHeight="1">
      <c r="A319" s="894"/>
      <c r="B319" s="894"/>
      <c r="C319" s="894"/>
      <c r="D319" s="894"/>
      <c r="E319" s="894"/>
      <c r="F319" s="894"/>
      <c r="G319" s="894"/>
      <c r="H319" s="894"/>
      <c r="I319" s="894"/>
      <c r="J319" s="894"/>
      <c r="K319" s="894"/>
      <c r="L319" s="894"/>
      <c r="M319" s="894"/>
      <c r="N319" s="894"/>
      <c r="O319" s="894"/>
      <c r="P319" s="894"/>
      <c r="Q319" s="894"/>
      <c r="R319" s="894"/>
      <c r="S319" s="894"/>
      <c r="T319" s="894"/>
      <c r="U319" s="894"/>
      <c r="V319" s="894"/>
    </row>
    <row r="320" spans="1:22" ht="14.25" customHeight="1">
      <c r="A320" s="894"/>
      <c r="B320" s="894"/>
      <c r="C320" s="894"/>
      <c r="D320" s="894"/>
      <c r="E320" s="894"/>
      <c r="F320" s="894"/>
      <c r="G320" s="894"/>
      <c r="H320" s="894"/>
      <c r="I320" s="894"/>
      <c r="J320" s="894"/>
      <c r="K320" s="894"/>
      <c r="L320" s="894"/>
      <c r="M320" s="894"/>
      <c r="N320" s="894"/>
      <c r="O320" s="894"/>
      <c r="P320" s="894"/>
      <c r="Q320" s="894"/>
      <c r="R320" s="894"/>
      <c r="S320" s="894"/>
      <c r="T320" s="894"/>
      <c r="U320" s="894"/>
      <c r="V320" s="894"/>
    </row>
    <row r="321" spans="1:22" ht="14.25" customHeight="1">
      <c r="A321" s="894"/>
      <c r="B321" s="894"/>
      <c r="C321" s="894"/>
      <c r="D321" s="894"/>
      <c r="E321" s="894"/>
      <c r="F321" s="894"/>
      <c r="G321" s="894"/>
      <c r="H321" s="894"/>
      <c r="I321" s="894"/>
      <c r="J321" s="894"/>
      <c r="K321" s="894"/>
      <c r="L321" s="894"/>
      <c r="M321" s="894"/>
      <c r="N321" s="894"/>
      <c r="O321" s="894"/>
      <c r="P321" s="894"/>
      <c r="Q321" s="894"/>
      <c r="R321" s="894"/>
      <c r="S321" s="894"/>
      <c r="T321" s="894"/>
      <c r="U321" s="894"/>
      <c r="V321" s="894"/>
    </row>
    <row r="322" spans="1:22" ht="14.25" customHeight="1">
      <c r="A322" s="894"/>
      <c r="B322" s="894"/>
      <c r="C322" s="894"/>
      <c r="D322" s="894"/>
      <c r="E322" s="894"/>
      <c r="F322" s="894"/>
      <c r="G322" s="894"/>
      <c r="H322" s="894"/>
      <c r="I322" s="894"/>
      <c r="J322" s="894"/>
      <c r="K322" s="894"/>
      <c r="L322" s="894"/>
      <c r="M322" s="894"/>
      <c r="N322" s="894"/>
      <c r="O322" s="894"/>
      <c r="P322" s="894"/>
      <c r="Q322" s="894"/>
      <c r="R322" s="894"/>
      <c r="S322" s="894"/>
      <c r="T322" s="894"/>
      <c r="U322" s="894"/>
      <c r="V322" s="894"/>
    </row>
    <row r="323" spans="1:22" ht="14.25" customHeight="1">
      <c r="A323" s="894"/>
      <c r="B323" s="894"/>
      <c r="C323" s="894"/>
      <c r="D323" s="894"/>
      <c r="E323" s="894"/>
      <c r="F323" s="894"/>
      <c r="G323" s="894"/>
      <c r="H323" s="894"/>
      <c r="I323" s="894"/>
      <c r="J323" s="894"/>
      <c r="K323" s="894"/>
      <c r="L323" s="894"/>
      <c r="M323" s="894"/>
      <c r="N323" s="894"/>
      <c r="O323" s="894"/>
      <c r="P323" s="894"/>
      <c r="Q323" s="894"/>
      <c r="R323" s="894"/>
      <c r="S323" s="894"/>
      <c r="T323" s="894"/>
      <c r="U323" s="894"/>
      <c r="V323" s="894"/>
    </row>
    <row r="324" spans="1:22" ht="14.25" customHeight="1">
      <c r="A324" s="894"/>
      <c r="B324" s="894"/>
      <c r="C324" s="894"/>
      <c r="D324" s="894"/>
      <c r="E324" s="894"/>
      <c r="F324" s="894"/>
      <c r="G324" s="894"/>
      <c r="H324" s="894"/>
      <c r="I324" s="894"/>
      <c r="J324" s="894"/>
      <c r="K324" s="894"/>
      <c r="L324" s="894"/>
      <c r="M324" s="894"/>
      <c r="N324" s="894"/>
      <c r="O324" s="894"/>
      <c r="P324" s="894"/>
      <c r="Q324" s="894"/>
      <c r="R324" s="894"/>
      <c r="S324" s="894"/>
      <c r="T324" s="894"/>
      <c r="U324" s="894"/>
      <c r="V324" s="894"/>
    </row>
    <row r="325" spans="1:22" ht="14.25" customHeight="1">
      <c r="A325" s="894"/>
      <c r="B325" s="894"/>
      <c r="C325" s="894"/>
      <c r="D325" s="894"/>
      <c r="E325" s="894"/>
      <c r="F325" s="894"/>
      <c r="G325" s="894"/>
      <c r="H325" s="894"/>
      <c r="I325" s="894"/>
      <c r="J325" s="894"/>
      <c r="K325" s="894"/>
      <c r="L325" s="894"/>
      <c r="M325" s="894"/>
      <c r="N325" s="894"/>
      <c r="O325" s="894"/>
      <c r="P325" s="894"/>
      <c r="Q325" s="894"/>
      <c r="R325" s="894"/>
      <c r="S325" s="894"/>
      <c r="T325" s="894"/>
      <c r="U325" s="894"/>
      <c r="V325" s="894"/>
    </row>
    <row r="326" spans="1:22" ht="14.25" customHeight="1">
      <c r="A326" s="894"/>
      <c r="B326" s="894"/>
      <c r="C326" s="894"/>
      <c r="D326" s="894"/>
      <c r="E326" s="894"/>
      <c r="F326" s="894"/>
      <c r="G326" s="894"/>
      <c r="H326" s="894"/>
      <c r="I326" s="894"/>
      <c r="J326" s="894"/>
      <c r="K326" s="894"/>
      <c r="L326" s="894"/>
      <c r="M326" s="894"/>
      <c r="N326" s="894"/>
      <c r="O326" s="894"/>
      <c r="P326" s="894"/>
      <c r="Q326" s="894"/>
      <c r="R326" s="894"/>
      <c r="S326" s="894"/>
      <c r="T326" s="894"/>
      <c r="U326" s="894"/>
      <c r="V326" s="894"/>
    </row>
    <row r="327" spans="1:22" ht="14.25" customHeight="1">
      <c r="A327" s="894"/>
      <c r="B327" s="894"/>
      <c r="C327" s="894"/>
      <c r="D327" s="894"/>
      <c r="E327" s="894"/>
      <c r="F327" s="894"/>
      <c r="G327" s="894"/>
      <c r="H327" s="894"/>
      <c r="I327" s="894"/>
      <c r="J327" s="894"/>
      <c r="K327" s="894"/>
      <c r="L327" s="894"/>
      <c r="M327" s="894"/>
      <c r="N327" s="894"/>
      <c r="O327" s="894"/>
      <c r="P327" s="894"/>
      <c r="Q327" s="894"/>
      <c r="R327" s="894"/>
      <c r="S327" s="894"/>
      <c r="T327" s="894"/>
      <c r="U327" s="894"/>
      <c r="V327" s="894"/>
    </row>
    <row r="328" spans="1:22" ht="14.25" customHeight="1">
      <c r="A328" s="894"/>
      <c r="B328" s="894"/>
      <c r="C328" s="894"/>
      <c r="D328" s="894"/>
      <c r="E328" s="894"/>
      <c r="F328" s="894"/>
      <c r="G328" s="894"/>
      <c r="H328" s="894"/>
      <c r="I328" s="894"/>
      <c r="J328" s="894"/>
      <c r="K328" s="894"/>
      <c r="L328" s="894"/>
      <c r="M328" s="894"/>
      <c r="N328" s="894"/>
      <c r="O328" s="894"/>
      <c r="P328" s="894"/>
      <c r="Q328" s="894"/>
      <c r="R328" s="894"/>
      <c r="S328" s="894"/>
      <c r="T328" s="894"/>
      <c r="U328" s="894"/>
      <c r="V328" s="894"/>
    </row>
    <row r="329" spans="1:22" ht="14.25" customHeight="1">
      <c r="A329" s="894"/>
      <c r="B329" s="894"/>
      <c r="C329" s="894"/>
      <c r="D329" s="894"/>
      <c r="E329" s="894"/>
      <c r="F329" s="894"/>
      <c r="G329" s="894"/>
      <c r="H329" s="894"/>
      <c r="I329" s="894"/>
      <c r="J329" s="894"/>
      <c r="K329" s="894"/>
      <c r="L329" s="894"/>
      <c r="M329" s="894"/>
      <c r="N329" s="894"/>
      <c r="O329" s="894"/>
      <c r="P329" s="894"/>
      <c r="Q329" s="894"/>
      <c r="R329" s="894"/>
      <c r="S329" s="894"/>
      <c r="T329" s="894"/>
      <c r="U329" s="894"/>
      <c r="V329" s="894"/>
    </row>
    <row r="330" spans="1:22" ht="14.25" customHeight="1">
      <c r="A330" s="894"/>
      <c r="B330" s="894"/>
      <c r="C330" s="894"/>
      <c r="D330" s="894"/>
      <c r="E330" s="894"/>
      <c r="F330" s="894"/>
      <c r="G330" s="894"/>
      <c r="H330" s="894"/>
      <c r="I330" s="894"/>
      <c r="J330" s="894"/>
      <c r="K330" s="894"/>
      <c r="L330" s="894"/>
      <c r="M330" s="894"/>
      <c r="N330" s="894"/>
      <c r="O330" s="894"/>
      <c r="P330" s="894"/>
      <c r="Q330" s="894"/>
      <c r="R330" s="894"/>
      <c r="S330" s="894"/>
      <c r="T330" s="894"/>
      <c r="U330" s="894"/>
      <c r="V330" s="894"/>
    </row>
    <row r="331" spans="1:22" ht="14.25" customHeight="1">
      <c r="A331" s="894"/>
      <c r="B331" s="894"/>
      <c r="C331" s="894"/>
      <c r="D331" s="894"/>
      <c r="E331" s="894"/>
      <c r="F331" s="894"/>
      <c r="G331" s="894"/>
      <c r="H331" s="894"/>
      <c r="I331" s="894"/>
      <c r="J331" s="894"/>
      <c r="K331" s="894"/>
      <c r="L331" s="894"/>
      <c r="M331" s="894"/>
      <c r="N331" s="894"/>
      <c r="O331" s="894"/>
      <c r="P331" s="894"/>
      <c r="Q331" s="894"/>
      <c r="R331" s="894"/>
      <c r="S331" s="894"/>
      <c r="T331" s="894"/>
      <c r="U331" s="894"/>
      <c r="V331" s="894"/>
    </row>
    <row r="332" spans="1:22" ht="14.25" customHeight="1">
      <c r="A332" s="894"/>
      <c r="B332" s="894"/>
      <c r="C332" s="894"/>
      <c r="D332" s="894"/>
      <c r="E332" s="894"/>
      <c r="F332" s="894"/>
      <c r="G332" s="894"/>
      <c r="H332" s="894"/>
      <c r="I332" s="894"/>
      <c r="J332" s="894"/>
      <c r="K332" s="894"/>
      <c r="L332" s="894"/>
      <c r="M332" s="894"/>
      <c r="N332" s="894"/>
      <c r="O332" s="894"/>
      <c r="P332" s="894"/>
      <c r="Q332" s="894"/>
      <c r="R332" s="894"/>
      <c r="S332" s="894"/>
      <c r="T332" s="894"/>
      <c r="U332" s="894"/>
      <c r="V332" s="894"/>
    </row>
    <row r="333" spans="1:22" ht="14.25" customHeight="1">
      <c r="A333" s="894"/>
      <c r="B333" s="894"/>
      <c r="C333" s="894"/>
      <c r="D333" s="894"/>
      <c r="E333" s="894"/>
      <c r="F333" s="894"/>
      <c r="G333" s="894"/>
      <c r="H333" s="894"/>
      <c r="I333" s="894"/>
      <c r="J333" s="894"/>
      <c r="K333" s="894"/>
      <c r="L333" s="894"/>
      <c r="M333" s="894"/>
      <c r="N333" s="894"/>
      <c r="O333" s="894"/>
      <c r="P333" s="894"/>
      <c r="Q333" s="894"/>
      <c r="R333" s="894"/>
      <c r="S333" s="894"/>
      <c r="T333" s="894"/>
      <c r="U333" s="894"/>
      <c r="V333" s="894"/>
    </row>
    <row r="334" spans="1:22" ht="14.25" customHeight="1">
      <c r="A334" s="894"/>
      <c r="B334" s="894"/>
      <c r="C334" s="894"/>
      <c r="D334" s="894"/>
      <c r="E334" s="894"/>
      <c r="F334" s="894"/>
      <c r="G334" s="894"/>
      <c r="H334" s="894"/>
      <c r="I334" s="894"/>
      <c r="J334" s="894"/>
      <c r="K334" s="894"/>
      <c r="L334" s="894"/>
      <c r="M334" s="894"/>
      <c r="N334" s="894"/>
      <c r="O334" s="894"/>
      <c r="P334" s="894"/>
      <c r="Q334" s="894"/>
      <c r="R334" s="894"/>
      <c r="S334" s="894"/>
      <c r="T334" s="894"/>
      <c r="U334" s="894"/>
      <c r="V334" s="894"/>
    </row>
    <row r="335" spans="1:22" ht="14.25" customHeight="1">
      <c r="A335" s="894"/>
      <c r="B335" s="894"/>
      <c r="C335" s="894"/>
      <c r="D335" s="894"/>
      <c r="E335" s="894"/>
      <c r="F335" s="894"/>
      <c r="G335" s="894"/>
      <c r="H335" s="894"/>
      <c r="I335" s="894"/>
      <c r="J335" s="894"/>
      <c r="K335" s="894"/>
      <c r="L335" s="894"/>
      <c r="M335" s="894"/>
      <c r="N335" s="894"/>
      <c r="O335" s="894"/>
      <c r="P335" s="894"/>
      <c r="Q335" s="894"/>
      <c r="R335" s="894"/>
      <c r="S335" s="894"/>
      <c r="T335" s="894"/>
      <c r="U335" s="894"/>
      <c r="V335" s="894"/>
    </row>
    <row r="336" spans="1:22" ht="14.25" customHeight="1">
      <c r="A336" s="894"/>
      <c r="B336" s="894"/>
      <c r="C336" s="894"/>
      <c r="D336" s="894"/>
      <c r="E336" s="894"/>
      <c r="F336" s="894"/>
      <c r="G336" s="894"/>
      <c r="H336" s="894"/>
      <c r="I336" s="894"/>
      <c r="J336" s="894"/>
      <c r="K336" s="894"/>
      <c r="L336" s="894"/>
      <c r="M336" s="894"/>
      <c r="N336" s="894"/>
      <c r="O336" s="894"/>
      <c r="P336" s="894"/>
      <c r="Q336" s="894"/>
      <c r="R336" s="894"/>
      <c r="S336" s="894"/>
      <c r="T336" s="894"/>
      <c r="U336" s="894"/>
      <c r="V336" s="894"/>
    </row>
    <row r="337" spans="1:22" ht="14.25" customHeight="1">
      <c r="A337" s="894"/>
      <c r="B337" s="894"/>
      <c r="C337" s="894"/>
      <c r="D337" s="894"/>
      <c r="E337" s="894"/>
      <c r="F337" s="894"/>
      <c r="G337" s="894"/>
      <c r="H337" s="894"/>
      <c r="I337" s="894"/>
      <c r="J337" s="894"/>
      <c r="K337" s="894"/>
      <c r="L337" s="894"/>
      <c r="M337" s="894"/>
      <c r="N337" s="894"/>
      <c r="O337" s="894"/>
      <c r="P337" s="894"/>
      <c r="Q337" s="894"/>
      <c r="R337" s="894"/>
      <c r="S337" s="894"/>
      <c r="T337" s="894"/>
      <c r="U337" s="894"/>
      <c r="V337" s="894"/>
    </row>
    <row r="338" spans="1:22" ht="14.25" customHeight="1">
      <c r="A338" s="894"/>
      <c r="B338" s="894"/>
      <c r="C338" s="894"/>
      <c r="D338" s="894"/>
      <c r="E338" s="894"/>
      <c r="F338" s="894"/>
      <c r="G338" s="894"/>
      <c r="H338" s="894"/>
      <c r="I338" s="894"/>
      <c r="J338" s="894"/>
      <c r="K338" s="894"/>
      <c r="L338" s="894"/>
      <c r="M338" s="894"/>
      <c r="N338" s="894"/>
      <c r="O338" s="894"/>
      <c r="P338" s="894"/>
      <c r="Q338" s="894"/>
      <c r="R338" s="894"/>
      <c r="S338" s="894"/>
      <c r="T338" s="894"/>
      <c r="U338" s="894"/>
      <c r="V338" s="894"/>
    </row>
    <row r="339" spans="1:22" ht="14.25" customHeight="1">
      <c r="A339" s="894"/>
      <c r="B339" s="894"/>
      <c r="C339" s="894"/>
      <c r="D339" s="894"/>
      <c r="E339" s="894"/>
      <c r="F339" s="894"/>
      <c r="G339" s="894"/>
      <c r="H339" s="894"/>
      <c r="I339" s="894"/>
      <c r="J339" s="894"/>
      <c r="K339" s="894"/>
      <c r="L339" s="894"/>
      <c r="M339" s="894"/>
      <c r="N339" s="894"/>
      <c r="O339" s="894"/>
      <c r="P339" s="894"/>
      <c r="Q339" s="894"/>
      <c r="R339" s="894"/>
      <c r="S339" s="894"/>
      <c r="T339" s="894"/>
      <c r="U339" s="894"/>
      <c r="V339" s="894"/>
    </row>
    <row r="340" spans="1:22" ht="14.25" customHeight="1">
      <c r="A340" s="894"/>
      <c r="B340" s="894"/>
      <c r="C340" s="894"/>
      <c r="D340" s="894"/>
      <c r="E340" s="894"/>
      <c r="F340" s="894"/>
      <c r="G340" s="894"/>
      <c r="H340" s="894"/>
      <c r="I340" s="894"/>
      <c r="J340" s="894"/>
      <c r="K340" s="894"/>
      <c r="L340" s="894"/>
      <c r="M340" s="894"/>
      <c r="N340" s="894"/>
      <c r="O340" s="894"/>
      <c r="P340" s="894"/>
      <c r="Q340" s="894"/>
      <c r="R340" s="894"/>
      <c r="S340" s="894"/>
      <c r="T340" s="894"/>
      <c r="U340" s="894"/>
      <c r="V340" s="894"/>
    </row>
    <row r="341" spans="1:22" ht="14.25" customHeight="1">
      <c r="A341" s="894"/>
      <c r="B341" s="894"/>
      <c r="C341" s="894"/>
      <c r="D341" s="894"/>
      <c r="E341" s="894"/>
      <c r="F341" s="894"/>
      <c r="G341" s="894"/>
      <c r="H341" s="894"/>
      <c r="I341" s="894"/>
      <c r="J341" s="894"/>
      <c r="K341" s="894"/>
      <c r="L341" s="894"/>
      <c r="M341" s="894"/>
      <c r="N341" s="894"/>
      <c r="O341" s="894"/>
      <c r="P341" s="894"/>
      <c r="Q341" s="894"/>
      <c r="R341" s="894"/>
      <c r="S341" s="894"/>
      <c r="T341" s="894"/>
      <c r="U341" s="894"/>
      <c r="V341" s="894"/>
    </row>
    <row r="342" spans="1:22" ht="14.25" customHeight="1">
      <c r="A342" s="894"/>
      <c r="B342" s="894"/>
      <c r="C342" s="894"/>
      <c r="D342" s="894"/>
      <c r="E342" s="894"/>
      <c r="F342" s="894"/>
      <c r="G342" s="894"/>
      <c r="H342" s="894"/>
      <c r="I342" s="894"/>
      <c r="J342" s="894"/>
      <c r="K342" s="894"/>
      <c r="L342" s="894"/>
      <c r="M342" s="894"/>
      <c r="N342" s="894"/>
      <c r="O342" s="894"/>
      <c r="P342" s="894"/>
      <c r="Q342" s="894"/>
      <c r="R342" s="894"/>
      <c r="S342" s="894"/>
      <c r="T342" s="894"/>
      <c r="U342" s="894"/>
      <c r="V342" s="894"/>
    </row>
    <row r="343" spans="1:22" ht="14.25" customHeight="1">
      <c r="A343" s="894"/>
      <c r="B343" s="894"/>
      <c r="C343" s="894"/>
      <c r="D343" s="894"/>
      <c r="E343" s="894"/>
      <c r="F343" s="894"/>
      <c r="G343" s="894"/>
      <c r="H343" s="894"/>
      <c r="I343" s="894"/>
      <c r="J343" s="894"/>
      <c r="K343" s="894"/>
      <c r="L343" s="894"/>
      <c r="M343" s="894"/>
      <c r="N343" s="894"/>
      <c r="O343" s="894"/>
      <c r="P343" s="894"/>
      <c r="Q343" s="894"/>
      <c r="R343" s="894"/>
      <c r="S343" s="894"/>
      <c r="T343" s="894"/>
      <c r="U343" s="894"/>
      <c r="V343" s="894"/>
    </row>
    <row r="344" spans="1:22" ht="14.25" customHeight="1">
      <c r="A344" s="894"/>
      <c r="B344" s="894"/>
      <c r="C344" s="894"/>
      <c r="D344" s="894"/>
      <c r="E344" s="894"/>
      <c r="F344" s="894"/>
      <c r="G344" s="894"/>
      <c r="H344" s="894"/>
      <c r="I344" s="894"/>
      <c r="J344" s="894"/>
      <c r="K344" s="894"/>
      <c r="L344" s="894"/>
      <c r="M344" s="894"/>
      <c r="N344" s="894"/>
      <c r="O344" s="894"/>
      <c r="P344" s="894"/>
      <c r="Q344" s="894"/>
      <c r="R344" s="894"/>
      <c r="S344" s="894"/>
      <c r="T344" s="894"/>
      <c r="U344" s="894"/>
      <c r="V344" s="894"/>
    </row>
    <row r="345" spans="1:22" ht="14.25" customHeight="1">
      <c r="A345" s="894"/>
      <c r="B345" s="894"/>
      <c r="C345" s="894"/>
      <c r="D345" s="894"/>
      <c r="E345" s="894"/>
      <c r="F345" s="894"/>
      <c r="G345" s="894"/>
      <c r="H345" s="894"/>
      <c r="I345" s="894"/>
      <c r="J345" s="894"/>
      <c r="K345" s="894"/>
      <c r="L345" s="894"/>
      <c r="M345" s="894"/>
      <c r="N345" s="894"/>
      <c r="O345" s="894"/>
      <c r="P345" s="894"/>
      <c r="Q345" s="894"/>
      <c r="R345" s="894"/>
      <c r="S345" s="894"/>
      <c r="T345" s="894"/>
      <c r="U345" s="894"/>
      <c r="V345" s="894"/>
    </row>
    <row r="346" spans="1:22" ht="14.25" customHeight="1">
      <c r="A346" s="894"/>
      <c r="B346" s="894"/>
      <c r="C346" s="894"/>
      <c r="D346" s="894"/>
      <c r="E346" s="894"/>
      <c r="F346" s="894"/>
      <c r="G346" s="894"/>
      <c r="H346" s="894"/>
      <c r="I346" s="894"/>
      <c r="J346" s="894"/>
      <c r="K346" s="894"/>
      <c r="L346" s="894"/>
      <c r="M346" s="894"/>
      <c r="N346" s="894"/>
      <c r="O346" s="894"/>
      <c r="P346" s="894"/>
      <c r="Q346" s="894"/>
      <c r="R346" s="894"/>
      <c r="S346" s="894"/>
      <c r="T346" s="894"/>
      <c r="U346" s="894"/>
      <c r="V346" s="894"/>
    </row>
    <row r="347" spans="1:22" ht="14.25" customHeight="1">
      <c r="A347" s="894"/>
      <c r="B347" s="894"/>
      <c r="C347" s="894"/>
      <c r="D347" s="894"/>
      <c r="E347" s="894"/>
      <c r="F347" s="894"/>
      <c r="G347" s="894"/>
      <c r="H347" s="894"/>
      <c r="I347" s="894"/>
      <c r="J347" s="894"/>
      <c r="K347" s="894"/>
      <c r="L347" s="894"/>
      <c r="M347" s="894"/>
      <c r="N347" s="894"/>
      <c r="O347" s="894"/>
      <c r="P347" s="894"/>
      <c r="Q347" s="894"/>
      <c r="R347" s="894"/>
      <c r="S347" s="894"/>
      <c r="T347" s="894"/>
      <c r="U347" s="894"/>
      <c r="V347" s="894"/>
    </row>
    <row r="348" spans="1:22" ht="14.25" customHeight="1">
      <c r="A348" s="894"/>
      <c r="B348" s="894"/>
      <c r="C348" s="894"/>
      <c r="D348" s="894"/>
      <c r="E348" s="894"/>
      <c r="F348" s="894"/>
      <c r="G348" s="894"/>
      <c r="H348" s="894"/>
      <c r="I348" s="894"/>
      <c r="J348" s="894"/>
      <c r="K348" s="894"/>
      <c r="L348" s="894"/>
      <c r="M348" s="894"/>
      <c r="N348" s="894"/>
      <c r="O348" s="894"/>
      <c r="P348" s="894"/>
      <c r="Q348" s="894"/>
      <c r="R348" s="894"/>
      <c r="S348" s="894"/>
      <c r="T348" s="894"/>
      <c r="U348" s="894"/>
      <c r="V348" s="894"/>
    </row>
    <row r="349" spans="1:22" ht="14.25" customHeight="1">
      <c r="A349" s="894"/>
      <c r="B349" s="894"/>
      <c r="C349" s="894"/>
      <c r="D349" s="894"/>
      <c r="E349" s="894"/>
      <c r="F349" s="894"/>
      <c r="G349" s="894"/>
      <c r="H349" s="894"/>
      <c r="I349" s="894"/>
      <c r="J349" s="894"/>
      <c r="K349" s="894"/>
      <c r="L349" s="894"/>
      <c r="M349" s="894"/>
      <c r="N349" s="894"/>
      <c r="O349" s="894"/>
      <c r="P349" s="894"/>
      <c r="Q349" s="894"/>
      <c r="R349" s="894"/>
      <c r="S349" s="894"/>
      <c r="T349" s="894"/>
      <c r="U349" s="894"/>
      <c r="V349" s="894"/>
    </row>
    <row r="350" spans="1:22" ht="14.25" customHeight="1">
      <c r="A350" s="894"/>
      <c r="B350" s="894"/>
      <c r="C350" s="894"/>
      <c r="D350" s="894"/>
      <c r="E350" s="894"/>
      <c r="F350" s="894"/>
      <c r="G350" s="894"/>
      <c r="H350" s="894"/>
      <c r="I350" s="894"/>
      <c r="J350" s="894"/>
      <c r="K350" s="894"/>
      <c r="L350" s="894"/>
      <c r="M350" s="894"/>
      <c r="N350" s="894"/>
      <c r="O350" s="894"/>
      <c r="P350" s="894"/>
      <c r="Q350" s="894"/>
      <c r="R350" s="894"/>
      <c r="S350" s="894"/>
      <c r="T350" s="894"/>
      <c r="U350" s="894"/>
      <c r="V350" s="894"/>
    </row>
    <row r="351" spans="1:22" ht="14.25" customHeight="1">
      <c r="A351" s="894"/>
      <c r="B351" s="894"/>
      <c r="C351" s="894"/>
      <c r="D351" s="894"/>
      <c r="E351" s="894"/>
      <c r="F351" s="894"/>
      <c r="G351" s="894"/>
      <c r="H351" s="894"/>
      <c r="I351" s="894"/>
      <c r="J351" s="894"/>
      <c r="K351" s="894"/>
      <c r="L351" s="894"/>
      <c r="M351" s="894"/>
      <c r="N351" s="894"/>
      <c r="O351" s="894"/>
      <c r="P351" s="894"/>
      <c r="Q351" s="894"/>
      <c r="R351" s="894"/>
      <c r="S351" s="894"/>
      <c r="T351" s="894"/>
      <c r="U351" s="894"/>
      <c r="V351" s="894"/>
    </row>
    <row r="352" spans="1:22" ht="14.25" customHeight="1">
      <c r="A352" s="894"/>
      <c r="B352" s="894"/>
      <c r="C352" s="894"/>
      <c r="D352" s="894"/>
      <c r="E352" s="894"/>
      <c r="F352" s="894"/>
      <c r="G352" s="894"/>
      <c r="H352" s="894"/>
      <c r="I352" s="894"/>
      <c r="J352" s="894"/>
      <c r="K352" s="894"/>
      <c r="L352" s="894"/>
      <c r="M352" s="894"/>
      <c r="N352" s="894"/>
      <c r="O352" s="894"/>
      <c r="P352" s="894"/>
      <c r="Q352" s="894"/>
      <c r="R352" s="894"/>
      <c r="S352" s="894"/>
      <c r="T352" s="894"/>
      <c r="U352" s="894"/>
      <c r="V352" s="894"/>
    </row>
    <row r="353" spans="1:22" ht="14.25" customHeight="1">
      <c r="A353" s="894"/>
      <c r="B353" s="894"/>
      <c r="C353" s="894"/>
      <c r="D353" s="894"/>
      <c r="E353" s="894"/>
      <c r="F353" s="894"/>
      <c r="G353" s="894"/>
      <c r="H353" s="894"/>
      <c r="I353" s="894"/>
      <c r="J353" s="894"/>
      <c r="K353" s="894"/>
      <c r="L353" s="894"/>
      <c r="M353" s="894"/>
      <c r="N353" s="894"/>
      <c r="O353" s="894"/>
      <c r="P353" s="894"/>
      <c r="Q353" s="894"/>
      <c r="R353" s="894"/>
      <c r="S353" s="894"/>
      <c r="T353" s="894"/>
      <c r="U353" s="894"/>
      <c r="V353" s="894"/>
    </row>
    <row r="354" spans="1:22" ht="14.25" customHeight="1">
      <c r="A354" s="894"/>
      <c r="B354" s="894"/>
      <c r="C354" s="894"/>
      <c r="D354" s="894"/>
      <c r="E354" s="894"/>
      <c r="F354" s="894"/>
      <c r="G354" s="894"/>
      <c r="H354" s="894"/>
      <c r="I354" s="894"/>
      <c r="J354" s="894"/>
      <c r="K354" s="894"/>
      <c r="L354" s="894"/>
      <c r="M354" s="894"/>
      <c r="N354" s="894"/>
      <c r="O354" s="894"/>
      <c r="P354" s="894"/>
      <c r="Q354" s="894"/>
      <c r="R354" s="894"/>
      <c r="S354" s="894"/>
      <c r="T354" s="894"/>
      <c r="U354" s="894"/>
      <c r="V354" s="894"/>
    </row>
    <row r="355" spans="1:22" ht="14.25" customHeight="1">
      <c r="A355" s="894"/>
      <c r="B355" s="894"/>
      <c r="C355" s="894"/>
      <c r="D355" s="894"/>
      <c r="E355" s="894"/>
      <c r="F355" s="894"/>
      <c r="G355" s="894"/>
      <c r="H355" s="894"/>
      <c r="I355" s="894"/>
      <c r="J355" s="894"/>
      <c r="K355" s="894"/>
      <c r="L355" s="894"/>
      <c r="M355" s="894"/>
      <c r="N355" s="894"/>
      <c r="O355" s="894"/>
      <c r="P355" s="894"/>
      <c r="Q355" s="894"/>
      <c r="R355" s="894"/>
      <c r="S355" s="894"/>
      <c r="T355" s="894"/>
      <c r="U355" s="894"/>
      <c r="V355" s="894"/>
    </row>
    <row r="356" spans="1:22" ht="14.25" customHeight="1">
      <c r="A356" s="894"/>
      <c r="B356" s="894"/>
      <c r="C356" s="894"/>
      <c r="D356" s="894"/>
      <c r="E356" s="894"/>
      <c r="F356" s="894"/>
      <c r="G356" s="894"/>
      <c r="H356" s="894"/>
      <c r="I356" s="894"/>
      <c r="J356" s="894"/>
      <c r="K356" s="894"/>
      <c r="L356" s="894"/>
      <c r="M356" s="894"/>
      <c r="N356" s="894"/>
      <c r="O356" s="894"/>
      <c r="P356" s="894"/>
      <c r="Q356" s="894"/>
      <c r="R356" s="894"/>
      <c r="S356" s="894"/>
      <c r="T356" s="894"/>
      <c r="U356" s="894"/>
      <c r="V356" s="894"/>
    </row>
    <row r="357" spans="1:22" ht="14.25" customHeight="1">
      <c r="A357" s="894"/>
      <c r="B357" s="894"/>
      <c r="C357" s="894"/>
      <c r="D357" s="894"/>
      <c r="E357" s="894"/>
      <c r="F357" s="894"/>
      <c r="G357" s="894"/>
      <c r="H357" s="894"/>
      <c r="I357" s="894"/>
      <c r="J357" s="894"/>
      <c r="K357" s="894"/>
      <c r="L357" s="894"/>
      <c r="M357" s="894"/>
      <c r="N357" s="894"/>
      <c r="O357" s="894"/>
      <c r="P357" s="894"/>
      <c r="Q357" s="894"/>
      <c r="R357" s="894"/>
      <c r="S357" s="894"/>
      <c r="T357" s="894"/>
      <c r="U357" s="894"/>
      <c r="V357" s="894"/>
    </row>
    <row r="358" spans="1:22" ht="14.25" customHeight="1">
      <c r="A358" s="894"/>
      <c r="B358" s="894"/>
      <c r="C358" s="894"/>
      <c r="D358" s="894"/>
      <c r="E358" s="894"/>
      <c r="F358" s="894"/>
      <c r="G358" s="894"/>
      <c r="H358" s="894"/>
      <c r="I358" s="894"/>
      <c r="J358" s="894"/>
      <c r="K358" s="894"/>
      <c r="L358" s="894"/>
      <c r="M358" s="894"/>
      <c r="N358" s="894"/>
      <c r="O358" s="894"/>
      <c r="P358" s="894"/>
      <c r="Q358" s="894"/>
      <c r="R358" s="894"/>
      <c r="S358" s="894"/>
      <c r="T358" s="894"/>
      <c r="U358" s="894"/>
      <c r="V358" s="894"/>
    </row>
    <row r="359" spans="1:22" ht="14.25" customHeight="1">
      <c r="A359" s="894"/>
      <c r="B359" s="894"/>
      <c r="C359" s="894"/>
      <c r="D359" s="894"/>
      <c r="E359" s="894"/>
      <c r="F359" s="894"/>
      <c r="G359" s="894"/>
      <c r="H359" s="894"/>
      <c r="I359" s="894"/>
      <c r="J359" s="894"/>
      <c r="K359" s="894"/>
      <c r="L359" s="894"/>
      <c r="M359" s="894"/>
      <c r="N359" s="894"/>
      <c r="O359" s="894"/>
      <c r="P359" s="894"/>
      <c r="Q359" s="894"/>
      <c r="R359" s="894"/>
      <c r="S359" s="894"/>
      <c r="T359" s="894"/>
      <c r="U359" s="894"/>
      <c r="V359" s="894"/>
    </row>
    <row r="360" spans="1:22" ht="14.25" customHeight="1">
      <c r="A360" s="894"/>
      <c r="B360" s="894"/>
      <c r="C360" s="894"/>
      <c r="D360" s="894"/>
      <c r="E360" s="894"/>
      <c r="F360" s="894"/>
      <c r="G360" s="894"/>
      <c r="H360" s="894"/>
      <c r="I360" s="894"/>
      <c r="J360" s="894"/>
      <c r="K360" s="894"/>
      <c r="L360" s="894"/>
      <c r="M360" s="894"/>
      <c r="N360" s="894"/>
      <c r="O360" s="894"/>
      <c r="P360" s="894"/>
      <c r="Q360" s="894"/>
      <c r="R360" s="894"/>
      <c r="S360" s="894"/>
      <c r="T360" s="894"/>
      <c r="U360" s="894"/>
      <c r="V360" s="894"/>
    </row>
    <row r="361" spans="1:22" ht="14.25" customHeight="1">
      <c r="A361" s="894"/>
      <c r="B361" s="894"/>
      <c r="C361" s="894"/>
      <c r="D361" s="894"/>
      <c r="E361" s="894"/>
      <c r="F361" s="894"/>
      <c r="G361" s="894"/>
      <c r="H361" s="894"/>
      <c r="I361" s="894"/>
      <c r="J361" s="894"/>
      <c r="K361" s="894"/>
      <c r="L361" s="894"/>
      <c r="M361" s="894"/>
      <c r="N361" s="894"/>
      <c r="O361" s="894"/>
      <c r="P361" s="894"/>
      <c r="Q361" s="894"/>
      <c r="R361" s="894"/>
      <c r="S361" s="894"/>
      <c r="T361" s="894"/>
      <c r="U361" s="894"/>
      <c r="V361" s="894"/>
    </row>
    <row r="362" spans="1:22" ht="14.25" customHeight="1">
      <c r="A362" s="894"/>
      <c r="B362" s="894"/>
      <c r="C362" s="894"/>
      <c r="D362" s="894"/>
      <c r="E362" s="894"/>
      <c r="F362" s="894"/>
      <c r="G362" s="894"/>
      <c r="H362" s="894"/>
      <c r="I362" s="894"/>
      <c r="J362" s="894"/>
      <c r="K362" s="894"/>
      <c r="L362" s="894"/>
      <c r="M362" s="894"/>
      <c r="N362" s="894"/>
      <c r="O362" s="894"/>
      <c r="P362" s="894"/>
      <c r="Q362" s="894"/>
      <c r="R362" s="894"/>
      <c r="S362" s="894"/>
      <c r="T362" s="894"/>
      <c r="U362" s="894"/>
      <c r="V362" s="894"/>
    </row>
    <row r="363" spans="1:22" ht="14.25" customHeight="1">
      <c r="A363" s="894"/>
      <c r="B363" s="894"/>
      <c r="C363" s="894"/>
      <c r="D363" s="894"/>
      <c r="E363" s="894"/>
      <c r="F363" s="894"/>
      <c r="G363" s="894"/>
      <c r="H363" s="894"/>
      <c r="I363" s="894"/>
      <c r="J363" s="894"/>
      <c r="K363" s="894"/>
      <c r="L363" s="894"/>
      <c r="M363" s="894"/>
      <c r="N363" s="894"/>
      <c r="O363" s="894"/>
      <c r="P363" s="894"/>
      <c r="Q363" s="894"/>
      <c r="R363" s="894"/>
      <c r="S363" s="894"/>
      <c r="T363" s="894"/>
      <c r="U363" s="894"/>
      <c r="V363" s="894"/>
    </row>
    <row r="364" spans="1:22" ht="14.25" customHeight="1">
      <c r="A364" s="894"/>
      <c r="B364" s="894"/>
      <c r="C364" s="894"/>
      <c r="D364" s="894"/>
      <c r="E364" s="894"/>
      <c r="F364" s="894"/>
      <c r="G364" s="894"/>
      <c r="H364" s="894"/>
      <c r="I364" s="894"/>
      <c r="J364" s="894"/>
      <c r="K364" s="894"/>
      <c r="L364" s="894"/>
      <c r="M364" s="894"/>
      <c r="N364" s="894"/>
      <c r="O364" s="894"/>
      <c r="P364" s="894"/>
      <c r="Q364" s="894"/>
      <c r="R364" s="894"/>
      <c r="S364" s="894"/>
      <c r="T364" s="894"/>
      <c r="U364" s="894"/>
      <c r="V364" s="894"/>
    </row>
    <row r="365" spans="1:22" ht="14.25" customHeight="1">
      <c r="A365" s="894"/>
      <c r="B365" s="894"/>
      <c r="C365" s="894"/>
      <c r="D365" s="894"/>
      <c r="E365" s="894"/>
      <c r="F365" s="894"/>
      <c r="G365" s="894"/>
      <c r="H365" s="894"/>
      <c r="I365" s="894"/>
      <c r="J365" s="894"/>
      <c r="K365" s="894"/>
      <c r="L365" s="894"/>
      <c r="M365" s="894"/>
      <c r="N365" s="894"/>
      <c r="O365" s="894"/>
      <c r="P365" s="894"/>
      <c r="Q365" s="894"/>
      <c r="R365" s="894"/>
      <c r="S365" s="894"/>
      <c r="T365" s="894"/>
      <c r="U365" s="894"/>
      <c r="V365" s="894"/>
    </row>
    <row r="366" spans="1:22" ht="14.25" customHeight="1">
      <c r="A366" s="894"/>
      <c r="B366" s="894"/>
      <c r="C366" s="894"/>
      <c r="D366" s="894"/>
      <c r="E366" s="894"/>
      <c r="F366" s="894"/>
      <c r="G366" s="894"/>
      <c r="H366" s="894"/>
      <c r="I366" s="894"/>
      <c r="J366" s="894"/>
      <c r="K366" s="894"/>
      <c r="L366" s="894"/>
      <c r="M366" s="894"/>
      <c r="N366" s="894"/>
      <c r="O366" s="894"/>
      <c r="P366" s="894"/>
      <c r="Q366" s="894"/>
      <c r="R366" s="894"/>
      <c r="S366" s="894"/>
      <c r="T366" s="894"/>
      <c r="U366" s="894"/>
      <c r="V366" s="894"/>
    </row>
    <row r="367" spans="1:22" ht="14.25" customHeight="1">
      <c r="A367" s="894"/>
      <c r="B367" s="894"/>
      <c r="C367" s="894"/>
      <c r="D367" s="894"/>
      <c r="E367" s="894"/>
      <c r="F367" s="894"/>
      <c r="G367" s="894"/>
      <c r="H367" s="894"/>
      <c r="I367" s="894"/>
      <c r="J367" s="894"/>
      <c r="K367" s="894"/>
      <c r="L367" s="894"/>
      <c r="M367" s="894"/>
      <c r="N367" s="894"/>
      <c r="O367" s="894"/>
      <c r="P367" s="894"/>
      <c r="Q367" s="894"/>
      <c r="R367" s="894"/>
      <c r="S367" s="894"/>
      <c r="T367" s="894"/>
      <c r="U367" s="894"/>
      <c r="V367" s="894"/>
    </row>
    <row r="368" spans="1:22" ht="14.25" customHeight="1">
      <c r="A368" s="894"/>
      <c r="B368" s="894"/>
      <c r="C368" s="894"/>
      <c r="D368" s="894"/>
      <c r="E368" s="894"/>
      <c r="F368" s="894"/>
      <c r="G368" s="894"/>
      <c r="H368" s="894"/>
      <c r="I368" s="894"/>
      <c r="J368" s="894"/>
      <c r="K368" s="894"/>
      <c r="L368" s="894"/>
      <c r="M368" s="894"/>
      <c r="N368" s="894"/>
      <c r="O368" s="894"/>
      <c r="P368" s="894"/>
      <c r="Q368" s="894"/>
      <c r="R368" s="894"/>
      <c r="S368" s="894"/>
      <c r="T368" s="894"/>
      <c r="U368" s="894"/>
      <c r="V368" s="894"/>
    </row>
    <row r="369" spans="1:22" ht="14.25" customHeight="1">
      <c r="A369" s="894"/>
      <c r="B369" s="894"/>
      <c r="C369" s="894"/>
      <c r="D369" s="894"/>
      <c r="E369" s="894"/>
      <c r="F369" s="894"/>
      <c r="G369" s="894"/>
      <c r="H369" s="894"/>
      <c r="I369" s="894"/>
      <c r="J369" s="894"/>
      <c r="K369" s="894"/>
      <c r="L369" s="894"/>
      <c r="M369" s="894"/>
      <c r="N369" s="894"/>
      <c r="O369" s="894"/>
      <c r="P369" s="894"/>
      <c r="Q369" s="894"/>
      <c r="R369" s="894"/>
      <c r="S369" s="894"/>
      <c r="T369" s="894"/>
      <c r="U369" s="894"/>
      <c r="V369" s="894"/>
    </row>
    <row r="370" spans="1:22" ht="14.25" customHeight="1">
      <c r="A370" s="894"/>
      <c r="B370" s="894"/>
      <c r="C370" s="894"/>
      <c r="D370" s="894"/>
      <c r="E370" s="894"/>
      <c r="F370" s="894"/>
      <c r="G370" s="894"/>
      <c r="H370" s="894"/>
      <c r="I370" s="894"/>
      <c r="J370" s="894"/>
      <c r="K370" s="894"/>
      <c r="L370" s="894"/>
      <c r="M370" s="894"/>
      <c r="N370" s="894"/>
      <c r="O370" s="894"/>
      <c r="P370" s="894"/>
      <c r="Q370" s="894"/>
      <c r="R370" s="894"/>
      <c r="S370" s="894"/>
      <c r="T370" s="894"/>
      <c r="U370" s="894"/>
      <c r="V370" s="894"/>
    </row>
    <row r="371" spans="1:22" ht="14.25" customHeight="1">
      <c r="A371" s="894"/>
      <c r="B371" s="894"/>
      <c r="C371" s="894"/>
      <c r="D371" s="894"/>
      <c r="E371" s="894"/>
      <c r="F371" s="894"/>
      <c r="G371" s="894"/>
      <c r="H371" s="894"/>
      <c r="I371" s="894"/>
      <c r="J371" s="894"/>
      <c r="K371" s="894"/>
      <c r="L371" s="894"/>
      <c r="M371" s="894"/>
      <c r="N371" s="894"/>
      <c r="O371" s="894"/>
      <c r="P371" s="894"/>
      <c r="Q371" s="894"/>
      <c r="R371" s="894"/>
      <c r="S371" s="894"/>
      <c r="T371" s="894"/>
      <c r="U371" s="894"/>
      <c r="V371" s="894"/>
    </row>
    <row r="372" spans="1:22" ht="14.25" customHeight="1">
      <c r="A372" s="894"/>
      <c r="B372" s="894"/>
      <c r="C372" s="894"/>
      <c r="D372" s="894"/>
      <c r="E372" s="894"/>
      <c r="F372" s="894"/>
      <c r="G372" s="894"/>
      <c r="H372" s="894"/>
      <c r="I372" s="894"/>
      <c r="J372" s="894"/>
      <c r="K372" s="894"/>
      <c r="L372" s="894"/>
      <c r="M372" s="894"/>
      <c r="N372" s="894"/>
      <c r="O372" s="894"/>
      <c r="P372" s="894"/>
      <c r="Q372" s="894"/>
      <c r="R372" s="894"/>
      <c r="S372" s="894"/>
      <c r="T372" s="894"/>
      <c r="U372" s="894"/>
      <c r="V372" s="894"/>
    </row>
    <row r="373" spans="1:22" ht="14.25" customHeight="1">
      <c r="A373" s="894"/>
      <c r="B373" s="894"/>
      <c r="C373" s="894"/>
      <c r="D373" s="894"/>
      <c r="E373" s="894"/>
      <c r="F373" s="894"/>
      <c r="G373" s="894"/>
      <c r="H373" s="894"/>
      <c r="I373" s="894"/>
      <c r="J373" s="894"/>
      <c r="K373" s="894"/>
      <c r="L373" s="894"/>
      <c r="M373" s="894"/>
      <c r="N373" s="894"/>
      <c r="O373" s="894"/>
      <c r="P373" s="894"/>
      <c r="Q373" s="894"/>
      <c r="R373" s="894"/>
      <c r="S373" s="894"/>
      <c r="T373" s="894"/>
      <c r="U373" s="894"/>
      <c r="V373" s="894"/>
    </row>
    <row r="374" spans="1:22" ht="14.25" customHeight="1">
      <c r="A374" s="894"/>
      <c r="B374" s="894"/>
      <c r="C374" s="894"/>
      <c r="D374" s="894"/>
      <c r="E374" s="894"/>
      <c r="F374" s="894"/>
      <c r="G374" s="894"/>
      <c r="H374" s="894"/>
      <c r="I374" s="894"/>
      <c r="J374" s="894"/>
      <c r="K374" s="894"/>
      <c r="L374" s="894"/>
      <c r="M374" s="894"/>
      <c r="N374" s="894"/>
      <c r="O374" s="894"/>
      <c r="P374" s="894"/>
      <c r="Q374" s="894"/>
      <c r="R374" s="894"/>
      <c r="S374" s="894"/>
      <c r="T374" s="894"/>
      <c r="U374" s="894"/>
      <c r="V374" s="894"/>
    </row>
    <row r="375" spans="1:22" ht="14.25" customHeight="1">
      <c r="A375" s="894"/>
      <c r="B375" s="894"/>
      <c r="C375" s="894"/>
      <c r="D375" s="894"/>
      <c r="E375" s="894"/>
      <c r="F375" s="894"/>
      <c r="G375" s="894"/>
      <c r="H375" s="894"/>
      <c r="I375" s="894"/>
      <c r="J375" s="894"/>
      <c r="K375" s="894"/>
      <c r="L375" s="894"/>
      <c r="M375" s="894"/>
      <c r="N375" s="894"/>
      <c r="O375" s="894"/>
      <c r="P375" s="894"/>
      <c r="Q375" s="894"/>
      <c r="R375" s="894"/>
      <c r="S375" s="894"/>
      <c r="T375" s="894"/>
      <c r="U375" s="894"/>
      <c r="V375" s="894"/>
    </row>
    <row r="376" spans="1:22" ht="14.25" customHeight="1">
      <c r="A376" s="894"/>
      <c r="B376" s="894"/>
      <c r="C376" s="894"/>
      <c r="D376" s="894"/>
      <c r="E376" s="894"/>
      <c r="F376" s="894"/>
      <c r="G376" s="894"/>
      <c r="H376" s="894"/>
      <c r="I376" s="894"/>
      <c r="J376" s="894"/>
      <c r="K376" s="894"/>
      <c r="L376" s="894"/>
      <c r="M376" s="894"/>
      <c r="N376" s="894"/>
      <c r="O376" s="894"/>
      <c r="P376" s="894"/>
      <c r="Q376" s="894"/>
      <c r="R376" s="894"/>
      <c r="S376" s="894"/>
      <c r="T376" s="894"/>
      <c r="U376" s="894"/>
      <c r="V376" s="894"/>
    </row>
    <row r="377" spans="1:22" ht="14.25" customHeight="1">
      <c r="A377" s="894"/>
      <c r="B377" s="894"/>
      <c r="C377" s="894"/>
      <c r="D377" s="894"/>
      <c r="E377" s="894"/>
      <c r="F377" s="894"/>
      <c r="G377" s="894"/>
      <c r="H377" s="894"/>
      <c r="I377" s="894"/>
      <c r="J377" s="894"/>
      <c r="K377" s="894"/>
      <c r="L377" s="894"/>
      <c r="M377" s="894"/>
      <c r="N377" s="894"/>
      <c r="O377" s="894"/>
      <c r="P377" s="894"/>
      <c r="Q377" s="894"/>
      <c r="R377" s="894"/>
      <c r="S377" s="894"/>
      <c r="T377" s="894"/>
      <c r="U377" s="894"/>
      <c r="V377" s="894"/>
    </row>
    <row r="378" spans="1:22" ht="14.25" customHeight="1">
      <c r="A378" s="894"/>
      <c r="B378" s="894"/>
      <c r="C378" s="894"/>
      <c r="D378" s="894"/>
      <c r="E378" s="894"/>
      <c r="F378" s="894"/>
      <c r="G378" s="894"/>
      <c r="H378" s="894"/>
      <c r="I378" s="894"/>
      <c r="J378" s="894"/>
      <c r="K378" s="894"/>
      <c r="L378" s="894"/>
      <c r="M378" s="894"/>
      <c r="N378" s="894"/>
      <c r="O378" s="894"/>
      <c r="P378" s="894"/>
      <c r="Q378" s="894"/>
      <c r="R378" s="894"/>
      <c r="S378" s="894"/>
      <c r="T378" s="894"/>
      <c r="U378" s="894"/>
      <c r="V378" s="894"/>
    </row>
    <row r="379" spans="1:22" ht="14.25" customHeight="1">
      <c r="A379" s="894"/>
      <c r="B379" s="894"/>
      <c r="C379" s="894"/>
      <c r="D379" s="894"/>
      <c r="E379" s="894"/>
      <c r="F379" s="894"/>
      <c r="G379" s="894"/>
      <c r="H379" s="894"/>
      <c r="I379" s="894"/>
      <c r="J379" s="894"/>
      <c r="K379" s="894"/>
      <c r="L379" s="894"/>
      <c r="M379" s="894"/>
      <c r="N379" s="894"/>
      <c r="O379" s="894"/>
      <c r="P379" s="894"/>
      <c r="Q379" s="894"/>
      <c r="R379" s="894"/>
      <c r="S379" s="894"/>
      <c r="T379" s="894"/>
      <c r="U379" s="894"/>
      <c r="V379" s="894"/>
    </row>
    <row r="380" spans="1:22" ht="14.25" customHeight="1">
      <c r="A380" s="894"/>
      <c r="B380" s="894"/>
      <c r="C380" s="894"/>
      <c r="D380" s="894"/>
      <c r="E380" s="894"/>
      <c r="F380" s="894"/>
      <c r="G380" s="894"/>
      <c r="H380" s="894"/>
      <c r="I380" s="894"/>
      <c r="J380" s="894"/>
      <c r="K380" s="894"/>
      <c r="L380" s="894"/>
      <c r="M380" s="894"/>
      <c r="N380" s="894"/>
      <c r="O380" s="894"/>
      <c r="P380" s="894"/>
      <c r="Q380" s="894"/>
      <c r="R380" s="894"/>
      <c r="S380" s="894"/>
      <c r="T380" s="894"/>
      <c r="U380" s="894"/>
      <c r="V380" s="894"/>
    </row>
    <row r="381" spans="1:22" ht="14.25" customHeight="1">
      <c r="A381" s="894"/>
      <c r="B381" s="894"/>
      <c r="C381" s="894"/>
      <c r="D381" s="894"/>
      <c r="E381" s="894"/>
      <c r="F381" s="894"/>
      <c r="G381" s="894"/>
      <c r="H381" s="894"/>
      <c r="I381" s="894"/>
      <c r="J381" s="894"/>
      <c r="K381" s="894"/>
      <c r="L381" s="894"/>
      <c r="M381" s="894"/>
      <c r="N381" s="894"/>
      <c r="O381" s="894"/>
      <c r="P381" s="894"/>
      <c r="Q381" s="894"/>
      <c r="R381" s="894"/>
      <c r="S381" s="894"/>
      <c r="T381" s="894"/>
      <c r="U381" s="894"/>
      <c r="V381" s="894"/>
    </row>
    <row r="382" spans="1:22" ht="14.25" customHeight="1">
      <c r="A382" s="894"/>
      <c r="B382" s="894"/>
      <c r="C382" s="894"/>
      <c r="D382" s="894"/>
      <c r="E382" s="894"/>
      <c r="F382" s="894"/>
      <c r="G382" s="894"/>
      <c r="H382" s="894"/>
      <c r="I382" s="894"/>
      <c r="J382" s="894"/>
      <c r="K382" s="894"/>
      <c r="L382" s="894"/>
      <c r="M382" s="894"/>
      <c r="N382" s="894"/>
      <c r="O382" s="894"/>
      <c r="P382" s="894"/>
      <c r="Q382" s="894"/>
      <c r="R382" s="894"/>
      <c r="S382" s="894"/>
      <c r="T382" s="894"/>
      <c r="U382" s="894"/>
      <c r="V382" s="894"/>
    </row>
    <row r="383" spans="1:22" ht="14.25" customHeight="1">
      <c r="A383" s="894"/>
      <c r="B383" s="894"/>
      <c r="C383" s="894"/>
      <c r="D383" s="894"/>
      <c r="E383" s="894"/>
      <c r="F383" s="894"/>
      <c r="G383" s="894"/>
      <c r="H383" s="894"/>
      <c r="I383" s="894"/>
      <c r="J383" s="894"/>
      <c r="K383" s="894"/>
      <c r="L383" s="894"/>
      <c r="M383" s="894"/>
      <c r="N383" s="894"/>
      <c r="O383" s="894"/>
      <c r="P383" s="894"/>
      <c r="Q383" s="894"/>
      <c r="R383" s="894"/>
      <c r="S383" s="894"/>
      <c r="T383" s="894"/>
      <c r="U383" s="894"/>
      <c r="V383" s="894"/>
    </row>
    <row r="384" spans="1:22" ht="14.25" customHeight="1">
      <c r="A384" s="894"/>
      <c r="B384" s="894"/>
      <c r="C384" s="894"/>
      <c r="D384" s="894"/>
      <c r="E384" s="894"/>
      <c r="F384" s="894"/>
      <c r="G384" s="894"/>
      <c r="H384" s="894"/>
      <c r="I384" s="894"/>
      <c r="J384" s="894"/>
      <c r="K384" s="894"/>
      <c r="L384" s="894"/>
      <c r="M384" s="894"/>
      <c r="N384" s="894"/>
      <c r="O384" s="894"/>
      <c r="P384" s="894"/>
      <c r="Q384" s="894"/>
      <c r="R384" s="894"/>
      <c r="S384" s="894"/>
      <c r="T384" s="894"/>
      <c r="U384" s="894"/>
      <c r="V384" s="894"/>
    </row>
    <row r="385" spans="1:22" ht="14.25" customHeight="1">
      <c r="A385" s="894"/>
      <c r="B385" s="894"/>
      <c r="C385" s="894"/>
      <c r="D385" s="894"/>
      <c r="E385" s="894"/>
      <c r="F385" s="894"/>
      <c r="G385" s="894"/>
      <c r="H385" s="894"/>
      <c r="I385" s="894"/>
      <c r="J385" s="894"/>
      <c r="K385" s="894"/>
      <c r="L385" s="894"/>
      <c r="M385" s="894"/>
      <c r="N385" s="894"/>
      <c r="O385" s="894"/>
      <c r="P385" s="894"/>
      <c r="Q385" s="894"/>
      <c r="R385" s="894"/>
      <c r="S385" s="894"/>
      <c r="T385" s="894"/>
      <c r="U385" s="894"/>
      <c r="V385" s="894"/>
    </row>
    <row r="386" spans="1:22" ht="14.25" customHeight="1">
      <c r="A386" s="894"/>
      <c r="B386" s="894"/>
      <c r="C386" s="894"/>
      <c r="D386" s="894"/>
      <c r="E386" s="894"/>
      <c r="F386" s="894"/>
      <c r="G386" s="894"/>
      <c r="H386" s="894"/>
      <c r="I386" s="894"/>
      <c r="J386" s="894"/>
      <c r="K386" s="894"/>
      <c r="L386" s="894"/>
      <c r="M386" s="894"/>
      <c r="N386" s="894"/>
      <c r="O386" s="894"/>
      <c r="P386" s="894"/>
      <c r="Q386" s="894"/>
      <c r="R386" s="894"/>
      <c r="S386" s="894"/>
      <c r="T386" s="894"/>
      <c r="U386" s="894"/>
      <c r="V386" s="894"/>
    </row>
    <row r="387" spans="1:22" ht="14.25" customHeight="1">
      <c r="A387" s="894"/>
      <c r="B387" s="894"/>
      <c r="C387" s="894"/>
      <c r="D387" s="894"/>
      <c r="E387" s="894"/>
      <c r="F387" s="894"/>
      <c r="G387" s="894"/>
      <c r="H387" s="894"/>
      <c r="I387" s="894"/>
      <c r="J387" s="894"/>
      <c r="K387" s="894"/>
      <c r="L387" s="894"/>
      <c r="M387" s="894"/>
      <c r="N387" s="894"/>
      <c r="O387" s="894"/>
      <c r="P387" s="894"/>
      <c r="Q387" s="894"/>
      <c r="R387" s="894"/>
      <c r="S387" s="894"/>
      <c r="T387" s="894"/>
      <c r="U387" s="894"/>
      <c r="V387" s="894"/>
    </row>
    <row r="388" spans="1:22" ht="14.25" customHeight="1">
      <c r="A388" s="894"/>
      <c r="B388" s="894"/>
      <c r="C388" s="894"/>
      <c r="D388" s="894"/>
      <c r="E388" s="894"/>
      <c r="F388" s="894"/>
      <c r="G388" s="894"/>
      <c r="H388" s="894"/>
      <c r="I388" s="894"/>
      <c r="J388" s="894"/>
      <c r="K388" s="894"/>
      <c r="L388" s="894"/>
      <c r="M388" s="894"/>
      <c r="N388" s="894"/>
      <c r="O388" s="894"/>
      <c r="P388" s="894"/>
      <c r="Q388" s="894"/>
      <c r="R388" s="894"/>
      <c r="S388" s="894"/>
      <c r="T388" s="894"/>
      <c r="U388" s="894"/>
      <c r="V388" s="894"/>
    </row>
    <row r="389" spans="1:22" ht="14.25" customHeight="1">
      <c r="A389" s="894"/>
      <c r="B389" s="894"/>
      <c r="C389" s="894"/>
      <c r="D389" s="894"/>
      <c r="E389" s="894"/>
      <c r="F389" s="894"/>
      <c r="G389" s="894"/>
      <c r="H389" s="894"/>
      <c r="I389" s="894"/>
      <c r="J389" s="894"/>
      <c r="K389" s="894"/>
      <c r="L389" s="894"/>
      <c r="M389" s="894"/>
      <c r="N389" s="894"/>
      <c r="O389" s="894"/>
      <c r="P389" s="894"/>
      <c r="Q389" s="894"/>
      <c r="R389" s="894"/>
      <c r="S389" s="894"/>
      <c r="T389" s="894"/>
      <c r="U389" s="894"/>
      <c r="V389" s="894"/>
    </row>
    <row r="390" spans="1:22" ht="14.25" customHeight="1">
      <c r="A390" s="894"/>
      <c r="B390" s="894"/>
      <c r="C390" s="894"/>
      <c r="D390" s="894"/>
      <c r="E390" s="894"/>
      <c r="F390" s="894"/>
      <c r="G390" s="894"/>
      <c r="H390" s="894"/>
      <c r="I390" s="894"/>
      <c r="J390" s="894"/>
      <c r="K390" s="894"/>
      <c r="L390" s="894"/>
      <c r="M390" s="894"/>
      <c r="N390" s="894"/>
      <c r="O390" s="894"/>
      <c r="P390" s="894"/>
      <c r="Q390" s="894"/>
      <c r="R390" s="894"/>
      <c r="S390" s="894"/>
      <c r="T390" s="894"/>
      <c r="U390" s="894"/>
      <c r="V390" s="894"/>
    </row>
    <row r="391" spans="1:22" ht="14.25" customHeight="1">
      <c r="A391" s="894"/>
      <c r="B391" s="894"/>
      <c r="C391" s="894"/>
      <c r="D391" s="894"/>
      <c r="E391" s="894"/>
      <c r="F391" s="894"/>
      <c r="G391" s="894"/>
      <c r="H391" s="894"/>
      <c r="I391" s="894"/>
      <c r="J391" s="894"/>
      <c r="K391" s="894"/>
      <c r="L391" s="894"/>
      <c r="M391" s="894"/>
      <c r="N391" s="894"/>
      <c r="O391" s="894"/>
      <c r="P391" s="894"/>
      <c r="Q391" s="894"/>
      <c r="R391" s="894"/>
      <c r="S391" s="894"/>
      <c r="T391" s="894"/>
      <c r="U391" s="894"/>
      <c r="V391" s="894"/>
    </row>
    <row r="392" spans="1:22" ht="14.25" customHeight="1">
      <c r="A392" s="894"/>
      <c r="B392" s="894"/>
      <c r="C392" s="894"/>
      <c r="D392" s="894"/>
      <c r="E392" s="894"/>
      <c r="F392" s="894"/>
      <c r="G392" s="894"/>
      <c r="H392" s="894"/>
      <c r="I392" s="894"/>
      <c r="J392" s="894"/>
      <c r="K392" s="894"/>
      <c r="L392" s="894"/>
      <c r="M392" s="894"/>
      <c r="N392" s="894"/>
      <c r="O392" s="894"/>
      <c r="P392" s="894"/>
      <c r="Q392" s="894"/>
      <c r="R392" s="894"/>
      <c r="S392" s="894"/>
      <c r="T392" s="894"/>
      <c r="U392" s="894"/>
      <c r="V392" s="894"/>
    </row>
    <row r="393" spans="1:22" ht="14.25" customHeight="1">
      <c r="A393" s="894"/>
      <c r="B393" s="894"/>
      <c r="C393" s="894"/>
      <c r="D393" s="894"/>
      <c r="E393" s="894"/>
      <c r="F393" s="894"/>
      <c r="G393" s="894"/>
      <c r="H393" s="894"/>
      <c r="I393" s="894"/>
      <c r="J393" s="894"/>
      <c r="K393" s="894"/>
      <c r="L393" s="894"/>
      <c r="M393" s="894"/>
      <c r="N393" s="894"/>
      <c r="O393" s="894"/>
      <c r="P393" s="894"/>
      <c r="Q393" s="894"/>
      <c r="R393" s="894"/>
      <c r="S393" s="894"/>
      <c r="T393" s="894"/>
      <c r="U393" s="894"/>
      <c r="V393" s="894"/>
    </row>
    <row r="394" spans="1:22" ht="14.25" customHeight="1">
      <c r="A394" s="894"/>
      <c r="B394" s="894"/>
      <c r="C394" s="894"/>
      <c r="D394" s="894"/>
      <c r="E394" s="894"/>
      <c r="F394" s="894"/>
      <c r="G394" s="894"/>
      <c r="H394" s="894"/>
      <c r="I394" s="894"/>
      <c r="J394" s="894"/>
      <c r="K394" s="894"/>
      <c r="L394" s="894"/>
      <c r="M394" s="894"/>
      <c r="N394" s="894"/>
      <c r="O394" s="894"/>
      <c r="P394" s="894"/>
      <c r="Q394" s="894"/>
      <c r="R394" s="894"/>
      <c r="S394" s="894"/>
      <c r="T394" s="894"/>
      <c r="U394" s="894"/>
      <c r="V394" s="894"/>
    </row>
    <row r="395" spans="1:22" ht="14.25" customHeight="1">
      <c r="A395" s="894"/>
      <c r="B395" s="894"/>
      <c r="C395" s="894"/>
      <c r="D395" s="894"/>
      <c r="E395" s="894"/>
      <c r="F395" s="894"/>
      <c r="G395" s="894"/>
      <c r="H395" s="894"/>
      <c r="I395" s="894"/>
      <c r="J395" s="894"/>
      <c r="K395" s="894"/>
      <c r="L395" s="894"/>
      <c r="M395" s="894"/>
      <c r="N395" s="894"/>
      <c r="O395" s="894"/>
      <c r="P395" s="894"/>
      <c r="Q395" s="894"/>
      <c r="R395" s="894"/>
      <c r="S395" s="894"/>
      <c r="T395" s="894"/>
      <c r="U395" s="894"/>
      <c r="V395" s="894"/>
    </row>
    <row r="396" spans="1:22" ht="14.25" customHeight="1">
      <c r="A396" s="894"/>
      <c r="B396" s="894"/>
      <c r="C396" s="894"/>
      <c r="D396" s="894"/>
      <c r="E396" s="894"/>
      <c r="F396" s="894"/>
      <c r="G396" s="894"/>
      <c r="H396" s="894"/>
      <c r="I396" s="894"/>
      <c r="J396" s="894"/>
      <c r="K396" s="894"/>
      <c r="L396" s="894"/>
      <c r="M396" s="894"/>
      <c r="N396" s="894"/>
      <c r="O396" s="894"/>
      <c r="P396" s="894"/>
      <c r="Q396" s="894"/>
      <c r="R396" s="894"/>
      <c r="S396" s="894"/>
      <c r="T396" s="894"/>
      <c r="U396" s="894"/>
      <c r="V396" s="894"/>
    </row>
    <row r="397" spans="1:22" ht="14.25" customHeight="1">
      <c r="A397" s="894"/>
      <c r="B397" s="894"/>
      <c r="C397" s="894"/>
      <c r="D397" s="894"/>
      <c r="E397" s="894"/>
      <c r="F397" s="894"/>
      <c r="G397" s="894"/>
      <c r="H397" s="894"/>
      <c r="I397" s="894"/>
      <c r="J397" s="894"/>
      <c r="K397" s="894"/>
      <c r="L397" s="894"/>
      <c r="M397" s="894"/>
      <c r="N397" s="894"/>
      <c r="O397" s="894"/>
      <c r="P397" s="894"/>
      <c r="Q397" s="894"/>
      <c r="R397" s="894"/>
      <c r="S397" s="894"/>
      <c r="T397" s="894"/>
      <c r="U397" s="894"/>
      <c r="V397" s="894"/>
    </row>
    <row r="398" spans="1:22" ht="14.25" customHeight="1">
      <c r="A398" s="894"/>
      <c r="B398" s="894"/>
      <c r="C398" s="894"/>
      <c r="D398" s="894"/>
      <c r="E398" s="894"/>
      <c r="F398" s="894"/>
      <c r="G398" s="894"/>
      <c r="H398" s="894"/>
      <c r="I398" s="894"/>
      <c r="J398" s="894"/>
      <c r="K398" s="894"/>
      <c r="L398" s="894"/>
      <c r="M398" s="894"/>
      <c r="N398" s="894"/>
      <c r="O398" s="894"/>
      <c r="P398" s="894"/>
      <c r="Q398" s="894"/>
      <c r="R398" s="894"/>
      <c r="S398" s="894"/>
      <c r="T398" s="894"/>
      <c r="U398" s="894"/>
      <c r="V398" s="894"/>
    </row>
    <row r="399" spans="1:22" ht="14.25" customHeight="1">
      <c r="A399" s="894"/>
      <c r="B399" s="894"/>
      <c r="C399" s="894"/>
      <c r="D399" s="894"/>
      <c r="E399" s="894"/>
      <c r="F399" s="894"/>
      <c r="G399" s="894"/>
      <c r="H399" s="894"/>
      <c r="I399" s="894"/>
      <c r="J399" s="894"/>
      <c r="K399" s="894"/>
      <c r="L399" s="894"/>
      <c r="M399" s="894"/>
      <c r="N399" s="894"/>
      <c r="O399" s="894"/>
      <c r="P399" s="894"/>
      <c r="Q399" s="894"/>
      <c r="R399" s="894"/>
      <c r="S399" s="894"/>
      <c r="T399" s="894"/>
      <c r="U399" s="894"/>
      <c r="V399" s="894"/>
    </row>
    <row r="400" spans="1:22" ht="14.25" customHeight="1">
      <c r="A400" s="894"/>
      <c r="B400" s="894"/>
      <c r="C400" s="894"/>
      <c r="D400" s="894"/>
      <c r="E400" s="894"/>
      <c r="F400" s="894"/>
      <c r="G400" s="894"/>
      <c r="H400" s="894"/>
      <c r="I400" s="894"/>
      <c r="J400" s="894"/>
      <c r="K400" s="894"/>
      <c r="L400" s="894"/>
      <c r="M400" s="894"/>
      <c r="N400" s="894"/>
      <c r="O400" s="894"/>
      <c r="P400" s="894"/>
      <c r="Q400" s="894"/>
      <c r="R400" s="894"/>
      <c r="S400" s="894"/>
      <c r="T400" s="894"/>
      <c r="U400" s="894"/>
      <c r="V400" s="894"/>
    </row>
    <row r="401" spans="1:22" ht="14.25" customHeight="1">
      <c r="A401" s="894"/>
      <c r="B401" s="894"/>
      <c r="C401" s="894"/>
      <c r="D401" s="894"/>
      <c r="E401" s="894"/>
      <c r="F401" s="894"/>
      <c r="G401" s="894"/>
      <c r="H401" s="894"/>
      <c r="I401" s="894"/>
      <c r="J401" s="894"/>
      <c r="K401" s="894"/>
      <c r="L401" s="894"/>
      <c r="M401" s="894"/>
      <c r="N401" s="894"/>
      <c r="O401" s="894"/>
      <c r="P401" s="894"/>
      <c r="Q401" s="894"/>
      <c r="R401" s="894"/>
      <c r="S401" s="894"/>
      <c r="T401" s="894"/>
      <c r="U401" s="894"/>
      <c r="V401" s="894"/>
    </row>
    <row r="402" spans="1:22" ht="14.25" customHeight="1">
      <c r="A402" s="894"/>
      <c r="B402" s="894"/>
      <c r="C402" s="894"/>
      <c r="D402" s="894"/>
      <c r="E402" s="894"/>
      <c r="F402" s="894"/>
      <c r="G402" s="894"/>
      <c r="H402" s="894"/>
      <c r="I402" s="894"/>
      <c r="J402" s="894"/>
      <c r="K402" s="894"/>
      <c r="L402" s="894"/>
      <c r="M402" s="894"/>
      <c r="N402" s="894"/>
      <c r="O402" s="894"/>
      <c r="P402" s="894"/>
      <c r="Q402" s="894"/>
      <c r="R402" s="894"/>
      <c r="S402" s="894"/>
      <c r="T402" s="894"/>
      <c r="U402" s="894"/>
      <c r="V402" s="894"/>
    </row>
    <row r="403" spans="1:22" ht="14.25" customHeight="1">
      <c r="A403" s="894"/>
      <c r="B403" s="894"/>
      <c r="C403" s="894"/>
      <c r="D403" s="894"/>
      <c r="E403" s="894"/>
      <c r="F403" s="894"/>
      <c r="G403" s="894"/>
      <c r="H403" s="894"/>
      <c r="I403" s="894"/>
      <c r="J403" s="894"/>
      <c r="K403" s="894"/>
      <c r="L403" s="894"/>
      <c r="M403" s="894"/>
      <c r="N403" s="894"/>
      <c r="O403" s="894"/>
      <c r="P403" s="894"/>
      <c r="Q403" s="894"/>
      <c r="R403" s="894"/>
      <c r="S403" s="894"/>
      <c r="T403" s="894"/>
      <c r="U403" s="894"/>
      <c r="V403" s="894"/>
    </row>
    <row r="404" spans="1:22" ht="14.25" customHeight="1">
      <c r="A404" s="894"/>
      <c r="B404" s="894"/>
      <c r="C404" s="894"/>
      <c r="D404" s="894"/>
      <c r="E404" s="894"/>
      <c r="F404" s="894"/>
      <c r="G404" s="894"/>
      <c r="H404" s="894"/>
      <c r="I404" s="894"/>
      <c r="J404" s="894"/>
      <c r="K404" s="894"/>
      <c r="L404" s="894"/>
      <c r="M404" s="894"/>
      <c r="N404" s="894"/>
      <c r="O404" s="894"/>
      <c r="P404" s="894"/>
      <c r="Q404" s="894"/>
      <c r="R404" s="894"/>
      <c r="S404" s="894"/>
      <c r="T404" s="894"/>
      <c r="U404" s="894"/>
      <c r="V404" s="894"/>
    </row>
    <row r="405" spans="1:22" ht="14.25" customHeight="1">
      <c r="A405" s="894"/>
      <c r="B405" s="894"/>
      <c r="C405" s="894"/>
      <c r="D405" s="894"/>
      <c r="E405" s="894"/>
      <c r="F405" s="894"/>
      <c r="G405" s="894"/>
      <c r="H405" s="894"/>
      <c r="I405" s="894"/>
      <c r="J405" s="894"/>
      <c r="K405" s="894"/>
      <c r="L405" s="894"/>
      <c r="M405" s="894"/>
      <c r="N405" s="894"/>
      <c r="O405" s="894"/>
      <c r="P405" s="894"/>
      <c r="Q405" s="894"/>
      <c r="R405" s="894"/>
      <c r="S405" s="894"/>
      <c r="T405" s="894"/>
      <c r="U405" s="894"/>
      <c r="V405" s="894"/>
    </row>
    <row r="406" spans="1:22" ht="14.25" customHeight="1">
      <c r="A406" s="894"/>
      <c r="B406" s="894"/>
      <c r="C406" s="894"/>
      <c r="D406" s="894"/>
      <c r="E406" s="894"/>
      <c r="F406" s="894"/>
      <c r="G406" s="894"/>
      <c r="H406" s="894"/>
      <c r="I406" s="894"/>
      <c r="J406" s="894"/>
      <c r="K406" s="894"/>
      <c r="L406" s="894"/>
      <c r="M406" s="894"/>
      <c r="N406" s="894"/>
      <c r="O406" s="894"/>
      <c r="P406" s="894"/>
      <c r="Q406" s="894"/>
      <c r="R406" s="894"/>
      <c r="S406" s="894"/>
      <c r="T406" s="894"/>
      <c r="U406" s="894"/>
      <c r="V406" s="894"/>
    </row>
    <row r="407" spans="1:22" ht="14.25" customHeight="1">
      <c r="A407" s="894"/>
      <c r="B407" s="894"/>
      <c r="C407" s="894"/>
      <c r="D407" s="894"/>
      <c r="E407" s="894"/>
      <c r="F407" s="894"/>
      <c r="G407" s="894"/>
      <c r="H407" s="894"/>
      <c r="I407" s="894"/>
      <c r="J407" s="894"/>
      <c r="K407" s="894"/>
      <c r="L407" s="894"/>
      <c r="M407" s="894"/>
      <c r="N407" s="894"/>
      <c r="O407" s="894"/>
      <c r="P407" s="894"/>
      <c r="Q407" s="894"/>
      <c r="R407" s="894"/>
      <c r="S407" s="894"/>
      <c r="T407" s="894"/>
      <c r="U407" s="894"/>
      <c r="V407" s="894"/>
    </row>
    <row r="408" spans="1:22" ht="14.25" customHeight="1">
      <c r="A408" s="894"/>
      <c r="B408" s="894"/>
      <c r="C408" s="894"/>
      <c r="D408" s="894"/>
      <c r="E408" s="894"/>
      <c r="F408" s="894"/>
      <c r="G408" s="894"/>
      <c r="H408" s="894"/>
      <c r="I408" s="894"/>
      <c r="J408" s="894"/>
      <c r="K408" s="894"/>
      <c r="L408" s="894"/>
      <c r="M408" s="894"/>
      <c r="N408" s="894"/>
      <c r="O408" s="894"/>
      <c r="P408" s="894"/>
      <c r="Q408" s="894"/>
      <c r="R408" s="894"/>
      <c r="S408" s="894"/>
      <c r="T408" s="894"/>
      <c r="U408" s="894"/>
      <c r="V408" s="894"/>
    </row>
    <row r="409" spans="1:22" ht="14.25" customHeight="1">
      <c r="A409" s="894"/>
      <c r="B409" s="894"/>
      <c r="C409" s="894"/>
      <c r="D409" s="894"/>
      <c r="E409" s="894"/>
      <c r="F409" s="894"/>
      <c r="G409" s="894"/>
      <c r="H409" s="894"/>
      <c r="I409" s="894"/>
      <c r="J409" s="894"/>
      <c r="K409" s="894"/>
      <c r="L409" s="894"/>
      <c r="M409" s="894"/>
      <c r="N409" s="894"/>
      <c r="O409" s="894"/>
      <c r="P409" s="894"/>
      <c r="Q409" s="894"/>
      <c r="R409" s="894"/>
      <c r="S409" s="894"/>
      <c r="T409" s="894"/>
      <c r="U409" s="894"/>
      <c r="V409" s="894"/>
    </row>
    <row r="410" spans="1:22" ht="14.25" customHeight="1">
      <c r="A410" s="894"/>
      <c r="B410" s="894"/>
      <c r="C410" s="894"/>
      <c r="D410" s="894"/>
      <c r="E410" s="894"/>
      <c r="F410" s="894"/>
      <c r="G410" s="894"/>
      <c r="H410" s="894"/>
      <c r="I410" s="894"/>
      <c r="J410" s="894"/>
      <c r="K410" s="894"/>
      <c r="L410" s="894"/>
      <c r="M410" s="894"/>
      <c r="N410" s="894"/>
      <c r="O410" s="894"/>
      <c r="P410" s="894"/>
      <c r="Q410" s="894"/>
      <c r="R410" s="894"/>
      <c r="S410" s="894"/>
      <c r="T410" s="894"/>
      <c r="U410" s="894"/>
      <c r="V410" s="894"/>
    </row>
    <row r="411" spans="1:22" ht="14.25" customHeight="1">
      <c r="A411" s="894"/>
      <c r="B411" s="894"/>
      <c r="C411" s="894"/>
      <c r="D411" s="894"/>
      <c r="E411" s="894"/>
      <c r="F411" s="894"/>
      <c r="G411" s="894"/>
      <c r="H411" s="894"/>
      <c r="I411" s="894"/>
      <c r="J411" s="894"/>
      <c r="K411" s="894"/>
      <c r="L411" s="894"/>
      <c r="M411" s="894"/>
      <c r="N411" s="894"/>
      <c r="O411" s="894"/>
      <c r="P411" s="894"/>
      <c r="Q411" s="894"/>
      <c r="R411" s="894"/>
      <c r="S411" s="894"/>
      <c r="T411" s="894"/>
      <c r="U411" s="894"/>
      <c r="V411" s="894"/>
    </row>
    <row r="412" spans="1:22" ht="14.25" customHeight="1">
      <c r="A412" s="894"/>
      <c r="B412" s="894"/>
      <c r="C412" s="894"/>
      <c r="D412" s="894"/>
      <c r="E412" s="894"/>
      <c r="F412" s="894"/>
      <c r="G412" s="894"/>
      <c r="H412" s="894"/>
      <c r="I412" s="894"/>
      <c r="J412" s="894"/>
      <c r="K412" s="894"/>
      <c r="L412" s="894"/>
      <c r="M412" s="894"/>
      <c r="N412" s="894"/>
      <c r="O412" s="894"/>
      <c r="P412" s="894"/>
      <c r="Q412" s="894"/>
      <c r="R412" s="894"/>
      <c r="S412" s="894"/>
      <c r="T412" s="894"/>
      <c r="U412" s="894"/>
      <c r="V412" s="894"/>
    </row>
    <row r="413" spans="1:22" ht="14.25" customHeight="1">
      <c r="A413" s="894"/>
      <c r="B413" s="894"/>
      <c r="C413" s="894"/>
      <c r="D413" s="894"/>
      <c r="E413" s="894"/>
      <c r="F413" s="894"/>
      <c r="G413" s="894"/>
      <c r="H413" s="894"/>
      <c r="I413" s="894"/>
      <c r="J413" s="894"/>
      <c r="K413" s="894"/>
      <c r="L413" s="894"/>
      <c r="M413" s="894"/>
      <c r="N413" s="894"/>
      <c r="O413" s="894"/>
      <c r="P413" s="894"/>
      <c r="Q413" s="894"/>
      <c r="R413" s="894"/>
      <c r="S413" s="894"/>
      <c r="T413" s="894"/>
      <c r="U413" s="894"/>
      <c r="V413" s="894"/>
    </row>
    <row r="414" spans="1:22" ht="14.25" customHeight="1">
      <c r="A414" s="894"/>
      <c r="B414" s="894"/>
      <c r="C414" s="894"/>
      <c r="D414" s="894"/>
      <c r="E414" s="894"/>
      <c r="F414" s="894"/>
      <c r="G414" s="894"/>
      <c r="H414" s="894"/>
      <c r="I414" s="894"/>
      <c r="J414" s="894"/>
      <c r="K414" s="894"/>
      <c r="L414" s="894"/>
      <c r="M414" s="894"/>
      <c r="N414" s="894"/>
      <c r="O414" s="894"/>
      <c r="P414" s="894"/>
      <c r="Q414" s="894"/>
      <c r="R414" s="894"/>
      <c r="S414" s="894"/>
      <c r="T414" s="894"/>
      <c r="U414" s="894"/>
      <c r="V414" s="894"/>
    </row>
    <row r="415" spans="1:22" ht="14.25" customHeight="1">
      <c r="A415" s="894"/>
      <c r="B415" s="894"/>
      <c r="C415" s="894"/>
      <c r="D415" s="894"/>
      <c r="E415" s="894"/>
      <c r="F415" s="894"/>
      <c r="G415" s="894"/>
      <c r="H415" s="894"/>
      <c r="I415" s="894"/>
      <c r="J415" s="894"/>
      <c r="K415" s="894"/>
      <c r="L415" s="894"/>
      <c r="M415" s="894"/>
      <c r="N415" s="894"/>
      <c r="O415" s="894"/>
      <c r="P415" s="894"/>
      <c r="Q415" s="894"/>
      <c r="R415" s="894"/>
      <c r="S415" s="894"/>
      <c r="T415" s="894"/>
      <c r="U415" s="894"/>
      <c r="V415" s="894"/>
    </row>
    <row r="416" spans="1:22" ht="14.25" customHeight="1">
      <c r="A416" s="894"/>
      <c r="B416" s="894"/>
      <c r="C416" s="894"/>
      <c r="D416" s="894"/>
      <c r="E416" s="894"/>
      <c r="F416" s="894"/>
      <c r="G416" s="894"/>
      <c r="H416" s="894"/>
      <c r="I416" s="894"/>
      <c r="J416" s="894"/>
      <c r="K416" s="894"/>
      <c r="L416" s="894"/>
      <c r="M416" s="894"/>
      <c r="N416" s="894"/>
      <c r="O416" s="894"/>
      <c r="P416" s="894"/>
      <c r="Q416" s="894"/>
      <c r="R416" s="894"/>
      <c r="S416" s="894"/>
      <c r="T416" s="894"/>
      <c r="U416" s="894"/>
      <c r="V416" s="894"/>
    </row>
    <row r="417" spans="1:22" ht="14.25" customHeight="1">
      <c r="A417" s="894"/>
      <c r="B417" s="894"/>
      <c r="C417" s="894"/>
      <c r="D417" s="894"/>
      <c r="E417" s="894"/>
      <c r="F417" s="894"/>
      <c r="G417" s="894"/>
      <c r="H417" s="894"/>
      <c r="I417" s="894"/>
      <c r="J417" s="894"/>
      <c r="K417" s="894"/>
      <c r="L417" s="894"/>
      <c r="M417" s="894"/>
      <c r="N417" s="894"/>
      <c r="O417" s="894"/>
      <c r="P417" s="894"/>
      <c r="Q417" s="894"/>
      <c r="R417" s="894"/>
      <c r="S417" s="894"/>
      <c r="T417" s="894"/>
      <c r="U417" s="894"/>
      <c r="V417" s="894"/>
    </row>
    <row r="418" spans="1:22" ht="14.25" customHeight="1">
      <c r="A418" s="894"/>
      <c r="B418" s="894"/>
      <c r="C418" s="894"/>
      <c r="D418" s="894"/>
      <c r="E418" s="894"/>
      <c r="F418" s="894"/>
      <c r="G418" s="894"/>
      <c r="H418" s="894"/>
      <c r="I418" s="894"/>
      <c r="J418" s="894"/>
      <c r="K418" s="894"/>
      <c r="L418" s="894"/>
      <c r="M418" s="894"/>
      <c r="N418" s="894"/>
      <c r="O418" s="894"/>
      <c r="P418" s="894"/>
      <c r="Q418" s="894"/>
      <c r="R418" s="894"/>
      <c r="S418" s="894"/>
      <c r="T418" s="894"/>
      <c r="U418" s="894"/>
      <c r="V418" s="894"/>
    </row>
    <row r="419" spans="1:22" ht="14.25" customHeight="1">
      <c r="A419" s="894"/>
      <c r="B419" s="894"/>
      <c r="C419" s="894"/>
      <c r="D419" s="894"/>
      <c r="E419" s="894"/>
      <c r="F419" s="894"/>
      <c r="G419" s="894"/>
      <c r="H419" s="894"/>
      <c r="I419" s="894"/>
      <c r="J419" s="894"/>
      <c r="K419" s="894"/>
      <c r="L419" s="894"/>
      <c r="M419" s="894"/>
      <c r="N419" s="894"/>
      <c r="O419" s="894"/>
      <c r="P419" s="894"/>
      <c r="Q419" s="894"/>
      <c r="R419" s="894"/>
      <c r="S419" s="894"/>
      <c r="T419" s="894"/>
      <c r="U419" s="894"/>
      <c r="V419" s="894"/>
    </row>
    <row r="420" spans="1:22" ht="14.25" customHeight="1">
      <c r="A420" s="894"/>
      <c r="B420" s="894"/>
      <c r="C420" s="894"/>
      <c r="D420" s="894"/>
      <c r="E420" s="894"/>
      <c r="F420" s="894"/>
      <c r="G420" s="894"/>
      <c r="H420" s="894"/>
      <c r="I420" s="894"/>
      <c r="J420" s="894"/>
      <c r="K420" s="894"/>
      <c r="L420" s="894"/>
      <c r="M420" s="894"/>
      <c r="N420" s="894"/>
      <c r="O420" s="894"/>
      <c r="P420" s="894"/>
      <c r="Q420" s="894"/>
      <c r="R420" s="894"/>
      <c r="S420" s="894"/>
      <c r="T420" s="894"/>
      <c r="U420" s="894"/>
      <c r="V420" s="894"/>
    </row>
    <row r="421" spans="1:22" ht="14.25" customHeight="1">
      <c r="A421" s="894"/>
      <c r="B421" s="894"/>
      <c r="C421" s="894"/>
      <c r="D421" s="894"/>
      <c r="E421" s="894"/>
      <c r="F421" s="894"/>
      <c r="G421" s="894"/>
      <c r="H421" s="894"/>
      <c r="I421" s="894"/>
      <c r="J421" s="894"/>
      <c r="K421" s="894"/>
      <c r="L421" s="894"/>
      <c r="M421" s="894"/>
      <c r="N421" s="894"/>
      <c r="O421" s="894"/>
      <c r="P421" s="894"/>
      <c r="Q421" s="894"/>
      <c r="R421" s="894"/>
      <c r="S421" s="894"/>
      <c r="T421" s="894"/>
      <c r="U421" s="894"/>
      <c r="V421" s="894"/>
    </row>
    <row r="422" spans="1:22" ht="14.25" customHeight="1">
      <c r="A422" s="894"/>
      <c r="B422" s="894"/>
      <c r="C422" s="894"/>
      <c r="D422" s="894"/>
      <c r="E422" s="894"/>
      <c r="F422" s="894"/>
      <c r="G422" s="894"/>
      <c r="H422" s="894"/>
      <c r="I422" s="894"/>
      <c r="J422" s="894"/>
      <c r="K422" s="894"/>
      <c r="L422" s="894"/>
      <c r="M422" s="894"/>
      <c r="N422" s="894"/>
      <c r="O422" s="894"/>
      <c r="P422" s="894"/>
      <c r="Q422" s="894"/>
      <c r="R422" s="894"/>
      <c r="S422" s="894"/>
      <c r="T422" s="894"/>
      <c r="U422" s="894"/>
      <c r="V422" s="894"/>
    </row>
    <row r="423" spans="1:22" ht="14.25" customHeight="1">
      <c r="A423" s="894"/>
      <c r="B423" s="894"/>
      <c r="C423" s="894"/>
      <c r="D423" s="894"/>
      <c r="E423" s="894"/>
      <c r="F423" s="894"/>
      <c r="G423" s="894"/>
      <c r="H423" s="894"/>
      <c r="I423" s="894"/>
      <c r="J423" s="894"/>
      <c r="K423" s="894"/>
      <c r="L423" s="894"/>
      <c r="M423" s="894"/>
      <c r="N423" s="894"/>
      <c r="O423" s="894"/>
      <c r="P423" s="894"/>
      <c r="Q423" s="894"/>
      <c r="R423" s="894"/>
      <c r="S423" s="894"/>
      <c r="T423" s="894"/>
      <c r="U423" s="894"/>
      <c r="V423" s="894"/>
    </row>
    <row r="424" spans="1:22" ht="14.25" customHeight="1">
      <c r="A424" s="894"/>
      <c r="B424" s="894"/>
      <c r="C424" s="894"/>
      <c r="D424" s="894"/>
      <c r="E424" s="894"/>
      <c r="F424" s="894"/>
      <c r="G424" s="894"/>
      <c r="H424" s="894"/>
      <c r="I424" s="894"/>
      <c r="J424" s="894"/>
      <c r="K424" s="894"/>
      <c r="L424" s="894"/>
      <c r="M424" s="894"/>
      <c r="N424" s="894"/>
      <c r="O424" s="894"/>
      <c r="P424" s="894"/>
      <c r="Q424" s="894"/>
      <c r="R424" s="894"/>
      <c r="S424" s="894"/>
      <c r="T424" s="894"/>
      <c r="U424" s="894"/>
      <c r="V424" s="894"/>
    </row>
    <row r="425" spans="1:22" ht="14.25" customHeight="1">
      <c r="A425" s="894"/>
      <c r="B425" s="894"/>
      <c r="C425" s="894"/>
      <c r="D425" s="894"/>
      <c r="E425" s="894"/>
      <c r="F425" s="894"/>
      <c r="G425" s="894"/>
      <c r="H425" s="894"/>
      <c r="I425" s="894"/>
      <c r="J425" s="894"/>
      <c r="K425" s="894"/>
      <c r="L425" s="894"/>
      <c r="M425" s="894"/>
      <c r="N425" s="894"/>
      <c r="O425" s="894"/>
      <c r="P425" s="894"/>
      <c r="Q425" s="894"/>
      <c r="R425" s="894"/>
      <c r="S425" s="894"/>
      <c r="T425" s="894"/>
      <c r="U425" s="894"/>
      <c r="V425" s="894"/>
    </row>
    <row r="426" spans="1:22" ht="14.25" customHeight="1">
      <c r="A426" s="894"/>
      <c r="B426" s="894"/>
      <c r="C426" s="894"/>
      <c r="D426" s="894"/>
      <c r="E426" s="894"/>
      <c r="F426" s="894"/>
      <c r="G426" s="894"/>
      <c r="H426" s="894"/>
      <c r="I426" s="894"/>
      <c r="J426" s="894"/>
      <c r="K426" s="894"/>
      <c r="L426" s="894"/>
      <c r="M426" s="894"/>
      <c r="N426" s="894"/>
      <c r="O426" s="894"/>
      <c r="P426" s="894"/>
      <c r="Q426" s="894"/>
      <c r="R426" s="894"/>
      <c r="S426" s="894"/>
      <c r="T426" s="894"/>
      <c r="U426" s="894"/>
      <c r="V426" s="894"/>
    </row>
    <row r="427" spans="1:22" ht="14.25" customHeight="1">
      <c r="A427" s="894"/>
      <c r="B427" s="894"/>
      <c r="C427" s="894"/>
      <c r="D427" s="894"/>
      <c r="E427" s="894"/>
      <c r="F427" s="894"/>
      <c r="G427" s="894"/>
      <c r="H427" s="894"/>
      <c r="I427" s="894"/>
      <c r="J427" s="894"/>
      <c r="K427" s="894"/>
      <c r="L427" s="894"/>
      <c r="M427" s="894"/>
      <c r="N427" s="894"/>
      <c r="O427" s="894"/>
      <c r="P427" s="894"/>
      <c r="Q427" s="894"/>
      <c r="R427" s="894"/>
      <c r="S427" s="894"/>
      <c r="T427" s="894"/>
      <c r="U427" s="894"/>
      <c r="V427" s="894"/>
    </row>
    <row r="428" spans="1:22" ht="14.25" customHeight="1">
      <c r="A428" s="894"/>
      <c r="B428" s="894"/>
      <c r="C428" s="894"/>
      <c r="D428" s="894"/>
      <c r="E428" s="894"/>
      <c r="F428" s="894"/>
      <c r="G428" s="894"/>
      <c r="H428" s="894"/>
      <c r="I428" s="894"/>
      <c r="J428" s="894"/>
      <c r="K428" s="894"/>
      <c r="L428" s="894"/>
      <c r="M428" s="894"/>
      <c r="N428" s="894"/>
      <c r="O428" s="894"/>
      <c r="P428" s="894"/>
      <c r="Q428" s="894"/>
      <c r="R428" s="894"/>
      <c r="S428" s="894"/>
      <c r="T428" s="894"/>
      <c r="U428" s="894"/>
      <c r="V428" s="894"/>
    </row>
    <row r="429" spans="1:22" ht="14.25" customHeight="1">
      <c r="A429" s="894"/>
      <c r="B429" s="894"/>
      <c r="C429" s="894"/>
      <c r="D429" s="894"/>
      <c r="E429" s="894"/>
      <c r="F429" s="894"/>
      <c r="G429" s="894"/>
      <c r="H429" s="894"/>
      <c r="I429" s="894"/>
      <c r="J429" s="894"/>
      <c r="K429" s="894"/>
      <c r="L429" s="894"/>
      <c r="M429" s="894"/>
      <c r="N429" s="894"/>
      <c r="O429" s="894"/>
      <c r="P429" s="894"/>
      <c r="Q429" s="894"/>
      <c r="R429" s="894"/>
      <c r="S429" s="894"/>
      <c r="T429" s="894"/>
      <c r="U429" s="894"/>
      <c r="V429" s="894"/>
    </row>
    <row r="430" spans="1:22" ht="14.25" customHeight="1">
      <c r="A430" s="894"/>
      <c r="B430" s="894"/>
      <c r="C430" s="894"/>
      <c r="D430" s="894"/>
      <c r="E430" s="894"/>
      <c r="F430" s="894"/>
      <c r="G430" s="894"/>
      <c r="H430" s="894"/>
      <c r="I430" s="894"/>
      <c r="J430" s="894"/>
      <c r="K430" s="894"/>
      <c r="L430" s="894"/>
      <c r="M430" s="894"/>
      <c r="N430" s="894"/>
      <c r="O430" s="894"/>
      <c r="P430" s="894"/>
      <c r="Q430" s="894"/>
      <c r="R430" s="894"/>
      <c r="S430" s="894"/>
      <c r="T430" s="894"/>
      <c r="U430" s="894"/>
      <c r="V430" s="894"/>
    </row>
    <row r="431" spans="1:22" ht="14.25" customHeight="1">
      <c r="A431" s="894"/>
      <c r="B431" s="894"/>
      <c r="C431" s="894"/>
      <c r="D431" s="894"/>
      <c r="E431" s="894"/>
      <c r="F431" s="894"/>
      <c r="G431" s="894"/>
      <c r="H431" s="894"/>
      <c r="I431" s="894"/>
      <c r="J431" s="894"/>
      <c r="K431" s="894"/>
      <c r="L431" s="894"/>
      <c r="M431" s="894"/>
      <c r="N431" s="894"/>
      <c r="O431" s="894"/>
      <c r="P431" s="894"/>
      <c r="Q431" s="894"/>
      <c r="R431" s="894"/>
      <c r="S431" s="894"/>
      <c r="T431" s="894"/>
      <c r="U431" s="894"/>
      <c r="V431" s="894"/>
    </row>
    <row r="432" spans="1:22" ht="14.25" customHeight="1">
      <c r="A432" s="894"/>
      <c r="B432" s="894"/>
      <c r="C432" s="894"/>
      <c r="D432" s="894"/>
      <c r="E432" s="894"/>
      <c r="F432" s="894"/>
      <c r="G432" s="894"/>
      <c r="H432" s="894"/>
      <c r="I432" s="894"/>
      <c r="J432" s="894"/>
      <c r="K432" s="894"/>
      <c r="L432" s="894"/>
      <c r="M432" s="894"/>
      <c r="N432" s="894"/>
      <c r="O432" s="894"/>
      <c r="P432" s="894"/>
      <c r="Q432" s="894"/>
      <c r="R432" s="894"/>
      <c r="S432" s="894"/>
      <c r="T432" s="894"/>
      <c r="U432" s="894"/>
      <c r="V432" s="894"/>
    </row>
    <row r="433" spans="1:22" ht="14.25" customHeight="1">
      <c r="A433" s="894"/>
      <c r="B433" s="894"/>
      <c r="C433" s="894"/>
      <c r="D433" s="894"/>
      <c r="E433" s="894"/>
      <c r="F433" s="894"/>
      <c r="G433" s="894"/>
      <c r="H433" s="894"/>
      <c r="I433" s="894"/>
      <c r="J433" s="894"/>
      <c r="K433" s="894"/>
      <c r="L433" s="894"/>
      <c r="M433" s="894"/>
      <c r="N433" s="894"/>
      <c r="O433" s="894"/>
      <c r="P433" s="894"/>
      <c r="Q433" s="894"/>
      <c r="R433" s="894"/>
      <c r="S433" s="894"/>
      <c r="T433" s="894"/>
      <c r="U433" s="894"/>
      <c r="V433" s="894"/>
    </row>
    <row r="434" spans="1:22" ht="14.25" customHeight="1">
      <c r="A434" s="894"/>
      <c r="B434" s="894"/>
      <c r="C434" s="894"/>
      <c r="D434" s="894"/>
      <c r="E434" s="894"/>
      <c r="F434" s="894"/>
      <c r="G434" s="894"/>
      <c r="H434" s="894"/>
      <c r="I434" s="894"/>
      <c r="J434" s="894"/>
      <c r="K434" s="894"/>
      <c r="L434" s="894"/>
      <c r="M434" s="894"/>
      <c r="N434" s="894"/>
      <c r="O434" s="894"/>
      <c r="P434" s="894"/>
      <c r="Q434" s="894"/>
      <c r="R434" s="894"/>
      <c r="S434" s="894"/>
      <c r="T434" s="894"/>
      <c r="U434" s="894"/>
      <c r="V434" s="894"/>
    </row>
    <row r="435" spans="1:22" ht="14.25" customHeight="1">
      <c r="A435" s="894"/>
      <c r="B435" s="894"/>
      <c r="C435" s="894"/>
      <c r="D435" s="894"/>
      <c r="E435" s="894"/>
      <c r="F435" s="894"/>
      <c r="G435" s="894"/>
      <c r="H435" s="894"/>
      <c r="I435" s="894"/>
      <c r="J435" s="894"/>
      <c r="K435" s="894"/>
      <c r="L435" s="894"/>
      <c r="M435" s="894"/>
      <c r="N435" s="894"/>
      <c r="O435" s="894"/>
      <c r="P435" s="894"/>
      <c r="Q435" s="894"/>
      <c r="R435" s="894"/>
      <c r="S435" s="894"/>
      <c r="T435" s="894"/>
      <c r="U435" s="894"/>
      <c r="V435" s="894"/>
    </row>
    <row r="436" spans="1:22" ht="14.25" customHeight="1">
      <c r="A436" s="894"/>
      <c r="B436" s="894"/>
      <c r="C436" s="894"/>
      <c r="D436" s="894"/>
      <c r="E436" s="894"/>
      <c r="F436" s="894"/>
      <c r="G436" s="894"/>
      <c r="H436" s="894"/>
      <c r="I436" s="894"/>
      <c r="J436" s="894"/>
      <c r="K436" s="894"/>
      <c r="L436" s="894"/>
      <c r="M436" s="894"/>
      <c r="N436" s="894"/>
      <c r="O436" s="894"/>
      <c r="P436" s="894"/>
      <c r="Q436" s="894"/>
      <c r="R436" s="894"/>
      <c r="S436" s="894"/>
      <c r="T436" s="894"/>
      <c r="U436" s="894"/>
      <c r="V436" s="894"/>
    </row>
    <row r="437" spans="1:22" ht="14.25" customHeight="1">
      <c r="A437" s="894"/>
      <c r="B437" s="894"/>
      <c r="C437" s="894"/>
      <c r="D437" s="894"/>
      <c r="E437" s="894"/>
      <c r="F437" s="894"/>
      <c r="G437" s="894"/>
      <c r="H437" s="894"/>
      <c r="I437" s="894"/>
      <c r="J437" s="894"/>
      <c r="K437" s="894"/>
      <c r="L437" s="894"/>
      <c r="M437" s="894"/>
      <c r="N437" s="894"/>
      <c r="O437" s="894"/>
      <c r="P437" s="894"/>
      <c r="Q437" s="894"/>
      <c r="R437" s="894"/>
      <c r="S437" s="894"/>
      <c r="T437" s="894"/>
      <c r="U437" s="894"/>
      <c r="V437" s="894"/>
    </row>
    <row r="438" spans="1:22" ht="14.25" customHeight="1">
      <c r="A438" s="894"/>
      <c r="B438" s="894"/>
      <c r="C438" s="894"/>
      <c r="D438" s="894"/>
      <c r="E438" s="894"/>
      <c r="F438" s="894"/>
      <c r="G438" s="894"/>
      <c r="H438" s="894"/>
      <c r="I438" s="894"/>
      <c r="J438" s="894"/>
      <c r="K438" s="894"/>
      <c r="L438" s="894"/>
      <c r="M438" s="894"/>
      <c r="N438" s="894"/>
      <c r="O438" s="894"/>
      <c r="P438" s="894"/>
      <c r="Q438" s="894"/>
      <c r="R438" s="894"/>
      <c r="S438" s="894"/>
      <c r="T438" s="894"/>
      <c r="U438" s="894"/>
      <c r="V438" s="894"/>
    </row>
    <row r="439" spans="1:22" ht="14.25" customHeight="1">
      <c r="A439" s="894"/>
      <c r="B439" s="894"/>
      <c r="C439" s="894"/>
      <c r="D439" s="894"/>
      <c r="E439" s="894"/>
      <c r="F439" s="894"/>
      <c r="G439" s="894"/>
      <c r="H439" s="894"/>
      <c r="I439" s="894"/>
      <c r="J439" s="894"/>
      <c r="K439" s="894"/>
      <c r="L439" s="894"/>
      <c r="M439" s="894"/>
      <c r="N439" s="894"/>
      <c r="O439" s="894"/>
      <c r="P439" s="894"/>
      <c r="Q439" s="894"/>
      <c r="R439" s="894"/>
      <c r="S439" s="894"/>
      <c r="T439" s="894"/>
      <c r="U439" s="894"/>
      <c r="V439" s="894"/>
    </row>
    <row r="440" spans="1:22" ht="14.25" customHeight="1">
      <c r="A440" s="894"/>
      <c r="B440" s="894"/>
      <c r="C440" s="894"/>
      <c r="D440" s="894"/>
      <c r="E440" s="894"/>
      <c r="F440" s="894"/>
      <c r="G440" s="894"/>
      <c r="H440" s="894"/>
      <c r="I440" s="894"/>
      <c r="J440" s="894"/>
      <c r="K440" s="894"/>
      <c r="L440" s="894"/>
      <c r="M440" s="894"/>
      <c r="N440" s="894"/>
      <c r="O440" s="894"/>
      <c r="P440" s="894"/>
      <c r="Q440" s="894"/>
      <c r="R440" s="894"/>
      <c r="S440" s="894"/>
      <c r="T440" s="894"/>
      <c r="U440" s="894"/>
      <c r="V440" s="894"/>
    </row>
    <row r="441" spans="1:22" ht="14.25" customHeight="1">
      <c r="A441" s="894"/>
      <c r="B441" s="894"/>
      <c r="C441" s="894"/>
      <c r="D441" s="894"/>
      <c r="E441" s="894"/>
      <c r="F441" s="894"/>
      <c r="G441" s="894"/>
      <c r="H441" s="894"/>
      <c r="I441" s="894"/>
      <c r="J441" s="894"/>
      <c r="K441" s="894"/>
      <c r="L441" s="894"/>
      <c r="M441" s="894"/>
      <c r="N441" s="894"/>
      <c r="O441" s="894"/>
      <c r="P441" s="894"/>
      <c r="Q441" s="894"/>
      <c r="R441" s="894"/>
      <c r="S441" s="894"/>
      <c r="T441" s="894"/>
      <c r="U441" s="894"/>
      <c r="V441" s="894"/>
    </row>
    <row r="442" spans="1:22" ht="14.25" customHeight="1">
      <c r="A442" s="894"/>
      <c r="B442" s="894"/>
      <c r="C442" s="894"/>
      <c r="D442" s="894"/>
      <c r="E442" s="894"/>
      <c r="F442" s="894"/>
      <c r="G442" s="894"/>
      <c r="H442" s="894"/>
      <c r="I442" s="894"/>
      <c r="J442" s="894"/>
      <c r="K442" s="894"/>
      <c r="L442" s="894"/>
      <c r="M442" s="894"/>
      <c r="N442" s="894"/>
      <c r="O442" s="894"/>
      <c r="P442" s="894"/>
      <c r="Q442" s="894"/>
      <c r="R442" s="894"/>
      <c r="S442" s="894"/>
      <c r="T442" s="894"/>
      <c r="U442" s="894"/>
      <c r="V442" s="894"/>
    </row>
    <row r="443" spans="1:22" ht="14.25" customHeight="1">
      <c r="A443" s="894"/>
      <c r="B443" s="894"/>
      <c r="C443" s="894"/>
      <c r="D443" s="894"/>
      <c r="E443" s="894"/>
      <c r="F443" s="894"/>
      <c r="G443" s="894"/>
      <c r="H443" s="894"/>
      <c r="I443" s="894"/>
      <c r="J443" s="894"/>
      <c r="K443" s="894"/>
      <c r="L443" s="894"/>
      <c r="M443" s="894"/>
      <c r="N443" s="894"/>
      <c r="O443" s="894"/>
      <c r="P443" s="894"/>
      <c r="Q443" s="894"/>
      <c r="R443" s="894"/>
      <c r="S443" s="894"/>
      <c r="T443" s="894"/>
      <c r="U443" s="894"/>
      <c r="V443" s="894"/>
    </row>
    <row r="444" spans="1:22" ht="14.25" customHeight="1">
      <c r="A444" s="894"/>
      <c r="B444" s="894"/>
      <c r="C444" s="894"/>
      <c r="D444" s="894"/>
      <c r="E444" s="894"/>
      <c r="F444" s="894"/>
      <c r="G444" s="894"/>
      <c r="H444" s="894"/>
      <c r="I444" s="894"/>
      <c r="J444" s="894"/>
      <c r="K444" s="894"/>
      <c r="L444" s="894"/>
      <c r="M444" s="894"/>
      <c r="N444" s="894"/>
      <c r="O444" s="894"/>
      <c r="P444" s="894"/>
      <c r="Q444" s="894"/>
      <c r="R444" s="894"/>
      <c r="S444" s="894"/>
      <c r="T444" s="894"/>
      <c r="U444" s="894"/>
      <c r="V444" s="894"/>
    </row>
    <row r="445" spans="1:22" ht="14.25" customHeight="1">
      <c r="A445" s="894"/>
      <c r="B445" s="894"/>
      <c r="C445" s="894"/>
      <c r="D445" s="894"/>
      <c r="E445" s="894"/>
      <c r="F445" s="894"/>
      <c r="G445" s="894"/>
      <c r="H445" s="894"/>
      <c r="I445" s="894"/>
      <c r="J445" s="894"/>
      <c r="K445" s="894"/>
      <c r="L445" s="894"/>
      <c r="M445" s="894"/>
      <c r="N445" s="894"/>
      <c r="O445" s="894"/>
      <c r="P445" s="894"/>
      <c r="Q445" s="894"/>
      <c r="R445" s="894"/>
      <c r="S445" s="894"/>
      <c r="T445" s="894"/>
      <c r="U445" s="894"/>
      <c r="V445" s="894"/>
    </row>
    <row r="446" spans="1:22" ht="14.25" customHeight="1">
      <c r="A446" s="894"/>
      <c r="B446" s="894"/>
      <c r="C446" s="894"/>
      <c r="D446" s="894"/>
      <c r="E446" s="894"/>
      <c r="F446" s="894"/>
      <c r="G446" s="894"/>
      <c r="H446" s="894"/>
      <c r="I446" s="894"/>
      <c r="J446" s="894"/>
      <c r="K446" s="894"/>
      <c r="L446" s="894"/>
      <c r="M446" s="894"/>
      <c r="N446" s="894"/>
      <c r="O446" s="894"/>
      <c r="P446" s="894"/>
      <c r="Q446" s="894"/>
      <c r="R446" s="894"/>
      <c r="S446" s="894"/>
      <c r="T446" s="894"/>
      <c r="U446" s="894"/>
      <c r="V446" s="894"/>
    </row>
    <row r="447" spans="1:22" ht="14.25" customHeight="1">
      <c r="A447" s="894"/>
      <c r="B447" s="894"/>
      <c r="C447" s="894"/>
      <c r="D447" s="894"/>
      <c r="E447" s="894"/>
      <c r="F447" s="894"/>
      <c r="G447" s="894"/>
      <c r="H447" s="894"/>
      <c r="I447" s="894"/>
      <c r="J447" s="894"/>
      <c r="K447" s="894"/>
      <c r="L447" s="894"/>
      <c r="M447" s="894"/>
      <c r="N447" s="894"/>
      <c r="O447" s="894"/>
      <c r="P447" s="894"/>
      <c r="Q447" s="894"/>
      <c r="R447" s="894"/>
      <c r="S447" s="894"/>
      <c r="T447" s="894"/>
      <c r="U447" s="894"/>
      <c r="V447" s="894"/>
    </row>
    <row r="448" spans="1:22" ht="14.25" customHeight="1">
      <c r="A448" s="894"/>
      <c r="B448" s="894"/>
      <c r="C448" s="894"/>
      <c r="D448" s="894"/>
      <c r="E448" s="894"/>
      <c r="F448" s="894"/>
      <c r="G448" s="894"/>
      <c r="H448" s="894"/>
      <c r="I448" s="894"/>
      <c r="J448" s="894"/>
      <c r="K448" s="894"/>
      <c r="L448" s="894"/>
      <c r="M448" s="894"/>
      <c r="N448" s="894"/>
      <c r="O448" s="894"/>
      <c r="P448" s="894"/>
      <c r="Q448" s="894"/>
      <c r="R448" s="894"/>
      <c r="S448" s="894"/>
      <c r="T448" s="894"/>
      <c r="U448" s="894"/>
      <c r="V448" s="894"/>
    </row>
    <row r="449" spans="1:22" ht="14.25" customHeight="1">
      <c r="A449" s="894"/>
      <c r="B449" s="894"/>
      <c r="C449" s="894"/>
      <c r="D449" s="894"/>
      <c r="E449" s="894"/>
      <c r="F449" s="894"/>
      <c r="G449" s="894"/>
      <c r="H449" s="894"/>
      <c r="I449" s="894"/>
      <c r="J449" s="894"/>
      <c r="K449" s="894"/>
      <c r="L449" s="894"/>
      <c r="M449" s="894"/>
      <c r="N449" s="894"/>
      <c r="O449" s="894"/>
      <c r="P449" s="894"/>
      <c r="Q449" s="894"/>
      <c r="R449" s="894"/>
      <c r="S449" s="894"/>
      <c r="T449" s="894"/>
      <c r="U449" s="894"/>
      <c r="V449" s="894"/>
    </row>
    <row r="450" spans="1:22" ht="14.25" customHeight="1">
      <c r="A450" s="894"/>
      <c r="B450" s="894"/>
      <c r="C450" s="894"/>
      <c r="D450" s="894"/>
      <c r="E450" s="894"/>
      <c r="F450" s="894"/>
      <c r="G450" s="894"/>
      <c r="H450" s="894"/>
      <c r="I450" s="894"/>
      <c r="J450" s="894"/>
      <c r="K450" s="894"/>
      <c r="L450" s="894"/>
      <c r="M450" s="894"/>
      <c r="N450" s="894"/>
      <c r="O450" s="894"/>
      <c r="P450" s="894"/>
      <c r="Q450" s="894"/>
      <c r="R450" s="894"/>
      <c r="S450" s="894"/>
      <c r="T450" s="894"/>
      <c r="U450" s="894"/>
      <c r="V450" s="894"/>
    </row>
    <row r="451" spans="1:22" ht="14.25" customHeight="1">
      <c r="A451" s="894"/>
      <c r="B451" s="894"/>
      <c r="C451" s="894"/>
      <c r="D451" s="894"/>
      <c r="E451" s="894"/>
      <c r="F451" s="894"/>
      <c r="G451" s="894"/>
      <c r="H451" s="894"/>
      <c r="I451" s="894"/>
      <c r="J451" s="894"/>
      <c r="K451" s="894"/>
      <c r="L451" s="894"/>
      <c r="M451" s="894"/>
      <c r="N451" s="894"/>
      <c r="O451" s="894"/>
      <c r="P451" s="894"/>
      <c r="Q451" s="894"/>
      <c r="R451" s="894"/>
      <c r="S451" s="894"/>
      <c r="T451" s="894"/>
      <c r="U451" s="894"/>
      <c r="V451" s="894"/>
    </row>
    <row r="452" spans="1:22" ht="14.25" customHeight="1">
      <c r="A452" s="894"/>
      <c r="B452" s="894"/>
      <c r="C452" s="894"/>
      <c r="D452" s="894"/>
      <c r="E452" s="894"/>
      <c r="F452" s="894"/>
      <c r="G452" s="894"/>
      <c r="H452" s="894"/>
      <c r="I452" s="894"/>
      <c r="J452" s="894"/>
      <c r="K452" s="894"/>
      <c r="L452" s="894"/>
      <c r="M452" s="894"/>
      <c r="N452" s="894"/>
      <c r="O452" s="894"/>
      <c r="P452" s="894"/>
      <c r="Q452" s="894"/>
      <c r="R452" s="894"/>
      <c r="S452" s="894"/>
      <c r="T452" s="894"/>
      <c r="U452" s="894"/>
      <c r="V452" s="894"/>
    </row>
    <row r="453" spans="1:22" ht="14.25" customHeight="1">
      <c r="A453" s="894"/>
      <c r="B453" s="894"/>
      <c r="C453" s="894"/>
      <c r="D453" s="894"/>
      <c r="E453" s="894"/>
      <c r="F453" s="894"/>
      <c r="G453" s="894"/>
      <c r="H453" s="894"/>
      <c r="I453" s="894"/>
      <c r="J453" s="894"/>
      <c r="K453" s="894"/>
      <c r="L453" s="894"/>
      <c r="M453" s="894"/>
      <c r="N453" s="894"/>
      <c r="O453" s="894"/>
      <c r="P453" s="894"/>
      <c r="Q453" s="894"/>
      <c r="R453" s="894"/>
      <c r="S453" s="894"/>
      <c r="T453" s="894"/>
      <c r="U453" s="894"/>
      <c r="V453" s="894"/>
    </row>
  </sheetData>
  <mergeCells count="1192">
    <mergeCell ref="H156:H157"/>
    <mergeCell ref="I156:I157"/>
    <mergeCell ref="B156:B157"/>
    <mergeCell ref="C156:C157"/>
    <mergeCell ref="D156:D157"/>
    <mergeCell ref="E156:E157"/>
    <mergeCell ref="F156:F157"/>
    <mergeCell ref="G156:G157"/>
    <mergeCell ref="H152:H153"/>
    <mergeCell ref="I152:I153"/>
    <mergeCell ref="B154:B155"/>
    <mergeCell ref="C154:C155"/>
    <mergeCell ref="D154:D155"/>
    <mergeCell ref="E154:E155"/>
    <mergeCell ref="F154:F155"/>
    <mergeCell ref="G154:G155"/>
    <mergeCell ref="H154:H155"/>
    <mergeCell ref="I154:I155"/>
    <mergeCell ref="B152:B153"/>
    <mergeCell ref="C152:C153"/>
    <mergeCell ref="D152:D153"/>
    <mergeCell ref="E152:E153"/>
    <mergeCell ref="F152:F153"/>
    <mergeCell ref="G152:G153"/>
    <mergeCell ref="BI138:BI139"/>
    <mergeCell ref="BJ138:BJ139"/>
    <mergeCell ref="BK138:BK139"/>
    <mergeCell ref="BL138:BL139"/>
    <mergeCell ref="BM138:BM139"/>
    <mergeCell ref="BN138:BN139"/>
    <mergeCell ref="AZ138:AZ139"/>
    <mergeCell ref="BA138:BA139"/>
    <mergeCell ref="BB138:BB139"/>
    <mergeCell ref="BC138:BC139"/>
    <mergeCell ref="BG138:BG139"/>
    <mergeCell ref="BH138:BH139"/>
    <mergeCell ref="AP138:AP139"/>
    <mergeCell ref="AQ138:AQ139"/>
    <mergeCell ref="AV138:AV139"/>
    <mergeCell ref="AW138:AW139"/>
    <mergeCell ref="AX138:AX139"/>
    <mergeCell ref="AY138:AY139"/>
    <mergeCell ref="AJ138:AJ139"/>
    <mergeCell ref="AK138:AK139"/>
    <mergeCell ref="AL138:AL139"/>
    <mergeCell ref="AM138:AM139"/>
    <mergeCell ref="AN138:AN139"/>
    <mergeCell ref="AO138:AO139"/>
    <mergeCell ref="AA138:AA139"/>
    <mergeCell ref="AB138:AB139"/>
    <mergeCell ref="AC138:AC139"/>
    <mergeCell ref="AD138:AD139"/>
    <mergeCell ref="AE138:AE139"/>
    <mergeCell ref="AF138:AF139"/>
    <mergeCell ref="Q138:Q139"/>
    <mergeCell ref="R138:R139"/>
    <mergeCell ref="S138:S139"/>
    <mergeCell ref="T138:T139"/>
    <mergeCell ref="Y138:Y139"/>
    <mergeCell ref="Z138:Z139"/>
    <mergeCell ref="H138:H139"/>
    <mergeCell ref="I138:I139"/>
    <mergeCell ref="M138:M139"/>
    <mergeCell ref="N138:N139"/>
    <mergeCell ref="O138:O139"/>
    <mergeCell ref="P138:P139"/>
    <mergeCell ref="B138:B139"/>
    <mergeCell ref="C138:C139"/>
    <mergeCell ref="D138:D139"/>
    <mergeCell ref="E138:E139"/>
    <mergeCell ref="F138:F139"/>
    <mergeCell ref="G138:G139"/>
    <mergeCell ref="BI136:BI137"/>
    <mergeCell ref="BJ136:BJ137"/>
    <mergeCell ref="BK136:BK137"/>
    <mergeCell ref="BL136:BL137"/>
    <mergeCell ref="BM136:BM137"/>
    <mergeCell ref="BN136:BN137"/>
    <mergeCell ref="AZ136:AZ137"/>
    <mergeCell ref="BA136:BA137"/>
    <mergeCell ref="BB136:BB137"/>
    <mergeCell ref="BC136:BC137"/>
    <mergeCell ref="BG136:BG137"/>
    <mergeCell ref="BH136:BH137"/>
    <mergeCell ref="AP136:AP137"/>
    <mergeCell ref="AQ136:AQ137"/>
    <mergeCell ref="AV136:AV137"/>
    <mergeCell ref="AW136:AW137"/>
    <mergeCell ref="AX136:AX137"/>
    <mergeCell ref="AY136:AY137"/>
    <mergeCell ref="AJ136:AJ137"/>
    <mergeCell ref="AK136:AK137"/>
    <mergeCell ref="AL136:AL137"/>
    <mergeCell ref="AM136:AM137"/>
    <mergeCell ref="AN136:AN137"/>
    <mergeCell ref="AO136:AO137"/>
    <mergeCell ref="AA136:AA137"/>
    <mergeCell ref="AB136:AB137"/>
    <mergeCell ref="AC136:AC137"/>
    <mergeCell ref="AD136:AD137"/>
    <mergeCell ref="AE136:AE137"/>
    <mergeCell ref="AF136:AF137"/>
    <mergeCell ref="Q136:Q137"/>
    <mergeCell ref="R136:R137"/>
    <mergeCell ref="S136:S137"/>
    <mergeCell ref="T136:T137"/>
    <mergeCell ref="Y136:Y137"/>
    <mergeCell ref="Z136:Z137"/>
    <mergeCell ref="H136:H137"/>
    <mergeCell ref="I136:I137"/>
    <mergeCell ref="M136:M137"/>
    <mergeCell ref="N136:N137"/>
    <mergeCell ref="O136:O137"/>
    <mergeCell ref="P136:P137"/>
    <mergeCell ref="B136:B137"/>
    <mergeCell ref="C136:C137"/>
    <mergeCell ref="D136:D137"/>
    <mergeCell ref="E136:E137"/>
    <mergeCell ref="F136:F137"/>
    <mergeCell ref="G136:G137"/>
    <mergeCell ref="BI134:BI135"/>
    <mergeCell ref="BJ134:BJ135"/>
    <mergeCell ref="BK134:BK135"/>
    <mergeCell ref="BL134:BL135"/>
    <mergeCell ref="BM134:BM135"/>
    <mergeCell ref="BN134:BN135"/>
    <mergeCell ref="AZ134:AZ135"/>
    <mergeCell ref="BA134:BA135"/>
    <mergeCell ref="BB134:BB135"/>
    <mergeCell ref="BC134:BC135"/>
    <mergeCell ref="BG134:BG135"/>
    <mergeCell ref="BH134:BH135"/>
    <mergeCell ref="AP134:AP135"/>
    <mergeCell ref="AQ134:AQ135"/>
    <mergeCell ref="AV134:AV135"/>
    <mergeCell ref="AW134:AW135"/>
    <mergeCell ref="AX134:AX135"/>
    <mergeCell ref="AY134:AY135"/>
    <mergeCell ref="AJ134:AJ135"/>
    <mergeCell ref="AK134:AK135"/>
    <mergeCell ref="AL134:AL135"/>
    <mergeCell ref="AM134:AM135"/>
    <mergeCell ref="AN134:AN135"/>
    <mergeCell ref="AO134:AO135"/>
    <mergeCell ref="AA134:AA135"/>
    <mergeCell ref="AB134:AB135"/>
    <mergeCell ref="AC134:AC135"/>
    <mergeCell ref="AD134:AD135"/>
    <mergeCell ref="AE134:AE135"/>
    <mergeCell ref="AF134:AF135"/>
    <mergeCell ref="Q134:Q135"/>
    <mergeCell ref="R134:R135"/>
    <mergeCell ref="S134:S135"/>
    <mergeCell ref="T134:T135"/>
    <mergeCell ref="Y134:Y135"/>
    <mergeCell ref="Z134:Z135"/>
    <mergeCell ref="H134:H135"/>
    <mergeCell ref="I134:I135"/>
    <mergeCell ref="M134:M135"/>
    <mergeCell ref="N134:N135"/>
    <mergeCell ref="O134:O135"/>
    <mergeCell ref="P134:P135"/>
    <mergeCell ref="B134:B135"/>
    <mergeCell ref="C134:C135"/>
    <mergeCell ref="D134:D135"/>
    <mergeCell ref="E134:E135"/>
    <mergeCell ref="F134:F135"/>
    <mergeCell ref="G134:G135"/>
    <mergeCell ref="BI121:BI122"/>
    <mergeCell ref="BJ121:BJ122"/>
    <mergeCell ref="BK121:BK122"/>
    <mergeCell ref="BL121:BL122"/>
    <mergeCell ref="BM121:BM122"/>
    <mergeCell ref="BN121:BN122"/>
    <mergeCell ref="AZ121:AZ122"/>
    <mergeCell ref="BA121:BA122"/>
    <mergeCell ref="BB121:BB122"/>
    <mergeCell ref="BC121:BC122"/>
    <mergeCell ref="BG121:BG122"/>
    <mergeCell ref="BH121:BH122"/>
    <mergeCell ref="AP121:AP122"/>
    <mergeCell ref="AQ121:AQ122"/>
    <mergeCell ref="AV121:AV122"/>
    <mergeCell ref="AW121:AW122"/>
    <mergeCell ref="AX121:AX122"/>
    <mergeCell ref="AY121:AY122"/>
    <mergeCell ref="AJ121:AJ122"/>
    <mergeCell ref="AK121:AK122"/>
    <mergeCell ref="AL121:AL122"/>
    <mergeCell ref="AM121:AM122"/>
    <mergeCell ref="AN121:AN122"/>
    <mergeCell ref="AO121:AO122"/>
    <mergeCell ref="AA121:AA122"/>
    <mergeCell ref="AB121:AB122"/>
    <mergeCell ref="AC121:AC122"/>
    <mergeCell ref="AD121:AD122"/>
    <mergeCell ref="AE121:AE122"/>
    <mergeCell ref="AF121:AF122"/>
    <mergeCell ref="Q121:Q122"/>
    <mergeCell ref="R121:R122"/>
    <mergeCell ref="S121:S122"/>
    <mergeCell ref="T121:T122"/>
    <mergeCell ref="Y121:Y122"/>
    <mergeCell ref="Z121:Z122"/>
    <mergeCell ref="H121:H122"/>
    <mergeCell ref="I121:I122"/>
    <mergeCell ref="M121:M122"/>
    <mergeCell ref="N121:N122"/>
    <mergeCell ref="O121:O122"/>
    <mergeCell ref="P121:P122"/>
    <mergeCell ref="B121:B122"/>
    <mergeCell ref="C121:C122"/>
    <mergeCell ref="D121:D122"/>
    <mergeCell ref="E121:E122"/>
    <mergeCell ref="F121:F122"/>
    <mergeCell ref="G121:G122"/>
    <mergeCell ref="BI119:BI120"/>
    <mergeCell ref="BJ119:BJ120"/>
    <mergeCell ref="BK119:BK120"/>
    <mergeCell ref="BL119:BL120"/>
    <mergeCell ref="BM119:BM120"/>
    <mergeCell ref="BN119:BN120"/>
    <mergeCell ref="AZ119:AZ120"/>
    <mergeCell ref="BA119:BA120"/>
    <mergeCell ref="BB119:BB120"/>
    <mergeCell ref="BC119:BC120"/>
    <mergeCell ref="BG119:BG120"/>
    <mergeCell ref="BH119:BH120"/>
    <mergeCell ref="AP119:AP120"/>
    <mergeCell ref="AQ119:AQ120"/>
    <mergeCell ref="AV119:AV120"/>
    <mergeCell ref="AW119:AW120"/>
    <mergeCell ref="AX119:AX120"/>
    <mergeCell ref="AY119:AY120"/>
    <mergeCell ref="AJ119:AJ120"/>
    <mergeCell ref="AK119:AK120"/>
    <mergeCell ref="AL119:AL120"/>
    <mergeCell ref="AM119:AM120"/>
    <mergeCell ref="AN119:AN120"/>
    <mergeCell ref="AO119:AO120"/>
    <mergeCell ref="AA119:AA120"/>
    <mergeCell ref="AB119:AB120"/>
    <mergeCell ref="AC119:AC120"/>
    <mergeCell ref="AD119:AD120"/>
    <mergeCell ref="AE119:AE120"/>
    <mergeCell ref="AF119:AF120"/>
    <mergeCell ref="Q119:Q120"/>
    <mergeCell ref="R119:R120"/>
    <mergeCell ref="S119:S120"/>
    <mergeCell ref="T119:T120"/>
    <mergeCell ref="Y119:Y120"/>
    <mergeCell ref="Z119:Z120"/>
    <mergeCell ref="H119:H120"/>
    <mergeCell ref="I119:I120"/>
    <mergeCell ref="M119:M120"/>
    <mergeCell ref="N119:N120"/>
    <mergeCell ref="O119:O120"/>
    <mergeCell ref="P119:P120"/>
    <mergeCell ref="B119:B120"/>
    <mergeCell ref="C119:C120"/>
    <mergeCell ref="D119:D120"/>
    <mergeCell ref="E119:E120"/>
    <mergeCell ref="F119:F120"/>
    <mergeCell ref="G119:G120"/>
    <mergeCell ref="BI117:BI118"/>
    <mergeCell ref="BJ117:BJ118"/>
    <mergeCell ref="BK117:BK118"/>
    <mergeCell ref="BL117:BL118"/>
    <mergeCell ref="BM117:BM118"/>
    <mergeCell ref="BN117:BN118"/>
    <mergeCell ref="AZ117:AZ118"/>
    <mergeCell ref="BA117:BA118"/>
    <mergeCell ref="BB117:BB118"/>
    <mergeCell ref="BC117:BC118"/>
    <mergeCell ref="BG117:BG118"/>
    <mergeCell ref="BH117:BH118"/>
    <mergeCell ref="AP117:AP118"/>
    <mergeCell ref="AQ117:AQ118"/>
    <mergeCell ref="AV117:AV118"/>
    <mergeCell ref="AW117:AW118"/>
    <mergeCell ref="AX117:AX118"/>
    <mergeCell ref="AY117:AY118"/>
    <mergeCell ref="AJ117:AJ118"/>
    <mergeCell ref="AK117:AK118"/>
    <mergeCell ref="AL117:AL118"/>
    <mergeCell ref="AM117:AM118"/>
    <mergeCell ref="AN117:AN118"/>
    <mergeCell ref="AO117:AO118"/>
    <mergeCell ref="AA117:AA118"/>
    <mergeCell ref="AB117:AB118"/>
    <mergeCell ref="AC117:AC118"/>
    <mergeCell ref="AD117:AD118"/>
    <mergeCell ref="AE117:AE118"/>
    <mergeCell ref="AF117:AF118"/>
    <mergeCell ref="Q117:Q118"/>
    <mergeCell ref="R117:R118"/>
    <mergeCell ref="S117:S118"/>
    <mergeCell ref="T117:T118"/>
    <mergeCell ref="Y117:Y118"/>
    <mergeCell ref="Z117:Z118"/>
    <mergeCell ref="H117:H118"/>
    <mergeCell ref="I117:I118"/>
    <mergeCell ref="M117:M118"/>
    <mergeCell ref="N117:N118"/>
    <mergeCell ref="O117:O118"/>
    <mergeCell ref="P117:P118"/>
    <mergeCell ref="B117:B118"/>
    <mergeCell ref="C117:C118"/>
    <mergeCell ref="D117:D118"/>
    <mergeCell ref="E117:E118"/>
    <mergeCell ref="F117:F118"/>
    <mergeCell ref="G117:G118"/>
    <mergeCell ref="BI104:BI105"/>
    <mergeCell ref="BJ104:BJ105"/>
    <mergeCell ref="BK104:BK105"/>
    <mergeCell ref="BL104:BL105"/>
    <mergeCell ref="BM104:BM105"/>
    <mergeCell ref="BN104:BN105"/>
    <mergeCell ref="AZ104:AZ105"/>
    <mergeCell ref="BA104:BA105"/>
    <mergeCell ref="BB104:BB105"/>
    <mergeCell ref="BC104:BC105"/>
    <mergeCell ref="BG104:BG105"/>
    <mergeCell ref="BH104:BH105"/>
    <mergeCell ref="AP104:AP105"/>
    <mergeCell ref="AQ104:AQ105"/>
    <mergeCell ref="AV104:AV105"/>
    <mergeCell ref="AW104:AW105"/>
    <mergeCell ref="AX104:AX105"/>
    <mergeCell ref="AY104:AY105"/>
    <mergeCell ref="AJ104:AJ105"/>
    <mergeCell ref="AK104:AK105"/>
    <mergeCell ref="AL104:AL105"/>
    <mergeCell ref="AM104:AM105"/>
    <mergeCell ref="AN104:AN105"/>
    <mergeCell ref="AO104:AO105"/>
    <mergeCell ref="AA104:AA105"/>
    <mergeCell ref="AB104:AB105"/>
    <mergeCell ref="AC104:AC105"/>
    <mergeCell ref="AD104:AD105"/>
    <mergeCell ref="AE104:AE105"/>
    <mergeCell ref="AF104:AF105"/>
    <mergeCell ref="Q104:Q105"/>
    <mergeCell ref="R104:R105"/>
    <mergeCell ref="S104:S105"/>
    <mergeCell ref="T104:T105"/>
    <mergeCell ref="Y104:Y105"/>
    <mergeCell ref="Z104:Z105"/>
    <mergeCell ref="H104:H105"/>
    <mergeCell ref="I104:I105"/>
    <mergeCell ref="M104:M105"/>
    <mergeCell ref="N104:N105"/>
    <mergeCell ref="O104:O105"/>
    <mergeCell ref="P104:P105"/>
    <mergeCell ref="B104:B105"/>
    <mergeCell ref="C104:C105"/>
    <mergeCell ref="D104:D105"/>
    <mergeCell ref="E104:E105"/>
    <mergeCell ref="F104:F105"/>
    <mergeCell ref="G104:G105"/>
    <mergeCell ref="BI102:BI103"/>
    <mergeCell ref="BJ102:BJ103"/>
    <mergeCell ref="BK102:BK103"/>
    <mergeCell ref="BL102:BL103"/>
    <mergeCell ref="BM102:BM103"/>
    <mergeCell ref="BN102:BN103"/>
    <mergeCell ref="AZ102:AZ103"/>
    <mergeCell ref="BA102:BA103"/>
    <mergeCell ref="BB102:BB103"/>
    <mergeCell ref="BC102:BC103"/>
    <mergeCell ref="BG102:BG103"/>
    <mergeCell ref="BH102:BH103"/>
    <mergeCell ref="AP102:AP103"/>
    <mergeCell ref="AQ102:AQ103"/>
    <mergeCell ref="AV102:AV103"/>
    <mergeCell ref="AW102:AW103"/>
    <mergeCell ref="AX102:AX103"/>
    <mergeCell ref="AY102:AY103"/>
    <mergeCell ref="AJ102:AJ103"/>
    <mergeCell ref="AK102:AK103"/>
    <mergeCell ref="AL102:AL103"/>
    <mergeCell ref="AM102:AM103"/>
    <mergeCell ref="AN102:AN103"/>
    <mergeCell ref="AO102:AO103"/>
    <mergeCell ref="AA102:AA103"/>
    <mergeCell ref="AB102:AB103"/>
    <mergeCell ref="AC102:AC103"/>
    <mergeCell ref="AD102:AD103"/>
    <mergeCell ref="AE102:AE103"/>
    <mergeCell ref="AF102:AF103"/>
    <mergeCell ref="Q102:Q103"/>
    <mergeCell ref="R102:R103"/>
    <mergeCell ref="S102:S103"/>
    <mergeCell ref="T102:T103"/>
    <mergeCell ref="Y102:Y103"/>
    <mergeCell ref="Z102:Z103"/>
    <mergeCell ref="H102:H103"/>
    <mergeCell ref="I102:I103"/>
    <mergeCell ref="M102:M103"/>
    <mergeCell ref="N102:N103"/>
    <mergeCell ref="O102:O103"/>
    <mergeCell ref="P102:P103"/>
    <mergeCell ref="B102:B103"/>
    <mergeCell ref="C102:C103"/>
    <mergeCell ref="D102:D103"/>
    <mergeCell ref="E102:E103"/>
    <mergeCell ref="F102:F103"/>
    <mergeCell ref="G102:G103"/>
    <mergeCell ref="BI100:BI101"/>
    <mergeCell ref="BJ100:BJ101"/>
    <mergeCell ref="BK100:BK101"/>
    <mergeCell ref="BL100:BL101"/>
    <mergeCell ref="BM100:BM101"/>
    <mergeCell ref="BN100:BN101"/>
    <mergeCell ref="AZ100:AZ101"/>
    <mergeCell ref="BA100:BA101"/>
    <mergeCell ref="BB100:BB101"/>
    <mergeCell ref="BC100:BC101"/>
    <mergeCell ref="BG100:BG101"/>
    <mergeCell ref="BH100:BH101"/>
    <mergeCell ref="AP100:AP101"/>
    <mergeCell ref="AQ100:AQ101"/>
    <mergeCell ref="AV100:AV101"/>
    <mergeCell ref="AW100:AW101"/>
    <mergeCell ref="AX100:AX101"/>
    <mergeCell ref="AY100:AY101"/>
    <mergeCell ref="AJ100:AJ101"/>
    <mergeCell ref="AK100:AK101"/>
    <mergeCell ref="AL100:AL101"/>
    <mergeCell ref="AM100:AM101"/>
    <mergeCell ref="AN100:AN101"/>
    <mergeCell ref="AO100:AO101"/>
    <mergeCell ref="AA100:AA101"/>
    <mergeCell ref="AB100:AB101"/>
    <mergeCell ref="AC100:AC101"/>
    <mergeCell ref="AD100:AD101"/>
    <mergeCell ref="AE100:AE101"/>
    <mergeCell ref="AF100:AF101"/>
    <mergeCell ref="Q100:Q101"/>
    <mergeCell ref="R100:R101"/>
    <mergeCell ref="S100:S101"/>
    <mergeCell ref="T100:T101"/>
    <mergeCell ref="Y100:Y101"/>
    <mergeCell ref="Z100:Z101"/>
    <mergeCell ref="H100:H101"/>
    <mergeCell ref="I100:I101"/>
    <mergeCell ref="M100:M101"/>
    <mergeCell ref="N100:N101"/>
    <mergeCell ref="O100:O101"/>
    <mergeCell ref="P100:P101"/>
    <mergeCell ref="B100:B101"/>
    <mergeCell ref="C100:C101"/>
    <mergeCell ref="D100:D101"/>
    <mergeCell ref="E100:E101"/>
    <mergeCell ref="F100:F101"/>
    <mergeCell ref="G100:G101"/>
    <mergeCell ref="BI87:BI88"/>
    <mergeCell ref="BJ87:BJ88"/>
    <mergeCell ref="BK87:BK88"/>
    <mergeCell ref="BL87:BL88"/>
    <mergeCell ref="BM87:BM88"/>
    <mergeCell ref="BN87:BN88"/>
    <mergeCell ref="AZ87:AZ88"/>
    <mergeCell ref="BA87:BA88"/>
    <mergeCell ref="BB87:BB88"/>
    <mergeCell ref="BC87:BC88"/>
    <mergeCell ref="BG87:BG88"/>
    <mergeCell ref="BH87:BH88"/>
    <mergeCell ref="AP87:AP88"/>
    <mergeCell ref="AQ87:AQ88"/>
    <mergeCell ref="AV87:AV88"/>
    <mergeCell ref="AW87:AW88"/>
    <mergeCell ref="AX87:AX88"/>
    <mergeCell ref="AY87:AY88"/>
    <mergeCell ref="AJ87:AJ88"/>
    <mergeCell ref="AK87:AK88"/>
    <mergeCell ref="AL87:AL88"/>
    <mergeCell ref="AM87:AM88"/>
    <mergeCell ref="AN87:AN88"/>
    <mergeCell ref="AO87:AO88"/>
    <mergeCell ref="AA87:AA88"/>
    <mergeCell ref="AB87:AB88"/>
    <mergeCell ref="AC87:AC88"/>
    <mergeCell ref="AD87:AD88"/>
    <mergeCell ref="AE87:AE88"/>
    <mergeCell ref="AF87:AF88"/>
    <mergeCell ref="Q87:Q88"/>
    <mergeCell ref="R87:R88"/>
    <mergeCell ref="S87:S88"/>
    <mergeCell ref="T87:T88"/>
    <mergeCell ref="Y87:Y88"/>
    <mergeCell ref="Z87:Z88"/>
    <mergeCell ref="H87:H88"/>
    <mergeCell ref="I87:I88"/>
    <mergeCell ref="M87:M88"/>
    <mergeCell ref="N87:N88"/>
    <mergeCell ref="O87:O88"/>
    <mergeCell ref="P87:P88"/>
    <mergeCell ref="B87:B88"/>
    <mergeCell ref="C87:C88"/>
    <mergeCell ref="D87:D88"/>
    <mergeCell ref="E87:E88"/>
    <mergeCell ref="F87:F88"/>
    <mergeCell ref="G87:G88"/>
    <mergeCell ref="BI85:BI86"/>
    <mergeCell ref="BJ85:BJ86"/>
    <mergeCell ref="BK85:BK86"/>
    <mergeCell ref="BL85:BL86"/>
    <mergeCell ref="BM85:BM86"/>
    <mergeCell ref="BN85:BN86"/>
    <mergeCell ref="AZ85:AZ86"/>
    <mergeCell ref="BA85:BA86"/>
    <mergeCell ref="BB85:BB86"/>
    <mergeCell ref="BC85:BC86"/>
    <mergeCell ref="BG85:BG86"/>
    <mergeCell ref="BH85:BH86"/>
    <mergeCell ref="AP85:AP86"/>
    <mergeCell ref="AQ85:AQ86"/>
    <mergeCell ref="AV85:AV86"/>
    <mergeCell ref="AW85:AW86"/>
    <mergeCell ref="AX85:AX86"/>
    <mergeCell ref="AY85:AY86"/>
    <mergeCell ref="AJ85:AJ86"/>
    <mergeCell ref="AK85:AK86"/>
    <mergeCell ref="AL85:AL86"/>
    <mergeCell ref="AM85:AM86"/>
    <mergeCell ref="AN85:AN86"/>
    <mergeCell ref="AO85:AO86"/>
    <mergeCell ref="AA85:AA86"/>
    <mergeCell ref="AB85:AB86"/>
    <mergeCell ref="AC85:AC86"/>
    <mergeCell ref="AD85:AD86"/>
    <mergeCell ref="AE85:AE86"/>
    <mergeCell ref="AF85:AF86"/>
    <mergeCell ref="Q85:Q86"/>
    <mergeCell ref="R85:R86"/>
    <mergeCell ref="S85:S86"/>
    <mergeCell ref="T85:T86"/>
    <mergeCell ref="Y85:Y86"/>
    <mergeCell ref="Z85:Z86"/>
    <mergeCell ref="H85:H86"/>
    <mergeCell ref="I85:I86"/>
    <mergeCell ref="M85:M86"/>
    <mergeCell ref="N85:N86"/>
    <mergeCell ref="O85:O86"/>
    <mergeCell ref="P85:P86"/>
    <mergeCell ref="B85:B86"/>
    <mergeCell ref="C85:C86"/>
    <mergeCell ref="D85:D86"/>
    <mergeCell ref="E85:E86"/>
    <mergeCell ref="F85:F86"/>
    <mergeCell ref="G85:G86"/>
    <mergeCell ref="BI83:BI84"/>
    <mergeCell ref="BJ83:BJ84"/>
    <mergeCell ref="BK83:BK84"/>
    <mergeCell ref="BL83:BL84"/>
    <mergeCell ref="BM83:BM84"/>
    <mergeCell ref="BN83:BN84"/>
    <mergeCell ref="AZ83:AZ84"/>
    <mergeCell ref="BA83:BA84"/>
    <mergeCell ref="BB83:BB84"/>
    <mergeCell ref="BC83:BC84"/>
    <mergeCell ref="BG83:BG84"/>
    <mergeCell ref="BH83:BH84"/>
    <mergeCell ref="AP83:AP84"/>
    <mergeCell ref="AQ83:AQ84"/>
    <mergeCell ref="AV83:AV84"/>
    <mergeCell ref="AW83:AW84"/>
    <mergeCell ref="AX83:AX84"/>
    <mergeCell ref="AY83:AY84"/>
    <mergeCell ref="AJ83:AJ84"/>
    <mergeCell ref="AK83:AK84"/>
    <mergeCell ref="AL83:AL84"/>
    <mergeCell ref="AM83:AM84"/>
    <mergeCell ref="AN83:AN84"/>
    <mergeCell ref="AO83:AO84"/>
    <mergeCell ref="AA83:AA84"/>
    <mergeCell ref="AB83:AB84"/>
    <mergeCell ref="AC83:AC84"/>
    <mergeCell ref="AD83:AD84"/>
    <mergeCell ref="AE83:AE84"/>
    <mergeCell ref="AF83:AF84"/>
    <mergeCell ref="Q83:Q84"/>
    <mergeCell ref="R83:R84"/>
    <mergeCell ref="S83:S84"/>
    <mergeCell ref="T83:T84"/>
    <mergeCell ref="Y83:Y84"/>
    <mergeCell ref="Z83:Z84"/>
    <mergeCell ref="H83:H84"/>
    <mergeCell ref="I83:I84"/>
    <mergeCell ref="M83:M84"/>
    <mergeCell ref="N83:N84"/>
    <mergeCell ref="O83:O84"/>
    <mergeCell ref="P83:P84"/>
    <mergeCell ref="B83:B84"/>
    <mergeCell ref="C83:C84"/>
    <mergeCell ref="D83:D84"/>
    <mergeCell ref="E83:E84"/>
    <mergeCell ref="F83:F84"/>
    <mergeCell ref="G83:G84"/>
    <mergeCell ref="BI70:BI71"/>
    <mergeCell ref="BJ70:BJ71"/>
    <mergeCell ref="BK70:BK71"/>
    <mergeCell ref="BL70:BL71"/>
    <mergeCell ref="BM70:BM71"/>
    <mergeCell ref="BN70:BN71"/>
    <mergeCell ref="AZ70:AZ71"/>
    <mergeCell ref="BA70:BA71"/>
    <mergeCell ref="BB70:BB71"/>
    <mergeCell ref="BC70:BC71"/>
    <mergeCell ref="BG70:BG71"/>
    <mergeCell ref="BH70:BH71"/>
    <mergeCell ref="AP70:AP71"/>
    <mergeCell ref="AQ70:AQ71"/>
    <mergeCell ref="AV70:AV71"/>
    <mergeCell ref="AW70:AW71"/>
    <mergeCell ref="AX70:AX71"/>
    <mergeCell ref="AY70:AY71"/>
    <mergeCell ref="AJ70:AJ71"/>
    <mergeCell ref="AK70:AK71"/>
    <mergeCell ref="AL70:AL71"/>
    <mergeCell ref="AM70:AM71"/>
    <mergeCell ref="AN70:AN71"/>
    <mergeCell ref="AO70:AO71"/>
    <mergeCell ref="AA70:AA71"/>
    <mergeCell ref="AB70:AB71"/>
    <mergeCell ref="AC70:AC71"/>
    <mergeCell ref="AD70:AD71"/>
    <mergeCell ref="AE70:AE71"/>
    <mergeCell ref="AF70:AF71"/>
    <mergeCell ref="Q70:Q71"/>
    <mergeCell ref="R70:R71"/>
    <mergeCell ref="S70:S71"/>
    <mergeCell ref="T70:T71"/>
    <mergeCell ref="Y70:Y71"/>
    <mergeCell ref="Z70:Z71"/>
    <mergeCell ref="H70:H71"/>
    <mergeCell ref="I70:I71"/>
    <mergeCell ref="M70:M71"/>
    <mergeCell ref="N70:N71"/>
    <mergeCell ref="O70:O71"/>
    <mergeCell ref="P70:P71"/>
    <mergeCell ref="B70:B71"/>
    <mergeCell ref="C70:C71"/>
    <mergeCell ref="D70:D71"/>
    <mergeCell ref="E70:E71"/>
    <mergeCell ref="F70:F71"/>
    <mergeCell ref="G70:G71"/>
    <mergeCell ref="BI68:BI69"/>
    <mergeCell ref="BJ68:BJ69"/>
    <mergeCell ref="BK68:BK69"/>
    <mergeCell ref="BL68:BL69"/>
    <mergeCell ref="BM68:BM69"/>
    <mergeCell ref="BN68:BN69"/>
    <mergeCell ref="AZ68:AZ69"/>
    <mergeCell ref="BA68:BA69"/>
    <mergeCell ref="BB68:BB69"/>
    <mergeCell ref="BC68:BC69"/>
    <mergeCell ref="BG68:BG69"/>
    <mergeCell ref="BH68:BH69"/>
    <mergeCell ref="AP68:AP69"/>
    <mergeCell ref="AQ68:AQ69"/>
    <mergeCell ref="AV68:AV69"/>
    <mergeCell ref="AW68:AW69"/>
    <mergeCell ref="AX68:AX69"/>
    <mergeCell ref="AY68:AY69"/>
    <mergeCell ref="AJ68:AJ69"/>
    <mergeCell ref="AK68:AK69"/>
    <mergeCell ref="AL68:AL69"/>
    <mergeCell ref="AM68:AM69"/>
    <mergeCell ref="AN68:AN69"/>
    <mergeCell ref="AO68:AO69"/>
    <mergeCell ref="AA68:AA69"/>
    <mergeCell ref="AB68:AB69"/>
    <mergeCell ref="AC68:AC69"/>
    <mergeCell ref="AD68:AD69"/>
    <mergeCell ref="AE68:AE69"/>
    <mergeCell ref="AF68:AF69"/>
    <mergeCell ref="Q68:Q69"/>
    <mergeCell ref="R68:R69"/>
    <mergeCell ref="S68:S69"/>
    <mergeCell ref="T68:T69"/>
    <mergeCell ref="Y68:Y69"/>
    <mergeCell ref="Z68:Z69"/>
    <mergeCell ref="H68:H69"/>
    <mergeCell ref="I68:I69"/>
    <mergeCell ref="M68:M69"/>
    <mergeCell ref="N68:N69"/>
    <mergeCell ref="O68:O69"/>
    <mergeCell ref="P68:P69"/>
    <mergeCell ref="B68:B69"/>
    <mergeCell ref="C68:C69"/>
    <mergeCell ref="D68:D69"/>
    <mergeCell ref="E68:E69"/>
    <mergeCell ref="F68:F69"/>
    <mergeCell ref="G68:G69"/>
    <mergeCell ref="BI66:BI67"/>
    <mergeCell ref="BJ66:BJ67"/>
    <mergeCell ref="BK66:BK67"/>
    <mergeCell ref="BL66:BL67"/>
    <mergeCell ref="BM66:BM67"/>
    <mergeCell ref="BN66:BN67"/>
    <mergeCell ref="AZ66:AZ67"/>
    <mergeCell ref="BA66:BA67"/>
    <mergeCell ref="BB66:BB67"/>
    <mergeCell ref="BC66:BC67"/>
    <mergeCell ref="BG66:BG67"/>
    <mergeCell ref="BH66:BH67"/>
    <mergeCell ref="AP66:AP67"/>
    <mergeCell ref="AQ66:AQ67"/>
    <mergeCell ref="AV66:AV67"/>
    <mergeCell ref="AW66:AW67"/>
    <mergeCell ref="AX66:AX67"/>
    <mergeCell ref="AY66:AY67"/>
    <mergeCell ref="AJ66:AJ67"/>
    <mergeCell ref="AK66:AK67"/>
    <mergeCell ref="AL66:AL67"/>
    <mergeCell ref="AM66:AM67"/>
    <mergeCell ref="AN66:AN67"/>
    <mergeCell ref="AO66:AO67"/>
    <mergeCell ref="AA66:AA67"/>
    <mergeCell ref="AB66:AB67"/>
    <mergeCell ref="AC66:AC67"/>
    <mergeCell ref="AD66:AD67"/>
    <mergeCell ref="AE66:AE67"/>
    <mergeCell ref="AF66:AF67"/>
    <mergeCell ref="Q66:Q67"/>
    <mergeCell ref="R66:R67"/>
    <mergeCell ref="S66:S67"/>
    <mergeCell ref="T66:T67"/>
    <mergeCell ref="Y66:Y67"/>
    <mergeCell ref="Z66:Z67"/>
    <mergeCell ref="H66:H67"/>
    <mergeCell ref="I66:I67"/>
    <mergeCell ref="M66:M67"/>
    <mergeCell ref="N66:N67"/>
    <mergeCell ref="O66:O67"/>
    <mergeCell ref="P66:P67"/>
    <mergeCell ref="B66:B67"/>
    <mergeCell ref="C66:C67"/>
    <mergeCell ref="D66:D67"/>
    <mergeCell ref="E66:E67"/>
    <mergeCell ref="F66:F67"/>
    <mergeCell ref="G66:G67"/>
    <mergeCell ref="BI53:BI54"/>
    <mergeCell ref="BJ53:BJ54"/>
    <mergeCell ref="BK53:BK54"/>
    <mergeCell ref="BL53:BL54"/>
    <mergeCell ref="BM53:BM54"/>
    <mergeCell ref="BN53:BN54"/>
    <mergeCell ref="AZ53:AZ54"/>
    <mergeCell ref="BA53:BA54"/>
    <mergeCell ref="BB53:BB54"/>
    <mergeCell ref="BC53:BC54"/>
    <mergeCell ref="BG53:BG54"/>
    <mergeCell ref="BH53:BH54"/>
    <mergeCell ref="AP53:AP54"/>
    <mergeCell ref="AQ53:AQ54"/>
    <mergeCell ref="AV53:AV54"/>
    <mergeCell ref="AW53:AW54"/>
    <mergeCell ref="AX53:AX54"/>
    <mergeCell ref="AY53:AY54"/>
    <mergeCell ref="AJ53:AJ54"/>
    <mergeCell ref="AK53:AK54"/>
    <mergeCell ref="AL53:AL54"/>
    <mergeCell ref="AM53:AM54"/>
    <mergeCell ref="AN53:AN54"/>
    <mergeCell ref="AO53:AO54"/>
    <mergeCell ref="AA53:AA54"/>
    <mergeCell ref="AB53:AB54"/>
    <mergeCell ref="AC53:AC54"/>
    <mergeCell ref="AD53:AD54"/>
    <mergeCell ref="AE53:AE54"/>
    <mergeCell ref="AF53:AF54"/>
    <mergeCell ref="Q53:Q54"/>
    <mergeCell ref="R53:R54"/>
    <mergeCell ref="S53:S54"/>
    <mergeCell ref="T53:T54"/>
    <mergeCell ref="Y53:Y54"/>
    <mergeCell ref="Z53:Z54"/>
    <mergeCell ref="H53:H54"/>
    <mergeCell ref="I53:I54"/>
    <mergeCell ref="M53:M54"/>
    <mergeCell ref="N53:N54"/>
    <mergeCell ref="O53:O54"/>
    <mergeCell ref="P53:P54"/>
    <mergeCell ref="B53:B54"/>
    <mergeCell ref="C53:C54"/>
    <mergeCell ref="D53:D54"/>
    <mergeCell ref="E53:E54"/>
    <mergeCell ref="F53:F54"/>
    <mergeCell ref="G53:G54"/>
    <mergeCell ref="BI51:BI52"/>
    <mergeCell ref="BJ51:BJ52"/>
    <mergeCell ref="BK51:BK52"/>
    <mergeCell ref="BL51:BL52"/>
    <mergeCell ref="BM51:BM52"/>
    <mergeCell ref="BN51:BN52"/>
    <mergeCell ref="AZ51:AZ52"/>
    <mergeCell ref="BA51:BA52"/>
    <mergeCell ref="BB51:BB52"/>
    <mergeCell ref="BC51:BC52"/>
    <mergeCell ref="BG51:BG52"/>
    <mergeCell ref="BH51:BH52"/>
    <mergeCell ref="AP51:AP52"/>
    <mergeCell ref="AQ51:AQ52"/>
    <mergeCell ref="AV51:AV52"/>
    <mergeCell ref="AW51:AW52"/>
    <mergeCell ref="AX51:AX52"/>
    <mergeCell ref="AY51:AY52"/>
    <mergeCell ref="AJ51:AJ52"/>
    <mergeCell ref="AK51:AK52"/>
    <mergeCell ref="AL51:AL52"/>
    <mergeCell ref="AM51:AM52"/>
    <mergeCell ref="AN51:AN52"/>
    <mergeCell ref="AO51:AO52"/>
    <mergeCell ref="AA51:AA52"/>
    <mergeCell ref="AB51:AB52"/>
    <mergeCell ref="AC51:AC52"/>
    <mergeCell ref="AD51:AD52"/>
    <mergeCell ref="AE51:AE52"/>
    <mergeCell ref="AF51:AF52"/>
    <mergeCell ref="Q51:Q52"/>
    <mergeCell ref="R51:R52"/>
    <mergeCell ref="S51:S52"/>
    <mergeCell ref="T51:T52"/>
    <mergeCell ref="Y51:Y52"/>
    <mergeCell ref="Z51:Z52"/>
    <mergeCell ref="H51:H52"/>
    <mergeCell ref="I51:I52"/>
    <mergeCell ref="M51:M52"/>
    <mergeCell ref="N51:N52"/>
    <mergeCell ref="O51:O52"/>
    <mergeCell ref="P51:P52"/>
    <mergeCell ref="B51:B52"/>
    <mergeCell ref="C51:C52"/>
    <mergeCell ref="D51:D52"/>
    <mergeCell ref="E51:E52"/>
    <mergeCell ref="F51:F52"/>
    <mergeCell ref="G51:G52"/>
    <mergeCell ref="BI49:BI50"/>
    <mergeCell ref="BJ49:BJ50"/>
    <mergeCell ref="BK49:BK50"/>
    <mergeCell ref="BL49:BL50"/>
    <mergeCell ref="BM49:BM50"/>
    <mergeCell ref="BN49:BN50"/>
    <mergeCell ref="AZ49:AZ50"/>
    <mergeCell ref="BA49:BA50"/>
    <mergeCell ref="BB49:BB50"/>
    <mergeCell ref="BC49:BC50"/>
    <mergeCell ref="BG49:BG50"/>
    <mergeCell ref="BH49:BH50"/>
    <mergeCell ref="AP49:AP50"/>
    <mergeCell ref="AQ49:AQ50"/>
    <mergeCell ref="AV49:AV50"/>
    <mergeCell ref="AW49:AW50"/>
    <mergeCell ref="AX49:AX50"/>
    <mergeCell ref="AY49:AY50"/>
    <mergeCell ref="AJ49:AJ50"/>
    <mergeCell ref="AK49:AK50"/>
    <mergeCell ref="AL49:AL50"/>
    <mergeCell ref="AM49:AM50"/>
    <mergeCell ref="AN49:AN50"/>
    <mergeCell ref="AO49:AO50"/>
    <mergeCell ref="AA49:AA50"/>
    <mergeCell ref="AB49:AB50"/>
    <mergeCell ref="AC49:AC50"/>
    <mergeCell ref="AD49:AD50"/>
    <mergeCell ref="AE49:AE50"/>
    <mergeCell ref="AF49:AF50"/>
    <mergeCell ref="Q49:Q50"/>
    <mergeCell ref="R49:R50"/>
    <mergeCell ref="S49:S50"/>
    <mergeCell ref="T49:T50"/>
    <mergeCell ref="Y49:Y50"/>
    <mergeCell ref="Z49:Z50"/>
    <mergeCell ref="H49:H50"/>
    <mergeCell ref="I49:I50"/>
    <mergeCell ref="M49:M50"/>
    <mergeCell ref="N49:N50"/>
    <mergeCell ref="O49:O50"/>
    <mergeCell ref="P49:P50"/>
    <mergeCell ref="B49:B50"/>
    <mergeCell ref="C49:C50"/>
    <mergeCell ref="D49:D50"/>
    <mergeCell ref="E49:E50"/>
    <mergeCell ref="F49:F50"/>
    <mergeCell ref="G49:G50"/>
    <mergeCell ref="BI36:BI37"/>
    <mergeCell ref="BJ36:BJ37"/>
    <mergeCell ref="BK36:BK37"/>
    <mergeCell ref="BL36:BL37"/>
    <mergeCell ref="BM36:BM37"/>
    <mergeCell ref="BN36:BN37"/>
    <mergeCell ref="AZ36:AZ37"/>
    <mergeCell ref="BA36:BA37"/>
    <mergeCell ref="BB36:BB37"/>
    <mergeCell ref="BC36:BC37"/>
    <mergeCell ref="BG36:BG37"/>
    <mergeCell ref="BH36:BH37"/>
    <mergeCell ref="AP36:AP37"/>
    <mergeCell ref="AQ36:AQ37"/>
    <mergeCell ref="AV36:AV37"/>
    <mergeCell ref="AW36:AW37"/>
    <mergeCell ref="AX36:AX37"/>
    <mergeCell ref="AY36:AY37"/>
    <mergeCell ref="AJ36:AJ37"/>
    <mergeCell ref="AK36:AK37"/>
    <mergeCell ref="AL36:AL37"/>
    <mergeCell ref="AM36:AM37"/>
    <mergeCell ref="AN36:AN37"/>
    <mergeCell ref="AO36:AO37"/>
    <mergeCell ref="AA36:AA37"/>
    <mergeCell ref="AB36:AB37"/>
    <mergeCell ref="AC36:AC37"/>
    <mergeCell ref="AD36:AD37"/>
    <mergeCell ref="AE36:AE37"/>
    <mergeCell ref="AF36:AF37"/>
    <mergeCell ref="Q36:Q37"/>
    <mergeCell ref="R36:R37"/>
    <mergeCell ref="S36:S37"/>
    <mergeCell ref="T36:T37"/>
    <mergeCell ref="Y36:Y37"/>
    <mergeCell ref="Z36:Z37"/>
    <mergeCell ref="H36:H37"/>
    <mergeCell ref="I36:I37"/>
    <mergeCell ref="M36:M37"/>
    <mergeCell ref="N36:N37"/>
    <mergeCell ref="O36:O37"/>
    <mergeCell ref="P36:P37"/>
    <mergeCell ref="B36:B37"/>
    <mergeCell ref="C36:C37"/>
    <mergeCell ref="D36:D37"/>
    <mergeCell ref="E36:E37"/>
    <mergeCell ref="F36:F37"/>
    <mergeCell ref="G36:G37"/>
    <mergeCell ref="BI34:BI35"/>
    <mergeCell ref="BJ34:BJ35"/>
    <mergeCell ref="BK34:BK35"/>
    <mergeCell ref="BL34:BL35"/>
    <mergeCell ref="BM34:BM35"/>
    <mergeCell ref="BN34:BN35"/>
    <mergeCell ref="AZ34:AZ35"/>
    <mergeCell ref="BA34:BA35"/>
    <mergeCell ref="BB34:BB35"/>
    <mergeCell ref="BC34:BC35"/>
    <mergeCell ref="BG34:BG35"/>
    <mergeCell ref="BH34:BH35"/>
    <mergeCell ref="AP34:AP35"/>
    <mergeCell ref="AQ34:AQ35"/>
    <mergeCell ref="AV34:AV35"/>
    <mergeCell ref="AW34:AW35"/>
    <mergeCell ref="AX34:AX35"/>
    <mergeCell ref="AY34:AY35"/>
    <mergeCell ref="AJ34:AJ35"/>
    <mergeCell ref="AK34:AK35"/>
    <mergeCell ref="AL34:AL35"/>
    <mergeCell ref="AM34:AM35"/>
    <mergeCell ref="AN34:AN35"/>
    <mergeCell ref="AO34:AO35"/>
    <mergeCell ref="AA34:AA35"/>
    <mergeCell ref="AB34:AB35"/>
    <mergeCell ref="AC34:AC35"/>
    <mergeCell ref="AD34:AD35"/>
    <mergeCell ref="AE34:AE35"/>
    <mergeCell ref="AF34:AF35"/>
    <mergeCell ref="Q34:Q35"/>
    <mergeCell ref="R34:R35"/>
    <mergeCell ref="S34:S35"/>
    <mergeCell ref="T34:T35"/>
    <mergeCell ref="Y34:Y35"/>
    <mergeCell ref="Z34:Z35"/>
    <mergeCell ref="H34:H35"/>
    <mergeCell ref="I34:I35"/>
    <mergeCell ref="M34:M35"/>
    <mergeCell ref="N34:N35"/>
    <mergeCell ref="O34:O35"/>
    <mergeCell ref="P34:P35"/>
    <mergeCell ref="B34:B35"/>
    <mergeCell ref="C34:C35"/>
    <mergeCell ref="D34:D35"/>
    <mergeCell ref="E34:E35"/>
    <mergeCell ref="F34:F35"/>
    <mergeCell ref="G34:G35"/>
    <mergeCell ref="BI32:BI33"/>
    <mergeCell ref="BJ32:BJ33"/>
    <mergeCell ref="BK32:BK33"/>
    <mergeCell ref="BL32:BL33"/>
    <mergeCell ref="BM32:BM33"/>
    <mergeCell ref="BN32:BN33"/>
    <mergeCell ref="AZ32:AZ33"/>
    <mergeCell ref="BA32:BA33"/>
    <mergeCell ref="BB32:BB33"/>
    <mergeCell ref="BC32:BC33"/>
    <mergeCell ref="BG32:BG33"/>
    <mergeCell ref="BH32:BH33"/>
    <mergeCell ref="AP32:AP33"/>
    <mergeCell ref="AQ32:AQ33"/>
    <mergeCell ref="AV32:AV33"/>
    <mergeCell ref="AW32:AW33"/>
    <mergeCell ref="AX32:AX33"/>
    <mergeCell ref="AY32:AY33"/>
    <mergeCell ref="AJ32:AJ33"/>
    <mergeCell ref="AK32:AK33"/>
    <mergeCell ref="AL32:AL33"/>
    <mergeCell ref="AM32:AM33"/>
    <mergeCell ref="AN32:AN33"/>
    <mergeCell ref="AO32:AO33"/>
    <mergeCell ref="AA32:AA33"/>
    <mergeCell ref="AB32:AB33"/>
    <mergeCell ref="AC32:AC33"/>
    <mergeCell ref="AD32:AD33"/>
    <mergeCell ref="AE32:AE33"/>
    <mergeCell ref="AF32:AF33"/>
    <mergeCell ref="Q32:Q33"/>
    <mergeCell ref="R32:R33"/>
    <mergeCell ref="S32:S33"/>
    <mergeCell ref="T32:T33"/>
    <mergeCell ref="Y32:Y33"/>
    <mergeCell ref="Z32:Z33"/>
    <mergeCell ref="H32:H33"/>
    <mergeCell ref="I32:I33"/>
    <mergeCell ref="M32:M33"/>
    <mergeCell ref="N32:N33"/>
    <mergeCell ref="O32:O33"/>
    <mergeCell ref="P32:P33"/>
    <mergeCell ref="B32:B33"/>
    <mergeCell ref="C32:C33"/>
    <mergeCell ref="D32:D33"/>
    <mergeCell ref="E32:E33"/>
    <mergeCell ref="F32:F33"/>
    <mergeCell ref="G32:G33"/>
    <mergeCell ref="BI19:BI20"/>
    <mergeCell ref="BJ19:BJ20"/>
    <mergeCell ref="BK19:BK20"/>
    <mergeCell ref="BL19:BL20"/>
    <mergeCell ref="BM19:BM20"/>
    <mergeCell ref="BN19:BN20"/>
    <mergeCell ref="AZ19:AZ20"/>
    <mergeCell ref="BA19:BA20"/>
    <mergeCell ref="BB19:BB20"/>
    <mergeCell ref="BC19:BC20"/>
    <mergeCell ref="BG19:BG20"/>
    <mergeCell ref="BH19:BH20"/>
    <mergeCell ref="AP19:AP20"/>
    <mergeCell ref="AQ19:AQ20"/>
    <mergeCell ref="AV19:AV20"/>
    <mergeCell ref="AW19:AW20"/>
    <mergeCell ref="AX19:AX20"/>
    <mergeCell ref="AY19:AY20"/>
    <mergeCell ref="AJ19:AJ20"/>
    <mergeCell ref="AK19:AK20"/>
    <mergeCell ref="AL19:AL20"/>
    <mergeCell ref="AM19:AM20"/>
    <mergeCell ref="AN19:AN20"/>
    <mergeCell ref="AO19:AO20"/>
    <mergeCell ref="AA19:AA20"/>
    <mergeCell ref="AB19:AB20"/>
    <mergeCell ref="AC19:AC20"/>
    <mergeCell ref="AD19:AD20"/>
    <mergeCell ref="AE19:AE20"/>
    <mergeCell ref="AF19:AF20"/>
    <mergeCell ref="Q19:Q20"/>
    <mergeCell ref="R19:R20"/>
    <mergeCell ref="S19:S20"/>
    <mergeCell ref="T19:T20"/>
    <mergeCell ref="Y19:Y20"/>
    <mergeCell ref="Z19:Z20"/>
    <mergeCell ref="H19:H20"/>
    <mergeCell ref="I19:I20"/>
    <mergeCell ref="M19:M20"/>
    <mergeCell ref="N19:N20"/>
    <mergeCell ref="O19:O20"/>
    <mergeCell ref="P19:P20"/>
    <mergeCell ref="B19:B20"/>
    <mergeCell ref="C19:C20"/>
    <mergeCell ref="D19:D20"/>
    <mergeCell ref="E19:E20"/>
    <mergeCell ref="F19:F20"/>
    <mergeCell ref="G19:G20"/>
    <mergeCell ref="BI17:BI18"/>
    <mergeCell ref="BJ17:BJ18"/>
    <mergeCell ref="BK17:BK18"/>
    <mergeCell ref="BL17:BL18"/>
    <mergeCell ref="BM17:BM18"/>
    <mergeCell ref="BN17:BN18"/>
    <mergeCell ref="AZ17:AZ18"/>
    <mergeCell ref="BA17:BA18"/>
    <mergeCell ref="BB17:BB18"/>
    <mergeCell ref="BC17:BC18"/>
    <mergeCell ref="BG17:BG18"/>
    <mergeCell ref="BH17:BH18"/>
    <mergeCell ref="AP17:AP18"/>
    <mergeCell ref="AQ17:AQ18"/>
    <mergeCell ref="AV17:AV18"/>
    <mergeCell ref="AW17:AW18"/>
    <mergeCell ref="AX17:AX18"/>
    <mergeCell ref="AY17:AY18"/>
    <mergeCell ref="AJ17:AJ18"/>
    <mergeCell ref="AK17:AK18"/>
    <mergeCell ref="AL17:AL18"/>
    <mergeCell ref="AM17:AM18"/>
    <mergeCell ref="AN17:AN18"/>
    <mergeCell ref="AO17:AO18"/>
    <mergeCell ref="AA17:AA18"/>
    <mergeCell ref="AB17:AB18"/>
    <mergeCell ref="AC17:AC18"/>
    <mergeCell ref="AD17:AD18"/>
    <mergeCell ref="AE17:AE18"/>
    <mergeCell ref="AF17:AF18"/>
    <mergeCell ref="Q17:Q18"/>
    <mergeCell ref="R17:R18"/>
    <mergeCell ref="S17:S18"/>
    <mergeCell ref="T17:T18"/>
    <mergeCell ref="Y17:Y18"/>
    <mergeCell ref="Z17:Z18"/>
    <mergeCell ref="H17:H18"/>
    <mergeCell ref="I17:I18"/>
    <mergeCell ref="M17:M18"/>
    <mergeCell ref="N17:N18"/>
    <mergeCell ref="O17:O18"/>
    <mergeCell ref="P17:P18"/>
    <mergeCell ref="B17:B18"/>
    <mergeCell ref="C17:C18"/>
    <mergeCell ref="D17:D18"/>
    <mergeCell ref="E17:E18"/>
    <mergeCell ref="F17:F18"/>
    <mergeCell ref="G17:G18"/>
    <mergeCell ref="BI15:BI16"/>
    <mergeCell ref="BJ15:BJ16"/>
    <mergeCell ref="BK15:BK16"/>
    <mergeCell ref="BL15:BL16"/>
    <mergeCell ref="BM15:BM16"/>
    <mergeCell ref="BN15:BN16"/>
    <mergeCell ref="AZ15:AZ16"/>
    <mergeCell ref="BA15:BA16"/>
    <mergeCell ref="BB15:BB16"/>
    <mergeCell ref="BC15:BC16"/>
    <mergeCell ref="BG15:BG16"/>
    <mergeCell ref="BH15:BH16"/>
    <mergeCell ref="AP15:AP16"/>
    <mergeCell ref="AQ15:AQ16"/>
    <mergeCell ref="AV15:AV16"/>
    <mergeCell ref="AW15:AW16"/>
    <mergeCell ref="AX15:AX16"/>
    <mergeCell ref="AY15:AY16"/>
    <mergeCell ref="AJ15:AJ16"/>
    <mergeCell ref="AK15:AK16"/>
    <mergeCell ref="AL15:AL16"/>
    <mergeCell ref="AM15:AM16"/>
    <mergeCell ref="AN15:AN16"/>
    <mergeCell ref="AO15:AO16"/>
    <mergeCell ref="AA15:AA16"/>
    <mergeCell ref="AB15:AB16"/>
    <mergeCell ref="AC15:AC16"/>
    <mergeCell ref="AD15:AD16"/>
    <mergeCell ref="AE15:AE16"/>
    <mergeCell ref="AF15:AF16"/>
    <mergeCell ref="Q15:Q16"/>
    <mergeCell ref="R15:R16"/>
    <mergeCell ref="S15:S16"/>
    <mergeCell ref="T15:T16"/>
    <mergeCell ref="Y15:Y16"/>
    <mergeCell ref="Z15:Z16"/>
    <mergeCell ref="H15:H16"/>
    <mergeCell ref="I15:I16"/>
    <mergeCell ref="M15:M16"/>
    <mergeCell ref="N15:N16"/>
    <mergeCell ref="O15:O16"/>
    <mergeCell ref="P15:P16"/>
    <mergeCell ref="B7:E7"/>
    <mergeCell ref="G7:J7"/>
    <mergeCell ref="Y7:AB7"/>
    <mergeCell ref="AV7:AY7"/>
    <mergeCell ref="B15:B16"/>
    <mergeCell ref="C15:C16"/>
    <mergeCell ref="D15:D16"/>
    <mergeCell ref="E15:E16"/>
    <mergeCell ref="F15:F16"/>
    <mergeCell ref="G15:G16"/>
    <mergeCell ref="BA5:BF5"/>
    <mergeCell ref="B6:E6"/>
    <mergeCell ref="G6:J6"/>
    <mergeCell ref="N6:S6"/>
    <mergeCell ref="Y6:AB6"/>
    <mergeCell ref="AV6:AY6"/>
    <mergeCell ref="B5:E5"/>
    <mergeCell ref="G5:L5"/>
    <mergeCell ref="M5:S5"/>
    <mergeCell ref="Y5:AB5"/>
    <mergeCell ref="AD5:AI5"/>
    <mergeCell ref="AV5:AY5"/>
  </mergeCells>
  <phoneticPr fontId="6"/>
  <conditionalFormatting sqref="C14:D14 N14:O14 C31:D31 N31:O31 C48:D48 N48:O48 C65:D65 N65:O65 C82:D82 N82:O82 C99:D99 N99:O99 C116:D116 N116:O116 C133:D133 N133:O133">
    <cfRule type="containsText" dxfId="976" priority="1" operator="containsText" text="日">
      <formula>NOT(ISERROR(SEARCH("日",C14)))</formula>
    </cfRule>
    <cfRule type="containsText" dxfId="975" priority="2" operator="containsText" text="土">
      <formula>NOT(ISERROR(SEARCH("土",C14)))</formula>
    </cfRule>
  </conditionalFormatting>
  <conditionalFormatting sqref="C14:I14">
    <cfRule type="containsText" dxfId="974" priority="477" operator="containsText" text="土">
      <formula>NOT(ISERROR(SEARCH("土",C14)))</formula>
    </cfRule>
  </conditionalFormatting>
  <conditionalFormatting sqref="C17:I20">
    <cfRule type="containsText" dxfId="973" priority="475" operator="containsText" text="休">
      <formula>NOT(ISERROR(SEARCH("休",C17)))</formula>
    </cfRule>
    <cfRule type="containsText" dxfId="972" priority="487" operator="containsText" text="雨">
      <formula>NOT(ISERROR(SEARCH("雨",C17)))</formula>
    </cfRule>
  </conditionalFormatting>
  <conditionalFormatting sqref="C31:I31 C48:I48 C65:I65 C82:I82 H99 H116 H133 S14 S31 S48 S65 S82 S99 S116 S133 H14">
    <cfRule type="containsText" dxfId="971" priority="388" operator="containsText" text="土">
      <formula>NOT(ISERROR(SEARCH("土",C14)))</formula>
    </cfRule>
  </conditionalFormatting>
  <conditionalFormatting sqref="C34:I37">
    <cfRule type="containsText" dxfId="970" priority="155" operator="containsText" text="雨">
      <formula>NOT(ISERROR(SEARCH("雨",C34)))</formula>
    </cfRule>
    <cfRule type="containsText" dxfId="969" priority="486" operator="containsText" text="休">
      <formula>NOT(ISERROR(SEARCH("休",C34)))</formula>
    </cfRule>
  </conditionalFormatting>
  <conditionalFormatting sqref="C51:I54">
    <cfRule type="containsText" dxfId="968" priority="484" operator="containsText" text="休">
      <formula>NOT(ISERROR(SEARCH("休",C51)))</formula>
    </cfRule>
    <cfRule type="containsText" dxfId="967" priority="485" operator="containsText" text="雨">
      <formula>NOT(ISERROR(SEARCH("雨",C51)))</formula>
    </cfRule>
  </conditionalFormatting>
  <conditionalFormatting sqref="C68:I71">
    <cfRule type="containsText" dxfId="966" priority="482" operator="containsText" text="休">
      <formula>NOT(ISERROR(SEARCH("休",C68)))</formula>
    </cfRule>
    <cfRule type="containsText" dxfId="965" priority="483" operator="containsText" text="雨">
      <formula>NOT(ISERROR(SEARCH("雨",C68)))</formula>
    </cfRule>
  </conditionalFormatting>
  <conditionalFormatting sqref="C85:I88">
    <cfRule type="containsText" dxfId="964" priority="480" operator="containsText" text="休">
      <formula>NOT(ISERROR(SEARCH("休",C85)))</formula>
    </cfRule>
    <cfRule type="containsText" dxfId="963" priority="481" operator="containsText" text="雨">
      <formula>NOT(ISERROR(SEARCH("雨",C85)))</formula>
    </cfRule>
  </conditionalFormatting>
  <conditionalFormatting sqref="C99:I99">
    <cfRule type="containsText" dxfId="962" priority="150" operator="containsText" text="土,日">
      <formula>NOT(ISERROR(SEARCH("土,日",C99)))</formula>
    </cfRule>
  </conditionalFormatting>
  <conditionalFormatting sqref="C102:I105">
    <cfRule type="containsText" dxfId="961" priority="473" operator="containsText" text="休">
      <formula>NOT(ISERROR(SEARCH("休",C102)))</formula>
    </cfRule>
    <cfRule type="containsText" dxfId="960" priority="474" operator="containsText" text="雨">
      <formula>NOT(ISERROR(SEARCH("雨",C102)))</formula>
    </cfRule>
  </conditionalFormatting>
  <conditionalFormatting sqref="C116:I116">
    <cfRule type="containsText" dxfId="959" priority="148" operator="containsText" text="土,日">
      <formula>NOT(ISERROR(SEARCH("土,日",C116)))</formula>
    </cfRule>
  </conditionalFormatting>
  <conditionalFormatting sqref="C119:I122">
    <cfRule type="containsText" dxfId="958" priority="460" operator="containsText" text="休">
      <formula>NOT(ISERROR(SEARCH("休",C119)))</formula>
    </cfRule>
    <cfRule type="containsText" dxfId="957" priority="461" operator="containsText" text="雨">
      <formula>NOT(ISERROR(SEARCH("雨",C119)))</formula>
    </cfRule>
  </conditionalFormatting>
  <conditionalFormatting sqref="C133:I133">
    <cfRule type="containsText" dxfId="956" priority="146" operator="containsText" text="土,日">
      <formula>NOT(ISERROR(SEARCH("土,日",C133)))</formula>
    </cfRule>
  </conditionalFormatting>
  <conditionalFormatting sqref="C136:I139">
    <cfRule type="containsText" dxfId="955" priority="459" operator="containsText" text="休">
      <formula>NOT(ISERROR(SEARCH("休",C136)))</formula>
    </cfRule>
  </conditionalFormatting>
  <conditionalFormatting sqref="C151:I151">
    <cfRule type="containsText" dxfId="954" priority="456" operator="containsText" text="土,日">
      <formula>NOT(ISERROR(SEARCH("土,日",C151)))</formula>
    </cfRule>
  </conditionalFormatting>
  <conditionalFormatting sqref="C154:I157">
    <cfRule type="containsText" dxfId="953" priority="457" operator="containsText" text="休">
      <formula>NOT(ISERROR(SEARCH("休",C154)))</formula>
    </cfRule>
    <cfRule type="containsText" dxfId="952" priority="458" operator="containsText" text="休">
      <formula>NOT(ISERROR(SEARCH("休",C154)))</formula>
    </cfRule>
  </conditionalFormatting>
  <conditionalFormatting sqref="H14">
    <cfRule type="containsText" dxfId="951" priority="476" operator="containsText" text="土">
      <formula>NOT(ISERROR(SEARCH("土",H14)))</formula>
    </cfRule>
  </conditionalFormatting>
  <conditionalFormatting sqref="H31">
    <cfRule type="containsText" dxfId="950" priority="154" operator="containsText" text="土">
      <formula>NOT(ISERROR(SEARCH("土",H31)))</formula>
    </cfRule>
  </conditionalFormatting>
  <conditionalFormatting sqref="H38:H41">
    <cfRule type="containsText" dxfId="949" priority="385" operator="containsText" text="休">
      <formula>NOT(ISERROR(SEARCH("休",H38)))</formula>
    </cfRule>
    <cfRule type="containsText" dxfId="948" priority="386" operator="containsText" text="休">
      <formula>NOT(ISERROR(SEARCH("休",H38)))</formula>
    </cfRule>
  </conditionalFormatting>
  <conditionalFormatting sqref="H48">
    <cfRule type="containsText" dxfId="947" priority="153" operator="containsText" text="土">
      <formula>NOT(ISERROR(SEARCH("土",H48)))</formula>
    </cfRule>
  </conditionalFormatting>
  <conditionalFormatting sqref="H55:H58">
    <cfRule type="containsText" dxfId="946" priority="333" operator="containsText" text="休">
      <formula>NOT(ISERROR(SEARCH("休",H55)))</formula>
    </cfRule>
    <cfRule type="containsText" dxfId="945" priority="334" operator="containsText" text="休">
      <formula>NOT(ISERROR(SEARCH("休",H55)))</formula>
    </cfRule>
    <cfRule type="containsText" dxfId="944" priority="335" operator="containsText" text="休">
      <formula>NOT(ISERROR(SEARCH("休",H55)))</formula>
    </cfRule>
    <cfRule type="containsText" dxfId="943" priority="336" operator="containsText" text="休">
      <formula>NOT(ISERROR(SEARCH("休",H55)))</formula>
    </cfRule>
    <cfRule type="containsText" dxfId="942" priority="337" operator="containsText" text="休">
      <formula>NOT(ISERROR(SEARCH("休",H55)))</formula>
    </cfRule>
  </conditionalFormatting>
  <conditionalFormatting sqref="H65">
    <cfRule type="containsText" dxfId="941" priority="152" operator="containsText" text="土">
      <formula>NOT(ISERROR(SEARCH("土",H65)))</formula>
    </cfRule>
  </conditionalFormatting>
  <conditionalFormatting sqref="H72:H75">
    <cfRule type="containsText" dxfId="940" priority="303" operator="containsText" text="休">
      <formula>NOT(ISERROR(SEARCH("休",H72)))</formula>
    </cfRule>
    <cfRule type="containsText" dxfId="939" priority="304" operator="containsText" text="休">
      <formula>NOT(ISERROR(SEARCH("休",H72)))</formula>
    </cfRule>
    <cfRule type="containsText" dxfId="938" priority="305" operator="containsText" text="休">
      <formula>NOT(ISERROR(SEARCH("休",H72)))</formula>
    </cfRule>
    <cfRule type="containsText" dxfId="937" priority="306" operator="containsText" text="休">
      <formula>NOT(ISERROR(SEARCH("休",H72)))</formula>
    </cfRule>
    <cfRule type="containsText" dxfId="936" priority="307" operator="containsText" text="休">
      <formula>NOT(ISERROR(SEARCH("休",H72)))</formula>
    </cfRule>
  </conditionalFormatting>
  <conditionalFormatting sqref="H82">
    <cfRule type="containsText" dxfId="935" priority="151" operator="containsText" text="土">
      <formula>NOT(ISERROR(SEARCH("土",H82)))</formula>
    </cfRule>
  </conditionalFormatting>
  <conditionalFormatting sqref="H89:H92">
    <cfRule type="containsText" dxfId="934" priority="273" operator="containsText" text="休">
      <formula>NOT(ISERROR(SEARCH("休",H89)))</formula>
    </cfRule>
    <cfRule type="containsText" dxfId="933" priority="274" operator="containsText" text="休">
      <formula>NOT(ISERROR(SEARCH("休",H89)))</formula>
    </cfRule>
    <cfRule type="containsText" dxfId="932" priority="275" operator="containsText" text="休">
      <formula>NOT(ISERROR(SEARCH("休",H89)))</formula>
    </cfRule>
    <cfRule type="containsText" dxfId="931" priority="276" operator="containsText" text="休">
      <formula>NOT(ISERROR(SEARCH("休",H89)))</formula>
    </cfRule>
    <cfRule type="containsText" dxfId="930" priority="277" operator="containsText" text="休">
      <formula>NOT(ISERROR(SEARCH("休",H89)))</formula>
    </cfRule>
  </conditionalFormatting>
  <conditionalFormatting sqref="H99">
    <cfRule type="containsText" dxfId="929" priority="149" operator="containsText" text="土">
      <formula>NOT(ISERROR(SEARCH("土",H99)))</formula>
    </cfRule>
  </conditionalFormatting>
  <conditionalFormatting sqref="H106:H109">
    <cfRule type="containsText" dxfId="928" priority="228" operator="containsText" text="休">
      <formula>NOT(ISERROR(SEARCH("休",H106)))</formula>
    </cfRule>
    <cfRule type="containsText" dxfId="927" priority="229" operator="containsText" text="休">
      <formula>NOT(ISERROR(SEARCH("休",H106)))</formula>
    </cfRule>
    <cfRule type="containsText" dxfId="926" priority="230" operator="containsText" text="休">
      <formula>NOT(ISERROR(SEARCH("休",H106)))</formula>
    </cfRule>
    <cfRule type="containsText" dxfId="925" priority="231" operator="containsText" text="休">
      <formula>NOT(ISERROR(SEARCH("休",H106)))</formula>
    </cfRule>
    <cfRule type="containsText" dxfId="924" priority="232" operator="containsText" text="休">
      <formula>NOT(ISERROR(SEARCH("休",H106)))</formula>
    </cfRule>
  </conditionalFormatting>
  <conditionalFormatting sqref="H116">
    <cfRule type="containsText" dxfId="923" priority="147" operator="containsText" text="土">
      <formula>NOT(ISERROR(SEARCH("土",H116)))</formula>
    </cfRule>
  </conditionalFormatting>
  <conditionalFormatting sqref="H123:H126">
    <cfRule type="containsText" dxfId="922" priority="213" operator="containsText" text="休">
      <formula>NOT(ISERROR(SEARCH("休",H123)))</formula>
    </cfRule>
    <cfRule type="containsText" dxfId="921" priority="214" operator="containsText" text="休">
      <formula>NOT(ISERROR(SEARCH("休",H123)))</formula>
    </cfRule>
    <cfRule type="containsText" dxfId="920" priority="215" operator="containsText" text="休">
      <formula>NOT(ISERROR(SEARCH("休",H123)))</formula>
    </cfRule>
    <cfRule type="containsText" dxfId="919" priority="216" operator="containsText" text="休">
      <formula>NOT(ISERROR(SEARCH("休",H123)))</formula>
    </cfRule>
    <cfRule type="containsText" dxfId="918" priority="217" operator="containsText" text="休">
      <formula>NOT(ISERROR(SEARCH("休",H123)))</formula>
    </cfRule>
  </conditionalFormatting>
  <conditionalFormatting sqref="H133">
    <cfRule type="containsText" dxfId="917" priority="145" operator="containsText" text="土">
      <formula>NOT(ISERROR(SEARCH("土",H133)))</formula>
    </cfRule>
  </conditionalFormatting>
  <conditionalFormatting sqref="H140:H143">
    <cfRule type="containsText" dxfId="916" priority="183" operator="containsText" text="休">
      <formula>NOT(ISERROR(SEARCH("休",H140)))</formula>
    </cfRule>
    <cfRule type="containsText" dxfId="915" priority="184" operator="containsText" text="休">
      <formula>NOT(ISERROR(SEARCH("休",H140)))</formula>
    </cfRule>
    <cfRule type="containsText" dxfId="914" priority="185" operator="containsText" text="休">
      <formula>NOT(ISERROR(SEARCH("休",H140)))</formula>
    </cfRule>
    <cfRule type="containsText" dxfId="913" priority="186" operator="containsText" text="休">
      <formula>NOT(ISERROR(SEARCH("休",H140)))</formula>
    </cfRule>
    <cfRule type="containsText" dxfId="912" priority="187" operator="containsText" text="休">
      <formula>NOT(ISERROR(SEARCH("休",H140)))</formula>
    </cfRule>
  </conditionalFormatting>
  <conditionalFormatting sqref="H154:I157">
    <cfRule type="containsText" dxfId="911" priority="455" operator="containsText" text="休">
      <formula>NOT(ISERROR(SEARCH("休",H154)))</formula>
    </cfRule>
  </conditionalFormatting>
  <conditionalFormatting sqref="I99 I116 I133 T14 T31 T48 T65 T82 T99 T116 T133 I14 I31 I48 I65 I82">
    <cfRule type="containsText" dxfId="910" priority="387" operator="containsText" text="日">
      <formula>NOT(ISERROR(SEARCH("日",I14)))</formula>
    </cfRule>
  </conditionalFormatting>
  <conditionalFormatting sqref="N14:T14">
    <cfRule type="containsText" dxfId="909" priority="144" operator="containsText" text="土,日">
      <formula>NOT(ISERROR(SEARCH("土,日",N14)))</formula>
    </cfRule>
  </conditionalFormatting>
  <conditionalFormatting sqref="N17:T20">
    <cfRule type="containsText" dxfId="908" priority="478" operator="containsText" text="休">
      <formula>NOT(ISERROR(SEARCH("休",N17)))</formula>
    </cfRule>
    <cfRule type="containsText" dxfId="907" priority="479" operator="containsText" text="雨">
      <formula>NOT(ISERROR(SEARCH("雨",N17)))</formula>
    </cfRule>
  </conditionalFormatting>
  <conditionalFormatting sqref="N31:T31">
    <cfRule type="containsText" dxfId="906" priority="142" operator="containsText" text="土,日">
      <formula>NOT(ISERROR(SEARCH("土,日",N31)))</formula>
    </cfRule>
  </conditionalFormatting>
  <conditionalFormatting sqref="N34:T37">
    <cfRule type="containsText" dxfId="905" priority="471" operator="containsText" text="休">
      <formula>NOT(ISERROR(SEARCH("休",N34)))</formula>
    </cfRule>
    <cfRule type="containsText" dxfId="904" priority="472" operator="containsText" text="雨">
      <formula>NOT(ISERROR(SEARCH("雨",N34)))</formula>
    </cfRule>
  </conditionalFormatting>
  <conditionalFormatting sqref="N48:T48">
    <cfRule type="containsText" dxfId="903" priority="140" operator="containsText" text="土,日">
      <formula>NOT(ISERROR(SEARCH("土,日",N48)))</formula>
    </cfRule>
  </conditionalFormatting>
  <conditionalFormatting sqref="N51:T54">
    <cfRule type="containsText" dxfId="902" priority="469" operator="containsText" text="休">
      <formula>NOT(ISERROR(SEARCH("休",N51)))</formula>
    </cfRule>
    <cfRule type="containsText" dxfId="901" priority="470" operator="containsText" text="雨">
      <formula>NOT(ISERROR(SEARCH("雨",N51)))</formula>
    </cfRule>
  </conditionalFormatting>
  <conditionalFormatting sqref="N65:T65">
    <cfRule type="containsText" dxfId="900" priority="138" operator="containsText" text="土,日">
      <formula>NOT(ISERROR(SEARCH("土,日",N65)))</formula>
    </cfRule>
  </conditionalFormatting>
  <conditionalFormatting sqref="N68:T71 N72:R75 T72:T75 N76:T76">
    <cfRule type="containsText" dxfId="899" priority="468" operator="containsText" text="雨">
      <formula>NOT(ISERROR(SEARCH("雨",N68)))</formula>
    </cfRule>
  </conditionalFormatting>
  <conditionalFormatting sqref="N82:T82">
    <cfRule type="containsText" dxfId="898" priority="136" operator="containsText" text="土,日">
      <formula>NOT(ISERROR(SEARCH("土,日",N82)))</formula>
    </cfRule>
  </conditionalFormatting>
  <conditionalFormatting sqref="N85:T88">
    <cfRule type="containsText" dxfId="897" priority="466" operator="containsText" text="休">
      <formula>NOT(ISERROR(SEARCH("休",N85)))</formula>
    </cfRule>
    <cfRule type="containsText" dxfId="896" priority="467" operator="containsText" text="雨">
      <formula>NOT(ISERROR(SEARCH("雨",N85)))</formula>
    </cfRule>
  </conditionalFormatting>
  <conditionalFormatting sqref="N99:T99">
    <cfRule type="containsText" dxfId="895" priority="134" operator="containsText" text="土,日">
      <formula>NOT(ISERROR(SEARCH("土,日",N99)))</formula>
    </cfRule>
  </conditionalFormatting>
  <conditionalFormatting sqref="N102:T105">
    <cfRule type="containsText" dxfId="894" priority="464" operator="containsText" text="休">
      <formula>NOT(ISERROR(SEARCH("休",N102)))</formula>
    </cfRule>
    <cfRule type="containsText" dxfId="893" priority="465" operator="containsText" text="雨">
      <formula>NOT(ISERROR(SEARCH("雨",N102)))</formula>
    </cfRule>
  </conditionalFormatting>
  <conditionalFormatting sqref="N116:T116">
    <cfRule type="containsText" dxfId="892" priority="132" operator="containsText" text="土,日">
      <formula>NOT(ISERROR(SEARCH("土,日",N116)))</formula>
    </cfRule>
  </conditionalFormatting>
  <conditionalFormatting sqref="N119:T122">
    <cfRule type="containsText" dxfId="891" priority="453" operator="containsText" text="休">
      <formula>NOT(ISERROR(SEARCH("休",N119)))</formula>
    </cfRule>
    <cfRule type="containsText" dxfId="890" priority="454" operator="containsText" text="雨">
      <formula>NOT(ISERROR(SEARCH("雨",N119)))</formula>
    </cfRule>
  </conditionalFormatting>
  <conditionalFormatting sqref="N133:T133">
    <cfRule type="containsText" dxfId="889" priority="130" operator="containsText" text="土,日">
      <formula>NOT(ISERROR(SEARCH("土,日",N133)))</formula>
    </cfRule>
  </conditionalFormatting>
  <conditionalFormatting sqref="N136:T139">
    <cfRule type="containsText" dxfId="888" priority="451" operator="containsText" text="休">
      <formula>NOT(ISERROR(SEARCH("休",N136)))</formula>
    </cfRule>
    <cfRule type="containsText" dxfId="887" priority="452" operator="containsText" text="雨">
      <formula>NOT(ISERROR(SEARCH("雨",N136)))</formula>
    </cfRule>
  </conditionalFormatting>
  <conditionalFormatting sqref="S14">
    <cfRule type="containsText" dxfId="886" priority="143" operator="containsText" text="土">
      <formula>NOT(ISERROR(SEARCH("土",S14)))</formula>
    </cfRule>
  </conditionalFormatting>
  <conditionalFormatting sqref="S21:S24">
    <cfRule type="containsText" dxfId="885" priority="383" operator="containsText" text="休">
      <formula>NOT(ISERROR(SEARCH("休",S21)))</formula>
    </cfRule>
    <cfRule type="containsText" dxfId="884" priority="384" operator="containsText" text="休">
      <formula>NOT(ISERROR(SEARCH("休",S21)))</formula>
    </cfRule>
  </conditionalFormatting>
  <conditionalFormatting sqref="S31">
    <cfRule type="containsText" dxfId="883" priority="141" operator="containsText" text="土">
      <formula>NOT(ISERROR(SEARCH("土",S31)))</formula>
    </cfRule>
  </conditionalFormatting>
  <conditionalFormatting sqref="S38:S41">
    <cfRule type="containsText" dxfId="882" priority="358" operator="containsText" text="休">
      <formula>NOT(ISERROR(SEARCH("休",S38)))</formula>
    </cfRule>
    <cfRule type="containsText" dxfId="881" priority="359" operator="containsText" text="休">
      <formula>NOT(ISERROR(SEARCH("休",S38)))</formula>
    </cfRule>
    <cfRule type="containsText" dxfId="880" priority="360" operator="containsText" text="休">
      <formula>NOT(ISERROR(SEARCH("休",S38)))</formula>
    </cfRule>
    <cfRule type="containsText" dxfId="879" priority="361" operator="containsText" text="休">
      <formula>NOT(ISERROR(SEARCH("休",S38)))</formula>
    </cfRule>
    <cfRule type="containsText" dxfId="878" priority="362" operator="containsText" text="休">
      <formula>NOT(ISERROR(SEARCH("休",S38)))</formula>
    </cfRule>
  </conditionalFormatting>
  <conditionalFormatting sqref="S48">
    <cfRule type="containsText" dxfId="877" priority="139" operator="containsText" text="土">
      <formula>NOT(ISERROR(SEARCH("土",S48)))</formula>
    </cfRule>
  </conditionalFormatting>
  <conditionalFormatting sqref="S55:S58">
    <cfRule type="containsText" dxfId="876" priority="328" operator="containsText" text="休">
      <formula>NOT(ISERROR(SEARCH("休",S55)))</formula>
    </cfRule>
    <cfRule type="containsText" dxfId="875" priority="329" operator="containsText" text="休">
      <formula>NOT(ISERROR(SEARCH("休",S55)))</formula>
    </cfRule>
    <cfRule type="containsText" dxfId="874" priority="330" operator="containsText" text="休">
      <formula>NOT(ISERROR(SEARCH("休",S55)))</formula>
    </cfRule>
    <cfRule type="containsText" dxfId="873" priority="331" operator="containsText" text="休">
      <formula>NOT(ISERROR(SEARCH("休",S55)))</formula>
    </cfRule>
    <cfRule type="containsText" dxfId="872" priority="332" operator="containsText" text="休">
      <formula>NOT(ISERROR(SEARCH("休",S55)))</formula>
    </cfRule>
  </conditionalFormatting>
  <conditionalFormatting sqref="S65">
    <cfRule type="containsText" dxfId="871" priority="137" operator="containsText" text="土">
      <formula>NOT(ISERROR(SEARCH("土",S65)))</formula>
    </cfRule>
  </conditionalFormatting>
  <conditionalFormatting sqref="S72:S75">
    <cfRule type="containsText" dxfId="870" priority="298" operator="containsText" text="休">
      <formula>NOT(ISERROR(SEARCH("休",S72)))</formula>
    </cfRule>
    <cfRule type="containsText" dxfId="869" priority="299" operator="containsText" text="休">
      <formula>NOT(ISERROR(SEARCH("休",S72)))</formula>
    </cfRule>
    <cfRule type="containsText" dxfId="868" priority="301" operator="containsText" text="休">
      <formula>NOT(ISERROR(SEARCH("休",S72)))</formula>
    </cfRule>
    <cfRule type="containsText" dxfId="867" priority="302" operator="containsText" text="休">
      <formula>NOT(ISERROR(SEARCH("休",S72)))</formula>
    </cfRule>
  </conditionalFormatting>
  <conditionalFormatting sqref="S82">
    <cfRule type="containsText" dxfId="866" priority="135" operator="containsText" text="土">
      <formula>NOT(ISERROR(SEARCH("土",S82)))</formula>
    </cfRule>
  </conditionalFormatting>
  <conditionalFormatting sqref="S89:S92">
    <cfRule type="containsText" dxfId="865" priority="268" operator="containsText" text="休">
      <formula>NOT(ISERROR(SEARCH("休",S89)))</formula>
    </cfRule>
    <cfRule type="containsText" dxfId="864" priority="269" operator="containsText" text="休">
      <formula>NOT(ISERROR(SEARCH("休",S89)))</formula>
    </cfRule>
    <cfRule type="containsText" dxfId="863" priority="271" operator="containsText" text="休">
      <formula>NOT(ISERROR(SEARCH("休",S89)))</formula>
    </cfRule>
    <cfRule type="containsText" dxfId="862" priority="272" operator="containsText" text="休">
      <formula>NOT(ISERROR(SEARCH("休",S89)))</formula>
    </cfRule>
  </conditionalFormatting>
  <conditionalFormatting sqref="S99">
    <cfRule type="containsText" dxfId="861" priority="133" operator="containsText" text="土">
      <formula>NOT(ISERROR(SEARCH("土",S99)))</formula>
    </cfRule>
  </conditionalFormatting>
  <conditionalFormatting sqref="S106:S109">
    <cfRule type="containsText" dxfId="860" priority="223" operator="containsText" text="休">
      <formula>NOT(ISERROR(SEARCH("休",S106)))</formula>
    </cfRule>
    <cfRule type="containsText" dxfId="859" priority="224" operator="containsText" text="休">
      <formula>NOT(ISERROR(SEARCH("休",S106)))</formula>
    </cfRule>
    <cfRule type="containsText" dxfId="858" priority="225" operator="containsText" text="休">
      <formula>NOT(ISERROR(SEARCH("休",S106)))</formula>
    </cfRule>
    <cfRule type="containsText" dxfId="857" priority="226" operator="containsText" text="休">
      <formula>NOT(ISERROR(SEARCH("休",S106)))</formula>
    </cfRule>
    <cfRule type="containsText" dxfId="856" priority="227" operator="containsText" text="休">
      <formula>NOT(ISERROR(SEARCH("休",S106)))</formula>
    </cfRule>
  </conditionalFormatting>
  <conditionalFormatting sqref="S116">
    <cfRule type="containsText" dxfId="855" priority="131" operator="containsText" text="土">
      <formula>NOT(ISERROR(SEARCH("土",S116)))</formula>
    </cfRule>
  </conditionalFormatting>
  <conditionalFormatting sqref="S123:S126">
    <cfRule type="containsText" dxfId="854" priority="208" operator="containsText" text="休">
      <formula>NOT(ISERROR(SEARCH("休",S123)))</formula>
    </cfRule>
    <cfRule type="containsText" dxfId="853" priority="209" operator="containsText" text="休">
      <formula>NOT(ISERROR(SEARCH("休",S123)))</formula>
    </cfRule>
    <cfRule type="containsText" dxfId="852" priority="211" operator="containsText" text="休">
      <formula>NOT(ISERROR(SEARCH("休",S123)))</formula>
    </cfRule>
    <cfRule type="containsText" dxfId="851" priority="212" operator="containsText" text="休">
      <formula>NOT(ISERROR(SEARCH("休",S123)))</formula>
    </cfRule>
  </conditionalFormatting>
  <conditionalFormatting sqref="S133">
    <cfRule type="containsText" dxfId="850" priority="129" operator="containsText" text="土">
      <formula>NOT(ISERROR(SEARCH("土",S133)))</formula>
    </cfRule>
  </conditionalFormatting>
  <conditionalFormatting sqref="S140:S143">
    <cfRule type="containsText" dxfId="849" priority="178" operator="containsText" text="休">
      <formula>NOT(ISERROR(SEARCH("休",S140)))</formula>
    </cfRule>
    <cfRule type="containsText" dxfId="848" priority="179" operator="containsText" text="休">
      <formula>NOT(ISERROR(SEARCH("休",S140)))</formula>
    </cfRule>
    <cfRule type="containsText" dxfId="847" priority="181" operator="containsText" text="休">
      <formula>NOT(ISERROR(SEARCH("休",S140)))</formula>
    </cfRule>
    <cfRule type="containsText" dxfId="846" priority="182" operator="containsText" text="休">
      <formula>NOT(ISERROR(SEARCH("休",S140)))</formula>
    </cfRule>
  </conditionalFormatting>
  <conditionalFormatting sqref="S68:T76">
    <cfRule type="containsText" dxfId="845" priority="300" operator="containsText" text="休">
      <formula>NOT(ISERROR(SEARCH("休",S68)))</formula>
    </cfRule>
  </conditionalFormatting>
  <conditionalFormatting sqref="S89:T93">
    <cfRule type="containsText" dxfId="844" priority="270" operator="containsText" text="休">
      <formula>NOT(ISERROR(SEARCH("休",S89)))</formula>
    </cfRule>
  </conditionalFormatting>
  <conditionalFormatting sqref="S123:T127">
    <cfRule type="containsText" dxfId="843" priority="210" operator="containsText" text="休">
      <formula>NOT(ISERROR(SEARCH("休",S123)))</formula>
    </cfRule>
  </conditionalFormatting>
  <conditionalFormatting sqref="S140:T144">
    <cfRule type="containsText" dxfId="842" priority="180" operator="containsText" text="休">
      <formula>NOT(ISERROR(SEARCH("休",S140)))</formula>
    </cfRule>
  </conditionalFormatting>
  <conditionalFormatting sqref="U5">
    <cfRule type="containsText" dxfId="841" priority="156" operator="containsText" text="未達成">
      <formula>NOT(ISERROR(SEARCH("未達成",U5)))</formula>
    </cfRule>
    <cfRule type="containsText" dxfId="840" priority="157" operator="containsText" text="達成">
      <formula>NOT(ISERROR(SEARCH("達成",U5)))</formula>
    </cfRule>
  </conditionalFormatting>
  <conditionalFormatting sqref="Z14:AA14 AK14:AL14 Z31:AA31 AK31:AL31 Z48:AA48 AK48:AL48 Z65:AA65 AK65:AL65 Z82:AA82 AK82:AL82 Z99:AA99 AK99:AL99 Z116:AA116 AK116:AL116 Z133:AA133 AK133:AL133">
    <cfRule type="containsText" dxfId="839" priority="9" operator="containsText" text="日">
      <formula>NOT(ISERROR(SEARCH("日",Z14)))</formula>
    </cfRule>
    <cfRule type="containsText" dxfId="838" priority="10" operator="containsText" text="土">
      <formula>NOT(ISERROR(SEARCH("土",Z14)))</formula>
    </cfRule>
  </conditionalFormatting>
  <conditionalFormatting sqref="Z14:AF14">
    <cfRule type="containsText" dxfId="837" priority="128" operator="containsText" text="土,日">
      <formula>NOT(ISERROR(SEARCH("土,日",Z14)))</formula>
    </cfRule>
  </conditionalFormatting>
  <conditionalFormatting sqref="Z17:AF20">
    <cfRule type="containsText" dxfId="836" priority="449" operator="containsText" text="休">
      <formula>NOT(ISERROR(SEARCH("休",Z17)))</formula>
    </cfRule>
    <cfRule type="containsText" dxfId="835" priority="450" operator="containsText" text="雨">
      <formula>NOT(ISERROR(SEARCH("雨",Z17)))</formula>
    </cfRule>
  </conditionalFormatting>
  <conditionalFormatting sqref="Z31:AF31">
    <cfRule type="containsText" dxfId="834" priority="124" operator="containsText" text="土,日">
      <formula>NOT(ISERROR(SEARCH("土,日",Z31)))</formula>
    </cfRule>
  </conditionalFormatting>
  <conditionalFormatting sqref="Z34:AF37">
    <cfRule type="containsText" dxfId="833" priority="462" operator="containsText" text="休">
      <formula>NOT(ISERROR(SEARCH("休",Z34)))</formula>
    </cfRule>
    <cfRule type="containsText" dxfId="832" priority="463" operator="containsText" text="雨">
      <formula>NOT(ISERROR(SEARCH("雨",Z34)))</formula>
    </cfRule>
  </conditionalFormatting>
  <conditionalFormatting sqref="Z48:AF48">
    <cfRule type="containsText" dxfId="831" priority="120" operator="containsText" text="土,日">
      <formula>NOT(ISERROR(SEARCH("土,日",Z48)))</formula>
    </cfRule>
  </conditionalFormatting>
  <conditionalFormatting sqref="Z51:AF54">
    <cfRule type="containsText" dxfId="830" priority="447" operator="containsText" text="休">
      <formula>NOT(ISERROR(SEARCH("休",Z51)))</formula>
    </cfRule>
    <cfRule type="containsText" dxfId="829" priority="448" operator="containsText" text="雨">
      <formula>NOT(ISERROR(SEARCH("雨",Z51)))</formula>
    </cfRule>
  </conditionalFormatting>
  <conditionalFormatting sqref="Z65:AF65">
    <cfRule type="containsText" dxfId="828" priority="116" operator="containsText" text="土,日">
      <formula>NOT(ISERROR(SEARCH("土,日",Z65)))</formula>
    </cfRule>
  </conditionalFormatting>
  <conditionalFormatting sqref="Z68:AF71">
    <cfRule type="containsText" dxfId="827" priority="445" operator="containsText" text="休">
      <formula>NOT(ISERROR(SEARCH("休",Z68)))</formula>
    </cfRule>
    <cfRule type="containsText" dxfId="826" priority="446" operator="containsText" text="雨">
      <formula>NOT(ISERROR(SEARCH("雨",Z68)))</formula>
    </cfRule>
  </conditionalFormatting>
  <conditionalFormatting sqref="Z82:AF82">
    <cfRule type="containsText" dxfId="825" priority="112" operator="containsText" text="土,日">
      <formula>NOT(ISERROR(SEARCH("土,日",Z82)))</formula>
    </cfRule>
  </conditionalFormatting>
  <conditionalFormatting sqref="Z85:AF88">
    <cfRule type="containsText" dxfId="824" priority="443" operator="containsText" text="休">
      <formula>NOT(ISERROR(SEARCH("休",Z85)))</formula>
    </cfRule>
    <cfRule type="containsText" dxfId="823" priority="444" operator="containsText" text="雨">
      <formula>NOT(ISERROR(SEARCH("雨",Z85)))</formula>
    </cfRule>
  </conditionalFormatting>
  <conditionalFormatting sqref="Z99:AF99">
    <cfRule type="containsText" dxfId="822" priority="108" operator="containsText" text="土,日">
      <formula>NOT(ISERROR(SEARCH("土,日",Z99)))</formula>
    </cfRule>
  </conditionalFormatting>
  <conditionalFormatting sqref="Z102:AF105">
    <cfRule type="containsText" dxfId="821" priority="441" operator="containsText" text="休">
      <formula>NOT(ISERROR(SEARCH("休",Z102)))</formula>
    </cfRule>
    <cfRule type="containsText" dxfId="820" priority="442" operator="containsText" text="雨">
      <formula>NOT(ISERROR(SEARCH("雨",Z102)))</formula>
    </cfRule>
  </conditionalFormatting>
  <conditionalFormatting sqref="Z116:AF116">
    <cfRule type="containsText" dxfId="819" priority="104" operator="containsText" text="土,日">
      <formula>NOT(ISERROR(SEARCH("土,日",Z116)))</formula>
    </cfRule>
  </conditionalFormatting>
  <conditionalFormatting sqref="Z119:AF122">
    <cfRule type="containsText" dxfId="818" priority="439" operator="containsText" text="休">
      <formula>NOT(ISERROR(SEARCH("休",Z119)))</formula>
    </cfRule>
    <cfRule type="containsText" dxfId="817" priority="440" operator="containsText" text="雨">
      <formula>NOT(ISERROR(SEARCH("雨",Z119)))</formula>
    </cfRule>
  </conditionalFormatting>
  <conditionalFormatting sqref="Z133:AF133">
    <cfRule type="containsText" dxfId="816" priority="100" operator="containsText" text="土,日">
      <formula>NOT(ISERROR(SEARCH("土,日",Z133)))</formula>
    </cfRule>
  </conditionalFormatting>
  <conditionalFormatting sqref="Z136:AF137">
    <cfRule type="containsText" dxfId="815" priority="437" operator="containsText" text="休">
      <formula>NOT(ISERROR(SEARCH("休",Z136)))</formula>
    </cfRule>
  </conditionalFormatting>
  <conditionalFormatting sqref="Z136:AF139">
    <cfRule type="containsText" dxfId="814" priority="438" operator="containsText" text="雨">
      <formula>NOT(ISERROR(SEARCH("雨",Z136)))</formula>
    </cfRule>
  </conditionalFormatting>
  <conditionalFormatting sqref="AE14">
    <cfRule type="containsText" dxfId="813" priority="126" operator="containsText" text="土">
      <formula>NOT(ISERROR(SEARCH("土",AE14)))</formula>
    </cfRule>
    <cfRule type="containsText" dxfId="812" priority="127" operator="containsText" text="土">
      <formula>NOT(ISERROR(SEARCH("土",AE14)))</formula>
    </cfRule>
  </conditionalFormatting>
  <conditionalFormatting sqref="AE21:AE24">
    <cfRule type="containsText" dxfId="811" priority="378" operator="containsText" text="休">
      <formula>NOT(ISERROR(SEARCH("休",AE21)))</formula>
    </cfRule>
    <cfRule type="containsText" dxfId="810" priority="379" operator="containsText" text="休">
      <formula>NOT(ISERROR(SEARCH("休",AE21)))</formula>
    </cfRule>
    <cfRule type="containsText" dxfId="809" priority="381" operator="containsText" text="休">
      <formula>NOT(ISERROR(SEARCH("休",AE21)))</formula>
    </cfRule>
    <cfRule type="containsText" dxfId="808" priority="382" operator="containsText" text="休">
      <formula>NOT(ISERROR(SEARCH("休",AE21)))</formula>
    </cfRule>
  </conditionalFormatting>
  <conditionalFormatting sqref="AE31">
    <cfRule type="containsText" dxfId="807" priority="122" operator="containsText" text="土">
      <formula>NOT(ISERROR(SEARCH("土",AE31)))</formula>
    </cfRule>
    <cfRule type="containsText" dxfId="806" priority="123" operator="containsText" text="土">
      <formula>NOT(ISERROR(SEARCH("土",AE31)))</formula>
    </cfRule>
  </conditionalFormatting>
  <conditionalFormatting sqref="AE38:AE41">
    <cfRule type="containsText" dxfId="805" priority="353" operator="containsText" text="休">
      <formula>NOT(ISERROR(SEARCH("休",AE38)))</formula>
    </cfRule>
    <cfRule type="containsText" dxfId="804" priority="354" operator="containsText" text="休">
      <formula>NOT(ISERROR(SEARCH("休",AE38)))</formula>
    </cfRule>
    <cfRule type="containsText" dxfId="803" priority="355" operator="containsText" text="休">
      <formula>NOT(ISERROR(SEARCH("休",AE38)))</formula>
    </cfRule>
    <cfRule type="containsText" dxfId="802" priority="356" operator="containsText" text="休">
      <formula>NOT(ISERROR(SEARCH("休",AE38)))</formula>
    </cfRule>
    <cfRule type="containsText" dxfId="801" priority="357" operator="containsText" text="休">
      <formula>NOT(ISERROR(SEARCH("休",AE38)))</formula>
    </cfRule>
  </conditionalFormatting>
  <conditionalFormatting sqref="AE48">
    <cfRule type="containsText" dxfId="800" priority="118" operator="containsText" text="土">
      <formula>NOT(ISERROR(SEARCH("土",AE48)))</formula>
    </cfRule>
    <cfRule type="containsText" dxfId="799" priority="119" operator="containsText" text="土">
      <formula>NOT(ISERROR(SEARCH("土",AE48)))</formula>
    </cfRule>
  </conditionalFormatting>
  <conditionalFormatting sqref="AE55:AE58">
    <cfRule type="containsText" dxfId="798" priority="323" operator="containsText" text="休">
      <formula>NOT(ISERROR(SEARCH("休",AE55)))</formula>
    </cfRule>
    <cfRule type="containsText" dxfId="797" priority="324" operator="containsText" text="休">
      <formula>NOT(ISERROR(SEARCH("休",AE55)))</formula>
    </cfRule>
    <cfRule type="containsText" dxfId="796" priority="325" operator="containsText" text="休">
      <formula>NOT(ISERROR(SEARCH("休",AE55)))</formula>
    </cfRule>
    <cfRule type="containsText" dxfId="795" priority="326" operator="containsText" text="休">
      <formula>NOT(ISERROR(SEARCH("休",AE55)))</formula>
    </cfRule>
    <cfRule type="containsText" dxfId="794" priority="327" operator="containsText" text="休">
      <formula>NOT(ISERROR(SEARCH("休",AE55)))</formula>
    </cfRule>
  </conditionalFormatting>
  <conditionalFormatting sqref="AE65">
    <cfRule type="containsText" dxfId="793" priority="114" operator="containsText" text="土">
      <formula>NOT(ISERROR(SEARCH("土",AE65)))</formula>
    </cfRule>
    <cfRule type="containsText" dxfId="792" priority="115" operator="containsText" text="土">
      <formula>NOT(ISERROR(SEARCH("土",AE65)))</formula>
    </cfRule>
  </conditionalFormatting>
  <conditionalFormatting sqref="AE72:AE75">
    <cfRule type="containsText" dxfId="791" priority="293" operator="containsText" text="休">
      <formula>NOT(ISERROR(SEARCH("休",AE72)))</formula>
    </cfRule>
    <cfRule type="containsText" dxfId="790" priority="294" operator="containsText" text="休">
      <formula>NOT(ISERROR(SEARCH("休",AE72)))</formula>
    </cfRule>
    <cfRule type="containsText" dxfId="789" priority="295" operator="containsText" text="休">
      <formula>NOT(ISERROR(SEARCH("休",AE72)))</formula>
    </cfRule>
    <cfRule type="containsText" dxfId="788" priority="296" operator="containsText" text="休">
      <formula>NOT(ISERROR(SEARCH("休",AE72)))</formula>
    </cfRule>
    <cfRule type="containsText" dxfId="787" priority="297" operator="containsText" text="休">
      <formula>NOT(ISERROR(SEARCH("休",AE72)))</formula>
    </cfRule>
  </conditionalFormatting>
  <conditionalFormatting sqref="AE82">
    <cfRule type="containsText" dxfId="786" priority="110" operator="containsText" text="土">
      <formula>NOT(ISERROR(SEARCH("土",AE82)))</formula>
    </cfRule>
    <cfRule type="containsText" dxfId="785" priority="111" operator="containsText" text="土">
      <formula>NOT(ISERROR(SEARCH("土",AE82)))</formula>
    </cfRule>
  </conditionalFormatting>
  <conditionalFormatting sqref="AE89:AE92">
    <cfRule type="containsText" dxfId="784" priority="263" operator="containsText" text="休">
      <formula>NOT(ISERROR(SEARCH("休",AE89)))</formula>
    </cfRule>
    <cfRule type="containsText" dxfId="783" priority="264" operator="containsText" text="休">
      <formula>NOT(ISERROR(SEARCH("休",AE89)))</formula>
    </cfRule>
    <cfRule type="containsText" dxfId="782" priority="265" operator="containsText" text="休">
      <formula>NOT(ISERROR(SEARCH("休",AE89)))</formula>
    </cfRule>
    <cfRule type="containsText" dxfId="781" priority="266" operator="containsText" text="休">
      <formula>NOT(ISERROR(SEARCH("休",AE89)))</formula>
    </cfRule>
    <cfRule type="containsText" dxfId="780" priority="267" operator="containsText" text="休">
      <formula>NOT(ISERROR(SEARCH("休",AE89)))</formula>
    </cfRule>
  </conditionalFormatting>
  <conditionalFormatting sqref="AE99">
    <cfRule type="containsText" dxfId="779" priority="106" operator="containsText" text="土">
      <formula>NOT(ISERROR(SEARCH("土",AE99)))</formula>
    </cfRule>
    <cfRule type="containsText" dxfId="778" priority="107" operator="containsText" text="土">
      <formula>NOT(ISERROR(SEARCH("土",AE99)))</formula>
    </cfRule>
  </conditionalFormatting>
  <conditionalFormatting sqref="AE106:AE109">
    <cfRule type="containsText" dxfId="777" priority="218" operator="containsText" text="休">
      <formula>NOT(ISERROR(SEARCH("休",AE106)))</formula>
    </cfRule>
    <cfRule type="containsText" dxfId="776" priority="219" operator="containsText" text="休">
      <formula>NOT(ISERROR(SEARCH("休",AE106)))</formula>
    </cfRule>
    <cfRule type="containsText" dxfId="775" priority="220" operator="containsText" text="休">
      <formula>NOT(ISERROR(SEARCH("休",AE106)))</formula>
    </cfRule>
    <cfRule type="containsText" dxfId="774" priority="221" operator="containsText" text="休">
      <formula>NOT(ISERROR(SEARCH("休",AE106)))</formula>
    </cfRule>
    <cfRule type="containsText" dxfId="773" priority="222" operator="containsText" text="休">
      <formula>NOT(ISERROR(SEARCH("休",AE106)))</formula>
    </cfRule>
  </conditionalFormatting>
  <conditionalFormatting sqref="AE116">
    <cfRule type="containsText" dxfId="772" priority="102" operator="containsText" text="土">
      <formula>NOT(ISERROR(SEARCH("土",AE116)))</formula>
    </cfRule>
    <cfRule type="containsText" dxfId="771" priority="103" operator="containsText" text="土">
      <formula>NOT(ISERROR(SEARCH("土",AE116)))</formula>
    </cfRule>
  </conditionalFormatting>
  <conditionalFormatting sqref="AE123:AE126">
    <cfRule type="containsText" dxfId="770" priority="203" operator="containsText" text="休">
      <formula>NOT(ISERROR(SEARCH("休",AE123)))</formula>
    </cfRule>
    <cfRule type="containsText" dxfId="769" priority="204" operator="containsText" text="休">
      <formula>NOT(ISERROR(SEARCH("休",AE123)))</formula>
    </cfRule>
    <cfRule type="containsText" dxfId="768" priority="205" operator="containsText" text="休">
      <formula>NOT(ISERROR(SEARCH("休",AE123)))</formula>
    </cfRule>
    <cfRule type="containsText" dxfId="767" priority="206" operator="containsText" text="休">
      <formula>NOT(ISERROR(SEARCH("休",AE123)))</formula>
    </cfRule>
    <cfRule type="containsText" dxfId="766" priority="207" operator="containsText" text="休">
      <formula>NOT(ISERROR(SEARCH("休",AE123)))</formula>
    </cfRule>
  </conditionalFormatting>
  <conditionalFormatting sqref="AE133">
    <cfRule type="containsText" dxfId="765" priority="98" operator="containsText" text="土">
      <formula>NOT(ISERROR(SEARCH("土",AE133)))</formula>
    </cfRule>
    <cfRule type="containsText" dxfId="764" priority="99" operator="containsText" text="土">
      <formula>NOT(ISERROR(SEARCH("土",AE133)))</formula>
    </cfRule>
  </conditionalFormatting>
  <conditionalFormatting sqref="AE140:AE143">
    <cfRule type="containsText" dxfId="763" priority="173" operator="containsText" text="休">
      <formula>NOT(ISERROR(SEARCH("休",AE140)))</formula>
    </cfRule>
    <cfRule type="containsText" dxfId="762" priority="174" operator="containsText" text="休">
      <formula>NOT(ISERROR(SEARCH("休",AE140)))</formula>
    </cfRule>
    <cfRule type="containsText" dxfId="761" priority="175" operator="containsText" text="休">
      <formula>NOT(ISERROR(SEARCH("休",AE140)))</formula>
    </cfRule>
    <cfRule type="containsText" dxfId="760" priority="176" operator="containsText" text="休">
      <formula>NOT(ISERROR(SEARCH("休",AE140)))</formula>
    </cfRule>
    <cfRule type="containsText" dxfId="759" priority="177" operator="containsText" text="休">
      <formula>NOT(ISERROR(SEARCH("休",AE140)))</formula>
    </cfRule>
  </conditionalFormatting>
  <conditionalFormatting sqref="AE21:AF25">
    <cfRule type="containsText" dxfId="758" priority="380" operator="containsText" text="休">
      <formula>NOT(ISERROR(SEARCH("休",AE21)))</formula>
    </cfRule>
  </conditionalFormatting>
  <conditionalFormatting sqref="AF14">
    <cfRule type="containsText" dxfId="757" priority="125" operator="containsText" text="日">
      <formula>NOT(ISERROR(SEARCH("日",AF14)))</formula>
    </cfRule>
  </conditionalFormatting>
  <conditionalFormatting sqref="AF31">
    <cfRule type="containsText" dxfId="756" priority="121" operator="containsText" text="日">
      <formula>NOT(ISERROR(SEARCH("日",AF31)))</formula>
    </cfRule>
  </conditionalFormatting>
  <conditionalFormatting sqref="AF48">
    <cfRule type="containsText" dxfId="755" priority="117" operator="containsText" text="日">
      <formula>NOT(ISERROR(SEARCH("日",AF48)))</formula>
    </cfRule>
  </conditionalFormatting>
  <conditionalFormatting sqref="AF65">
    <cfRule type="containsText" dxfId="754" priority="113" operator="containsText" text="日">
      <formula>NOT(ISERROR(SEARCH("日",AF65)))</formula>
    </cfRule>
  </conditionalFormatting>
  <conditionalFormatting sqref="AF82">
    <cfRule type="containsText" dxfId="753" priority="109" operator="containsText" text="日">
      <formula>NOT(ISERROR(SEARCH("日",AF82)))</formula>
    </cfRule>
  </conditionalFormatting>
  <conditionalFormatting sqref="AF99">
    <cfRule type="containsText" dxfId="752" priority="105" operator="containsText" text="日">
      <formula>NOT(ISERROR(SEARCH("日",AF99)))</formula>
    </cfRule>
  </conditionalFormatting>
  <conditionalFormatting sqref="AF116">
    <cfRule type="containsText" dxfId="751" priority="101" operator="containsText" text="日">
      <formula>NOT(ISERROR(SEARCH("日",AF116)))</formula>
    </cfRule>
  </conditionalFormatting>
  <conditionalFormatting sqref="AF133">
    <cfRule type="containsText" dxfId="750" priority="97" operator="containsText" text="日">
      <formula>NOT(ISERROR(SEARCH("日",AF133)))</formula>
    </cfRule>
  </conditionalFormatting>
  <conditionalFormatting sqref="AK14:AQ14">
    <cfRule type="containsText" dxfId="749" priority="96" operator="containsText" text="土,日">
      <formula>NOT(ISERROR(SEARCH("土,日",AK14)))</formula>
    </cfRule>
  </conditionalFormatting>
  <conditionalFormatting sqref="AK17:AQ20">
    <cfRule type="containsText" dxfId="748" priority="435" operator="containsText" text="休">
      <formula>NOT(ISERROR(SEARCH("休",AK17)))</formula>
    </cfRule>
    <cfRule type="containsText" dxfId="747" priority="436" operator="containsText" text="雨">
      <formula>NOT(ISERROR(SEARCH("雨",AK17)))</formula>
    </cfRule>
  </conditionalFormatting>
  <conditionalFormatting sqref="AK31:AQ31">
    <cfRule type="containsText" dxfId="746" priority="92" operator="containsText" text="土,日">
      <formula>NOT(ISERROR(SEARCH("土,日",AK31)))</formula>
    </cfRule>
  </conditionalFormatting>
  <conditionalFormatting sqref="AK34:AQ37">
    <cfRule type="containsText" dxfId="745" priority="433" operator="containsText" text="休">
      <formula>NOT(ISERROR(SEARCH("休",AK34)))</formula>
    </cfRule>
    <cfRule type="containsText" dxfId="744" priority="434" operator="containsText" text="雨">
      <formula>NOT(ISERROR(SEARCH("雨",AK34)))</formula>
    </cfRule>
  </conditionalFormatting>
  <conditionalFormatting sqref="AK48:AQ48">
    <cfRule type="containsText" dxfId="743" priority="88" operator="containsText" text="土,日">
      <formula>NOT(ISERROR(SEARCH("土,日",AK48)))</formula>
    </cfRule>
  </conditionalFormatting>
  <conditionalFormatting sqref="AK51:AQ54">
    <cfRule type="containsText" dxfId="742" priority="431" operator="containsText" text="休">
      <formula>NOT(ISERROR(SEARCH("休",AK51)))</formula>
    </cfRule>
    <cfRule type="containsText" dxfId="741" priority="432" operator="containsText" text="雨">
      <formula>NOT(ISERROR(SEARCH("雨",AK51)))</formula>
    </cfRule>
  </conditionalFormatting>
  <conditionalFormatting sqref="AK65:AQ65">
    <cfRule type="containsText" dxfId="740" priority="84" operator="containsText" text="土,日">
      <formula>NOT(ISERROR(SEARCH("土,日",AK65)))</formula>
    </cfRule>
  </conditionalFormatting>
  <conditionalFormatting sqref="AK68:AQ71">
    <cfRule type="containsText" dxfId="739" priority="429" operator="containsText" text="休">
      <formula>NOT(ISERROR(SEARCH("休",AK68)))</formula>
    </cfRule>
    <cfRule type="containsText" dxfId="738" priority="430" operator="containsText" text="雨">
      <formula>NOT(ISERROR(SEARCH("雨",AK68)))</formula>
    </cfRule>
  </conditionalFormatting>
  <conditionalFormatting sqref="AK82:AQ82">
    <cfRule type="containsText" dxfId="737" priority="80" operator="containsText" text="土,日">
      <formula>NOT(ISERROR(SEARCH("土,日",AK82)))</formula>
    </cfRule>
  </conditionalFormatting>
  <conditionalFormatting sqref="AK85:AQ88">
    <cfRule type="containsText" dxfId="736" priority="427" operator="containsText" text="休">
      <formula>NOT(ISERROR(SEARCH("休",AK85)))</formula>
    </cfRule>
    <cfRule type="containsText" dxfId="735" priority="428" operator="containsText" text="雨">
      <formula>NOT(ISERROR(SEARCH("雨",AK85)))</formula>
    </cfRule>
  </conditionalFormatting>
  <conditionalFormatting sqref="AK99:AQ99">
    <cfRule type="containsText" dxfId="734" priority="76" operator="containsText" text="土,日">
      <formula>NOT(ISERROR(SEARCH("土,日",AK99)))</formula>
    </cfRule>
  </conditionalFormatting>
  <conditionalFormatting sqref="AK102:AQ105">
    <cfRule type="containsText" dxfId="733" priority="425" operator="containsText" text="休">
      <formula>NOT(ISERROR(SEARCH("休",AK102)))</formula>
    </cfRule>
    <cfRule type="containsText" dxfId="732" priority="426" operator="containsText" text="雨">
      <formula>NOT(ISERROR(SEARCH("雨",AK102)))</formula>
    </cfRule>
  </conditionalFormatting>
  <conditionalFormatting sqref="AK116:AQ116">
    <cfRule type="containsText" dxfId="731" priority="72" operator="containsText" text="土,日">
      <formula>NOT(ISERROR(SEARCH("土,日",AK116)))</formula>
    </cfRule>
  </conditionalFormatting>
  <conditionalFormatting sqref="AK119:AQ122">
    <cfRule type="containsText" dxfId="730" priority="423" operator="containsText" text="休">
      <formula>NOT(ISERROR(SEARCH("休",AK119)))</formula>
    </cfRule>
    <cfRule type="containsText" dxfId="729" priority="424" operator="containsText" text="雨">
      <formula>NOT(ISERROR(SEARCH("雨",AK119)))</formula>
    </cfRule>
  </conditionalFormatting>
  <conditionalFormatting sqref="AK133:AQ133">
    <cfRule type="containsText" dxfId="728" priority="68" operator="containsText" text="土,日">
      <formula>NOT(ISERROR(SEARCH("土,日",AK133)))</formula>
    </cfRule>
  </conditionalFormatting>
  <conditionalFormatting sqref="AK136:AQ139">
    <cfRule type="containsText" dxfId="727" priority="421" operator="containsText" text="休">
      <formula>NOT(ISERROR(SEARCH("休",AK136)))</formula>
    </cfRule>
    <cfRule type="containsText" dxfId="726" priority="422" operator="containsText" text="雨">
      <formula>NOT(ISERROR(SEARCH("雨",AK136)))</formula>
    </cfRule>
  </conditionalFormatting>
  <conditionalFormatting sqref="AP14">
    <cfRule type="containsText" dxfId="725" priority="94" operator="containsText" text="土">
      <formula>NOT(ISERROR(SEARCH("土",AP14)))</formula>
    </cfRule>
    <cfRule type="containsText" dxfId="724" priority="95" operator="containsText" text="土">
      <formula>NOT(ISERROR(SEARCH("土",AP14)))</formula>
    </cfRule>
  </conditionalFormatting>
  <conditionalFormatting sqref="AP21:AP24">
    <cfRule type="containsText" dxfId="723" priority="373" operator="containsText" text="休">
      <formula>NOT(ISERROR(SEARCH("休",AP21)))</formula>
    </cfRule>
    <cfRule type="containsText" dxfId="722" priority="374" operator="containsText" text="休">
      <formula>NOT(ISERROR(SEARCH("休",AP21)))</formula>
    </cfRule>
    <cfRule type="containsText" dxfId="721" priority="375" operator="containsText" text="休">
      <formula>NOT(ISERROR(SEARCH("休",AP21)))</formula>
    </cfRule>
    <cfRule type="containsText" dxfId="720" priority="376" operator="containsText" text="休">
      <formula>NOT(ISERROR(SEARCH("休",AP21)))</formula>
    </cfRule>
    <cfRule type="containsText" dxfId="719" priority="377" operator="containsText" text="休">
      <formula>NOT(ISERROR(SEARCH("休",AP21)))</formula>
    </cfRule>
  </conditionalFormatting>
  <conditionalFormatting sqref="AP31">
    <cfRule type="containsText" dxfId="718" priority="90" operator="containsText" text="土">
      <formula>NOT(ISERROR(SEARCH("土",AP31)))</formula>
    </cfRule>
    <cfRule type="containsText" dxfId="717" priority="91" operator="containsText" text="土">
      <formula>NOT(ISERROR(SEARCH("土",AP31)))</formula>
    </cfRule>
  </conditionalFormatting>
  <conditionalFormatting sqref="AP38:AP41">
    <cfRule type="containsText" dxfId="716" priority="348" operator="containsText" text="休">
      <formula>NOT(ISERROR(SEARCH("休",AP38)))</formula>
    </cfRule>
    <cfRule type="containsText" dxfId="715" priority="349" operator="containsText" text="休">
      <formula>NOT(ISERROR(SEARCH("休",AP38)))</formula>
    </cfRule>
    <cfRule type="containsText" dxfId="714" priority="350" operator="containsText" text="休">
      <formula>NOT(ISERROR(SEARCH("休",AP38)))</formula>
    </cfRule>
    <cfRule type="containsText" dxfId="713" priority="351" operator="containsText" text="休">
      <formula>NOT(ISERROR(SEARCH("休",AP38)))</formula>
    </cfRule>
    <cfRule type="containsText" dxfId="712" priority="352" operator="containsText" text="休">
      <formula>NOT(ISERROR(SEARCH("休",AP38)))</formula>
    </cfRule>
  </conditionalFormatting>
  <conditionalFormatting sqref="AP48">
    <cfRule type="containsText" dxfId="711" priority="86" operator="containsText" text="土">
      <formula>NOT(ISERROR(SEARCH("土",AP48)))</formula>
    </cfRule>
    <cfRule type="containsText" dxfId="710" priority="87" operator="containsText" text="土">
      <formula>NOT(ISERROR(SEARCH("土",AP48)))</formula>
    </cfRule>
  </conditionalFormatting>
  <conditionalFormatting sqref="AP55:AP58">
    <cfRule type="containsText" dxfId="709" priority="318" operator="containsText" text="休">
      <formula>NOT(ISERROR(SEARCH("休",AP55)))</formula>
    </cfRule>
    <cfRule type="containsText" dxfId="708" priority="319" operator="containsText" text="休">
      <formula>NOT(ISERROR(SEARCH("休",AP55)))</formula>
    </cfRule>
    <cfRule type="containsText" dxfId="707" priority="320" operator="containsText" text="休">
      <formula>NOT(ISERROR(SEARCH("休",AP55)))</formula>
    </cfRule>
    <cfRule type="containsText" dxfId="706" priority="321" operator="containsText" text="休">
      <formula>NOT(ISERROR(SEARCH("休",AP55)))</formula>
    </cfRule>
    <cfRule type="containsText" dxfId="705" priority="322" operator="containsText" text="休">
      <formula>NOT(ISERROR(SEARCH("休",AP55)))</formula>
    </cfRule>
  </conditionalFormatting>
  <conditionalFormatting sqref="AP65">
    <cfRule type="containsText" dxfId="704" priority="82" operator="containsText" text="土">
      <formula>NOT(ISERROR(SEARCH("土",AP65)))</formula>
    </cfRule>
    <cfRule type="containsText" dxfId="703" priority="83" operator="containsText" text="土">
      <formula>NOT(ISERROR(SEARCH("土",AP65)))</formula>
    </cfRule>
  </conditionalFormatting>
  <conditionalFormatting sqref="AP72:AP75">
    <cfRule type="containsText" dxfId="702" priority="288" operator="containsText" text="休">
      <formula>NOT(ISERROR(SEARCH("休",AP72)))</formula>
    </cfRule>
    <cfRule type="containsText" dxfId="701" priority="289" operator="containsText" text="休">
      <formula>NOT(ISERROR(SEARCH("休",AP72)))</formula>
    </cfRule>
    <cfRule type="containsText" dxfId="700" priority="290" operator="containsText" text="休">
      <formula>NOT(ISERROR(SEARCH("休",AP72)))</formula>
    </cfRule>
    <cfRule type="containsText" dxfId="699" priority="291" operator="containsText" text="休">
      <formula>NOT(ISERROR(SEARCH("休",AP72)))</formula>
    </cfRule>
    <cfRule type="containsText" dxfId="698" priority="292" operator="containsText" text="休">
      <formula>NOT(ISERROR(SEARCH("休",AP72)))</formula>
    </cfRule>
  </conditionalFormatting>
  <conditionalFormatting sqref="AP82">
    <cfRule type="containsText" dxfId="697" priority="78" operator="containsText" text="土">
      <formula>NOT(ISERROR(SEARCH("土",AP82)))</formula>
    </cfRule>
    <cfRule type="containsText" dxfId="696" priority="79" operator="containsText" text="土">
      <formula>NOT(ISERROR(SEARCH("土",AP82)))</formula>
    </cfRule>
  </conditionalFormatting>
  <conditionalFormatting sqref="AP89:AP92">
    <cfRule type="containsText" dxfId="695" priority="258" operator="containsText" text="休">
      <formula>NOT(ISERROR(SEARCH("休",AP89)))</formula>
    </cfRule>
    <cfRule type="containsText" dxfId="694" priority="259" operator="containsText" text="休">
      <formula>NOT(ISERROR(SEARCH("休",AP89)))</formula>
    </cfRule>
    <cfRule type="containsText" dxfId="693" priority="260" operator="containsText" text="休">
      <formula>NOT(ISERROR(SEARCH("休",AP89)))</formula>
    </cfRule>
    <cfRule type="containsText" dxfId="692" priority="261" operator="containsText" text="休">
      <formula>NOT(ISERROR(SEARCH("休",AP89)))</formula>
    </cfRule>
    <cfRule type="containsText" dxfId="691" priority="262" operator="containsText" text="休">
      <formula>NOT(ISERROR(SEARCH("休",AP89)))</formula>
    </cfRule>
  </conditionalFormatting>
  <conditionalFormatting sqref="AP99">
    <cfRule type="containsText" dxfId="690" priority="74" operator="containsText" text="土">
      <formula>NOT(ISERROR(SEARCH("土",AP99)))</formula>
    </cfRule>
    <cfRule type="containsText" dxfId="689" priority="75" operator="containsText" text="土">
      <formula>NOT(ISERROR(SEARCH("土",AP99)))</formula>
    </cfRule>
  </conditionalFormatting>
  <conditionalFormatting sqref="AP106:AP109">
    <cfRule type="containsText" dxfId="688" priority="233" operator="containsText" text="休">
      <formula>NOT(ISERROR(SEARCH("休",AP106)))</formula>
    </cfRule>
    <cfRule type="containsText" dxfId="687" priority="234" operator="containsText" text="休">
      <formula>NOT(ISERROR(SEARCH("休",AP106)))</formula>
    </cfRule>
    <cfRule type="containsText" dxfId="686" priority="235" operator="containsText" text="休">
      <formula>NOT(ISERROR(SEARCH("休",AP106)))</formula>
    </cfRule>
    <cfRule type="containsText" dxfId="685" priority="236" operator="containsText" text="休">
      <formula>NOT(ISERROR(SEARCH("休",AP106)))</formula>
    </cfRule>
    <cfRule type="containsText" dxfId="684" priority="237" operator="containsText" text="休">
      <formula>NOT(ISERROR(SEARCH("休",AP106)))</formula>
    </cfRule>
  </conditionalFormatting>
  <conditionalFormatting sqref="AP116">
    <cfRule type="containsText" dxfId="683" priority="70" operator="containsText" text="土">
      <formula>NOT(ISERROR(SEARCH("土",AP116)))</formula>
    </cfRule>
    <cfRule type="containsText" dxfId="682" priority="71" operator="containsText" text="土">
      <formula>NOT(ISERROR(SEARCH("土",AP116)))</formula>
    </cfRule>
  </conditionalFormatting>
  <conditionalFormatting sqref="AP123:AP126">
    <cfRule type="containsText" dxfId="681" priority="198" operator="containsText" text="休">
      <formula>NOT(ISERROR(SEARCH("休",AP123)))</formula>
    </cfRule>
    <cfRule type="containsText" dxfId="680" priority="199" operator="containsText" text="休">
      <formula>NOT(ISERROR(SEARCH("休",AP123)))</formula>
    </cfRule>
    <cfRule type="containsText" dxfId="679" priority="200" operator="containsText" text="休">
      <formula>NOT(ISERROR(SEARCH("休",AP123)))</formula>
    </cfRule>
    <cfRule type="containsText" dxfId="678" priority="201" operator="containsText" text="休">
      <formula>NOT(ISERROR(SEARCH("休",AP123)))</formula>
    </cfRule>
    <cfRule type="containsText" dxfId="677" priority="202" operator="containsText" text="休">
      <formula>NOT(ISERROR(SEARCH("休",AP123)))</formula>
    </cfRule>
  </conditionalFormatting>
  <conditionalFormatting sqref="AP133">
    <cfRule type="containsText" dxfId="676" priority="66" operator="containsText" text="土">
      <formula>NOT(ISERROR(SEARCH("土",AP133)))</formula>
    </cfRule>
    <cfRule type="containsText" dxfId="675" priority="67" operator="containsText" text="土">
      <formula>NOT(ISERROR(SEARCH("土",AP133)))</formula>
    </cfRule>
  </conditionalFormatting>
  <conditionalFormatting sqref="AP140:AP143">
    <cfRule type="containsText" dxfId="674" priority="168" operator="containsText" text="休">
      <formula>NOT(ISERROR(SEARCH("休",AP140)))</formula>
    </cfRule>
    <cfRule type="containsText" dxfId="673" priority="169" operator="containsText" text="休">
      <formula>NOT(ISERROR(SEARCH("休",AP140)))</formula>
    </cfRule>
    <cfRule type="containsText" dxfId="672" priority="170" operator="containsText" text="休">
      <formula>NOT(ISERROR(SEARCH("休",AP140)))</formula>
    </cfRule>
    <cfRule type="containsText" dxfId="671" priority="171" operator="containsText" text="休">
      <formula>NOT(ISERROR(SEARCH("休",AP140)))</formula>
    </cfRule>
    <cfRule type="containsText" dxfId="670" priority="172" operator="containsText" text="休">
      <formula>NOT(ISERROR(SEARCH("休",AP140)))</formula>
    </cfRule>
  </conditionalFormatting>
  <conditionalFormatting sqref="AQ14">
    <cfRule type="containsText" dxfId="669" priority="93" operator="containsText" text="日">
      <formula>NOT(ISERROR(SEARCH("日",AQ14)))</formula>
    </cfRule>
  </conditionalFormatting>
  <conditionalFormatting sqref="AQ31">
    <cfRule type="containsText" dxfId="668" priority="89" operator="containsText" text="日">
      <formula>NOT(ISERROR(SEARCH("日",AQ31)))</formula>
    </cfRule>
  </conditionalFormatting>
  <conditionalFormatting sqref="AQ48">
    <cfRule type="containsText" dxfId="667" priority="85" operator="containsText" text="日">
      <formula>NOT(ISERROR(SEARCH("日",AQ48)))</formula>
    </cfRule>
  </conditionalFormatting>
  <conditionalFormatting sqref="AQ65">
    <cfRule type="containsText" dxfId="666" priority="81" operator="containsText" text="日">
      <formula>NOT(ISERROR(SEARCH("日",AQ65)))</formula>
    </cfRule>
  </conditionalFormatting>
  <conditionalFormatting sqref="AQ82">
    <cfRule type="containsText" dxfId="665" priority="77" operator="containsText" text="日">
      <formula>NOT(ISERROR(SEARCH("日",AQ82)))</formula>
    </cfRule>
  </conditionalFormatting>
  <conditionalFormatting sqref="AQ99">
    <cfRule type="containsText" dxfId="664" priority="73" operator="containsText" text="日">
      <formula>NOT(ISERROR(SEARCH("日",AQ99)))</formula>
    </cfRule>
  </conditionalFormatting>
  <conditionalFormatting sqref="AQ116">
    <cfRule type="containsText" dxfId="663" priority="69" operator="containsText" text="日">
      <formula>NOT(ISERROR(SEARCH("日",AQ116)))</formula>
    </cfRule>
  </conditionalFormatting>
  <conditionalFormatting sqref="AQ133">
    <cfRule type="containsText" dxfId="662" priority="65" operator="containsText" text="日">
      <formula>NOT(ISERROR(SEARCH("日",AQ133)))</formula>
    </cfRule>
  </conditionalFormatting>
  <conditionalFormatting sqref="AW14:BC14">
    <cfRule type="containsText" dxfId="661" priority="64" operator="containsText" text="土,日">
      <formula>NOT(ISERROR(SEARCH("土,日",AW14)))</formula>
    </cfRule>
  </conditionalFormatting>
  <conditionalFormatting sqref="AW17:BC20">
    <cfRule type="containsText" dxfId="660" priority="419" operator="containsText" text="休">
      <formula>NOT(ISERROR(SEARCH("休",AW17)))</formula>
    </cfRule>
    <cfRule type="containsText" dxfId="659" priority="420" operator="containsText" text="雨">
      <formula>NOT(ISERROR(SEARCH("雨",AW17)))</formula>
    </cfRule>
  </conditionalFormatting>
  <conditionalFormatting sqref="AW31:BC31">
    <cfRule type="containsText" dxfId="658" priority="60" operator="containsText" text="土,日">
      <formula>NOT(ISERROR(SEARCH("土,日",AW31)))</formula>
    </cfRule>
  </conditionalFormatting>
  <conditionalFormatting sqref="AW34:BC37">
    <cfRule type="containsText" dxfId="657" priority="417" operator="containsText" text="休">
      <formula>NOT(ISERROR(SEARCH("休",AW34)))</formula>
    </cfRule>
    <cfRule type="containsText" dxfId="656" priority="418" operator="containsText" text="雨">
      <formula>NOT(ISERROR(SEARCH("雨",AW34)))</formula>
    </cfRule>
  </conditionalFormatting>
  <conditionalFormatting sqref="AW48:BC48">
    <cfRule type="containsText" dxfId="655" priority="56" operator="containsText" text="土,日">
      <formula>NOT(ISERROR(SEARCH("土,日",AW48)))</formula>
    </cfRule>
  </conditionalFormatting>
  <conditionalFormatting sqref="AW51:BC54">
    <cfRule type="containsText" dxfId="654" priority="415" operator="containsText" text="休">
      <formula>NOT(ISERROR(SEARCH("休",AW51)))</formula>
    </cfRule>
    <cfRule type="containsText" dxfId="653" priority="416" operator="containsText" text="雨">
      <formula>NOT(ISERROR(SEARCH("雨",AW51)))</formula>
    </cfRule>
  </conditionalFormatting>
  <conditionalFormatting sqref="AW65:BC65">
    <cfRule type="containsText" dxfId="652" priority="52" operator="containsText" text="土,日">
      <formula>NOT(ISERROR(SEARCH("土,日",AW65)))</formula>
    </cfRule>
  </conditionalFormatting>
  <conditionalFormatting sqref="AW68:BC71">
    <cfRule type="containsText" dxfId="651" priority="413" operator="containsText" text="休">
      <formula>NOT(ISERROR(SEARCH("休",AW68)))</formula>
    </cfRule>
    <cfRule type="containsText" dxfId="650" priority="414" operator="containsText" text="雨">
      <formula>NOT(ISERROR(SEARCH("雨",AW68)))</formula>
    </cfRule>
  </conditionalFormatting>
  <conditionalFormatting sqref="AW82:BC82">
    <cfRule type="containsText" dxfId="649" priority="48" operator="containsText" text="土,日">
      <formula>NOT(ISERROR(SEARCH("土,日",AW82)))</formula>
    </cfRule>
  </conditionalFormatting>
  <conditionalFormatting sqref="AW85:BC88">
    <cfRule type="containsText" dxfId="648" priority="411" operator="containsText" text="休">
      <formula>NOT(ISERROR(SEARCH("休",AW85)))</formula>
    </cfRule>
    <cfRule type="containsText" dxfId="647" priority="412" operator="containsText" text="雨">
      <formula>NOT(ISERROR(SEARCH("雨",AW85)))</formula>
    </cfRule>
  </conditionalFormatting>
  <conditionalFormatting sqref="AW99:BC99">
    <cfRule type="containsText" dxfId="646" priority="44" operator="containsText" text="土,日">
      <formula>NOT(ISERROR(SEARCH("土,日",AW99)))</formula>
    </cfRule>
  </conditionalFormatting>
  <conditionalFormatting sqref="AW102:BC105">
    <cfRule type="containsText" dxfId="645" priority="409" operator="containsText" text="休">
      <formula>NOT(ISERROR(SEARCH("休",AW102)))</formula>
    </cfRule>
    <cfRule type="containsText" dxfId="644" priority="410" operator="containsText" text="雨">
      <formula>NOT(ISERROR(SEARCH("雨",AW102)))</formula>
    </cfRule>
  </conditionalFormatting>
  <conditionalFormatting sqref="AW116:BC116">
    <cfRule type="containsText" dxfId="643" priority="40" operator="containsText" text="土,日">
      <formula>NOT(ISERROR(SEARCH("土,日",AW116)))</formula>
    </cfRule>
  </conditionalFormatting>
  <conditionalFormatting sqref="AW119:BC122">
    <cfRule type="containsText" dxfId="642" priority="407" operator="containsText" text="休">
      <formula>NOT(ISERROR(SEARCH("休",AW119)))</formula>
    </cfRule>
    <cfRule type="containsText" dxfId="641" priority="408" operator="containsText" text="雨">
      <formula>NOT(ISERROR(SEARCH("雨",AW119)))</formula>
    </cfRule>
  </conditionalFormatting>
  <conditionalFormatting sqref="AW133:BC133">
    <cfRule type="containsText" dxfId="640" priority="36" operator="containsText" text="土,日">
      <formula>NOT(ISERROR(SEARCH("土,日",AW133)))</formula>
    </cfRule>
  </conditionalFormatting>
  <conditionalFormatting sqref="AW136:BC139">
    <cfRule type="containsText" dxfId="639" priority="405" operator="containsText" text="休">
      <formula>NOT(ISERROR(SEARCH("休",AW136)))</formula>
    </cfRule>
    <cfRule type="containsText" dxfId="638" priority="406" operator="containsText" text="雨">
      <formula>NOT(ISERROR(SEARCH("雨",AW136)))</formula>
    </cfRule>
  </conditionalFormatting>
  <conditionalFormatting sqref="BB14">
    <cfRule type="containsText" dxfId="637" priority="62" operator="containsText" text="土">
      <formula>NOT(ISERROR(SEARCH("土",BB14)))</formula>
    </cfRule>
    <cfRule type="containsText" dxfId="636" priority="63" operator="containsText" text="土">
      <formula>NOT(ISERROR(SEARCH("土",BB14)))</formula>
    </cfRule>
  </conditionalFormatting>
  <conditionalFormatting sqref="BB21:BB24">
    <cfRule type="containsText" dxfId="635" priority="368" operator="containsText" text="休">
      <formula>NOT(ISERROR(SEARCH("休",BB21)))</formula>
    </cfRule>
    <cfRule type="containsText" dxfId="634" priority="369" operator="containsText" text="休">
      <formula>NOT(ISERROR(SEARCH("休",BB21)))</formula>
    </cfRule>
    <cfRule type="containsText" dxfId="633" priority="370" operator="containsText" text="休">
      <formula>NOT(ISERROR(SEARCH("休",BB21)))</formula>
    </cfRule>
    <cfRule type="containsText" dxfId="632" priority="371" operator="containsText" text="休">
      <formula>NOT(ISERROR(SEARCH("休",BB21)))</formula>
    </cfRule>
    <cfRule type="containsText" dxfId="631" priority="372" operator="containsText" text="休">
      <formula>NOT(ISERROR(SEARCH("休",BB21)))</formula>
    </cfRule>
  </conditionalFormatting>
  <conditionalFormatting sqref="BB31">
    <cfRule type="containsText" dxfId="630" priority="58" operator="containsText" text="土">
      <formula>NOT(ISERROR(SEARCH("土",BB31)))</formula>
    </cfRule>
    <cfRule type="containsText" dxfId="629" priority="59" operator="containsText" text="土">
      <formula>NOT(ISERROR(SEARCH("土",BB31)))</formula>
    </cfRule>
  </conditionalFormatting>
  <conditionalFormatting sqref="BB38:BB41">
    <cfRule type="containsText" dxfId="628" priority="343" operator="containsText" text="休">
      <formula>NOT(ISERROR(SEARCH("休",BB38)))</formula>
    </cfRule>
    <cfRule type="containsText" dxfId="627" priority="344" operator="containsText" text="休">
      <formula>NOT(ISERROR(SEARCH("休",BB38)))</formula>
    </cfRule>
    <cfRule type="containsText" dxfId="626" priority="345" operator="containsText" text="休">
      <formula>NOT(ISERROR(SEARCH("休",BB38)))</formula>
    </cfRule>
    <cfRule type="containsText" dxfId="625" priority="346" operator="containsText" text="休">
      <formula>NOT(ISERROR(SEARCH("休",BB38)))</formula>
    </cfRule>
    <cfRule type="containsText" dxfId="624" priority="347" operator="containsText" text="休">
      <formula>NOT(ISERROR(SEARCH("休",BB38)))</formula>
    </cfRule>
  </conditionalFormatting>
  <conditionalFormatting sqref="BB48">
    <cfRule type="containsText" dxfId="623" priority="54" operator="containsText" text="土">
      <formula>NOT(ISERROR(SEARCH("土",BB48)))</formula>
    </cfRule>
    <cfRule type="containsText" dxfId="622" priority="55" operator="containsText" text="土">
      <formula>NOT(ISERROR(SEARCH("土",BB48)))</formula>
    </cfRule>
  </conditionalFormatting>
  <conditionalFormatting sqref="BB55:BB58">
    <cfRule type="containsText" dxfId="621" priority="313" operator="containsText" text="休">
      <formula>NOT(ISERROR(SEARCH("休",BB55)))</formula>
    </cfRule>
    <cfRule type="containsText" dxfId="620" priority="314" operator="containsText" text="休">
      <formula>NOT(ISERROR(SEARCH("休",BB55)))</formula>
    </cfRule>
    <cfRule type="containsText" dxfId="619" priority="315" operator="containsText" text="休">
      <formula>NOT(ISERROR(SEARCH("休",BB55)))</formula>
    </cfRule>
    <cfRule type="containsText" dxfId="618" priority="316" operator="containsText" text="休">
      <formula>NOT(ISERROR(SEARCH("休",BB55)))</formula>
    </cfRule>
    <cfRule type="containsText" dxfId="617" priority="317" operator="containsText" text="休">
      <formula>NOT(ISERROR(SEARCH("休",BB55)))</formula>
    </cfRule>
  </conditionalFormatting>
  <conditionalFormatting sqref="BB65">
    <cfRule type="containsText" dxfId="616" priority="50" operator="containsText" text="土">
      <formula>NOT(ISERROR(SEARCH("土",BB65)))</formula>
    </cfRule>
    <cfRule type="containsText" dxfId="615" priority="51" operator="containsText" text="土">
      <formula>NOT(ISERROR(SEARCH("土",BB65)))</formula>
    </cfRule>
  </conditionalFormatting>
  <conditionalFormatting sqref="BB72:BB75">
    <cfRule type="containsText" dxfId="614" priority="283" operator="containsText" text="休">
      <formula>NOT(ISERROR(SEARCH("休",BB72)))</formula>
    </cfRule>
    <cfRule type="containsText" dxfId="613" priority="284" operator="containsText" text="休">
      <formula>NOT(ISERROR(SEARCH("休",BB72)))</formula>
    </cfRule>
    <cfRule type="containsText" dxfId="612" priority="286" operator="containsText" text="休">
      <formula>NOT(ISERROR(SEARCH("休",BB72)))</formula>
    </cfRule>
    <cfRule type="containsText" dxfId="611" priority="287" operator="containsText" text="休">
      <formula>NOT(ISERROR(SEARCH("休",BB72)))</formula>
    </cfRule>
  </conditionalFormatting>
  <conditionalFormatting sqref="BB82">
    <cfRule type="containsText" dxfId="610" priority="46" operator="containsText" text="土">
      <formula>NOT(ISERROR(SEARCH("土",BB82)))</formula>
    </cfRule>
    <cfRule type="containsText" dxfId="609" priority="47" operator="containsText" text="土">
      <formula>NOT(ISERROR(SEARCH("土",BB82)))</formula>
    </cfRule>
  </conditionalFormatting>
  <conditionalFormatting sqref="BB89:BB92">
    <cfRule type="containsText" dxfId="608" priority="253" operator="containsText" text="休">
      <formula>NOT(ISERROR(SEARCH("休",BB89)))</formula>
    </cfRule>
    <cfRule type="containsText" dxfId="607" priority="254" operator="containsText" text="休">
      <formula>NOT(ISERROR(SEARCH("休",BB89)))</formula>
    </cfRule>
    <cfRule type="containsText" dxfId="606" priority="256" operator="containsText" text="休">
      <formula>NOT(ISERROR(SEARCH("休",BB89)))</formula>
    </cfRule>
    <cfRule type="containsText" dxfId="605" priority="257" operator="containsText" text="休">
      <formula>NOT(ISERROR(SEARCH("休",BB89)))</formula>
    </cfRule>
  </conditionalFormatting>
  <conditionalFormatting sqref="BB99">
    <cfRule type="containsText" dxfId="604" priority="42" operator="containsText" text="土">
      <formula>NOT(ISERROR(SEARCH("土",BB99)))</formula>
    </cfRule>
    <cfRule type="containsText" dxfId="603" priority="43" operator="containsText" text="土">
      <formula>NOT(ISERROR(SEARCH("土",BB99)))</formula>
    </cfRule>
  </conditionalFormatting>
  <conditionalFormatting sqref="BB106:BB109">
    <cfRule type="containsText" dxfId="602" priority="238" operator="containsText" text="休">
      <formula>NOT(ISERROR(SEARCH("休",BB106)))</formula>
    </cfRule>
    <cfRule type="containsText" dxfId="601" priority="239" operator="containsText" text="休">
      <formula>NOT(ISERROR(SEARCH("休",BB106)))</formula>
    </cfRule>
    <cfRule type="containsText" dxfId="600" priority="241" operator="containsText" text="休">
      <formula>NOT(ISERROR(SEARCH("休",BB106)))</formula>
    </cfRule>
    <cfRule type="containsText" dxfId="599" priority="242" operator="containsText" text="休">
      <formula>NOT(ISERROR(SEARCH("休",BB106)))</formula>
    </cfRule>
  </conditionalFormatting>
  <conditionalFormatting sqref="BB116">
    <cfRule type="containsText" dxfId="598" priority="38" operator="containsText" text="土">
      <formula>NOT(ISERROR(SEARCH("土",BB116)))</formula>
    </cfRule>
    <cfRule type="containsText" dxfId="597" priority="39" operator="containsText" text="土">
      <formula>NOT(ISERROR(SEARCH("土",BB116)))</formula>
    </cfRule>
  </conditionalFormatting>
  <conditionalFormatting sqref="BB123:BB126">
    <cfRule type="containsText" dxfId="596" priority="193" operator="containsText" text="休">
      <formula>NOT(ISERROR(SEARCH("休",BB123)))</formula>
    </cfRule>
    <cfRule type="containsText" dxfId="595" priority="194" operator="containsText" text="休">
      <formula>NOT(ISERROR(SEARCH("休",BB123)))</formula>
    </cfRule>
    <cfRule type="containsText" dxfId="594" priority="196" operator="containsText" text="休">
      <formula>NOT(ISERROR(SEARCH("休",BB123)))</formula>
    </cfRule>
    <cfRule type="containsText" dxfId="593" priority="197" operator="containsText" text="休">
      <formula>NOT(ISERROR(SEARCH("休",BB123)))</formula>
    </cfRule>
  </conditionalFormatting>
  <conditionalFormatting sqref="BB133">
    <cfRule type="containsText" dxfId="592" priority="34" operator="containsText" text="土">
      <formula>NOT(ISERROR(SEARCH("土",BB133)))</formula>
    </cfRule>
    <cfRule type="containsText" dxfId="591" priority="35" operator="containsText" text="土">
      <formula>NOT(ISERROR(SEARCH("土",BB133)))</formula>
    </cfRule>
  </conditionalFormatting>
  <conditionalFormatting sqref="BB140:BB143">
    <cfRule type="containsText" dxfId="590" priority="163" operator="containsText" text="休">
      <formula>NOT(ISERROR(SEARCH("休",BB140)))</formula>
    </cfRule>
    <cfRule type="containsText" dxfId="589" priority="164" operator="containsText" text="休">
      <formula>NOT(ISERROR(SEARCH("休",BB140)))</formula>
    </cfRule>
    <cfRule type="containsText" dxfId="588" priority="166" operator="containsText" text="休">
      <formula>NOT(ISERROR(SEARCH("休",BB140)))</formula>
    </cfRule>
    <cfRule type="containsText" dxfId="587" priority="167" operator="containsText" text="休">
      <formula>NOT(ISERROR(SEARCH("休",BB140)))</formula>
    </cfRule>
  </conditionalFormatting>
  <conditionalFormatting sqref="BB72:BC76">
    <cfRule type="containsText" dxfId="586" priority="285" operator="containsText" text="休">
      <formula>NOT(ISERROR(SEARCH("休",BB72)))</formula>
    </cfRule>
  </conditionalFormatting>
  <conditionalFormatting sqref="BB89:BC93">
    <cfRule type="containsText" dxfId="585" priority="255" operator="containsText" text="休">
      <formula>NOT(ISERROR(SEARCH("休",BB89)))</formula>
    </cfRule>
  </conditionalFormatting>
  <conditionalFormatting sqref="BB106:BC110">
    <cfRule type="containsText" dxfId="584" priority="240" operator="containsText" text="休">
      <formula>NOT(ISERROR(SEARCH("休",BB106)))</formula>
    </cfRule>
  </conditionalFormatting>
  <conditionalFormatting sqref="BB123:BC127">
    <cfRule type="containsText" dxfId="583" priority="195" operator="containsText" text="休">
      <formula>NOT(ISERROR(SEARCH("休",BB123)))</formula>
    </cfRule>
  </conditionalFormatting>
  <conditionalFormatting sqref="BB140:BC144">
    <cfRule type="containsText" dxfId="582" priority="165" operator="containsText" text="休">
      <formula>NOT(ISERROR(SEARCH("休",BB140)))</formula>
    </cfRule>
  </conditionalFormatting>
  <conditionalFormatting sqref="BC14">
    <cfRule type="containsText" dxfId="581" priority="61" operator="containsText" text="日">
      <formula>NOT(ISERROR(SEARCH("日",BC14)))</formula>
    </cfRule>
  </conditionalFormatting>
  <conditionalFormatting sqref="BC31">
    <cfRule type="containsText" dxfId="580" priority="57" operator="containsText" text="日">
      <formula>NOT(ISERROR(SEARCH("日",BC31)))</formula>
    </cfRule>
  </conditionalFormatting>
  <conditionalFormatting sqref="BC48">
    <cfRule type="containsText" dxfId="579" priority="53" operator="containsText" text="日">
      <formula>NOT(ISERROR(SEARCH("日",BC48)))</formula>
    </cfRule>
  </conditionalFormatting>
  <conditionalFormatting sqref="BC65">
    <cfRule type="containsText" dxfId="578" priority="49" operator="containsText" text="日">
      <formula>NOT(ISERROR(SEARCH("日",BC65)))</formula>
    </cfRule>
  </conditionalFormatting>
  <conditionalFormatting sqref="BC82">
    <cfRule type="containsText" dxfId="577" priority="45" operator="containsText" text="日">
      <formula>NOT(ISERROR(SEARCH("日",BC82)))</formula>
    </cfRule>
  </conditionalFormatting>
  <conditionalFormatting sqref="BC99">
    <cfRule type="containsText" dxfId="576" priority="41" operator="containsText" text="日">
      <formula>NOT(ISERROR(SEARCH("日",BC99)))</formula>
    </cfRule>
  </conditionalFormatting>
  <conditionalFormatting sqref="BC116">
    <cfRule type="containsText" dxfId="575" priority="37" operator="containsText" text="日">
      <formula>NOT(ISERROR(SEARCH("日",BC116)))</formula>
    </cfRule>
  </conditionalFormatting>
  <conditionalFormatting sqref="BC133">
    <cfRule type="containsText" dxfId="574" priority="33" operator="containsText" text="日">
      <formula>NOT(ISERROR(SEARCH("日",BC133)))</formula>
    </cfRule>
  </conditionalFormatting>
  <conditionalFormatting sqref="BH133:BI133 AW14:AX14 BH14:BI14 AW31:AX31 BH31:BI31 AW48:AX48 BH48:BI48 AW65:AX65 BH65:BI65 AW82:AX82 BH82:BI82 AW99:AX99 BH99:BI99 AW116:AX116 BH116:BI116 AW133:AX133">
    <cfRule type="containsText" dxfId="573" priority="5" operator="containsText" text="日">
      <formula>NOT(ISERROR(SEARCH("日",AW14)))</formula>
    </cfRule>
    <cfRule type="containsText" dxfId="572" priority="6" operator="containsText" text="土">
      <formula>NOT(ISERROR(SEARCH("土",AW14)))</formula>
    </cfRule>
  </conditionalFormatting>
  <conditionalFormatting sqref="BH14:BN14">
    <cfRule type="containsText" dxfId="571" priority="32" operator="containsText" text="土,日">
      <formula>NOT(ISERROR(SEARCH("土,日",BH14)))</formula>
    </cfRule>
  </conditionalFormatting>
  <conditionalFormatting sqref="BH17:BN20">
    <cfRule type="containsText" dxfId="570" priority="403" operator="containsText" text="休">
      <formula>NOT(ISERROR(SEARCH("休",BH17)))</formula>
    </cfRule>
    <cfRule type="containsText" dxfId="569" priority="404" operator="containsText" text="雨">
      <formula>NOT(ISERROR(SEARCH("雨",BH17)))</formula>
    </cfRule>
  </conditionalFormatting>
  <conditionalFormatting sqref="BH31:BN31">
    <cfRule type="containsText" dxfId="568" priority="28" operator="containsText" text="土,日">
      <formula>NOT(ISERROR(SEARCH("土,日",BH31)))</formula>
    </cfRule>
  </conditionalFormatting>
  <conditionalFormatting sqref="BH34:BN37">
    <cfRule type="containsText" dxfId="567" priority="401" operator="containsText" text="休">
      <formula>NOT(ISERROR(SEARCH("休",BH34)))</formula>
    </cfRule>
    <cfRule type="containsText" dxfId="566" priority="402" operator="containsText" text="雨">
      <formula>NOT(ISERROR(SEARCH("雨",BH34)))</formula>
    </cfRule>
  </conditionalFormatting>
  <conditionalFormatting sqref="BH48:BN48">
    <cfRule type="containsText" dxfId="565" priority="24" operator="containsText" text="土,日">
      <formula>NOT(ISERROR(SEARCH("土,日",BH48)))</formula>
    </cfRule>
  </conditionalFormatting>
  <conditionalFormatting sqref="BH51:BN54">
    <cfRule type="containsText" dxfId="564" priority="399" operator="containsText" text="休">
      <formula>NOT(ISERROR(SEARCH("休",BH51)))</formula>
    </cfRule>
    <cfRule type="containsText" dxfId="563" priority="400" operator="containsText" text="雨">
      <formula>NOT(ISERROR(SEARCH("雨",BH51)))</formula>
    </cfRule>
  </conditionalFormatting>
  <conditionalFormatting sqref="BH65:BN65">
    <cfRule type="containsText" dxfId="562" priority="20" operator="containsText" text="土,日">
      <formula>NOT(ISERROR(SEARCH("土,日",BH65)))</formula>
    </cfRule>
  </conditionalFormatting>
  <conditionalFormatting sqref="BH68:BN71">
    <cfRule type="containsText" dxfId="561" priority="397" operator="containsText" text="休">
      <formula>NOT(ISERROR(SEARCH("休",BH68)))</formula>
    </cfRule>
    <cfRule type="containsText" dxfId="560" priority="398" operator="containsText" text="雨">
      <formula>NOT(ISERROR(SEARCH("雨",BH68)))</formula>
    </cfRule>
  </conditionalFormatting>
  <conditionalFormatting sqref="BH82:BN82">
    <cfRule type="containsText" dxfId="559" priority="16" operator="containsText" text="土,日">
      <formula>NOT(ISERROR(SEARCH("土,日",BH82)))</formula>
    </cfRule>
  </conditionalFormatting>
  <conditionalFormatting sqref="BH85:BN88">
    <cfRule type="containsText" dxfId="558" priority="395" operator="containsText" text="休">
      <formula>NOT(ISERROR(SEARCH("休",BH85)))</formula>
    </cfRule>
    <cfRule type="containsText" dxfId="557" priority="396" operator="containsText" text="雨">
      <formula>NOT(ISERROR(SEARCH("雨",BH85)))</formula>
    </cfRule>
  </conditionalFormatting>
  <conditionalFormatting sqref="BH99:BN99">
    <cfRule type="containsText" dxfId="556" priority="12" operator="containsText" text="土,日">
      <formula>NOT(ISERROR(SEARCH("土,日",BH99)))</formula>
    </cfRule>
  </conditionalFormatting>
  <conditionalFormatting sqref="BH102:BN105">
    <cfRule type="containsText" dxfId="555" priority="393" operator="containsText" text="休">
      <formula>NOT(ISERROR(SEARCH("休",BH102)))</formula>
    </cfRule>
    <cfRule type="containsText" dxfId="554" priority="394" operator="containsText" text="雨">
      <formula>NOT(ISERROR(SEARCH("雨",BH102)))</formula>
    </cfRule>
  </conditionalFormatting>
  <conditionalFormatting sqref="BH116:BN116">
    <cfRule type="containsText" dxfId="553" priority="8" operator="containsText" text="土,日">
      <formula>NOT(ISERROR(SEARCH("土,日",BH116)))</formula>
    </cfRule>
  </conditionalFormatting>
  <conditionalFormatting sqref="BH119:BN122">
    <cfRule type="containsText" dxfId="552" priority="391" operator="containsText" text="休">
      <formula>NOT(ISERROR(SEARCH("休",BH119)))</formula>
    </cfRule>
    <cfRule type="containsText" dxfId="551" priority="392" operator="containsText" text="雨">
      <formula>NOT(ISERROR(SEARCH("雨",BH119)))</formula>
    </cfRule>
  </conditionalFormatting>
  <conditionalFormatting sqref="BH133:BN133">
    <cfRule type="containsText" dxfId="550" priority="4" operator="containsText" text="土,日">
      <formula>NOT(ISERROR(SEARCH("土,日",BH133)))</formula>
    </cfRule>
  </conditionalFormatting>
  <conditionalFormatting sqref="BH136:BN139">
    <cfRule type="containsText" dxfId="549" priority="389" operator="containsText" text="休">
      <formula>NOT(ISERROR(SEARCH("休",BH136)))</formula>
    </cfRule>
    <cfRule type="containsText" dxfId="548" priority="390" operator="containsText" text="雨">
      <formula>NOT(ISERROR(SEARCH("雨",BH136)))</formula>
    </cfRule>
  </conditionalFormatting>
  <conditionalFormatting sqref="BM14">
    <cfRule type="containsText" dxfId="547" priority="30" operator="containsText" text="土">
      <formula>NOT(ISERROR(SEARCH("土",BM14)))</formula>
    </cfRule>
    <cfRule type="containsText" dxfId="546" priority="31" operator="containsText" text="土">
      <formula>NOT(ISERROR(SEARCH("土",BM14)))</formula>
    </cfRule>
  </conditionalFormatting>
  <conditionalFormatting sqref="BM21:BM24">
    <cfRule type="containsText" dxfId="545" priority="363" operator="containsText" text="休">
      <formula>NOT(ISERROR(SEARCH("休",BM21)))</formula>
    </cfRule>
    <cfRule type="containsText" dxfId="544" priority="364" operator="containsText" text="休">
      <formula>NOT(ISERROR(SEARCH("休",BM21)))</formula>
    </cfRule>
    <cfRule type="containsText" dxfId="543" priority="365" operator="containsText" text="休">
      <formula>NOT(ISERROR(SEARCH("休",BM21)))</formula>
    </cfRule>
    <cfRule type="containsText" dxfId="542" priority="366" operator="containsText" text="休">
      <formula>NOT(ISERROR(SEARCH("休",BM21)))</formula>
    </cfRule>
    <cfRule type="containsText" dxfId="541" priority="367" operator="containsText" text="休">
      <formula>NOT(ISERROR(SEARCH("休",BM21)))</formula>
    </cfRule>
  </conditionalFormatting>
  <conditionalFormatting sqref="BM31">
    <cfRule type="containsText" dxfId="540" priority="26" operator="containsText" text="土">
      <formula>NOT(ISERROR(SEARCH("土",BM31)))</formula>
    </cfRule>
    <cfRule type="containsText" dxfId="539" priority="27" operator="containsText" text="土">
      <formula>NOT(ISERROR(SEARCH("土",BM31)))</formula>
    </cfRule>
  </conditionalFormatting>
  <conditionalFormatting sqref="BM38:BM41">
    <cfRule type="containsText" dxfId="538" priority="338" operator="containsText" text="休">
      <formula>NOT(ISERROR(SEARCH("休",BM38)))</formula>
    </cfRule>
    <cfRule type="containsText" dxfId="537" priority="339" operator="containsText" text="休">
      <formula>NOT(ISERROR(SEARCH("休",BM38)))</formula>
    </cfRule>
    <cfRule type="containsText" dxfId="536" priority="341" operator="containsText" text="休">
      <formula>NOT(ISERROR(SEARCH("休",BM38)))</formula>
    </cfRule>
    <cfRule type="containsText" dxfId="535" priority="342" operator="containsText" text="休">
      <formula>NOT(ISERROR(SEARCH("休",BM38)))</formula>
    </cfRule>
  </conditionalFormatting>
  <conditionalFormatting sqref="BM48">
    <cfRule type="containsText" dxfId="534" priority="22" operator="containsText" text="土">
      <formula>NOT(ISERROR(SEARCH("土",BM48)))</formula>
    </cfRule>
    <cfRule type="containsText" dxfId="533" priority="23" operator="containsText" text="土">
      <formula>NOT(ISERROR(SEARCH("土",BM48)))</formula>
    </cfRule>
  </conditionalFormatting>
  <conditionalFormatting sqref="BM55:BM58">
    <cfRule type="containsText" dxfId="532" priority="308" operator="containsText" text="休">
      <formula>NOT(ISERROR(SEARCH("休",BM55)))</formula>
    </cfRule>
    <cfRule type="containsText" dxfId="531" priority="309" operator="containsText" text="休">
      <formula>NOT(ISERROR(SEARCH("休",BM55)))</formula>
    </cfRule>
    <cfRule type="containsText" dxfId="530" priority="311" operator="containsText" text="休">
      <formula>NOT(ISERROR(SEARCH("休",BM55)))</formula>
    </cfRule>
    <cfRule type="containsText" dxfId="529" priority="312" operator="containsText" text="休">
      <formula>NOT(ISERROR(SEARCH("休",BM55)))</formula>
    </cfRule>
  </conditionalFormatting>
  <conditionalFormatting sqref="BM65">
    <cfRule type="containsText" dxfId="528" priority="18" operator="containsText" text="土">
      <formula>NOT(ISERROR(SEARCH("土",BM65)))</formula>
    </cfRule>
    <cfRule type="containsText" dxfId="527" priority="19" operator="containsText" text="土">
      <formula>NOT(ISERROR(SEARCH("土",BM65)))</formula>
    </cfRule>
  </conditionalFormatting>
  <conditionalFormatting sqref="BM72:BM75">
    <cfRule type="containsText" dxfId="526" priority="278" operator="containsText" text="休">
      <formula>NOT(ISERROR(SEARCH("休",BM72)))</formula>
    </cfRule>
    <cfRule type="containsText" dxfId="525" priority="279" operator="containsText" text="休">
      <formula>NOT(ISERROR(SEARCH("休",BM72)))</formula>
    </cfRule>
    <cfRule type="containsText" dxfId="524" priority="281" operator="containsText" text="休">
      <formula>NOT(ISERROR(SEARCH("休",BM72)))</formula>
    </cfRule>
    <cfRule type="containsText" dxfId="523" priority="282" operator="containsText" text="休">
      <formula>NOT(ISERROR(SEARCH("休",BM72)))</formula>
    </cfRule>
  </conditionalFormatting>
  <conditionalFormatting sqref="BM82">
    <cfRule type="containsText" dxfId="522" priority="14" operator="containsText" text="土">
      <formula>NOT(ISERROR(SEARCH("土",BM82)))</formula>
    </cfRule>
    <cfRule type="containsText" dxfId="521" priority="15" operator="containsText" text="土">
      <formula>NOT(ISERROR(SEARCH("土",BM82)))</formula>
    </cfRule>
  </conditionalFormatting>
  <conditionalFormatting sqref="BM89:BM92">
    <cfRule type="containsText" dxfId="520" priority="248" operator="containsText" text="休">
      <formula>NOT(ISERROR(SEARCH("休",BM89)))</formula>
    </cfRule>
    <cfRule type="containsText" dxfId="519" priority="249" operator="containsText" text="休">
      <formula>NOT(ISERROR(SEARCH("休",BM89)))</formula>
    </cfRule>
    <cfRule type="containsText" dxfId="518" priority="250" operator="containsText" text="休">
      <formula>NOT(ISERROR(SEARCH("休",BM89)))</formula>
    </cfRule>
    <cfRule type="containsText" dxfId="517" priority="251" operator="containsText" text="休">
      <formula>NOT(ISERROR(SEARCH("休",BM89)))</formula>
    </cfRule>
    <cfRule type="containsText" dxfId="516" priority="252" operator="containsText" text="休">
      <formula>NOT(ISERROR(SEARCH("休",BM89)))</formula>
    </cfRule>
  </conditionalFormatting>
  <conditionalFormatting sqref="BM99">
    <cfRule type="containsText" dxfId="515" priority="11" operator="containsText" text="土">
      <formula>NOT(ISERROR(SEARCH("土",BM99)))</formula>
    </cfRule>
  </conditionalFormatting>
  <conditionalFormatting sqref="BM106:BM109">
    <cfRule type="containsText" dxfId="514" priority="243" operator="containsText" text="休">
      <formula>NOT(ISERROR(SEARCH("休",BM106)))</formula>
    </cfRule>
    <cfRule type="containsText" dxfId="513" priority="244" operator="containsText" text="休">
      <formula>NOT(ISERROR(SEARCH("休",BM106)))</formula>
    </cfRule>
    <cfRule type="containsText" dxfId="512" priority="245" operator="containsText" text="休">
      <formula>NOT(ISERROR(SEARCH("休",BM106)))</formula>
    </cfRule>
    <cfRule type="containsText" dxfId="511" priority="246" operator="containsText" text="休">
      <formula>NOT(ISERROR(SEARCH("休",BM106)))</formula>
    </cfRule>
    <cfRule type="containsText" dxfId="510" priority="247" operator="containsText" text="休">
      <formula>NOT(ISERROR(SEARCH("休",BM106)))</formula>
    </cfRule>
  </conditionalFormatting>
  <conditionalFormatting sqref="BM116">
    <cfRule type="containsText" dxfId="509" priority="7" operator="containsText" text="土">
      <formula>NOT(ISERROR(SEARCH("土",BM116)))</formula>
    </cfRule>
  </conditionalFormatting>
  <conditionalFormatting sqref="BM123:BM126">
    <cfRule type="containsText" dxfId="508" priority="188" operator="containsText" text="休">
      <formula>NOT(ISERROR(SEARCH("休",BM123)))</formula>
    </cfRule>
    <cfRule type="containsText" dxfId="507" priority="189" operator="containsText" text="休">
      <formula>NOT(ISERROR(SEARCH("休",BM123)))</formula>
    </cfRule>
    <cfRule type="containsText" dxfId="506" priority="190" operator="containsText" text="休">
      <formula>NOT(ISERROR(SEARCH("休",BM123)))</formula>
    </cfRule>
    <cfRule type="containsText" dxfId="505" priority="191" operator="containsText" text="休">
      <formula>NOT(ISERROR(SEARCH("休",BM123)))</formula>
    </cfRule>
    <cfRule type="containsText" dxfId="504" priority="192" operator="containsText" text="休">
      <formula>NOT(ISERROR(SEARCH("休",BM123)))</formula>
    </cfRule>
  </conditionalFormatting>
  <conditionalFormatting sqref="BM133">
    <cfRule type="containsText" dxfId="503" priority="3" operator="containsText" text="土">
      <formula>NOT(ISERROR(SEARCH("土",BM133)))</formula>
    </cfRule>
  </conditionalFormatting>
  <conditionalFormatting sqref="BM140:BM143">
    <cfRule type="containsText" dxfId="502" priority="158" operator="containsText" text="休">
      <formula>NOT(ISERROR(SEARCH("休",BM140)))</formula>
    </cfRule>
    <cfRule type="containsText" dxfId="501" priority="159" operator="containsText" text="休">
      <formula>NOT(ISERROR(SEARCH("休",BM140)))</formula>
    </cfRule>
    <cfRule type="containsText" dxfId="500" priority="161" operator="containsText" text="休">
      <formula>NOT(ISERROR(SEARCH("休",BM140)))</formula>
    </cfRule>
    <cfRule type="containsText" dxfId="499" priority="162" operator="containsText" text="休">
      <formula>NOT(ISERROR(SEARCH("休",BM140)))</formula>
    </cfRule>
  </conditionalFormatting>
  <conditionalFormatting sqref="BM38:BN42">
    <cfRule type="containsText" dxfId="498" priority="340" operator="containsText" text="休">
      <formula>NOT(ISERROR(SEARCH("休",BM38)))</formula>
    </cfRule>
  </conditionalFormatting>
  <conditionalFormatting sqref="BM55:BN59">
    <cfRule type="containsText" dxfId="497" priority="310" operator="containsText" text="休">
      <formula>NOT(ISERROR(SEARCH("休",BM55)))</formula>
    </cfRule>
  </conditionalFormatting>
  <conditionalFormatting sqref="BM72:BN76">
    <cfRule type="containsText" dxfId="496" priority="280" operator="containsText" text="休">
      <formula>NOT(ISERROR(SEARCH("休",BM72)))</formula>
    </cfRule>
  </conditionalFormatting>
  <conditionalFormatting sqref="BM140:BN144">
    <cfRule type="containsText" dxfId="495" priority="160" operator="containsText" text="休">
      <formula>NOT(ISERROR(SEARCH("休",BM140)))</formula>
    </cfRule>
  </conditionalFormatting>
  <conditionalFormatting sqref="BN14">
    <cfRule type="containsText" dxfId="494" priority="29" operator="containsText" text="日">
      <formula>NOT(ISERROR(SEARCH("日",BN14)))</formula>
    </cfRule>
  </conditionalFormatting>
  <conditionalFormatting sqref="BN31">
    <cfRule type="containsText" dxfId="493" priority="25" operator="containsText" text="日">
      <formula>NOT(ISERROR(SEARCH("日",BN31)))</formula>
    </cfRule>
  </conditionalFormatting>
  <conditionalFormatting sqref="BN48">
    <cfRule type="containsText" dxfId="492" priority="21" operator="containsText" text="日">
      <formula>NOT(ISERROR(SEARCH("日",BN48)))</formula>
    </cfRule>
  </conditionalFormatting>
  <conditionalFormatting sqref="BN65">
    <cfRule type="containsText" dxfId="491" priority="17" operator="containsText" text="日">
      <formula>NOT(ISERROR(SEARCH("日",BN65)))</formula>
    </cfRule>
  </conditionalFormatting>
  <conditionalFormatting sqref="BN82">
    <cfRule type="containsText" dxfId="490" priority="13" operator="containsText" text="日">
      <formula>NOT(ISERROR(SEARCH("日",BN82)))</formula>
    </cfRule>
  </conditionalFormatting>
  <dataValidations count="3">
    <dataValidation type="list" allowBlank="1" showInputMessage="1" showErrorMessage="1" sqref="C15:I16 C32:I33 C49:I50 C66:I67 C83:I84 N15:T16 C100:I101 N32:T33 N49:T50 N66:T67 N83:T84 N100:T101 Z32:AF33 C117:I118 C134:I135 C152:I153 N117:T118 N134:T135 Z15:AF16 Z49:AF50 Z66:AF67 Z83:AF84 Z100:AF101 Z117:AF118 Z134:AF135 AK15:AQ16 AK32:AQ33 AK49:AQ50 AK66:AQ67 AK83:AQ84 AK100:AQ101 AK117:AQ118 AK134:AQ135 AW15:BC16 AW32:BC33 AW49:BC50 AW66:BC67 AW83:BC84 AW100:BC101 AW117:BC118 AW134:BC135 BH15:BN16 BH32:BN33 BH49:BN50 BH66:BN67 BH83:BN84 BH100:BN101 BH117:BN118 BH134:BN135" xr:uid="{21087879-1D2C-4FD3-A0D7-8107D7AB520F}">
      <formula1>"夏休,冬休,中止,制作,その他"</formula1>
    </dataValidation>
    <dataValidation type="list" allowBlank="1" showInputMessage="1" showErrorMessage="1" sqref="C17:I18 C34:I35 C51:I52 C68:I69 C85:I86 N17:T18 C102:I103 N34:T35 N51:T52 N68:T69 N85:T86 N102:T103 Z34:AF35 C119:I120 C136:I137 C154:I155 N119:T120 N136:T137 Z17:AF18 Z51:AF52 Z68:AF69 Z85:AF86 Z102:AF103 Z119:AF120 Z136:AF137 AK17:AQ18 AK34:AQ35 AK51:AQ52 AK68:AQ69 AK85:AQ86 AK102:AQ103 AK119:AQ120 AK136:AQ137 AW17:BC18 AW34:BC35 AW51:BC52 AW68:BC69 AW85:BC86 AW102:BC103 AW119:BC120 AW136:BC137 BH17:BN18 BH34:BN35 BH51:BN52 BH68:BN69 BH85:BN86 BH102:BN103 BH119:BN120 BH136:BN137" xr:uid="{4ACE554F-EFAC-4715-A8EB-C095F4B16F2B}">
      <formula1>"休"</formula1>
    </dataValidation>
    <dataValidation type="list" allowBlank="1" showInputMessage="1" showErrorMessage="1" sqref="N19:T20 N36:T37 N53:T54 N70:T71 N87:T88 Z19:AF20 N104:T105 Z36:AF37 Z53:AF54 Z70:AF71 Z87:AF88 Z104:AF105 AK36:AQ37 N121:T122 N138:T139 C156:I157 Z121:AF122 Z138:AF139 AK19:AQ20 AK53:AQ54 AK70:AQ71 AK87:AQ88 AK104:AQ105 AK121:AQ122 AK138:AQ139 AW19:BC20 AW36:BC37 AW53:BC54 AW70:BC71 AW87:BC88 AW104:BC105 AW121:BC122 AW138:BC139 BH19:BN20 BH36:BN37 BH53:BN54 BH70:BN71 BH87:BN88 BH104:BN105 BH121:BN122 BH138:BN139 C36:I37 C53:I54 C70:I71 C87:I88 C104:I105 C121:I122 C138:I139 C19:I20" xr:uid="{7613DDA2-460F-43BD-B567-73A07D16881D}">
      <formula1>"休,雨"</formula1>
    </dataValidation>
  </dataValidations>
  <pageMargins left="0.23622047244094491" right="0.23622047244094491" top="0.74803149606299213" bottom="0.74803149606299213" header="0.31496062992125984" footer="0.31496062992125984"/>
  <pageSetup paperSize="9" scale="55" orientation="portrait" r:id="rId1"/>
  <rowBreaks count="1" manualBreakCount="1">
    <brk id="146" max="23" man="1"/>
  </rowBreaks>
  <colBreaks count="2" manualBreakCount="2">
    <brk id="23" max="143" man="1"/>
    <brk id="46" max="143"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0DC3A-121D-474F-881F-44CD0C5DA529}">
  <dimension ref="A1:BV453"/>
  <sheetViews>
    <sheetView view="pageBreakPreview" zoomScale="70" zoomScaleNormal="85" zoomScaleSheetLayoutView="70" workbookViewId="0"/>
  </sheetViews>
  <sheetFormatPr defaultColWidth="8.75" defaultRowHeight="13.5"/>
  <cols>
    <col min="1" max="1" width="10.5" style="896" customWidth="1"/>
    <col min="2" max="2" width="11" style="896" customWidth="1"/>
    <col min="3" max="9" width="3.75" style="896" customWidth="1"/>
    <col min="10" max="10" width="17.25" style="896" bestFit="1" customWidth="1"/>
    <col min="11" max="11" width="8.625" style="896" customWidth="1"/>
    <col min="12" max="12" width="10.5" style="896" customWidth="1"/>
    <col min="13" max="13" width="11" style="896" customWidth="1"/>
    <col min="14" max="20" width="3.75" style="896" customWidth="1"/>
    <col min="21" max="21" width="16.75" style="896" customWidth="1"/>
    <col min="22" max="22" width="8.625" style="896" customWidth="1"/>
    <col min="23" max="24" width="10.5" style="896" customWidth="1"/>
    <col min="25" max="25" width="11" style="896" customWidth="1"/>
    <col min="26" max="32" width="3.875" style="896" customWidth="1"/>
    <col min="33" max="33" width="16.75" style="896" customWidth="1"/>
    <col min="34" max="34" width="8.75" style="896" customWidth="1"/>
    <col min="35" max="35" width="10.5" style="896" customWidth="1"/>
    <col min="36" max="36" width="10.875" style="896" customWidth="1"/>
    <col min="37" max="43" width="3.75" style="896" customWidth="1"/>
    <col min="44" max="44" width="16.75" style="896" customWidth="1"/>
    <col min="45" max="45" width="8.75" style="896" customWidth="1"/>
    <col min="46" max="47" width="10.5" style="896" customWidth="1"/>
    <col min="48" max="48" width="10.875" style="896" customWidth="1"/>
    <col min="49" max="55" width="3.875" style="896" customWidth="1"/>
    <col min="56" max="56" width="16.875" style="896" customWidth="1"/>
    <col min="57" max="57" width="8.75" style="896"/>
    <col min="58" max="58" width="10.5" style="896" customWidth="1"/>
    <col min="59" max="59" width="10.875" style="896" customWidth="1"/>
    <col min="60" max="66" width="4" style="896" customWidth="1"/>
    <col min="67" max="67" width="17" style="896" customWidth="1"/>
    <col min="68" max="68" width="8.75" style="896"/>
    <col min="69" max="69" width="10.5" style="896" customWidth="1"/>
    <col min="70" max="72" width="8.75" style="896"/>
    <col min="73" max="73" width="9.375" style="896" bestFit="1" customWidth="1"/>
    <col min="74" max="74" width="8" style="896" customWidth="1"/>
    <col min="75" max="16384" width="8.75" style="896"/>
  </cols>
  <sheetData>
    <row r="1" spans="1:68">
      <c r="A1" s="489" t="s">
        <v>638</v>
      </c>
    </row>
    <row r="3" spans="1:68" ht="18.75">
      <c r="A3" s="894"/>
      <c r="B3" s="895" t="s">
        <v>622</v>
      </c>
      <c r="C3" s="894"/>
      <c r="D3" s="894"/>
      <c r="E3" s="894"/>
      <c r="F3" s="894"/>
      <c r="G3" s="894"/>
      <c r="H3" s="894"/>
      <c r="I3" s="894"/>
      <c r="J3" s="894"/>
      <c r="K3" s="894"/>
      <c r="L3" s="894"/>
      <c r="M3" s="894"/>
      <c r="N3" s="894"/>
      <c r="O3" s="894"/>
      <c r="P3" s="894"/>
      <c r="Q3" s="894"/>
      <c r="R3" s="894"/>
      <c r="S3" s="894"/>
      <c r="T3" s="894"/>
      <c r="U3" s="894"/>
      <c r="V3" s="894"/>
      <c r="Y3" s="895" t="s">
        <v>623</v>
      </c>
      <c r="AV3" s="895" t="s">
        <v>623</v>
      </c>
    </row>
    <row r="4" spans="1:68" ht="14.25" thickBot="1">
      <c r="A4" s="894"/>
      <c r="B4" s="894"/>
      <c r="C4" s="894"/>
      <c r="D4" s="894"/>
      <c r="E4" s="894"/>
      <c r="F4" s="894"/>
      <c r="G4" s="894"/>
      <c r="H4" s="894"/>
      <c r="I4" s="894"/>
      <c r="J4" s="894"/>
      <c r="K4" s="894"/>
      <c r="L4" s="894"/>
      <c r="M4" s="894"/>
      <c r="N4" s="894"/>
      <c r="O4" s="894"/>
      <c r="P4" s="894"/>
      <c r="Q4" s="894"/>
      <c r="R4" s="894"/>
      <c r="S4" s="894"/>
      <c r="T4" s="894"/>
      <c r="U4" s="894"/>
    </row>
    <row r="5" spans="1:68" ht="14.25" thickBot="1">
      <c r="A5" s="894"/>
      <c r="B5" s="897" t="s">
        <v>624</v>
      </c>
      <c r="C5" s="897"/>
      <c r="D5" s="897"/>
      <c r="E5" s="897"/>
      <c r="F5" s="898" t="s">
        <v>534</v>
      </c>
      <c r="G5" s="899" t="s">
        <v>637</v>
      </c>
      <c r="H5" s="899"/>
      <c r="I5" s="899"/>
      <c r="J5" s="899"/>
      <c r="K5" s="899"/>
      <c r="L5" s="899"/>
      <c r="M5" s="900" t="s">
        <v>625</v>
      </c>
      <c r="N5" s="900"/>
      <c r="O5" s="900"/>
      <c r="P5" s="900"/>
      <c r="Q5" s="900"/>
      <c r="R5" s="900"/>
      <c r="S5" s="900"/>
      <c r="T5" s="898" t="s">
        <v>626</v>
      </c>
      <c r="U5" s="901" t="str">
        <f>IF(COUNTIF(BV12:BV139,"NG")&gt;=1,"未達成","達成")</f>
        <v>達成</v>
      </c>
      <c r="Y5" s="897" t="s">
        <v>624</v>
      </c>
      <c r="Z5" s="897"/>
      <c r="AA5" s="897"/>
      <c r="AB5" s="897"/>
      <c r="AC5" s="898" t="s">
        <v>534</v>
      </c>
      <c r="AD5" s="899" t="str">
        <f>G5</f>
        <v>○○○○工事(○○○○工区)</v>
      </c>
      <c r="AE5" s="899"/>
      <c r="AF5" s="899"/>
      <c r="AG5" s="899"/>
      <c r="AH5" s="899"/>
      <c r="AI5" s="899"/>
      <c r="AJ5" s="894"/>
      <c r="AK5" s="894"/>
      <c r="AL5" s="894"/>
      <c r="AM5" s="894"/>
      <c r="AN5" s="894"/>
      <c r="AO5" s="894"/>
      <c r="AV5" s="897" t="s">
        <v>624</v>
      </c>
      <c r="AW5" s="897"/>
      <c r="AX5" s="897"/>
      <c r="AY5" s="897"/>
      <c r="AZ5" s="898" t="s">
        <v>534</v>
      </c>
      <c r="BA5" s="899" t="str">
        <f>AD5</f>
        <v>○○○○工事(○○○○工区)</v>
      </c>
      <c r="BB5" s="899"/>
      <c r="BC5" s="899"/>
      <c r="BD5" s="899"/>
      <c r="BE5" s="899"/>
      <c r="BF5" s="899"/>
      <c r="BG5" s="894"/>
      <c r="BH5" s="894"/>
      <c r="BI5" s="894"/>
      <c r="BJ5" s="894"/>
      <c r="BK5" s="894"/>
    </row>
    <row r="6" spans="1:68" ht="14.25">
      <c r="A6" s="894"/>
      <c r="B6" s="897" t="s">
        <v>627</v>
      </c>
      <c r="C6" s="897"/>
      <c r="D6" s="897"/>
      <c r="E6" s="897"/>
      <c r="F6" s="898" t="s">
        <v>534</v>
      </c>
      <c r="G6" s="902">
        <v>45927</v>
      </c>
      <c r="H6" s="902"/>
      <c r="I6" s="902"/>
      <c r="J6" s="902"/>
      <c r="K6" s="903" t="str">
        <f>TEXT(WEEKDAY(G6),"aaa")</f>
        <v>土</v>
      </c>
      <c r="L6" s="894"/>
      <c r="M6" s="894"/>
      <c r="N6" s="900"/>
      <c r="O6" s="900"/>
      <c r="P6" s="900"/>
      <c r="Q6" s="900"/>
      <c r="R6" s="900"/>
      <c r="S6" s="900"/>
      <c r="T6" s="898"/>
      <c r="U6" s="904"/>
      <c r="V6" s="905">
        <f>BU21+BU23+BU38+BU40+BU55+BU57+BU72+BU74+BU89+BU91+BU106+BU108+BU123+BU125+BU140+BU142</f>
        <v>0</v>
      </c>
      <c r="Y6" s="897" t="s">
        <v>627</v>
      </c>
      <c r="Z6" s="897"/>
      <c r="AA6" s="897"/>
      <c r="AB6" s="897"/>
      <c r="AC6" s="898" t="s">
        <v>534</v>
      </c>
      <c r="AD6" s="906">
        <f>G6</f>
        <v>45927</v>
      </c>
      <c r="AE6" s="907"/>
      <c r="AF6" s="907"/>
      <c r="AG6" s="907"/>
      <c r="AH6" s="903" t="str">
        <f>TEXT(WEEKDAY(+AD6),"aaa")</f>
        <v>土</v>
      </c>
      <c r="AI6" s="894"/>
      <c r="AJ6" s="894"/>
      <c r="AK6" s="894"/>
      <c r="AL6" s="894"/>
      <c r="AM6" s="894"/>
      <c r="AN6" s="894"/>
      <c r="AO6" s="894"/>
      <c r="AV6" s="897" t="s">
        <v>627</v>
      </c>
      <c r="AW6" s="897"/>
      <c r="AX6" s="897"/>
      <c r="AY6" s="897"/>
      <c r="AZ6" s="898" t="s">
        <v>534</v>
      </c>
      <c r="BA6" s="906">
        <f>AD6</f>
        <v>45927</v>
      </c>
      <c r="BB6" s="907"/>
      <c r="BC6" s="907"/>
      <c r="BD6" s="907"/>
      <c r="BE6" s="903" t="str">
        <f>TEXT(WEEKDAY(+BA6),"aaa")</f>
        <v>土</v>
      </c>
      <c r="BF6" s="894"/>
      <c r="BG6" s="894"/>
      <c r="BH6" s="894"/>
      <c r="BI6" s="894"/>
      <c r="BJ6" s="894"/>
      <c r="BK6" s="894"/>
    </row>
    <row r="7" spans="1:68" ht="14.25">
      <c r="A7" s="894"/>
      <c r="B7" s="897" t="s">
        <v>628</v>
      </c>
      <c r="C7" s="897"/>
      <c r="D7" s="897"/>
      <c r="E7" s="897"/>
      <c r="F7" s="898" t="s">
        <v>534</v>
      </c>
      <c r="G7" s="902">
        <v>46037</v>
      </c>
      <c r="H7" s="902"/>
      <c r="I7" s="902"/>
      <c r="J7" s="902"/>
      <c r="K7" s="903" t="str">
        <f>TEXT(WEEKDAY(G7),"aaa")</f>
        <v>木</v>
      </c>
      <c r="L7" s="898" t="s">
        <v>629</v>
      </c>
      <c r="M7" s="908">
        <f>G7-G6+1</f>
        <v>111</v>
      </c>
      <c r="N7" s="898"/>
      <c r="O7" s="909"/>
      <c r="P7" s="909"/>
      <c r="Q7" s="909"/>
      <c r="R7" s="894"/>
      <c r="S7" s="894"/>
      <c r="T7" s="894"/>
      <c r="U7" s="894"/>
      <c r="V7" s="905">
        <f>BU22+BU24+BU39+BU41+BU56+BU58+BU73+BU75+BU90+BU92+BU107+BU109+BU124+BU126+BU141+BU143</f>
        <v>0</v>
      </c>
      <c r="Y7" s="897" t="s">
        <v>628</v>
      </c>
      <c r="Z7" s="897"/>
      <c r="AA7" s="897"/>
      <c r="AB7" s="897"/>
      <c r="AC7" s="898" t="s">
        <v>534</v>
      </c>
      <c r="AD7" s="906">
        <f>G7</f>
        <v>46037</v>
      </c>
      <c r="AE7" s="907"/>
      <c r="AF7" s="907"/>
      <c r="AG7" s="907"/>
      <c r="AH7" s="903" t="str">
        <f>TEXT(WEEKDAY(+AD7),"aaa")</f>
        <v>木</v>
      </c>
      <c r="AI7" s="898"/>
      <c r="AJ7" s="910"/>
      <c r="AK7" s="898"/>
      <c r="AL7" s="909"/>
      <c r="AM7" s="909"/>
      <c r="AN7" s="909"/>
      <c r="AO7" s="894"/>
      <c r="AV7" s="897" t="s">
        <v>628</v>
      </c>
      <c r="AW7" s="897"/>
      <c r="AX7" s="897"/>
      <c r="AY7" s="897"/>
      <c r="AZ7" s="898" t="s">
        <v>534</v>
      </c>
      <c r="BA7" s="906">
        <f>AD7</f>
        <v>46037</v>
      </c>
      <c r="BB7" s="907"/>
      <c r="BC7" s="907"/>
      <c r="BD7" s="907"/>
      <c r="BE7" s="903" t="str">
        <f>TEXT(WEEKDAY(+BA7),"aaa")</f>
        <v>木</v>
      </c>
      <c r="BF7" s="898"/>
      <c r="BG7" s="910"/>
      <c r="BH7" s="898"/>
      <c r="BI7" s="909"/>
      <c r="BJ7" s="909"/>
      <c r="BK7" s="909"/>
    </row>
    <row r="8" spans="1:68" ht="14.25">
      <c r="A8" s="894"/>
      <c r="B8" s="911"/>
      <c r="C8" s="911"/>
      <c r="D8" s="911"/>
      <c r="E8" s="911"/>
      <c r="F8" s="898"/>
      <c r="G8" s="912"/>
      <c r="H8" s="909"/>
      <c r="I8" s="909"/>
      <c r="J8" s="909"/>
      <c r="K8" s="903"/>
      <c r="L8" s="898"/>
      <c r="M8" s="910"/>
      <c r="N8" s="898"/>
      <c r="O8" s="909"/>
      <c r="P8" s="909"/>
      <c r="Q8" s="909"/>
      <c r="R8" s="894"/>
      <c r="S8" s="894"/>
      <c r="T8" s="894"/>
      <c r="U8" s="894"/>
      <c r="V8" s="894"/>
      <c r="Y8" s="911"/>
      <c r="Z8" s="911"/>
      <c r="AA8" s="911"/>
      <c r="AB8" s="911"/>
      <c r="AC8" s="898"/>
      <c r="AD8" s="912"/>
      <c r="AE8" s="909"/>
      <c r="AF8" s="909"/>
      <c r="AG8" s="909"/>
      <c r="AH8" s="903"/>
      <c r="AI8" s="898"/>
      <c r="AJ8" s="910"/>
      <c r="AK8" s="898"/>
      <c r="AL8" s="909"/>
      <c r="AM8" s="909"/>
      <c r="AN8" s="909"/>
      <c r="AO8" s="894"/>
      <c r="AV8" s="911"/>
      <c r="AW8" s="911"/>
      <c r="AX8" s="911"/>
      <c r="AY8" s="911"/>
      <c r="AZ8" s="898"/>
      <c r="BA8" s="912"/>
      <c r="BB8" s="909"/>
      <c r="BC8" s="909"/>
      <c r="BD8" s="909"/>
      <c r="BE8" s="903"/>
      <c r="BF8" s="898"/>
      <c r="BG8" s="910"/>
      <c r="BH8" s="898"/>
      <c r="BI8" s="909"/>
      <c r="BJ8" s="909"/>
      <c r="BK8" s="909"/>
    </row>
    <row r="9" spans="1:68">
      <c r="A9" s="894"/>
      <c r="B9" s="894"/>
      <c r="C9" s="894"/>
      <c r="D9" s="894"/>
      <c r="E9" s="894"/>
      <c r="F9" s="894"/>
      <c r="G9" s="894"/>
      <c r="H9" s="894"/>
      <c r="I9" s="894"/>
      <c r="J9" s="894"/>
      <c r="K9" s="894"/>
      <c r="L9" s="894"/>
      <c r="M9" s="894"/>
      <c r="N9" s="894"/>
      <c r="O9" s="894"/>
      <c r="P9" s="894"/>
      <c r="Q9" s="894"/>
      <c r="R9" s="894"/>
      <c r="S9" s="894"/>
      <c r="T9" s="894"/>
      <c r="U9" s="894"/>
      <c r="V9" s="894"/>
    </row>
    <row r="10" spans="1:68" ht="14.25" hidden="1" customHeight="1">
      <c r="A10" s="894"/>
      <c r="B10" s="894"/>
      <c r="C10" s="913">
        <f>YEAR(G6)</f>
        <v>2025</v>
      </c>
      <c r="D10" s="913">
        <f>MONTH(G6)</f>
        <v>9</v>
      </c>
      <c r="E10" s="913">
        <f>DAY(G6)</f>
        <v>27</v>
      </c>
      <c r="F10" s="913"/>
      <c r="G10" s="913"/>
      <c r="H10" s="913"/>
      <c r="I10" s="913"/>
      <c r="J10" s="894"/>
      <c r="K10" s="894"/>
      <c r="L10" s="894"/>
      <c r="M10" s="894"/>
      <c r="N10" s="913">
        <f>YEAR(I130+1)</f>
        <v>2025</v>
      </c>
      <c r="O10" s="913">
        <f>MONTH(I130+1)</f>
        <v>11</v>
      </c>
      <c r="P10" s="913">
        <f>DAY(I130+1)</f>
        <v>22</v>
      </c>
      <c r="Q10" s="913"/>
      <c r="R10" s="913"/>
      <c r="S10" s="913"/>
      <c r="T10" s="913"/>
      <c r="U10" s="894"/>
      <c r="V10" s="894"/>
      <c r="Y10" s="894"/>
      <c r="Z10" s="913">
        <f>YEAR(T130+1)</f>
        <v>2026</v>
      </c>
      <c r="AA10" s="913">
        <f>MONTH(T130+1)</f>
        <v>1</v>
      </c>
      <c r="AB10" s="913">
        <f>DAY(T130+1)</f>
        <v>17</v>
      </c>
      <c r="AC10" s="913"/>
      <c r="AD10" s="913"/>
      <c r="AE10" s="913"/>
      <c r="AF10" s="913"/>
      <c r="AG10" s="894"/>
      <c r="AH10" s="894"/>
      <c r="AJ10" s="894"/>
      <c r="AK10" s="913">
        <f>YEAR(AF130+1)</f>
        <v>2026</v>
      </c>
      <c r="AL10" s="913">
        <f>MONTH(AF130+1)</f>
        <v>3</v>
      </c>
      <c r="AM10" s="913">
        <f>DAY(AF130+1)</f>
        <v>14</v>
      </c>
      <c r="AN10" s="913"/>
      <c r="AO10" s="913"/>
      <c r="AP10" s="913"/>
      <c r="AQ10" s="913"/>
      <c r="AR10" s="894"/>
      <c r="AS10" s="894"/>
      <c r="AV10" s="894"/>
      <c r="AW10" s="913">
        <f>YEAR(AQ130+1)</f>
        <v>2026</v>
      </c>
      <c r="AX10" s="913">
        <f>MONTH(AQ130+1)</f>
        <v>5</v>
      </c>
      <c r="AY10" s="913">
        <f>DAY(AQ130+1)</f>
        <v>9</v>
      </c>
      <c r="AZ10" s="913"/>
      <c r="BA10" s="913"/>
      <c r="BB10" s="913"/>
      <c r="BC10" s="913"/>
      <c r="BD10" s="894"/>
      <c r="BE10" s="894"/>
      <c r="BG10" s="894"/>
      <c r="BH10" s="913">
        <f>YEAR(BC130+1)</f>
        <v>2026</v>
      </c>
      <c r="BI10" s="913">
        <f>MONTH(BC130+1)</f>
        <v>7</v>
      </c>
      <c r="BJ10" s="913">
        <f>DAY(BC130+1)</f>
        <v>4</v>
      </c>
      <c r="BK10" s="913"/>
      <c r="BL10" s="913"/>
      <c r="BM10" s="913"/>
      <c r="BN10" s="913"/>
      <c r="BO10" s="894"/>
      <c r="BP10" s="894"/>
    </row>
    <row r="11" spans="1:68" ht="14.25" hidden="1" customHeight="1">
      <c r="A11" s="894"/>
      <c r="B11" s="894"/>
      <c r="C11" s="914">
        <f t="shared" ref="C11:G11" si="0">D11-1</f>
        <v>45927</v>
      </c>
      <c r="D11" s="914">
        <f t="shared" si="0"/>
        <v>45928</v>
      </c>
      <c r="E11" s="914">
        <f t="shared" si="0"/>
        <v>45929</v>
      </c>
      <c r="F11" s="914">
        <f t="shared" si="0"/>
        <v>45930</v>
      </c>
      <c r="G11" s="914">
        <f t="shared" si="0"/>
        <v>45931</v>
      </c>
      <c r="H11" s="914">
        <f>I11-1</f>
        <v>45932</v>
      </c>
      <c r="I11" s="914">
        <f>DATE(C10,D10,I13)</f>
        <v>45933</v>
      </c>
      <c r="J11" s="894"/>
      <c r="K11" s="894"/>
      <c r="L11" s="894"/>
      <c r="M11" s="894"/>
      <c r="N11" s="914">
        <f>I130+1</f>
        <v>45983</v>
      </c>
      <c r="O11" s="914">
        <f t="shared" ref="O11:T11" si="1">N11+1</f>
        <v>45984</v>
      </c>
      <c r="P11" s="914">
        <f t="shared" si="1"/>
        <v>45985</v>
      </c>
      <c r="Q11" s="914">
        <f t="shared" si="1"/>
        <v>45986</v>
      </c>
      <c r="R11" s="914">
        <f t="shared" si="1"/>
        <v>45987</v>
      </c>
      <c r="S11" s="914">
        <f t="shared" si="1"/>
        <v>45988</v>
      </c>
      <c r="T11" s="914">
        <f t="shared" si="1"/>
        <v>45989</v>
      </c>
      <c r="U11" s="894"/>
      <c r="V11" s="894"/>
      <c r="Y11" s="894"/>
      <c r="Z11" s="914">
        <f>T130+1</f>
        <v>46039</v>
      </c>
      <c r="AA11" s="914">
        <f t="shared" ref="AA11:AF11" si="2">Z11+1</f>
        <v>46040</v>
      </c>
      <c r="AB11" s="914">
        <f t="shared" si="2"/>
        <v>46041</v>
      </c>
      <c r="AC11" s="914">
        <f t="shared" si="2"/>
        <v>46042</v>
      </c>
      <c r="AD11" s="914">
        <f t="shared" si="2"/>
        <v>46043</v>
      </c>
      <c r="AE11" s="914">
        <f t="shared" si="2"/>
        <v>46044</v>
      </c>
      <c r="AF11" s="914">
        <f t="shared" si="2"/>
        <v>46045</v>
      </c>
      <c r="AG11" s="894"/>
      <c r="AH11" s="894"/>
      <c r="AJ11" s="894"/>
      <c r="AK11" s="914">
        <f>AF130+1</f>
        <v>46095</v>
      </c>
      <c r="AL11" s="914">
        <f t="shared" ref="AL11:AQ11" si="3">AK11+1</f>
        <v>46096</v>
      </c>
      <c r="AM11" s="914">
        <f t="shared" si="3"/>
        <v>46097</v>
      </c>
      <c r="AN11" s="914">
        <f t="shared" si="3"/>
        <v>46098</v>
      </c>
      <c r="AO11" s="914">
        <f t="shared" si="3"/>
        <v>46099</v>
      </c>
      <c r="AP11" s="914">
        <f t="shared" si="3"/>
        <v>46100</v>
      </c>
      <c r="AQ11" s="914">
        <f t="shared" si="3"/>
        <v>46101</v>
      </c>
      <c r="AR11" s="894"/>
      <c r="AS11" s="894"/>
      <c r="AV11" s="894"/>
      <c r="AW11" s="914">
        <f>AQ130+1</f>
        <v>46151</v>
      </c>
      <c r="AX11" s="914">
        <f t="shared" ref="AX11:BC11" si="4">AW11+1</f>
        <v>46152</v>
      </c>
      <c r="AY11" s="914">
        <f t="shared" si="4"/>
        <v>46153</v>
      </c>
      <c r="AZ11" s="914">
        <f t="shared" si="4"/>
        <v>46154</v>
      </c>
      <c r="BA11" s="914">
        <f t="shared" si="4"/>
        <v>46155</v>
      </c>
      <c r="BB11" s="914">
        <f t="shared" si="4"/>
        <v>46156</v>
      </c>
      <c r="BC11" s="914">
        <f t="shared" si="4"/>
        <v>46157</v>
      </c>
      <c r="BD11" s="894"/>
      <c r="BE11" s="894"/>
      <c r="BG11" s="894"/>
      <c r="BH11" s="914">
        <f>BC130+1</f>
        <v>46207</v>
      </c>
      <c r="BI11" s="914">
        <f t="shared" ref="BI11:BN11" si="5">BH11+1</f>
        <v>46208</v>
      </c>
      <c r="BJ11" s="914">
        <f t="shared" si="5"/>
        <v>46209</v>
      </c>
      <c r="BK11" s="914">
        <f t="shared" si="5"/>
        <v>46210</v>
      </c>
      <c r="BL11" s="914">
        <f t="shared" si="5"/>
        <v>46211</v>
      </c>
      <c r="BM11" s="914">
        <f t="shared" si="5"/>
        <v>46212</v>
      </c>
      <c r="BN11" s="914">
        <f t="shared" si="5"/>
        <v>46213</v>
      </c>
      <c r="BO11" s="894"/>
      <c r="BP11" s="894"/>
    </row>
    <row r="12" spans="1:68" ht="14.25" customHeight="1">
      <c r="A12" s="894"/>
      <c r="B12" s="915" t="s">
        <v>596</v>
      </c>
      <c r="C12" s="916">
        <f>DATE($C10,$D10,1)</f>
        <v>45901</v>
      </c>
      <c r="D12" s="917"/>
      <c r="E12" s="917"/>
      <c r="F12" s="917"/>
      <c r="G12" s="917"/>
      <c r="H12" s="917"/>
      <c r="I12" s="917"/>
      <c r="J12" s="917"/>
      <c r="K12" s="918"/>
      <c r="L12" s="894"/>
      <c r="M12" s="915" t="s">
        <v>596</v>
      </c>
      <c r="N12" s="916">
        <f>DATE($N10,$O10,1)</f>
        <v>45962</v>
      </c>
      <c r="O12" s="917"/>
      <c r="P12" s="917"/>
      <c r="Q12" s="917"/>
      <c r="R12" s="917"/>
      <c r="S12" s="917"/>
      <c r="T12" s="917"/>
      <c r="U12" s="917"/>
      <c r="V12" s="918"/>
      <c r="Y12" s="915" t="s">
        <v>596</v>
      </c>
      <c r="Z12" s="916">
        <f>DATE($Z10,$AA10,1)</f>
        <v>46023</v>
      </c>
      <c r="AA12" s="917"/>
      <c r="AB12" s="917"/>
      <c r="AC12" s="917"/>
      <c r="AD12" s="917"/>
      <c r="AE12" s="917"/>
      <c r="AF12" s="917"/>
      <c r="AG12" s="917"/>
      <c r="AH12" s="918"/>
      <c r="AJ12" s="915" t="s">
        <v>596</v>
      </c>
      <c r="AK12" s="916">
        <f>DATE($AK10,$AL10,1)</f>
        <v>46082</v>
      </c>
      <c r="AL12" s="917"/>
      <c r="AM12" s="917"/>
      <c r="AN12" s="917"/>
      <c r="AO12" s="917"/>
      <c r="AP12" s="917"/>
      <c r="AQ12" s="917"/>
      <c r="AR12" s="917"/>
      <c r="AS12" s="918"/>
      <c r="AV12" s="915" t="s">
        <v>596</v>
      </c>
      <c r="AW12" s="916">
        <f>DATE($AW10,$AX10,1)</f>
        <v>46143</v>
      </c>
      <c r="AX12" s="917"/>
      <c r="AY12" s="917"/>
      <c r="AZ12" s="917"/>
      <c r="BA12" s="917"/>
      <c r="BB12" s="917"/>
      <c r="BC12" s="917"/>
      <c r="BD12" s="917"/>
      <c r="BE12" s="918"/>
      <c r="BG12" s="915" t="s">
        <v>596</v>
      </c>
      <c r="BH12" s="916">
        <f>DATE($BH10,$BI10,1)</f>
        <v>46204</v>
      </c>
      <c r="BI12" s="917"/>
      <c r="BJ12" s="917"/>
      <c r="BK12" s="917"/>
      <c r="BL12" s="917"/>
      <c r="BM12" s="917"/>
      <c r="BN12" s="917"/>
      <c r="BO12" s="917"/>
      <c r="BP12" s="918"/>
    </row>
    <row r="13" spans="1:68" ht="14.25" customHeight="1">
      <c r="A13" s="894"/>
      <c r="B13" s="919" t="s">
        <v>630</v>
      </c>
      <c r="C13" s="920">
        <f>IF("土"=$K6,$E10,"")</f>
        <v>27</v>
      </c>
      <c r="D13" s="921">
        <f>IF(C13="",IF("日"=$K6,$E10,""),C13+1)</f>
        <v>28</v>
      </c>
      <c r="E13" s="921">
        <f>IF(D13="",IF("月"=$K6,$E10,""),D13+1)</f>
        <v>29</v>
      </c>
      <c r="F13" s="921">
        <f>IF(E13="",IF("火"=$K6,$E10,""),E13+1)</f>
        <v>30</v>
      </c>
      <c r="G13" s="921">
        <f>IF(F13="",IF("水"=$K6,$E10,""),F13+1)</f>
        <v>31</v>
      </c>
      <c r="H13" s="921">
        <f>IF(G13="",IF("木"=$K6,$E10,""),G13+1)</f>
        <v>32</v>
      </c>
      <c r="I13" s="921">
        <f>IF(H13="",IF("金"=$K6,$E10,""),H13+1)</f>
        <v>33</v>
      </c>
      <c r="J13" s="922" t="s">
        <v>598</v>
      </c>
      <c r="K13" s="923">
        <f>COUNTIFS(C14:I14,"土",C15:I15,"")+COUNTIFS(C14:I14,"日",C15:I15,"")</f>
        <v>2</v>
      </c>
      <c r="L13" s="894"/>
      <c r="M13" s="919" t="s">
        <v>630</v>
      </c>
      <c r="N13" s="920">
        <f>IF(I130&lt;$G$7,I132+1,"")</f>
        <v>45983</v>
      </c>
      <c r="O13" s="921">
        <f t="shared" ref="O13:T13" si="6">IF(N11&lt;$G$7,N13+1,"")</f>
        <v>45984</v>
      </c>
      <c r="P13" s="921">
        <f t="shared" si="6"/>
        <v>45985</v>
      </c>
      <c r="Q13" s="921">
        <f t="shared" si="6"/>
        <v>45986</v>
      </c>
      <c r="R13" s="921">
        <f t="shared" si="6"/>
        <v>45987</v>
      </c>
      <c r="S13" s="921">
        <f t="shared" si="6"/>
        <v>45988</v>
      </c>
      <c r="T13" s="921">
        <f t="shared" si="6"/>
        <v>45989</v>
      </c>
      <c r="U13" s="922" t="s">
        <v>598</v>
      </c>
      <c r="V13" s="923">
        <f>COUNTIFS(N14:T14,"土",N15:T15,"")+COUNTIFS(N14:T14,"日",N15:T15,"")</f>
        <v>2</v>
      </c>
      <c r="Y13" s="919" t="s">
        <v>630</v>
      </c>
      <c r="Z13" s="920" t="str">
        <f>IF(T130&lt;$G$7,T132+1,"")</f>
        <v/>
      </c>
      <c r="AA13" s="921" t="str">
        <f t="shared" ref="AA13:AF13" si="7">IF(Z11&lt;$G$7,Z13+1,"")</f>
        <v/>
      </c>
      <c r="AB13" s="921" t="str">
        <f t="shared" si="7"/>
        <v/>
      </c>
      <c r="AC13" s="921" t="str">
        <f t="shared" si="7"/>
        <v/>
      </c>
      <c r="AD13" s="921" t="str">
        <f t="shared" si="7"/>
        <v/>
      </c>
      <c r="AE13" s="921" t="str">
        <f t="shared" si="7"/>
        <v/>
      </c>
      <c r="AF13" s="921" t="str">
        <f t="shared" si="7"/>
        <v/>
      </c>
      <c r="AG13" s="922" t="s">
        <v>598</v>
      </c>
      <c r="AH13" s="923">
        <f>COUNTIFS(Z14:AF14,"土",Z15:AF15,"")+COUNTIFS(Z14:AF14,"日",Z15:AF15,"")</f>
        <v>0</v>
      </c>
      <c r="AJ13" s="919" t="s">
        <v>630</v>
      </c>
      <c r="AK13" s="920" t="str">
        <f>IF(AF130&lt;$G$7,AF132+1,"")</f>
        <v/>
      </c>
      <c r="AL13" s="921" t="str">
        <f t="shared" ref="AL13:AQ13" si="8">IF(AK11&lt;$G$7,AK13+1,"")</f>
        <v/>
      </c>
      <c r="AM13" s="921" t="str">
        <f t="shared" si="8"/>
        <v/>
      </c>
      <c r="AN13" s="921" t="str">
        <f t="shared" si="8"/>
        <v/>
      </c>
      <c r="AO13" s="921" t="str">
        <f t="shared" si="8"/>
        <v/>
      </c>
      <c r="AP13" s="921" t="str">
        <f t="shared" si="8"/>
        <v/>
      </c>
      <c r="AQ13" s="921" t="str">
        <f t="shared" si="8"/>
        <v/>
      </c>
      <c r="AR13" s="922" t="s">
        <v>598</v>
      </c>
      <c r="AS13" s="923">
        <f>COUNTIFS(AK14:AQ14,"土",AK15:AQ15,"")+COUNTIFS(AK14:AQ14,"日",AK15:AQ15,"")</f>
        <v>0</v>
      </c>
      <c r="AV13" s="919" t="s">
        <v>630</v>
      </c>
      <c r="AW13" s="920" t="str">
        <f>IF(AQ130&lt;$G$7,AQ132+1,"")</f>
        <v/>
      </c>
      <c r="AX13" s="921" t="str">
        <f t="shared" ref="AX13:BC13" si="9">IF(AW11&lt;$G$7,AW13+1,"")</f>
        <v/>
      </c>
      <c r="AY13" s="921" t="str">
        <f t="shared" si="9"/>
        <v/>
      </c>
      <c r="AZ13" s="921" t="str">
        <f t="shared" si="9"/>
        <v/>
      </c>
      <c r="BA13" s="921" t="str">
        <f t="shared" si="9"/>
        <v/>
      </c>
      <c r="BB13" s="921" t="str">
        <f t="shared" si="9"/>
        <v/>
      </c>
      <c r="BC13" s="921" t="str">
        <f t="shared" si="9"/>
        <v/>
      </c>
      <c r="BD13" s="922" t="s">
        <v>598</v>
      </c>
      <c r="BE13" s="923">
        <f>COUNTIFS(AW14:BC14,"土",AW15:BC15,"")+COUNTIFS(AW14:BC14,"日",AW15:BC15,"")</f>
        <v>0</v>
      </c>
      <c r="BG13" s="919" t="s">
        <v>630</v>
      </c>
      <c r="BH13" s="920" t="str">
        <f>IF(BC130&lt;$G$7,BC132+1,"")</f>
        <v/>
      </c>
      <c r="BI13" s="921" t="str">
        <f t="shared" ref="BI13:BN13" si="10">IF(BH11&lt;$G$7,BH13+1,"")</f>
        <v/>
      </c>
      <c r="BJ13" s="921" t="str">
        <f t="shared" si="10"/>
        <v/>
      </c>
      <c r="BK13" s="921" t="str">
        <f t="shared" si="10"/>
        <v/>
      </c>
      <c r="BL13" s="921" t="str">
        <f t="shared" si="10"/>
        <v/>
      </c>
      <c r="BM13" s="921" t="str">
        <f t="shared" si="10"/>
        <v/>
      </c>
      <c r="BN13" s="921" t="str">
        <f t="shared" si="10"/>
        <v/>
      </c>
      <c r="BO13" s="922" t="s">
        <v>598</v>
      </c>
      <c r="BP13" s="923">
        <f>COUNTIFS(BH14:BN14,"土",BH15:BN15,"")+COUNTIFS(BH14:BN14,"日",BH15:BN15,"")</f>
        <v>0</v>
      </c>
    </row>
    <row r="14" spans="1:68" ht="14.25" customHeight="1">
      <c r="A14" s="894"/>
      <c r="B14" s="919" t="s">
        <v>569</v>
      </c>
      <c r="C14" s="924" t="str">
        <f>IF(C13="","","土")</f>
        <v>土</v>
      </c>
      <c r="D14" s="924" t="str">
        <f>IF(D13="","","日")</f>
        <v>日</v>
      </c>
      <c r="E14" s="924" t="str">
        <f>IF(E13="","","月")</f>
        <v>月</v>
      </c>
      <c r="F14" s="924" t="str">
        <f>IF(F13="","","火")</f>
        <v>火</v>
      </c>
      <c r="G14" s="924" t="str">
        <f>IF(G13="","","水")</f>
        <v>水</v>
      </c>
      <c r="H14" s="924" t="str">
        <f>IF(H13="","","木")</f>
        <v>木</v>
      </c>
      <c r="I14" s="924" t="str">
        <f>IF(I13="","","金")</f>
        <v>金</v>
      </c>
      <c r="J14" s="925" t="s">
        <v>631</v>
      </c>
      <c r="K14" s="926">
        <f>COUNTIF(C15:I15,"夏休")+COUNTIF(C15:I15,"冬休")+COUNTIF(C15:I15,"中止")+COUNTIF(C15:I15,"制作中")</f>
        <v>0</v>
      </c>
      <c r="L14" s="894"/>
      <c r="M14" s="919" t="s">
        <v>569</v>
      </c>
      <c r="N14" s="924" t="str">
        <f>IF(N13="","","土")</f>
        <v>土</v>
      </c>
      <c r="O14" s="924" t="str">
        <f>IF(O13="","","日")</f>
        <v>日</v>
      </c>
      <c r="P14" s="924" t="str">
        <f>IF(P13="","","月")</f>
        <v>月</v>
      </c>
      <c r="Q14" s="924" t="str">
        <f>IF(Q13="","","火")</f>
        <v>火</v>
      </c>
      <c r="R14" s="924" t="str">
        <f>IF(R13="","","水")</f>
        <v>水</v>
      </c>
      <c r="S14" s="924" t="str">
        <f>IF(S13="","","木")</f>
        <v>木</v>
      </c>
      <c r="T14" s="924" t="str">
        <f>IF(T13="","","金")</f>
        <v>金</v>
      </c>
      <c r="U14" s="925" t="s">
        <v>631</v>
      </c>
      <c r="V14" s="926">
        <f>COUNTIF(N15:T15,"夏休")+COUNTIF(N15:T15,"冬休")+COUNTIF(N15:T15,"中止")+COUNTIF(N15:T15,"制作中")</f>
        <v>0</v>
      </c>
      <c r="Y14" s="919" t="s">
        <v>569</v>
      </c>
      <c r="Z14" s="924" t="str">
        <f>IF(Z13="","","土")</f>
        <v/>
      </c>
      <c r="AA14" s="924" t="str">
        <f>IF(AA13="","","日")</f>
        <v/>
      </c>
      <c r="AB14" s="924" t="str">
        <f>IF(AB13="","","月")</f>
        <v/>
      </c>
      <c r="AC14" s="924" t="str">
        <f>IF(AC13="","","火")</f>
        <v/>
      </c>
      <c r="AD14" s="924" t="str">
        <f>IF(AD13="","","水")</f>
        <v/>
      </c>
      <c r="AE14" s="924" t="str">
        <f>IF(AE13="","","木")</f>
        <v/>
      </c>
      <c r="AF14" s="924" t="str">
        <f>IF(AF13="","","金")</f>
        <v/>
      </c>
      <c r="AG14" s="925" t="s">
        <v>631</v>
      </c>
      <c r="AH14" s="926">
        <f>COUNTIF(Z15:AF15,"夏休")+COUNTIF(Z15:AF15,"冬休")+COUNTIF(Z15:AF15,"中止")+COUNTIF(Z15:AF15,"制作中")</f>
        <v>0</v>
      </c>
      <c r="AJ14" s="919" t="s">
        <v>569</v>
      </c>
      <c r="AK14" s="924" t="str">
        <f>IF(AK13="","","土")</f>
        <v/>
      </c>
      <c r="AL14" s="924" t="str">
        <f>IF(AL13="","","日")</f>
        <v/>
      </c>
      <c r="AM14" s="924" t="str">
        <f>IF(AM13="","","月")</f>
        <v/>
      </c>
      <c r="AN14" s="924" t="str">
        <f>IF(AN13="","","火")</f>
        <v/>
      </c>
      <c r="AO14" s="924" t="str">
        <f>IF(AO13="","","水")</f>
        <v/>
      </c>
      <c r="AP14" s="924" t="str">
        <f>IF(AP13="","","木")</f>
        <v/>
      </c>
      <c r="AQ14" s="924" t="str">
        <f>IF(AQ13="","","金")</f>
        <v/>
      </c>
      <c r="AR14" s="925" t="s">
        <v>631</v>
      </c>
      <c r="AS14" s="926">
        <f>COUNTIF(AK15:AQ15,"夏休")+COUNTIF(AK15:AQ15,"冬休")+COUNTIF(AK15:AQ15,"中止")+COUNTIF(AK15:AQ15,"制作中")</f>
        <v>0</v>
      </c>
      <c r="AV14" s="919" t="s">
        <v>569</v>
      </c>
      <c r="AW14" s="924" t="str">
        <f>IF(AW13="","","土")</f>
        <v/>
      </c>
      <c r="AX14" s="924" t="str">
        <f>IF(AX13="","","日")</f>
        <v/>
      </c>
      <c r="AY14" s="924" t="str">
        <f>IF(AY13="","","月")</f>
        <v/>
      </c>
      <c r="AZ14" s="924" t="str">
        <f>IF(AZ13="","","火")</f>
        <v/>
      </c>
      <c r="BA14" s="924" t="str">
        <f>IF(BA13="","","水")</f>
        <v/>
      </c>
      <c r="BB14" s="924" t="str">
        <f>IF(BB13="","","木")</f>
        <v/>
      </c>
      <c r="BC14" s="924" t="str">
        <f>IF(BC13="","","金")</f>
        <v/>
      </c>
      <c r="BD14" s="925" t="s">
        <v>631</v>
      </c>
      <c r="BE14" s="926">
        <f>COUNTIF(AW15:BC15,"夏休")+COUNTIF(AW15:BC15,"冬休")+COUNTIF(AW15:BC15,"中止")+COUNTIF(AW15:BC15,"制作中")</f>
        <v>0</v>
      </c>
      <c r="BG14" s="919" t="s">
        <v>569</v>
      </c>
      <c r="BH14" s="924" t="str">
        <f>IF(BH13="","","土")</f>
        <v/>
      </c>
      <c r="BI14" s="924" t="str">
        <f>IF(BI13="","","日")</f>
        <v/>
      </c>
      <c r="BJ14" s="924" t="str">
        <f>IF(BJ13="","","月")</f>
        <v/>
      </c>
      <c r="BK14" s="924" t="str">
        <f>IF(BK13="","","火")</f>
        <v/>
      </c>
      <c r="BL14" s="924" t="str">
        <f>IF(BL13="","","水")</f>
        <v/>
      </c>
      <c r="BM14" s="924" t="str">
        <f>IF(BM13="","","木")</f>
        <v/>
      </c>
      <c r="BN14" s="924" t="str">
        <f>IF(BN13="","","金")</f>
        <v/>
      </c>
      <c r="BO14" s="925" t="s">
        <v>631</v>
      </c>
      <c r="BP14" s="926">
        <f>COUNTIF(BH15:BN15,"夏休")+COUNTIF(BH15:BN15,"冬休")+COUNTIF(BH15:BN15,"中止")+COUNTIF(BH15:BN15,"制作中")</f>
        <v>0</v>
      </c>
    </row>
    <row r="15" spans="1:68" ht="14.25" customHeight="1">
      <c r="A15" s="894"/>
      <c r="B15" s="927" t="s">
        <v>631</v>
      </c>
      <c r="C15" s="928"/>
      <c r="D15" s="929"/>
      <c r="E15" s="929"/>
      <c r="F15" s="929"/>
      <c r="G15" s="929"/>
      <c r="H15" s="929"/>
      <c r="I15" s="930"/>
      <c r="J15" s="925" t="s">
        <v>527</v>
      </c>
      <c r="K15" s="931">
        <f>COUNT(C13:I13)-K14</f>
        <v>7</v>
      </c>
      <c r="L15" s="894"/>
      <c r="M15" s="927" t="s">
        <v>631</v>
      </c>
      <c r="N15" s="928"/>
      <c r="O15" s="929"/>
      <c r="P15" s="929"/>
      <c r="Q15" s="929"/>
      <c r="R15" s="929"/>
      <c r="S15" s="929"/>
      <c r="T15" s="930"/>
      <c r="U15" s="925" t="s">
        <v>527</v>
      </c>
      <c r="V15" s="926">
        <f>COUNT(N13:T13)-V14</f>
        <v>7</v>
      </c>
      <c r="Y15" s="927" t="s">
        <v>631</v>
      </c>
      <c r="Z15" s="928"/>
      <c r="AA15" s="929"/>
      <c r="AB15" s="929"/>
      <c r="AC15" s="929"/>
      <c r="AD15" s="929"/>
      <c r="AE15" s="929"/>
      <c r="AF15" s="930"/>
      <c r="AG15" s="925" t="s">
        <v>527</v>
      </c>
      <c r="AH15" s="926">
        <f>COUNT(Z13:AF13)-AH14</f>
        <v>0</v>
      </c>
      <c r="AJ15" s="927" t="s">
        <v>631</v>
      </c>
      <c r="AK15" s="928"/>
      <c r="AL15" s="929"/>
      <c r="AM15" s="929"/>
      <c r="AN15" s="929"/>
      <c r="AO15" s="929"/>
      <c r="AP15" s="929"/>
      <c r="AQ15" s="930"/>
      <c r="AR15" s="925" t="s">
        <v>527</v>
      </c>
      <c r="AS15" s="926">
        <f>COUNT(AK13:AQ13)-AS14</f>
        <v>0</v>
      </c>
      <c r="AV15" s="927" t="s">
        <v>631</v>
      </c>
      <c r="AW15" s="928"/>
      <c r="AX15" s="929"/>
      <c r="AY15" s="929"/>
      <c r="AZ15" s="929"/>
      <c r="BA15" s="929"/>
      <c r="BB15" s="929"/>
      <c r="BC15" s="930"/>
      <c r="BD15" s="925" t="s">
        <v>527</v>
      </c>
      <c r="BE15" s="926">
        <f>COUNT(AW13:BC13)-BE14</f>
        <v>0</v>
      </c>
      <c r="BG15" s="927" t="s">
        <v>631</v>
      </c>
      <c r="BH15" s="928"/>
      <c r="BI15" s="929"/>
      <c r="BJ15" s="929"/>
      <c r="BK15" s="929"/>
      <c r="BL15" s="929"/>
      <c r="BM15" s="929"/>
      <c r="BN15" s="930"/>
      <c r="BO15" s="925" t="s">
        <v>527</v>
      </c>
      <c r="BP15" s="926">
        <f>COUNT(BH13:BN13)-BP14</f>
        <v>0</v>
      </c>
    </row>
    <row r="16" spans="1:68" ht="14.25" customHeight="1">
      <c r="A16" s="894"/>
      <c r="B16" s="927"/>
      <c r="C16" s="932"/>
      <c r="D16" s="933"/>
      <c r="E16" s="933"/>
      <c r="F16" s="933"/>
      <c r="G16" s="933"/>
      <c r="H16" s="933"/>
      <c r="I16" s="934"/>
      <c r="J16" s="925" t="s">
        <v>573</v>
      </c>
      <c r="K16" s="926">
        <f>COUNTIF(C17:I18,"休")</f>
        <v>2</v>
      </c>
      <c r="L16" s="894"/>
      <c r="M16" s="927"/>
      <c r="N16" s="932"/>
      <c r="O16" s="933"/>
      <c r="P16" s="933"/>
      <c r="Q16" s="933"/>
      <c r="R16" s="933"/>
      <c r="S16" s="933"/>
      <c r="T16" s="934"/>
      <c r="U16" s="925" t="s">
        <v>573</v>
      </c>
      <c r="V16" s="926">
        <f>COUNTIF(N17:T18,"休")</f>
        <v>2</v>
      </c>
      <c r="Y16" s="927"/>
      <c r="Z16" s="932"/>
      <c r="AA16" s="933"/>
      <c r="AB16" s="933"/>
      <c r="AC16" s="933"/>
      <c r="AD16" s="933"/>
      <c r="AE16" s="933"/>
      <c r="AF16" s="934"/>
      <c r="AG16" s="925" t="s">
        <v>573</v>
      </c>
      <c r="AH16" s="926">
        <f>COUNTIF(Z17:AF18,"休")</f>
        <v>0</v>
      </c>
      <c r="AJ16" s="927"/>
      <c r="AK16" s="932"/>
      <c r="AL16" s="933"/>
      <c r="AM16" s="933"/>
      <c r="AN16" s="933"/>
      <c r="AO16" s="933"/>
      <c r="AP16" s="933"/>
      <c r="AQ16" s="934"/>
      <c r="AR16" s="925" t="s">
        <v>573</v>
      </c>
      <c r="AS16" s="926">
        <f>COUNTIF(AK17:AQ18,"休")</f>
        <v>0</v>
      </c>
      <c r="AV16" s="927"/>
      <c r="AW16" s="932"/>
      <c r="AX16" s="933"/>
      <c r="AY16" s="933"/>
      <c r="AZ16" s="933"/>
      <c r="BA16" s="933"/>
      <c r="BB16" s="933"/>
      <c r="BC16" s="934"/>
      <c r="BD16" s="925" t="s">
        <v>573</v>
      </c>
      <c r="BE16" s="926">
        <f>COUNTIF(AW17:BC18,"休")</f>
        <v>0</v>
      </c>
      <c r="BG16" s="927"/>
      <c r="BH16" s="932"/>
      <c r="BI16" s="933"/>
      <c r="BJ16" s="933"/>
      <c r="BK16" s="933"/>
      <c r="BL16" s="933"/>
      <c r="BM16" s="933"/>
      <c r="BN16" s="934"/>
      <c r="BO16" s="925" t="s">
        <v>573</v>
      </c>
      <c r="BP16" s="926">
        <f>COUNTIF(BH17:BN18,"休")</f>
        <v>0</v>
      </c>
    </row>
    <row r="17" spans="1:74" ht="14.25" customHeight="1">
      <c r="A17" s="894"/>
      <c r="B17" s="927" t="s">
        <v>535</v>
      </c>
      <c r="C17" s="935" t="s">
        <v>581</v>
      </c>
      <c r="D17" s="936" t="s">
        <v>581</v>
      </c>
      <c r="E17" s="936"/>
      <c r="F17" s="936"/>
      <c r="G17" s="936"/>
      <c r="H17" s="936"/>
      <c r="I17" s="937"/>
      <c r="J17" s="925" t="s">
        <v>575</v>
      </c>
      <c r="K17" s="938">
        <f>K16/K15</f>
        <v>0.2857142857142857</v>
      </c>
      <c r="L17" s="894"/>
      <c r="M17" s="927" t="s">
        <v>535</v>
      </c>
      <c r="N17" s="935" t="s">
        <v>581</v>
      </c>
      <c r="O17" s="936" t="s">
        <v>581</v>
      </c>
      <c r="P17" s="936"/>
      <c r="Q17" s="936"/>
      <c r="R17" s="936"/>
      <c r="S17" s="936"/>
      <c r="T17" s="937"/>
      <c r="U17" s="925" t="s">
        <v>575</v>
      </c>
      <c r="V17" s="939">
        <f>V16/V15</f>
        <v>0.2857142857142857</v>
      </c>
      <c r="Y17" s="927" t="s">
        <v>535</v>
      </c>
      <c r="Z17" s="935"/>
      <c r="AA17" s="936"/>
      <c r="AB17" s="936"/>
      <c r="AC17" s="936"/>
      <c r="AD17" s="936"/>
      <c r="AE17" s="936"/>
      <c r="AF17" s="937"/>
      <c r="AG17" s="925" t="s">
        <v>575</v>
      </c>
      <c r="AH17" s="939" t="e">
        <f>AH16/AH15</f>
        <v>#DIV/0!</v>
      </c>
      <c r="AJ17" s="927" t="s">
        <v>535</v>
      </c>
      <c r="AK17" s="935"/>
      <c r="AL17" s="936"/>
      <c r="AM17" s="936"/>
      <c r="AN17" s="936"/>
      <c r="AO17" s="936"/>
      <c r="AP17" s="936"/>
      <c r="AQ17" s="937"/>
      <c r="AR17" s="925" t="s">
        <v>575</v>
      </c>
      <c r="AS17" s="939" t="e">
        <f>AS16/AS15</f>
        <v>#DIV/0!</v>
      </c>
      <c r="AV17" s="927" t="s">
        <v>535</v>
      </c>
      <c r="AW17" s="935"/>
      <c r="AX17" s="936"/>
      <c r="AY17" s="936"/>
      <c r="AZ17" s="936"/>
      <c r="BA17" s="936"/>
      <c r="BB17" s="936"/>
      <c r="BC17" s="937"/>
      <c r="BD17" s="925" t="s">
        <v>575</v>
      </c>
      <c r="BE17" s="939" t="e">
        <f>BE16/BE15</f>
        <v>#DIV/0!</v>
      </c>
      <c r="BG17" s="927" t="s">
        <v>535</v>
      </c>
      <c r="BH17" s="935"/>
      <c r="BI17" s="936"/>
      <c r="BJ17" s="936"/>
      <c r="BK17" s="936"/>
      <c r="BL17" s="936"/>
      <c r="BM17" s="936"/>
      <c r="BN17" s="937"/>
      <c r="BO17" s="925" t="s">
        <v>575</v>
      </c>
      <c r="BP17" s="939" t="e">
        <f>BP16/BP15</f>
        <v>#DIV/0!</v>
      </c>
    </row>
    <row r="18" spans="1:74" ht="14.25" customHeight="1">
      <c r="A18" s="894"/>
      <c r="B18" s="927"/>
      <c r="C18" s="935"/>
      <c r="D18" s="936"/>
      <c r="E18" s="936"/>
      <c r="F18" s="936"/>
      <c r="G18" s="936"/>
      <c r="H18" s="936"/>
      <c r="I18" s="937"/>
      <c r="J18" s="925" t="s">
        <v>528</v>
      </c>
      <c r="K18" s="926">
        <f>COUNTA(C19:I19)</f>
        <v>2</v>
      </c>
      <c r="L18" s="894"/>
      <c r="M18" s="927"/>
      <c r="N18" s="935"/>
      <c r="O18" s="936"/>
      <c r="P18" s="936"/>
      <c r="Q18" s="936"/>
      <c r="R18" s="936"/>
      <c r="S18" s="936"/>
      <c r="T18" s="937"/>
      <c r="U18" s="925" t="s">
        <v>528</v>
      </c>
      <c r="V18" s="926">
        <f>COUNTA(N19:T19)</f>
        <v>2</v>
      </c>
      <c r="Y18" s="927"/>
      <c r="Z18" s="935"/>
      <c r="AA18" s="936"/>
      <c r="AB18" s="936"/>
      <c r="AC18" s="936"/>
      <c r="AD18" s="936"/>
      <c r="AE18" s="936"/>
      <c r="AF18" s="937"/>
      <c r="AG18" s="925" t="s">
        <v>528</v>
      </c>
      <c r="AH18" s="926">
        <f>COUNTA(Z19:AF19)</f>
        <v>0</v>
      </c>
      <c r="AJ18" s="927"/>
      <c r="AK18" s="935"/>
      <c r="AL18" s="936"/>
      <c r="AM18" s="936"/>
      <c r="AN18" s="936"/>
      <c r="AO18" s="936"/>
      <c r="AP18" s="936"/>
      <c r="AQ18" s="937"/>
      <c r="AR18" s="925" t="s">
        <v>528</v>
      </c>
      <c r="AS18" s="926">
        <f>COUNTA(AK19:AQ19)</f>
        <v>0</v>
      </c>
      <c r="AV18" s="927"/>
      <c r="AW18" s="935"/>
      <c r="AX18" s="936"/>
      <c r="AY18" s="936"/>
      <c r="AZ18" s="936"/>
      <c r="BA18" s="936"/>
      <c r="BB18" s="936"/>
      <c r="BC18" s="937"/>
      <c r="BD18" s="925" t="s">
        <v>528</v>
      </c>
      <c r="BE18" s="926">
        <f>COUNTA(AW19:BC19)</f>
        <v>0</v>
      </c>
      <c r="BG18" s="927"/>
      <c r="BH18" s="935"/>
      <c r="BI18" s="936"/>
      <c r="BJ18" s="936"/>
      <c r="BK18" s="936"/>
      <c r="BL18" s="936"/>
      <c r="BM18" s="936"/>
      <c r="BN18" s="937"/>
      <c r="BO18" s="925" t="s">
        <v>528</v>
      </c>
      <c r="BP18" s="926">
        <f>COUNTA(BH19:BN19)</f>
        <v>0</v>
      </c>
    </row>
    <row r="19" spans="1:74" ht="14.25" customHeight="1">
      <c r="A19" s="894"/>
      <c r="B19" s="927" t="s">
        <v>538</v>
      </c>
      <c r="C19" s="935" t="s">
        <v>581</v>
      </c>
      <c r="D19" s="936" t="s">
        <v>581</v>
      </c>
      <c r="E19" s="936"/>
      <c r="F19" s="936"/>
      <c r="G19" s="936"/>
      <c r="H19" s="936"/>
      <c r="I19" s="937"/>
      <c r="J19" s="925" t="s">
        <v>577</v>
      </c>
      <c r="K19" s="938">
        <f>K18/K15</f>
        <v>0.2857142857142857</v>
      </c>
      <c r="L19" s="894"/>
      <c r="M19" s="927" t="s">
        <v>538</v>
      </c>
      <c r="N19" s="935" t="s">
        <v>581</v>
      </c>
      <c r="O19" s="936" t="s">
        <v>581</v>
      </c>
      <c r="P19" s="936"/>
      <c r="Q19" s="936"/>
      <c r="R19" s="936"/>
      <c r="S19" s="936"/>
      <c r="T19" s="937"/>
      <c r="U19" s="925" t="s">
        <v>577</v>
      </c>
      <c r="V19" s="939">
        <f>V18/V15</f>
        <v>0.2857142857142857</v>
      </c>
      <c r="Y19" s="927" t="s">
        <v>538</v>
      </c>
      <c r="Z19" s="935"/>
      <c r="AA19" s="936"/>
      <c r="AB19" s="936"/>
      <c r="AC19" s="936"/>
      <c r="AD19" s="936"/>
      <c r="AE19" s="936"/>
      <c r="AF19" s="937"/>
      <c r="AG19" s="925" t="s">
        <v>577</v>
      </c>
      <c r="AH19" s="939" t="e">
        <f>AH18/AH15</f>
        <v>#DIV/0!</v>
      </c>
      <c r="AJ19" s="927" t="s">
        <v>538</v>
      </c>
      <c r="AK19" s="935"/>
      <c r="AL19" s="936"/>
      <c r="AM19" s="936"/>
      <c r="AN19" s="936"/>
      <c r="AO19" s="936"/>
      <c r="AP19" s="936"/>
      <c r="AQ19" s="937"/>
      <c r="AR19" s="925" t="s">
        <v>577</v>
      </c>
      <c r="AS19" s="939" t="e">
        <f>AS18/AS15</f>
        <v>#DIV/0!</v>
      </c>
      <c r="AV19" s="927" t="s">
        <v>538</v>
      </c>
      <c r="AW19" s="935"/>
      <c r="AX19" s="936"/>
      <c r="AY19" s="936"/>
      <c r="AZ19" s="936"/>
      <c r="BA19" s="936"/>
      <c r="BB19" s="936"/>
      <c r="BC19" s="937"/>
      <c r="BD19" s="925" t="s">
        <v>577</v>
      </c>
      <c r="BE19" s="939" t="e">
        <f>BE18/BE15</f>
        <v>#DIV/0!</v>
      </c>
      <c r="BG19" s="927" t="s">
        <v>538</v>
      </c>
      <c r="BH19" s="935"/>
      <c r="BI19" s="936"/>
      <c r="BJ19" s="936"/>
      <c r="BK19" s="936"/>
      <c r="BL19" s="936"/>
      <c r="BM19" s="936"/>
      <c r="BN19" s="937"/>
      <c r="BO19" s="925" t="s">
        <v>577</v>
      </c>
      <c r="BP19" s="939" t="e">
        <f>BP18/BP15</f>
        <v>#DIV/0!</v>
      </c>
    </row>
    <row r="20" spans="1:74" ht="14.25" customHeight="1">
      <c r="A20" s="894"/>
      <c r="B20" s="940"/>
      <c r="C20" s="941"/>
      <c r="D20" s="942"/>
      <c r="E20" s="942"/>
      <c r="F20" s="942"/>
      <c r="G20" s="942"/>
      <c r="H20" s="942"/>
      <c r="I20" s="943"/>
      <c r="J20" s="944" t="s">
        <v>632</v>
      </c>
      <c r="K20" s="945" t="str">
        <f>IF(K13&lt;1,"対象外",IF(K18&gt;=K13,"OK","NG"))</f>
        <v>OK</v>
      </c>
      <c r="L20" s="894"/>
      <c r="M20" s="940"/>
      <c r="N20" s="941"/>
      <c r="O20" s="942"/>
      <c r="P20" s="942"/>
      <c r="Q20" s="942"/>
      <c r="R20" s="942"/>
      <c r="S20" s="942"/>
      <c r="T20" s="943"/>
      <c r="U20" s="944" t="s">
        <v>632</v>
      </c>
      <c r="V20" s="945" t="str">
        <f>IF(1&gt;V13,"対象外",IF(V18&gt;=V13,"OK","NG"))</f>
        <v>OK</v>
      </c>
      <c r="Y20" s="940"/>
      <c r="Z20" s="941"/>
      <c r="AA20" s="942"/>
      <c r="AB20" s="942"/>
      <c r="AC20" s="942"/>
      <c r="AD20" s="942"/>
      <c r="AE20" s="942"/>
      <c r="AF20" s="943"/>
      <c r="AG20" s="944" t="s">
        <v>632</v>
      </c>
      <c r="AH20" s="945" t="str">
        <f>IF(1&gt;AH13,"対象外",IF(AH18&gt;=AH13,"OK","NG"))</f>
        <v>対象外</v>
      </c>
      <c r="AJ20" s="940"/>
      <c r="AK20" s="941"/>
      <c r="AL20" s="942"/>
      <c r="AM20" s="942"/>
      <c r="AN20" s="942"/>
      <c r="AO20" s="942"/>
      <c r="AP20" s="942"/>
      <c r="AQ20" s="943"/>
      <c r="AR20" s="944" t="s">
        <v>632</v>
      </c>
      <c r="AS20" s="945" t="str">
        <f>IF(1&gt;AS13,"対象外",IF(AS18&gt;=AS13,"OK","NG"))</f>
        <v>対象外</v>
      </c>
      <c r="AV20" s="940"/>
      <c r="AW20" s="941"/>
      <c r="AX20" s="942"/>
      <c r="AY20" s="942"/>
      <c r="AZ20" s="942"/>
      <c r="BA20" s="942"/>
      <c r="BB20" s="942"/>
      <c r="BC20" s="943"/>
      <c r="BD20" s="944" t="s">
        <v>632</v>
      </c>
      <c r="BE20" s="945" t="str">
        <f>IF(1&gt;BE13,"対象外",IF(BE18&gt;=BE13,"OK","NG"))</f>
        <v>対象外</v>
      </c>
      <c r="BG20" s="940"/>
      <c r="BH20" s="941"/>
      <c r="BI20" s="942"/>
      <c r="BJ20" s="942"/>
      <c r="BK20" s="942"/>
      <c r="BL20" s="942"/>
      <c r="BM20" s="942"/>
      <c r="BN20" s="943"/>
      <c r="BO20" s="944" t="s">
        <v>632</v>
      </c>
      <c r="BP20" s="945" t="str">
        <f>IF(1&gt;BP13,"対象外",IF(BP18&gt;=BP13,"OK","NG"))</f>
        <v>対象外</v>
      </c>
      <c r="BV20" s="896" t="str">
        <f>IF(COUNTIF(K19:BP20,"NG")&gt;=1,"NG","OK")</f>
        <v>OK</v>
      </c>
    </row>
    <row r="21" spans="1:74" ht="14.25" hidden="1" customHeight="1">
      <c r="A21" s="894"/>
      <c r="B21" s="946" t="s">
        <v>633</v>
      </c>
      <c r="C21" s="946"/>
      <c r="D21" s="946"/>
      <c r="E21" s="946"/>
      <c r="F21" s="946"/>
      <c r="G21" s="946"/>
      <c r="H21" s="946">
        <f>IF(AND(DAY(H13)&gt;=22,DAY(H13)&lt;=28,H14="土"),1,0)</f>
        <v>0</v>
      </c>
      <c r="I21" s="946"/>
      <c r="J21" s="947"/>
      <c r="K21" s="947"/>
      <c r="L21" s="947"/>
      <c r="M21" s="946"/>
      <c r="N21" s="946"/>
      <c r="O21" s="946"/>
      <c r="P21" s="946"/>
      <c r="Q21" s="946"/>
      <c r="R21" s="946"/>
      <c r="S21" s="946">
        <f>IF(AND(DAY(S13)&gt;=22,DAY(S13)&lt;=28,S14="土"),1,0)</f>
        <v>0</v>
      </c>
      <c r="T21" s="946"/>
      <c r="U21" s="947"/>
      <c r="V21" s="947"/>
      <c r="W21" s="948"/>
      <c r="X21" s="948"/>
      <c r="Y21" s="946"/>
      <c r="Z21" s="946"/>
      <c r="AA21" s="946"/>
      <c r="AB21" s="946"/>
      <c r="AC21" s="946"/>
      <c r="AD21" s="946"/>
      <c r="AE21" s="946" t="e">
        <f>IF(AND(DAY(AE13)&gt;=22,DAY(AE13)&lt;=28,AE14="土"),1,0)</f>
        <v>#VALUE!</v>
      </c>
      <c r="AF21" s="946"/>
      <c r="AG21" s="947"/>
      <c r="AH21" s="947"/>
      <c r="AI21" s="948"/>
      <c r="AJ21" s="946"/>
      <c r="AK21" s="946"/>
      <c r="AL21" s="946"/>
      <c r="AM21" s="946"/>
      <c r="AN21" s="946"/>
      <c r="AO21" s="946"/>
      <c r="AP21" s="946" t="e">
        <f>IF(AND(DAY(AP13)&gt;=22,DAY(AP13)&lt;=28,AP14="土"),1,0)</f>
        <v>#VALUE!</v>
      </c>
      <c r="AQ21" s="946"/>
      <c r="AR21" s="947"/>
      <c r="AS21" s="947"/>
      <c r="AT21" s="948"/>
      <c r="AU21" s="948"/>
      <c r="AV21" s="946"/>
      <c r="AW21" s="946"/>
      <c r="AX21" s="946"/>
      <c r="AY21" s="946"/>
      <c r="AZ21" s="946"/>
      <c r="BA21" s="946"/>
      <c r="BB21" s="946" t="e">
        <f>IF(AND(DAY(BB13)&gt;=22,DAY(BB13)&lt;=28,BB14="土"),1,0)</f>
        <v>#VALUE!</v>
      </c>
      <c r="BC21" s="946"/>
      <c r="BD21" s="947"/>
      <c r="BE21" s="947"/>
      <c r="BF21" s="948"/>
      <c r="BG21" s="946"/>
      <c r="BH21" s="946"/>
      <c r="BI21" s="946"/>
      <c r="BJ21" s="946"/>
      <c r="BK21" s="946"/>
      <c r="BL21" s="946"/>
      <c r="BM21" s="946" t="e">
        <f>IF(AND(DAY(BM13)&gt;=22,DAY(BM13)&lt;=28,BM14="土"),1,0)</f>
        <v>#VALUE!</v>
      </c>
      <c r="BN21" s="946"/>
      <c r="BO21" s="947"/>
      <c r="BP21" s="947"/>
      <c r="BU21" s="896">
        <f>_xlfn.AGGREGATE(9,6,C21:BN21)</f>
        <v>0</v>
      </c>
      <c r="BV21" s="896" t="str">
        <f t="shared" ref="BV21:BV75" si="11">IF(COUNTIF(K20:BP21,"NG")&gt;=1,"NG","OK")</f>
        <v>OK</v>
      </c>
    </row>
    <row r="22" spans="1:74" ht="14.25" hidden="1" customHeight="1">
      <c r="A22" s="894"/>
      <c r="B22" s="946" t="s">
        <v>634</v>
      </c>
      <c r="C22" s="946"/>
      <c r="D22" s="946"/>
      <c r="E22" s="946"/>
      <c r="F22" s="946"/>
      <c r="G22" s="946"/>
      <c r="H22" s="946">
        <f>IF(AND(DAY(H13)&gt;=22,DAY(H13)&lt;=28,H14="土",OR(H19="休",H19="雨")),1,0)</f>
        <v>0</v>
      </c>
      <c r="I22" s="946"/>
      <c r="J22" s="947"/>
      <c r="K22" s="947"/>
      <c r="L22" s="947"/>
      <c r="M22" s="946"/>
      <c r="N22" s="946"/>
      <c r="O22" s="946"/>
      <c r="P22" s="946"/>
      <c r="Q22" s="946"/>
      <c r="R22" s="946"/>
      <c r="S22" s="946">
        <f>IF(AND(DAY(S13)&gt;=22,DAY(S13)&lt;=28,S14="土",OR(S19="休",S19="雨")),1,0)</f>
        <v>0</v>
      </c>
      <c r="T22" s="946"/>
      <c r="U22" s="947"/>
      <c r="V22" s="947"/>
      <c r="W22" s="948"/>
      <c r="X22" s="948"/>
      <c r="Y22" s="946"/>
      <c r="Z22" s="946"/>
      <c r="AA22" s="946"/>
      <c r="AB22" s="946"/>
      <c r="AC22" s="946"/>
      <c r="AD22" s="946"/>
      <c r="AE22" s="946" t="e">
        <f>IF(AND(DAY(AE13)&gt;=22,DAY(AE13)&lt;=28,AE14="土",OR(AE19="休",AE19="雨")),1,0)</f>
        <v>#VALUE!</v>
      </c>
      <c r="AF22" s="946"/>
      <c r="AG22" s="947"/>
      <c r="AH22" s="947"/>
      <c r="AI22" s="948"/>
      <c r="AJ22" s="946"/>
      <c r="AK22" s="946"/>
      <c r="AL22" s="946"/>
      <c r="AM22" s="946"/>
      <c r="AN22" s="946"/>
      <c r="AO22" s="946"/>
      <c r="AP22" s="946" t="e">
        <f>IF(AND(DAY(AP13)&gt;=22,DAY(AP13)&lt;=28,AP14="土",OR(AP19="休",AP19="雨")),1,0)</f>
        <v>#VALUE!</v>
      </c>
      <c r="AQ22" s="946"/>
      <c r="AR22" s="947"/>
      <c r="AS22" s="947"/>
      <c r="AT22" s="948"/>
      <c r="AU22" s="948"/>
      <c r="AV22" s="946"/>
      <c r="AW22" s="946"/>
      <c r="AX22" s="946"/>
      <c r="AY22" s="946"/>
      <c r="AZ22" s="946"/>
      <c r="BA22" s="946"/>
      <c r="BB22" s="946" t="e">
        <f>IF(AND(DAY(BB13)&gt;=22,DAY(BB13)&lt;=28,BB14="土",OR(BB19="休",BB19="雨")),1,0)</f>
        <v>#VALUE!</v>
      </c>
      <c r="BC22" s="946"/>
      <c r="BD22" s="947"/>
      <c r="BE22" s="947"/>
      <c r="BF22" s="948"/>
      <c r="BG22" s="946"/>
      <c r="BH22" s="946"/>
      <c r="BI22" s="946"/>
      <c r="BJ22" s="946"/>
      <c r="BK22" s="946"/>
      <c r="BL22" s="946"/>
      <c r="BM22" s="946" t="e">
        <f>IF(AND(DAY(BM13)&gt;=22,DAY(BM13)&lt;=28,BM14="土",OR(BM19="休",BM19="雨")),1,0)</f>
        <v>#VALUE!</v>
      </c>
      <c r="BN22" s="946"/>
      <c r="BO22" s="947"/>
      <c r="BP22" s="947"/>
      <c r="BU22" s="896">
        <f t="shared" ref="BU22:BU75" si="12">_xlfn.AGGREGATE(9,6,C22:BN22)</f>
        <v>0</v>
      </c>
      <c r="BV22" s="896" t="str">
        <f t="shared" si="11"/>
        <v>OK</v>
      </c>
    </row>
    <row r="23" spans="1:74" ht="14.25" hidden="1" customHeight="1">
      <c r="A23" s="894"/>
      <c r="B23" s="946" t="s">
        <v>635</v>
      </c>
      <c r="C23" s="946"/>
      <c r="D23" s="946"/>
      <c r="E23" s="946"/>
      <c r="F23" s="946"/>
      <c r="G23" s="946"/>
      <c r="H23" s="946">
        <f>IF(AND(DAY(H13)&gt;=8,DAY(H13)&lt;=14,H14="土"),1,0)</f>
        <v>0</v>
      </c>
      <c r="I23" s="946"/>
      <c r="J23" s="947"/>
      <c r="K23" s="947"/>
      <c r="L23" s="947"/>
      <c r="M23" s="946"/>
      <c r="N23" s="946"/>
      <c r="O23" s="946"/>
      <c r="P23" s="946"/>
      <c r="Q23" s="946"/>
      <c r="R23" s="946"/>
      <c r="S23" s="946">
        <f>IF(AND(DAY(S13)&gt;=8,DAY(S13)&lt;=14,S14="土"),1,0)</f>
        <v>0</v>
      </c>
      <c r="T23" s="946"/>
      <c r="U23" s="947"/>
      <c r="V23" s="947"/>
      <c r="W23" s="948"/>
      <c r="X23" s="948"/>
      <c r="Y23" s="946"/>
      <c r="Z23" s="946"/>
      <c r="AA23" s="946"/>
      <c r="AB23" s="946"/>
      <c r="AC23" s="946"/>
      <c r="AD23" s="946"/>
      <c r="AE23" s="946" t="e">
        <f>IF(AND(DAY(AE13)&gt;=8,DAY(AE13)&lt;=14,AE14="土"),1,0)</f>
        <v>#VALUE!</v>
      </c>
      <c r="AF23" s="946"/>
      <c r="AG23" s="947"/>
      <c r="AH23" s="947"/>
      <c r="AI23" s="948"/>
      <c r="AJ23" s="946"/>
      <c r="AK23" s="946"/>
      <c r="AL23" s="946"/>
      <c r="AM23" s="946"/>
      <c r="AN23" s="946"/>
      <c r="AO23" s="946"/>
      <c r="AP23" s="946" t="e">
        <f>IF(AND(DAY(AP13)&gt;=8,DAY(AP13)&lt;=14,AP14="土"),1,0)</f>
        <v>#VALUE!</v>
      </c>
      <c r="AQ23" s="946"/>
      <c r="AR23" s="947"/>
      <c r="AS23" s="947"/>
      <c r="AT23" s="948"/>
      <c r="AU23" s="948"/>
      <c r="AV23" s="946"/>
      <c r="AW23" s="946"/>
      <c r="AX23" s="946"/>
      <c r="AY23" s="946"/>
      <c r="AZ23" s="946"/>
      <c r="BA23" s="946"/>
      <c r="BB23" s="946" t="e">
        <f>IF(AND(DAY(BB13)&gt;=8,DAY(BB13)&lt;=14,BB14="土"),1,0)</f>
        <v>#VALUE!</v>
      </c>
      <c r="BC23" s="946"/>
      <c r="BD23" s="947"/>
      <c r="BE23" s="947"/>
      <c r="BF23" s="948"/>
      <c r="BG23" s="946"/>
      <c r="BH23" s="946"/>
      <c r="BI23" s="946"/>
      <c r="BJ23" s="946"/>
      <c r="BK23" s="946"/>
      <c r="BL23" s="946"/>
      <c r="BM23" s="946" t="e">
        <f>IF(AND(DAY(BM13)&gt;=8,DAY(BM13)&lt;=14,BM14="土"),1,0)</f>
        <v>#VALUE!</v>
      </c>
      <c r="BN23" s="946"/>
      <c r="BO23" s="947"/>
      <c r="BP23" s="947"/>
      <c r="BU23" s="896">
        <f t="shared" si="12"/>
        <v>0</v>
      </c>
      <c r="BV23" s="896" t="str">
        <f t="shared" si="11"/>
        <v>OK</v>
      </c>
    </row>
    <row r="24" spans="1:74" ht="14.25" hidden="1" customHeight="1">
      <c r="A24" s="894"/>
      <c r="B24" s="946" t="s">
        <v>636</v>
      </c>
      <c r="C24" s="946"/>
      <c r="D24" s="946"/>
      <c r="E24" s="946"/>
      <c r="F24" s="946"/>
      <c r="G24" s="946"/>
      <c r="H24" s="946">
        <f>IF(AND(DAY(H13)&gt;=8,DAY(H13)&lt;=14,H14="土",OR(H19="休",H19="雨")),1,0)</f>
        <v>0</v>
      </c>
      <c r="I24" s="946"/>
      <c r="J24" s="947"/>
      <c r="K24" s="947"/>
      <c r="L24" s="947"/>
      <c r="M24" s="946"/>
      <c r="N24" s="946"/>
      <c r="O24" s="946"/>
      <c r="P24" s="946"/>
      <c r="Q24" s="946"/>
      <c r="R24" s="946"/>
      <c r="S24" s="946">
        <f>IF(AND(DAY(S13)&gt;=8,DAY(S13)&lt;=14,S14="土",OR(S19="休",S19="雨")),1,0)</f>
        <v>0</v>
      </c>
      <c r="T24" s="946"/>
      <c r="U24" s="947"/>
      <c r="V24" s="947"/>
      <c r="W24" s="948"/>
      <c r="X24" s="948"/>
      <c r="Y24" s="946"/>
      <c r="Z24" s="946"/>
      <c r="AA24" s="946"/>
      <c r="AB24" s="946"/>
      <c r="AC24" s="946"/>
      <c r="AD24" s="946"/>
      <c r="AE24" s="946" t="e">
        <f>IF(AND(DAY(AE13)&gt;=8,DAY(AE13)&lt;=14,AE14="土",OR(AE19="休",AE19="雨")),1,0)</f>
        <v>#VALUE!</v>
      </c>
      <c r="AF24" s="946"/>
      <c r="AG24" s="947"/>
      <c r="AH24" s="947"/>
      <c r="AI24" s="948"/>
      <c r="AJ24" s="946"/>
      <c r="AK24" s="946"/>
      <c r="AL24" s="946"/>
      <c r="AM24" s="946"/>
      <c r="AN24" s="946"/>
      <c r="AO24" s="946"/>
      <c r="AP24" s="946" t="e">
        <f>IF(AND(DAY(AP13)&gt;=8,DAY(AP13)&lt;=14,AP14="土",OR(AP19="休",AP19="雨")),1,0)</f>
        <v>#VALUE!</v>
      </c>
      <c r="AQ24" s="946"/>
      <c r="AR24" s="947"/>
      <c r="AS24" s="947"/>
      <c r="AT24" s="948"/>
      <c r="AU24" s="948"/>
      <c r="AV24" s="946"/>
      <c r="AW24" s="946"/>
      <c r="AX24" s="946"/>
      <c r="AY24" s="946"/>
      <c r="AZ24" s="946"/>
      <c r="BA24" s="946"/>
      <c r="BB24" s="946" t="e">
        <f>IF(AND(DAY(BB13)&gt;=8,DAY(BB13)&lt;=14,BB14="土",OR(BB19="休",BB19="雨")),1,0)</f>
        <v>#VALUE!</v>
      </c>
      <c r="BC24" s="946"/>
      <c r="BD24" s="947"/>
      <c r="BE24" s="947"/>
      <c r="BF24" s="948"/>
      <c r="BG24" s="946"/>
      <c r="BH24" s="946"/>
      <c r="BI24" s="946"/>
      <c r="BJ24" s="946"/>
      <c r="BK24" s="946"/>
      <c r="BL24" s="946"/>
      <c r="BM24" s="946" t="e">
        <f>IF(AND(DAY(BM13)&gt;=8,DAY(BM13)&lt;=14,BM14="土",OR(BM19="休",BM19="雨")),1,0)</f>
        <v>#VALUE!</v>
      </c>
      <c r="BN24" s="946"/>
      <c r="BO24" s="947"/>
      <c r="BP24" s="947"/>
      <c r="BU24" s="896">
        <f t="shared" si="12"/>
        <v>0</v>
      </c>
      <c r="BV24" s="896" t="str">
        <f t="shared" si="11"/>
        <v>OK</v>
      </c>
    </row>
    <row r="25" spans="1:74" ht="14.25" customHeight="1">
      <c r="A25" s="894"/>
      <c r="B25" s="898"/>
      <c r="C25" s="898"/>
      <c r="D25" s="898"/>
      <c r="E25" s="898"/>
      <c r="F25" s="898"/>
      <c r="G25" s="898"/>
      <c r="H25" s="898"/>
      <c r="I25" s="898"/>
      <c r="J25" s="894"/>
      <c r="K25" s="894"/>
      <c r="L25" s="894"/>
      <c r="M25" s="898"/>
      <c r="N25" s="898"/>
      <c r="O25" s="898"/>
      <c r="P25" s="898"/>
      <c r="Q25" s="898"/>
      <c r="R25" s="898"/>
      <c r="S25" s="898"/>
      <c r="T25" s="898"/>
      <c r="U25" s="894"/>
      <c r="V25" s="894"/>
      <c r="Y25" s="898"/>
      <c r="Z25" s="898"/>
      <c r="AA25" s="898"/>
      <c r="AB25" s="898"/>
      <c r="AC25" s="898"/>
      <c r="AD25" s="898"/>
      <c r="AE25" s="898"/>
      <c r="AF25" s="898"/>
      <c r="AG25" s="894"/>
      <c r="AH25" s="894"/>
      <c r="AJ25" s="898"/>
      <c r="AK25" s="898"/>
      <c r="AL25" s="898"/>
      <c r="AM25" s="898"/>
      <c r="AN25" s="898"/>
      <c r="AO25" s="898"/>
      <c r="AP25" s="898"/>
      <c r="AQ25" s="898"/>
      <c r="AR25" s="894"/>
      <c r="AS25" s="894"/>
      <c r="AV25" s="898"/>
      <c r="AW25" s="898"/>
      <c r="AX25" s="898"/>
      <c r="AY25" s="898"/>
      <c r="AZ25" s="898"/>
      <c r="BA25" s="898"/>
      <c r="BB25" s="898"/>
      <c r="BC25" s="898"/>
      <c r="BD25" s="894"/>
      <c r="BE25" s="894"/>
      <c r="BG25" s="898"/>
      <c r="BH25" s="898"/>
      <c r="BI25" s="898"/>
      <c r="BJ25" s="898"/>
      <c r="BK25" s="898"/>
      <c r="BL25" s="898"/>
      <c r="BM25" s="898"/>
      <c r="BN25" s="898"/>
      <c r="BO25" s="894"/>
      <c r="BP25" s="894"/>
    </row>
    <row r="26" spans="1:74" ht="14.25" customHeight="1">
      <c r="A26" s="894"/>
      <c r="B26" s="894"/>
      <c r="C26" s="894"/>
      <c r="D26" s="894"/>
      <c r="E26" s="894"/>
      <c r="F26" s="894"/>
      <c r="G26" s="894"/>
      <c r="H26" s="894"/>
      <c r="I26" s="894"/>
      <c r="J26" s="894"/>
      <c r="K26" s="894"/>
      <c r="L26" s="894"/>
      <c r="M26" s="894"/>
      <c r="N26" s="894"/>
      <c r="O26" s="894"/>
      <c r="P26" s="894"/>
      <c r="Q26" s="894"/>
      <c r="R26" s="894"/>
      <c r="S26" s="894"/>
      <c r="T26" s="894"/>
      <c r="U26" s="894"/>
      <c r="V26" s="894"/>
    </row>
    <row r="27" spans="1:74" ht="14.25" hidden="1" customHeight="1">
      <c r="A27" s="894"/>
      <c r="B27" s="894"/>
      <c r="C27" s="913">
        <f>YEAR(I11+1)</f>
        <v>2025</v>
      </c>
      <c r="D27" s="913">
        <f>MONTH(I11+1)</f>
        <v>10</v>
      </c>
      <c r="E27" s="913">
        <f>DAY(I11+1)</f>
        <v>4</v>
      </c>
      <c r="F27" s="913"/>
      <c r="G27" s="913"/>
      <c r="H27" s="913"/>
      <c r="I27" s="913"/>
      <c r="J27" s="894"/>
      <c r="K27" s="894"/>
      <c r="L27" s="894"/>
      <c r="M27" s="894"/>
      <c r="N27" s="913">
        <f>YEAR(T11+1)</f>
        <v>2025</v>
      </c>
      <c r="O27" s="913">
        <f>MONTH(T11+1)</f>
        <v>11</v>
      </c>
      <c r="P27" s="913">
        <f>DAY(T11+1)</f>
        <v>29</v>
      </c>
      <c r="Q27" s="913"/>
      <c r="R27" s="913"/>
      <c r="S27" s="913"/>
      <c r="T27" s="913"/>
      <c r="U27" s="894"/>
      <c r="V27" s="894"/>
      <c r="Y27" s="894"/>
      <c r="Z27" s="913">
        <f>YEAR(AF11+1)</f>
        <v>2026</v>
      </c>
      <c r="AA27" s="913">
        <f>MONTH(AF11+1)</f>
        <v>1</v>
      </c>
      <c r="AB27" s="913">
        <f>DAY(AF11+1)</f>
        <v>24</v>
      </c>
      <c r="AC27" s="913"/>
      <c r="AD27" s="913"/>
      <c r="AE27" s="913"/>
      <c r="AF27" s="913"/>
      <c r="AG27" s="894"/>
      <c r="AH27" s="894"/>
      <c r="AJ27" s="894"/>
      <c r="AK27" s="913">
        <f>YEAR(AQ11+1)</f>
        <v>2026</v>
      </c>
      <c r="AL27" s="913">
        <f>MONTH(AQ11+1)</f>
        <v>3</v>
      </c>
      <c r="AM27" s="913">
        <f>DAY(AQ11+1)</f>
        <v>21</v>
      </c>
      <c r="AN27" s="913"/>
      <c r="AO27" s="913"/>
      <c r="AP27" s="913"/>
      <c r="AQ27" s="913"/>
      <c r="AR27" s="894"/>
      <c r="AS27" s="894"/>
      <c r="AV27" s="894"/>
      <c r="AW27" s="913">
        <f>YEAR(BC11+1)</f>
        <v>2026</v>
      </c>
      <c r="AX27" s="913">
        <f>MONTH(BC11+1)</f>
        <v>5</v>
      </c>
      <c r="AY27" s="913">
        <f>DAY(BC11+1)</f>
        <v>16</v>
      </c>
      <c r="AZ27" s="913"/>
      <c r="BA27" s="913"/>
      <c r="BB27" s="913"/>
      <c r="BC27" s="913"/>
      <c r="BD27" s="894"/>
      <c r="BE27" s="894"/>
      <c r="BG27" s="894"/>
      <c r="BH27" s="913">
        <f>YEAR(BN11+1)</f>
        <v>2026</v>
      </c>
      <c r="BI27" s="913">
        <f>MONTH(BN11+1)</f>
        <v>7</v>
      </c>
      <c r="BJ27" s="913">
        <f>DAY(BN11+1)</f>
        <v>11</v>
      </c>
      <c r="BK27" s="913"/>
      <c r="BL27" s="913"/>
      <c r="BM27" s="913"/>
      <c r="BN27" s="913"/>
      <c r="BO27" s="894"/>
      <c r="BP27" s="894"/>
    </row>
    <row r="28" spans="1:74" ht="14.25" hidden="1" customHeight="1">
      <c r="A28" s="894"/>
      <c r="B28" s="894"/>
      <c r="C28" s="914">
        <f>I11+1</f>
        <v>45934</v>
      </c>
      <c r="D28" s="914">
        <f>C28+1</f>
        <v>45935</v>
      </c>
      <c r="E28" s="914">
        <f t="shared" ref="E28:H28" si="13">D28+1</f>
        <v>45936</v>
      </c>
      <c r="F28" s="914">
        <f t="shared" si="13"/>
        <v>45937</v>
      </c>
      <c r="G28" s="914">
        <f t="shared" si="13"/>
        <v>45938</v>
      </c>
      <c r="H28" s="914">
        <f t="shared" si="13"/>
        <v>45939</v>
      </c>
      <c r="I28" s="914">
        <f>H28+1</f>
        <v>45940</v>
      </c>
      <c r="J28" s="894"/>
      <c r="K28" s="894"/>
      <c r="L28" s="894"/>
      <c r="M28" s="894"/>
      <c r="N28" s="914">
        <f>T11+1</f>
        <v>45990</v>
      </c>
      <c r="O28" s="914">
        <f t="shared" ref="O28:T28" si="14">N28+1</f>
        <v>45991</v>
      </c>
      <c r="P28" s="914">
        <f t="shared" si="14"/>
        <v>45992</v>
      </c>
      <c r="Q28" s="914">
        <f t="shared" si="14"/>
        <v>45993</v>
      </c>
      <c r="R28" s="914">
        <f t="shared" si="14"/>
        <v>45994</v>
      </c>
      <c r="S28" s="914">
        <f>R28+1</f>
        <v>45995</v>
      </c>
      <c r="T28" s="914">
        <f t="shared" si="14"/>
        <v>45996</v>
      </c>
      <c r="U28" s="894"/>
      <c r="V28" s="894"/>
      <c r="Y28" s="894"/>
      <c r="Z28" s="914">
        <f>AF11+1</f>
        <v>46046</v>
      </c>
      <c r="AA28" s="914">
        <f t="shared" ref="AA28:AF28" si="15">Z28+1</f>
        <v>46047</v>
      </c>
      <c r="AB28" s="914">
        <f t="shared" si="15"/>
        <v>46048</v>
      </c>
      <c r="AC28" s="914">
        <f t="shared" si="15"/>
        <v>46049</v>
      </c>
      <c r="AD28" s="914">
        <f t="shared" si="15"/>
        <v>46050</v>
      </c>
      <c r="AE28" s="914">
        <f t="shared" si="15"/>
        <v>46051</v>
      </c>
      <c r="AF28" s="914">
        <f t="shared" si="15"/>
        <v>46052</v>
      </c>
      <c r="AG28" s="894"/>
      <c r="AH28" s="894"/>
      <c r="AJ28" s="894"/>
      <c r="AK28" s="914">
        <f>AQ11+1</f>
        <v>46102</v>
      </c>
      <c r="AL28" s="914">
        <f t="shared" ref="AL28:AQ28" si="16">AK28+1</f>
        <v>46103</v>
      </c>
      <c r="AM28" s="914">
        <f t="shared" si="16"/>
        <v>46104</v>
      </c>
      <c r="AN28" s="914">
        <f t="shared" si="16"/>
        <v>46105</v>
      </c>
      <c r="AO28" s="914">
        <f t="shared" si="16"/>
        <v>46106</v>
      </c>
      <c r="AP28" s="914">
        <f t="shared" si="16"/>
        <v>46107</v>
      </c>
      <c r="AQ28" s="914">
        <f t="shared" si="16"/>
        <v>46108</v>
      </c>
      <c r="AR28" s="894"/>
      <c r="AS28" s="894"/>
      <c r="AV28" s="894"/>
      <c r="AW28" s="914">
        <f>BC11+1</f>
        <v>46158</v>
      </c>
      <c r="AX28" s="914">
        <f t="shared" ref="AX28:BC28" si="17">AW28+1</f>
        <v>46159</v>
      </c>
      <c r="AY28" s="914">
        <f t="shared" si="17"/>
        <v>46160</v>
      </c>
      <c r="AZ28" s="914">
        <f t="shared" si="17"/>
        <v>46161</v>
      </c>
      <c r="BA28" s="914">
        <f t="shared" si="17"/>
        <v>46162</v>
      </c>
      <c r="BB28" s="914">
        <f t="shared" si="17"/>
        <v>46163</v>
      </c>
      <c r="BC28" s="914">
        <f t="shared" si="17"/>
        <v>46164</v>
      </c>
      <c r="BD28" s="894"/>
      <c r="BE28" s="894"/>
      <c r="BG28" s="894"/>
      <c r="BH28" s="914">
        <f>BN11+1</f>
        <v>46214</v>
      </c>
      <c r="BI28" s="914">
        <f t="shared" ref="BI28:BN28" si="18">BH28+1</f>
        <v>46215</v>
      </c>
      <c r="BJ28" s="914">
        <f t="shared" si="18"/>
        <v>46216</v>
      </c>
      <c r="BK28" s="914">
        <f t="shared" si="18"/>
        <v>46217</v>
      </c>
      <c r="BL28" s="914">
        <f t="shared" si="18"/>
        <v>46218</v>
      </c>
      <c r="BM28" s="949">
        <f>BL28+1</f>
        <v>46219</v>
      </c>
      <c r="BN28" s="914">
        <f t="shared" si="18"/>
        <v>46220</v>
      </c>
      <c r="BO28" s="894"/>
      <c r="BP28" s="894"/>
    </row>
    <row r="29" spans="1:74" ht="14.25" customHeight="1">
      <c r="A29" s="894"/>
      <c r="B29" s="915" t="s">
        <v>596</v>
      </c>
      <c r="C29" s="916">
        <f>DATE($C27,$D27,1)</f>
        <v>45931</v>
      </c>
      <c r="D29" s="917"/>
      <c r="E29" s="917"/>
      <c r="F29" s="917"/>
      <c r="G29" s="917"/>
      <c r="H29" s="917"/>
      <c r="I29" s="917"/>
      <c r="J29" s="917"/>
      <c r="K29" s="918"/>
      <c r="L29" s="894"/>
      <c r="M29" s="915" t="s">
        <v>596</v>
      </c>
      <c r="N29" s="916">
        <f>DATE($N27,$O27,1)</f>
        <v>45962</v>
      </c>
      <c r="O29" s="917"/>
      <c r="P29" s="917"/>
      <c r="Q29" s="917"/>
      <c r="R29" s="917"/>
      <c r="S29" s="917"/>
      <c r="T29" s="917"/>
      <c r="U29" s="917"/>
      <c r="V29" s="918"/>
      <c r="Y29" s="915" t="s">
        <v>596</v>
      </c>
      <c r="Z29" s="916">
        <f>DATE($Z27,$AA27,1)</f>
        <v>46023</v>
      </c>
      <c r="AA29" s="917"/>
      <c r="AB29" s="917"/>
      <c r="AC29" s="917"/>
      <c r="AD29" s="917"/>
      <c r="AE29" s="917"/>
      <c r="AF29" s="917"/>
      <c r="AG29" s="917"/>
      <c r="AH29" s="918"/>
      <c r="AJ29" s="915" t="s">
        <v>596</v>
      </c>
      <c r="AK29" s="916">
        <f>DATE($AK27,$AL27,1)</f>
        <v>46082</v>
      </c>
      <c r="AL29" s="917"/>
      <c r="AM29" s="917"/>
      <c r="AN29" s="917"/>
      <c r="AO29" s="917"/>
      <c r="AP29" s="917"/>
      <c r="AQ29" s="917"/>
      <c r="AR29" s="917"/>
      <c r="AS29" s="918"/>
      <c r="AV29" s="915" t="s">
        <v>596</v>
      </c>
      <c r="AW29" s="916">
        <f>DATE($AW27,$AX27,1)</f>
        <v>46143</v>
      </c>
      <c r="AX29" s="917"/>
      <c r="AY29" s="917"/>
      <c r="AZ29" s="917"/>
      <c r="BA29" s="917"/>
      <c r="BB29" s="917"/>
      <c r="BC29" s="917"/>
      <c r="BD29" s="917"/>
      <c r="BE29" s="918"/>
      <c r="BG29" s="915" t="s">
        <v>596</v>
      </c>
      <c r="BH29" s="916">
        <f>DATE($BH27,$BI27,1)</f>
        <v>46204</v>
      </c>
      <c r="BI29" s="917"/>
      <c r="BJ29" s="917"/>
      <c r="BK29" s="917"/>
      <c r="BL29" s="917"/>
      <c r="BM29" s="917"/>
      <c r="BN29" s="917"/>
      <c r="BO29" s="917"/>
      <c r="BP29" s="918"/>
    </row>
    <row r="30" spans="1:74" ht="14.25" customHeight="1">
      <c r="A30" s="894"/>
      <c r="B30" s="919" t="s">
        <v>630</v>
      </c>
      <c r="C30" s="920">
        <f>IF(I11&lt;$G$7,C28,"")</f>
        <v>45934</v>
      </c>
      <c r="D30" s="921">
        <f t="shared" ref="D30:I30" si="19">IF(C28&lt;$G$7,C30+1,"")</f>
        <v>45935</v>
      </c>
      <c r="E30" s="921">
        <f t="shared" si="19"/>
        <v>45936</v>
      </c>
      <c r="F30" s="921">
        <f t="shared" si="19"/>
        <v>45937</v>
      </c>
      <c r="G30" s="921">
        <f t="shared" si="19"/>
        <v>45938</v>
      </c>
      <c r="H30" s="921">
        <f t="shared" si="19"/>
        <v>45939</v>
      </c>
      <c r="I30" s="921">
        <f t="shared" si="19"/>
        <v>45940</v>
      </c>
      <c r="J30" s="922" t="s">
        <v>598</v>
      </c>
      <c r="K30" s="923">
        <f>COUNTIFS(C31:I31,"土",C32:I32,"")+COUNTIFS(C31:I31,"日",C32:I32,"")</f>
        <v>2</v>
      </c>
      <c r="L30" s="894"/>
      <c r="M30" s="919" t="s">
        <v>630</v>
      </c>
      <c r="N30" s="920">
        <f>IF(T11&lt;$G$7,T13+1,"")</f>
        <v>45990</v>
      </c>
      <c r="O30" s="921">
        <f t="shared" ref="O30:T30" si="20">IF(N28&lt;$G$7,N30+1,"")</f>
        <v>45991</v>
      </c>
      <c r="P30" s="921">
        <f t="shared" si="20"/>
        <v>45992</v>
      </c>
      <c r="Q30" s="921">
        <f t="shared" si="20"/>
        <v>45993</v>
      </c>
      <c r="R30" s="921">
        <f t="shared" si="20"/>
        <v>45994</v>
      </c>
      <c r="S30" s="921">
        <f>IF(R28&lt;$G$7,R30+1,"")</f>
        <v>45995</v>
      </c>
      <c r="T30" s="921">
        <f t="shared" si="20"/>
        <v>45996</v>
      </c>
      <c r="U30" s="922" t="s">
        <v>598</v>
      </c>
      <c r="V30" s="923">
        <f>COUNTIFS(N31:T31,"土",N32:T32,"")+COUNTIFS(N31:T31,"日",N32:T32,"")</f>
        <v>2</v>
      </c>
      <c r="Y30" s="919" t="s">
        <v>630</v>
      </c>
      <c r="Z30" s="920" t="str">
        <f>IF(AF11&lt;$G$7,AF13+1,"")</f>
        <v/>
      </c>
      <c r="AA30" s="921" t="str">
        <f t="shared" ref="AA30:AF30" si="21">IF(Z28&lt;$G$7,Z30+1,"")</f>
        <v/>
      </c>
      <c r="AB30" s="921" t="str">
        <f t="shared" si="21"/>
        <v/>
      </c>
      <c r="AC30" s="921" t="str">
        <f t="shared" si="21"/>
        <v/>
      </c>
      <c r="AD30" s="921" t="str">
        <f t="shared" si="21"/>
        <v/>
      </c>
      <c r="AE30" s="921" t="str">
        <f t="shared" si="21"/>
        <v/>
      </c>
      <c r="AF30" s="921" t="str">
        <f t="shared" si="21"/>
        <v/>
      </c>
      <c r="AG30" s="922" t="s">
        <v>598</v>
      </c>
      <c r="AH30" s="923">
        <f>COUNTIFS(Z31:AF31,"土",Z32:AF32,"")+COUNTIFS(Z31:AF31,"日",Z32:AF32,"")</f>
        <v>0</v>
      </c>
      <c r="AJ30" s="919" t="s">
        <v>630</v>
      </c>
      <c r="AK30" s="920" t="str">
        <f>IF(AQ11&lt;$G$7,AQ13+1,"")</f>
        <v/>
      </c>
      <c r="AL30" s="921" t="str">
        <f t="shared" ref="AL30:AQ30" si="22">IF(AK28&lt;$G$7,AK30+1,"")</f>
        <v/>
      </c>
      <c r="AM30" s="921" t="str">
        <f t="shared" si="22"/>
        <v/>
      </c>
      <c r="AN30" s="921" t="str">
        <f t="shared" si="22"/>
        <v/>
      </c>
      <c r="AO30" s="921" t="str">
        <f t="shared" si="22"/>
        <v/>
      </c>
      <c r="AP30" s="921" t="str">
        <f t="shared" si="22"/>
        <v/>
      </c>
      <c r="AQ30" s="921" t="str">
        <f t="shared" si="22"/>
        <v/>
      </c>
      <c r="AR30" s="922" t="s">
        <v>598</v>
      </c>
      <c r="AS30" s="923">
        <f>COUNTIFS(AK31:AQ31,"土",AK32:AQ32,"")+COUNTIFS(AK31:AQ31,"日",AK32:AQ32,"")</f>
        <v>0</v>
      </c>
      <c r="AV30" s="919" t="s">
        <v>630</v>
      </c>
      <c r="AW30" s="920" t="str">
        <f>IF(BC11&lt;$G$7,BC13+1,"")</f>
        <v/>
      </c>
      <c r="AX30" s="921" t="str">
        <f t="shared" ref="AX30:BC30" si="23">IF(AW28&lt;$G$7,AW30+1,"")</f>
        <v/>
      </c>
      <c r="AY30" s="921" t="str">
        <f t="shared" si="23"/>
        <v/>
      </c>
      <c r="AZ30" s="921" t="str">
        <f t="shared" si="23"/>
        <v/>
      </c>
      <c r="BA30" s="921" t="str">
        <f t="shared" si="23"/>
        <v/>
      </c>
      <c r="BB30" s="921" t="str">
        <f t="shared" si="23"/>
        <v/>
      </c>
      <c r="BC30" s="921" t="str">
        <f t="shared" si="23"/>
        <v/>
      </c>
      <c r="BD30" s="922" t="s">
        <v>598</v>
      </c>
      <c r="BE30" s="923">
        <f>COUNTIFS(AW31:BC31,"土",AW32:BC32,"")+COUNTIFS(AW31:BC31,"日",AW32:BC32,"")</f>
        <v>0</v>
      </c>
      <c r="BG30" s="919" t="s">
        <v>630</v>
      </c>
      <c r="BH30" s="920" t="str">
        <f>IF(BN11&lt;$G$7,BN13+1,"")</f>
        <v/>
      </c>
      <c r="BI30" s="921" t="str">
        <f t="shared" ref="BI30:BN30" si="24">IF(BH28&lt;$G$7,BH30+1,"")</f>
        <v/>
      </c>
      <c r="BJ30" s="921" t="str">
        <f t="shared" si="24"/>
        <v/>
      </c>
      <c r="BK30" s="921" t="str">
        <f t="shared" si="24"/>
        <v/>
      </c>
      <c r="BL30" s="921" t="str">
        <f t="shared" si="24"/>
        <v/>
      </c>
      <c r="BM30" s="921" t="str">
        <f t="shared" si="24"/>
        <v/>
      </c>
      <c r="BN30" s="921" t="str">
        <f t="shared" si="24"/>
        <v/>
      </c>
      <c r="BO30" s="922" t="s">
        <v>598</v>
      </c>
      <c r="BP30" s="923">
        <f>COUNTIFS(BH31:BN31,"土",BH32:BN32,"")+COUNTIFS(BH31:BN31,"日",BH32:BN32,"")</f>
        <v>0</v>
      </c>
    </row>
    <row r="31" spans="1:74" ht="14.25" customHeight="1">
      <c r="A31" s="894"/>
      <c r="B31" s="919" t="s">
        <v>569</v>
      </c>
      <c r="C31" s="924" t="str">
        <f>IF(C30="","","土")</f>
        <v>土</v>
      </c>
      <c r="D31" s="924" t="str">
        <f>IF(D30="","","日")</f>
        <v>日</v>
      </c>
      <c r="E31" s="924" t="str">
        <f>IF(E30="","","月")</f>
        <v>月</v>
      </c>
      <c r="F31" s="924" t="str">
        <f>IF(F30="","","火")</f>
        <v>火</v>
      </c>
      <c r="G31" s="924" t="str">
        <f>IF(G30="","","水")</f>
        <v>水</v>
      </c>
      <c r="H31" s="924" t="str">
        <f>IF(H30="","","木")</f>
        <v>木</v>
      </c>
      <c r="I31" s="924" t="str">
        <f>IF(I30="","","金")</f>
        <v>金</v>
      </c>
      <c r="J31" s="925" t="s">
        <v>631</v>
      </c>
      <c r="K31" s="926">
        <f>COUNTIF(C32:I32,"夏休")+COUNTIF(C32:I32,"冬休")+COUNTIF(C32:I32,"中止")+COUNTIF(C32:I32,"制作中")</f>
        <v>0</v>
      </c>
      <c r="L31" s="894"/>
      <c r="M31" s="919" t="s">
        <v>569</v>
      </c>
      <c r="N31" s="924" t="str">
        <f>IF(N30="","","土")</f>
        <v>土</v>
      </c>
      <c r="O31" s="924" t="str">
        <f>IF(O30="","","日")</f>
        <v>日</v>
      </c>
      <c r="P31" s="924" t="str">
        <f>IF(P30="","","月")</f>
        <v>月</v>
      </c>
      <c r="Q31" s="924" t="str">
        <f>IF(Q30="","","火")</f>
        <v>火</v>
      </c>
      <c r="R31" s="924" t="str">
        <f>IF(R30="","","水")</f>
        <v>水</v>
      </c>
      <c r="S31" s="924" t="str">
        <f>IF(S30="","","木")</f>
        <v>木</v>
      </c>
      <c r="T31" s="924" t="str">
        <f>IF(T30="","","金")</f>
        <v>金</v>
      </c>
      <c r="U31" s="925" t="s">
        <v>631</v>
      </c>
      <c r="V31" s="926">
        <f>COUNTIF(N32:T32,"夏休")+COUNTIF(N32:T32,"冬休")+COUNTIF(N32:T32,"中止")+COUNTIF(N32:T32,"制作中")</f>
        <v>0</v>
      </c>
      <c r="Y31" s="919" t="s">
        <v>569</v>
      </c>
      <c r="Z31" s="924" t="str">
        <f>IF(Z30="","","土")</f>
        <v/>
      </c>
      <c r="AA31" s="924" t="str">
        <f>IF(AA30="","","日")</f>
        <v/>
      </c>
      <c r="AB31" s="924" t="str">
        <f>IF(AB30="","","月")</f>
        <v/>
      </c>
      <c r="AC31" s="924" t="str">
        <f>IF(AC30="","","火")</f>
        <v/>
      </c>
      <c r="AD31" s="924" t="str">
        <f>IF(AD30="","","水")</f>
        <v/>
      </c>
      <c r="AE31" s="924" t="str">
        <f>IF(AE30="","","木")</f>
        <v/>
      </c>
      <c r="AF31" s="924" t="str">
        <f>IF(AF30="","","金")</f>
        <v/>
      </c>
      <c r="AG31" s="925" t="s">
        <v>631</v>
      </c>
      <c r="AH31" s="926">
        <f>COUNTIF(Z32:AF32,"夏休")+COUNTIF(Z32:AF32,"冬休")+COUNTIF(Z32:AF32,"中止")+COUNTIF(Z32:AF32,"制作中")</f>
        <v>0</v>
      </c>
      <c r="AJ31" s="919" t="s">
        <v>569</v>
      </c>
      <c r="AK31" s="924" t="str">
        <f>IF(AK30="","","土")</f>
        <v/>
      </c>
      <c r="AL31" s="924" t="str">
        <f>IF(AL30="","","日")</f>
        <v/>
      </c>
      <c r="AM31" s="924" t="str">
        <f>IF(AM30="","","月")</f>
        <v/>
      </c>
      <c r="AN31" s="924" t="str">
        <f>IF(AN30="","","火")</f>
        <v/>
      </c>
      <c r="AO31" s="924" t="str">
        <f>IF(AO30="","","水")</f>
        <v/>
      </c>
      <c r="AP31" s="924" t="str">
        <f>IF(AP30="","","木")</f>
        <v/>
      </c>
      <c r="AQ31" s="924" t="str">
        <f>IF(AQ30="","","金")</f>
        <v/>
      </c>
      <c r="AR31" s="925" t="s">
        <v>631</v>
      </c>
      <c r="AS31" s="926">
        <f>COUNTIF(AK32:AQ32,"夏休")+COUNTIF(AK32:AQ32,"冬休")+COUNTIF(AK32:AQ32,"中止")+COUNTIF(AK32:AQ32,"制作中")</f>
        <v>0</v>
      </c>
      <c r="AV31" s="919" t="s">
        <v>569</v>
      </c>
      <c r="AW31" s="924" t="str">
        <f>IF(AW30="","","土")</f>
        <v/>
      </c>
      <c r="AX31" s="924" t="str">
        <f>IF(AX30="","","日")</f>
        <v/>
      </c>
      <c r="AY31" s="924" t="str">
        <f>IF(AY30="","","月")</f>
        <v/>
      </c>
      <c r="AZ31" s="924" t="str">
        <f>IF(AZ30="","","火")</f>
        <v/>
      </c>
      <c r="BA31" s="924" t="str">
        <f>IF(BA30="","","水")</f>
        <v/>
      </c>
      <c r="BB31" s="924" t="str">
        <f>IF(BB30="","","木")</f>
        <v/>
      </c>
      <c r="BC31" s="924" t="str">
        <f>IF(BC30="","","金")</f>
        <v/>
      </c>
      <c r="BD31" s="925" t="s">
        <v>631</v>
      </c>
      <c r="BE31" s="926">
        <f>COUNTIF(AW32:BC32,"夏休")+COUNTIF(AW32:BC32,"冬休")+COUNTIF(AW32:BC32,"中止")+COUNTIF(AW32:BC32,"制作中")</f>
        <v>0</v>
      </c>
      <c r="BG31" s="919" t="s">
        <v>569</v>
      </c>
      <c r="BH31" s="924" t="str">
        <f>IF(BH30="","","土")</f>
        <v/>
      </c>
      <c r="BI31" s="924" t="str">
        <f>IF(BI30="","","日")</f>
        <v/>
      </c>
      <c r="BJ31" s="924" t="str">
        <f>IF(BJ30="","","月")</f>
        <v/>
      </c>
      <c r="BK31" s="924" t="str">
        <f>IF(BK30="","","火")</f>
        <v/>
      </c>
      <c r="BL31" s="924" t="str">
        <f>IF(BL30="","","水")</f>
        <v/>
      </c>
      <c r="BM31" s="924" t="str">
        <f>IF(BM30="","","木")</f>
        <v/>
      </c>
      <c r="BN31" s="924" t="str">
        <f>IF(BN30="","","金")</f>
        <v/>
      </c>
      <c r="BO31" s="925" t="s">
        <v>631</v>
      </c>
      <c r="BP31" s="926">
        <f>COUNTIF(BH32:BN32,"夏休")+COUNTIF(BH32:BN32,"冬休")+COUNTIF(BH32:BN32,"中止")+COUNTIF(BH32:BN32,"制作中")</f>
        <v>0</v>
      </c>
    </row>
    <row r="32" spans="1:74" ht="14.25" customHeight="1">
      <c r="A32" s="894"/>
      <c r="B32" s="927" t="s">
        <v>631</v>
      </c>
      <c r="C32" s="928"/>
      <c r="D32" s="929"/>
      <c r="E32" s="929"/>
      <c r="F32" s="929"/>
      <c r="G32" s="929"/>
      <c r="H32" s="929"/>
      <c r="I32" s="930"/>
      <c r="J32" s="925" t="s">
        <v>527</v>
      </c>
      <c r="K32" s="926">
        <f>COUNT(C30:I30)-K31</f>
        <v>7</v>
      </c>
      <c r="L32" s="894"/>
      <c r="M32" s="927" t="s">
        <v>631</v>
      </c>
      <c r="N32" s="928"/>
      <c r="O32" s="929"/>
      <c r="P32" s="929"/>
      <c r="Q32" s="929"/>
      <c r="R32" s="929"/>
      <c r="S32" s="929"/>
      <c r="T32" s="930"/>
      <c r="U32" s="925" t="s">
        <v>527</v>
      </c>
      <c r="V32" s="926">
        <f>COUNT(N30:T30)-V31</f>
        <v>7</v>
      </c>
      <c r="Y32" s="927" t="s">
        <v>631</v>
      </c>
      <c r="Z32" s="928"/>
      <c r="AA32" s="929"/>
      <c r="AB32" s="929"/>
      <c r="AC32" s="929"/>
      <c r="AD32" s="929"/>
      <c r="AE32" s="929"/>
      <c r="AF32" s="930"/>
      <c r="AG32" s="925" t="s">
        <v>527</v>
      </c>
      <c r="AH32" s="926">
        <f>COUNT(Z30:AF30)-AH31</f>
        <v>0</v>
      </c>
      <c r="AJ32" s="927" t="s">
        <v>631</v>
      </c>
      <c r="AK32" s="928"/>
      <c r="AL32" s="929"/>
      <c r="AM32" s="929"/>
      <c r="AN32" s="929"/>
      <c r="AO32" s="929"/>
      <c r="AP32" s="929"/>
      <c r="AQ32" s="930"/>
      <c r="AR32" s="925" t="s">
        <v>527</v>
      </c>
      <c r="AS32" s="926">
        <f>COUNT(AK30:AQ30)-AS31</f>
        <v>0</v>
      </c>
      <c r="AV32" s="927" t="s">
        <v>631</v>
      </c>
      <c r="AW32" s="928"/>
      <c r="AX32" s="929"/>
      <c r="AY32" s="929"/>
      <c r="AZ32" s="929"/>
      <c r="BA32" s="929"/>
      <c r="BB32" s="929"/>
      <c r="BC32" s="930"/>
      <c r="BD32" s="925" t="s">
        <v>527</v>
      </c>
      <c r="BE32" s="926">
        <f>COUNT(AW30:BC30)-BE31</f>
        <v>0</v>
      </c>
      <c r="BG32" s="927" t="s">
        <v>631</v>
      </c>
      <c r="BH32" s="928"/>
      <c r="BI32" s="929"/>
      <c r="BJ32" s="929"/>
      <c r="BK32" s="929"/>
      <c r="BL32" s="929"/>
      <c r="BM32" s="929"/>
      <c r="BN32" s="930"/>
      <c r="BO32" s="925" t="s">
        <v>527</v>
      </c>
      <c r="BP32" s="926">
        <f>COUNT(BH30:BN30)-BP31</f>
        <v>0</v>
      </c>
    </row>
    <row r="33" spans="1:74" ht="14.25" customHeight="1">
      <c r="A33" s="894"/>
      <c r="B33" s="927"/>
      <c r="C33" s="932"/>
      <c r="D33" s="933"/>
      <c r="E33" s="933"/>
      <c r="F33" s="933"/>
      <c r="G33" s="933"/>
      <c r="H33" s="933"/>
      <c r="I33" s="934"/>
      <c r="J33" s="925" t="s">
        <v>573</v>
      </c>
      <c r="K33" s="926">
        <f>COUNTIF(C34:I35,"休")</f>
        <v>2</v>
      </c>
      <c r="L33" s="894"/>
      <c r="M33" s="927"/>
      <c r="N33" s="932"/>
      <c r="O33" s="933"/>
      <c r="P33" s="933"/>
      <c r="Q33" s="933"/>
      <c r="R33" s="933"/>
      <c r="S33" s="933"/>
      <c r="T33" s="934"/>
      <c r="U33" s="925" t="s">
        <v>573</v>
      </c>
      <c r="V33" s="926">
        <f>COUNTIF(N34:T35,"休")</f>
        <v>2</v>
      </c>
      <c r="Y33" s="927"/>
      <c r="Z33" s="932"/>
      <c r="AA33" s="933"/>
      <c r="AB33" s="933"/>
      <c r="AC33" s="933"/>
      <c r="AD33" s="933"/>
      <c r="AE33" s="933"/>
      <c r="AF33" s="934"/>
      <c r="AG33" s="925" t="s">
        <v>573</v>
      </c>
      <c r="AH33" s="926">
        <f>COUNTIF(Z34:AF35,"休")</f>
        <v>0</v>
      </c>
      <c r="AJ33" s="927"/>
      <c r="AK33" s="932"/>
      <c r="AL33" s="933"/>
      <c r="AM33" s="933"/>
      <c r="AN33" s="933"/>
      <c r="AO33" s="933"/>
      <c r="AP33" s="933"/>
      <c r="AQ33" s="934"/>
      <c r="AR33" s="925" t="s">
        <v>573</v>
      </c>
      <c r="AS33" s="926">
        <f>COUNTIF(AK34:AQ35,"休")</f>
        <v>0</v>
      </c>
      <c r="AV33" s="927"/>
      <c r="AW33" s="932"/>
      <c r="AX33" s="933"/>
      <c r="AY33" s="933"/>
      <c r="AZ33" s="933"/>
      <c r="BA33" s="933"/>
      <c r="BB33" s="933"/>
      <c r="BC33" s="934"/>
      <c r="BD33" s="925" t="s">
        <v>573</v>
      </c>
      <c r="BE33" s="926">
        <f>COUNTIF(AW34:BC35,"休")</f>
        <v>0</v>
      </c>
      <c r="BG33" s="927"/>
      <c r="BH33" s="932"/>
      <c r="BI33" s="933"/>
      <c r="BJ33" s="933"/>
      <c r="BK33" s="933"/>
      <c r="BL33" s="933"/>
      <c r="BM33" s="933"/>
      <c r="BN33" s="934"/>
      <c r="BO33" s="925" t="s">
        <v>573</v>
      </c>
      <c r="BP33" s="926">
        <f>COUNTIF(BH34:BN35,"休")</f>
        <v>0</v>
      </c>
    </row>
    <row r="34" spans="1:74" ht="14.25" customHeight="1">
      <c r="A34" s="894"/>
      <c r="B34" s="927" t="s">
        <v>535</v>
      </c>
      <c r="C34" s="935" t="s">
        <v>581</v>
      </c>
      <c r="D34" s="936" t="s">
        <v>581</v>
      </c>
      <c r="E34" s="936"/>
      <c r="F34" s="936"/>
      <c r="G34" s="936"/>
      <c r="H34" s="936"/>
      <c r="I34" s="937"/>
      <c r="J34" s="925" t="s">
        <v>575</v>
      </c>
      <c r="K34" s="939">
        <f>K33/K32</f>
        <v>0.2857142857142857</v>
      </c>
      <c r="L34" s="894"/>
      <c r="M34" s="927" t="s">
        <v>535</v>
      </c>
      <c r="N34" s="935" t="s">
        <v>581</v>
      </c>
      <c r="O34" s="936" t="s">
        <v>581</v>
      </c>
      <c r="P34" s="936"/>
      <c r="Q34" s="936"/>
      <c r="R34" s="936"/>
      <c r="S34" s="936"/>
      <c r="T34" s="937"/>
      <c r="U34" s="925" t="s">
        <v>575</v>
      </c>
      <c r="V34" s="939">
        <f>V33/V32</f>
        <v>0.2857142857142857</v>
      </c>
      <c r="Y34" s="927" t="s">
        <v>535</v>
      </c>
      <c r="Z34" s="935"/>
      <c r="AA34" s="936"/>
      <c r="AB34" s="936"/>
      <c r="AC34" s="936"/>
      <c r="AD34" s="936"/>
      <c r="AE34" s="936"/>
      <c r="AF34" s="937"/>
      <c r="AG34" s="925" t="s">
        <v>575</v>
      </c>
      <c r="AH34" s="939" t="e">
        <f>AH33/AH32</f>
        <v>#DIV/0!</v>
      </c>
      <c r="AJ34" s="927" t="s">
        <v>535</v>
      </c>
      <c r="AK34" s="935"/>
      <c r="AL34" s="936"/>
      <c r="AM34" s="936"/>
      <c r="AN34" s="936"/>
      <c r="AO34" s="936"/>
      <c r="AP34" s="936"/>
      <c r="AQ34" s="937"/>
      <c r="AR34" s="925" t="s">
        <v>575</v>
      </c>
      <c r="AS34" s="939" t="e">
        <f>AS33/AS32</f>
        <v>#DIV/0!</v>
      </c>
      <c r="AV34" s="927" t="s">
        <v>535</v>
      </c>
      <c r="AW34" s="935"/>
      <c r="AX34" s="936"/>
      <c r="AY34" s="936"/>
      <c r="AZ34" s="936"/>
      <c r="BA34" s="936"/>
      <c r="BB34" s="936"/>
      <c r="BC34" s="937"/>
      <c r="BD34" s="925" t="s">
        <v>575</v>
      </c>
      <c r="BE34" s="939" t="e">
        <f>BE33/BE32</f>
        <v>#DIV/0!</v>
      </c>
      <c r="BG34" s="927" t="s">
        <v>535</v>
      </c>
      <c r="BH34" s="935"/>
      <c r="BI34" s="936"/>
      <c r="BJ34" s="936"/>
      <c r="BK34" s="936"/>
      <c r="BL34" s="936"/>
      <c r="BM34" s="936"/>
      <c r="BN34" s="937"/>
      <c r="BO34" s="925" t="s">
        <v>575</v>
      </c>
      <c r="BP34" s="939" t="e">
        <f>BP33/BP32</f>
        <v>#DIV/0!</v>
      </c>
    </row>
    <row r="35" spans="1:74" ht="14.25" customHeight="1">
      <c r="A35" s="894"/>
      <c r="B35" s="927"/>
      <c r="C35" s="935"/>
      <c r="D35" s="936"/>
      <c r="E35" s="936"/>
      <c r="F35" s="936"/>
      <c r="G35" s="936"/>
      <c r="H35" s="936"/>
      <c r="I35" s="937"/>
      <c r="J35" s="925" t="s">
        <v>528</v>
      </c>
      <c r="K35" s="926">
        <f>COUNTA(C36:I36)</f>
        <v>2</v>
      </c>
      <c r="L35" s="894"/>
      <c r="M35" s="927"/>
      <c r="N35" s="935"/>
      <c r="O35" s="936"/>
      <c r="P35" s="936"/>
      <c r="Q35" s="936"/>
      <c r="R35" s="936"/>
      <c r="S35" s="936"/>
      <c r="T35" s="937"/>
      <c r="U35" s="925" t="s">
        <v>528</v>
      </c>
      <c r="V35" s="926">
        <f>COUNTA(N36:T36)</f>
        <v>2</v>
      </c>
      <c r="Y35" s="927"/>
      <c r="Z35" s="935"/>
      <c r="AA35" s="936"/>
      <c r="AB35" s="936"/>
      <c r="AC35" s="936"/>
      <c r="AD35" s="936"/>
      <c r="AE35" s="936"/>
      <c r="AF35" s="937"/>
      <c r="AG35" s="925" t="s">
        <v>528</v>
      </c>
      <c r="AH35" s="926">
        <f>COUNTA(Z36:AF36)</f>
        <v>0</v>
      </c>
      <c r="AJ35" s="927"/>
      <c r="AK35" s="935"/>
      <c r="AL35" s="936"/>
      <c r="AM35" s="936"/>
      <c r="AN35" s="936"/>
      <c r="AO35" s="936"/>
      <c r="AP35" s="936"/>
      <c r="AQ35" s="937"/>
      <c r="AR35" s="925" t="s">
        <v>528</v>
      </c>
      <c r="AS35" s="926">
        <f>COUNTA(AK36:AQ36)</f>
        <v>0</v>
      </c>
      <c r="AV35" s="927"/>
      <c r="AW35" s="935"/>
      <c r="AX35" s="936"/>
      <c r="AY35" s="936"/>
      <c r="AZ35" s="936"/>
      <c r="BA35" s="936"/>
      <c r="BB35" s="936"/>
      <c r="BC35" s="937"/>
      <c r="BD35" s="925" t="s">
        <v>528</v>
      </c>
      <c r="BE35" s="926">
        <f>COUNTA(AW36:BC36)</f>
        <v>0</v>
      </c>
      <c r="BG35" s="927"/>
      <c r="BH35" s="935"/>
      <c r="BI35" s="936"/>
      <c r="BJ35" s="936"/>
      <c r="BK35" s="936"/>
      <c r="BL35" s="936"/>
      <c r="BM35" s="936"/>
      <c r="BN35" s="937"/>
      <c r="BO35" s="925" t="s">
        <v>528</v>
      </c>
      <c r="BP35" s="926">
        <f>COUNTA(BH36:BN36)</f>
        <v>0</v>
      </c>
    </row>
    <row r="36" spans="1:74" ht="14.25" customHeight="1">
      <c r="A36" s="894"/>
      <c r="B36" s="927" t="s">
        <v>538</v>
      </c>
      <c r="C36" s="935" t="s">
        <v>581</v>
      </c>
      <c r="D36" s="936" t="s">
        <v>581</v>
      </c>
      <c r="E36" s="936"/>
      <c r="F36" s="936"/>
      <c r="G36" s="936"/>
      <c r="H36" s="936"/>
      <c r="I36" s="937"/>
      <c r="J36" s="925" t="s">
        <v>577</v>
      </c>
      <c r="K36" s="939">
        <f>K35/K32</f>
        <v>0.2857142857142857</v>
      </c>
      <c r="L36" s="894"/>
      <c r="M36" s="927" t="s">
        <v>538</v>
      </c>
      <c r="N36" s="935" t="s">
        <v>581</v>
      </c>
      <c r="O36" s="936" t="s">
        <v>581</v>
      </c>
      <c r="P36" s="936"/>
      <c r="Q36" s="936"/>
      <c r="R36" s="936"/>
      <c r="S36" s="936"/>
      <c r="T36" s="937"/>
      <c r="U36" s="925" t="s">
        <v>577</v>
      </c>
      <c r="V36" s="939">
        <f>V35/V32</f>
        <v>0.2857142857142857</v>
      </c>
      <c r="Y36" s="927" t="s">
        <v>538</v>
      </c>
      <c r="Z36" s="935"/>
      <c r="AA36" s="936"/>
      <c r="AB36" s="936"/>
      <c r="AC36" s="936"/>
      <c r="AD36" s="936"/>
      <c r="AE36" s="936"/>
      <c r="AF36" s="937"/>
      <c r="AG36" s="925" t="s">
        <v>577</v>
      </c>
      <c r="AH36" s="939" t="e">
        <f>AH35/AH32</f>
        <v>#DIV/0!</v>
      </c>
      <c r="AJ36" s="927" t="s">
        <v>538</v>
      </c>
      <c r="AK36" s="935"/>
      <c r="AL36" s="936"/>
      <c r="AM36" s="936"/>
      <c r="AN36" s="936"/>
      <c r="AO36" s="936"/>
      <c r="AP36" s="936"/>
      <c r="AQ36" s="937"/>
      <c r="AR36" s="925" t="s">
        <v>577</v>
      </c>
      <c r="AS36" s="939" t="e">
        <f>AS35/AS32</f>
        <v>#DIV/0!</v>
      </c>
      <c r="AV36" s="927" t="s">
        <v>538</v>
      </c>
      <c r="AW36" s="935"/>
      <c r="AX36" s="936"/>
      <c r="AY36" s="936"/>
      <c r="AZ36" s="936"/>
      <c r="BA36" s="936"/>
      <c r="BB36" s="936"/>
      <c r="BC36" s="937"/>
      <c r="BD36" s="925" t="s">
        <v>577</v>
      </c>
      <c r="BE36" s="939" t="e">
        <f>BE35/BE32</f>
        <v>#DIV/0!</v>
      </c>
      <c r="BG36" s="927" t="s">
        <v>538</v>
      </c>
      <c r="BH36" s="935"/>
      <c r="BI36" s="936"/>
      <c r="BJ36" s="936"/>
      <c r="BK36" s="936"/>
      <c r="BL36" s="936"/>
      <c r="BM36" s="936"/>
      <c r="BN36" s="937"/>
      <c r="BO36" s="925" t="s">
        <v>577</v>
      </c>
      <c r="BP36" s="939" t="e">
        <f>BP35/BP32</f>
        <v>#DIV/0!</v>
      </c>
    </row>
    <row r="37" spans="1:74" ht="14.25" customHeight="1">
      <c r="A37" s="894"/>
      <c r="B37" s="940"/>
      <c r="C37" s="941"/>
      <c r="D37" s="942"/>
      <c r="E37" s="942"/>
      <c r="F37" s="942"/>
      <c r="G37" s="942"/>
      <c r="H37" s="942"/>
      <c r="I37" s="943"/>
      <c r="J37" s="944" t="s">
        <v>632</v>
      </c>
      <c r="K37" s="945" t="str">
        <f>IF(K30&lt;1,"対象外",IF(K35&gt;=K30,"OK","NG"))</f>
        <v>OK</v>
      </c>
      <c r="L37" s="894"/>
      <c r="M37" s="940"/>
      <c r="N37" s="941"/>
      <c r="O37" s="942"/>
      <c r="P37" s="942"/>
      <c r="Q37" s="942"/>
      <c r="R37" s="942"/>
      <c r="S37" s="942"/>
      <c r="T37" s="943"/>
      <c r="U37" s="944" t="s">
        <v>632</v>
      </c>
      <c r="V37" s="945" t="str">
        <f>IF(1&gt;V30,"対象外",IF(V35&gt;=V30,"OK","NG"))</f>
        <v>OK</v>
      </c>
      <c r="Y37" s="940"/>
      <c r="Z37" s="941"/>
      <c r="AA37" s="942"/>
      <c r="AB37" s="942"/>
      <c r="AC37" s="942"/>
      <c r="AD37" s="942"/>
      <c r="AE37" s="942"/>
      <c r="AF37" s="943"/>
      <c r="AG37" s="944" t="s">
        <v>632</v>
      </c>
      <c r="AH37" s="945" t="str">
        <f>IF(1&gt;AH30,"対象外",IF(AH35&gt;=AH30,"OK","NG"))</f>
        <v>対象外</v>
      </c>
      <c r="AJ37" s="940"/>
      <c r="AK37" s="941"/>
      <c r="AL37" s="942"/>
      <c r="AM37" s="942"/>
      <c r="AN37" s="942"/>
      <c r="AO37" s="942"/>
      <c r="AP37" s="942"/>
      <c r="AQ37" s="943"/>
      <c r="AR37" s="944" t="s">
        <v>632</v>
      </c>
      <c r="AS37" s="945" t="str">
        <f>IF(1&gt;AS30,"対象外",IF(AS35&gt;=AS30,"OK","NG"))</f>
        <v>対象外</v>
      </c>
      <c r="AV37" s="940"/>
      <c r="AW37" s="941"/>
      <c r="AX37" s="942"/>
      <c r="AY37" s="942"/>
      <c r="AZ37" s="942"/>
      <c r="BA37" s="942"/>
      <c r="BB37" s="942"/>
      <c r="BC37" s="943"/>
      <c r="BD37" s="944" t="s">
        <v>632</v>
      </c>
      <c r="BE37" s="945" t="str">
        <f>IF(1&gt;BE30,"対象外",IF(BE35&gt;=BE30,"OK","NG"))</f>
        <v>対象外</v>
      </c>
      <c r="BG37" s="940"/>
      <c r="BH37" s="941"/>
      <c r="BI37" s="942"/>
      <c r="BJ37" s="942"/>
      <c r="BK37" s="942"/>
      <c r="BL37" s="942"/>
      <c r="BM37" s="942"/>
      <c r="BN37" s="943"/>
      <c r="BO37" s="944" t="s">
        <v>632</v>
      </c>
      <c r="BP37" s="945" t="str">
        <f>IF(1&gt;BP30,"対象外",IF(BP35&gt;=BP30,"OK","NG"))</f>
        <v>対象外</v>
      </c>
      <c r="BV37" s="896" t="str">
        <f t="shared" si="11"/>
        <v>OK</v>
      </c>
    </row>
    <row r="38" spans="1:74" ht="14.25" hidden="1" customHeight="1">
      <c r="A38" s="894"/>
      <c r="B38" s="898"/>
      <c r="C38" s="898"/>
      <c r="D38" s="898"/>
      <c r="E38" s="898"/>
      <c r="F38" s="898"/>
      <c r="G38" s="898"/>
      <c r="H38" s="946">
        <f>IF(AND(DAY(H30)&gt;=22,DAY(H30)&lt;=28,H31="土"),1,0)</f>
        <v>0</v>
      </c>
      <c r="I38" s="898"/>
      <c r="J38" s="894"/>
      <c r="K38" s="894"/>
      <c r="L38" s="894"/>
      <c r="M38" s="898"/>
      <c r="N38" s="898"/>
      <c r="O38" s="898"/>
      <c r="P38" s="898"/>
      <c r="Q38" s="898"/>
      <c r="R38" s="898"/>
      <c r="S38" s="946">
        <f>IF(AND(DAY(S30)&gt;=22,DAY(S30)&lt;=28,S31="土"),1,0)</f>
        <v>0</v>
      </c>
      <c r="T38" s="898"/>
      <c r="U38" s="894"/>
      <c r="V38" s="894"/>
      <c r="Y38" s="898"/>
      <c r="Z38" s="898"/>
      <c r="AA38" s="898"/>
      <c r="AB38" s="898"/>
      <c r="AC38" s="898"/>
      <c r="AD38" s="898"/>
      <c r="AE38" s="946" t="e">
        <f>IF(AND(DAY(AE30)&gt;=22,DAY(AE30)&lt;=28,AE31="土"),1,0)</f>
        <v>#VALUE!</v>
      </c>
      <c r="AF38" s="898"/>
      <c r="AG38" s="894"/>
      <c r="AH38" s="894"/>
      <c r="AJ38" s="898"/>
      <c r="AK38" s="898"/>
      <c r="AL38" s="898"/>
      <c r="AM38" s="898"/>
      <c r="AN38" s="898"/>
      <c r="AO38" s="898"/>
      <c r="AP38" s="946" t="e">
        <f>IF(AND(DAY(AP30)&gt;=22,DAY(AP30)&lt;=28,AP31="土"),1,0)</f>
        <v>#VALUE!</v>
      </c>
      <c r="AQ38" s="898"/>
      <c r="AR38" s="894"/>
      <c r="AS38" s="894"/>
      <c r="AV38" s="898"/>
      <c r="AW38" s="898"/>
      <c r="AX38" s="898"/>
      <c r="AY38" s="898"/>
      <c r="AZ38" s="898"/>
      <c r="BA38" s="898"/>
      <c r="BB38" s="946" t="e">
        <f>IF(AND(DAY(BB30)&gt;=22,DAY(BB30)&lt;=28,BB31="土"),1,0)</f>
        <v>#VALUE!</v>
      </c>
      <c r="BC38" s="898"/>
      <c r="BD38" s="894"/>
      <c r="BE38" s="894"/>
      <c r="BG38" s="898"/>
      <c r="BH38" s="898"/>
      <c r="BI38" s="898"/>
      <c r="BJ38" s="898"/>
      <c r="BK38" s="898"/>
      <c r="BL38" s="898"/>
      <c r="BM38" s="946" t="e">
        <f>IF(AND(DAY(BM30)&gt;=22,DAY(BM30)&lt;=28,BM31="土"),1,0)</f>
        <v>#VALUE!</v>
      </c>
      <c r="BN38" s="898"/>
      <c r="BO38" s="894"/>
      <c r="BP38" s="894"/>
      <c r="BU38" s="896">
        <f t="shared" si="12"/>
        <v>0</v>
      </c>
      <c r="BV38" s="896" t="str">
        <f t="shared" si="11"/>
        <v>OK</v>
      </c>
    </row>
    <row r="39" spans="1:74" ht="14.25" hidden="1" customHeight="1">
      <c r="A39" s="894"/>
      <c r="B39" s="898"/>
      <c r="C39" s="898"/>
      <c r="D39" s="898"/>
      <c r="E39" s="898"/>
      <c r="F39" s="898"/>
      <c r="G39" s="898"/>
      <c r="H39" s="946">
        <f>IF(AND(DAY(H30)&gt;=22,DAY(H30)&lt;=28,H31="土",OR(H36="休",H36="雨")),1,0)</f>
        <v>0</v>
      </c>
      <c r="I39" s="898"/>
      <c r="J39" s="894"/>
      <c r="K39" s="894"/>
      <c r="L39" s="894"/>
      <c r="M39" s="898"/>
      <c r="N39" s="898"/>
      <c r="O39" s="898"/>
      <c r="P39" s="898"/>
      <c r="Q39" s="898"/>
      <c r="R39" s="898"/>
      <c r="S39" s="946">
        <f>IF(AND(DAY(S30)&gt;=22,DAY(S30)&lt;=28,S31="土",OR(S36="休",S36="雨")),1,0)</f>
        <v>0</v>
      </c>
      <c r="T39" s="898"/>
      <c r="U39" s="894"/>
      <c r="V39" s="894"/>
      <c r="Y39" s="898"/>
      <c r="Z39" s="898"/>
      <c r="AA39" s="898"/>
      <c r="AB39" s="898"/>
      <c r="AC39" s="898"/>
      <c r="AD39" s="898"/>
      <c r="AE39" s="946" t="e">
        <f>IF(AND(DAY(AE30)&gt;=22,DAY(AE30)&lt;=28,AE31="土",OR(AE36="休",AE36="雨")),1,0)</f>
        <v>#VALUE!</v>
      </c>
      <c r="AF39" s="898"/>
      <c r="AG39" s="894"/>
      <c r="AH39" s="894"/>
      <c r="AJ39" s="898"/>
      <c r="AK39" s="898"/>
      <c r="AL39" s="898"/>
      <c r="AM39" s="898"/>
      <c r="AN39" s="898"/>
      <c r="AO39" s="898"/>
      <c r="AP39" s="946" t="e">
        <f>IF(AND(DAY(AP30)&gt;=22,DAY(AP30)&lt;=28,AP31="土",OR(AP36="休",AP36="雨")),1,0)</f>
        <v>#VALUE!</v>
      </c>
      <c r="AQ39" s="898"/>
      <c r="AR39" s="894"/>
      <c r="AS39" s="894"/>
      <c r="AV39" s="898"/>
      <c r="AW39" s="898"/>
      <c r="AX39" s="898"/>
      <c r="AY39" s="898"/>
      <c r="AZ39" s="898"/>
      <c r="BA39" s="898"/>
      <c r="BB39" s="946" t="e">
        <f>IF(AND(DAY(BB30)&gt;=22,DAY(BB30)&lt;=28,BB31="土",OR(BB36="休",BB36="雨")),1,0)</f>
        <v>#VALUE!</v>
      </c>
      <c r="BC39" s="898"/>
      <c r="BD39" s="894"/>
      <c r="BE39" s="894"/>
      <c r="BG39" s="898"/>
      <c r="BH39" s="898"/>
      <c r="BI39" s="898"/>
      <c r="BJ39" s="898"/>
      <c r="BK39" s="898"/>
      <c r="BL39" s="898"/>
      <c r="BM39" s="946" t="e">
        <f>IF(AND(DAY(BM30)&gt;=22,DAY(BM30)&lt;=28,BM31="土",OR(BM36="休",BM36="雨")),1,0)</f>
        <v>#VALUE!</v>
      </c>
      <c r="BN39" s="898"/>
      <c r="BO39" s="894"/>
      <c r="BP39" s="894"/>
      <c r="BU39" s="896">
        <f t="shared" si="12"/>
        <v>0</v>
      </c>
      <c r="BV39" s="896" t="str">
        <f t="shared" si="11"/>
        <v>OK</v>
      </c>
    </row>
    <row r="40" spans="1:74" ht="14.25" hidden="1" customHeight="1">
      <c r="A40" s="894"/>
      <c r="B40" s="898"/>
      <c r="C40" s="898"/>
      <c r="D40" s="898"/>
      <c r="E40" s="898"/>
      <c r="F40" s="898"/>
      <c r="G40" s="898"/>
      <c r="H40" s="946">
        <f>IF(AND(DAY(H30)&gt;=8,DAY(H30)&lt;=14,H31="土"),1,0)</f>
        <v>0</v>
      </c>
      <c r="I40" s="898"/>
      <c r="J40" s="894"/>
      <c r="K40" s="894"/>
      <c r="L40" s="894"/>
      <c r="M40" s="898"/>
      <c r="N40" s="898"/>
      <c r="O40" s="898"/>
      <c r="P40" s="898"/>
      <c r="Q40" s="898"/>
      <c r="R40" s="898"/>
      <c r="S40" s="946">
        <f>IF(AND(DAY(S30)&gt;=8,DAY(S30)&lt;=14,S31="土"),1,0)</f>
        <v>0</v>
      </c>
      <c r="T40" s="898"/>
      <c r="U40" s="894"/>
      <c r="V40" s="894"/>
      <c r="Y40" s="898"/>
      <c r="Z40" s="898"/>
      <c r="AA40" s="898"/>
      <c r="AB40" s="898"/>
      <c r="AC40" s="898"/>
      <c r="AD40" s="898"/>
      <c r="AE40" s="946" t="e">
        <f>IF(AND(DAY(AE30)&gt;=8,DAY(AE30)&lt;=14,AE31="土"),1,0)</f>
        <v>#VALUE!</v>
      </c>
      <c r="AF40" s="898"/>
      <c r="AG40" s="894"/>
      <c r="AH40" s="894"/>
      <c r="AJ40" s="898"/>
      <c r="AK40" s="898"/>
      <c r="AL40" s="898"/>
      <c r="AM40" s="898"/>
      <c r="AN40" s="898"/>
      <c r="AO40" s="898"/>
      <c r="AP40" s="946" t="e">
        <f>IF(AND(DAY(AP30)&gt;=8,DAY(AP30)&lt;=14,AP31="土"),1,0)</f>
        <v>#VALUE!</v>
      </c>
      <c r="AQ40" s="898"/>
      <c r="AR40" s="894"/>
      <c r="AS40" s="894"/>
      <c r="AV40" s="898"/>
      <c r="AW40" s="898"/>
      <c r="AX40" s="898"/>
      <c r="AY40" s="898"/>
      <c r="AZ40" s="898"/>
      <c r="BA40" s="898"/>
      <c r="BB40" s="946" t="e">
        <f>IF(AND(DAY(BB30)&gt;=8,DAY(BB30)&lt;=14,BB31="土"),1,0)</f>
        <v>#VALUE!</v>
      </c>
      <c r="BC40" s="898"/>
      <c r="BD40" s="894"/>
      <c r="BE40" s="894"/>
      <c r="BG40" s="898"/>
      <c r="BH40" s="898"/>
      <c r="BI40" s="898"/>
      <c r="BJ40" s="898"/>
      <c r="BK40" s="898"/>
      <c r="BL40" s="898"/>
      <c r="BM40" s="946" t="e">
        <f>IF(AND(DAY(BM30)&gt;=8,DAY(BM30)&lt;=14,BM31="土"),1,0)</f>
        <v>#VALUE!</v>
      </c>
      <c r="BN40" s="898"/>
      <c r="BO40" s="894"/>
      <c r="BP40" s="894"/>
      <c r="BU40" s="896">
        <f t="shared" si="12"/>
        <v>0</v>
      </c>
      <c r="BV40" s="896" t="str">
        <f t="shared" si="11"/>
        <v>OK</v>
      </c>
    </row>
    <row r="41" spans="1:74" ht="14.25" hidden="1" customHeight="1">
      <c r="A41" s="894"/>
      <c r="B41" s="898"/>
      <c r="C41" s="898"/>
      <c r="D41" s="898"/>
      <c r="E41" s="898"/>
      <c r="F41" s="898"/>
      <c r="G41" s="898"/>
      <c r="H41" s="946">
        <f>IF(AND(DAY(H30)&gt;=8,DAY(H30)&lt;=14,H31="土",OR(H36="休",H36="雨")),1,0)</f>
        <v>0</v>
      </c>
      <c r="I41" s="898"/>
      <c r="J41" s="894"/>
      <c r="K41" s="894"/>
      <c r="L41" s="894"/>
      <c r="M41" s="898"/>
      <c r="N41" s="898"/>
      <c r="O41" s="898"/>
      <c r="P41" s="898"/>
      <c r="Q41" s="898"/>
      <c r="R41" s="898"/>
      <c r="S41" s="946">
        <f>IF(AND(DAY(S30)&gt;=8,DAY(S30)&lt;=14,S31="土",OR(S36="休",S36="雨")),1,0)</f>
        <v>0</v>
      </c>
      <c r="T41" s="898"/>
      <c r="U41" s="894"/>
      <c r="V41" s="894"/>
      <c r="Y41" s="898"/>
      <c r="Z41" s="898"/>
      <c r="AA41" s="898"/>
      <c r="AB41" s="898"/>
      <c r="AC41" s="898"/>
      <c r="AD41" s="898"/>
      <c r="AE41" s="946" t="e">
        <f>IF(AND(DAY(AE30)&gt;=8,DAY(AE30)&lt;=14,AE31="土",OR(AE36="休",AE36="雨")),1,0)</f>
        <v>#VALUE!</v>
      </c>
      <c r="AF41" s="898"/>
      <c r="AG41" s="894"/>
      <c r="AH41" s="894"/>
      <c r="AJ41" s="898"/>
      <c r="AK41" s="898"/>
      <c r="AL41" s="898"/>
      <c r="AM41" s="898"/>
      <c r="AN41" s="898"/>
      <c r="AO41" s="898"/>
      <c r="AP41" s="946" t="e">
        <f>IF(AND(DAY(AP30)&gt;=8,DAY(AP30)&lt;=14,AP31="土",OR(AP36="休",AP36="雨")),1,0)</f>
        <v>#VALUE!</v>
      </c>
      <c r="AQ41" s="898"/>
      <c r="AR41" s="894"/>
      <c r="AS41" s="894"/>
      <c r="AV41" s="898"/>
      <c r="AW41" s="898"/>
      <c r="AX41" s="898"/>
      <c r="AY41" s="898"/>
      <c r="AZ41" s="898"/>
      <c r="BA41" s="898"/>
      <c r="BB41" s="946" t="e">
        <f>IF(AND(DAY(BB30)&gt;=8,DAY(BB30)&lt;=14,BB31="土",OR(BB36="休",BB36="雨")),1,0)</f>
        <v>#VALUE!</v>
      </c>
      <c r="BC41" s="898"/>
      <c r="BD41" s="894"/>
      <c r="BE41" s="894"/>
      <c r="BG41" s="898"/>
      <c r="BH41" s="898"/>
      <c r="BI41" s="898"/>
      <c r="BJ41" s="898"/>
      <c r="BK41" s="898"/>
      <c r="BL41" s="898"/>
      <c r="BM41" s="946" t="e">
        <f>IF(AND(DAY(BM30)&gt;=8,DAY(BM30)&lt;=14,BM31="土",OR(BM36="休",BM36="雨")),1,0)</f>
        <v>#VALUE!</v>
      </c>
      <c r="BN41" s="898"/>
      <c r="BO41" s="894"/>
      <c r="BP41" s="894"/>
      <c r="BU41" s="896">
        <f t="shared" si="12"/>
        <v>0</v>
      </c>
      <c r="BV41" s="896" t="str">
        <f t="shared" si="11"/>
        <v>OK</v>
      </c>
    </row>
    <row r="42" spans="1:74" ht="14.25" customHeight="1">
      <c r="A42" s="894"/>
      <c r="B42" s="898"/>
      <c r="C42" s="898"/>
      <c r="D42" s="898"/>
      <c r="E42" s="898"/>
      <c r="F42" s="898"/>
      <c r="G42" s="898"/>
      <c r="H42" s="898"/>
      <c r="I42" s="898"/>
      <c r="J42" s="894"/>
      <c r="K42" s="894"/>
      <c r="L42" s="894"/>
      <c r="M42" s="898"/>
      <c r="N42" s="898"/>
      <c r="O42" s="898"/>
      <c r="P42" s="898"/>
      <c r="Q42" s="898"/>
      <c r="R42" s="898"/>
      <c r="S42" s="898"/>
      <c r="T42" s="898"/>
      <c r="U42" s="894"/>
      <c r="V42" s="894"/>
      <c r="Y42" s="898"/>
      <c r="Z42" s="898"/>
      <c r="AA42" s="898"/>
      <c r="AB42" s="898"/>
      <c r="AC42" s="898"/>
      <c r="AD42" s="898"/>
      <c r="AE42" s="898"/>
      <c r="AF42" s="898"/>
      <c r="AG42" s="894"/>
      <c r="AH42" s="894"/>
      <c r="AJ42" s="898"/>
      <c r="AK42" s="898"/>
      <c r="AL42" s="898"/>
      <c r="AM42" s="898"/>
      <c r="AN42" s="898"/>
      <c r="AO42" s="898"/>
      <c r="AP42" s="898"/>
      <c r="AQ42" s="898"/>
      <c r="AR42" s="894"/>
      <c r="AS42" s="894"/>
      <c r="AV42" s="898"/>
      <c r="AW42" s="898"/>
      <c r="AX42" s="898"/>
      <c r="AY42" s="898"/>
      <c r="AZ42" s="898"/>
      <c r="BA42" s="898"/>
      <c r="BB42" s="898"/>
      <c r="BC42" s="898"/>
      <c r="BD42" s="894"/>
      <c r="BE42" s="894"/>
      <c r="BG42" s="898"/>
      <c r="BH42" s="898"/>
      <c r="BI42" s="898"/>
      <c r="BJ42" s="898"/>
      <c r="BK42" s="898"/>
      <c r="BL42" s="898"/>
      <c r="BM42" s="898"/>
      <c r="BN42" s="898"/>
      <c r="BO42" s="894"/>
      <c r="BP42" s="894"/>
    </row>
    <row r="43" spans="1:74" ht="14.25" customHeight="1">
      <c r="A43" s="894"/>
      <c r="B43" s="894"/>
      <c r="C43" s="894"/>
      <c r="D43" s="894"/>
      <c r="E43" s="894"/>
      <c r="F43" s="894"/>
      <c r="G43" s="894"/>
      <c r="H43" s="894"/>
      <c r="I43" s="894"/>
      <c r="J43" s="894"/>
      <c r="K43" s="894"/>
      <c r="L43" s="894"/>
      <c r="M43" s="894"/>
      <c r="N43" s="894"/>
      <c r="O43" s="894"/>
      <c r="P43" s="894"/>
      <c r="Q43" s="894"/>
      <c r="R43" s="894"/>
      <c r="S43" s="894"/>
      <c r="T43" s="894"/>
      <c r="U43" s="894"/>
      <c r="V43" s="894"/>
    </row>
    <row r="44" spans="1:74" ht="14.25" hidden="1" customHeight="1">
      <c r="A44" s="894"/>
      <c r="B44" s="894"/>
      <c r="C44" s="913">
        <f>YEAR(I28+1)</f>
        <v>2025</v>
      </c>
      <c r="D44" s="913">
        <f>MONTH(I28+1)</f>
        <v>10</v>
      </c>
      <c r="E44" s="913">
        <f>DAY(I28+1)</f>
        <v>11</v>
      </c>
      <c r="F44" s="913"/>
      <c r="G44" s="913"/>
      <c r="H44" s="913"/>
      <c r="I44" s="913"/>
      <c r="J44" s="894"/>
      <c r="K44" s="894"/>
      <c r="L44" s="894"/>
      <c r="M44" s="894"/>
      <c r="N44" s="913">
        <f>YEAR(T28+1)</f>
        <v>2025</v>
      </c>
      <c r="O44" s="913">
        <f>MONTH(T28+1)</f>
        <v>12</v>
      </c>
      <c r="P44" s="913">
        <f>DAY(T28+1)</f>
        <v>6</v>
      </c>
      <c r="Q44" s="913"/>
      <c r="R44" s="913"/>
      <c r="S44" s="913"/>
      <c r="T44" s="913"/>
      <c r="U44" s="894"/>
      <c r="V44" s="894"/>
      <c r="Y44" s="894"/>
      <c r="Z44" s="913">
        <f>YEAR(AF28+1)</f>
        <v>2026</v>
      </c>
      <c r="AA44" s="913">
        <f>MONTH(AF28+1)</f>
        <v>1</v>
      </c>
      <c r="AB44" s="913">
        <f>DAY(AF28+1)</f>
        <v>31</v>
      </c>
      <c r="AC44" s="913"/>
      <c r="AD44" s="913"/>
      <c r="AE44" s="913"/>
      <c r="AF44" s="913"/>
      <c r="AG44" s="894"/>
      <c r="AH44" s="894"/>
      <c r="AJ44" s="894"/>
      <c r="AK44" s="913">
        <f>YEAR(AQ28+1)</f>
        <v>2026</v>
      </c>
      <c r="AL44" s="913">
        <f>MONTH(AQ28+1)</f>
        <v>3</v>
      </c>
      <c r="AM44" s="913">
        <f>DAY(AQ28+1)</f>
        <v>28</v>
      </c>
      <c r="AN44" s="913"/>
      <c r="AO44" s="913"/>
      <c r="AP44" s="913"/>
      <c r="AQ44" s="913"/>
      <c r="AR44" s="894"/>
      <c r="AS44" s="894"/>
      <c r="AV44" s="894"/>
      <c r="AW44" s="913">
        <f>YEAR(BC28+1)</f>
        <v>2026</v>
      </c>
      <c r="AX44" s="913">
        <f>MONTH(BC28+1)</f>
        <v>5</v>
      </c>
      <c r="AY44" s="913">
        <f>DAY(BC28+1)</f>
        <v>23</v>
      </c>
      <c r="AZ44" s="913"/>
      <c r="BA44" s="913"/>
      <c r="BB44" s="913"/>
      <c r="BC44" s="913"/>
      <c r="BD44" s="894"/>
      <c r="BE44" s="894"/>
      <c r="BG44" s="894"/>
      <c r="BH44" s="913">
        <f>YEAR(BN28+1)</f>
        <v>2026</v>
      </c>
      <c r="BI44" s="913">
        <f>MONTH(BN28+1)</f>
        <v>7</v>
      </c>
      <c r="BJ44" s="913">
        <f>DAY(BN28+1)</f>
        <v>18</v>
      </c>
      <c r="BK44" s="913"/>
      <c r="BL44" s="913"/>
      <c r="BM44" s="913"/>
      <c r="BN44" s="913"/>
      <c r="BO44" s="894"/>
      <c r="BP44" s="894"/>
    </row>
    <row r="45" spans="1:74" ht="14.25" hidden="1" customHeight="1">
      <c r="A45" s="894"/>
      <c r="B45" s="894"/>
      <c r="C45" s="914">
        <f>I28+1</f>
        <v>45941</v>
      </c>
      <c r="D45" s="914">
        <f>C45+1</f>
        <v>45942</v>
      </c>
      <c r="E45" s="914">
        <f t="shared" ref="E45:I45" si="25">D45+1</f>
        <v>45943</v>
      </c>
      <c r="F45" s="914">
        <f t="shared" si="25"/>
        <v>45944</v>
      </c>
      <c r="G45" s="914">
        <f t="shared" si="25"/>
        <v>45945</v>
      </c>
      <c r="H45" s="914">
        <f t="shared" si="25"/>
        <v>45946</v>
      </c>
      <c r="I45" s="914">
        <f t="shared" si="25"/>
        <v>45947</v>
      </c>
      <c r="J45" s="894"/>
      <c r="K45" s="894"/>
      <c r="L45" s="894"/>
      <c r="M45" s="894"/>
      <c r="N45" s="914">
        <f>T28+1</f>
        <v>45997</v>
      </c>
      <c r="O45" s="914">
        <f t="shared" ref="O45:T45" si="26">N45+1</f>
        <v>45998</v>
      </c>
      <c r="P45" s="914">
        <f t="shared" si="26"/>
        <v>45999</v>
      </c>
      <c r="Q45" s="914">
        <f t="shared" si="26"/>
        <v>46000</v>
      </c>
      <c r="R45" s="914">
        <f t="shared" si="26"/>
        <v>46001</v>
      </c>
      <c r="S45" s="914">
        <f t="shared" si="26"/>
        <v>46002</v>
      </c>
      <c r="T45" s="914">
        <f t="shared" si="26"/>
        <v>46003</v>
      </c>
      <c r="U45" s="894"/>
      <c r="V45" s="894"/>
      <c r="Y45" s="894"/>
      <c r="Z45" s="914">
        <f>AF28+1</f>
        <v>46053</v>
      </c>
      <c r="AA45" s="914">
        <f t="shared" ref="AA45:AF45" si="27">Z45+1</f>
        <v>46054</v>
      </c>
      <c r="AB45" s="914">
        <f t="shared" si="27"/>
        <v>46055</v>
      </c>
      <c r="AC45" s="914">
        <f t="shared" si="27"/>
        <v>46056</v>
      </c>
      <c r="AD45" s="914">
        <f t="shared" si="27"/>
        <v>46057</v>
      </c>
      <c r="AE45" s="914">
        <f t="shared" si="27"/>
        <v>46058</v>
      </c>
      <c r="AF45" s="914">
        <f t="shared" si="27"/>
        <v>46059</v>
      </c>
      <c r="AG45" s="894"/>
      <c r="AH45" s="894"/>
      <c r="AJ45" s="894"/>
      <c r="AK45" s="914">
        <f>AQ28+1</f>
        <v>46109</v>
      </c>
      <c r="AL45" s="914">
        <f t="shared" ref="AL45:AQ45" si="28">AK45+1</f>
        <v>46110</v>
      </c>
      <c r="AM45" s="914">
        <f t="shared" si="28"/>
        <v>46111</v>
      </c>
      <c r="AN45" s="914">
        <f t="shared" si="28"/>
        <v>46112</v>
      </c>
      <c r="AO45" s="914">
        <f t="shared" si="28"/>
        <v>46113</v>
      </c>
      <c r="AP45" s="914">
        <f t="shared" si="28"/>
        <v>46114</v>
      </c>
      <c r="AQ45" s="914">
        <f t="shared" si="28"/>
        <v>46115</v>
      </c>
      <c r="AR45" s="894"/>
      <c r="AS45" s="894"/>
      <c r="AV45" s="894"/>
      <c r="AW45" s="914">
        <f>BC28+1</f>
        <v>46165</v>
      </c>
      <c r="AX45" s="914">
        <f t="shared" ref="AX45:BC45" si="29">AW45+1</f>
        <v>46166</v>
      </c>
      <c r="AY45" s="914">
        <f t="shared" si="29"/>
        <v>46167</v>
      </c>
      <c r="AZ45" s="914">
        <f t="shared" si="29"/>
        <v>46168</v>
      </c>
      <c r="BA45" s="914">
        <f t="shared" si="29"/>
        <v>46169</v>
      </c>
      <c r="BB45" s="914">
        <f t="shared" si="29"/>
        <v>46170</v>
      </c>
      <c r="BC45" s="914">
        <f t="shared" si="29"/>
        <v>46171</v>
      </c>
      <c r="BD45" s="894"/>
      <c r="BE45" s="894"/>
      <c r="BG45" s="894"/>
      <c r="BH45" s="914">
        <f>BN28+1</f>
        <v>46221</v>
      </c>
      <c r="BI45" s="914">
        <f t="shared" ref="BI45:BN45" si="30">BH45+1</f>
        <v>46222</v>
      </c>
      <c r="BJ45" s="914">
        <f t="shared" si="30"/>
        <v>46223</v>
      </c>
      <c r="BK45" s="914">
        <f t="shared" si="30"/>
        <v>46224</v>
      </c>
      <c r="BL45" s="914">
        <f t="shared" si="30"/>
        <v>46225</v>
      </c>
      <c r="BM45" s="914">
        <f t="shared" si="30"/>
        <v>46226</v>
      </c>
      <c r="BN45" s="914">
        <f t="shared" si="30"/>
        <v>46227</v>
      </c>
      <c r="BO45" s="894"/>
      <c r="BP45" s="894"/>
    </row>
    <row r="46" spans="1:74" ht="14.25" customHeight="1">
      <c r="A46" s="894"/>
      <c r="B46" s="915" t="s">
        <v>596</v>
      </c>
      <c r="C46" s="916">
        <f>DATE($C44,$D44,1)</f>
        <v>45931</v>
      </c>
      <c r="D46" s="917"/>
      <c r="E46" s="917"/>
      <c r="F46" s="917"/>
      <c r="G46" s="917"/>
      <c r="H46" s="917"/>
      <c r="I46" s="917"/>
      <c r="J46" s="917"/>
      <c r="K46" s="918"/>
      <c r="L46" s="894"/>
      <c r="M46" s="915" t="s">
        <v>596</v>
      </c>
      <c r="N46" s="916">
        <f>DATE($N44,$O44,1)</f>
        <v>45992</v>
      </c>
      <c r="O46" s="917"/>
      <c r="P46" s="917"/>
      <c r="Q46" s="917"/>
      <c r="R46" s="917"/>
      <c r="S46" s="917"/>
      <c r="T46" s="917"/>
      <c r="U46" s="917"/>
      <c r="V46" s="918"/>
      <c r="Y46" s="915" t="s">
        <v>596</v>
      </c>
      <c r="Z46" s="916">
        <f>DATE($Z44,$AA44,1)</f>
        <v>46023</v>
      </c>
      <c r="AA46" s="917"/>
      <c r="AB46" s="917"/>
      <c r="AC46" s="917"/>
      <c r="AD46" s="917"/>
      <c r="AE46" s="917"/>
      <c r="AF46" s="917"/>
      <c r="AG46" s="917"/>
      <c r="AH46" s="918"/>
      <c r="AJ46" s="915" t="s">
        <v>596</v>
      </c>
      <c r="AK46" s="916">
        <f>DATE($AK44,$AL44,1)</f>
        <v>46082</v>
      </c>
      <c r="AL46" s="917"/>
      <c r="AM46" s="917"/>
      <c r="AN46" s="917"/>
      <c r="AO46" s="917"/>
      <c r="AP46" s="917"/>
      <c r="AQ46" s="917"/>
      <c r="AR46" s="917"/>
      <c r="AS46" s="918"/>
      <c r="AV46" s="915" t="s">
        <v>596</v>
      </c>
      <c r="AW46" s="916">
        <f>DATE($AW44,$AX44,1)</f>
        <v>46143</v>
      </c>
      <c r="AX46" s="917"/>
      <c r="AY46" s="917"/>
      <c r="AZ46" s="917"/>
      <c r="BA46" s="917"/>
      <c r="BB46" s="917"/>
      <c r="BC46" s="917"/>
      <c r="BD46" s="917"/>
      <c r="BE46" s="918"/>
      <c r="BG46" s="915" t="s">
        <v>596</v>
      </c>
      <c r="BH46" s="916">
        <f>DATE($BH44,$BI44,1)</f>
        <v>46204</v>
      </c>
      <c r="BI46" s="917"/>
      <c r="BJ46" s="917"/>
      <c r="BK46" s="917"/>
      <c r="BL46" s="917"/>
      <c r="BM46" s="917"/>
      <c r="BN46" s="917"/>
      <c r="BO46" s="917"/>
      <c r="BP46" s="918"/>
    </row>
    <row r="47" spans="1:74" ht="14.25" customHeight="1">
      <c r="A47" s="894"/>
      <c r="B47" s="919" t="s">
        <v>630</v>
      </c>
      <c r="C47" s="920">
        <f>IF(I28&lt;$G$7,I30+1,"")</f>
        <v>45941</v>
      </c>
      <c r="D47" s="921">
        <f t="shared" ref="D47:I47" si="31">IF(C45&lt;$G$7,C47+1,"")</f>
        <v>45942</v>
      </c>
      <c r="E47" s="921">
        <f t="shared" si="31"/>
        <v>45943</v>
      </c>
      <c r="F47" s="921">
        <f t="shared" si="31"/>
        <v>45944</v>
      </c>
      <c r="G47" s="921">
        <f t="shared" si="31"/>
        <v>45945</v>
      </c>
      <c r="H47" s="921">
        <f t="shared" si="31"/>
        <v>45946</v>
      </c>
      <c r="I47" s="921">
        <f t="shared" si="31"/>
        <v>45947</v>
      </c>
      <c r="J47" s="922" t="s">
        <v>598</v>
      </c>
      <c r="K47" s="923">
        <f>COUNTIFS(C48:I48,"土",C49:I49,"")+COUNTIFS(C48:I48,"日",C49:I49,"")</f>
        <v>2</v>
      </c>
      <c r="L47" s="894"/>
      <c r="M47" s="919" t="s">
        <v>630</v>
      </c>
      <c r="N47" s="920">
        <f>IF(T28&lt;$G$7,T30+1,"")</f>
        <v>45997</v>
      </c>
      <c r="O47" s="921">
        <f t="shared" ref="O47:T47" si="32">IF(N45&lt;$G$7,N47+1,"")</f>
        <v>45998</v>
      </c>
      <c r="P47" s="921">
        <f t="shared" si="32"/>
        <v>45999</v>
      </c>
      <c r="Q47" s="921">
        <f t="shared" si="32"/>
        <v>46000</v>
      </c>
      <c r="R47" s="921">
        <f t="shared" si="32"/>
        <v>46001</v>
      </c>
      <c r="S47" s="921">
        <f t="shared" si="32"/>
        <v>46002</v>
      </c>
      <c r="T47" s="921">
        <f t="shared" si="32"/>
        <v>46003</v>
      </c>
      <c r="U47" s="922" t="s">
        <v>598</v>
      </c>
      <c r="V47" s="923">
        <f>COUNTIFS(N48:T48,"土",N49:T49,"")+COUNTIFS(N48:T48,"日",N49:T49,"")</f>
        <v>2</v>
      </c>
      <c r="Y47" s="919" t="s">
        <v>630</v>
      </c>
      <c r="Z47" s="920" t="str">
        <f>IF(AF28&lt;$G$7,AF30+1,"")</f>
        <v/>
      </c>
      <c r="AA47" s="921" t="str">
        <f t="shared" ref="AA47:AF47" si="33">IF(Z45&lt;$G$7,Z47+1,"")</f>
        <v/>
      </c>
      <c r="AB47" s="921" t="str">
        <f t="shared" si="33"/>
        <v/>
      </c>
      <c r="AC47" s="921" t="str">
        <f t="shared" si="33"/>
        <v/>
      </c>
      <c r="AD47" s="921" t="str">
        <f t="shared" si="33"/>
        <v/>
      </c>
      <c r="AE47" s="921" t="str">
        <f t="shared" si="33"/>
        <v/>
      </c>
      <c r="AF47" s="921" t="str">
        <f t="shared" si="33"/>
        <v/>
      </c>
      <c r="AG47" s="922" t="s">
        <v>598</v>
      </c>
      <c r="AH47" s="923">
        <f>COUNTIFS(Z48:AF48,"土",Z49:AF49,"")+COUNTIFS(Z48:AF48,"日",Z49:AF49,"")</f>
        <v>0</v>
      </c>
      <c r="AJ47" s="919" t="s">
        <v>630</v>
      </c>
      <c r="AK47" s="920" t="str">
        <f>IF(AQ28&lt;$G$7,AQ30+1,"")</f>
        <v/>
      </c>
      <c r="AL47" s="921" t="str">
        <f t="shared" ref="AL47:AQ47" si="34">IF(AK45&lt;$G$7,AK47+1,"")</f>
        <v/>
      </c>
      <c r="AM47" s="921" t="str">
        <f t="shared" si="34"/>
        <v/>
      </c>
      <c r="AN47" s="921" t="str">
        <f t="shared" si="34"/>
        <v/>
      </c>
      <c r="AO47" s="921" t="str">
        <f t="shared" si="34"/>
        <v/>
      </c>
      <c r="AP47" s="921" t="str">
        <f t="shared" si="34"/>
        <v/>
      </c>
      <c r="AQ47" s="921" t="str">
        <f t="shared" si="34"/>
        <v/>
      </c>
      <c r="AR47" s="922" t="s">
        <v>598</v>
      </c>
      <c r="AS47" s="923">
        <f>COUNTIFS(AK48:AQ48,"土",AK49:AQ49,"")+COUNTIFS(AK48:AQ48,"日",AK49:AQ49,"")</f>
        <v>0</v>
      </c>
      <c r="AV47" s="919" t="s">
        <v>630</v>
      </c>
      <c r="AW47" s="920" t="str">
        <f>IF(BC28&lt;$G$7,BC30+1,"")</f>
        <v/>
      </c>
      <c r="AX47" s="921" t="str">
        <f t="shared" ref="AX47:BC47" si="35">IF(AW45&lt;$G$7,AW47+1,"")</f>
        <v/>
      </c>
      <c r="AY47" s="921" t="str">
        <f t="shared" si="35"/>
        <v/>
      </c>
      <c r="AZ47" s="921" t="str">
        <f t="shared" si="35"/>
        <v/>
      </c>
      <c r="BA47" s="921" t="str">
        <f t="shared" si="35"/>
        <v/>
      </c>
      <c r="BB47" s="921" t="str">
        <f t="shared" si="35"/>
        <v/>
      </c>
      <c r="BC47" s="921" t="str">
        <f t="shared" si="35"/>
        <v/>
      </c>
      <c r="BD47" s="922" t="s">
        <v>598</v>
      </c>
      <c r="BE47" s="923">
        <f>COUNTIFS(AW48:BC48,"土",AW49:BC49,"")+COUNTIFS(AW48:BC48,"日",AW49:BC49,"")</f>
        <v>0</v>
      </c>
      <c r="BG47" s="919" t="s">
        <v>630</v>
      </c>
      <c r="BH47" s="920" t="str">
        <f>IF(BN28&lt;$G$7,BN30+1,"")</f>
        <v/>
      </c>
      <c r="BI47" s="921" t="str">
        <f t="shared" ref="BI47:BN47" si="36">IF(BH45&lt;$G$7,BH47+1,"")</f>
        <v/>
      </c>
      <c r="BJ47" s="921" t="str">
        <f t="shared" si="36"/>
        <v/>
      </c>
      <c r="BK47" s="921" t="str">
        <f t="shared" si="36"/>
        <v/>
      </c>
      <c r="BL47" s="921" t="str">
        <f t="shared" si="36"/>
        <v/>
      </c>
      <c r="BM47" s="921" t="str">
        <f t="shared" si="36"/>
        <v/>
      </c>
      <c r="BN47" s="921" t="str">
        <f t="shared" si="36"/>
        <v/>
      </c>
      <c r="BO47" s="922" t="s">
        <v>598</v>
      </c>
      <c r="BP47" s="923">
        <f>COUNTIFS(BH48:BN48,"土",BH49:BN49,"")+COUNTIFS(BH48:BN48,"日",BH49:BN49,"")</f>
        <v>0</v>
      </c>
    </row>
    <row r="48" spans="1:74" ht="14.25" customHeight="1">
      <c r="A48" s="894"/>
      <c r="B48" s="919" t="s">
        <v>569</v>
      </c>
      <c r="C48" s="924" t="str">
        <f>IF(C47="","","土")</f>
        <v>土</v>
      </c>
      <c r="D48" s="924" t="str">
        <f>IF(D47="","","日")</f>
        <v>日</v>
      </c>
      <c r="E48" s="924" t="str">
        <f>IF(E47="","","月")</f>
        <v>月</v>
      </c>
      <c r="F48" s="924" t="str">
        <f>IF(F47="","","火")</f>
        <v>火</v>
      </c>
      <c r="G48" s="924" t="str">
        <f>IF(G47="","","水")</f>
        <v>水</v>
      </c>
      <c r="H48" s="924" t="str">
        <f>IF(H47="","","木")</f>
        <v>木</v>
      </c>
      <c r="I48" s="924" t="str">
        <f>IF(I47="","","金")</f>
        <v>金</v>
      </c>
      <c r="J48" s="925" t="s">
        <v>631</v>
      </c>
      <c r="K48" s="926">
        <f>COUNTIF(C49:I49,"夏休")+COUNTIF(C49:I49,"冬休")+COUNTIF(C49:I49,"中止")+COUNTIF(C49:I49,"制作中")</f>
        <v>0</v>
      </c>
      <c r="L48" s="894"/>
      <c r="M48" s="919" t="s">
        <v>569</v>
      </c>
      <c r="N48" s="924" t="str">
        <f>IF(N47="","","土")</f>
        <v>土</v>
      </c>
      <c r="O48" s="924" t="str">
        <f>IF(O47="","","日")</f>
        <v>日</v>
      </c>
      <c r="P48" s="924" t="str">
        <f>IF(P47="","","月")</f>
        <v>月</v>
      </c>
      <c r="Q48" s="924" t="str">
        <f>IF(Q47="","","火")</f>
        <v>火</v>
      </c>
      <c r="R48" s="924" t="str">
        <f>IF(R47="","","水")</f>
        <v>水</v>
      </c>
      <c r="S48" s="924" t="str">
        <f>IF(S47="","","木")</f>
        <v>木</v>
      </c>
      <c r="T48" s="924" t="str">
        <f>IF(T47="","","金")</f>
        <v>金</v>
      </c>
      <c r="U48" s="925" t="s">
        <v>631</v>
      </c>
      <c r="V48" s="926">
        <f>COUNTIF(N49:T49,"夏休")+COUNTIF(N49:T49,"冬休")+COUNTIF(N49:T49,"中止")+COUNTIF(N49:T49,"制作中")</f>
        <v>0</v>
      </c>
      <c r="Y48" s="919" t="s">
        <v>569</v>
      </c>
      <c r="Z48" s="924" t="str">
        <f>IF(Z47="","","土")</f>
        <v/>
      </c>
      <c r="AA48" s="924" t="str">
        <f>IF(AA47="","","日")</f>
        <v/>
      </c>
      <c r="AB48" s="924" t="str">
        <f>IF(AB47="","","月")</f>
        <v/>
      </c>
      <c r="AC48" s="924" t="str">
        <f>IF(AC47="","","火")</f>
        <v/>
      </c>
      <c r="AD48" s="924" t="str">
        <f>IF(AD47="","","水")</f>
        <v/>
      </c>
      <c r="AE48" s="924" t="str">
        <f>IF(AE47="","","木")</f>
        <v/>
      </c>
      <c r="AF48" s="924" t="str">
        <f>IF(AF47="","","金")</f>
        <v/>
      </c>
      <c r="AG48" s="925" t="s">
        <v>631</v>
      </c>
      <c r="AH48" s="926">
        <f>COUNTIF(Z49:AF49,"夏休")+COUNTIF(Z49:AF49,"冬休")+COUNTIF(Z49:AF49,"中止")+COUNTIF(Z49:AF49,"制作中")</f>
        <v>0</v>
      </c>
      <c r="AJ48" s="919" t="s">
        <v>569</v>
      </c>
      <c r="AK48" s="924" t="str">
        <f>IF(AK47="","","土")</f>
        <v/>
      </c>
      <c r="AL48" s="924" t="str">
        <f>IF(AL47="","","日")</f>
        <v/>
      </c>
      <c r="AM48" s="924" t="str">
        <f>IF(AM47="","","月")</f>
        <v/>
      </c>
      <c r="AN48" s="924" t="str">
        <f>IF(AN47="","","火")</f>
        <v/>
      </c>
      <c r="AO48" s="924" t="str">
        <f>IF(AO47="","","水")</f>
        <v/>
      </c>
      <c r="AP48" s="924" t="str">
        <f>IF(AP47="","","木")</f>
        <v/>
      </c>
      <c r="AQ48" s="924" t="str">
        <f>IF(AQ47="","","金")</f>
        <v/>
      </c>
      <c r="AR48" s="925" t="s">
        <v>631</v>
      </c>
      <c r="AS48" s="926">
        <f>COUNTIF(AK49:AQ49,"夏休")+COUNTIF(AK49:AQ49,"冬休")+COUNTIF(AK49:AQ49,"中止")+COUNTIF(AK49:AQ49,"制作中")</f>
        <v>0</v>
      </c>
      <c r="AV48" s="919" t="s">
        <v>569</v>
      </c>
      <c r="AW48" s="924" t="str">
        <f>IF(AW47="","","土")</f>
        <v/>
      </c>
      <c r="AX48" s="924" t="str">
        <f>IF(AX47="","","日")</f>
        <v/>
      </c>
      <c r="AY48" s="924" t="str">
        <f>IF(AY47="","","月")</f>
        <v/>
      </c>
      <c r="AZ48" s="924" t="str">
        <f>IF(AZ47="","","火")</f>
        <v/>
      </c>
      <c r="BA48" s="924" t="str">
        <f>IF(BA47="","","水")</f>
        <v/>
      </c>
      <c r="BB48" s="924" t="str">
        <f>IF(BB47="","","木")</f>
        <v/>
      </c>
      <c r="BC48" s="924" t="str">
        <f>IF(BC47="","","金")</f>
        <v/>
      </c>
      <c r="BD48" s="925" t="s">
        <v>631</v>
      </c>
      <c r="BE48" s="926">
        <f>COUNTIF(AW49:BC49,"夏休")+COUNTIF(AW49:BC49,"冬休")+COUNTIF(AW49:BC49,"中止")+COUNTIF(AW49:BC49,"制作中")</f>
        <v>0</v>
      </c>
      <c r="BG48" s="919" t="s">
        <v>569</v>
      </c>
      <c r="BH48" s="924" t="str">
        <f>IF(BH47="","","土")</f>
        <v/>
      </c>
      <c r="BI48" s="924" t="str">
        <f>IF(BI47="","","日")</f>
        <v/>
      </c>
      <c r="BJ48" s="924" t="str">
        <f>IF(BJ47="","","月")</f>
        <v/>
      </c>
      <c r="BK48" s="924" t="str">
        <f>IF(BK47="","","火")</f>
        <v/>
      </c>
      <c r="BL48" s="924" t="str">
        <f>IF(BL47="","","水")</f>
        <v/>
      </c>
      <c r="BM48" s="924" t="str">
        <f>IF(BM47="","","木")</f>
        <v/>
      </c>
      <c r="BN48" s="924" t="str">
        <f>IF(BN47="","","金")</f>
        <v/>
      </c>
      <c r="BO48" s="925" t="s">
        <v>631</v>
      </c>
      <c r="BP48" s="926">
        <f>COUNTIF(BH49:BN49,"夏休")+COUNTIF(BH49:BN49,"冬休")+COUNTIF(BH49:BN49,"中止")+COUNTIF(BH49:BN49,"制作中")</f>
        <v>0</v>
      </c>
    </row>
    <row r="49" spans="1:74" ht="14.25" customHeight="1">
      <c r="A49" s="894"/>
      <c r="B49" s="927" t="s">
        <v>631</v>
      </c>
      <c r="C49" s="928"/>
      <c r="D49" s="929"/>
      <c r="E49" s="929"/>
      <c r="F49" s="929"/>
      <c r="G49" s="929"/>
      <c r="H49" s="929"/>
      <c r="I49" s="930"/>
      <c r="J49" s="925" t="s">
        <v>527</v>
      </c>
      <c r="K49" s="926">
        <f>COUNT(C47:I47)-K48</f>
        <v>7</v>
      </c>
      <c r="L49" s="894"/>
      <c r="M49" s="927" t="s">
        <v>631</v>
      </c>
      <c r="N49" s="928"/>
      <c r="O49" s="929"/>
      <c r="P49" s="929"/>
      <c r="Q49" s="929"/>
      <c r="R49" s="929"/>
      <c r="S49" s="929"/>
      <c r="T49" s="930"/>
      <c r="U49" s="925" t="s">
        <v>527</v>
      </c>
      <c r="V49" s="926">
        <f>COUNT(N47:T47)-V48</f>
        <v>7</v>
      </c>
      <c r="Y49" s="927" t="s">
        <v>631</v>
      </c>
      <c r="Z49" s="928"/>
      <c r="AA49" s="929"/>
      <c r="AB49" s="929"/>
      <c r="AC49" s="929"/>
      <c r="AD49" s="929"/>
      <c r="AE49" s="929"/>
      <c r="AF49" s="930"/>
      <c r="AG49" s="925" t="s">
        <v>527</v>
      </c>
      <c r="AH49" s="926">
        <f>COUNT(Z47:AF47)-AH48</f>
        <v>0</v>
      </c>
      <c r="AJ49" s="927" t="s">
        <v>631</v>
      </c>
      <c r="AK49" s="928"/>
      <c r="AL49" s="929"/>
      <c r="AM49" s="929"/>
      <c r="AN49" s="929"/>
      <c r="AO49" s="929"/>
      <c r="AP49" s="929"/>
      <c r="AQ49" s="930"/>
      <c r="AR49" s="925" t="s">
        <v>527</v>
      </c>
      <c r="AS49" s="926">
        <f>COUNT(AK47:AQ47)-AS48</f>
        <v>0</v>
      </c>
      <c r="AV49" s="927" t="s">
        <v>631</v>
      </c>
      <c r="AW49" s="928"/>
      <c r="AX49" s="929"/>
      <c r="AY49" s="929"/>
      <c r="AZ49" s="929"/>
      <c r="BA49" s="929"/>
      <c r="BB49" s="929"/>
      <c r="BC49" s="930"/>
      <c r="BD49" s="925" t="s">
        <v>527</v>
      </c>
      <c r="BE49" s="926">
        <f>COUNT(AW47:BC47)-BE48</f>
        <v>0</v>
      </c>
      <c r="BG49" s="927" t="s">
        <v>631</v>
      </c>
      <c r="BH49" s="928"/>
      <c r="BI49" s="929"/>
      <c r="BJ49" s="929"/>
      <c r="BK49" s="929"/>
      <c r="BL49" s="929"/>
      <c r="BM49" s="929"/>
      <c r="BN49" s="930"/>
      <c r="BO49" s="925" t="s">
        <v>527</v>
      </c>
      <c r="BP49" s="926">
        <f>COUNT(BH47:BN47)-BP48</f>
        <v>0</v>
      </c>
    </row>
    <row r="50" spans="1:74" ht="14.25" customHeight="1">
      <c r="A50" s="894"/>
      <c r="B50" s="927"/>
      <c r="C50" s="932"/>
      <c r="D50" s="933"/>
      <c r="E50" s="933"/>
      <c r="F50" s="933"/>
      <c r="G50" s="933"/>
      <c r="H50" s="933"/>
      <c r="I50" s="934"/>
      <c r="J50" s="925" t="s">
        <v>573</v>
      </c>
      <c r="K50" s="926">
        <f>COUNTIF(C51:I52,"休")</f>
        <v>2</v>
      </c>
      <c r="L50" s="894"/>
      <c r="M50" s="927"/>
      <c r="N50" s="932"/>
      <c r="O50" s="933"/>
      <c r="P50" s="933"/>
      <c r="Q50" s="933"/>
      <c r="R50" s="933"/>
      <c r="S50" s="933"/>
      <c r="T50" s="934"/>
      <c r="U50" s="925" t="s">
        <v>573</v>
      </c>
      <c r="V50" s="926">
        <f>COUNTIF(N51:T52,"休")</f>
        <v>2</v>
      </c>
      <c r="Y50" s="927"/>
      <c r="Z50" s="932"/>
      <c r="AA50" s="933"/>
      <c r="AB50" s="933"/>
      <c r="AC50" s="933"/>
      <c r="AD50" s="933"/>
      <c r="AE50" s="933"/>
      <c r="AF50" s="934"/>
      <c r="AG50" s="925" t="s">
        <v>573</v>
      </c>
      <c r="AH50" s="926">
        <f>COUNTIF(Z51:AF52,"休")</f>
        <v>0</v>
      </c>
      <c r="AJ50" s="927"/>
      <c r="AK50" s="932"/>
      <c r="AL50" s="933"/>
      <c r="AM50" s="933"/>
      <c r="AN50" s="933"/>
      <c r="AO50" s="933"/>
      <c r="AP50" s="933"/>
      <c r="AQ50" s="934"/>
      <c r="AR50" s="925" t="s">
        <v>573</v>
      </c>
      <c r="AS50" s="926">
        <f>COUNTIF(AK51:AQ52,"休")</f>
        <v>0</v>
      </c>
      <c r="AV50" s="927"/>
      <c r="AW50" s="932"/>
      <c r="AX50" s="933"/>
      <c r="AY50" s="933"/>
      <c r="AZ50" s="933"/>
      <c r="BA50" s="933"/>
      <c r="BB50" s="933"/>
      <c r="BC50" s="934"/>
      <c r="BD50" s="925" t="s">
        <v>573</v>
      </c>
      <c r="BE50" s="926">
        <f>COUNTIF(AW51:BC52,"休")</f>
        <v>0</v>
      </c>
      <c r="BG50" s="927"/>
      <c r="BH50" s="932"/>
      <c r="BI50" s="933"/>
      <c r="BJ50" s="933"/>
      <c r="BK50" s="933"/>
      <c r="BL50" s="933"/>
      <c r="BM50" s="933"/>
      <c r="BN50" s="934"/>
      <c r="BO50" s="925" t="s">
        <v>573</v>
      </c>
      <c r="BP50" s="926">
        <f>COUNTIF(BH51:BN52,"休")</f>
        <v>0</v>
      </c>
    </row>
    <row r="51" spans="1:74" ht="14.25" customHeight="1">
      <c r="A51" s="894"/>
      <c r="B51" s="927" t="s">
        <v>535</v>
      </c>
      <c r="C51" s="935"/>
      <c r="D51" s="936" t="s">
        <v>581</v>
      </c>
      <c r="E51" s="936"/>
      <c r="F51" s="936" t="s">
        <v>581</v>
      </c>
      <c r="G51" s="936"/>
      <c r="H51" s="936"/>
      <c r="I51" s="937"/>
      <c r="J51" s="925" t="s">
        <v>575</v>
      </c>
      <c r="K51" s="939">
        <f>K50/K49</f>
        <v>0.2857142857142857</v>
      </c>
      <c r="L51" s="894"/>
      <c r="M51" s="927" t="s">
        <v>535</v>
      </c>
      <c r="N51" s="935" t="s">
        <v>581</v>
      </c>
      <c r="O51" s="936" t="s">
        <v>581</v>
      </c>
      <c r="P51" s="936"/>
      <c r="Q51" s="936"/>
      <c r="R51" s="936"/>
      <c r="S51" s="936"/>
      <c r="T51" s="937"/>
      <c r="U51" s="925" t="s">
        <v>575</v>
      </c>
      <c r="V51" s="939">
        <f>V50/V49</f>
        <v>0.2857142857142857</v>
      </c>
      <c r="Y51" s="927" t="s">
        <v>535</v>
      </c>
      <c r="Z51" s="935"/>
      <c r="AA51" s="936"/>
      <c r="AB51" s="936"/>
      <c r="AC51" s="936"/>
      <c r="AD51" s="936"/>
      <c r="AE51" s="936"/>
      <c r="AF51" s="937"/>
      <c r="AG51" s="925" t="s">
        <v>575</v>
      </c>
      <c r="AH51" s="939" t="e">
        <f>AH50/AH49</f>
        <v>#DIV/0!</v>
      </c>
      <c r="AJ51" s="927" t="s">
        <v>535</v>
      </c>
      <c r="AK51" s="935"/>
      <c r="AL51" s="936"/>
      <c r="AM51" s="936"/>
      <c r="AN51" s="936"/>
      <c r="AO51" s="936"/>
      <c r="AP51" s="936"/>
      <c r="AQ51" s="937"/>
      <c r="AR51" s="925" t="s">
        <v>575</v>
      </c>
      <c r="AS51" s="939" t="e">
        <f>AS50/AS49</f>
        <v>#DIV/0!</v>
      </c>
      <c r="AV51" s="927" t="s">
        <v>535</v>
      </c>
      <c r="AW51" s="935"/>
      <c r="AX51" s="936"/>
      <c r="AY51" s="936"/>
      <c r="AZ51" s="936"/>
      <c r="BA51" s="936"/>
      <c r="BB51" s="936"/>
      <c r="BC51" s="937"/>
      <c r="BD51" s="925" t="s">
        <v>575</v>
      </c>
      <c r="BE51" s="939" t="e">
        <f>BE50/BE49</f>
        <v>#DIV/0!</v>
      </c>
      <c r="BG51" s="927" t="s">
        <v>535</v>
      </c>
      <c r="BH51" s="935"/>
      <c r="BI51" s="936"/>
      <c r="BJ51" s="936"/>
      <c r="BK51" s="936"/>
      <c r="BL51" s="936"/>
      <c r="BM51" s="936"/>
      <c r="BN51" s="937"/>
      <c r="BO51" s="925" t="s">
        <v>575</v>
      </c>
      <c r="BP51" s="939" t="e">
        <f>BP50/BP49</f>
        <v>#DIV/0!</v>
      </c>
    </row>
    <row r="52" spans="1:74" ht="14.25" customHeight="1">
      <c r="A52" s="894"/>
      <c r="B52" s="927"/>
      <c r="C52" s="935"/>
      <c r="D52" s="936"/>
      <c r="E52" s="936"/>
      <c r="F52" s="936"/>
      <c r="G52" s="936"/>
      <c r="H52" s="936"/>
      <c r="I52" s="937"/>
      <c r="J52" s="925" t="s">
        <v>528</v>
      </c>
      <c r="K52" s="926">
        <f>COUNTA(C53:I53)</f>
        <v>2</v>
      </c>
      <c r="L52" s="894"/>
      <c r="M52" s="927"/>
      <c r="N52" s="935"/>
      <c r="O52" s="936"/>
      <c r="P52" s="936"/>
      <c r="Q52" s="936"/>
      <c r="R52" s="936"/>
      <c r="S52" s="936"/>
      <c r="T52" s="937"/>
      <c r="U52" s="925" t="s">
        <v>528</v>
      </c>
      <c r="V52" s="926">
        <f>COUNTA(N53:T53)</f>
        <v>2</v>
      </c>
      <c r="Y52" s="927"/>
      <c r="Z52" s="935"/>
      <c r="AA52" s="936"/>
      <c r="AB52" s="936"/>
      <c r="AC52" s="936"/>
      <c r="AD52" s="936"/>
      <c r="AE52" s="936"/>
      <c r="AF52" s="937"/>
      <c r="AG52" s="925" t="s">
        <v>528</v>
      </c>
      <c r="AH52" s="926">
        <f>COUNTA(Z53:AF53)</f>
        <v>0</v>
      </c>
      <c r="AJ52" s="927"/>
      <c r="AK52" s="935"/>
      <c r="AL52" s="936"/>
      <c r="AM52" s="936"/>
      <c r="AN52" s="936"/>
      <c r="AO52" s="936"/>
      <c r="AP52" s="936"/>
      <c r="AQ52" s="937"/>
      <c r="AR52" s="925" t="s">
        <v>528</v>
      </c>
      <c r="AS52" s="926">
        <f>COUNTA(AK53:AQ53)</f>
        <v>0</v>
      </c>
      <c r="AV52" s="927"/>
      <c r="AW52" s="935"/>
      <c r="AX52" s="936"/>
      <c r="AY52" s="936"/>
      <c r="AZ52" s="936"/>
      <c r="BA52" s="936"/>
      <c r="BB52" s="936"/>
      <c r="BC52" s="937"/>
      <c r="BD52" s="925" t="s">
        <v>528</v>
      </c>
      <c r="BE52" s="926">
        <f>COUNTA(AW53:BC53)</f>
        <v>0</v>
      </c>
      <c r="BG52" s="927"/>
      <c r="BH52" s="935"/>
      <c r="BI52" s="936"/>
      <c r="BJ52" s="936"/>
      <c r="BK52" s="936"/>
      <c r="BL52" s="936"/>
      <c r="BM52" s="936"/>
      <c r="BN52" s="937"/>
      <c r="BO52" s="925" t="s">
        <v>528</v>
      </c>
      <c r="BP52" s="926">
        <f>COUNTA(BH53:BN53)</f>
        <v>0</v>
      </c>
    </row>
    <row r="53" spans="1:74" ht="14.25" customHeight="1">
      <c r="A53" s="894"/>
      <c r="B53" s="927" t="s">
        <v>538</v>
      </c>
      <c r="C53" s="935"/>
      <c r="D53" s="936" t="s">
        <v>581</v>
      </c>
      <c r="E53" s="936"/>
      <c r="F53" s="936" t="s">
        <v>581</v>
      </c>
      <c r="G53" s="936"/>
      <c r="H53" s="936"/>
      <c r="I53" s="937"/>
      <c r="J53" s="925" t="s">
        <v>577</v>
      </c>
      <c r="K53" s="939">
        <f>K52/K49</f>
        <v>0.2857142857142857</v>
      </c>
      <c r="L53" s="894"/>
      <c r="M53" s="927" t="s">
        <v>538</v>
      </c>
      <c r="N53" s="935" t="s">
        <v>581</v>
      </c>
      <c r="O53" s="936" t="s">
        <v>581</v>
      </c>
      <c r="P53" s="936"/>
      <c r="Q53" s="936"/>
      <c r="R53" s="936"/>
      <c r="S53" s="936"/>
      <c r="T53" s="937"/>
      <c r="U53" s="925" t="s">
        <v>577</v>
      </c>
      <c r="V53" s="939">
        <f>V52/V49</f>
        <v>0.2857142857142857</v>
      </c>
      <c r="Y53" s="927" t="s">
        <v>538</v>
      </c>
      <c r="Z53" s="935"/>
      <c r="AA53" s="936"/>
      <c r="AB53" s="936"/>
      <c r="AC53" s="936"/>
      <c r="AD53" s="936"/>
      <c r="AE53" s="936"/>
      <c r="AF53" s="937"/>
      <c r="AG53" s="925" t="s">
        <v>577</v>
      </c>
      <c r="AH53" s="939" t="e">
        <f>AH52/AH49</f>
        <v>#DIV/0!</v>
      </c>
      <c r="AJ53" s="927" t="s">
        <v>538</v>
      </c>
      <c r="AK53" s="935"/>
      <c r="AL53" s="936"/>
      <c r="AM53" s="936"/>
      <c r="AN53" s="936"/>
      <c r="AO53" s="936"/>
      <c r="AP53" s="936"/>
      <c r="AQ53" s="937"/>
      <c r="AR53" s="925" t="s">
        <v>577</v>
      </c>
      <c r="AS53" s="939" t="e">
        <f>AS52/AS49</f>
        <v>#DIV/0!</v>
      </c>
      <c r="AV53" s="927" t="s">
        <v>538</v>
      </c>
      <c r="AW53" s="935"/>
      <c r="AX53" s="936"/>
      <c r="AY53" s="936"/>
      <c r="AZ53" s="936"/>
      <c r="BA53" s="936"/>
      <c r="BB53" s="936"/>
      <c r="BC53" s="937"/>
      <c r="BD53" s="925" t="s">
        <v>577</v>
      </c>
      <c r="BE53" s="939" t="e">
        <f>BE52/BE49</f>
        <v>#DIV/0!</v>
      </c>
      <c r="BG53" s="927" t="s">
        <v>538</v>
      </c>
      <c r="BH53" s="935"/>
      <c r="BI53" s="936"/>
      <c r="BJ53" s="936"/>
      <c r="BK53" s="936"/>
      <c r="BL53" s="936"/>
      <c r="BM53" s="936"/>
      <c r="BN53" s="937"/>
      <c r="BO53" s="925" t="s">
        <v>577</v>
      </c>
      <c r="BP53" s="939" t="e">
        <f>BP52/BP49</f>
        <v>#DIV/0!</v>
      </c>
    </row>
    <row r="54" spans="1:74" ht="14.25" customHeight="1">
      <c r="A54" s="894"/>
      <c r="B54" s="940"/>
      <c r="C54" s="941"/>
      <c r="D54" s="942"/>
      <c r="E54" s="942"/>
      <c r="F54" s="942"/>
      <c r="G54" s="942"/>
      <c r="H54" s="942"/>
      <c r="I54" s="943"/>
      <c r="J54" s="944" t="s">
        <v>632</v>
      </c>
      <c r="K54" s="945" t="str">
        <f>IF(K47&lt;1,"対象外",IF(K52&gt;=K47,"OK","NG"))</f>
        <v>OK</v>
      </c>
      <c r="L54" s="894"/>
      <c r="M54" s="940"/>
      <c r="N54" s="941"/>
      <c r="O54" s="942"/>
      <c r="P54" s="942"/>
      <c r="Q54" s="942"/>
      <c r="R54" s="942"/>
      <c r="S54" s="942"/>
      <c r="T54" s="943"/>
      <c r="U54" s="944" t="s">
        <v>632</v>
      </c>
      <c r="V54" s="945" t="str">
        <f>IF(1&gt;V47,"対象外",IF(V52&gt;=V47,"OK","NG"))</f>
        <v>OK</v>
      </c>
      <c r="Y54" s="940"/>
      <c r="Z54" s="941"/>
      <c r="AA54" s="942"/>
      <c r="AB54" s="942"/>
      <c r="AC54" s="942"/>
      <c r="AD54" s="942"/>
      <c r="AE54" s="942"/>
      <c r="AF54" s="943"/>
      <c r="AG54" s="944" t="s">
        <v>632</v>
      </c>
      <c r="AH54" s="945" t="str">
        <f>IF(1&gt;AH47,"対象外",IF(AH52&gt;=AH47,"OK","NG"))</f>
        <v>対象外</v>
      </c>
      <c r="AJ54" s="940"/>
      <c r="AK54" s="941"/>
      <c r="AL54" s="942"/>
      <c r="AM54" s="942"/>
      <c r="AN54" s="942"/>
      <c r="AO54" s="942"/>
      <c r="AP54" s="942"/>
      <c r="AQ54" s="943"/>
      <c r="AR54" s="944" t="s">
        <v>632</v>
      </c>
      <c r="AS54" s="945" t="str">
        <f>IF(1&gt;AS47,"対象外",IF(AH52&gt;=AH47,"OK","NG"))</f>
        <v>対象外</v>
      </c>
      <c r="AV54" s="940"/>
      <c r="AW54" s="941"/>
      <c r="AX54" s="942"/>
      <c r="AY54" s="942"/>
      <c r="AZ54" s="942"/>
      <c r="BA54" s="942"/>
      <c r="BB54" s="942"/>
      <c r="BC54" s="943"/>
      <c r="BD54" s="944" t="s">
        <v>632</v>
      </c>
      <c r="BE54" s="945" t="str">
        <f>IF(1&gt;BE47,"対象外",IF(BE52&gt;=BE47,"OK","NG"))</f>
        <v>対象外</v>
      </c>
      <c r="BG54" s="940"/>
      <c r="BH54" s="941"/>
      <c r="BI54" s="942"/>
      <c r="BJ54" s="942"/>
      <c r="BK54" s="942"/>
      <c r="BL54" s="942"/>
      <c r="BM54" s="942"/>
      <c r="BN54" s="943"/>
      <c r="BO54" s="944" t="s">
        <v>632</v>
      </c>
      <c r="BP54" s="945" t="str">
        <f>IF(1&gt;BP47,"対象外",IF(BP52&gt;=BP47,"OK","NG"))</f>
        <v>対象外</v>
      </c>
      <c r="BV54" s="896" t="str">
        <f>IF(COUNTIF(K53:BP54,"NG")&gt;=1,"NG","OK")</f>
        <v>OK</v>
      </c>
    </row>
    <row r="55" spans="1:74" ht="14.25" hidden="1" customHeight="1">
      <c r="A55" s="894"/>
      <c r="B55" s="898"/>
      <c r="C55" s="898"/>
      <c r="D55" s="898"/>
      <c r="E55" s="898"/>
      <c r="F55" s="898"/>
      <c r="G55" s="898"/>
      <c r="H55" s="946">
        <f>IF(AND(DAY(H47)&gt;=22,DAY(H47)&lt;=28,H48="土"),1,0)</f>
        <v>0</v>
      </c>
      <c r="I55" s="898"/>
      <c r="J55" s="894"/>
      <c r="K55" s="894"/>
      <c r="L55" s="894"/>
      <c r="M55" s="898"/>
      <c r="N55" s="898"/>
      <c r="O55" s="898"/>
      <c r="P55" s="898"/>
      <c r="Q55" s="898"/>
      <c r="R55" s="898"/>
      <c r="S55" s="946">
        <f>IF(AND(DAY(S47)&gt;=22,DAY(S47)&lt;=28,S48="土"),1,0)</f>
        <v>0</v>
      </c>
      <c r="T55" s="898"/>
      <c r="U55" s="894"/>
      <c r="V55" s="894"/>
      <c r="Y55" s="898"/>
      <c r="Z55" s="898"/>
      <c r="AA55" s="898"/>
      <c r="AB55" s="898"/>
      <c r="AC55" s="898"/>
      <c r="AD55" s="898"/>
      <c r="AE55" s="946" t="e">
        <f>IF(AND(DAY(AE47)&gt;=22,DAY(AE47)&lt;=28,AE48="土"),1,0)</f>
        <v>#VALUE!</v>
      </c>
      <c r="AF55" s="898"/>
      <c r="AG55" s="894"/>
      <c r="AH55" s="894"/>
      <c r="AJ55" s="898"/>
      <c r="AK55" s="898"/>
      <c r="AL55" s="898"/>
      <c r="AM55" s="898"/>
      <c r="AN55" s="898"/>
      <c r="AO55" s="898"/>
      <c r="AP55" s="946" t="e">
        <f>IF(AND(DAY(AP47)&gt;=22,DAY(AP47)&lt;=28,AP48="土"),1,0)</f>
        <v>#VALUE!</v>
      </c>
      <c r="AQ55" s="898"/>
      <c r="AR55" s="894"/>
      <c r="AS55" s="894"/>
      <c r="AV55" s="898"/>
      <c r="AW55" s="898"/>
      <c r="AX55" s="898"/>
      <c r="AY55" s="898"/>
      <c r="AZ55" s="898"/>
      <c r="BA55" s="898"/>
      <c r="BB55" s="946" t="e">
        <f>IF(AND(DAY(BB47)&gt;=22,DAY(BB47)&lt;=28,BB48="土"),1,0)</f>
        <v>#VALUE!</v>
      </c>
      <c r="BC55" s="898"/>
      <c r="BD55" s="894"/>
      <c r="BE55" s="894"/>
      <c r="BG55" s="898"/>
      <c r="BH55" s="898"/>
      <c r="BI55" s="898"/>
      <c r="BJ55" s="898"/>
      <c r="BK55" s="898"/>
      <c r="BL55" s="898"/>
      <c r="BM55" s="946" t="e">
        <f>IF(AND(DAY(BM47)&gt;=22,DAY(BM47)&lt;=28,BM48="土"),1,0)</f>
        <v>#VALUE!</v>
      </c>
      <c r="BN55" s="898"/>
      <c r="BO55" s="894"/>
      <c r="BP55" s="894"/>
      <c r="BU55" s="896">
        <f t="shared" si="12"/>
        <v>0</v>
      </c>
      <c r="BV55" s="896" t="str">
        <f t="shared" si="11"/>
        <v>OK</v>
      </c>
    </row>
    <row r="56" spans="1:74" ht="14.25" hidden="1" customHeight="1">
      <c r="A56" s="894"/>
      <c r="B56" s="898"/>
      <c r="C56" s="898"/>
      <c r="D56" s="898"/>
      <c r="E56" s="898"/>
      <c r="F56" s="898"/>
      <c r="G56" s="898"/>
      <c r="H56" s="946">
        <f>IF(AND(DAY(H47)&gt;=22,DAY(H47)&lt;=28,H48="土",OR(H53="休",H53="雨")),1,0)</f>
        <v>0</v>
      </c>
      <c r="I56" s="898"/>
      <c r="J56" s="894"/>
      <c r="K56" s="894"/>
      <c r="L56" s="894"/>
      <c r="M56" s="898"/>
      <c r="N56" s="898"/>
      <c r="O56" s="898"/>
      <c r="P56" s="898"/>
      <c r="Q56" s="898"/>
      <c r="R56" s="898"/>
      <c r="S56" s="946">
        <f>IF(AND(DAY(S47)&gt;=22,DAY(S47)&lt;=28,S48="土",OR(S53="休",S53="雨")),1,0)</f>
        <v>0</v>
      </c>
      <c r="T56" s="898"/>
      <c r="U56" s="894"/>
      <c r="V56" s="894"/>
      <c r="Y56" s="898"/>
      <c r="Z56" s="898"/>
      <c r="AA56" s="898"/>
      <c r="AB56" s="898"/>
      <c r="AC56" s="898"/>
      <c r="AD56" s="898"/>
      <c r="AE56" s="946" t="e">
        <f>IF(AND(DAY(AE47)&gt;=22,DAY(AE47)&lt;=28,AE48="土",OR(AE53="休",AE53="雨")),1,0)</f>
        <v>#VALUE!</v>
      </c>
      <c r="AF56" s="898"/>
      <c r="AG56" s="894"/>
      <c r="AH56" s="894"/>
      <c r="AJ56" s="898"/>
      <c r="AK56" s="898"/>
      <c r="AL56" s="898"/>
      <c r="AM56" s="898"/>
      <c r="AN56" s="898"/>
      <c r="AO56" s="898"/>
      <c r="AP56" s="946" t="e">
        <f>IF(AND(DAY(AP47)&gt;=22,DAY(AP47)&lt;=28,AP48="土",OR(AP53="休",AP53="雨")),1,0)</f>
        <v>#VALUE!</v>
      </c>
      <c r="AQ56" s="898"/>
      <c r="AR56" s="894"/>
      <c r="AS56" s="894"/>
      <c r="AV56" s="898"/>
      <c r="AW56" s="898"/>
      <c r="AX56" s="898"/>
      <c r="AY56" s="898"/>
      <c r="AZ56" s="898"/>
      <c r="BA56" s="898"/>
      <c r="BB56" s="946" t="e">
        <f>IF(AND(DAY(BB47)&gt;=22,DAY(BB47)&lt;=28,BB48="土",OR(BB53="休",BB53="雨")),1,0)</f>
        <v>#VALUE!</v>
      </c>
      <c r="BC56" s="898"/>
      <c r="BD56" s="894"/>
      <c r="BE56" s="894"/>
      <c r="BG56" s="898"/>
      <c r="BH56" s="898"/>
      <c r="BI56" s="898"/>
      <c r="BJ56" s="898"/>
      <c r="BK56" s="898"/>
      <c r="BL56" s="898"/>
      <c r="BM56" s="946" t="e">
        <f>IF(AND(DAY(BM47)&gt;=22,DAY(BM47)&lt;=28,BM48="土",OR(BM53="休",BM53="雨")),1,0)</f>
        <v>#VALUE!</v>
      </c>
      <c r="BN56" s="898"/>
      <c r="BO56" s="894"/>
      <c r="BP56" s="894"/>
      <c r="BU56" s="896">
        <f t="shared" si="12"/>
        <v>0</v>
      </c>
      <c r="BV56" s="896" t="str">
        <f t="shared" si="11"/>
        <v>OK</v>
      </c>
    </row>
    <row r="57" spans="1:74" ht="14.25" hidden="1" customHeight="1">
      <c r="A57" s="894"/>
      <c r="B57" s="898"/>
      <c r="C57" s="898"/>
      <c r="D57" s="898"/>
      <c r="E57" s="898"/>
      <c r="F57" s="898"/>
      <c r="G57" s="898"/>
      <c r="H57" s="946">
        <f>IF(AND(DAY(H47)&gt;=8,DAY(H47)&lt;=14,H48="土"),1,0)</f>
        <v>0</v>
      </c>
      <c r="I57" s="898"/>
      <c r="J57" s="894"/>
      <c r="K57" s="894"/>
      <c r="L57" s="894"/>
      <c r="M57" s="898"/>
      <c r="N57" s="898"/>
      <c r="O57" s="898"/>
      <c r="P57" s="898"/>
      <c r="Q57" s="898"/>
      <c r="R57" s="898"/>
      <c r="S57" s="946">
        <f>IF(AND(DAY(S47)&gt;=8,DAY(S47)&lt;=14,S48="土"),1,0)</f>
        <v>0</v>
      </c>
      <c r="T57" s="898"/>
      <c r="U57" s="894"/>
      <c r="V57" s="894"/>
      <c r="Y57" s="898"/>
      <c r="Z57" s="898"/>
      <c r="AA57" s="898"/>
      <c r="AB57" s="898"/>
      <c r="AC57" s="898"/>
      <c r="AD57" s="898"/>
      <c r="AE57" s="946" t="e">
        <f>IF(AND(DAY(AE47)&gt;=8,DAY(AE47)&lt;=14,AE48="土"),1,0)</f>
        <v>#VALUE!</v>
      </c>
      <c r="AF57" s="898"/>
      <c r="AG57" s="894"/>
      <c r="AH57" s="894"/>
      <c r="AJ57" s="898"/>
      <c r="AK57" s="898"/>
      <c r="AL57" s="898"/>
      <c r="AM57" s="898"/>
      <c r="AN57" s="898"/>
      <c r="AO57" s="898"/>
      <c r="AP57" s="946" t="e">
        <f>IF(AND(DAY(AP47)&gt;=8,DAY(AP47)&lt;=14,AP48="土"),1,0)</f>
        <v>#VALUE!</v>
      </c>
      <c r="AQ57" s="898"/>
      <c r="AR57" s="894"/>
      <c r="AS57" s="894"/>
      <c r="AV57" s="898"/>
      <c r="AW57" s="898"/>
      <c r="AX57" s="898"/>
      <c r="AY57" s="898"/>
      <c r="AZ57" s="898"/>
      <c r="BA57" s="898"/>
      <c r="BB57" s="946" t="e">
        <f>IF(AND(DAY(BB47)&gt;=8,DAY(BB47)&lt;=14,BB48="土"),1,0)</f>
        <v>#VALUE!</v>
      </c>
      <c r="BC57" s="898"/>
      <c r="BD57" s="894"/>
      <c r="BE57" s="894"/>
      <c r="BG57" s="898"/>
      <c r="BH57" s="898"/>
      <c r="BI57" s="898"/>
      <c r="BJ57" s="898"/>
      <c r="BK57" s="898"/>
      <c r="BL57" s="898"/>
      <c r="BM57" s="946" t="e">
        <f>IF(AND(DAY(BM47)&gt;=8,DAY(BM47)&lt;=14,BM48="土"),1,0)</f>
        <v>#VALUE!</v>
      </c>
      <c r="BN57" s="898"/>
      <c r="BO57" s="894"/>
      <c r="BP57" s="894"/>
      <c r="BU57" s="896">
        <f t="shared" si="12"/>
        <v>0</v>
      </c>
      <c r="BV57" s="896" t="str">
        <f t="shared" si="11"/>
        <v>OK</v>
      </c>
    </row>
    <row r="58" spans="1:74" ht="14.25" hidden="1" customHeight="1">
      <c r="A58" s="894"/>
      <c r="B58" s="898"/>
      <c r="C58" s="898"/>
      <c r="D58" s="898"/>
      <c r="E58" s="898"/>
      <c r="F58" s="898"/>
      <c r="G58" s="898"/>
      <c r="H58" s="946">
        <f>IF(AND(DAY(H47)&gt;=8,DAY(H47)&lt;=14,H48="土",OR(H53="休",H53="雨")),1,0)</f>
        <v>0</v>
      </c>
      <c r="I58" s="898"/>
      <c r="J58" s="894"/>
      <c r="K58" s="894"/>
      <c r="L58" s="894"/>
      <c r="M58" s="898"/>
      <c r="N58" s="898"/>
      <c r="O58" s="898"/>
      <c r="P58" s="898"/>
      <c r="Q58" s="898"/>
      <c r="R58" s="898"/>
      <c r="S58" s="946">
        <f>IF(AND(DAY(S47)&gt;=8,DAY(S47)&lt;=14,S48="土",OR(S53="休",S53="雨")),1,0)</f>
        <v>0</v>
      </c>
      <c r="T58" s="898"/>
      <c r="U58" s="894"/>
      <c r="V58" s="894"/>
      <c r="Y58" s="898"/>
      <c r="Z58" s="898"/>
      <c r="AA58" s="898"/>
      <c r="AB58" s="898"/>
      <c r="AC58" s="898"/>
      <c r="AD58" s="898"/>
      <c r="AE58" s="946" t="e">
        <f>IF(AND(DAY(AE47)&gt;=8,DAY(AE47)&lt;=14,AE48="土",OR(AE53="休",AE53="雨")),1,0)</f>
        <v>#VALUE!</v>
      </c>
      <c r="AF58" s="898"/>
      <c r="AG58" s="894"/>
      <c r="AH58" s="894"/>
      <c r="AJ58" s="898"/>
      <c r="AK58" s="898"/>
      <c r="AL58" s="898"/>
      <c r="AM58" s="898"/>
      <c r="AN58" s="898"/>
      <c r="AO58" s="898"/>
      <c r="AP58" s="946" t="e">
        <f>IF(AND(DAY(AP47)&gt;=8,DAY(AP47)&lt;=14,AP48="土",OR(AP53="休",AP53="雨")),1,0)</f>
        <v>#VALUE!</v>
      </c>
      <c r="AQ58" s="898"/>
      <c r="AR58" s="894"/>
      <c r="AS58" s="894"/>
      <c r="AV58" s="898"/>
      <c r="AW58" s="898"/>
      <c r="AX58" s="898"/>
      <c r="AY58" s="898"/>
      <c r="AZ58" s="898"/>
      <c r="BA58" s="898"/>
      <c r="BB58" s="946" t="e">
        <f>IF(AND(DAY(BB47)&gt;=8,DAY(BB47)&lt;=14,BB48="土",OR(BB53="休",BB53="雨")),1,0)</f>
        <v>#VALUE!</v>
      </c>
      <c r="BC58" s="898"/>
      <c r="BD58" s="894"/>
      <c r="BE58" s="894"/>
      <c r="BG58" s="898"/>
      <c r="BH58" s="898"/>
      <c r="BI58" s="898"/>
      <c r="BJ58" s="898"/>
      <c r="BK58" s="898"/>
      <c r="BL58" s="898"/>
      <c r="BM58" s="946" t="e">
        <f>IF(AND(DAY(BM47)&gt;=8,DAY(BM47)&lt;=14,BM48="土",OR(BM53="休",BM53="雨")),1,0)</f>
        <v>#VALUE!</v>
      </c>
      <c r="BN58" s="898"/>
      <c r="BO58" s="894"/>
      <c r="BP58" s="894"/>
      <c r="BU58" s="896">
        <f t="shared" si="12"/>
        <v>0</v>
      </c>
      <c r="BV58" s="896" t="str">
        <f t="shared" si="11"/>
        <v>OK</v>
      </c>
    </row>
    <row r="59" spans="1:74" ht="14.25" customHeight="1">
      <c r="A59" s="894"/>
      <c r="B59" s="898"/>
      <c r="C59" s="898"/>
      <c r="D59" s="898"/>
      <c r="E59" s="898"/>
      <c r="F59" s="898"/>
      <c r="G59" s="898"/>
      <c r="H59" s="898"/>
      <c r="I59" s="898"/>
      <c r="J59" s="894"/>
      <c r="K59" s="894"/>
      <c r="L59" s="894"/>
      <c r="M59" s="898"/>
      <c r="N59" s="898"/>
      <c r="O59" s="898"/>
      <c r="P59" s="898"/>
      <c r="Q59" s="898"/>
      <c r="R59" s="898"/>
      <c r="S59" s="898"/>
      <c r="T59" s="898"/>
      <c r="U59" s="894"/>
      <c r="V59" s="894"/>
      <c r="Y59" s="898"/>
      <c r="Z59" s="898"/>
      <c r="AA59" s="898"/>
      <c r="AB59" s="898"/>
      <c r="AC59" s="898"/>
      <c r="AD59" s="898"/>
      <c r="AE59" s="898"/>
      <c r="AF59" s="898"/>
      <c r="AG59" s="894"/>
      <c r="AH59" s="894"/>
      <c r="AJ59" s="898"/>
      <c r="AK59" s="898"/>
      <c r="AL59" s="898"/>
      <c r="AM59" s="898"/>
      <c r="AN59" s="898"/>
      <c r="AO59" s="898"/>
      <c r="AP59" s="898"/>
      <c r="AQ59" s="898"/>
      <c r="AR59" s="894"/>
      <c r="AS59" s="894"/>
      <c r="AV59" s="898"/>
      <c r="AW59" s="898"/>
      <c r="AX59" s="898"/>
      <c r="AY59" s="898"/>
      <c r="AZ59" s="898"/>
      <c r="BA59" s="898"/>
      <c r="BB59" s="898"/>
      <c r="BC59" s="898"/>
      <c r="BD59" s="894"/>
      <c r="BE59" s="894"/>
      <c r="BG59" s="898"/>
      <c r="BH59" s="898"/>
      <c r="BI59" s="898"/>
      <c r="BJ59" s="898"/>
      <c r="BK59" s="898"/>
      <c r="BL59" s="898"/>
      <c r="BM59" s="898"/>
      <c r="BN59" s="898"/>
      <c r="BO59" s="894"/>
      <c r="BP59" s="894"/>
    </row>
    <row r="60" spans="1:74" ht="14.25" customHeight="1">
      <c r="A60" s="894"/>
      <c r="B60" s="894"/>
      <c r="C60" s="894"/>
      <c r="D60" s="894"/>
      <c r="E60" s="894"/>
      <c r="F60" s="894"/>
      <c r="G60" s="894"/>
      <c r="H60" s="894"/>
      <c r="I60" s="894"/>
      <c r="J60" s="894"/>
      <c r="K60" s="894"/>
      <c r="L60" s="894"/>
      <c r="M60" s="894"/>
      <c r="N60" s="894"/>
      <c r="O60" s="894"/>
      <c r="P60" s="894"/>
      <c r="Q60" s="894"/>
      <c r="R60" s="894"/>
      <c r="S60" s="894"/>
      <c r="T60" s="894"/>
      <c r="U60" s="894"/>
      <c r="V60" s="894"/>
    </row>
    <row r="61" spans="1:74" ht="14.25" hidden="1" customHeight="1">
      <c r="A61" s="894"/>
      <c r="B61" s="894"/>
      <c r="C61" s="913">
        <f>YEAR(I45+1)</f>
        <v>2025</v>
      </c>
      <c r="D61" s="913">
        <f>MONTH(I45+1)</f>
        <v>10</v>
      </c>
      <c r="E61" s="913">
        <f>DAY(I45+1)</f>
        <v>18</v>
      </c>
      <c r="F61" s="913"/>
      <c r="G61" s="913"/>
      <c r="H61" s="913"/>
      <c r="I61" s="913"/>
      <c r="J61" s="894"/>
      <c r="K61" s="894"/>
      <c r="L61" s="894"/>
      <c r="M61" s="894"/>
      <c r="N61" s="913">
        <f>YEAR(T45+1)</f>
        <v>2025</v>
      </c>
      <c r="O61" s="913">
        <f>MONTH(T45+1)</f>
        <v>12</v>
      </c>
      <c r="P61" s="913">
        <f>DAY(T45+1)</f>
        <v>13</v>
      </c>
      <c r="Q61" s="913"/>
      <c r="R61" s="913"/>
      <c r="S61" s="913"/>
      <c r="T61" s="913"/>
      <c r="U61" s="894"/>
      <c r="V61" s="894"/>
      <c r="Y61" s="894"/>
      <c r="Z61" s="913">
        <f>YEAR(AF45+1)</f>
        <v>2026</v>
      </c>
      <c r="AA61" s="913">
        <f>MONTH(AF45+1)</f>
        <v>2</v>
      </c>
      <c r="AB61" s="913">
        <f>DAY(AF45+1)</f>
        <v>7</v>
      </c>
      <c r="AC61" s="913"/>
      <c r="AD61" s="913"/>
      <c r="AE61" s="913"/>
      <c r="AF61" s="913"/>
      <c r="AG61" s="894"/>
      <c r="AH61" s="894"/>
      <c r="AJ61" s="894"/>
      <c r="AK61" s="913">
        <f>YEAR(AQ45+1)</f>
        <v>2026</v>
      </c>
      <c r="AL61" s="913">
        <f>MONTH(AQ45+1)</f>
        <v>4</v>
      </c>
      <c r="AM61" s="913">
        <f>DAY(AQ45+1)</f>
        <v>4</v>
      </c>
      <c r="AN61" s="913"/>
      <c r="AO61" s="913"/>
      <c r="AP61" s="913"/>
      <c r="AQ61" s="913"/>
      <c r="AR61" s="894"/>
      <c r="AS61" s="894"/>
      <c r="AV61" s="894"/>
      <c r="AW61" s="913">
        <f>YEAR(BC45+1)</f>
        <v>2026</v>
      </c>
      <c r="AX61" s="913">
        <f>MONTH(BC45+1)</f>
        <v>5</v>
      </c>
      <c r="AY61" s="913">
        <f>DAY(BC45+1)</f>
        <v>30</v>
      </c>
      <c r="AZ61" s="913"/>
      <c r="BA61" s="913"/>
      <c r="BB61" s="913"/>
      <c r="BC61" s="913"/>
      <c r="BD61" s="894"/>
      <c r="BE61" s="894"/>
      <c r="BG61" s="894"/>
      <c r="BH61" s="913">
        <f>YEAR(BN45+1)</f>
        <v>2026</v>
      </c>
      <c r="BI61" s="913">
        <f>MONTH(BN45+1)</f>
        <v>7</v>
      </c>
      <c r="BJ61" s="913">
        <f>DAY(BN45+1)</f>
        <v>25</v>
      </c>
      <c r="BK61" s="913"/>
      <c r="BL61" s="913"/>
      <c r="BM61" s="913"/>
      <c r="BN61" s="913"/>
      <c r="BO61" s="894"/>
      <c r="BP61" s="894"/>
    </row>
    <row r="62" spans="1:74" ht="14.25" hidden="1" customHeight="1">
      <c r="A62" s="894"/>
      <c r="B62" s="894"/>
      <c r="C62" s="914">
        <f>I45+1</f>
        <v>45948</v>
      </c>
      <c r="D62" s="914">
        <f>C62+1</f>
        <v>45949</v>
      </c>
      <c r="E62" s="914">
        <f t="shared" ref="E62:I62" si="37">D62+1</f>
        <v>45950</v>
      </c>
      <c r="F62" s="914">
        <f t="shared" si="37"/>
        <v>45951</v>
      </c>
      <c r="G62" s="914">
        <f t="shared" si="37"/>
        <v>45952</v>
      </c>
      <c r="H62" s="914">
        <f t="shared" si="37"/>
        <v>45953</v>
      </c>
      <c r="I62" s="914">
        <f t="shared" si="37"/>
        <v>45954</v>
      </c>
      <c r="J62" s="894"/>
      <c r="K62" s="894"/>
      <c r="L62" s="894"/>
      <c r="M62" s="894"/>
      <c r="N62" s="914">
        <f>T45+1</f>
        <v>46004</v>
      </c>
      <c r="O62" s="914">
        <f t="shared" ref="O62:T62" si="38">N62+1</f>
        <v>46005</v>
      </c>
      <c r="P62" s="914">
        <f t="shared" si="38"/>
        <v>46006</v>
      </c>
      <c r="Q62" s="914">
        <f t="shared" si="38"/>
        <v>46007</v>
      </c>
      <c r="R62" s="914">
        <f t="shared" si="38"/>
        <v>46008</v>
      </c>
      <c r="S62" s="914">
        <f t="shared" si="38"/>
        <v>46009</v>
      </c>
      <c r="T62" s="914">
        <f t="shared" si="38"/>
        <v>46010</v>
      </c>
      <c r="U62" s="894"/>
      <c r="V62" s="894"/>
      <c r="Y62" s="894"/>
      <c r="Z62" s="914">
        <f>AF45+1</f>
        <v>46060</v>
      </c>
      <c r="AA62" s="914">
        <f t="shared" ref="AA62:AF62" si="39">Z62+1</f>
        <v>46061</v>
      </c>
      <c r="AB62" s="914">
        <f t="shared" si="39"/>
        <v>46062</v>
      </c>
      <c r="AC62" s="914">
        <f t="shared" si="39"/>
        <v>46063</v>
      </c>
      <c r="AD62" s="914">
        <f t="shared" si="39"/>
        <v>46064</v>
      </c>
      <c r="AE62" s="914">
        <f t="shared" si="39"/>
        <v>46065</v>
      </c>
      <c r="AF62" s="914">
        <f t="shared" si="39"/>
        <v>46066</v>
      </c>
      <c r="AG62" s="894"/>
      <c r="AH62" s="894"/>
      <c r="AJ62" s="894"/>
      <c r="AK62" s="914">
        <f>AQ45+1</f>
        <v>46116</v>
      </c>
      <c r="AL62" s="914">
        <f t="shared" ref="AL62:AQ62" si="40">AK62+1</f>
        <v>46117</v>
      </c>
      <c r="AM62" s="914">
        <f t="shared" si="40"/>
        <v>46118</v>
      </c>
      <c r="AN62" s="914">
        <f t="shared" si="40"/>
        <v>46119</v>
      </c>
      <c r="AO62" s="914">
        <f t="shared" si="40"/>
        <v>46120</v>
      </c>
      <c r="AP62" s="914">
        <f t="shared" si="40"/>
        <v>46121</v>
      </c>
      <c r="AQ62" s="914">
        <f t="shared" si="40"/>
        <v>46122</v>
      </c>
      <c r="AR62" s="894"/>
      <c r="AS62" s="894"/>
      <c r="AV62" s="894"/>
      <c r="AW62" s="914">
        <f>BC45+1</f>
        <v>46172</v>
      </c>
      <c r="AX62" s="914">
        <f t="shared" ref="AX62:BC62" si="41">AW62+1</f>
        <v>46173</v>
      </c>
      <c r="AY62" s="914">
        <f t="shared" si="41"/>
        <v>46174</v>
      </c>
      <c r="AZ62" s="914">
        <f t="shared" si="41"/>
        <v>46175</v>
      </c>
      <c r="BA62" s="914">
        <f t="shared" si="41"/>
        <v>46176</v>
      </c>
      <c r="BB62" s="914">
        <f t="shared" si="41"/>
        <v>46177</v>
      </c>
      <c r="BC62" s="914">
        <f t="shared" si="41"/>
        <v>46178</v>
      </c>
      <c r="BD62" s="894"/>
      <c r="BE62" s="894"/>
      <c r="BG62" s="894"/>
      <c r="BH62" s="914">
        <f>BN45+1</f>
        <v>46228</v>
      </c>
      <c r="BI62" s="914">
        <f t="shared" ref="BI62:BN62" si="42">BH62+1</f>
        <v>46229</v>
      </c>
      <c r="BJ62" s="914">
        <f t="shared" si="42"/>
        <v>46230</v>
      </c>
      <c r="BK62" s="914">
        <f t="shared" si="42"/>
        <v>46231</v>
      </c>
      <c r="BL62" s="914">
        <f t="shared" si="42"/>
        <v>46232</v>
      </c>
      <c r="BM62" s="914">
        <f t="shared" si="42"/>
        <v>46233</v>
      </c>
      <c r="BN62" s="914">
        <f t="shared" si="42"/>
        <v>46234</v>
      </c>
      <c r="BO62" s="894"/>
      <c r="BP62" s="894"/>
    </row>
    <row r="63" spans="1:74" ht="14.25" customHeight="1">
      <c r="A63" s="894"/>
      <c r="B63" s="915" t="s">
        <v>596</v>
      </c>
      <c r="C63" s="916">
        <f>DATE($C61,$D61,1)</f>
        <v>45931</v>
      </c>
      <c r="D63" s="917"/>
      <c r="E63" s="917"/>
      <c r="F63" s="917"/>
      <c r="G63" s="917"/>
      <c r="H63" s="917"/>
      <c r="I63" s="917"/>
      <c r="J63" s="917"/>
      <c r="K63" s="918"/>
      <c r="L63" s="894"/>
      <c r="M63" s="915" t="s">
        <v>596</v>
      </c>
      <c r="N63" s="916">
        <f>DATE($N61,$O61,1)</f>
        <v>45992</v>
      </c>
      <c r="O63" s="917"/>
      <c r="P63" s="917"/>
      <c r="Q63" s="917"/>
      <c r="R63" s="917"/>
      <c r="S63" s="917"/>
      <c r="T63" s="917"/>
      <c r="U63" s="917"/>
      <c r="V63" s="918"/>
      <c r="Y63" s="915" t="s">
        <v>596</v>
      </c>
      <c r="Z63" s="916">
        <f>DATE($Z61,$AA61,1)</f>
        <v>46054</v>
      </c>
      <c r="AA63" s="917"/>
      <c r="AB63" s="917"/>
      <c r="AC63" s="917"/>
      <c r="AD63" s="917"/>
      <c r="AE63" s="917"/>
      <c r="AF63" s="917"/>
      <c r="AG63" s="917"/>
      <c r="AH63" s="918"/>
      <c r="AJ63" s="915" t="s">
        <v>596</v>
      </c>
      <c r="AK63" s="916">
        <f>DATE($AK61,$AL61,1)</f>
        <v>46113</v>
      </c>
      <c r="AL63" s="917"/>
      <c r="AM63" s="917"/>
      <c r="AN63" s="917"/>
      <c r="AO63" s="917"/>
      <c r="AP63" s="917"/>
      <c r="AQ63" s="917"/>
      <c r="AR63" s="917"/>
      <c r="AS63" s="918"/>
      <c r="AV63" s="915" t="s">
        <v>596</v>
      </c>
      <c r="AW63" s="916">
        <f>DATE($AW61,$AX61,1)</f>
        <v>46143</v>
      </c>
      <c r="AX63" s="917"/>
      <c r="AY63" s="917"/>
      <c r="AZ63" s="917"/>
      <c r="BA63" s="917"/>
      <c r="BB63" s="917"/>
      <c r="BC63" s="917"/>
      <c r="BD63" s="917"/>
      <c r="BE63" s="918"/>
      <c r="BG63" s="915" t="s">
        <v>596</v>
      </c>
      <c r="BH63" s="916">
        <f>DATE($BH61,$BI61,1)</f>
        <v>46204</v>
      </c>
      <c r="BI63" s="917"/>
      <c r="BJ63" s="917"/>
      <c r="BK63" s="917"/>
      <c r="BL63" s="917"/>
      <c r="BM63" s="917"/>
      <c r="BN63" s="917"/>
      <c r="BO63" s="917"/>
      <c r="BP63" s="918"/>
    </row>
    <row r="64" spans="1:74" ht="14.25" customHeight="1">
      <c r="A64" s="894"/>
      <c r="B64" s="919" t="s">
        <v>630</v>
      </c>
      <c r="C64" s="920">
        <f>IF(I45&lt;$G$7,I47+1,"")</f>
        <v>45948</v>
      </c>
      <c r="D64" s="921">
        <f t="shared" ref="D64:I64" si="43">IF(C62&lt;$G$7,C64+1,"")</f>
        <v>45949</v>
      </c>
      <c r="E64" s="921">
        <f t="shared" si="43"/>
        <v>45950</v>
      </c>
      <c r="F64" s="921">
        <f t="shared" si="43"/>
        <v>45951</v>
      </c>
      <c r="G64" s="921">
        <f t="shared" si="43"/>
        <v>45952</v>
      </c>
      <c r="H64" s="921">
        <f t="shared" si="43"/>
        <v>45953</v>
      </c>
      <c r="I64" s="921">
        <f t="shared" si="43"/>
        <v>45954</v>
      </c>
      <c r="J64" s="922" t="s">
        <v>598</v>
      </c>
      <c r="K64" s="923">
        <f>COUNTIFS(C65:I65,"土",C66:I66,"")+COUNTIFS(C65:I65,"日",C66:I66,"")</f>
        <v>2</v>
      </c>
      <c r="L64" s="894"/>
      <c r="M64" s="919" t="s">
        <v>630</v>
      </c>
      <c r="N64" s="920">
        <f>IF(T45&lt;$G$7,T47+1,"")</f>
        <v>46004</v>
      </c>
      <c r="O64" s="921">
        <f t="shared" ref="O64:T64" si="44">IF(N62&lt;$G$7,N64+1,"")</f>
        <v>46005</v>
      </c>
      <c r="P64" s="921">
        <f t="shared" si="44"/>
        <v>46006</v>
      </c>
      <c r="Q64" s="921">
        <f t="shared" si="44"/>
        <v>46007</v>
      </c>
      <c r="R64" s="921">
        <f t="shared" si="44"/>
        <v>46008</v>
      </c>
      <c r="S64" s="921">
        <f t="shared" si="44"/>
        <v>46009</v>
      </c>
      <c r="T64" s="921">
        <f t="shared" si="44"/>
        <v>46010</v>
      </c>
      <c r="U64" s="922" t="s">
        <v>598</v>
      </c>
      <c r="V64" s="923">
        <f>COUNTIFS(N65:T65,"土",N66:T66,"")+COUNTIFS(N65:T65,"日",N66:T66,"")</f>
        <v>2</v>
      </c>
      <c r="Y64" s="919" t="s">
        <v>630</v>
      </c>
      <c r="Z64" s="920" t="str">
        <f>IF(AF45&lt;$G$7,AF47+1,"")</f>
        <v/>
      </c>
      <c r="AA64" s="921" t="str">
        <f t="shared" ref="AA64:AF64" si="45">IF(Z62&lt;$G$7,Z64+1,"")</f>
        <v/>
      </c>
      <c r="AB64" s="921" t="str">
        <f t="shared" si="45"/>
        <v/>
      </c>
      <c r="AC64" s="921" t="str">
        <f t="shared" si="45"/>
        <v/>
      </c>
      <c r="AD64" s="921" t="str">
        <f t="shared" si="45"/>
        <v/>
      </c>
      <c r="AE64" s="921" t="str">
        <f t="shared" si="45"/>
        <v/>
      </c>
      <c r="AF64" s="921" t="str">
        <f t="shared" si="45"/>
        <v/>
      </c>
      <c r="AG64" s="922" t="s">
        <v>598</v>
      </c>
      <c r="AH64" s="923">
        <f>COUNTIFS(Z65:AF65,"土",Z66:AF66,"")+COUNTIFS(Z65:AF65,"日",Z66:AF66,"")</f>
        <v>0</v>
      </c>
      <c r="AJ64" s="919" t="s">
        <v>630</v>
      </c>
      <c r="AK64" s="920" t="str">
        <f>IF(AQ45&lt;$G$7,AQ47+1,"")</f>
        <v/>
      </c>
      <c r="AL64" s="921" t="str">
        <f t="shared" ref="AL64:AQ64" si="46">IF(AK62&lt;$G$7,AK64+1,"")</f>
        <v/>
      </c>
      <c r="AM64" s="921" t="str">
        <f t="shared" si="46"/>
        <v/>
      </c>
      <c r="AN64" s="921" t="str">
        <f t="shared" si="46"/>
        <v/>
      </c>
      <c r="AO64" s="921" t="str">
        <f t="shared" si="46"/>
        <v/>
      </c>
      <c r="AP64" s="921" t="str">
        <f t="shared" si="46"/>
        <v/>
      </c>
      <c r="AQ64" s="921" t="str">
        <f t="shared" si="46"/>
        <v/>
      </c>
      <c r="AR64" s="922" t="s">
        <v>598</v>
      </c>
      <c r="AS64" s="923">
        <f>COUNTIFS(AK65:AQ65,"土",AK66:AQ66,"")+COUNTIFS(AK65:AQ65,"日",AK66:AQ66,"")</f>
        <v>0</v>
      </c>
      <c r="AV64" s="919" t="s">
        <v>630</v>
      </c>
      <c r="AW64" s="920" t="str">
        <f>IF(BC45&lt;$G$7,BC47+1,"")</f>
        <v/>
      </c>
      <c r="AX64" s="921" t="str">
        <f t="shared" ref="AX64:BC64" si="47">IF(AW62&lt;$G$7,AW64+1,"")</f>
        <v/>
      </c>
      <c r="AY64" s="921" t="str">
        <f t="shared" si="47"/>
        <v/>
      </c>
      <c r="AZ64" s="921" t="str">
        <f t="shared" si="47"/>
        <v/>
      </c>
      <c r="BA64" s="921" t="str">
        <f t="shared" si="47"/>
        <v/>
      </c>
      <c r="BB64" s="921" t="str">
        <f t="shared" si="47"/>
        <v/>
      </c>
      <c r="BC64" s="921" t="str">
        <f t="shared" si="47"/>
        <v/>
      </c>
      <c r="BD64" s="922" t="s">
        <v>598</v>
      </c>
      <c r="BE64" s="923">
        <f>COUNTIFS(AW65:BC65,"土",AW66:BC66,"")+COUNTIFS(AW65:BC65,"日",AW66:BC66,"")</f>
        <v>0</v>
      </c>
      <c r="BG64" s="919" t="s">
        <v>630</v>
      </c>
      <c r="BH64" s="920" t="str">
        <f>IF(BN45&lt;$G$7,BN47+1,"")</f>
        <v/>
      </c>
      <c r="BI64" s="921" t="str">
        <f t="shared" ref="BI64:BN64" si="48">IF(BH62&lt;$G$7,BH64+1,"")</f>
        <v/>
      </c>
      <c r="BJ64" s="921" t="str">
        <f t="shared" si="48"/>
        <v/>
      </c>
      <c r="BK64" s="921" t="str">
        <f t="shared" si="48"/>
        <v/>
      </c>
      <c r="BL64" s="921" t="str">
        <f t="shared" si="48"/>
        <v/>
      </c>
      <c r="BM64" s="921" t="str">
        <f t="shared" si="48"/>
        <v/>
      </c>
      <c r="BN64" s="921" t="str">
        <f t="shared" si="48"/>
        <v/>
      </c>
      <c r="BO64" s="922" t="s">
        <v>598</v>
      </c>
      <c r="BP64" s="923">
        <f>COUNTIFS(BH65:BN65,"土",BH66:BN66,"")+COUNTIFS(BH65:BN65,"日",BH66:BN66,"")</f>
        <v>0</v>
      </c>
    </row>
    <row r="65" spans="1:74" ht="14.25" customHeight="1">
      <c r="A65" s="894"/>
      <c r="B65" s="919" t="s">
        <v>569</v>
      </c>
      <c r="C65" s="924" t="str">
        <f>IF(C64="","","土")</f>
        <v>土</v>
      </c>
      <c r="D65" s="924" t="str">
        <f>IF(D64="","","日")</f>
        <v>日</v>
      </c>
      <c r="E65" s="924" t="str">
        <f>IF(E64="","","月")</f>
        <v>月</v>
      </c>
      <c r="F65" s="924" t="str">
        <f>IF(F64="","","火")</f>
        <v>火</v>
      </c>
      <c r="G65" s="924" t="str">
        <f>IF(G64="","","水")</f>
        <v>水</v>
      </c>
      <c r="H65" s="924" t="str">
        <f>IF(H64="","","木")</f>
        <v>木</v>
      </c>
      <c r="I65" s="924" t="str">
        <f>IF(I64="","","金")</f>
        <v>金</v>
      </c>
      <c r="J65" s="925" t="s">
        <v>631</v>
      </c>
      <c r="K65" s="926">
        <f>COUNTIF(C66:I66,"夏休")+COUNTIF(C66:I66,"冬休")+COUNTIF(C66:I66,"中止")+COUNTIF(C66:I66,"制作中")</f>
        <v>0</v>
      </c>
      <c r="L65" s="894"/>
      <c r="M65" s="919" t="s">
        <v>569</v>
      </c>
      <c r="N65" s="924" t="str">
        <f>IF(N64="","","土")</f>
        <v>土</v>
      </c>
      <c r="O65" s="924" t="str">
        <f>IF(O64="","","日")</f>
        <v>日</v>
      </c>
      <c r="P65" s="924" t="str">
        <f>IF(P64="","","月")</f>
        <v>月</v>
      </c>
      <c r="Q65" s="924" t="str">
        <f>IF(Q64="","","火")</f>
        <v>火</v>
      </c>
      <c r="R65" s="924" t="str">
        <f>IF(R64="","","水")</f>
        <v>水</v>
      </c>
      <c r="S65" s="924" t="str">
        <f>IF(S64="","","木")</f>
        <v>木</v>
      </c>
      <c r="T65" s="924" t="str">
        <f>IF(T64="","","金")</f>
        <v>金</v>
      </c>
      <c r="U65" s="925" t="s">
        <v>631</v>
      </c>
      <c r="V65" s="926">
        <f>COUNTIF(N66:T66,"夏休")+COUNTIF(N66:T66,"冬休")+COUNTIF(N66:T66,"中止")+COUNTIF(N66:T66,"制作中")</f>
        <v>0</v>
      </c>
      <c r="Y65" s="919" t="s">
        <v>569</v>
      </c>
      <c r="Z65" s="924" t="str">
        <f>IF(Z64="","","土")</f>
        <v/>
      </c>
      <c r="AA65" s="924" t="str">
        <f>IF(AA64="","","日")</f>
        <v/>
      </c>
      <c r="AB65" s="924" t="str">
        <f>IF(AB64="","","月")</f>
        <v/>
      </c>
      <c r="AC65" s="924" t="str">
        <f>IF(AC64="","","火")</f>
        <v/>
      </c>
      <c r="AD65" s="924" t="str">
        <f>IF(AD64="","","水")</f>
        <v/>
      </c>
      <c r="AE65" s="924" t="str">
        <f>IF(AE64="","","木")</f>
        <v/>
      </c>
      <c r="AF65" s="924" t="str">
        <f>IF(AF64="","","金")</f>
        <v/>
      </c>
      <c r="AG65" s="925" t="s">
        <v>631</v>
      </c>
      <c r="AH65" s="926">
        <f>COUNTIF(Z66:AF66,"夏休")+COUNTIF(Z66:AF66,"冬休")+COUNTIF(Z66:AF66,"中止")+COUNTIF(Z66:AF66,"制作中")</f>
        <v>0</v>
      </c>
      <c r="AJ65" s="919" t="s">
        <v>569</v>
      </c>
      <c r="AK65" s="924" t="str">
        <f>IF(AK64="","","土")</f>
        <v/>
      </c>
      <c r="AL65" s="924" t="str">
        <f>IF(AL64="","","日")</f>
        <v/>
      </c>
      <c r="AM65" s="924" t="str">
        <f>IF(AM64="","","月")</f>
        <v/>
      </c>
      <c r="AN65" s="924" t="str">
        <f>IF(AN64="","","火")</f>
        <v/>
      </c>
      <c r="AO65" s="924" t="str">
        <f>IF(AO64="","","水")</f>
        <v/>
      </c>
      <c r="AP65" s="924" t="str">
        <f>IF(AP64="","","木")</f>
        <v/>
      </c>
      <c r="AQ65" s="924" t="str">
        <f>IF(AQ64="","","金")</f>
        <v/>
      </c>
      <c r="AR65" s="925" t="s">
        <v>631</v>
      </c>
      <c r="AS65" s="926">
        <f>COUNTIF(AK66:AQ66,"夏休")+COUNTIF(AK66:AQ66,"冬休")+COUNTIF(AK66:AQ66,"中止")+COUNTIF(AK66:AQ66,"制作中")</f>
        <v>0</v>
      </c>
      <c r="AV65" s="919" t="s">
        <v>569</v>
      </c>
      <c r="AW65" s="924" t="str">
        <f>IF(AW64="","","土")</f>
        <v/>
      </c>
      <c r="AX65" s="924" t="str">
        <f>IF(AX64="","","日")</f>
        <v/>
      </c>
      <c r="AY65" s="924" t="str">
        <f>IF(AY64="","","月")</f>
        <v/>
      </c>
      <c r="AZ65" s="924" t="str">
        <f>IF(AZ64="","","火")</f>
        <v/>
      </c>
      <c r="BA65" s="924" t="str">
        <f>IF(BA64="","","水")</f>
        <v/>
      </c>
      <c r="BB65" s="924" t="str">
        <f>IF(BB64="","","木")</f>
        <v/>
      </c>
      <c r="BC65" s="924" t="str">
        <f>IF(BC64="","","金")</f>
        <v/>
      </c>
      <c r="BD65" s="925" t="s">
        <v>631</v>
      </c>
      <c r="BE65" s="926">
        <f>COUNTIF(AW66:BC66,"夏休")+COUNTIF(AW66:BC66,"冬休")+COUNTIF(AW66:BC66,"中止")+COUNTIF(AW66:BC66,"制作中")</f>
        <v>0</v>
      </c>
      <c r="BG65" s="919" t="s">
        <v>569</v>
      </c>
      <c r="BH65" s="924" t="str">
        <f>IF(BH64="","","土")</f>
        <v/>
      </c>
      <c r="BI65" s="924" t="str">
        <f>IF(BI64="","","日")</f>
        <v/>
      </c>
      <c r="BJ65" s="924" t="str">
        <f>IF(BJ64="","","月")</f>
        <v/>
      </c>
      <c r="BK65" s="924" t="str">
        <f>IF(BK64="","","火")</f>
        <v/>
      </c>
      <c r="BL65" s="924" t="str">
        <f>IF(BL64="","","水")</f>
        <v/>
      </c>
      <c r="BM65" s="924" t="str">
        <f>IF(BM64="","","木")</f>
        <v/>
      </c>
      <c r="BN65" s="924" t="str">
        <f>IF(BN64="","","金")</f>
        <v/>
      </c>
      <c r="BO65" s="925" t="s">
        <v>631</v>
      </c>
      <c r="BP65" s="926">
        <f>COUNTIF(BH66:BN66,"夏休")+COUNTIF(BH66:BN66,"冬休")+COUNTIF(BH66:BN66,"中止")+COUNTIF(BH66:BN66,"制作中")</f>
        <v>0</v>
      </c>
    </row>
    <row r="66" spans="1:74" ht="14.25" customHeight="1">
      <c r="A66" s="894"/>
      <c r="B66" s="927" t="s">
        <v>631</v>
      </c>
      <c r="C66" s="928"/>
      <c r="D66" s="929"/>
      <c r="E66" s="929"/>
      <c r="F66" s="929"/>
      <c r="G66" s="929"/>
      <c r="H66" s="929"/>
      <c r="I66" s="930"/>
      <c r="J66" s="925" t="s">
        <v>527</v>
      </c>
      <c r="K66" s="926">
        <f>COUNT(C64:I64)-K65</f>
        <v>7</v>
      </c>
      <c r="L66" s="894"/>
      <c r="M66" s="927" t="s">
        <v>631</v>
      </c>
      <c r="N66" s="928"/>
      <c r="O66" s="929"/>
      <c r="P66" s="929"/>
      <c r="Q66" s="929"/>
      <c r="R66" s="929"/>
      <c r="S66" s="929"/>
      <c r="T66" s="930"/>
      <c r="U66" s="925" t="s">
        <v>527</v>
      </c>
      <c r="V66" s="926">
        <f>COUNT(N64:T64)-V65</f>
        <v>7</v>
      </c>
      <c r="Y66" s="927" t="s">
        <v>631</v>
      </c>
      <c r="Z66" s="928"/>
      <c r="AA66" s="929"/>
      <c r="AB66" s="929"/>
      <c r="AC66" s="929"/>
      <c r="AD66" s="929"/>
      <c r="AE66" s="929"/>
      <c r="AF66" s="930"/>
      <c r="AG66" s="925" t="s">
        <v>527</v>
      </c>
      <c r="AH66" s="926">
        <f>COUNT(Z64:AF64)-AH65</f>
        <v>0</v>
      </c>
      <c r="AJ66" s="927" t="s">
        <v>631</v>
      </c>
      <c r="AK66" s="928"/>
      <c r="AL66" s="929"/>
      <c r="AM66" s="929"/>
      <c r="AN66" s="929"/>
      <c r="AO66" s="929"/>
      <c r="AP66" s="929"/>
      <c r="AQ66" s="930"/>
      <c r="AR66" s="925" t="s">
        <v>527</v>
      </c>
      <c r="AS66" s="926">
        <f>COUNT(AK64:AQ64)-AS65</f>
        <v>0</v>
      </c>
      <c r="AV66" s="927" t="s">
        <v>631</v>
      </c>
      <c r="AW66" s="928"/>
      <c r="AX66" s="929"/>
      <c r="AY66" s="929"/>
      <c r="AZ66" s="929"/>
      <c r="BA66" s="929"/>
      <c r="BB66" s="929"/>
      <c r="BC66" s="930"/>
      <c r="BD66" s="925" t="s">
        <v>527</v>
      </c>
      <c r="BE66" s="926">
        <f>COUNT(AW64:BC64)-BE65</f>
        <v>0</v>
      </c>
      <c r="BG66" s="927" t="s">
        <v>631</v>
      </c>
      <c r="BH66" s="928"/>
      <c r="BI66" s="929"/>
      <c r="BJ66" s="929"/>
      <c r="BK66" s="929"/>
      <c r="BL66" s="929"/>
      <c r="BM66" s="929"/>
      <c r="BN66" s="930"/>
      <c r="BO66" s="925" t="s">
        <v>527</v>
      </c>
      <c r="BP66" s="926">
        <f>COUNT(BH64:BN64)-BP65</f>
        <v>0</v>
      </c>
    </row>
    <row r="67" spans="1:74" ht="14.25" customHeight="1">
      <c r="A67" s="894"/>
      <c r="B67" s="927"/>
      <c r="C67" s="932"/>
      <c r="D67" s="933"/>
      <c r="E67" s="933"/>
      <c r="F67" s="933"/>
      <c r="G67" s="933"/>
      <c r="H67" s="933"/>
      <c r="I67" s="934"/>
      <c r="J67" s="925" t="s">
        <v>573</v>
      </c>
      <c r="K67" s="926">
        <f>COUNTIF(C68:I69,"休")</f>
        <v>2</v>
      </c>
      <c r="L67" s="894"/>
      <c r="M67" s="927"/>
      <c r="N67" s="932"/>
      <c r="O67" s="933"/>
      <c r="P67" s="933"/>
      <c r="Q67" s="933"/>
      <c r="R67" s="933"/>
      <c r="S67" s="933"/>
      <c r="T67" s="934"/>
      <c r="U67" s="925" t="s">
        <v>573</v>
      </c>
      <c r="V67" s="926">
        <f>COUNTIF(N68:T69,"休")</f>
        <v>2</v>
      </c>
      <c r="Y67" s="927"/>
      <c r="Z67" s="932"/>
      <c r="AA67" s="933"/>
      <c r="AB67" s="933"/>
      <c r="AC67" s="933"/>
      <c r="AD67" s="933"/>
      <c r="AE67" s="933"/>
      <c r="AF67" s="934"/>
      <c r="AG67" s="925" t="s">
        <v>573</v>
      </c>
      <c r="AH67" s="926">
        <f>COUNTIF(Z68:AF69,"休")</f>
        <v>0</v>
      </c>
      <c r="AJ67" s="927"/>
      <c r="AK67" s="932"/>
      <c r="AL67" s="933"/>
      <c r="AM67" s="933"/>
      <c r="AN67" s="933"/>
      <c r="AO67" s="933"/>
      <c r="AP67" s="933"/>
      <c r="AQ67" s="934"/>
      <c r="AR67" s="925" t="s">
        <v>573</v>
      </c>
      <c r="AS67" s="926">
        <f>COUNTIF(AK68:AQ69,"休")</f>
        <v>0</v>
      </c>
      <c r="AV67" s="927"/>
      <c r="AW67" s="932"/>
      <c r="AX67" s="933"/>
      <c r="AY67" s="933"/>
      <c r="AZ67" s="933"/>
      <c r="BA67" s="933"/>
      <c r="BB67" s="933"/>
      <c r="BC67" s="934"/>
      <c r="BD67" s="925" t="s">
        <v>573</v>
      </c>
      <c r="BE67" s="926">
        <f>COUNTIF(AW68:BC69,"休")</f>
        <v>0</v>
      </c>
      <c r="BG67" s="927"/>
      <c r="BH67" s="932"/>
      <c r="BI67" s="933"/>
      <c r="BJ67" s="933"/>
      <c r="BK67" s="933"/>
      <c r="BL67" s="933"/>
      <c r="BM67" s="933"/>
      <c r="BN67" s="934"/>
      <c r="BO67" s="925" t="s">
        <v>573</v>
      </c>
      <c r="BP67" s="926">
        <f>COUNTIF(BH68:BN69,"休")</f>
        <v>0</v>
      </c>
    </row>
    <row r="68" spans="1:74" ht="14.25" customHeight="1">
      <c r="A68" s="894"/>
      <c r="B68" s="927" t="s">
        <v>535</v>
      </c>
      <c r="C68" s="935" t="s">
        <v>581</v>
      </c>
      <c r="D68" s="936" t="s">
        <v>581</v>
      </c>
      <c r="E68" s="936"/>
      <c r="F68" s="936"/>
      <c r="G68" s="936"/>
      <c r="H68" s="936"/>
      <c r="I68" s="937"/>
      <c r="J68" s="925" t="s">
        <v>575</v>
      </c>
      <c r="K68" s="939">
        <f>K67/K66</f>
        <v>0.2857142857142857</v>
      </c>
      <c r="L68" s="894"/>
      <c r="M68" s="927" t="s">
        <v>535</v>
      </c>
      <c r="N68" s="935" t="s">
        <v>581</v>
      </c>
      <c r="O68" s="936" t="s">
        <v>581</v>
      </c>
      <c r="P68" s="936"/>
      <c r="Q68" s="936"/>
      <c r="R68" s="936"/>
      <c r="S68" s="936"/>
      <c r="T68" s="937"/>
      <c r="U68" s="925" t="s">
        <v>575</v>
      </c>
      <c r="V68" s="939">
        <f>V67/V66</f>
        <v>0.2857142857142857</v>
      </c>
      <c r="Y68" s="927" t="s">
        <v>535</v>
      </c>
      <c r="Z68" s="935"/>
      <c r="AA68" s="936"/>
      <c r="AB68" s="936"/>
      <c r="AC68" s="936"/>
      <c r="AD68" s="936"/>
      <c r="AE68" s="936"/>
      <c r="AF68" s="937"/>
      <c r="AG68" s="925" t="s">
        <v>575</v>
      </c>
      <c r="AH68" s="939" t="e">
        <f>AH67/AH66</f>
        <v>#DIV/0!</v>
      </c>
      <c r="AJ68" s="927" t="s">
        <v>535</v>
      </c>
      <c r="AK68" s="935"/>
      <c r="AL68" s="936"/>
      <c r="AM68" s="936"/>
      <c r="AN68" s="936"/>
      <c r="AO68" s="936"/>
      <c r="AP68" s="936"/>
      <c r="AQ68" s="937"/>
      <c r="AR68" s="925" t="s">
        <v>575</v>
      </c>
      <c r="AS68" s="939" t="e">
        <f>AS67/AS66</f>
        <v>#DIV/0!</v>
      </c>
      <c r="AV68" s="927" t="s">
        <v>535</v>
      </c>
      <c r="AW68" s="935"/>
      <c r="AX68" s="936"/>
      <c r="AY68" s="936"/>
      <c r="AZ68" s="936"/>
      <c r="BA68" s="936"/>
      <c r="BB68" s="936"/>
      <c r="BC68" s="937"/>
      <c r="BD68" s="925" t="s">
        <v>575</v>
      </c>
      <c r="BE68" s="939" t="e">
        <f>BE67/BE66</f>
        <v>#DIV/0!</v>
      </c>
      <c r="BG68" s="927" t="s">
        <v>535</v>
      </c>
      <c r="BH68" s="935"/>
      <c r="BI68" s="936"/>
      <c r="BJ68" s="936"/>
      <c r="BK68" s="936"/>
      <c r="BL68" s="936"/>
      <c r="BM68" s="936"/>
      <c r="BN68" s="937"/>
      <c r="BO68" s="925" t="s">
        <v>575</v>
      </c>
      <c r="BP68" s="939" t="e">
        <f>BP67/BP66</f>
        <v>#DIV/0!</v>
      </c>
    </row>
    <row r="69" spans="1:74" ht="14.25" customHeight="1">
      <c r="A69" s="894"/>
      <c r="B69" s="927"/>
      <c r="C69" s="935"/>
      <c r="D69" s="936"/>
      <c r="E69" s="936"/>
      <c r="F69" s="936"/>
      <c r="G69" s="936"/>
      <c r="H69" s="936"/>
      <c r="I69" s="937"/>
      <c r="J69" s="925" t="s">
        <v>528</v>
      </c>
      <c r="K69" s="926">
        <f>COUNTA(C70:I70)</f>
        <v>2</v>
      </c>
      <c r="L69" s="894"/>
      <c r="M69" s="927"/>
      <c r="N69" s="935"/>
      <c r="O69" s="936"/>
      <c r="P69" s="936"/>
      <c r="Q69" s="936"/>
      <c r="R69" s="936"/>
      <c r="S69" s="936"/>
      <c r="T69" s="937"/>
      <c r="U69" s="925" t="s">
        <v>528</v>
      </c>
      <c r="V69" s="926">
        <f>COUNTA(N70:T70)</f>
        <v>2</v>
      </c>
      <c r="Y69" s="927"/>
      <c r="Z69" s="935"/>
      <c r="AA69" s="936"/>
      <c r="AB69" s="936"/>
      <c r="AC69" s="936"/>
      <c r="AD69" s="936"/>
      <c r="AE69" s="936"/>
      <c r="AF69" s="937"/>
      <c r="AG69" s="925" t="s">
        <v>528</v>
      </c>
      <c r="AH69" s="926">
        <f>COUNTA(Z70:AF70)</f>
        <v>0</v>
      </c>
      <c r="AJ69" s="927"/>
      <c r="AK69" s="935"/>
      <c r="AL69" s="936"/>
      <c r="AM69" s="936"/>
      <c r="AN69" s="936"/>
      <c r="AO69" s="936"/>
      <c r="AP69" s="936"/>
      <c r="AQ69" s="937"/>
      <c r="AR69" s="925" t="s">
        <v>528</v>
      </c>
      <c r="AS69" s="926">
        <f>COUNTA(AK70:AQ70)</f>
        <v>0</v>
      </c>
      <c r="AV69" s="927"/>
      <c r="AW69" s="935"/>
      <c r="AX69" s="936"/>
      <c r="AY69" s="936"/>
      <c r="AZ69" s="936"/>
      <c r="BA69" s="936"/>
      <c r="BB69" s="936"/>
      <c r="BC69" s="937"/>
      <c r="BD69" s="925" t="s">
        <v>528</v>
      </c>
      <c r="BE69" s="926">
        <f>COUNTA(AW70:BC70)</f>
        <v>0</v>
      </c>
      <c r="BG69" s="927"/>
      <c r="BH69" s="935"/>
      <c r="BI69" s="936"/>
      <c r="BJ69" s="936"/>
      <c r="BK69" s="936"/>
      <c r="BL69" s="936"/>
      <c r="BM69" s="936"/>
      <c r="BN69" s="937"/>
      <c r="BO69" s="925" t="s">
        <v>528</v>
      </c>
      <c r="BP69" s="926">
        <f>COUNTA(BH70:BN70)</f>
        <v>0</v>
      </c>
    </row>
    <row r="70" spans="1:74" ht="14.25" customHeight="1">
      <c r="A70" s="894"/>
      <c r="B70" s="927" t="s">
        <v>538</v>
      </c>
      <c r="C70" s="935" t="s">
        <v>581</v>
      </c>
      <c r="D70" s="936" t="s">
        <v>581</v>
      </c>
      <c r="E70" s="936"/>
      <c r="F70" s="936"/>
      <c r="G70" s="936"/>
      <c r="H70" s="936"/>
      <c r="I70" s="937"/>
      <c r="J70" s="925" t="s">
        <v>577</v>
      </c>
      <c r="K70" s="939">
        <f>K69/K66</f>
        <v>0.2857142857142857</v>
      </c>
      <c r="L70" s="894"/>
      <c r="M70" s="927" t="s">
        <v>538</v>
      </c>
      <c r="N70" s="935" t="s">
        <v>581</v>
      </c>
      <c r="O70" s="936" t="s">
        <v>581</v>
      </c>
      <c r="P70" s="936"/>
      <c r="Q70" s="936"/>
      <c r="R70" s="936"/>
      <c r="S70" s="936"/>
      <c r="T70" s="937"/>
      <c r="U70" s="925" t="s">
        <v>577</v>
      </c>
      <c r="V70" s="939">
        <f>V69/V66</f>
        <v>0.2857142857142857</v>
      </c>
      <c r="Y70" s="927" t="s">
        <v>538</v>
      </c>
      <c r="Z70" s="935"/>
      <c r="AA70" s="936"/>
      <c r="AB70" s="936"/>
      <c r="AC70" s="936"/>
      <c r="AD70" s="936"/>
      <c r="AE70" s="936"/>
      <c r="AF70" s="937"/>
      <c r="AG70" s="925" t="s">
        <v>577</v>
      </c>
      <c r="AH70" s="939" t="e">
        <f>AH69/AH66</f>
        <v>#DIV/0!</v>
      </c>
      <c r="AJ70" s="927" t="s">
        <v>538</v>
      </c>
      <c r="AK70" s="935"/>
      <c r="AL70" s="936"/>
      <c r="AM70" s="936"/>
      <c r="AN70" s="936"/>
      <c r="AO70" s="936"/>
      <c r="AP70" s="936"/>
      <c r="AQ70" s="937"/>
      <c r="AR70" s="925" t="s">
        <v>577</v>
      </c>
      <c r="AS70" s="939" t="e">
        <f>AS69/AS66</f>
        <v>#DIV/0!</v>
      </c>
      <c r="AV70" s="927" t="s">
        <v>538</v>
      </c>
      <c r="AW70" s="935"/>
      <c r="AX70" s="936"/>
      <c r="AY70" s="936"/>
      <c r="AZ70" s="936"/>
      <c r="BA70" s="936"/>
      <c r="BB70" s="936"/>
      <c r="BC70" s="937"/>
      <c r="BD70" s="925" t="s">
        <v>577</v>
      </c>
      <c r="BE70" s="939" t="e">
        <f>BE69/BE66</f>
        <v>#DIV/0!</v>
      </c>
      <c r="BG70" s="927" t="s">
        <v>538</v>
      </c>
      <c r="BH70" s="935"/>
      <c r="BI70" s="936"/>
      <c r="BJ70" s="936"/>
      <c r="BK70" s="936"/>
      <c r="BL70" s="936"/>
      <c r="BM70" s="936"/>
      <c r="BN70" s="937"/>
      <c r="BO70" s="925" t="s">
        <v>577</v>
      </c>
      <c r="BP70" s="939" t="e">
        <f>BP69/BP66</f>
        <v>#DIV/0!</v>
      </c>
    </row>
    <row r="71" spans="1:74" ht="14.25" customHeight="1">
      <c r="A71" s="894"/>
      <c r="B71" s="940"/>
      <c r="C71" s="941"/>
      <c r="D71" s="942"/>
      <c r="E71" s="942"/>
      <c r="F71" s="942"/>
      <c r="G71" s="942"/>
      <c r="H71" s="942"/>
      <c r="I71" s="943"/>
      <c r="J71" s="944" t="s">
        <v>632</v>
      </c>
      <c r="K71" s="945" t="str">
        <f>IF(1&gt;K64,"対象外",IF(K69&gt;=K64,"OK","NG"))</f>
        <v>OK</v>
      </c>
      <c r="L71" s="894"/>
      <c r="M71" s="940"/>
      <c r="N71" s="941"/>
      <c r="O71" s="942"/>
      <c r="P71" s="942"/>
      <c r="Q71" s="942"/>
      <c r="R71" s="942"/>
      <c r="S71" s="942"/>
      <c r="T71" s="943"/>
      <c r="U71" s="944" t="s">
        <v>632</v>
      </c>
      <c r="V71" s="945" t="str">
        <f>IF(1&gt;V64,"対象外",IF(V69&gt;=V64,"OK","NG"))</f>
        <v>OK</v>
      </c>
      <c r="Y71" s="940"/>
      <c r="Z71" s="941"/>
      <c r="AA71" s="942"/>
      <c r="AB71" s="942"/>
      <c r="AC71" s="942"/>
      <c r="AD71" s="942"/>
      <c r="AE71" s="942"/>
      <c r="AF71" s="943"/>
      <c r="AG71" s="944" t="s">
        <v>632</v>
      </c>
      <c r="AH71" s="945" t="str">
        <f>IF(1&gt;AH64,"対象外",IF(AH69&gt;=AH64,"OK","NG"))</f>
        <v>対象外</v>
      </c>
      <c r="AJ71" s="940"/>
      <c r="AK71" s="941"/>
      <c r="AL71" s="942"/>
      <c r="AM71" s="942"/>
      <c r="AN71" s="942"/>
      <c r="AO71" s="942"/>
      <c r="AP71" s="942"/>
      <c r="AQ71" s="943"/>
      <c r="AR71" s="944" t="s">
        <v>632</v>
      </c>
      <c r="AS71" s="945" t="str">
        <f>IF(1&gt;AS64,"対象外",IF(AH52&gt;=AH47,"OK","NG"))</f>
        <v>対象外</v>
      </c>
      <c r="AV71" s="940"/>
      <c r="AW71" s="941"/>
      <c r="AX71" s="942"/>
      <c r="AY71" s="942"/>
      <c r="AZ71" s="942"/>
      <c r="BA71" s="942"/>
      <c r="BB71" s="942"/>
      <c r="BC71" s="943"/>
      <c r="BD71" s="944" t="s">
        <v>632</v>
      </c>
      <c r="BE71" s="945" t="str">
        <f>IF(1&gt;BE64,"対象外",IF(BE69&gt;=BE64,"OK","NG"))</f>
        <v>対象外</v>
      </c>
      <c r="BG71" s="940"/>
      <c r="BH71" s="941"/>
      <c r="BI71" s="942"/>
      <c r="BJ71" s="942"/>
      <c r="BK71" s="942"/>
      <c r="BL71" s="942"/>
      <c r="BM71" s="942"/>
      <c r="BN71" s="943"/>
      <c r="BO71" s="944" t="s">
        <v>632</v>
      </c>
      <c r="BP71" s="945" t="str">
        <f>IF(1&gt;BP64,"対象外",IF(BP69&gt;=BP64,"OK","NG"))</f>
        <v>対象外</v>
      </c>
      <c r="BV71" s="896" t="str">
        <f t="shared" si="11"/>
        <v>OK</v>
      </c>
    </row>
    <row r="72" spans="1:74" ht="14.25" hidden="1" customHeight="1">
      <c r="A72" s="894"/>
      <c r="B72" s="898"/>
      <c r="C72" s="898"/>
      <c r="D72" s="898"/>
      <c r="E72" s="898"/>
      <c r="F72" s="898"/>
      <c r="G72" s="898"/>
      <c r="H72" s="946">
        <f>IF(AND(DAY(H64)&gt;=22,DAY(H64)&lt;=28,H65="土"),1,0)</f>
        <v>0</v>
      </c>
      <c r="I72" s="898"/>
      <c r="J72" s="894"/>
      <c r="K72" s="894"/>
      <c r="L72" s="894"/>
      <c r="M72" s="898"/>
      <c r="N72" s="898"/>
      <c r="O72" s="898"/>
      <c r="P72" s="898"/>
      <c r="Q72" s="898"/>
      <c r="R72" s="898"/>
      <c r="S72" s="946">
        <f>IF(AND(DAY(S64)&gt;=22,DAY(S64)&lt;=28,S65="土"),1,0)</f>
        <v>0</v>
      </c>
      <c r="T72" s="898"/>
      <c r="U72" s="894"/>
      <c r="V72" s="894"/>
      <c r="Y72" s="898"/>
      <c r="Z72" s="898"/>
      <c r="AA72" s="898"/>
      <c r="AB72" s="898"/>
      <c r="AC72" s="898"/>
      <c r="AD72" s="898"/>
      <c r="AE72" s="946" t="e">
        <f>IF(AND(DAY(AE64)&gt;=22,DAY(AE64)&lt;=28,AE65="土"),1,0)</f>
        <v>#VALUE!</v>
      </c>
      <c r="AF72" s="898"/>
      <c r="AG72" s="894"/>
      <c r="AH72" s="894"/>
      <c r="AJ72" s="898"/>
      <c r="AK72" s="898"/>
      <c r="AL72" s="898"/>
      <c r="AM72" s="898"/>
      <c r="AN72" s="898"/>
      <c r="AO72" s="898"/>
      <c r="AP72" s="946" t="e">
        <f>IF(AND(DAY(AP64)&gt;=22,DAY(AP64)&lt;=28,AP65="土"),1,0)</f>
        <v>#VALUE!</v>
      </c>
      <c r="AQ72" s="898"/>
      <c r="AR72" s="894"/>
      <c r="AS72" s="894"/>
      <c r="AV72" s="898"/>
      <c r="AW72" s="898"/>
      <c r="AX72" s="898"/>
      <c r="AY72" s="898"/>
      <c r="AZ72" s="898"/>
      <c r="BA72" s="898"/>
      <c r="BB72" s="946"/>
      <c r="BC72" s="898"/>
      <c r="BD72" s="894"/>
      <c r="BE72" s="894"/>
      <c r="BG72" s="898"/>
      <c r="BH72" s="898"/>
      <c r="BI72" s="898"/>
      <c r="BJ72" s="898"/>
      <c r="BK72" s="898"/>
      <c r="BL72" s="898"/>
      <c r="BM72" s="946" t="e">
        <f>IF(AND(DAY(BM64)&gt;=22,DAY(BM64)&lt;=28,BM65="土"),1,0)</f>
        <v>#VALUE!</v>
      </c>
      <c r="BN72" s="898"/>
      <c r="BO72" s="894"/>
      <c r="BP72" s="894"/>
      <c r="BU72" s="896">
        <f t="shared" si="12"/>
        <v>0</v>
      </c>
      <c r="BV72" s="896" t="str">
        <f t="shared" si="11"/>
        <v>OK</v>
      </c>
    </row>
    <row r="73" spans="1:74" ht="14.25" hidden="1" customHeight="1">
      <c r="A73" s="894"/>
      <c r="B73" s="898"/>
      <c r="C73" s="898"/>
      <c r="D73" s="898"/>
      <c r="E73" s="898"/>
      <c r="F73" s="898"/>
      <c r="G73" s="898"/>
      <c r="H73" s="946">
        <f>IF(AND(DAY(H64)&gt;=22,DAY(H64)&lt;=28,H65="土",OR(H70="休",H70="雨")),1,0)</f>
        <v>0</v>
      </c>
      <c r="I73" s="898"/>
      <c r="J73" s="894"/>
      <c r="K73" s="894"/>
      <c r="L73" s="894"/>
      <c r="M73" s="898"/>
      <c r="N73" s="898"/>
      <c r="O73" s="898"/>
      <c r="P73" s="898"/>
      <c r="Q73" s="898"/>
      <c r="R73" s="898"/>
      <c r="S73" s="946">
        <f>IF(AND(DAY(S64)&gt;=22,DAY(S64)&lt;=28,S65="土",OR(S70="休",S70="雨")),1,0)</f>
        <v>0</v>
      </c>
      <c r="T73" s="898"/>
      <c r="U73" s="894"/>
      <c r="V73" s="894"/>
      <c r="Y73" s="898"/>
      <c r="Z73" s="898"/>
      <c r="AA73" s="898"/>
      <c r="AB73" s="898"/>
      <c r="AC73" s="898"/>
      <c r="AD73" s="898"/>
      <c r="AE73" s="946" t="e">
        <f>IF(AND(DAY(AE64)&gt;=22,DAY(AE64)&lt;=28,AE65="土",OR(AE70="休",AE70="雨")),1,0)</f>
        <v>#VALUE!</v>
      </c>
      <c r="AF73" s="898"/>
      <c r="AG73" s="894"/>
      <c r="AH73" s="894"/>
      <c r="AJ73" s="898"/>
      <c r="AK73" s="898"/>
      <c r="AL73" s="898"/>
      <c r="AM73" s="898"/>
      <c r="AN73" s="898"/>
      <c r="AO73" s="898"/>
      <c r="AP73" s="946" t="e">
        <f>IF(AND(DAY(AP64)&gt;=22,DAY(AP64)&lt;=28,AP65="土",OR(AP70="休",AP70="雨")),1,0)</f>
        <v>#VALUE!</v>
      </c>
      <c r="AQ73" s="898"/>
      <c r="AR73" s="894"/>
      <c r="AS73" s="894"/>
      <c r="AV73" s="898"/>
      <c r="AW73" s="898"/>
      <c r="AX73" s="898"/>
      <c r="AY73" s="898"/>
      <c r="AZ73" s="898"/>
      <c r="BA73" s="898"/>
      <c r="BB73" s="946"/>
      <c r="BC73" s="898"/>
      <c r="BD73" s="894"/>
      <c r="BE73" s="894"/>
      <c r="BG73" s="898"/>
      <c r="BH73" s="898"/>
      <c r="BI73" s="898"/>
      <c r="BJ73" s="898"/>
      <c r="BK73" s="898"/>
      <c r="BL73" s="898"/>
      <c r="BM73" s="946" t="e">
        <f>IF(AND(DAY(BM64)&gt;=22,DAY(BM64)&lt;=28,BM65="土",OR(BM70="休",BM70="雨")),1,0)</f>
        <v>#VALUE!</v>
      </c>
      <c r="BN73" s="898"/>
      <c r="BO73" s="894"/>
      <c r="BP73" s="894"/>
      <c r="BU73" s="896">
        <f t="shared" si="12"/>
        <v>0</v>
      </c>
      <c r="BV73" s="896" t="str">
        <f t="shared" si="11"/>
        <v>OK</v>
      </c>
    </row>
    <row r="74" spans="1:74" ht="14.25" hidden="1" customHeight="1">
      <c r="A74" s="894"/>
      <c r="B74" s="898"/>
      <c r="C74" s="898"/>
      <c r="D74" s="898"/>
      <c r="E74" s="898"/>
      <c r="F74" s="898"/>
      <c r="G74" s="898"/>
      <c r="H74" s="946">
        <f>IF(AND(DAY(H64)&gt;=8,DAY(H64)&lt;=14,H65="土"),1,0)</f>
        <v>0</v>
      </c>
      <c r="I74" s="898"/>
      <c r="J74" s="894"/>
      <c r="K74" s="894"/>
      <c r="L74" s="894"/>
      <c r="M74" s="898"/>
      <c r="N74" s="898"/>
      <c r="O74" s="898"/>
      <c r="P74" s="898"/>
      <c r="Q74" s="898"/>
      <c r="R74" s="898"/>
      <c r="S74" s="946">
        <f>IF(AND(DAY(S64)&gt;=8,DAY(S64)&lt;=14,S65="土"),1,0)</f>
        <v>0</v>
      </c>
      <c r="T74" s="898"/>
      <c r="U74" s="894"/>
      <c r="V74" s="894"/>
      <c r="Y74" s="898"/>
      <c r="Z74" s="898"/>
      <c r="AA74" s="898"/>
      <c r="AB74" s="898"/>
      <c r="AC74" s="898"/>
      <c r="AD74" s="898"/>
      <c r="AE74" s="946" t="e">
        <f>IF(AND(DAY(AE64)&gt;=8,DAY(AE64)&lt;=14,AE65="土"),1,0)</f>
        <v>#VALUE!</v>
      </c>
      <c r="AF74" s="898"/>
      <c r="AG74" s="894"/>
      <c r="AH74" s="894"/>
      <c r="AJ74" s="898"/>
      <c r="AK74" s="898"/>
      <c r="AL74" s="898"/>
      <c r="AM74" s="898"/>
      <c r="AN74" s="898"/>
      <c r="AO74" s="898"/>
      <c r="AP74" s="946" t="e">
        <f>IF(AND(DAY(AP64)&gt;=8,DAY(AP64)&lt;=14,AP65="土"),1,0)</f>
        <v>#VALUE!</v>
      </c>
      <c r="AQ74" s="898"/>
      <c r="AR74" s="894"/>
      <c r="AS74" s="894"/>
      <c r="AV74" s="898"/>
      <c r="AW74" s="898"/>
      <c r="AX74" s="898"/>
      <c r="AY74" s="898"/>
      <c r="AZ74" s="898"/>
      <c r="BA74" s="898"/>
      <c r="BB74" s="946"/>
      <c r="BC74" s="898"/>
      <c r="BD74" s="894"/>
      <c r="BE74" s="894"/>
      <c r="BG74" s="898"/>
      <c r="BH74" s="898"/>
      <c r="BI74" s="898"/>
      <c r="BJ74" s="898"/>
      <c r="BK74" s="898"/>
      <c r="BL74" s="898"/>
      <c r="BM74" s="946" t="e">
        <f>IF(AND(DAY(BM64)&gt;=8,DAY(BM64)&lt;=14,BM65="土"),1,0)</f>
        <v>#VALUE!</v>
      </c>
      <c r="BN74" s="898"/>
      <c r="BO74" s="894"/>
      <c r="BP74" s="894"/>
      <c r="BU74" s="896">
        <f t="shared" si="12"/>
        <v>0</v>
      </c>
      <c r="BV74" s="896" t="str">
        <f t="shared" si="11"/>
        <v>OK</v>
      </c>
    </row>
    <row r="75" spans="1:74" ht="14.25" hidden="1" customHeight="1">
      <c r="A75" s="894"/>
      <c r="B75" s="898"/>
      <c r="C75" s="898"/>
      <c r="D75" s="898"/>
      <c r="E75" s="898"/>
      <c r="F75" s="898"/>
      <c r="G75" s="898"/>
      <c r="H75" s="946">
        <f>IF(AND(DAY(H64)&gt;=8,DAY(H64)&lt;=14,H65="土",OR(H70="休",H70="雨")),1,0)</f>
        <v>0</v>
      </c>
      <c r="I75" s="898"/>
      <c r="J75" s="894"/>
      <c r="K75" s="894"/>
      <c r="L75" s="894"/>
      <c r="M75" s="898"/>
      <c r="N75" s="898"/>
      <c r="O75" s="898"/>
      <c r="P75" s="898"/>
      <c r="Q75" s="898"/>
      <c r="R75" s="898"/>
      <c r="S75" s="946">
        <f>IF(AND(DAY(S64)&gt;=8,DAY(S64)&lt;=14,S65="土",OR(S70="休",S70="雨")),1,0)</f>
        <v>0</v>
      </c>
      <c r="T75" s="898"/>
      <c r="U75" s="894"/>
      <c r="V75" s="894"/>
      <c r="Y75" s="898"/>
      <c r="Z75" s="898"/>
      <c r="AA75" s="898"/>
      <c r="AB75" s="898"/>
      <c r="AC75" s="898"/>
      <c r="AD75" s="898"/>
      <c r="AE75" s="946" t="e">
        <f>IF(AND(DAY(AE64)&gt;=8,DAY(AE64)&lt;=14,AE65="土",OR(AE70="休",AE70="雨")),1,0)</f>
        <v>#VALUE!</v>
      </c>
      <c r="AF75" s="898"/>
      <c r="AG75" s="894"/>
      <c r="AH75" s="894"/>
      <c r="AJ75" s="898"/>
      <c r="AK75" s="898"/>
      <c r="AL75" s="898"/>
      <c r="AM75" s="898"/>
      <c r="AN75" s="898"/>
      <c r="AO75" s="898"/>
      <c r="AP75" s="946" t="e">
        <f>IF(AND(DAY(AP64)&gt;=8,DAY(AP64)&lt;=14,AP65="土",OR(AP70="休",AP70="雨")),1,0)</f>
        <v>#VALUE!</v>
      </c>
      <c r="AQ75" s="898"/>
      <c r="AR75" s="894"/>
      <c r="AS75" s="894"/>
      <c r="AV75" s="898"/>
      <c r="AW75" s="898"/>
      <c r="AX75" s="898"/>
      <c r="AY75" s="898"/>
      <c r="AZ75" s="898"/>
      <c r="BA75" s="898"/>
      <c r="BB75" s="946"/>
      <c r="BC75" s="898"/>
      <c r="BD75" s="894"/>
      <c r="BE75" s="894"/>
      <c r="BG75" s="898"/>
      <c r="BH75" s="898"/>
      <c r="BI75" s="898"/>
      <c r="BJ75" s="898"/>
      <c r="BK75" s="898"/>
      <c r="BL75" s="898"/>
      <c r="BM75" s="946" t="e">
        <f>IF(AND(DAY(BM64)&gt;=8,DAY(BM64)&lt;=14,BM65="土",OR(BM70="休",BM70="雨")),1,0)</f>
        <v>#VALUE!</v>
      </c>
      <c r="BN75" s="898"/>
      <c r="BO75" s="894"/>
      <c r="BP75" s="894"/>
      <c r="BU75" s="896">
        <f t="shared" si="12"/>
        <v>0</v>
      </c>
      <c r="BV75" s="896" t="str">
        <f t="shared" si="11"/>
        <v>OK</v>
      </c>
    </row>
    <row r="76" spans="1:74" ht="14.25" customHeight="1">
      <c r="A76" s="894"/>
      <c r="B76" s="898"/>
      <c r="C76" s="898"/>
      <c r="D76" s="898"/>
      <c r="E76" s="898"/>
      <c r="F76" s="898"/>
      <c r="G76" s="898"/>
      <c r="H76" s="898"/>
      <c r="I76" s="898"/>
      <c r="J76" s="894"/>
      <c r="K76" s="894"/>
      <c r="L76" s="894"/>
      <c r="M76" s="898"/>
      <c r="N76" s="898"/>
      <c r="O76" s="898"/>
      <c r="P76" s="898"/>
      <c r="Q76" s="898"/>
      <c r="R76" s="898"/>
      <c r="S76" s="898"/>
      <c r="T76" s="898"/>
      <c r="U76" s="894"/>
      <c r="V76" s="894"/>
      <c r="Y76" s="898"/>
      <c r="Z76" s="898"/>
      <c r="AA76" s="898"/>
      <c r="AB76" s="898"/>
      <c r="AC76" s="898"/>
      <c r="AD76" s="898"/>
      <c r="AE76" s="898"/>
      <c r="AF76" s="898"/>
      <c r="AG76" s="894"/>
      <c r="AH76" s="894"/>
      <c r="AJ76" s="898"/>
      <c r="AK76" s="898"/>
      <c r="AL76" s="898"/>
      <c r="AM76" s="898"/>
      <c r="AN76" s="898"/>
      <c r="AO76" s="898"/>
      <c r="AP76" s="898"/>
      <c r="AQ76" s="898"/>
      <c r="AR76" s="894"/>
      <c r="AS76" s="894"/>
      <c r="AV76" s="898"/>
      <c r="AW76" s="898"/>
      <c r="AX76" s="898"/>
      <c r="AY76" s="898"/>
      <c r="AZ76" s="898"/>
      <c r="BA76" s="898"/>
      <c r="BB76" s="898"/>
      <c r="BC76" s="898"/>
      <c r="BD76" s="894"/>
      <c r="BE76" s="894"/>
      <c r="BG76" s="898"/>
      <c r="BH76" s="898"/>
      <c r="BI76" s="898"/>
      <c r="BJ76" s="898"/>
      <c r="BK76" s="898"/>
      <c r="BL76" s="898"/>
      <c r="BM76" s="898"/>
      <c r="BN76" s="898"/>
      <c r="BO76" s="894"/>
      <c r="BP76" s="894"/>
    </row>
    <row r="77" spans="1:74" ht="14.25" customHeight="1">
      <c r="A77" s="894"/>
      <c r="B77" s="894"/>
      <c r="C77" s="894"/>
      <c r="D77" s="894"/>
      <c r="E77" s="894"/>
      <c r="F77" s="894"/>
      <c r="G77" s="894"/>
      <c r="H77" s="894"/>
      <c r="I77" s="894"/>
      <c r="J77" s="894"/>
      <c r="K77" s="894"/>
      <c r="L77" s="894"/>
      <c r="M77" s="894"/>
      <c r="N77" s="894"/>
      <c r="O77" s="894"/>
      <c r="P77" s="894"/>
      <c r="Q77" s="894"/>
      <c r="R77" s="894"/>
      <c r="S77" s="894"/>
      <c r="T77" s="894"/>
      <c r="U77" s="894"/>
      <c r="V77" s="894"/>
    </row>
    <row r="78" spans="1:74" ht="14.25" hidden="1" customHeight="1">
      <c r="A78" s="894"/>
      <c r="B78" s="894"/>
      <c r="C78" s="913">
        <f>YEAR(I62+1)</f>
        <v>2025</v>
      </c>
      <c r="D78" s="913">
        <f>MONTH(I62+1)</f>
        <v>10</v>
      </c>
      <c r="E78" s="913">
        <f>DAY(I62+1)</f>
        <v>25</v>
      </c>
      <c r="F78" s="913"/>
      <c r="G78" s="913"/>
      <c r="H78" s="913"/>
      <c r="I78" s="913"/>
      <c r="J78" s="894"/>
      <c r="K78" s="894"/>
      <c r="L78" s="894"/>
      <c r="M78" s="894"/>
      <c r="N78" s="913">
        <f>YEAR(T62+1)</f>
        <v>2025</v>
      </c>
      <c r="O78" s="913">
        <f>MONTH(T62+1)</f>
        <v>12</v>
      </c>
      <c r="P78" s="913">
        <f>DAY(T62+1)</f>
        <v>20</v>
      </c>
      <c r="Q78" s="913"/>
      <c r="R78" s="913"/>
      <c r="S78" s="913"/>
      <c r="T78" s="913"/>
      <c r="U78" s="894"/>
      <c r="V78" s="894"/>
      <c r="Y78" s="894"/>
      <c r="Z78" s="913">
        <f>YEAR(AF62+1)</f>
        <v>2026</v>
      </c>
      <c r="AA78" s="913">
        <f>MONTH(AF62+1)</f>
        <v>2</v>
      </c>
      <c r="AB78" s="913">
        <f>DAY(AF62+1)</f>
        <v>14</v>
      </c>
      <c r="AC78" s="913"/>
      <c r="AD78" s="913"/>
      <c r="AE78" s="913"/>
      <c r="AF78" s="913"/>
      <c r="AG78" s="894"/>
      <c r="AH78" s="894"/>
      <c r="AJ78" s="894"/>
      <c r="AK78" s="913">
        <f>YEAR(AQ62+1)</f>
        <v>2026</v>
      </c>
      <c r="AL78" s="913">
        <f>MONTH(AQ62+1)</f>
        <v>4</v>
      </c>
      <c r="AM78" s="913">
        <f>DAY(AQ62+1)</f>
        <v>11</v>
      </c>
      <c r="AN78" s="913"/>
      <c r="AO78" s="913"/>
      <c r="AP78" s="913"/>
      <c r="AQ78" s="913"/>
      <c r="AR78" s="894"/>
      <c r="AS78" s="894"/>
      <c r="AV78" s="894"/>
      <c r="AW78" s="913">
        <f>YEAR(BC62+1)</f>
        <v>2026</v>
      </c>
      <c r="AX78" s="913">
        <f>MONTH(BC62+1)</f>
        <v>6</v>
      </c>
      <c r="AY78" s="913">
        <f>DAY(BC62+1)</f>
        <v>6</v>
      </c>
      <c r="AZ78" s="913"/>
      <c r="BA78" s="913"/>
      <c r="BB78" s="913"/>
      <c r="BC78" s="913"/>
      <c r="BD78" s="894"/>
      <c r="BE78" s="894"/>
      <c r="BG78" s="894"/>
      <c r="BH78" s="913">
        <f>YEAR(BN62+1)</f>
        <v>2026</v>
      </c>
      <c r="BI78" s="913">
        <f>MONTH(BN62+1)</f>
        <v>8</v>
      </c>
      <c r="BJ78" s="913">
        <f>DAY(BN62+1)</f>
        <v>1</v>
      </c>
      <c r="BK78" s="913"/>
      <c r="BL78" s="913"/>
      <c r="BM78" s="913"/>
      <c r="BN78" s="913"/>
      <c r="BO78" s="894"/>
      <c r="BP78" s="894"/>
    </row>
    <row r="79" spans="1:74" ht="14.25" hidden="1" customHeight="1">
      <c r="A79" s="894"/>
      <c r="B79" s="894"/>
      <c r="C79" s="914">
        <f>I62+1</f>
        <v>45955</v>
      </c>
      <c r="D79" s="914">
        <f>C79+1</f>
        <v>45956</v>
      </c>
      <c r="E79" s="914">
        <f t="shared" ref="E79:I79" si="49">D79+1</f>
        <v>45957</v>
      </c>
      <c r="F79" s="914">
        <f t="shared" si="49"/>
        <v>45958</v>
      </c>
      <c r="G79" s="914">
        <f t="shared" si="49"/>
        <v>45959</v>
      </c>
      <c r="H79" s="914">
        <f t="shared" si="49"/>
        <v>45960</v>
      </c>
      <c r="I79" s="914">
        <f t="shared" si="49"/>
        <v>45961</v>
      </c>
      <c r="J79" s="894"/>
      <c r="K79" s="894"/>
      <c r="L79" s="894"/>
      <c r="M79" s="894"/>
      <c r="N79" s="914">
        <f>T62+1</f>
        <v>46011</v>
      </c>
      <c r="O79" s="914">
        <f t="shared" ref="O79:T79" si="50">N79+1</f>
        <v>46012</v>
      </c>
      <c r="P79" s="914">
        <f t="shared" si="50"/>
        <v>46013</v>
      </c>
      <c r="Q79" s="914">
        <f t="shared" si="50"/>
        <v>46014</v>
      </c>
      <c r="R79" s="914">
        <f t="shared" si="50"/>
        <v>46015</v>
      </c>
      <c r="S79" s="914">
        <f t="shared" si="50"/>
        <v>46016</v>
      </c>
      <c r="T79" s="914">
        <f t="shared" si="50"/>
        <v>46017</v>
      </c>
      <c r="U79" s="894"/>
      <c r="V79" s="894"/>
      <c r="Y79" s="894"/>
      <c r="Z79" s="914">
        <f>AF62+1</f>
        <v>46067</v>
      </c>
      <c r="AA79" s="914">
        <f t="shared" ref="AA79:AF79" si="51">Z79+1</f>
        <v>46068</v>
      </c>
      <c r="AB79" s="914">
        <f t="shared" si="51"/>
        <v>46069</v>
      </c>
      <c r="AC79" s="914">
        <f t="shared" si="51"/>
        <v>46070</v>
      </c>
      <c r="AD79" s="914">
        <f t="shared" si="51"/>
        <v>46071</v>
      </c>
      <c r="AE79" s="914">
        <f t="shared" si="51"/>
        <v>46072</v>
      </c>
      <c r="AF79" s="914">
        <f t="shared" si="51"/>
        <v>46073</v>
      </c>
      <c r="AG79" s="894"/>
      <c r="AH79" s="894"/>
      <c r="AJ79" s="894"/>
      <c r="AK79" s="914">
        <f>AQ62+1</f>
        <v>46123</v>
      </c>
      <c r="AL79" s="914">
        <f t="shared" ref="AL79:AQ79" si="52">AK79+1</f>
        <v>46124</v>
      </c>
      <c r="AM79" s="914">
        <f t="shared" si="52"/>
        <v>46125</v>
      </c>
      <c r="AN79" s="914">
        <f t="shared" si="52"/>
        <v>46126</v>
      </c>
      <c r="AO79" s="914">
        <f t="shared" si="52"/>
        <v>46127</v>
      </c>
      <c r="AP79" s="914">
        <f t="shared" si="52"/>
        <v>46128</v>
      </c>
      <c r="AQ79" s="914">
        <f t="shared" si="52"/>
        <v>46129</v>
      </c>
      <c r="AR79" s="894"/>
      <c r="AS79" s="894"/>
      <c r="AV79" s="894"/>
      <c r="AW79" s="914">
        <f>BC62+1</f>
        <v>46179</v>
      </c>
      <c r="AX79" s="914">
        <f t="shared" ref="AX79:BC79" si="53">AW79+1</f>
        <v>46180</v>
      </c>
      <c r="AY79" s="914">
        <f t="shared" si="53"/>
        <v>46181</v>
      </c>
      <c r="AZ79" s="914">
        <f t="shared" si="53"/>
        <v>46182</v>
      </c>
      <c r="BA79" s="914">
        <f t="shared" si="53"/>
        <v>46183</v>
      </c>
      <c r="BB79" s="914">
        <f t="shared" si="53"/>
        <v>46184</v>
      </c>
      <c r="BC79" s="914">
        <f t="shared" si="53"/>
        <v>46185</v>
      </c>
      <c r="BD79" s="894"/>
      <c r="BE79" s="894"/>
      <c r="BG79" s="894"/>
      <c r="BH79" s="914">
        <f>BN62+1</f>
        <v>46235</v>
      </c>
      <c r="BI79" s="914">
        <f t="shared" ref="BI79:BN79" si="54">BH79+1</f>
        <v>46236</v>
      </c>
      <c r="BJ79" s="914">
        <f t="shared" si="54"/>
        <v>46237</v>
      </c>
      <c r="BK79" s="914">
        <f t="shared" si="54"/>
        <v>46238</v>
      </c>
      <c r="BL79" s="914">
        <f t="shared" si="54"/>
        <v>46239</v>
      </c>
      <c r="BM79" s="914">
        <f t="shared" si="54"/>
        <v>46240</v>
      </c>
      <c r="BN79" s="914">
        <f t="shared" si="54"/>
        <v>46241</v>
      </c>
      <c r="BO79" s="894"/>
      <c r="BP79" s="894"/>
    </row>
    <row r="80" spans="1:74" ht="14.25" customHeight="1">
      <c r="A80" s="894"/>
      <c r="B80" s="915" t="s">
        <v>596</v>
      </c>
      <c r="C80" s="916">
        <f>DATE($C78,$D78,1)</f>
        <v>45931</v>
      </c>
      <c r="D80" s="917"/>
      <c r="E80" s="917"/>
      <c r="F80" s="917"/>
      <c r="G80" s="917"/>
      <c r="H80" s="917"/>
      <c r="I80" s="917"/>
      <c r="J80" s="917"/>
      <c r="K80" s="918"/>
      <c r="L80" s="894"/>
      <c r="M80" s="915" t="s">
        <v>596</v>
      </c>
      <c r="N80" s="916">
        <f>DATE($N78,$O78,1)</f>
        <v>45992</v>
      </c>
      <c r="O80" s="917"/>
      <c r="P80" s="917"/>
      <c r="Q80" s="917"/>
      <c r="R80" s="917"/>
      <c r="S80" s="917"/>
      <c r="T80" s="917"/>
      <c r="U80" s="917"/>
      <c r="V80" s="918"/>
      <c r="Y80" s="915" t="s">
        <v>596</v>
      </c>
      <c r="Z80" s="916">
        <f>DATE($Z78,$AA78,1)</f>
        <v>46054</v>
      </c>
      <c r="AA80" s="917"/>
      <c r="AB80" s="917"/>
      <c r="AC80" s="917"/>
      <c r="AD80" s="917"/>
      <c r="AE80" s="917"/>
      <c r="AF80" s="917"/>
      <c r="AG80" s="917"/>
      <c r="AH80" s="918"/>
      <c r="AJ80" s="915" t="s">
        <v>596</v>
      </c>
      <c r="AK80" s="916">
        <f>DATE($AK78,$AL78,1)</f>
        <v>46113</v>
      </c>
      <c r="AL80" s="917"/>
      <c r="AM80" s="917"/>
      <c r="AN80" s="917"/>
      <c r="AO80" s="917"/>
      <c r="AP80" s="917"/>
      <c r="AQ80" s="917"/>
      <c r="AR80" s="917"/>
      <c r="AS80" s="918"/>
      <c r="AV80" s="915" t="s">
        <v>596</v>
      </c>
      <c r="AW80" s="916">
        <f>DATE($AW78,$AX78,1)</f>
        <v>46174</v>
      </c>
      <c r="AX80" s="917"/>
      <c r="AY80" s="917"/>
      <c r="AZ80" s="917"/>
      <c r="BA80" s="917"/>
      <c r="BB80" s="917"/>
      <c r="BC80" s="917"/>
      <c r="BD80" s="917"/>
      <c r="BE80" s="918"/>
      <c r="BG80" s="915" t="s">
        <v>596</v>
      </c>
      <c r="BH80" s="916">
        <f>DATE($BH78,$BI78,1)</f>
        <v>46235</v>
      </c>
      <c r="BI80" s="917"/>
      <c r="BJ80" s="917"/>
      <c r="BK80" s="917"/>
      <c r="BL80" s="917"/>
      <c r="BM80" s="917"/>
      <c r="BN80" s="917"/>
      <c r="BO80" s="917"/>
      <c r="BP80" s="918"/>
    </row>
    <row r="81" spans="1:74" ht="14.25" customHeight="1">
      <c r="A81" s="894"/>
      <c r="B81" s="919" t="s">
        <v>630</v>
      </c>
      <c r="C81" s="920">
        <f>IF(I62&lt;$G$7,I64+1,"")</f>
        <v>45955</v>
      </c>
      <c r="D81" s="921">
        <f t="shared" ref="D81:I81" si="55">IF(C79&lt;$G$7,C81+1,"")</f>
        <v>45956</v>
      </c>
      <c r="E81" s="921">
        <f t="shared" si="55"/>
        <v>45957</v>
      </c>
      <c r="F81" s="921">
        <f t="shared" si="55"/>
        <v>45958</v>
      </c>
      <c r="G81" s="921">
        <f t="shared" si="55"/>
        <v>45959</v>
      </c>
      <c r="H81" s="921">
        <f>IF(G79&lt;$G$7,G81+1,"")</f>
        <v>45960</v>
      </c>
      <c r="I81" s="921">
        <f t="shared" si="55"/>
        <v>45961</v>
      </c>
      <c r="J81" s="922" t="s">
        <v>598</v>
      </c>
      <c r="K81" s="923">
        <f>COUNTIFS(C82:I82,"土",C83:I83,"")+COUNTIFS(C82:I82,"日",C83:I83,"")</f>
        <v>2</v>
      </c>
      <c r="L81" s="894"/>
      <c r="M81" s="919" t="s">
        <v>630</v>
      </c>
      <c r="N81" s="920">
        <f>IF(T62&lt;$G$7,T64+1,"")</f>
        <v>46011</v>
      </c>
      <c r="O81" s="921">
        <f t="shared" ref="O81:T81" si="56">IF(N79&lt;$G$7,N81+1,"")</f>
        <v>46012</v>
      </c>
      <c r="P81" s="921">
        <f t="shared" si="56"/>
        <v>46013</v>
      </c>
      <c r="Q81" s="921">
        <f t="shared" si="56"/>
        <v>46014</v>
      </c>
      <c r="R81" s="921">
        <f t="shared" si="56"/>
        <v>46015</v>
      </c>
      <c r="S81" s="921">
        <f t="shared" si="56"/>
        <v>46016</v>
      </c>
      <c r="T81" s="921">
        <f t="shared" si="56"/>
        <v>46017</v>
      </c>
      <c r="U81" s="922" t="s">
        <v>598</v>
      </c>
      <c r="V81" s="923">
        <f>COUNTIFS(N82:T82,"土",N83:T83,"")+COUNTIFS(N82:T82,"日",N83:T83,"")</f>
        <v>2</v>
      </c>
      <c r="Y81" s="919" t="s">
        <v>630</v>
      </c>
      <c r="Z81" s="920" t="str">
        <f>IF(AF62&lt;$G$7,AF64+1,"")</f>
        <v/>
      </c>
      <c r="AA81" s="921" t="str">
        <f t="shared" ref="AA81:AF81" si="57">IF(Z79&lt;$G$7,Z81+1,"")</f>
        <v/>
      </c>
      <c r="AB81" s="921" t="str">
        <f t="shared" si="57"/>
        <v/>
      </c>
      <c r="AC81" s="921" t="str">
        <f t="shared" si="57"/>
        <v/>
      </c>
      <c r="AD81" s="921" t="str">
        <f t="shared" si="57"/>
        <v/>
      </c>
      <c r="AE81" s="921" t="str">
        <f t="shared" si="57"/>
        <v/>
      </c>
      <c r="AF81" s="921" t="str">
        <f t="shared" si="57"/>
        <v/>
      </c>
      <c r="AG81" s="922" t="s">
        <v>598</v>
      </c>
      <c r="AH81" s="923">
        <f>COUNTIFS(Z82:AF82,"土",Z83:AF83,"")+COUNTIFS(Z82:AF82,"日",Z83:AF83,"")</f>
        <v>0</v>
      </c>
      <c r="AJ81" s="919" t="s">
        <v>630</v>
      </c>
      <c r="AK81" s="920" t="str">
        <f>IF(AQ62&lt;$G$7,AQ64+1,"")</f>
        <v/>
      </c>
      <c r="AL81" s="921" t="str">
        <f t="shared" ref="AL81:AQ81" si="58">IF(AK79&lt;$G$7,AK81+1,"")</f>
        <v/>
      </c>
      <c r="AM81" s="921" t="str">
        <f t="shared" si="58"/>
        <v/>
      </c>
      <c r="AN81" s="921" t="str">
        <f t="shared" si="58"/>
        <v/>
      </c>
      <c r="AO81" s="921" t="str">
        <f t="shared" si="58"/>
        <v/>
      </c>
      <c r="AP81" s="921" t="str">
        <f t="shared" si="58"/>
        <v/>
      </c>
      <c r="AQ81" s="921" t="str">
        <f t="shared" si="58"/>
        <v/>
      </c>
      <c r="AR81" s="922" t="s">
        <v>598</v>
      </c>
      <c r="AS81" s="923">
        <f>COUNTIFS(AK82:AQ82,"土",AK83:AQ83,"")+COUNTIFS(AK82:AQ82,"日",AK83:AQ83,"")</f>
        <v>0</v>
      </c>
      <c r="AV81" s="919" t="s">
        <v>630</v>
      </c>
      <c r="AW81" s="920" t="str">
        <f>IF(BC62&lt;$G$7,BC64+1,"")</f>
        <v/>
      </c>
      <c r="AX81" s="921" t="str">
        <f t="shared" ref="AX81:BC81" si="59">IF(AW79&lt;$G$7,AW81+1,"")</f>
        <v/>
      </c>
      <c r="AY81" s="921" t="str">
        <f t="shared" si="59"/>
        <v/>
      </c>
      <c r="AZ81" s="921" t="str">
        <f t="shared" si="59"/>
        <v/>
      </c>
      <c r="BA81" s="921" t="str">
        <f t="shared" si="59"/>
        <v/>
      </c>
      <c r="BB81" s="921" t="str">
        <f t="shared" si="59"/>
        <v/>
      </c>
      <c r="BC81" s="921" t="str">
        <f t="shared" si="59"/>
        <v/>
      </c>
      <c r="BD81" s="922" t="s">
        <v>598</v>
      </c>
      <c r="BE81" s="923">
        <f>COUNTIFS(AW82:BC82,"土",AW83:BC83,"")+COUNTIFS(AW82:BC82,"日",AW83:BC83,"")</f>
        <v>0</v>
      </c>
      <c r="BG81" s="919" t="s">
        <v>630</v>
      </c>
      <c r="BH81" s="920" t="str">
        <f>IF(BN62&lt;$G$7,BN64+1,"")</f>
        <v/>
      </c>
      <c r="BI81" s="921" t="str">
        <f t="shared" ref="BI81:BN81" si="60">IF(BH79&lt;$G$7,BH81+1,"")</f>
        <v/>
      </c>
      <c r="BJ81" s="921" t="str">
        <f t="shared" si="60"/>
        <v/>
      </c>
      <c r="BK81" s="921" t="str">
        <f t="shared" si="60"/>
        <v/>
      </c>
      <c r="BL81" s="921" t="str">
        <f t="shared" si="60"/>
        <v/>
      </c>
      <c r="BM81" s="921" t="str">
        <f t="shared" si="60"/>
        <v/>
      </c>
      <c r="BN81" s="921" t="str">
        <f t="shared" si="60"/>
        <v/>
      </c>
      <c r="BO81" s="922" t="s">
        <v>598</v>
      </c>
      <c r="BP81" s="923">
        <f>COUNTIFS(BH82:BN82,"土",BH83:BN83,"")+COUNTIFS(BH82:BN82,"日",BH83:BN83,"")</f>
        <v>0</v>
      </c>
    </row>
    <row r="82" spans="1:74" ht="14.25" customHeight="1">
      <c r="A82" s="894"/>
      <c r="B82" s="919" t="s">
        <v>569</v>
      </c>
      <c r="C82" s="924" t="str">
        <f>IF(C81="","","土")</f>
        <v>土</v>
      </c>
      <c r="D82" s="924" t="str">
        <f>IF(D81="","","日")</f>
        <v>日</v>
      </c>
      <c r="E82" s="924" t="str">
        <f>IF(E81="","","月")</f>
        <v>月</v>
      </c>
      <c r="F82" s="924" t="str">
        <f>IF(F81="","","火")</f>
        <v>火</v>
      </c>
      <c r="G82" s="924" t="str">
        <f>IF(G81="","","水")</f>
        <v>水</v>
      </c>
      <c r="H82" s="924" t="str">
        <f>IF(H81="","","木")</f>
        <v>木</v>
      </c>
      <c r="I82" s="924" t="str">
        <f>IF(I81="","","金")</f>
        <v>金</v>
      </c>
      <c r="J82" s="925" t="s">
        <v>631</v>
      </c>
      <c r="K82" s="926">
        <f>COUNTIF(C83:I83,"夏休")+COUNTIF(C83:I83,"冬休")+COUNTIF(C83:I83,"中止")+COUNTIF(C83:I83,"制作中")</f>
        <v>0</v>
      </c>
      <c r="L82" s="894"/>
      <c r="M82" s="919" t="s">
        <v>569</v>
      </c>
      <c r="N82" s="924" t="str">
        <f>IF(N81="","","土")</f>
        <v>土</v>
      </c>
      <c r="O82" s="924" t="str">
        <f>IF(O81="","","日")</f>
        <v>日</v>
      </c>
      <c r="P82" s="924" t="str">
        <f>IF(P81="","","月")</f>
        <v>月</v>
      </c>
      <c r="Q82" s="924" t="str">
        <f>IF(Q81="","","火")</f>
        <v>火</v>
      </c>
      <c r="R82" s="924" t="str">
        <f>IF(R81="","","水")</f>
        <v>水</v>
      </c>
      <c r="S82" s="924" t="str">
        <f>IF(S81="","","木")</f>
        <v>木</v>
      </c>
      <c r="T82" s="924" t="str">
        <f>IF(T81="","","金")</f>
        <v>金</v>
      </c>
      <c r="U82" s="925" t="s">
        <v>631</v>
      </c>
      <c r="V82" s="926">
        <f>COUNTIF(N83:T83,"夏休")+COUNTIF(N83:T83,"冬休")+COUNTIF(N83:T83,"中止")+COUNTIF(N83:T83,"制作中")</f>
        <v>0</v>
      </c>
      <c r="Y82" s="919" t="s">
        <v>569</v>
      </c>
      <c r="Z82" s="924" t="str">
        <f>IF(Z81="","","土")</f>
        <v/>
      </c>
      <c r="AA82" s="924" t="str">
        <f>IF(AA81="","","日")</f>
        <v/>
      </c>
      <c r="AB82" s="924" t="str">
        <f>IF(AB81="","","月")</f>
        <v/>
      </c>
      <c r="AC82" s="924" t="str">
        <f>IF(AC81="","","火")</f>
        <v/>
      </c>
      <c r="AD82" s="924" t="str">
        <f>IF(AD81="","","水")</f>
        <v/>
      </c>
      <c r="AE82" s="924" t="str">
        <f>IF(AE81="","","木")</f>
        <v/>
      </c>
      <c r="AF82" s="924" t="str">
        <f>IF(AF81="","","金")</f>
        <v/>
      </c>
      <c r="AG82" s="925" t="s">
        <v>631</v>
      </c>
      <c r="AH82" s="926">
        <f>COUNTIF(Z83:AF83,"夏休")+COUNTIF(Z83:AF83,"冬休")+COUNTIF(Z83:AF83,"中止")+COUNTIF(Z83:AF83,"制作中")</f>
        <v>0</v>
      </c>
      <c r="AJ82" s="919" t="s">
        <v>569</v>
      </c>
      <c r="AK82" s="924" t="str">
        <f>IF(AK81="","","土")</f>
        <v/>
      </c>
      <c r="AL82" s="924" t="str">
        <f>IF(AL81="","","日")</f>
        <v/>
      </c>
      <c r="AM82" s="924" t="str">
        <f>IF(AM81="","","月")</f>
        <v/>
      </c>
      <c r="AN82" s="924" t="str">
        <f>IF(AN81="","","火")</f>
        <v/>
      </c>
      <c r="AO82" s="924" t="str">
        <f>IF(AO81="","","水")</f>
        <v/>
      </c>
      <c r="AP82" s="924" t="str">
        <f>IF(AP81="","","木")</f>
        <v/>
      </c>
      <c r="AQ82" s="924" t="str">
        <f>IF(AQ81="","","金")</f>
        <v/>
      </c>
      <c r="AR82" s="925" t="s">
        <v>631</v>
      </c>
      <c r="AS82" s="926">
        <f>COUNTIF(AK83:AQ83,"夏休")+COUNTIF(AK83:AQ83,"冬休")+COUNTIF(AK83:AQ83,"中止")+COUNTIF(AK83:AQ83,"制作中")</f>
        <v>0</v>
      </c>
      <c r="AV82" s="919" t="s">
        <v>569</v>
      </c>
      <c r="AW82" s="924" t="str">
        <f>IF(AW81="","","土")</f>
        <v/>
      </c>
      <c r="AX82" s="924" t="str">
        <f>IF(AX81="","","日")</f>
        <v/>
      </c>
      <c r="AY82" s="924" t="str">
        <f>IF(AY81="","","月")</f>
        <v/>
      </c>
      <c r="AZ82" s="924" t="str">
        <f>IF(AZ81="","","火")</f>
        <v/>
      </c>
      <c r="BA82" s="924" t="str">
        <f>IF(BA81="","","水")</f>
        <v/>
      </c>
      <c r="BB82" s="924" t="str">
        <f>IF(BB81="","","木")</f>
        <v/>
      </c>
      <c r="BC82" s="924" t="str">
        <f>IF(BC81="","","金")</f>
        <v/>
      </c>
      <c r="BD82" s="925" t="s">
        <v>631</v>
      </c>
      <c r="BE82" s="926">
        <f>COUNTIF(AW83:BC83,"夏休")+COUNTIF(AW83:BC83,"冬休")+COUNTIF(AW83:BC83,"中止")+COUNTIF(AW83:BC83,"制作中")</f>
        <v>0</v>
      </c>
      <c r="BG82" s="919" t="s">
        <v>569</v>
      </c>
      <c r="BH82" s="924" t="str">
        <f>IF(BH81="","","土")</f>
        <v/>
      </c>
      <c r="BI82" s="924" t="str">
        <f>IF(BI81="","","日")</f>
        <v/>
      </c>
      <c r="BJ82" s="924" t="str">
        <f>IF(BJ81="","","月")</f>
        <v/>
      </c>
      <c r="BK82" s="924" t="str">
        <f>IF(BK81="","","火")</f>
        <v/>
      </c>
      <c r="BL82" s="924" t="str">
        <f>IF(BL81="","","水")</f>
        <v/>
      </c>
      <c r="BM82" s="924" t="str">
        <f>IF(BM81="","","木")</f>
        <v/>
      </c>
      <c r="BN82" s="924" t="str">
        <f>IF(BN81="","","金")</f>
        <v/>
      </c>
      <c r="BO82" s="925" t="s">
        <v>631</v>
      </c>
      <c r="BP82" s="926">
        <f>COUNTIF(BH83:BN83,"夏休")+COUNTIF(BH83:BN83,"冬休")+COUNTIF(BH83:BN83,"中止")+COUNTIF(BH83:BN83,"制作中")</f>
        <v>0</v>
      </c>
    </row>
    <row r="83" spans="1:74" ht="14.25" customHeight="1">
      <c r="A83" s="894"/>
      <c r="B83" s="927" t="s">
        <v>631</v>
      </c>
      <c r="C83" s="928"/>
      <c r="D83" s="929"/>
      <c r="E83" s="929"/>
      <c r="F83" s="929"/>
      <c r="G83" s="929"/>
      <c r="H83" s="929"/>
      <c r="I83" s="930"/>
      <c r="J83" s="925" t="s">
        <v>527</v>
      </c>
      <c r="K83" s="926">
        <f>COUNT(C81:I81)-K82</f>
        <v>7</v>
      </c>
      <c r="L83" s="894"/>
      <c r="M83" s="927" t="s">
        <v>631</v>
      </c>
      <c r="N83" s="928"/>
      <c r="O83" s="929"/>
      <c r="P83" s="929"/>
      <c r="Q83" s="929"/>
      <c r="R83" s="929"/>
      <c r="S83" s="929"/>
      <c r="T83" s="930"/>
      <c r="U83" s="925" t="s">
        <v>527</v>
      </c>
      <c r="V83" s="926">
        <f>COUNT(N81:T81)-V82</f>
        <v>7</v>
      </c>
      <c r="Y83" s="927" t="s">
        <v>631</v>
      </c>
      <c r="Z83" s="928"/>
      <c r="AA83" s="929"/>
      <c r="AB83" s="929"/>
      <c r="AC83" s="929"/>
      <c r="AD83" s="929"/>
      <c r="AE83" s="929"/>
      <c r="AF83" s="930"/>
      <c r="AG83" s="925" t="s">
        <v>527</v>
      </c>
      <c r="AH83" s="926">
        <f>COUNT(Z81:AF81)-AH82</f>
        <v>0</v>
      </c>
      <c r="AJ83" s="927" t="s">
        <v>631</v>
      </c>
      <c r="AK83" s="928"/>
      <c r="AL83" s="929"/>
      <c r="AM83" s="929"/>
      <c r="AN83" s="929"/>
      <c r="AO83" s="929"/>
      <c r="AP83" s="929"/>
      <c r="AQ83" s="930"/>
      <c r="AR83" s="925" t="s">
        <v>527</v>
      </c>
      <c r="AS83" s="926">
        <f>COUNT(AK81:AQ81)-AS82</f>
        <v>0</v>
      </c>
      <c r="AV83" s="927" t="s">
        <v>631</v>
      </c>
      <c r="AW83" s="928"/>
      <c r="AX83" s="929"/>
      <c r="AY83" s="929"/>
      <c r="AZ83" s="929"/>
      <c r="BA83" s="929"/>
      <c r="BB83" s="929"/>
      <c r="BC83" s="930"/>
      <c r="BD83" s="925" t="s">
        <v>527</v>
      </c>
      <c r="BE83" s="931">
        <f>COUNT(AW81:BC81)-BE82</f>
        <v>0</v>
      </c>
      <c r="BG83" s="927" t="s">
        <v>631</v>
      </c>
      <c r="BH83" s="928"/>
      <c r="BI83" s="929"/>
      <c r="BJ83" s="929"/>
      <c r="BK83" s="929"/>
      <c r="BL83" s="929"/>
      <c r="BM83" s="929"/>
      <c r="BN83" s="930"/>
      <c r="BO83" s="925" t="s">
        <v>527</v>
      </c>
      <c r="BP83" s="926">
        <f>COUNT(BH81:BN81)-BP82</f>
        <v>0</v>
      </c>
    </row>
    <row r="84" spans="1:74" ht="14.25" customHeight="1">
      <c r="A84" s="894"/>
      <c r="B84" s="927"/>
      <c r="C84" s="932"/>
      <c r="D84" s="933"/>
      <c r="E84" s="933"/>
      <c r="F84" s="933"/>
      <c r="G84" s="933"/>
      <c r="H84" s="933"/>
      <c r="I84" s="934"/>
      <c r="J84" s="925" t="s">
        <v>573</v>
      </c>
      <c r="K84" s="926">
        <f>COUNTIF(C85:I86,"休")</f>
        <v>2</v>
      </c>
      <c r="L84" s="894"/>
      <c r="M84" s="927"/>
      <c r="N84" s="932"/>
      <c r="O84" s="933"/>
      <c r="P84" s="933"/>
      <c r="Q84" s="933"/>
      <c r="R84" s="933"/>
      <c r="S84" s="933"/>
      <c r="T84" s="934"/>
      <c r="U84" s="925" t="s">
        <v>573</v>
      </c>
      <c r="V84" s="926">
        <f>COUNTIF(N85:T86,"休")</f>
        <v>2</v>
      </c>
      <c r="Y84" s="927"/>
      <c r="Z84" s="932"/>
      <c r="AA84" s="933"/>
      <c r="AB84" s="933"/>
      <c r="AC84" s="933"/>
      <c r="AD84" s="933"/>
      <c r="AE84" s="933"/>
      <c r="AF84" s="934"/>
      <c r="AG84" s="925" t="s">
        <v>573</v>
      </c>
      <c r="AH84" s="926">
        <f>COUNTIF(Z85:AF86,"休")</f>
        <v>0</v>
      </c>
      <c r="AJ84" s="927"/>
      <c r="AK84" s="932"/>
      <c r="AL84" s="933"/>
      <c r="AM84" s="933"/>
      <c r="AN84" s="933"/>
      <c r="AO84" s="933"/>
      <c r="AP84" s="933"/>
      <c r="AQ84" s="934"/>
      <c r="AR84" s="925" t="s">
        <v>573</v>
      </c>
      <c r="AS84" s="926">
        <f>COUNTIF(AK85:AQ86,"休")</f>
        <v>0</v>
      </c>
      <c r="AV84" s="927"/>
      <c r="AW84" s="932"/>
      <c r="AX84" s="933"/>
      <c r="AY84" s="933"/>
      <c r="AZ84" s="933"/>
      <c r="BA84" s="933"/>
      <c r="BB84" s="933"/>
      <c r="BC84" s="934"/>
      <c r="BD84" s="925" t="s">
        <v>573</v>
      </c>
      <c r="BE84" s="926">
        <f>COUNTIF(AW85:BC86,"休")</f>
        <v>0</v>
      </c>
      <c r="BG84" s="927"/>
      <c r="BH84" s="932"/>
      <c r="BI84" s="933"/>
      <c r="BJ84" s="933"/>
      <c r="BK84" s="933"/>
      <c r="BL84" s="933"/>
      <c r="BM84" s="933"/>
      <c r="BN84" s="934"/>
      <c r="BO84" s="925" t="s">
        <v>573</v>
      </c>
      <c r="BP84" s="926">
        <f>COUNTIF(BH85:BN86,"休")</f>
        <v>0</v>
      </c>
    </row>
    <row r="85" spans="1:74" ht="14.25" customHeight="1">
      <c r="A85" s="894"/>
      <c r="B85" s="927" t="s">
        <v>535</v>
      </c>
      <c r="C85" s="935" t="s">
        <v>581</v>
      </c>
      <c r="D85" s="936" t="s">
        <v>581</v>
      </c>
      <c r="E85" s="936"/>
      <c r="F85" s="936"/>
      <c r="G85" s="936"/>
      <c r="H85" s="936"/>
      <c r="I85" s="937"/>
      <c r="J85" s="925" t="s">
        <v>575</v>
      </c>
      <c r="K85" s="939">
        <f>K84/K83</f>
        <v>0.2857142857142857</v>
      </c>
      <c r="L85" s="894"/>
      <c r="M85" s="927" t="s">
        <v>535</v>
      </c>
      <c r="N85" s="935" t="s">
        <v>581</v>
      </c>
      <c r="O85" s="936" t="s">
        <v>581</v>
      </c>
      <c r="P85" s="936"/>
      <c r="Q85" s="936"/>
      <c r="R85" s="936"/>
      <c r="S85" s="936"/>
      <c r="T85" s="937"/>
      <c r="U85" s="925" t="s">
        <v>575</v>
      </c>
      <c r="V85" s="939">
        <f>V84/V83</f>
        <v>0.2857142857142857</v>
      </c>
      <c r="Y85" s="927" t="s">
        <v>535</v>
      </c>
      <c r="Z85" s="935"/>
      <c r="AA85" s="936"/>
      <c r="AB85" s="936"/>
      <c r="AC85" s="936"/>
      <c r="AD85" s="936"/>
      <c r="AE85" s="936"/>
      <c r="AF85" s="937"/>
      <c r="AG85" s="925" t="s">
        <v>575</v>
      </c>
      <c r="AH85" s="939" t="e">
        <f>AH84/AH83</f>
        <v>#DIV/0!</v>
      </c>
      <c r="AJ85" s="927" t="s">
        <v>535</v>
      </c>
      <c r="AK85" s="935"/>
      <c r="AL85" s="936"/>
      <c r="AM85" s="936"/>
      <c r="AN85" s="936"/>
      <c r="AO85" s="936"/>
      <c r="AP85" s="936"/>
      <c r="AQ85" s="937"/>
      <c r="AR85" s="925" t="s">
        <v>575</v>
      </c>
      <c r="AS85" s="939" t="e">
        <f>AS84/AS83</f>
        <v>#DIV/0!</v>
      </c>
      <c r="AV85" s="927" t="s">
        <v>535</v>
      </c>
      <c r="AW85" s="935"/>
      <c r="AX85" s="936"/>
      <c r="AY85" s="936"/>
      <c r="AZ85" s="936"/>
      <c r="BA85" s="936"/>
      <c r="BB85" s="936"/>
      <c r="BC85" s="937"/>
      <c r="BD85" s="925" t="s">
        <v>575</v>
      </c>
      <c r="BE85" s="939" t="e">
        <f>BE84/BE83</f>
        <v>#DIV/0!</v>
      </c>
      <c r="BG85" s="927" t="s">
        <v>535</v>
      </c>
      <c r="BH85" s="935"/>
      <c r="BI85" s="936"/>
      <c r="BJ85" s="936"/>
      <c r="BK85" s="936"/>
      <c r="BL85" s="936"/>
      <c r="BM85" s="936"/>
      <c r="BN85" s="937"/>
      <c r="BO85" s="925" t="s">
        <v>575</v>
      </c>
      <c r="BP85" s="939" t="e">
        <f>BP84/BP83</f>
        <v>#DIV/0!</v>
      </c>
    </row>
    <row r="86" spans="1:74" ht="14.25" customHeight="1">
      <c r="A86" s="894"/>
      <c r="B86" s="927"/>
      <c r="C86" s="935"/>
      <c r="D86" s="936"/>
      <c r="E86" s="936"/>
      <c r="F86" s="936"/>
      <c r="G86" s="936"/>
      <c r="H86" s="936"/>
      <c r="I86" s="937"/>
      <c r="J86" s="925" t="s">
        <v>528</v>
      </c>
      <c r="K86" s="926">
        <f>COUNTA(C87:I87)</f>
        <v>2</v>
      </c>
      <c r="L86" s="894"/>
      <c r="M86" s="927"/>
      <c r="N86" s="935"/>
      <c r="O86" s="936"/>
      <c r="P86" s="936"/>
      <c r="Q86" s="936"/>
      <c r="R86" s="936"/>
      <c r="S86" s="936"/>
      <c r="T86" s="937"/>
      <c r="U86" s="925" t="s">
        <v>528</v>
      </c>
      <c r="V86" s="926">
        <f>COUNTA(N87:T87)</f>
        <v>2</v>
      </c>
      <c r="Y86" s="927"/>
      <c r="Z86" s="935"/>
      <c r="AA86" s="936"/>
      <c r="AB86" s="936"/>
      <c r="AC86" s="936"/>
      <c r="AD86" s="936"/>
      <c r="AE86" s="936"/>
      <c r="AF86" s="937"/>
      <c r="AG86" s="925" t="s">
        <v>528</v>
      </c>
      <c r="AH86" s="926">
        <f>COUNTA(Z87:AF87)</f>
        <v>0</v>
      </c>
      <c r="AJ86" s="927"/>
      <c r="AK86" s="935"/>
      <c r="AL86" s="936"/>
      <c r="AM86" s="936"/>
      <c r="AN86" s="936"/>
      <c r="AO86" s="936"/>
      <c r="AP86" s="936"/>
      <c r="AQ86" s="937"/>
      <c r="AR86" s="925" t="s">
        <v>528</v>
      </c>
      <c r="AS86" s="926">
        <f>COUNTA(AK87:AQ87)</f>
        <v>0</v>
      </c>
      <c r="AV86" s="927"/>
      <c r="AW86" s="935"/>
      <c r="AX86" s="936"/>
      <c r="AY86" s="936"/>
      <c r="AZ86" s="936"/>
      <c r="BA86" s="936"/>
      <c r="BB86" s="936"/>
      <c r="BC86" s="937"/>
      <c r="BD86" s="925" t="s">
        <v>528</v>
      </c>
      <c r="BE86" s="926">
        <f>COUNTA(AW87:BC87)</f>
        <v>0</v>
      </c>
      <c r="BG86" s="927"/>
      <c r="BH86" s="935"/>
      <c r="BI86" s="936"/>
      <c r="BJ86" s="936"/>
      <c r="BK86" s="936"/>
      <c r="BL86" s="936"/>
      <c r="BM86" s="936"/>
      <c r="BN86" s="937"/>
      <c r="BO86" s="925" t="s">
        <v>528</v>
      </c>
      <c r="BP86" s="926">
        <f>COUNTA(BH87:BN87)</f>
        <v>0</v>
      </c>
    </row>
    <row r="87" spans="1:74" ht="14.25" customHeight="1">
      <c r="A87" s="894"/>
      <c r="B87" s="927" t="s">
        <v>538</v>
      </c>
      <c r="C87" s="935" t="s">
        <v>581</v>
      </c>
      <c r="D87" s="936" t="s">
        <v>581</v>
      </c>
      <c r="E87" s="936"/>
      <c r="F87" s="936"/>
      <c r="G87" s="936"/>
      <c r="H87" s="936"/>
      <c r="I87" s="937"/>
      <c r="J87" s="925" t="s">
        <v>577</v>
      </c>
      <c r="K87" s="939">
        <f>K86/K83</f>
        <v>0.2857142857142857</v>
      </c>
      <c r="L87" s="894"/>
      <c r="M87" s="927" t="s">
        <v>538</v>
      </c>
      <c r="N87" s="935" t="s">
        <v>581</v>
      </c>
      <c r="O87" s="936" t="s">
        <v>581</v>
      </c>
      <c r="P87" s="936"/>
      <c r="Q87" s="936"/>
      <c r="R87" s="936"/>
      <c r="S87" s="936"/>
      <c r="T87" s="937"/>
      <c r="U87" s="925" t="s">
        <v>577</v>
      </c>
      <c r="V87" s="939">
        <f>V86/V83</f>
        <v>0.2857142857142857</v>
      </c>
      <c r="Y87" s="927" t="s">
        <v>538</v>
      </c>
      <c r="Z87" s="935"/>
      <c r="AA87" s="936"/>
      <c r="AB87" s="936"/>
      <c r="AC87" s="936"/>
      <c r="AD87" s="936"/>
      <c r="AE87" s="936"/>
      <c r="AF87" s="937"/>
      <c r="AG87" s="925" t="s">
        <v>577</v>
      </c>
      <c r="AH87" s="939" t="e">
        <f>AH86/AH83</f>
        <v>#DIV/0!</v>
      </c>
      <c r="AJ87" s="927" t="s">
        <v>538</v>
      </c>
      <c r="AK87" s="935"/>
      <c r="AL87" s="936"/>
      <c r="AM87" s="936"/>
      <c r="AN87" s="936"/>
      <c r="AO87" s="936"/>
      <c r="AP87" s="936"/>
      <c r="AQ87" s="937"/>
      <c r="AR87" s="925" t="s">
        <v>577</v>
      </c>
      <c r="AS87" s="939" t="e">
        <f>AS86/AS83</f>
        <v>#DIV/0!</v>
      </c>
      <c r="AV87" s="927" t="s">
        <v>538</v>
      </c>
      <c r="AW87" s="935"/>
      <c r="AX87" s="936"/>
      <c r="AY87" s="936"/>
      <c r="AZ87" s="936"/>
      <c r="BA87" s="936"/>
      <c r="BB87" s="936"/>
      <c r="BC87" s="937"/>
      <c r="BD87" s="925" t="s">
        <v>577</v>
      </c>
      <c r="BE87" s="939" t="e">
        <f>BE86/BE83</f>
        <v>#DIV/0!</v>
      </c>
      <c r="BG87" s="927" t="s">
        <v>538</v>
      </c>
      <c r="BH87" s="935"/>
      <c r="BI87" s="936"/>
      <c r="BJ87" s="936"/>
      <c r="BK87" s="936"/>
      <c r="BL87" s="936"/>
      <c r="BM87" s="936"/>
      <c r="BN87" s="937"/>
      <c r="BO87" s="925" t="s">
        <v>577</v>
      </c>
      <c r="BP87" s="939" t="e">
        <f>BP86/BP83</f>
        <v>#DIV/0!</v>
      </c>
    </row>
    <row r="88" spans="1:74" ht="14.25" customHeight="1">
      <c r="A88" s="894"/>
      <c r="B88" s="940"/>
      <c r="C88" s="941"/>
      <c r="D88" s="942"/>
      <c r="E88" s="942"/>
      <c r="F88" s="942"/>
      <c r="G88" s="942"/>
      <c r="H88" s="942"/>
      <c r="I88" s="943"/>
      <c r="J88" s="944" t="s">
        <v>632</v>
      </c>
      <c r="K88" s="945" t="str">
        <f>IF(1&gt;K81,"対象外",IF(K86&gt;=K81,"OK","NG"))</f>
        <v>OK</v>
      </c>
      <c r="L88" s="894"/>
      <c r="M88" s="940"/>
      <c r="N88" s="941"/>
      <c r="O88" s="942"/>
      <c r="P88" s="942"/>
      <c r="Q88" s="942"/>
      <c r="R88" s="942"/>
      <c r="S88" s="942"/>
      <c r="T88" s="943"/>
      <c r="U88" s="944" t="s">
        <v>632</v>
      </c>
      <c r="V88" s="945" t="str">
        <f>IF(1&gt;V81,"対象外",IF(V86&gt;=V81,"OK","NG"))</f>
        <v>OK</v>
      </c>
      <c r="Y88" s="940"/>
      <c r="Z88" s="941"/>
      <c r="AA88" s="942"/>
      <c r="AB88" s="942"/>
      <c r="AC88" s="942"/>
      <c r="AD88" s="942"/>
      <c r="AE88" s="942"/>
      <c r="AF88" s="943"/>
      <c r="AG88" s="944" t="s">
        <v>632</v>
      </c>
      <c r="AH88" s="945" t="str">
        <f>IF(1&gt;AH81,"対象外",IF(AH86&gt;=AH81,"OK","NG"))</f>
        <v>対象外</v>
      </c>
      <c r="AJ88" s="940"/>
      <c r="AK88" s="941"/>
      <c r="AL88" s="942"/>
      <c r="AM88" s="942"/>
      <c r="AN88" s="942"/>
      <c r="AO88" s="942"/>
      <c r="AP88" s="942"/>
      <c r="AQ88" s="943"/>
      <c r="AR88" s="944" t="s">
        <v>632</v>
      </c>
      <c r="AS88" s="945" t="str">
        <f>IF(1&gt;AS81,"対象外",IF(AS86&gt;=AS81,"OK","NG"))</f>
        <v>対象外</v>
      </c>
      <c r="AV88" s="940"/>
      <c r="AW88" s="941"/>
      <c r="AX88" s="942"/>
      <c r="AY88" s="942"/>
      <c r="AZ88" s="942"/>
      <c r="BA88" s="942"/>
      <c r="BB88" s="942"/>
      <c r="BC88" s="943"/>
      <c r="BD88" s="944" t="s">
        <v>632</v>
      </c>
      <c r="BE88" s="945" t="str">
        <f>IF(1&gt;BE81,"対象外",IF(BE86&gt;=BE81,"OK","NG"))</f>
        <v>対象外</v>
      </c>
      <c r="BG88" s="940"/>
      <c r="BH88" s="941"/>
      <c r="BI88" s="942"/>
      <c r="BJ88" s="942"/>
      <c r="BK88" s="942"/>
      <c r="BL88" s="942"/>
      <c r="BM88" s="942"/>
      <c r="BN88" s="943"/>
      <c r="BO88" s="944" t="s">
        <v>632</v>
      </c>
      <c r="BP88" s="945" t="str">
        <f>IF(1&gt;BP81,"対象外",IF(BP86&gt;=BP81,"OK","NG"))</f>
        <v>対象外</v>
      </c>
      <c r="BV88" s="896" t="str">
        <f t="shared" ref="BV88:BV143" si="61">IF(COUNTIF(K87:BP88,"NG")&gt;=1,"NG","OK")</f>
        <v>OK</v>
      </c>
    </row>
    <row r="89" spans="1:74" ht="14.25" hidden="1" customHeight="1">
      <c r="A89" s="894"/>
      <c r="B89" s="898"/>
      <c r="C89" s="898"/>
      <c r="D89" s="898"/>
      <c r="E89" s="898"/>
      <c r="F89" s="898"/>
      <c r="G89" s="898"/>
      <c r="H89" s="946">
        <f>IF(AND(DAY(H81)&gt;=22,DAY(H81)&lt;=28,H82="土"),1,0)</f>
        <v>0</v>
      </c>
      <c r="I89" s="898"/>
      <c r="J89" s="894"/>
      <c r="K89" s="894"/>
      <c r="L89" s="894"/>
      <c r="M89" s="898"/>
      <c r="N89" s="898"/>
      <c r="O89" s="898"/>
      <c r="P89" s="898"/>
      <c r="Q89" s="898"/>
      <c r="R89" s="898"/>
      <c r="S89" s="946">
        <f>IF(AND(DAY(S81)&gt;=22,DAY(S81)&lt;=28,S82="土"),1,0)</f>
        <v>0</v>
      </c>
      <c r="T89" s="898"/>
      <c r="U89" s="894"/>
      <c r="V89" s="894"/>
      <c r="Y89" s="898"/>
      <c r="Z89" s="898"/>
      <c r="AA89" s="898"/>
      <c r="AB89" s="898"/>
      <c r="AC89" s="898"/>
      <c r="AD89" s="898"/>
      <c r="AE89" s="946" t="e">
        <f>IF(AND(DAY(AE81)&gt;=22,DAY(AE81)&lt;=28,AE82="土"),1,0)</f>
        <v>#VALUE!</v>
      </c>
      <c r="AF89" s="898"/>
      <c r="AG89" s="894"/>
      <c r="AH89" s="894"/>
      <c r="AJ89" s="898"/>
      <c r="AK89" s="898"/>
      <c r="AL89" s="898"/>
      <c r="AM89" s="898"/>
      <c r="AN89" s="898"/>
      <c r="AO89" s="898"/>
      <c r="AP89" s="946" t="e">
        <f>IF(AND(DAY(AP81)&gt;=22,DAY(AP81)&lt;=28,AP82="土"),1,0)</f>
        <v>#VALUE!</v>
      </c>
      <c r="AQ89" s="898"/>
      <c r="AR89" s="894"/>
      <c r="AS89" s="894"/>
      <c r="AV89" s="898"/>
      <c r="AW89" s="898"/>
      <c r="AX89" s="898"/>
      <c r="AY89" s="898"/>
      <c r="AZ89" s="898"/>
      <c r="BA89" s="898"/>
      <c r="BB89" s="946" t="e">
        <f>IF(AND(DAY(BB81)&gt;=22,DAY(BB81)&lt;=28,BB82="土"),1,0)</f>
        <v>#VALUE!</v>
      </c>
      <c r="BC89" s="898"/>
      <c r="BD89" s="894"/>
      <c r="BE89" s="894"/>
      <c r="BG89" s="898"/>
      <c r="BH89" s="898"/>
      <c r="BI89" s="898"/>
      <c r="BJ89" s="898"/>
      <c r="BK89" s="898"/>
      <c r="BL89" s="898"/>
      <c r="BM89" s="946" t="e">
        <f>IF(AND(DAY(BM81)&gt;=22,DAY(BM81)&lt;=28,BM82="土"),1,0)</f>
        <v>#VALUE!</v>
      </c>
      <c r="BN89" s="898"/>
      <c r="BO89" s="894"/>
      <c r="BP89" s="894"/>
      <c r="BU89" s="896">
        <f t="shared" ref="BU89:BU143" si="62">_xlfn.AGGREGATE(9,6,C89:BN89)</f>
        <v>0</v>
      </c>
      <c r="BV89" s="896" t="str">
        <f t="shared" si="61"/>
        <v>OK</v>
      </c>
    </row>
    <row r="90" spans="1:74" ht="14.25" hidden="1" customHeight="1">
      <c r="A90" s="894"/>
      <c r="B90" s="898"/>
      <c r="C90" s="898"/>
      <c r="D90" s="898"/>
      <c r="E90" s="898"/>
      <c r="F90" s="898"/>
      <c r="G90" s="898"/>
      <c r="H90" s="946">
        <f>IF(AND(DAY(H81)&gt;=22,DAY(H81)&lt;=28,H82="土",OR(H87="休",H87="雨")),1,0)</f>
        <v>0</v>
      </c>
      <c r="I90" s="898"/>
      <c r="J90" s="894"/>
      <c r="K90" s="894"/>
      <c r="L90" s="894"/>
      <c r="M90" s="898"/>
      <c r="N90" s="898"/>
      <c r="O90" s="898"/>
      <c r="P90" s="898"/>
      <c r="Q90" s="898"/>
      <c r="R90" s="898"/>
      <c r="S90" s="946">
        <f>IF(AND(DAY(S81)&gt;=22,DAY(S81)&lt;=28,S82="土",OR(S87="休",S87="雨")),1,0)</f>
        <v>0</v>
      </c>
      <c r="T90" s="898"/>
      <c r="U90" s="894"/>
      <c r="V90" s="894"/>
      <c r="Y90" s="898"/>
      <c r="Z90" s="898"/>
      <c r="AA90" s="898"/>
      <c r="AB90" s="898"/>
      <c r="AC90" s="898"/>
      <c r="AD90" s="898"/>
      <c r="AE90" s="946" t="e">
        <f>IF(AND(DAY(AE81)&gt;=22,DAY(AE81)&lt;=28,AE82="土",OR(AE87="休",AE87="雨")),1,0)</f>
        <v>#VALUE!</v>
      </c>
      <c r="AF90" s="898"/>
      <c r="AG90" s="894"/>
      <c r="AH90" s="894"/>
      <c r="AJ90" s="898"/>
      <c r="AK90" s="898"/>
      <c r="AL90" s="898"/>
      <c r="AM90" s="898"/>
      <c r="AN90" s="898"/>
      <c r="AO90" s="898"/>
      <c r="AP90" s="946" t="e">
        <f>IF(AND(DAY(AP81)&gt;=22,DAY(AP81)&lt;=28,AP82="土",OR(AP87="休",AP87="雨")),1,0)</f>
        <v>#VALUE!</v>
      </c>
      <c r="AQ90" s="898"/>
      <c r="AR90" s="894"/>
      <c r="AS90" s="894"/>
      <c r="AV90" s="898"/>
      <c r="AW90" s="898"/>
      <c r="AX90" s="898"/>
      <c r="AY90" s="898"/>
      <c r="AZ90" s="898"/>
      <c r="BA90" s="898"/>
      <c r="BB90" s="946" t="e">
        <f>IF(AND(DAY(BB81)&gt;=22,DAY(BB81)&lt;=28,BB82="土",OR(BB87="休",BB87="雨")),1,0)</f>
        <v>#VALUE!</v>
      </c>
      <c r="BC90" s="898"/>
      <c r="BD90" s="894"/>
      <c r="BE90" s="894"/>
      <c r="BG90" s="898"/>
      <c r="BH90" s="898"/>
      <c r="BI90" s="898"/>
      <c r="BJ90" s="898"/>
      <c r="BK90" s="898"/>
      <c r="BL90" s="898"/>
      <c r="BM90" s="946" t="e">
        <f>IF(AND(DAY(BM81)&gt;=22,DAY(BM81)&lt;=28,BM82="土",OR(BM87="休",BM87="雨")),1,0)</f>
        <v>#VALUE!</v>
      </c>
      <c r="BN90" s="898"/>
      <c r="BO90" s="894"/>
      <c r="BP90" s="894"/>
      <c r="BU90" s="896">
        <f t="shared" si="62"/>
        <v>0</v>
      </c>
      <c r="BV90" s="896" t="str">
        <f t="shared" si="61"/>
        <v>OK</v>
      </c>
    </row>
    <row r="91" spans="1:74" ht="14.25" hidden="1" customHeight="1">
      <c r="A91" s="894"/>
      <c r="B91" s="898"/>
      <c r="C91" s="898"/>
      <c r="D91" s="898"/>
      <c r="E91" s="898"/>
      <c r="F91" s="898"/>
      <c r="G91" s="898"/>
      <c r="H91" s="946">
        <f>IF(AND(DAY(H81)&gt;=8,DAY(H81)&lt;=14,H82="土"),1,0)</f>
        <v>0</v>
      </c>
      <c r="I91" s="898"/>
      <c r="J91" s="894"/>
      <c r="K91" s="894"/>
      <c r="L91" s="894"/>
      <c r="M91" s="898"/>
      <c r="N91" s="898"/>
      <c r="O91" s="898"/>
      <c r="P91" s="898"/>
      <c r="Q91" s="898"/>
      <c r="R91" s="898"/>
      <c r="S91" s="946">
        <f>IF(AND(DAY(S81)&gt;=8,DAY(S81)&lt;=14,S82="土"),1,0)</f>
        <v>0</v>
      </c>
      <c r="T91" s="898"/>
      <c r="U91" s="894"/>
      <c r="V91" s="894"/>
      <c r="Y91" s="898"/>
      <c r="Z91" s="898"/>
      <c r="AA91" s="898"/>
      <c r="AB91" s="898"/>
      <c r="AC91" s="898"/>
      <c r="AD91" s="898"/>
      <c r="AE91" s="946" t="e">
        <f>IF(AND(DAY(AE81)&gt;=8,DAY(AE81)&lt;=14,AE82="土"),1,0)</f>
        <v>#VALUE!</v>
      </c>
      <c r="AF91" s="898"/>
      <c r="AG91" s="894"/>
      <c r="AH91" s="894"/>
      <c r="AJ91" s="898"/>
      <c r="AK91" s="898"/>
      <c r="AL91" s="898"/>
      <c r="AM91" s="898"/>
      <c r="AN91" s="898"/>
      <c r="AO91" s="898"/>
      <c r="AP91" s="946" t="e">
        <f>IF(AND(DAY(AP81)&gt;=8,DAY(AP81)&lt;=14,AP82="土"),1,0)</f>
        <v>#VALUE!</v>
      </c>
      <c r="AQ91" s="898"/>
      <c r="AR91" s="894"/>
      <c r="AS91" s="894"/>
      <c r="AV91" s="898"/>
      <c r="AW91" s="898"/>
      <c r="AX91" s="898"/>
      <c r="AY91" s="898"/>
      <c r="AZ91" s="898"/>
      <c r="BA91" s="898"/>
      <c r="BB91" s="946" t="e">
        <f>IF(AND(DAY(BB81)&gt;=8,DAY(BB81)&lt;=14,BB82="土"),1,0)</f>
        <v>#VALUE!</v>
      </c>
      <c r="BC91" s="898"/>
      <c r="BD91" s="894"/>
      <c r="BE91" s="894"/>
      <c r="BG91" s="898"/>
      <c r="BH91" s="898"/>
      <c r="BI91" s="898"/>
      <c r="BJ91" s="898"/>
      <c r="BK91" s="898"/>
      <c r="BL91" s="898"/>
      <c r="BM91" s="946" t="e">
        <f>IF(AND(DAY(BM81)&gt;=8,DAY(BM81)&lt;=14,BM82="土"),1,0)</f>
        <v>#VALUE!</v>
      </c>
      <c r="BN91" s="898"/>
      <c r="BO91" s="894"/>
      <c r="BP91" s="894"/>
      <c r="BU91" s="896">
        <f t="shared" si="62"/>
        <v>0</v>
      </c>
      <c r="BV91" s="896" t="str">
        <f t="shared" si="61"/>
        <v>OK</v>
      </c>
    </row>
    <row r="92" spans="1:74" ht="14.25" hidden="1" customHeight="1">
      <c r="A92" s="894"/>
      <c r="B92" s="898"/>
      <c r="C92" s="898"/>
      <c r="D92" s="898"/>
      <c r="E92" s="898"/>
      <c r="F92" s="898"/>
      <c r="G92" s="898"/>
      <c r="H92" s="946">
        <f>IF(AND(DAY(H81)&gt;=8,DAY(H81)&lt;=14,H82="土",OR(H87="休",H87="雨")),1,0)</f>
        <v>0</v>
      </c>
      <c r="I92" s="898"/>
      <c r="J92" s="894"/>
      <c r="K92" s="894"/>
      <c r="L92" s="894"/>
      <c r="M92" s="898"/>
      <c r="N92" s="898"/>
      <c r="O92" s="898"/>
      <c r="P92" s="898"/>
      <c r="Q92" s="898"/>
      <c r="R92" s="898"/>
      <c r="S92" s="946">
        <f>IF(AND(DAY(S81)&gt;=8,DAY(S81)&lt;=14,S82="土",OR(S87="休",S87="雨")),1,0)</f>
        <v>0</v>
      </c>
      <c r="T92" s="898"/>
      <c r="U92" s="894"/>
      <c r="V92" s="894"/>
      <c r="Y92" s="898"/>
      <c r="Z92" s="898"/>
      <c r="AA92" s="898"/>
      <c r="AB92" s="898"/>
      <c r="AC92" s="898"/>
      <c r="AD92" s="898"/>
      <c r="AE92" s="946" t="e">
        <f>IF(AND(DAY(AE81)&gt;=8,DAY(AE81)&lt;=14,AE82="土",OR(AE87="休",AE87="雨")),1,0)</f>
        <v>#VALUE!</v>
      </c>
      <c r="AF92" s="898"/>
      <c r="AG92" s="894"/>
      <c r="AH92" s="894"/>
      <c r="AJ92" s="898"/>
      <c r="AK92" s="898"/>
      <c r="AL92" s="898"/>
      <c r="AM92" s="898"/>
      <c r="AN92" s="898"/>
      <c r="AO92" s="898"/>
      <c r="AP92" s="946" t="e">
        <f>IF(AND(DAY(AP81)&gt;=8,DAY(AP81)&lt;=14,AP82="土",OR(AP87="休",AP87="雨")),1,0)</f>
        <v>#VALUE!</v>
      </c>
      <c r="AQ92" s="898"/>
      <c r="AR92" s="894"/>
      <c r="AS92" s="894"/>
      <c r="AV92" s="898"/>
      <c r="AW92" s="898"/>
      <c r="AX92" s="898"/>
      <c r="AY92" s="898"/>
      <c r="AZ92" s="898"/>
      <c r="BA92" s="898"/>
      <c r="BB92" s="946" t="e">
        <f>IF(AND(DAY(BB81)&gt;=8,DAY(BB81)&lt;=14,BB82="土",OR(BB87="休",BB87="雨")),1,0)</f>
        <v>#VALUE!</v>
      </c>
      <c r="BC92" s="898"/>
      <c r="BD92" s="894"/>
      <c r="BE92" s="894"/>
      <c r="BG92" s="898"/>
      <c r="BH92" s="898"/>
      <c r="BI92" s="898"/>
      <c r="BJ92" s="898"/>
      <c r="BK92" s="898"/>
      <c r="BL92" s="898"/>
      <c r="BM92" s="946" t="e">
        <f>IF(AND(DAY(BM81)&gt;=8,DAY(BM81)&lt;=14,BM82="土",OR(BM87="休",BM87="雨")),1,0)</f>
        <v>#VALUE!</v>
      </c>
      <c r="BN92" s="898"/>
      <c r="BO92" s="894"/>
      <c r="BP92" s="894"/>
      <c r="BU92" s="896">
        <f t="shared" si="62"/>
        <v>0</v>
      </c>
      <c r="BV92" s="896" t="str">
        <f t="shared" si="61"/>
        <v>OK</v>
      </c>
    </row>
    <row r="93" spans="1:74" ht="14.25" customHeight="1">
      <c r="A93" s="894"/>
      <c r="B93" s="898"/>
      <c r="C93" s="898"/>
      <c r="D93" s="898"/>
      <c r="E93" s="898"/>
      <c r="F93" s="898"/>
      <c r="G93" s="898"/>
      <c r="H93" s="898"/>
      <c r="I93" s="898"/>
      <c r="J93" s="894"/>
      <c r="K93" s="894"/>
      <c r="L93" s="894"/>
      <c r="M93" s="898"/>
      <c r="N93" s="898"/>
      <c r="O93" s="898"/>
      <c r="P93" s="898"/>
      <c r="Q93" s="898"/>
      <c r="R93" s="898"/>
      <c r="S93" s="898"/>
      <c r="T93" s="898"/>
      <c r="U93" s="894"/>
      <c r="V93" s="894"/>
      <c r="Y93" s="898"/>
      <c r="Z93" s="898"/>
      <c r="AA93" s="898"/>
      <c r="AB93" s="898"/>
      <c r="AC93" s="898"/>
      <c r="AD93" s="898"/>
      <c r="AE93" s="898"/>
      <c r="AF93" s="898"/>
      <c r="AG93" s="894"/>
      <c r="AH93" s="894"/>
      <c r="AJ93" s="898"/>
      <c r="AK93" s="898"/>
      <c r="AL93" s="898"/>
      <c r="AM93" s="898"/>
      <c r="AN93" s="898"/>
      <c r="AO93" s="898"/>
      <c r="AP93" s="898"/>
      <c r="AQ93" s="898"/>
      <c r="AR93" s="894"/>
      <c r="AS93" s="894"/>
      <c r="AV93" s="898"/>
      <c r="AW93" s="898"/>
      <c r="AX93" s="898"/>
      <c r="AY93" s="898"/>
      <c r="AZ93" s="898"/>
      <c r="BA93" s="898"/>
      <c r="BB93" s="898"/>
      <c r="BC93" s="898"/>
      <c r="BD93" s="894"/>
      <c r="BE93" s="894"/>
      <c r="BG93" s="898"/>
      <c r="BH93" s="898"/>
      <c r="BI93" s="898"/>
      <c r="BJ93" s="898"/>
      <c r="BK93" s="898"/>
      <c r="BL93" s="898"/>
      <c r="BM93" s="898"/>
      <c r="BN93" s="898"/>
      <c r="BO93" s="894"/>
      <c r="BP93" s="894"/>
    </row>
    <row r="94" spans="1:74" ht="14.25" customHeight="1">
      <c r="A94" s="894"/>
      <c r="B94" s="894"/>
      <c r="C94" s="894"/>
      <c r="D94" s="894"/>
      <c r="E94" s="894"/>
      <c r="F94" s="894"/>
      <c r="G94" s="894"/>
      <c r="H94" s="894"/>
      <c r="I94" s="894"/>
      <c r="J94" s="894"/>
      <c r="K94" s="894"/>
      <c r="L94" s="894"/>
      <c r="M94" s="894"/>
      <c r="N94" s="894"/>
      <c r="O94" s="894"/>
      <c r="P94" s="894"/>
      <c r="Q94" s="894"/>
      <c r="R94" s="894"/>
      <c r="S94" s="894"/>
      <c r="T94" s="894"/>
      <c r="U94" s="894"/>
      <c r="V94" s="894"/>
    </row>
    <row r="95" spans="1:74" ht="14.25" hidden="1" customHeight="1">
      <c r="A95" s="894"/>
      <c r="B95" s="894"/>
      <c r="C95" s="913">
        <f>YEAR(I79+1)</f>
        <v>2025</v>
      </c>
      <c r="D95" s="913">
        <f>MONTH(I79+1)</f>
        <v>11</v>
      </c>
      <c r="E95" s="913">
        <f>DAY(I79+1)</f>
        <v>1</v>
      </c>
      <c r="F95" s="913"/>
      <c r="G95" s="913"/>
      <c r="H95" s="913"/>
      <c r="I95" s="913"/>
      <c r="J95" s="894"/>
      <c r="K95" s="894"/>
      <c r="L95" s="894"/>
      <c r="M95" s="894"/>
      <c r="N95" s="913">
        <f>YEAR(T79+1)</f>
        <v>2025</v>
      </c>
      <c r="O95" s="913">
        <f>MONTH(T79+1)</f>
        <v>12</v>
      </c>
      <c r="P95" s="913">
        <f>DAY(T79+1)</f>
        <v>27</v>
      </c>
      <c r="Q95" s="913"/>
      <c r="R95" s="913"/>
      <c r="S95" s="913"/>
      <c r="T95" s="913"/>
      <c r="U95" s="894"/>
      <c r="V95" s="894"/>
      <c r="Y95" s="894"/>
      <c r="Z95" s="913">
        <f>YEAR(AF79+1)</f>
        <v>2026</v>
      </c>
      <c r="AA95" s="913">
        <f>MONTH(AF79+1)</f>
        <v>2</v>
      </c>
      <c r="AB95" s="913">
        <f>DAY(AF79+1)</f>
        <v>21</v>
      </c>
      <c r="AC95" s="913"/>
      <c r="AD95" s="913"/>
      <c r="AE95" s="913"/>
      <c r="AF95" s="913"/>
      <c r="AG95" s="894"/>
      <c r="AH95" s="894"/>
      <c r="AJ95" s="894"/>
      <c r="AK95" s="913">
        <f>YEAR(AQ79+1)</f>
        <v>2026</v>
      </c>
      <c r="AL95" s="913">
        <f>MONTH(AQ79+1)</f>
        <v>4</v>
      </c>
      <c r="AM95" s="913">
        <f>DAY(AQ79+1)</f>
        <v>18</v>
      </c>
      <c r="AN95" s="913"/>
      <c r="AO95" s="913"/>
      <c r="AP95" s="913"/>
      <c r="AQ95" s="913"/>
      <c r="AR95" s="894"/>
      <c r="AS95" s="894"/>
      <c r="AV95" s="894"/>
      <c r="AW95" s="913">
        <f>YEAR(BC79+1)</f>
        <v>2026</v>
      </c>
      <c r="AX95" s="913">
        <f>MONTH(BC79+1)</f>
        <v>6</v>
      </c>
      <c r="AY95" s="913">
        <f>DAY(BC79+1)</f>
        <v>13</v>
      </c>
      <c r="AZ95" s="913"/>
      <c r="BA95" s="913"/>
      <c r="BB95" s="913"/>
      <c r="BC95" s="913"/>
      <c r="BD95" s="894"/>
      <c r="BE95" s="894"/>
      <c r="BG95" s="894"/>
      <c r="BH95" s="913">
        <f>YEAR(BN79+1)</f>
        <v>2026</v>
      </c>
      <c r="BI95" s="913">
        <f>MONTH(BN79+1)</f>
        <v>8</v>
      </c>
      <c r="BJ95" s="913">
        <f>DAY(BN79+1)</f>
        <v>8</v>
      </c>
      <c r="BK95" s="913"/>
      <c r="BL95" s="913"/>
      <c r="BM95" s="913"/>
      <c r="BN95" s="913"/>
      <c r="BO95" s="894"/>
      <c r="BP95" s="894"/>
    </row>
    <row r="96" spans="1:74" ht="14.25" hidden="1" customHeight="1">
      <c r="A96" s="894"/>
      <c r="B96" s="894"/>
      <c r="C96" s="914">
        <f>I79+1</f>
        <v>45962</v>
      </c>
      <c r="D96" s="914">
        <f>C96+1</f>
        <v>45963</v>
      </c>
      <c r="E96" s="914">
        <f t="shared" ref="E96:I96" si="63">D96+1</f>
        <v>45964</v>
      </c>
      <c r="F96" s="914">
        <f t="shared" si="63"/>
        <v>45965</v>
      </c>
      <c r="G96" s="914">
        <f t="shared" si="63"/>
        <v>45966</v>
      </c>
      <c r="H96" s="914">
        <f t="shared" si="63"/>
        <v>45967</v>
      </c>
      <c r="I96" s="914">
        <f t="shared" si="63"/>
        <v>45968</v>
      </c>
      <c r="J96" s="894"/>
      <c r="K96" s="894"/>
      <c r="L96" s="894"/>
      <c r="M96" s="894"/>
      <c r="N96" s="914">
        <f>T79+1</f>
        <v>46018</v>
      </c>
      <c r="O96" s="914">
        <f t="shared" ref="O96:T96" si="64">N96+1</f>
        <v>46019</v>
      </c>
      <c r="P96" s="914">
        <f t="shared" si="64"/>
        <v>46020</v>
      </c>
      <c r="Q96" s="914">
        <f t="shared" si="64"/>
        <v>46021</v>
      </c>
      <c r="R96" s="914">
        <f t="shared" si="64"/>
        <v>46022</v>
      </c>
      <c r="S96" s="914">
        <f t="shared" si="64"/>
        <v>46023</v>
      </c>
      <c r="T96" s="914">
        <f t="shared" si="64"/>
        <v>46024</v>
      </c>
      <c r="U96" s="894"/>
      <c r="V96" s="894"/>
      <c r="Y96" s="894"/>
      <c r="Z96" s="914">
        <f>AF79+1</f>
        <v>46074</v>
      </c>
      <c r="AA96" s="914">
        <f t="shared" ref="AA96:AF96" si="65">Z96+1</f>
        <v>46075</v>
      </c>
      <c r="AB96" s="914">
        <f t="shared" si="65"/>
        <v>46076</v>
      </c>
      <c r="AC96" s="914">
        <f t="shared" si="65"/>
        <v>46077</v>
      </c>
      <c r="AD96" s="914">
        <f t="shared" si="65"/>
        <v>46078</v>
      </c>
      <c r="AE96" s="914">
        <f t="shared" si="65"/>
        <v>46079</v>
      </c>
      <c r="AF96" s="914">
        <f t="shared" si="65"/>
        <v>46080</v>
      </c>
      <c r="AG96" s="894"/>
      <c r="AH96" s="894"/>
      <c r="AJ96" s="894"/>
      <c r="AK96" s="914">
        <f>AQ79+1</f>
        <v>46130</v>
      </c>
      <c r="AL96" s="914">
        <f t="shared" ref="AL96:AQ96" si="66">AK96+1</f>
        <v>46131</v>
      </c>
      <c r="AM96" s="914">
        <f t="shared" si="66"/>
        <v>46132</v>
      </c>
      <c r="AN96" s="914">
        <f t="shared" si="66"/>
        <v>46133</v>
      </c>
      <c r="AO96" s="914">
        <f t="shared" si="66"/>
        <v>46134</v>
      </c>
      <c r="AP96" s="914">
        <f t="shared" si="66"/>
        <v>46135</v>
      </c>
      <c r="AQ96" s="914">
        <f t="shared" si="66"/>
        <v>46136</v>
      </c>
      <c r="AR96" s="894"/>
      <c r="AS96" s="894"/>
      <c r="AV96" s="894"/>
      <c r="AW96" s="914">
        <f>BC79+1</f>
        <v>46186</v>
      </c>
      <c r="AX96" s="914">
        <f t="shared" ref="AX96:BC96" si="67">AW96+1</f>
        <v>46187</v>
      </c>
      <c r="AY96" s="914">
        <f t="shared" si="67"/>
        <v>46188</v>
      </c>
      <c r="AZ96" s="914">
        <f t="shared" si="67"/>
        <v>46189</v>
      </c>
      <c r="BA96" s="914">
        <f t="shared" si="67"/>
        <v>46190</v>
      </c>
      <c r="BB96" s="914">
        <f t="shared" si="67"/>
        <v>46191</v>
      </c>
      <c r="BC96" s="914">
        <f t="shared" si="67"/>
        <v>46192</v>
      </c>
      <c r="BD96" s="894"/>
      <c r="BE96" s="894"/>
      <c r="BG96" s="894"/>
      <c r="BH96" s="914">
        <f>BN79+1</f>
        <v>46242</v>
      </c>
      <c r="BI96" s="914">
        <f t="shared" ref="BI96:BN96" si="68">BH96+1</f>
        <v>46243</v>
      </c>
      <c r="BJ96" s="914">
        <f t="shared" si="68"/>
        <v>46244</v>
      </c>
      <c r="BK96" s="914">
        <f t="shared" si="68"/>
        <v>46245</v>
      </c>
      <c r="BL96" s="914">
        <f t="shared" si="68"/>
        <v>46246</v>
      </c>
      <c r="BM96" s="914">
        <f t="shared" si="68"/>
        <v>46247</v>
      </c>
      <c r="BN96" s="914">
        <f t="shared" si="68"/>
        <v>46248</v>
      </c>
      <c r="BO96" s="894"/>
      <c r="BP96" s="894"/>
    </row>
    <row r="97" spans="1:74" ht="14.25" customHeight="1">
      <c r="A97" s="894"/>
      <c r="B97" s="915" t="s">
        <v>596</v>
      </c>
      <c r="C97" s="916">
        <f>DATE($C95,$D95,1)</f>
        <v>45962</v>
      </c>
      <c r="D97" s="917"/>
      <c r="E97" s="917"/>
      <c r="F97" s="917"/>
      <c r="G97" s="917"/>
      <c r="H97" s="917"/>
      <c r="I97" s="917"/>
      <c r="J97" s="917"/>
      <c r="K97" s="918"/>
      <c r="L97" s="894"/>
      <c r="M97" s="915" t="s">
        <v>596</v>
      </c>
      <c r="N97" s="916">
        <f>DATE($N95,$O95,1)</f>
        <v>45992</v>
      </c>
      <c r="O97" s="917"/>
      <c r="P97" s="917"/>
      <c r="Q97" s="917"/>
      <c r="R97" s="917"/>
      <c r="S97" s="917"/>
      <c r="T97" s="917"/>
      <c r="U97" s="917"/>
      <c r="V97" s="918"/>
      <c r="Y97" s="915" t="s">
        <v>596</v>
      </c>
      <c r="Z97" s="916">
        <f>DATE($Z95,$AA95,1)</f>
        <v>46054</v>
      </c>
      <c r="AA97" s="917"/>
      <c r="AB97" s="917"/>
      <c r="AC97" s="917"/>
      <c r="AD97" s="917"/>
      <c r="AE97" s="917"/>
      <c r="AF97" s="917"/>
      <c r="AG97" s="917"/>
      <c r="AH97" s="918"/>
      <c r="AJ97" s="915" t="s">
        <v>596</v>
      </c>
      <c r="AK97" s="916">
        <f>DATE($AK95,$AL95,1)</f>
        <v>46113</v>
      </c>
      <c r="AL97" s="917"/>
      <c r="AM97" s="917"/>
      <c r="AN97" s="917"/>
      <c r="AO97" s="917"/>
      <c r="AP97" s="917"/>
      <c r="AQ97" s="917"/>
      <c r="AR97" s="917"/>
      <c r="AS97" s="918"/>
      <c r="AV97" s="915" t="s">
        <v>596</v>
      </c>
      <c r="AW97" s="916">
        <f>DATE($AW95,$AX95,1)</f>
        <v>46174</v>
      </c>
      <c r="AX97" s="917"/>
      <c r="AY97" s="917"/>
      <c r="AZ97" s="917"/>
      <c r="BA97" s="917"/>
      <c r="BB97" s="917"/>
      <c r="BC97" s="917"/>
      <c r="BD97" s="917"/>
      <c r="BE97" s="918"/>
      <c r="BG97" s="915" t="s">
        <v>596</v>
      </c>
      <c r="BH97" s="916">
        <f>DATE($BH95,$BI95,1)</f>
        <v>46235</v>
      </c>
      <c r="BI97" s="917"/>
      <c r="BJ97" s="917"/>
      <c r="BK97" s="917"/>
      <c r="BL97" s="917"/>
      <c r="BM97" s="917"/>
      <c r="BN97" s="917"/>
      <c r="BO97" s="917"/>
      <c r="BP97" s="918"/>
    </row>
    <row r="98" spans="1:74" ht="14.25" customHeight="1">
      <c r="A98" s="894"/>
      <c r="B98" s="919" t="s">
        <v>630</v>
      </c>
      <c r="C98" s="920">
        <f>IF(I79&lt;$G$7,I81+1,"")</f>
        <v>45962</v>
      </c>
      <c r="D98" s="921">
        <f t="shared" ref="D98:I98" si="69">IF(C96&lt;$G$7,C98+1,"")</f>
        <v>45963</v>
      </c>
      <c r="E98" s="921">
        <f t="shared" si="69"/>
        <v>45964</v>
      </c>
      <c r="F98" s="921">
        <f t="shared" si="69"/>
        <v>45965</v>
      </c>
      <c r="G98" s="921">
        <f t="shared" si="69"/>
        <v>45966</v>
      </c>
      <c r="H98" s="921">
        <f t="shared" si="69"/>
        <v>45967</v>
      </c>
      <c r="I98" s="921">
        <f t="shared" si="69"/>
        <v>45968</v>
      </c>
      <c r="J98" s="922" t="s">
        <v>598</v>
      </c>
      <c r="K98" s="923">
        <f>COUNTIFS(C99:I99,"土",C100:I100,"")+COUNTIFS(C99:I99,"日",C100:I100,"")</f>
        <v>2</v>
      </c>
      <c r="L98" s="894"/>
      <c r="M98" s="919" t="s">
        <v>630</v>
      </c>
      <c r="N98" s="920">
        <f>IF(T79&lt;$G$7,T81+1,"")</f>
        <v>46018</v>
      </c>
      <c r="O98" s="921">
        <f t="shared" ref="O98:T98" si="70">IF(N96&lt;$G$7,N98+1,"")</f>
        <v>46019</v>
      </c>
      <c r="P98" s="921">
        <f t="shared" si="70"/>
        <v>46020</v>
      </c>
      <c r="Q98" s="921">
        <f t="shared" si="70"/>
        <v>46021</v>
      </c>
      <c r="R98" s="921">
        <f t="shared" si="70"/>
        <v>46022</v>
      </c>
      <c r="S98" s="921">
        <f t="shared" si="70"/>
        <v>46023</v>
      </c>
      <c r="T98" s="921">
        <f t="shared" si="70"/>
        <v>46024</v>
      </c>
      <c r="U98" s="922" t="s">
        <v>598</v>
      </c>
      <c r="V98" s="923">
        <f>COUNTIFS(N99:T99,"土",N100:T100,"")+COUNTIFS(N99:T99,"日",N100:T100,"")</f>
        <v>2</v>
      </c>
      <c r="Y98" s="919" t="s">
        <v>630</v>
      </c>
      <c r="Z98" s="920" t="str">
        <f>IF(AF79&lt;$G$7,AF81+1,"")</f>
        <v/>
      </c>
      <c r="AA98" s="921" t="str">
        <f t="shared" ref="AA98:AF98" si="71">IF(Z96&lt;$G$7,Z98+1,"")</f>
        <v/>
      </c>
      <c r="AB98" s="921" t="str">
        <f t="shared" si="71"/>
        <v/>
      </c>
      <c r="AC98" s="921" t="str">
        <f t="shared" si="71"/>
        <v/>
      </c>
      <c r="AD98" s="921" t="str">
        <f t="shared" si="71"/>
        <v/>
      </c>
      <c r="AE98" s="921" t="str">
        <f t="shared" si="71"/>
        <v/>
      </c>
      <c r="AF98" s="921" t="str">
        <f t="shared" si="71"/>
        <v/>
      </c>
      <c r="AG98" s="922" t="s">
        <v>598</v>
      </c>
      <c r="AH98" s="923">
        <f>COUNTIFS(Z99:AF99,"土",Z100:AF100,"")+COUNTIFS(Z99:AF99,"日",Z100:AF100,"")</f>
        <v>0</v>
      </c>
      <c r="AJ98" s="919" t="s">
        <v>630</v>
      </c>
      <c r="AK98" s="920" t="str">
        <f>IF(AQ79&lt;$G$7,AQ81+1,"")</f>
        <v/>
      </c>
      <c r="AL98" s="921" t="str">
        <f t="shared" ref="AL98:AQ98" si="72">IF(AK96&lt;$G$7,AK98+1,"")</f>
        <v/>
      </c>
      <c r="AM98" s="921" t="str">
        <f t="shared" si="72"/>
        <v/>
      </c>
      <c r="AN98" s="921" t="str">
        <f t="shared" si="72"/>
        <v/>
      </c>
      <c r="AO98" s="921" t="str">
        <f t="shared" si="72"/>
        <v/>
      </c>
      <c r="AP98" s="921" t="str">
        <f t="shared" si="72"/>
        <v/>
      </c>
      <c r="AQ98" s="921" t="str">
        <f t="shared" si="72"/>
        <v/>
      </c>
      <c r="AR98" s="922" t="s">
        <v>598</v>
      </c>
      <c r="AS98" s="923">
        <f>COUNTIFS(AK99:AQ99,"土",AK100:AQ100,"")+COUNTIFS(AK99:AQ99,"日",AK100:AQ100,"")</f>
        <v>0</v>
      </c>
      <c r="AV98" s="919" t="s">
        <v>630</v>
      </c>
      <c r="AW98" s="920" t="str">
        <f>IF(BC79&lt;$G$7,BC81+1,"")</f>
        <v/>
      </c>
      <c r="AX98" s="921" t="str">
        <f t="shared" ref="AX98:BC98" si="73">IF(AW96&lt;$G$7,AW98+1,"")</f>
        <v/>
      </c>
      <c r="AY98" s="921" t="str">
        <f t="shared" si="73"/>
        <v/>
      </c>
      <c r="AZ98" s="921" t="str">
        <f t="shared" si="73"/>
        <v/>
      </c>
      <c r="BA98" s="921" t="str">
        <f t="shared" si="73"/>
        <v/>
      </c>
      <c r="BB98" s="921" t="str">
        <f t="shared" si="73"/>
        <v/>
      </c>
      <c r="BC98" s="921" t="str">
        <f t="shared" si="73"/>
        <v/>
      </c>
      <c r="BD98" s="922" t="s">
        <v>598</v>
      </c>
      <c r="BE98" s="923">
        <f>COUNTIFS(AW99:BC99,"土",AW100:BC100,"")+COUNTIFS(AW99:BC99,"日",AW100:BC100,"")</f>
        <v>0</v>
      </c>
      <c r="BG98" s="919" t="s">
        <v>630</v>
      </c>
      <c r="BH98" s="920" t="str">
        <f>IF(BN79&lt;$G$7,BN81+1,"")</f>
        <v/>
      </c>
      <c r="BI98" s="921" t="str">
        <f t="shared" ref="BI98:BN98" si="74">IF(BH96&lt;$G$7,BH98+1,"")</f>
        <v/>
      </c>
      <c r="BJ98" s="921" t="str">
        <f t="shared" si="74"/>
        <v/>
      </c>
      <c r="BK98" s="921" t="str">
        <f t="shared" si="74"/>
        <v/>
      </c>
      <c r="BL98" s="921" t="str">
        <f t="shared" si="74"/>
        <v/>
      </c>
      <c r="BM98" s="921" t="str">
        <f t="shared" si="74"/>
        <v/>
      </c>
      <c r="BN98" s="921" t="str">
        <f t="shared" si="74"/>
        <v/>
      </c>
      <c r="BO98" s="922" t="s">
        <v>598</v>
      </c>
      <c r="BP98" s="923">
        <f>COUNTIFS(BH99:BN99,"土",BH100:BN100,"")+COUNTIFS(BH99:BN99,"日",BH100:BN100,"")</f>
        <v>0</v>
      </c>
    </row>
    <row r="99" spans="1:74" ht="14.25" customHeight="1">
      <c r="A99" s="894"/>
      <c r="B99" s="919" t="s">
        <v>569</v>
      </c>
      <c r="C99" s="924" t="str">
        <f>IF(C98="","","土")</f>
        <v>土</v>
      </c>
      <c r="D99" s="924" t="str">
        <f>IF(D98="","","日")</f>
        <v>日</v>
      </c>
      <c r="E99" s="924" t="str">
        <f>IF(E98="","","月")</f>
        <v>月</v>
      </c>
      <c r="F99" s="924" t="str">
        <f>IF(F98="","","火")</f>
        <v>火</v>
      </c>
      <c r="G99" s="924" t="str">
        <f>IF(G98="","","水")</f>
        <v>水</v>
      </c>
      <c r="H99" s="924" t="str">
        <f>IF(H98="","","木")</f>
        <v>木</v>
      </c>
      <c r="I99" s="924" t="str">
        <f>IF(I98="","","金")</f>
        <v>金</v>
      </c>
      <c r="J99" s="925" t="s">
        <v>631</v>
      </c>
      <c r="K99" s="926">
        <f>COUNTIF(C100:I100,"夏休")+COUNTIF(C100:I100,"冬休")+COUNTIF(C100:I100,"中止")+COUNTIF(C100:I100,"制作中")</f>
        <v>0</v>
      </c>
      <c r="L99" s="894"/>
      <c r="M99" s="919" t="s">
        <v>569</v>
      </c>
      <c r="N99" s="924" t="str">
        <f>IF(N98="","","土")</f>
        <v>土</v>
      </c>
      <c r="O99" s="924" t="str">
        <f>IF(O98="","","日")</f>
        <v>日</v>
      </c>
      <c r="P99" s="924" t="str">
        <f>IF(P98="","","月")</f>
        <v>月</v>
      </c>
      <c r="Q99" s="924" t="str">
        <f>IF(Q98="","","火")</f>
        <v>火</v>
      </c>
      <c r="R99" s="924" t="str">
        <f>IF(R98="","","水")</f>
        <v>水</v>
      </c>
      <c r="S99" s="924" t="str">
        <f>IF(S98="","","木")</f>
        <v>木</v>
      </c>
      <c r="T99" s="924" t="str">
        <f>IF(T98="","","金")</f>
        <v>金</v>
      </c>
      <c r="U99" s="925" t="s">
        <v>631</v>
      </c>
      <c r="V99" s="926">
        <f>COUNTIF(N100:T100,"夏休")+COUNTIF(N100:T100,"冬休")+COUNTIF(N100:T100,"中止")+COUNTIF(N100:T100,"制作中")</f>
        <v>5</v>
      </c>
      <c r="Y99" s="919" t="s">
        <v>569</v>
      </c>
      <c r="Z99" s="924" t="str">
        <f>IF(Z98="","","土")</f>
        <v/>
      </c>
      <c r="AA99" s="924" t="str">
        <f>IF(AA98="","","日")</f>
        <v/>
      </c>
      <c r="AB99" s="924" t="str">
        <f>IF(AB98="","","月")</f>
        <v/>
      </c>
      <c r="AC99" s="924" t="str">
        <f>IF(AC98="","","火")</f>
        <v/>
      </c>
      <c r="AD99" s="924" t="str">
        <f>IF(AD98="","","水")</f>
        <v/>
      </c>
      <c r="AE99" s="924" t="str">
        <f>IF(AE98="","","木")</f>
        <v/>
      </c>
      <c r="AF99" s="924" t="str">
        <f>IF(AF98="","","金")</f>
        <v/>
      </c>
      <c r="AG99" s="925" t="s">
        <v>631</v>
      </c>
      <c r="AH99" s="926">
        <f>COUNTIF(Z100:AF100,"夏休")+COUNTIF(Z100:AF100,"冬休")+COUNTIF(Z100:AF100,"中止")+COUNTIF(Z100:AF100,"制作中")</f>
        <v>0</v>
      </c>
      <c r="AJ99" s="919" t="s">
        <v>569</v>
      </c>
      <c r="AK99" s="924" t="str">
        <f>IF(AK98="","","土")</f>
        <v/>
      </c>
      <c r="AL99" s="924" t="str">
        <f>IF(AL98="","","日")</f>
        <v/>
      </c>
      <c r="AM99" s="924" t="str">
        <f>IF(AM98="","","月")</f>
        <v/>
      </c>
      <c r="AN99" s="924" t="str">
        <f>IF(AN98="","","火")</f>
        <v/>
      </c>
      <c r="AO99" s="924" t="str">
        <f>IF(AO98="","","水")</f>
        <v/>
      </c>
      <c r="AP99" s="924" t="str">
        <f>IF(AP98="","","木")</f>
        <v/>
      </c>
      <c r="AQ99" s="924" t="str">
        <f>IF(AQ98="","","金")</f>
        <v/>
      </c>
      <c r="AR99" s="925" t="s">
        <v>631</v>
      </c>
      <c r="AS99" s="926">
        <f>COUNTIF(AK100:AQ100,"夏休")+COUNTIF(AK100:AQ100,"冬休")+COUNTIF(AK100:AQ100,"中止")+COUNTIF(AK100:AQ100,"制作中")</f>
        <v>0</v>
      </c>
      <c r="AV99" s="919" t="s">
        <v>569</v>
      </c>
      <c r="AW99" s="924" t="str">
        <f>IF(AW98="","","土")</f>
        <v/>
      </c>
      <c r="AX99" s="924" t="str">
        <f>IF(AX98="","","日")</f>
        <v/>
      </c>
      <c r="AY99" s="924" t="str">
        <f>IF(AY98="","","月")</f>
        <v/>
      </c>
      <c r="AZ99" s="924" t="str">
        <f>IF(AZ98="","","火")</f>
        <v/>
      </c>
      <c r="BA99" s="924" t="str">
        <f>IF(BA98="","","水")</f>
        <v/>
      </c>
      <c r="BB99" s="924" t="str">
        <f>IF(BB98="","","木")</f>
        <v/>
      </c>
      <c r="BC99" s="924" t="str">
        <f>IF(BC98="","","金")</f>
        <v/>
      </c>
      <c r="BD99" s="925" t="s">
        <v>631</v>
      </c>
      <c r="BE99" s="926">
        <f>COUNTIF(AW100:BC100,"夏休")+COUNTIF(AW100:BC100,"冬休")+COUNTIF(AW100:BC100,"中止")+COUNTIF(AW100:BC100,"制作中")</f>
        <v>0</v>
      </c>
      <c r="BG99" s="919" t="s">
        <v>569</v>
      </c>
      <c r="BH99" s="924" t="str">
        <f>IF(BH98="","","土")</f>
        <v/>
      </c>
      <c r="BI99" s="924" t="str">
        <f>IF(BI98="","","日")</f>
        <v/>
      </c>
      <c r="BJ99" s="924" t="str">
        <f>IF(BJ98="","","月")</f>
        <v/>
      </c>
      <c r="BK99" s="924" t="str">
        <f>IF(BK98="","","火")</f>
        <v/>
      </c>
      <c r="BL99" s="924" t="str">
        <f>IF(BL98="","","水")</f>
        <v/>
      </c>
      <c r="BM99" s="924" t="str">
        <f>IF(BM98="","","木")</f>
        <v/>
      </c>
      <c r="BN99" s="924" t="str">
        <f>IF(BN98="","","金")</f>
        <v/>
      </c>
      <c r="BO99" s="925" t="s">
        <v>631</v>
      </c>
      <c r="BP99" s="926">
        <f>COUNTIF(BH100:BN100,"夏休")+COUNTIF(BH100:BN100,"冬休")+COUNTIF(BH100:BN100,"中止")+COUNTIF(BH100:BN100,"制作中")</f>
        <v>0</v>
      </c>
    </row>
    <row r="100" spans="1:74" ht="14.25" customHeight="1">
      <c r="A100" s="894"/>
      <c r="B100" s="927" t="s">
        <v>631</v>
      </c>
      <c r="C100" s="928"/>
      <c r="D100" s="929"/>
      <c r="E100" s="929"/>
      <c r="F100" s="929"/>
      <c r="G100" s="929"/>
      <c r="H100" s="929"/>
      <c r="I100" s="930"/>
      <c r="J100" s="925" t="s">
        <v>527</v>
      </c>
      <c r="K100" s="926">
        <f>COUNT(C98:I98)-K99</f>
        <v>7</v>
      </c>
      <c r="L100" s="894"/>
      <c r="M100" s="927" t="s">
        <v>631</v>
      </c>
      <c r="N100" s="928"/>
      <c r="O100" s="929"/>
      <c r="P100" s="929" t="s">
        <v>583</v>
      </c>
      <c r="Q100" s="929" t="s">
        <v>583</v>
      </c>
      <c r="R100" s="929" t="s">
        <v>583</v>
      </c>
      <c r="S100" s="929" t="s">
        <v>583</v>
      </c>
      <c r="T100" s="930" t="s">
        <v>583</v>
      </c>
      <c r="U100" s="925" t="s">
        <v>527</v>
      </c>
      <c r="V100" s="926">
        <f>COUNT(N98:T98)-V99</f>
        <v>2</v>
      </c>
      <c r="Y100" s="927" t="s">
        <v>631</v>
      </c>
      <c r="Z100" s="928"/>
      <c r="AA100" s="929"/>
      <c r="AB100" s="929"/>
      <c r="AC100" s="929"/>
      <c r="AD100" s="929"/>
      <c r="AE100" s="929"/>
      <c r="AF100" s="930"/>
      <c r="AG100" s="925" t="s">
        <v>527</v>
      </c>
      <c r="AH100" s="926">
        <f>COUNT(Z98:AF98)-AH99</f>
        <v>0</v>
      </c>
      <c r="AJ100" s="927" t="s">
        <v>631</v>
      </c>
      <c r="AK100" s="928"/>
      <c r="AL100" s="929"/>
      <c r="AM100" s="929"/>
      <c r="AN100" s="929"/>
      <c r="AO100" s="929"/>
      <c r="AP100" s="929"/>
      <c r="AQ100" s="930"/>
      <c r="AR100" s="925" t="s">
        <v>527</v>
      </c>
      <c r="AS100" s="926">
        <f>COUNT(AK98:AQ98)-AS99</f>
        <v>0</v>
      </c>
      <c r="AV100" s="927" t="s">
        <v>631</v>
      </c>
      <c r="AW100" s="928"/>
      <c r="AX100" s="929"/>
      <c r="AY100" s="929"/>
      <c r="AZ100" s="929"/>
      <c r="BA100" s="929"/>
      <c r="BB100" s="929"/>
      <c r="BC100" s="930"/>
      <c r="BD100" s="925" t="s">
        <v>527</v>
      </c>
      <c r="BE100" s="926">
        <f>COUNT(AW98:BC98)-BE99</f>
        <v>0</v>
      </c>
      <c r="BG100" s="927" t="s">
        <v>631</v>
      </c>
      <c r="BH100" s="928"/>
      <c r="BI100" s="929"/>
      <c r="BJ100" s="929"/>
      <c r="BK100" s="929"/>
      <c r="BL100" s="929"/>
      <c r="BM100" s="929"/>
      <c r="BN100" s="930"/>
      <c r="BO100" s="925" t="s">
        <v>527</v>
      </c>
      <c r="BP100" s="926">
        <f>COUNT(BH98:BN98)-BP99</f>
        <v>0</v>
      </c>
    </row>
    <row r="101" spans="1:74" ht="14.25" customHeight="1">
      <c r="A101" s="894"/>
      <c r="B101" s="927"/>
      <c r="C101" s="932"/>
      <c r="D101" s="933"/>
      <c r="E101" s="933"/>
      <c r="F101" s="933"/>
      <c r="G101" s="933"/>
      <c r="H101" s="933"/>
      <c r="I101" s="934"/>
      <c r="J101" s="925" t="s">
        <v>573</v>
      </c>
      <c r="K101" s="926">
        <f>COUNTIF(C102:I103,"休")</f>
        <v>2</v>
      </c>
      <c r="L101" s="894"/>
      <c r="M101" s="927"/>
      <c r="N101" s="932"/>
      <c r="O101" s="933"/>
      <c r="P101" s="933"/>
      <c r="Q101" s="933"/>
      <c r="R101" s="933"/>
      <c r="S101" s="933"/>
      <c r="T101" s="934"/>
      <c r="U101" s="925" t="s">
        <v>573</v>
      </c>
      <c r="V101" s="926">
        <f>COUNTIF(N102:T103,"休")</f>
        <v>2</v>
      </c>
      <c r="Y101" s="927"/>
      <c r="Z101" s="932"/>
      <c r="AA101" s="933"/>
      <c r="AB101" s="933"/>
      <c r="AC101" s="933"/>
      <c r="AD101" s="933"/>
      <c r="AE101" s="933"/>
      <c r="AF101" s="934"/>
      <c r="AG101" s="925" t="s">
        <v>573</v>
      </c>
      <c r="AH101" s="926">
        <f>COUNTIF(Z102:AF103,"休")</f>
        <v>0</v>
      </c>
      <c r="AJ101" s="927"/>
      <c r="AK101" s="932"/>
      <c r="AL101" s="933"/>
      <c r="AM101" s="933"/>
      <c r="AN101" s="933"/>
      <c r="AO101" s="933"/>
      <c r="AP101" s="933"/>
      <c r="AQ101" s="934"/>
      <c r="AR101" s="925" t="s">
        <v>573</v>
      </c>
      <c r="AS101" s="926">
        <f>COUNTIF(AK102:AQ103,"休")</f>
        <v>0</v>
      </c>
      <c r="AV101" s="927"/>
      <c r="AW101" s="932"/>
      <c r="AX101" s="933"/>
      <c r="AY101" s="933"/>
      <c r="AZ101" s="933"/>
      <c r="BA101" s="933"/>
      <c r="BB101" s="933"/>
      <c r="BC101" s="934"/>
      <c r="BD101" s="925" t="s">
        <v>573</v>
      </c>
      <c r="BE101" s="926">
        <f>COUNTIF(AW102:BC103,"休")</f>
        <v>0</v>
      </c>
      <c r="BG101" s="927"/>
      <c r="BH101" s="932"/>
      <c r="BI101" s="933"/>
      <c r="BJ101" s="933"/>
      <c r="BK101" s="933"/>
      <c r="BL101" s="933"/>
      <c r="BM101" s="933"/>
      <c r="BN101" s="934"/>
      <c r="BO101" s="925" t="s">
        <v>573</v>
      </c>
      <c r="BP101" s="926">
        <f>COUNTIF(BH102:BN103,"休")</f>
        <v>0</v>
      </c>
    </row>
    <row r="102" spans="1:74" ht="14.25" customHeight="1">
      <c r="A102" s="894"/>
      <c r="B102" s="927" t="s">
        <v>535</v>
      </c>
      <c r="C102" s="935" t="s">
        <v>581</v>
      </c>
      <c r="D102" s="936" t="s">
        <v>581</v>
      </c>
      <c r="E102" s="936"/>
      <c r="F102" s="936"/>
      <c r="G102" s="936"/>
      <c r="H102" s="936"/>
      <c r="I102" s="937"/>
      <c r="J102" s="925" t="s">
        <v>575</v>
      </c>
      <c r="K102" s="939">
        <f>K101/K100</f>
        <v>0.2857142857142857</v>
      </c>
      <c r="L102" s="894"/>
      <c r="M102" s="927" t="s">
        <v>535</v>
      </c>
      <c r="N102" s="935" t="s">
        <v>581</v>
      </c>
      <c r="O102" s="936" t="s">
        <v>581</v>
      </c>
      <c r="P102" s="936"/>
      <c r="Q102" s="936"/>
      <c r="R102" s="936"/>
      <c r="S102" s="936"/>
      <c r="T102" s="937"/>
      <c r="U102" s="925" t="s">
        <v>575</v>
      </c>
      <c r="V102" s="939">
        <f>V101/V100</f>
        <v>1</v>
      </c>
      <c r="Y102" s="927" t="s">
        <v>535</v>
      </c>
      <c r="Z102" s="935"/>
      <c r="AA102" s="936"/>
      <c r="AB102" s="936"/>
      <c r="AC102" s="936"/>
      <c r="AD102" s="936"/>
      <c r="AE102" s="936"/>
      <c r="AF102" s="937"/>
      <c r="AG102" s="925" t="s">
        <v>575</v>
      </c>
      <c r="AH102" s="939" t="e">
        <f>AH101/AH100</f>
        <v>#DIV/0!</v>
      </c>
      <c r="AJ102" s="927" t="s">
        <v>535</v>
      </c>
      <c r="AK102" s="935"/>
      <c r="AL102" s="936"/>
      <c r="AM102" s="936"/>
      <c r="AN102" s="936"/>
      <c r="AO102" s="936"/>
      <c r="AP102" s="936"/>
      <c r="AQ102" s="937"/>
      <c r="AR102" s="925" t="s">
        <v>575</v>
      </c>
      <c r="AS102" s="939" t="e">
        <f>AS101/AS100</f>
        <v>#DIV/0!</v>
      </c>
      <c r="AV102" s="927" t="s">
        <v>535</v>
      </c>
      <c r="AW102" s="935"/>
      <c r="AX102" s="936"/>
      <c r="AY102" s="936"/>
      <c r="AZ102" s="936"/>
      <c r="BA102" s="936"/>
      <c r="BB102" s="936"/>
      <c r="BC102" s="937"/>
      <c r="BD102" s="925" t="s">
        <v>575</v>
      </c>
      <c r="BE102" s="939" t="e">
        <f>BE101/BE100</f>
        <v>#DIV/0!</v>
      </c>
      <c r="BG102" s="927" t="s">
        <v>535</v>
      </c>
      <c r="BH102" s="935"/>
      <c r="BI102" s="936"/>
      <c r="BJ102" s="936"/>
      <c r="BK102" s="936"/>
      <c r="BL102" s="936"/>
      <c r="BM102" s="936"/>
      <c r="BN102" s="937"/>
      <c r="BO102" s="925" t="s">
        <v>575</v>
      </c>
      <c r="BP102" s="939" t="e">
        <f>BP101/BP100</f>
        <v>#DIV/0!</v>
      </c>
    </row>
    <row r="103" spans="1:74" ht="14.25" customHeight="1" thickBot="1">
      <c r="A103" s="894"/>
      <c r="B103" s="927"/>
      <c r="C103" s="935"/>
      <c r="D103" s="936"/>
      <c r="E103" s="936"/>
      <c r="F103" s="936"/>
      <c r="G103" s="936"/>
      <c r="H103" s="936"/>
      <c r="I103" s="937"/>
      <c r="J103" s="925" t="s">
        <v>528</v>
      </c>
      <c r="K103" s="926">
        <f>COUNTA(C104:I104)</f>
        <v>2</v>
      </c>
      <c r="L103" s="894"/>
      <c r="M103" s="927"/>
      <c r="N103" s="935"/>
      <c r="O103" s="936"/>
      <c r="P103" s="954"/>
      <c r="Q103" s="954"/>
      <c r="R103" s="954"/>
      <c r="S103" s="954"/>
      <c r="T103" s="955"/>
      <c r="U103" s="925" t="s">
        <v>528</v>
      </c>
      <c r="V103" s="926">
        <f>COUNTA(N104:T104)</f>
        <v>2</v>
      </c>
      <c r="Y103" s="927"/>
      <c r="Z103" s="935"/>
      <c r="AA103" s="936"/>
      <c r="AB103" s="936"/>
      <c r="AC103" s="936"/>
      <c r="AD103" s="936"/>
      <c r="AE103" s="936"/>
      <c r="AF103" s="937"/>
      <c r="AG103" s="925" t="s">
        <v>528</v>
      </c>
      <c r="AH103" s="926">
        <f>COUNTA(Z104:AF104)</f>
        <v>0</v>
      </c>
      <c r="AJ103" s="927"/>
      <c r="AK103" s="935"/>
      <c r="AL103" s="936"/>
      <c r="AM103" s="936"/>
      <c r="AN103" s="936"/>
      <c r="AO103" s="936"/>
      <c r="AP103" s="936"/>
      <c r="AQ103" s="937"/>
      <c r="AR103" s="925" t="s">
        <v>528</v>
      </c>
      <c r="AS103" s="926">
        <f>COUNTA(AK104:AQ104)</f>
        <v>0</v>
      </c>
      <c r="AV103" s="927"/>
      <c r="AW103" s="935"/>
      <c r="AX103" s="936"/>
      <c r="AY103" s="936"/>
      <c r="AZ103" s="936"/>
      <c r="BA103" s="936"/>
      <c r="BB103" s="936"/>
      <c r="BC103" s="937"/>
      <c r="BD103" s="925" t="s">
        <v>528</v>
      </c>
      <c r="BE103" s="926">
        <f>COUNTA(AW104:BC104)</f>
        <v>0</v>
      </c>
      <c r="BG103" s="927"/>
      <c r="BH103" s="935"/>
      <c r="BI103" s="936"/>
      <c r="BJ103" s="936"/>
      <c r="BK103" s="936"/>
      <c r="BL103" s="936"/>
      <c r="BM103" s="936"/>
      <c r="BN103" s="937"/>
      <c r="BO103" s="925" t="s">
        <v>528</v>
      </c>
      <c r="BP103" s="926">
        <f>COUNTA(BH104:BN104)</f>
        <v>0</v>
      </c>
    </row>
    <row r="104" spans="1:74" ht="14.25" customHeight="1">
      <c r="A104" s="894"/>
      <c r="B104" s="927" t="s">
        <v>538</v>
      </c>
      <c r="C104" s="935" t="s">
        <v>581</v>
      </c>
      <c r="D104" s="936" t="s">
        <v>581</v>
      </c>
      <c r="E104" s="936"/>
      <c r="F104" s="936"/>
      <c r="G104" s="936"/>
      <c r="H104" s="936"/>
      <c r="I104" s="937"/>
      <c r="J104" s="925" t="s">
        <v>577</v>
      </c>
      <c r="K104" s="939">
        <f>K103/K100</f>
        <v>0.2857142857142857</v>
      </c>
      <c r="L104" s="894"/>
      <c r="M104" s="927" t="s">
        <v>538</v>
      </c>
      <c r="N104" s="935" t="s">
        <v>581</v>
      </c>
      <c r="O104" s="956" t="s">
        <v>581</v>
      </c>
      <c r="P104" s="957"/>
      <c r="Q104" s="958"/>
      <c r="R104" s="958"/>
      <c r="S104" s="958"/>
      <c r="T104" s="959"/>
      <c r="U104" s="960" t="s">
        <v>577</v>
      </c>
      <c r="V104" s="939">
        <f>V103/V100</f>
        <v>1</v>
      </c>
      <c r="Y104" s="927" t="s">
        <v>538</v>
      </c>
      <c r="Z104" s="935"/>
      <c r="AA104" s="936"/>
      <c r="AB104" s="936"/>
      <c r="AC104" s="936"/>
      <c r="AD104" s="936"/>
      <c r="AE104" s="936"/>
      <c r="AF104" s="937"/>
      <c r="AG104" s="925" t="s">
        <v>577</v>
      </c>
      <c r="AH104" s="939" t="e">
        <f>AH103/AH100</f>
        <v>#DIV/0!</v>
      </c>
      <c r="AJ104" s="927" t="s">
        <v>538</v>
      </c>
      <c r="AK104" s="935"/>
      <c r="AL104" s="936"/>
      <c r="AM104" s="936"/>
      <c r="AN104" s="936"/>
      <c r="AO104" s="936"/>
      <c r="AP104" s="936"/>
      <c r="AQ104" s="937"/>
      <c r="AR104" s="925" t="s">
        <v>577</v>
      </c>
      <c r="AS104" s="939" t="e">
        <f>AS103/AS100</f>
        <v>#DIV/0!</v>
      </c>
      <c r="AV104" s="927" t="s">
        <v>538</v>
      </c>
      <c r="AW104" s="935"/>
      <c r="AX104" s="936"/>
      <c r="AY104" s="936"/>
      <c r="AZ104" s="936"/>
      <c r="BA104" s="936"/>
      <c r="BB104" s="936"/>
      <c r="BC104" s="937"/>
      <c r="BD104" s="925" t="s">
        <v>577</v>
      </c>
      <c r="BE104" s="939" t="e">
        <f>BE103/BE100</f>
        <v>#DIV/0!</v>
      </c>
      <c r="BG104" s="927" t="s">
        <v>538</v>
      </c>
      <c r="BH104" s="935"/>
      <c r="BI104" s="936"/>
      <c r="BJ104" s="936"/>
      <c r="BK104" s="936"/>
      <c r="BL104" s="936"/>
      <c r="BM104" s="936"/>
      <c r="BN104" s="937"/>
      <c r="BO104" s="925" t="s">
        <v>577</v>
      </c>
      <c r="BP104" s="939" t="e">
        <f>BP103/BP100</f>
        <v>#DIV/0!</v>
      </c>
    </row>
    <row r="105" spans="1:74" ht="14.25" customHeight="1" thickBot="1">
      <c r="A105" s="894"/>
      <c r="B105" s="940"/>
      <c r="C105" s="941"/>
      <c r="D105" s="942"/>
      <c r="E105" s="942"/>
      <c r="F105" s="942"/>
      <c r="G105" s="942"/>
      <c r="H105" s="942"/>
      <c r="I105" s="943"/>
      <c r="J105" s="944" t="s">
        <v>632</v>
      </c>
      <c r="K105" s="945" t="str">
        <f>IF(1&gt;K98,"対象外",IF(K103&gt;=K98,"OK","NG"))</f>
        <v>OK</v>
      </c>
      <c r="L105" s="894"/>
      <c r="M105" s="940"/>
      <c r="N105" s="941"/>
      <c r="O105" s="961"/>
      <c r="P105" s="962"/>
      <c r="Q105" s="963"/>
      <c r="R105" s="963"/>
      <c r="S105" s="963"/>
      <c r="T105" s="964"/>
      <c r="U105" s="965" t="s">
        <v>632</v>
      </c>
      <c r="V105" s="945" t="str">
        <f>IF(1&gt;V98,"対象外",IF(V103&gt;=V98,"OK","NG"))</f>
        <v>OK</v>
      </c>
      <c r="Y105" s="940"/>
      <c r="Z105" s="941"/>
      <c r="AA105" s="942"/>
      <c r="AB105" s="942"/>
      <c r="AC105" s="942"/>
      <c r="AD105" s="942"/>
      <c r="AE105" s="942"/>
      <c r="AF105" s="943"/>
      <c r="AG105" s="944" t="s">
        <v>632</v>
      </c>
      <c r="AH105" s="945" t="str">
        <f>IF(1&gt;AH98,"対象外",IF(AH103&gt;=AH98,"OK","NG"))</f>
        <v>対象外</v>
      </c>
      <c r="AJ105" s="940"/>
      <c r="AK105" s="941"/>
      <c r="AL105" s="942"/>
      <c r="AM105" s="942"/>
      <c r="AN105" s="942"/>
      <c r="AO105" s="942"/>
      <c r="AP105" s="942"/>
      <c r="AQ105" s="943"/>
      <c r="AR105" s="944" t="s">
        <v>632</v>
      </c>
      <c r="AS105" s="945" t="str">
        <f>IF(1&gt;AS98,"対象外",IF(AS103&gt;=AS98,"OK","NG"))</f>
        <v>対象外</v>
      </c>
      <c r="AV105" s="940"/>
      <c r="AW105" s="941"/>
      <c r="AX105" s="942"/>
      <c r="AY105" s="942"/>
      <c r="AZ105" s="942"/>
      <c r="BA105" s="942"/>
      <c r="BB105" s="942"/>
      <c r="BC105" s="943"/>
      <c r="BD105" s="944" t="s">
        <v>632</v>
      </c>
      <c r="BE105" s="945" t="str">
        <f>IF(1&gt;BE98,"対象外",IF(BE103&gt;=BE98,"OK","NG"))</f>
        <v>対象外</v>
      </c>
      <c r="BG105" s="940"/>
      <c r="BH105" s="941"/>
      <c r="BI105" s="942"/>
      <c r="BJ105" s="942"/>
      <c r="BK105" s="942"/>
      <c r="BL105" s="942"/>
      <c r="BM105" s="942"/>
      <c r="BN105" s="943"/>
      <c r="BO105" s="944" t="s">
        <v>632</v>
      </c>
      <c r="BP105" s="945" t="str">
        <f>IF(1&gt;BP98,"対象外",IF(BP103&gt;=BP98,"OK","NG"))</f>
        <v>対象外</v>
      </c>
      <c r="BV105" s="896" t="str">
        <f t="shared" si="61"/>
        <v>OK</v>
      </c>
    </row>
    <row r="106" spans="1:74" ht="14.25" hidden="1" customHeight="1">
      <c r="A106" s="894"/>
      <c r="B106" s="898"/>
      <c r="C106" s="898"/>
      <c r="D106" s="898"/>
      <c r="E106" s="898"/>
      <c r="F106" s="898"/>
      <c r="G106" s="898"/>
      <c r="H106" s="946">
        <f>IF(AND(DAY(H98)&gt;=22,DAY(H98)&lt;=28,H99="土"),1,0)</f>
        <v>0</v>
      </c>
      <c r="I106" s="898"/>
      <c r="J106" s="894"/>
      <c r="K106" s="894"/>
      <c r="L106" s="894"/>
      <c r="M106" s="898"/>
      <c r="N106" s="898"/>
      <c r="O106" s="898"/>
      <c r="P106" s="898"/>
      <c r="Q106" s="898"/>
      <c r="R106" s="898"/>
      <c r="S106" s="946">
        <f>IF(AND(DAY(S98)&gt;=22,DAY(S98)&lt;=28,S99="土"),1,0)</f>
        <v>0</v>
      </c>
      <c r="T106" s="898"/>
      <c r="U106" s="894"/>
      <c r="V106" s="894"/>
      <c r="Y106" s="898"/>
      <c r="Z106" s="898"/>
      <c r="AA106" s="898"/>
      <c r="AB106" s="898"/>
      <c r="AC106" s="898"/>
      <c r="AD106" s="898"/>
      <c r="AE106" s="946" t="e">
        <f>IF(AND(DAY(AE98)&gt;=22,DAY(AE98)&lt;=28,AE99="土"),1,0)</f>
        <v>#VALUE!</v>
      </c>
      <c r="AF106" s="898"/>
      <c r="AG106" s="894"/>
      <c r="AH106" s="894"/>
      <c r="AJ106" s="898"/>
      <c r="AK106" s="898"/>
      <c r="AL106" s="898"/>
      <c r="AM106" s="898"/>
      <c r="AN106" s="898"/>
      <c r="AO106" s="898"/>
      <c r="AP106" s="946" t="e">
        <f>IF(AND(DAY(AP98)&gt;=22,DAY(AP98)&lt;=28,AP99="土"),1,0)</f>
        <v>#VALUE!</v>
      </c>
      <c r="AQ106" s="898"/>
      <c r="AR106" s="894"/>
      <c r="AS106" s="894"/>
      <c r="AV106" s="898"/>
      <c r="AW106" s="898"/>
      <c r="AX106" s="898"/>
      <c r="AY106" s="898"/>
      <c r="AZ106" s="898"/>
      <c r="BA106" s="898"/>
      <c r="BB106" s="946" t="e">
        <f>IF(AND(DAY(BB98)&gt;=22,DAY(BB98)&lt;=28,BB99="土"),1,0)</f>
        <v>#VALUE!</v>
      </c>
      <c r="BC106" s="898"/>
      <c r="BD106" s="894"/>
      <c r="BE106" s="894"/>
      <c r="BG106" s="898"/>
      <c r="BH106" s="898"/>
      <c r="BI106" s="898"/>
      <c r="BJ106" s="898"/>
      <c r="BK106" s="898"/>
      <c r="BL106" s="898"/>
      <c r="BM106" s="946" t="e">
        <f>IF(AND(DAY(BM98)&gt;=22,DAY(BM98)&lt;=28,BM99="土"),1,0)</f>
        <v>#VALUE!</v>
      </c>
      <c r="BN106" s="898"/>
      <c r="BO106" s="894"/>
      <c r="BP106" s="894"/>
      <c r="BU106" s="896">
        <f t="shared" si="62"/>
        <v>0</v>
      </c>
      <c r="BV106" s="896" t="str">
        <f t="shared" si="61"/>
        <v>OK</v>
      </c>
    </row>
    <row r="107" spans="1:74" ht="14.25" hidden="1" customHeight="1">
      <c r="A107" s="894"/>
      <c r="B107" s="898"/>
      <c r="C107" s="898"/>
      <c r="D107" s="898"/>
      <c r="E107" s="898"/>
      <c r="F107" s="898"/>
      <c r="G107" s="898"/>
      <c r="H107" s="946">
        <f>IF(AND(DAY(H98)&gt;=22,DAY(H98)&lt;=28,H99="土",OR(H104="休",H104="雨")),1,0)</f>
        <v>0</v>
      </c>
      <c r="I107" s="898"/>
      <c r="J107" s="894"/>
      <c r="K107" s="894"/>
      <c r="L107" s="894"/>
      <c r="M107" s="898"/>
      <c r="N107" s="898"/>
      <c r="O107" s="898"/>
      <c r="P107" s="898"/>
      <c r="Q107" s="898"/>
      <c r="R107" s="898"/>
      <c r="S107" s="946">
        <f>IF(AND(DAY(S98)&gt;=22,DAY(S98)&lt;=28,S99="土",OR(S104="休",S104="雨")),1,0)</f>
        <v>0</v>
      </c>
      <c r="T107" s="898"/>
      <c r="U107" s="894"/>
      <c r="V107" s="894"/>
      <c r="Y107" s="898"/>
      <c r="Z107" s="898"/>
      <c r="AA107" s="898"/>
      <c r="AB107" s="898"/>
      <c r="AC107" s="898"/>
      <c r="AD107" s="898"/>
      <c r="AE107" s="946" t="e">
        <f>IF(AND(DAY(AE98)&gt;=22,DAY(AE98)&lt;=28,AE99="土",OR(AE104="休",AE104="雨")),1,0)</f>
        <v>#VALUE!</v>
      </c>
      <c r="AF107" s="898"/>
      <c r="AG107" s="894"/>
      <c r="AH107" s="894"/>
      <c r="AJ107" s="898"/>
      <c r="AK107" s="898"/>
      <c r="AL107" s="898"/>
      <c r="AM107" s="898"/>
      <c r="AN107" s="898"/>
      <c r="AO107" s="898"/>
      <c r="AP107" s="946" t="e">
        <f>IF(AND(DAY(AP98)&gt;=22,DAY(AP98)&lt;=28,AP99="土",OR(AP104="休",AP104="雨")),1,0)</f>
        <v>#VALUE!</v>
      </c>
      <c r="AQ107" s="898"/>
      <c r="AR107" s="894"/>
      <c r="AS107" s="894"/>
      <c r="AV107" s="898"/>
      <c r="AW107" s="898"/>
      <c r="AX107" s="898"/>
      <c r="AY107" s="898"/>
      <c r="AZ107" s="898"/>
      <c r="BA107" s="898"/>
      <c r="BB107" s="946" t="e">
        <f>IF(AND(DAY(BB98)&gt;=22,DAY(BB98)&lt;=28,BB99="土",OR(BB104="休",BB104="雨")),1,0)</f>
        <v>#VALUE!</v>
      </c>
      <c r="BC107" s="898"/>
      <c r="BD107" s="894"/>
      <c r="BE107" s="894"/>
      <c r="BG107" s="898"/>
      <c r="BH107" s="898"/>
      <c r="BI107" s="898"/>
      <c r="BJ107" s="898"/>
      <c r="BK107" s="898"/>
      <c r="BL107" s="898"/>
      <c r="BM107" s="946" t="e">
        <f>IF(AND(DAY(BM98)&gt;=22,DAY(BM98)&lt;=28,BM99="土",OR(BM104="休",BM104="雨")),1,0)</f>
        <v>#VALUE!</v>
      </c>
      <c r="BN107" s="898"/>
      <c r="BO107" s="894"/>
      <c r="BP107" s="894"/>
      <c r="BU107" s="896">
        <f t="shared" si="62"/>
        <v>0</v>
      </c>
      <c r="BV107" s="896" t="str">
        <f t="shared" si="61"/>
        <v>OK</v>
      </c>
    </row>
    <row r="108" spans="1:74" ht="14.25" hidden="1" customHeight="1">
      <c r="A108" s="894"/>
      <c r="B108" s="898"/>
      <c r="C108" s="898"/>
      <c r="D108" s="898"/>
      <c r="E108" s="898"/>
      <c r="F108" s="898"/>
      <c r="G108" s="898"/>
      <c r="H108" s="946">
        <f>IF(AND(DAY(H98)&gt;=8,DAY(H98)&lt;=14,H99="土"),1,0)</f>
        <v>0</v>
      </c>
      <c r="I108" s="898"/>
      <c r="J108" s="894"/>
      <c r="K108" s="894"/>
      <c r="L108" s="894"/>
      <c r="M108" s="898"/>
      <c r="N108" s="898"/>
      <c r="O108" s="898"/>
      <c r="P108" s="898"/>
      <c r="Q108" s="898"/>
      <c r="R108" s="898"/>
      <c r="S108" s="946">
        <f>IF(AND(DAY(S98)&gt;=8,DAY(S98)&lt;=14,S99="土"),1,0)</f>
        <v>0</v>
      </c>
      <c r="T108" s="898"/>
      <c r="U108" s="894"/>
      <c r="V108" s="894"/>
      <c r="Y108" s="898"/>
      <c r="Z108" s="898"/>
      <c r="AA108" s="898"/>
      <c r="AB108" s="898"/>
      <c r="AC108" s="898"/>
      <c r="AD108" s="898"/>
      <c r="AE108" s="946" t="e">
        <f>IF(AND(DAY(AE98)&gt;=8,DAY(AE98)&lt;=14,AE99="土"),1,0)</f>
        <v>#VALUE!</v>
      </c>
      <c r="AF108" s="898"/>
      <c r="AG108" s="894"/>
      <c r="AH108" s="894"/>
      <c r="AJ108" s="898"/>
      <c r="AK108" s="898"/>
      <c r="AL108" s="898"/>
      <c r="AM108" s="898"/>
      <c r="AN108" s="898"/>
      <c r="AO108" s="898"/>
      <c r="AP108" s="946" t="e">
        <f>IF(AND(DAY(AP98)&gt;=8,DAY(AP98)&lt;=14,AP99="土"),1,0)</f>
        <v>#VALUE!</v>
      </c>
      <c r="AQ108" s="898"/>
      <c r="AR108" s="894"/>
      <c r="AS108" s="894"/>
      <c r="AV108" s="898"/>
      <c r="AW108" s="898"/>
      <c r="AX108" s="898"/>
      <c r="AY108" s="898"/>
      <c r="AZ108" s="898"/>
      <c r="BA108" s="898"/>
      <c r="BB108" s="946" t="e">
        <f>IF(AND(DAY(BB98)&gt;=8,DAY(BB98)&lt;=14,BB99="土"),1,0)</f>
        <v>#VALUE!</v>
      </c>
      <c r="BC108" s="898"/>
      <c r="BD108" s="894"/>
      <c r="BE108" s="894"/>
      <c r="BG108" s="898"/>
      <c r="BH108" s="898"/>
      <c r="BI108" s="898"/>
      <c r="BJ108" s="898"/>
      <c r="BK108" s="898"/>
      <c r="BL108" s="898"/>
      <c r="BM108" s="946" t="e">
        <f>IF(AND(DAY(BM98)&gt;=8,DAY(BM98)&lt;=14,BM99="土"),1,0)</f>
        <v>#VALUE!</v>
      </c>
      <c r="BN108" s="898"/>
      <c r="BO108" s="894"/>
      <c r="BP108" s="894"/>
      <c r="BU108" s="896">
        <f t="shared" si="62"/>
        <v>0</v>
      </c>
      <c r="BV108" s="896" t="str">
        <f t="shared" si="61"/>
        <v>OK</v>
      </c>
    </row>
    <row r="109" spans="1:74" ht="14.25" hidden="1" customHeight="1">
      <c r="A109" s="894"/>
      <c r="B109" s="898"/>
      <c r="C109" s="898"/>
      <c r="D109" s="898"/>
      <c r="E109" s="898"/>
      <c r="F109" s="898"/>
      <c r="G109" s="898"/>
      <c r="H109" s="946">
        <f>IF(AND(DAY(H98)&gt;=8,DAY(H98)&lt;=14,H99="土",OR(H104="休",H104="雨")),1,0)</f>
        <v>0</v>
      </c>
      <c r="I109" s="898"/>
      <c r="J109" s="894"/>
      <c r="K109" s="894"/>
      <c r="L109" s="894"/>
      <c r="M109" s="898"/>
      <c r="N109" s="898"/>
      <c r="O109" s="898"/>
      <c r="P109" s="898"/>
      <c r="Q109" s="898"/>
      <c r="R109" s="898"/>
      <c r="S109" s="946">
        <f>IF(AND(DAY(S98)&gt;=8,DAY(S98)&lt;=14,S99="土",OR(S104="休",S104="雨")),1,0)</f>
        <v>0</v>
      </c>
      <c r="T109" s="898"/>
      <c r="U109" s="894"/>
      <c r="V109" s="894"/>
      <c r="Y109" s="898"/>
      <c r="Z109" s="898"/>
      <c r="AA109" s="898"/>
      <c r="AB109" s="898"/>
      <c r="AC109" s="898"/>
      <c r="AD109" s="898"/>
      <c r="AE109" s="946" t="e">
        <f>IF(AND(DAY(AE98)&gt;=8,DAY(AE98)&lt;=14,AE99="土",OR(AE104="休",AE104="雨")),1,0)</f>
        <v>#VALUE!</v>
      </c>
      <c r="AF109" s="898"/>
      <c r="AG109" s="894"/>
      <c r="AH109" s="894"/>
      <c r="AJ109" s="898"/>
      <c r="AK109" s="898"/>
      <c r="AL109" s="898"/>
      <c r="AM109" s="898"/>
      <c r="AN109" s="898"/>
      <c r="AO109" s="898"/>
      <c r="AP109" s="946" t="e">
        <f>IF(AND(DAY(AP98)&gt;=8,DAY(AP98)&lt;=14,AP99="土",OR(AP104="休",AP104="雨")),1,0)</f>
        <v>#VALUE!</v>
      </c>
      <c r="AQ109" s="898"/>
      <c r="AR109" s="894"/>
      <c r="AS109" s="894"/>
      <c r="AV109" s="898"/>
      <c r="AW109" s="898"/>
      <c r="AX109" s="898"/>
      <c r="AY109" s="898"/>
      <c r="AZ109" s="898"/>
      <c r="BA109" s="898"/>
      <c r="BB109" s="946" t="e">
        <f>IF(AND(DAY(BB98)&gt;=8,DAY(BB98)&lt;=14,BB99="土",OR(BB104="休",BB104="雨")),1,0)</f>
        <v>#VALUE!</v>
      </c>
      <c r="BC109" s="898"/>
      <c r="BD109" s="894"/>
      <c r="BE109" s="894"/>
      <c r="BG109" s="898"/>
      <c r="BH109" s="898"/>
      <c r="BI109" s="898"/>
      <c r="BJ109" s="898"/>
      <c r="BK109" s="898"/>
      <c r="BL109" s="898"/>
      <c r="BM109" s="946" t="e">
        <f>IF(AND(DAY(BM98)&gt;=8,DAY(BM98)&lt;=14,BM99="土",OR(BM104="休",BM104="雨")),1,0)</f>
        <v>#VALUE!</v>
      </c>
      <c r="BN109" s="898"/>
      <c r="BO109" s="894"/>
      <c r="BP109" s="894"/>
      <c r="BU109" s="896">
        <f t="shared" si="62"/>
        <v>0</v>
      </c>
      <c r="BV109" s="896" t="str">
        <f t="shared" si="61"/>
        <v>OK</v>
      </c>
    </row>
    <row r="110" spans="1:74" ht="14.25" customHeight="1">
      <c r="A110" s="894"/>
      <c r="B110" s="898"/>
      <c r="C110" s="898"/>
      <c r="D110" s="898"/>
      <c r="E110" s="898"/>
      <c r="F110" s="898"/>
      <c r="G110" s="898"/>
      <c r="H110" s="898"/>
      <c r="I110" s="898"/>
      <c r="J110" s="894"/>
      <c r="K110" s="894"/>
      <c r="L110" s="894"/>
      <c r="M110" s="898"/>
      <c r="N110" s="898"/>
      <c r="O110" s="898"/>
      <c r="P110" s="898"/>
      <c r="Q110" s="898"/>
      <c r="R110" s="898"/>
      <c r="S110" s="898"/>
      <c r="T110" s="898"/>
      <c r="U110" s="894"/>
      <c r="V110" s="894"/>
      <c r="Y110" s="898"/>
      <c r="Z110" s="898"/>
      <c r="AA110" s="898"/>
      <c r="AB110" s="898"/>
      <c r="AC110" s="898"/>
      <c r="AD110" s="898"/>
      <c r="AE110" s="898"/>
      <c r="AF110" s="898"/>
      <c r="AG110" s="894"/>
      <c r="AH110" s="894"/>
      <c r="AJ110" s="898"/>
      <c r="AK110" s="898"/>
      <c r="AL110" s="898"/>
      <c r="AM110" s="898"/>
      <c r="AN110" s="898"/>
      <c r="AO110" s="898"/>
      <c r="AP110" s="898"/>
      <c r="AQ110" s="898"/>
      <c r="AR110" s="894"/>
      <c r="AS110" s="894"/>
      <c r="AV110" s="898"/>
      <c r="AW110" s="898"/>
      <c r="AX110" s="898"/>
      <c r="AY110" s="898"/>
      <c r="AZ110" s="898"/>
      <c r="BA110" s="898"/>
      <c r="BB110" s="898"/>
      <c r="BC110" s="898"/>
      <c r="BD110" s="894"/>
      <c r="BE110" s="894"/>
      <c r="BG110" s="898"/>
      <c r="BH110" s="898"/>
      <c r="BI110" s="898"/>
      <c r="BJ110" s="898"/>
      <c r="BK110" s="898"/>
      <c r="BL110" s="898"/>
      <c r="BM110" s="898"/>
      <c r="BN110" s="898"/>
      <c r="BO110" s="894"/>
      <c r="BP110" s="894"/>
    </row>
    <row r="111" spans="1:74" ht="14.25" customHeight="1">
      <c r="A111" s="894"/>
      <c r="B111" s="894"/>
      <c r="C111" s="894"/>
      <c r="D111" s="894"/>
      <c r="E111" s="894"/>
      <c r="F111" s="894"/>
      <c r="G111" s="894"/>
      <c r="H111" s="894"/>
      <c r="I111" s="894"/>
      <c r="J111" s="894"/>
      <c r="K111" s="894"/>
      <c r="L111" s="894"/>
      <c r="M111" s="894"/>
      <c r="N111" s="894"/>
      <c r="O111" s="894"/>
      <c r="P111" s="894"/>
      <c r="Q111" s="894"/>
      <c r="R111" s="894"/>
      <c r="S111" s="894"/>
      <c r="T111" s="894"/>
      <c r="U111" s="894"/>
      <c r="V111" s="894"/>
    </row>
    <row r="112" spans="1:74" ht="14.25" hidden="1" customHeight="1">
      <c r="A112" s="894"/>
      <c r="B112" s="894"/>
      <c r="C112" s="913">
        <f>YEAR(I96+1)</f>
        <v>2025</v>
      </c>
      <c r="D112" s="913">
        <f>MONTH(I96+1)</f>
        <v>11</v>
      </c>
      <c r="E112" s="913">
        <f>DAY(I96+1)</f>
        <v>8</v>
      </c>
      <c r="F112" s="913"/>
      <c r="G112" s="913"/>
      <c r="H112" s="913"/>
      <c r="I112" s="913"/>
      <c r="J112" s="894"/>
      <c r="K112" s="894"/>
      <c r="L112" s="894"/>
      <c r="M112" s="894"/>
      <c r="N112" s="913">
        <f>YEAR(T96+1)</f>
        <v>2026</v>
      </c>
      <c r="O112" s="913">
        <f>MONTH(T96+1)</f>
        <v>1</v>
      </c>
      <c r="P112" s="913">
        <f>DAY(T96+1)</f>
        <v>3</v>
      </c>
      <c r="Q112" s="913"/>
      <c r="R112" s="913"/>
      <c r="S112" s="913"/>
      <c r="T112" s="913"/>
      <c r="U112" s="894"/>
      <c r="V112" s="894"/>
      <c r="Y112" s="894"/>
      <c r="Z112" s="913">
        <f>YEAR(AF96+1)</f>
        <v>2026</v>
      </c>
      <c r="AA112" s="913">
        <f>MONTH(AF96+1)</f>
        <v>2</v>
      </c>
      <c r="AB112" s="913">
        <f>DAY(AF96+1)</f>
        <v>28</v>
      </c>
      <c r="AC112" s="913"/>
      <c r="AD112" s="913"/>
      <c r="AE112" s="913"/>
      <c r="AF112" s="913"/>
      <c r="AG112" s="894"/>
      <c r="AH112" s="894"/>
      <c r="AJ112" s="894"/>
      <c r="AK112" s="913">
        <f>YEAR(AQ96+1)</f>
        <v>2026</v>
      </c>
      <c r="AL112" s="913">
        <f>MONTH(AQ96+1)</f>
        <v>4</v>
      </c>
      <c r="AM112" s="913">
        <f>DAY(AQ96+1)</f>
        <v>25</v>
      </c>
      <c r="AN112" s="913"/>
      <c r="AO112" s="913"/>
      <c r="AP112" s="913"/>
      <c r="AQ112" s="913"/>
      <c r="AR112" s="894"/>
      <c r="AS112" s="894"/>
      <c r="AV112" s="894"/>
      <c r="AW112" s="913">
        <f>YEAR(BC96+1)</f>
        <v>2026</v>
      </c>
      <c r="AX112" s="913">
        <f>MONTH(BC96+1)</f>
        <v>6</v>
      </c>
      <c r="AY112" s="913">
        <f>DAY(BC96+1)</f>
        <v>20</v>
      </c>
      <c r="AZ112" s="913"/>
      <c r="BA112" s="913"/>
      <c r="BB112" s="913"/>
      <c r="BC112" s="913"/>
      <c r="BD112" s="894"/>
      <c r="BE112" s="894"/>
      <c r="BG112" s="894"/>
      <c r="BH112" s="913">
        <f>YEAR(BN96+1)</f>
        <v>2026</v>
      </c>
      <c r="BI112" s="913">
        <f>MONTH(BN96+1)</f>
        <v>8</v>
      </c>
      <c r="BJ112" s="913">
        <f>DAY(BN96+1)</f>
        <v>15</v>
      </c>
      <c r="BK112" s="913"/>
      <c r="BL112" s="913"/>
      <c r="BM112" s="913"/>
      <c r="BN112" s="913"/>
      <c r="BO112" s="894"/>
      <c r="BP112" s="894"/>
    </row>
    <row r="113" spans="1:74" ht="14.25" hidden="1" customHeight="1">
      <c r="A113" s="894"/>
      <c r="B113" s="894"/>
      <c r="C113" s="914">
        <f>I96+1</f>
        <v>45969</v>
      </c>
      <c r="D113" s="914">
        <f>C113+1</f>
        <v>45970</v>
      </c>
      <c r="E113" s="914">
        <f t="shared" ref="E113:I113" si="75">D113+1</f>
        <v>45971</v>
      </c>
      <c r="F113" s="914">
        <f t="shared" si="75"/>
        <v>45972</v>
      </c>
      <c r="G113" s="914">
        <f t="shared" si="75"/>
        <v>45973</v>
      </c>
      <c r="H113" s="914">
        <f t="shared" si="75"/>
        <v>45974</v>
      </c>
      <c r="I113" s="914">
        <f t="shared" si="75"/>
        <v>45975</v>
      </c>
      <c r="J113" s="894"/>
      <c r="K113" s="894"/>
      <c r="L113" s="894"/>
      <c r="M113" s="894"/>
      <c r="N113" s="914">
        <f>T96+1</f>
        <v>46025</v>
      </c>
      <c r="O113" s="914">
        <f t="shared" ref="O113:T113" si="76">N113+1</f>
        <v>46026</v>
      </c>
      <c r="P113" s="914">
        <f t="shared" si="76"/>
        <v>46027</v>
      </c>
      <c r="Q113" s="914">
        <f t="shared" si="76"/>
        <v>46028</v>
      </c>
      <c r="R113" s="914">
        <f t="shared" si="76"/>
        <v>46029</v>
      </c>
      <c r="S113" s="914">
        <f t="shared" si="76"/>
        <v>46030</v>
      </c>
      <c r="T113" s="914">
        <f t="shared" si="76"/>
        <v>46031</v>
      </c>
      <c r="U113" s="894"/>
      <c r="V113" s="894"/>
      <c r="Y113" s="894"/>
      <c r="Z113" s="914">
        <f>AF96+1</f>
        <v>46081</v>
      </c>
      <c r="AA113" s="914">
        <f t="shared" ref="AA113:AF113" si="77">Z113+1</f>
        <v>46082</v>
      </c>
      <c r="AB113" s="914">
        <f t="shared" si="77"/>
        <v>46083</v>
      </c>
      <c r="AC113" s="914">
        <f t="shared" si="77"/>
        <v>46084</v>
      </c>
      <c r="AD113" s="914">
        <f t="shared" si="77"/>
        <v>46085</v>
      </c>
      <c r="AE113" s="914">
        <f t="shared" si="77"/>
        <v>46086</v>
      </c>
      <c r="AF113" s="914">
        <f t="shared" si="77"/>
        <v>46087</v>
      </c>
      <c r="AG113" s="894"/>
      <c r="AH113" s="894"/>
      <c r="AJ113" s="894"/>
      <c r="AK113" s="914">
        <f>AQ96+1</f>
        <v>46137</v>
      </c>
      <c r="AL113" s="914">
        <f t="shared" ref="AL113:AQ113" si="78">AK113+1</f>
        <v>46138</v>
      </c>
      <c r="AM113" s="914">
        <f t="shared" si="78"/>
        <v>46139</v>
      </c>
      <c r="AN113" s="914">
        <f t="shared" si="78"/>
        <v>46140</v>
      </c>
      <c r="AO113" s="914">
        <f t="shared" si="78"/>
        <v>46141</v>
      </c>
      <c r="AP113" s="914">
        <f t="shared" si="78"/>
        <v>46142</v>
      </c>
      <c r="AQ113" s="914">
        <f t="shared" si="78"/>
        <v>46143</v>
      </c>
      <c r="AR113" s="894"/>
      <c r="AS113" s="894"/>
      <c r="AV113" s="894"/>
      <c r="AW113" s="914">
        <f>BC96+1</f>
        <v>46193</v>
      </c>
      <c r="AX113" s="914">
        <f t="shared" ref="AX113:BC113" si="79">AW113+1</f>
        <v>46194</v>
      </c>
      <c r="AY113" s="914">
        <f t="shared" si="79"/>
        <v>46195</v>
      </c>
      <c r="AZ113" s="914">
        <f t="shared" si="79"/>
        <v>46196</v>
      </c>
      <c r="BA113" s="914">
        <f t="shared" si="79"/>
        <v>46197</v>
      </c>
      <c r="BB113" s="914">
        <f t="shared" si="79"/>
        <v>46198</v>
      </c>
      <c r="BC113" s="914">
        <f t="shared" si="79"/>
        <v>46199</v>
      </c>
      <c r="BD113" s="894"/>
      <c r="BE113" s="894"/>
      <c r="BG113" s="894"/>
      <c r="BH113" s="914">
        <f>BN96+1</f>
        <v>46249</v>
      </c>
      <c r="BI113" s="914">
        <f t="shared" ref="BI113:BN113" si="80">BH113+1</f>
        <v>46250</v>
      </c>
      <c r="BJ113" s="914">
        <f t="shared" si="80"/>
        <v>46251</v>
      </c>
      <c r="BK113" s="914">
        <f t="shared" si="80"/>
        <v>46252</v>
      </c>
      <c r="BL113" s="914">
        <f t="shared" si="80"/>
        <v>46253</v>
      </c>
      <c r="BM113" s="914">
        <f t="shared" si="80"/>
        <v>46254</v>
      </c>
      <c r="BN113" s="914">
        <f t="shared" si="80"/>
        <v>46255</v>
      </c>
      <c r="BO113" s="894"/>
      <c r="BP113" s="894"/>
    </row>
    <row r="114" spans="1:74" ht="14.25" customHeight="1">
      <c r="A114" s="894"/>
      <c r="B114" s="915" t="s">
        <v>596</v>
      </c>
      <c r="C114" s="916">
        <f>DATE($C112,$D112,1)</f>
        <v>45962</v>
      </c>
      <c r="D114" s="917"/>
      <c r="E114" s="917"/>
      <c r="F114" s="917"/>
      <c r="G114" s="917"/>
      <c r="H114" s="917"/>
      <c r="I114" s="917"/>
      <c r="J114" s="917"/>
      <c r="K114" s="918"/>
      <c r="L114" s="894"/>
      <c r="M114" s="915" t="s">
        <v>596</v>
      </c>
      <c r="N114" s="916">
        <f>DATE($N112,$O112,1)</f>
        <v>46023</v>
      </c>
      <c r="O114" s="917"/>
      <c r="P114" s="917"/>
      <c r="Q114" s="917"/>
      <c r="R114" s="917"/>
      <c r="S114" s="917"/>
      <c r="T114" s="917"/>
      <c r="U114" s="917"/>
      <c r="V114" s="918"/>
      <c r="Y114" s="915" t="s">
        <v>596</v>
      </c>
      <c r="Z114" s="916">
        <f>DATE($Z112,$AA112,1)</f>
        <v>46054</v>
      </c>
      <c r="AA114" s="917"/>
      <c r="AB114" s="917"/>
      <c r="AC114" s="917"/>
      <c r="AD114" s="917"/>
      <c r="AE114" s="917"/>
      <c r="AF114" s="917"/>
      <c r="AG114" s="917"/>
      <c r="AH114" s="918"/>
      <c r="AJ114" s="915" t="s">
        <v>596</v>
      </c>
      <c r="AK114" s="916">
        <f>DATE($AK112,$AL112,1)</f>
        <v>46113</v>
      </c>
      <c r="AL114" s="917"/>
      <c r="AM114" s="917"/>
      <c r="AN114" s="917"/>
      <c r="AO114" s="917"/>
      <c r="AP114" s="917"/>
      <c r="AQ114" s="917"/>
      <c r="AR114" s="917"/>
      <c r="AS114" s="918"/>
      <c r="AV114" s="915" t="s">
        <v>596</v>
      </c>
      <c r="AW114" s="916">
        <f>DATE($AW112,$AX112,1)</f>
        <v>46174</v>
      </c>
      <c r="AX114" s="917"/>
      <c r="AY114" s="917"/>
      <c r="AZ114" s="917"/>
      <c r="BA114" s="917"/>
      <c r="BB114" s="917"/>
      <c r="BC114" s="917"/>
      <c r="BD114" s="917"/>
      <c r="BE114" s="918"/>
      <c r="BG114" s="915" t="s">
        <v>596</v>
      </c>
      <c r="BH114" s="916">
        <f>DATE($BH112,$BI112,1)</f>
        <v>46235</v>
      </c>
      <c r="BI114" s="917"/>
      <c r="BJ114" s="917"/>
      <c r="BK114" s="917"/>
      <c r="BL114" s="917"/>
      <c r="BM114" s="917"/>
      <c r="BN114" s="917"/>
      <c r="BO114" s="917"/>
      <c r="BP114" s="918"/>
    </row>
    <row r="115" spans="1:74" ht="14.25" customHeight="1">
      <c r="A115" s="894"/>
      <c r="B115" s="919" t="s">
        <v>630</v>
      </c>
      <c r="C115" s="920">
        <f>IF(I96&lt;$G$7,I98+1,"")</f>
        <v>45969</v>
      </c>
      <c r="D115" s="921">
        <f t="shared" ref="D115:I115" si="81">IF(C113&lt;$G$7,C115+1,"")</f>
        <v>45970</v>
      </c>
      <c r="E115" s="921">
        <f t="shared" si="81"/>
        <v>45971</v>
      </c>
      <c r="F115" s="921">
        <f t="shared" si="81"/>
        <v>45972</v>
      </c>
      <c r="G115" s="921">
        <f t="shared" si="81"/>
        <v>45973</v>
      </c>
      <c r="H115" s="921">
        <f t="shared" si="81"/>
        <v>45974</v>
      </c>
      <c r="I115" s="921">
        <f t="shared" si="81"/>
        <v>45975</v>
      </c>
      <c r="J115" s="922" t="s">
        <v>598</v>
      </c>
      <c r="K115" s="923">
        <f>COUNTIFS(C116:I116,"土",C117:I117,"")+COUNTIFS(C116:I116,"日",C117:I117,"")</f>
        <v>2</v>
      </c>
      <c r="L115" s="894"/>
      <c r="M115" s="919" t="s">
        <v>630</v>
      </c>
      <c r="N115" s="920">
        <f>IF(T96&lt;$G$7,T98+1,"")</f>
        <v>46025</v>
      </c>
      <c r="O115" s="921">
        <f t="shared" ref="O115:T115" si="82">IF(N113&lt;$G$7,N115+1,"")</f>
        <v>46026</v>
      </c>
      <c r="P115" s="921">
        <f t="shared" si="82"/>
        <v>46027</v>
      </c>
      <c r="Q115" s="921">
        <f t="shared" si="82"/>
        <v>46028</v>
      </c>
      <c r="R115" s="921">
        <f t="shared" si="82"/>
        <v>46029</v>
      </c>
      <c r="S115" s="921">
        <f t="shared" si="82"/>
        <v>46030</v>
      </c>
      <c r="T115" s="921">
        <f t="shared" si="82"/>
        <v>46031</v>
      </c>
      <c r="U115" s="922" t="s">
        <v>598</v>
      </c>
      <c r="V115" s="923">
        <f>COUNTIFS(N116:T116,"土",N117:T117,"")+COUNTIFS(N116:T116,"日",N117:T117,"")</f>
        <v>1</v>
      </c>
      <c r="Y115" s="919" t="s">
        <v>630</v>
      </c>
      <c r="Z115" s="920" t="str">
        <f>IF(AF96&lt;$G$7,AF98+1,"")</f>
        <v/>
      </c>
      <c r="AA115" s="921" t="str">
        <f t="shared" ref="AA115:AF115" si="83">IF(Z113&lt;$G$7,Z115+1,"")</f>
        <v/>
      </c>
      <c r="AB115" s="921" t="str">
        <f t="shared" si="83"/>
        <v/>
      </c>
      <c r="AC115" s="921" t="str">
        <f t="shared" si="83"/>
        <v/>
      </c>
      <c r="AD115" s="921" t="str">
        <f t="shared" si="83"/>
        <v/>
      </c>
      <c r="AE115" s="921" t="str">
        <f t="shared" si="83"/>
        <v/>
      </c>
      <c r="AF115" s="921" t="str">
        <f t="shared" si="83"/>
        <v/>
      </c>
      <c r="AG115" s="922" t="s">
        <v>598</v>
      </c>
      <c r="AH115" s="923">
        <f>COUNTIFS(Z116:AF116,"土",Z117:AF117,"")+COUNTIFS(Z116:AF116,"日",Z117:AF117,"")</f>
        <v>0</v>
      </c>
      <c r="AJ115" s="919" t="s">
        <v>630</v>
      </c>
      <c r="AK115" s="920" t="str">
        <f>IF(AQ96&lt;$G$7,AQ98+1,"")</f>
        <v/>
      </c>
      <c r="AL115" s="921" t="str">
        <f t="shared" ref="AL115:AQ115" si="84">IF(AK113&lt;$G$7,AK115+1,"")</f>
        <v/>
      </c>
      <c r="AM115" s="921" t="str">
        <f t="shared" si="84"/>
        <v/>
      </c>
      <c r="AN115" s="921" t="str">
        <f t="shared" si="84"/>
        <v/>
      </c>
      <c r="AO115" s="921" t="str">
        <f t="shared" si="84"/>
        <v/>
      </c>
      <c r="AP115" s="921" t="str">
        <f t="shared" si="84"/>
        <v/>
      </c>
      <c r="AQ115" s="921" t="str">
        <f t="shared" si="84"/>
        <v/>
      </c>
      <c r="AR115" s="922" t="s">
        <v>598</v>
      </c>
      <c r="AS115" s="923">
        <f>COUNTIFS(AK116:AQ116,"土",AK117:AQ117,"")+COUNTIFS(AK116:AQ116,"日",AK117:AQ117,"")</f>
        <v>0</v>
      </c>
      <c r="AV115" s="919" t="s">
        <v>630</v>
      </c>
      <c r="AW115" s="920" t="str">
        <f>IF(BC96&lt;$G$7,BC98+1,"")</f>
        <v/>
      </c>
      <c r="AX115" s="921" t="str">
        <f t="shared" ref="AX115:BC115" si="85">IF(AW113&lt;$G$7,AW115+1,"")</f>
        <v/>
      </c>
      <c r="AY115" s="921" t="str">
        <f t="shared" si="85"/>
        <v/>
      </c>
      <c r="AZ115" s="921" t="str">
        <f t="shared" si="85"/>
        <v/>
      </c>
      <c r="BA115" s="921" t="str">
        <f t="shared" si="85"/>
        <v/>
      </c>
      <c r="BB115" s="921" t="str">
        <f t="shared" si="85"/>
        <v/>
      </c>
      <c r="BC115" s="921" t="str">
        <f t="shared" si="85"/>
        <v/>
      </c>
      <c r="BD115" s="922" t="s">
        <v>598</v>
      </c>
      <c r="BE115" s="923">
        <f>COUNTIFS(AW116:BC116,"土",AW117:BC117,"")+COUNTIFS(AW116:BC116,"日",AW117:BC117,"")</f>
        <v>0</v>
      </c>
      <c r="BG115" s="919" t="s">
        <v>630</v>
      </c>
      <c r="BH115" s="920" t="str">
        <f>IF(BN96&lt;$G$7,BN98+1,"")</f>
        <v/>
      </c>
      <c r="BI115" s="921" t="str">
        <f t="shared" ref="BI115:BN115" si="86">IF(BH113&lt;$G$7,BH115+1,"")</f>
        <v/>
      </c>
      <c r="BJ115" s="921" t="str">
        <f t="shared" si="86"/>
        <v/>
      </c>
      <c r="BK115" s="921" t="str">
        <f t="shared" si="86"/>
        <v/>
      </c>
      <c r="BL115" s="921" t="str">
        <f t="shared" si="86"/>
        <v/>
      </c>
      <c r="BM115" s="921" t="str">
        <f t="shared" si="86"/>
        <v/>
      </c>
      <c r="BN115" s="921" t="str">
        <f t="shared" si="86"/>
        <v/>
      </c>
      <c r="BO115" s="922" t="s">
        <v>598</v>
      </c>
      <c r="BP115" s="923">
        <f>COUNTIFS(BH116:BN116,"土",BH117:BN117,"")+COUNTIFS(BH116:BN116,"日",BH117:BN117,"")</f>
        <v>0</v>
      </c>
    </row>
    <row r="116" spans="1:74" ht="14.25" customHeight="1">
      <c r="A116" s="894"/>
      <c r="B116" s="919" t="s">
        <v>569</v>
      </c>
      <c r="C116" s="924" t="str">
        <f>IF(C115="","","土")</f>
        <v>土</v>
      </c>
      <c r="D116" s="924" t="str">
        <f>IF(D115="","","日")</f>
        <v>日</v>
      </c>
      <c r="E116" s="924" t="str">
        <f>IF(E115="","","月")</f>
        <v>月</v>
      </c>
      <c r="F116" s="924" t="str">
        <f>IF(F115="","","火")</f>
        <v>火</v>
      </c>
      <c r="G116" s="924" t="str">
        <f>IF(G115="","","水")</f>
        <v>水</v>
      </c>
      <c r="H116" s="924" t="str">
        <f>IF(H115="","","木")</f>
        <v>木</v>
      </c>
      <c r="I116" s="924" t="str">
        <f>IF(I115="","","金")</f>
        <v>金</v>
      </c>
      <c r="J116" s="925" t="s">
        <v>631</v>
      </c>
      <c r="K116" s="926">
        <f>COUNTIF(C117:I117,"夏休")+COUNTIF(C117:I117,"冬休")+COUNTIF(C117:I117,"中止")+COUNTIF(C117:I117,"制作中")</f>
        <v>0</v>
      </c>
      <c r="L116" s="894"/>
      <c r="M116" s="919" t="s">
        <v>569</v>
      </c>
      <c r="N116" s="924" t="str">
        <f>IF(N115="","","土")</f>
        <v>土</v>
      </c>
      <c r="O116" s="924" t="str">
        <f>IF(O115="","","日")</f>
        <v>日</v>
      </c>
      <c r="P116" s="924" t="str">
        <f>IF(P115="","","月")</f>
        <v>月</v>
      </c>
      <c r="Q116" s="924" t="str">
        <f>IF(Q115="","","火")</f>
        <v>火</v>
      </c>
      <c r="R116" s="924" t="str">
        <f>IF(R115="","","水")</f>
        <v>水</v>
      </c>
      <c r="S116" s="924" t="str">
        <f>IF(S115="","","木")</f>
        <v>木</v>
      </c>
      <c r="T116" s="924" t="str">
        <f>IF(T115="","","金")</f>
        <v>金</v>
      </c>
      <c r="U116" s="925" t="s">
        <v>631</v>
      </c>
      <c r="V116" s="926">
        <f>COUNTIF(N117:T117,"夏休")+COUNTIF(N117:T117,"冬休")+COUNTIF(N117:T117,"中止")+COUNTIF(N117:T117,"制作中")</f>
        <v>1</v>
      </c>
      <c r="Y116" s="919" t="s">
        <v>569</v>
      </c>
      <c r="Z116" s="924" t="str">
        <f>IF(Z115="","","土")</f>
        <v/>
      </c>
      <c r="AA116" s="924" t="str">
        <f>IF(AA115="","","日")</f>
        <v/>
      </c>
      <c r="AB116" s="924" t="str">
        <f>IF(AB115="","","月")</f>
        <v/>
      </c>
      <c r="AC116" s="924" t="str">
        <f>IF(AC115="","","火")</f>
        <v/>
      </c>
      <c r="AD116" s="924" t="str">
        <f>IF(AD115="","","水")</f>
        <v/>
      </c>
      <c r="AE116" s="924" t="str">
        <f>IF(AE115="","","木")</f>
        <v/>
      </c>
      <c r="AF116" s="924" t="str">
        <f>IF(AF115="","","金")</f>
        <v/>
      </c>
      <c r="AG116" s="925" t="s">
        <v>631</v>
      </c>
      <c r="AH116" s="926">
        <f>COUNTIF(Z117:AF117,"夏休")+COUNTIF(Z117:AF117,"冬休")+COUNTIF(Z117:AF117,"中止")+COUNTIF(Z117:AF117,"制作中")</f>
        <v>0</v>
      </c>
      <c r="AJ116" s="919" t="s">
        <v>569</v>
      </c>
      <c r="AK116" s="924" t="str">
        <f>IF(AK115="","","土")</f>
        <v/>
      </c>
      <c r="AL116" s="924" t="str">
        <f>IF(AL115="","","日")</f>
        <v/>
      </c>
      <c r="AM116" s="924" t="str">
        <f>IF(AM115="","","月")</f>
        <v/>
      </c>
      <c r="AN116" s="924" t="str">
        <f>IF(AN115="","","火")</f>
        <v/>
      </c>
      <c r="AO116" s="924" t="str">
        <f>IF(AO115="","","水")</f>
        <v/>
      </c>
      <c r="AP116" s="924" t="str">
        <f>IF(AP115="","","木")</f>
        <v/>
      </c>
      <c r="AQ116" s="924" t="str">
        <f>IF(AQ115="","","金")</f>
        <v/>
      </c>
      <c r="AR116" s="925" t="s">
        <v>631</v>
      </c>
      <c r="AS116" s="926">
        <f>COUNTIF(AK117:AQ117,"夏休")+COUNTIF(AK117:AQ117,"冬休")+COUNTIF(AK117:AQ117,"中止")+COUNTIF(AK117:AQ117,"制作中")</f>
        <v>0</v>
      </c>
      <c r="AV116" s="919" t="s">
        <v>569</v>
      </c>
      <c r="AW116" s="924" t="str">
        <f>IF(AW115="","","土")</f>
        <v/>
      </c>
      <c r="AX116" s="924" t="str">
        <f>IF(AX115="","","日")</f>
        <v/>
      </c>
      <c r="AY116" s="924" t="str">
        <f>IF(AY115="","","月")</f>
        <v/>
      </c>
      <c r="AZ116" s="924" t="str">
        <f>IF(AZ115="","","火")</f>
        <v/>
      </c>
      <c r="BA116" s="924" t="str">
        <f>IF(BA115="","","水")</f>
        <v/>
      </c>
      <c r="BB116" s="924" t="str">
        <f>IF(BB115="","","木")</f>
        <v/>
      </c>
      <c r="BC116" s="924" t="str">
        <f>IF(BC115="","","金")</f>
        <v/>
      </c>
      <c r="BD116" s="925" t="s">
        <v>631</v>
      </c>
      <c r="BE116" s="926">
        <f>COUNTIF(AW117:BC117,"夏休")+COUNTIF(AW117:BC117,"冬休")+COUNTIF(AW117:BC117,"中止")+COUNTIF(AW117:BC117,"制作中")</f>
        <v>0</v>
      </c>
      <c r="BG116" s="919" t="s">
        <v>569</v>
      </c>
      <c r="BH116" s="924" t="str">
        <f>IF(BH115="","","土")</f>
        <v/>
      </c>
      <c r="BI116" s="924" t="str">
        <f>IF(BI115="","","日")</f>
        <v/>
      </c>
      <c r="BJ116" s="924" t="str">
        <f>IF(BJ115="","","月")</f>
        <v/>
      </c>
      <c r="BK116" s="924" t="str">
        <f>IF(BK115="","","火")</f>
        <v/>
      </c>
      <c r="BL116" s="924" t="str">
        <f>IF(BL115="","","水")</f>
        <v/>
      </c>
      <c r="BM116" s="924" t="str">
        <f>IF(BM115="","","木")</f>
        <v/>
      </c>
      <c r="BN116" s="924" t="str">
        <f>IF(BN115="","","金")</f>
        <v/>
      </c>
      <c r="BO116" s="925" t="s">
        <v>631</v>
      </c>
      <c r="BP116" s="926">
        <f>COUNTIF(BH117:BN117,"夏休")+COUNTIF(BH117:BN117,"冬休")+COUNTIF(BH117:BN117,"中止")+COUNTIF(BH117:BN117,"制作中")</f>
        <v>0</v>
      </c>
    </row>
    <row r="117" spans="1:74" ht="14.25" customHeight="1">
      <c r="A117" s="894"/>
      <c r="B117" s="927" t="s">
        <v>631</v>
      </c>
      <c r="C117" s="928"/>
      <c r="D117" s="929"/>
      <c r="E117" s="929"/>
      <c r="F117" s="929"/>
      <c r="G117" s="929"/>
      <c r="H117" s="929"/>
      <c r="I117" s="930"/>
      <c r="J117" s="925" t="s">
        <v>527</v>
      </c>
      <c r="K117" s="926">
        <f>COUNT(C115:I115)-K116</f>
        <v>7</v>
      </c>
      <c r="L117" s="894"/>
      <c r="M117" s="927" t="s">
        <v>631</v>
      </c>
      <c r="N117" s="928" t="s">
        <v>583</v>
      </c>
      <c r="O117" s="929"/>
      <c r="P117" s="929"/>
      <c r="Q117" s="929"/>
      <c r="R117" s="929"/>
      <c r="S117" s="929"/>
      <c r="T117" s="930"/>
      <c r="U117" s="925" t="s">
        <v>527</v>
      </c>
      <c r="V117" s="926">
        <f>COUNT(N115:T115)-V116</f>
        <v>6</v>
      </c>
      <c r="Y117" s="927" t="s">
        <v>631</v>
      </c>
      <c r="Z117" s="928"/>
      <c r="AA117" s="929"/>
      <c r="AB117" s="929"/>
      <c r="AC117" s="929"/>
      <c r="AD117" s="929"/>
      <c r="AE117" s="929"/>
      <c r="AF117" s="930"/>
      <c r="AG117" s="925" t="s">
        <v>527</v>
      </c>
      <c r="AH117" s="926">
        <f>COUNT(Z115:AF115)-AH116</f>
        <v>0</v>
      </c>
      <c r="AJ117" s="927" t="s">
        <v>631</v>
      </c>
      <c r="AK117" s="928"/>
      <c r="AL117" s="929"/>
      <c r="AM117" s="929"/>
      <c r="AN117" s="929"/>
      <c r="AO117" s="929"/>
      <c r="AP117" s="929"/>
      <c r="AQ117" s="930"/>
      <c r="AR117" s="925" t="s">
        <v>527</v>
      </c>
      <c r="AS117" s="926">
        <f>COUNT(AK115:AQ115)-AS116</f>
        <v>0</v>
      </c>
      <c r="AV117" s="927" t="s">
        <v>631</v>
      </c>
      <c r="AW117" s="928"/>
      <c r="AX117" s="929"/>
      <c r="AY117" s="929"/>
      <c r="AZ117" s="929"/>
      <c r="BA117" s="929"/>
      <c r="BB117" s="929"/>
      <c r="BC117" s="930"/>
      <c r="BD117" s="925" t="s">
        <v>527</v>
      </c>
      <c r="BE117" s="926">
        <f>COUNT(AW115:BC115)-BE116</f>
        <v>0</v>
      </c>
      <c r="BG117" s="927" t="s">
        <v>631</v>
      </c>
      <c r="BH117" s="928"/>
      <c r="BI117" s="929"/>
      <c r="BJ117" s="929"/>
      <c r="BK117" s="929"/>
      <c r="BL117" s="929"/>
      <c r="BM117" s="929"/>
      <c r="BN117" s="930"/>
      <c r="BO117" s="925" t="s">
        <v>527</v>
      </c>
      <c r="BP117" s="926">
        <f>COUNT(BH115:BN115)-BP116</f>
        <v>0</v>
      </c>
    </row>
    <row r="118" spans="1:74" ht="14.25" customHeight="1">
      <c r="A118" s="894"/>
      <c r="B118" s="927"/>
      <c r="C118" s="932"/>
      <c r="D118" s="933"/>
      <c r="E118" s="933"/>
      <c r="F118" s="933"/>
      <c r="G118" s="933"/>
      <c r="H118" s="933"/>
      <c r="I118" s="934"/>
      <c r="J118" s="925" t="s">
        <v>573</v>
      </c>
      <c r="K118" s="926">
        <f>COUNTIF(C119:I120,"休")</f>
        <v>2</v>
      </c>
      <c r="L118" s="894"/>
      <c r="M118" s="927"/>
      <c r="N118" s="932"/>
      <c r="O118" s="933"/>
      <c r="P118" s="933"/>
      <c r="Q118" s="933"/>
      <c r="R118" s="933"/>
      <c r="S118" s="933"/>
      <c r="T118" s="934"/>
      <c r="U118" s="925" t="s">
        <v>573</v>
      </c>
      <c r="V118" s="926">
        <f>COUNTIF(N119:T120,"休")</f>
        <v>1</v>
      </c>
      <c r="Y118" s="927"/>
      <c r="Z118" s="932"/>
      <c r="AA118" s="933"/>
      <c r="AB118" s="933"/>
      <c r="AC118" s="933"/>
      <c r="AD118" s="933"/>
      <c r="AE118" s="933"/>
      <c r="AF118" s="934"/>
      <c r="AG118" s="925" t="s">
        <v>573</v>
      </c>
      <c r="AH118" s="926">
        <f>COUNTIF(Z119:AF120,"休")</f>
        <v>0</v>
      </c>
      <c r="AJ118" s="927"/>
      <c r="AK118" s="932"/>
      <c r="AL118" s="933"/>
      <c r="AM118" s="933"/>
      <c r="AN118" s="933"/>
      <c r="AO118" s="933"/>
      <c r="AP118" s="933"/>
      <c r="AQ118" s="934"/>
      <c r="AR118" s="925" t="s">
        <v>573</v>
      </c>
      <c r="AS118" s="926">
        <f>COUNTIF(AK119:AQ120,"休")</f>
        <v>0</v>
      </c>
      <c r="AV118" s="927"/>
      <c r="AW118" s="932"/>
      <c r="AX118" s="933"/>
      <c r="AY118" s="933"/>
      <c r="AZ118" s="933"/>
      <c r="BA118" s="933"/>
      <c r="BB118" s="933"/>
      <c r="BC118" s="934"/>
      <c r="BD118" s="925" t="s">
        <v>573</v>
      </c>
      <c r="BE118" s="926">
        <f>COUNTIF(AW119:BC120,"休")</f>
        <v>0</v>
      </c>
      <c r="BG118" s="927"/>
      <c r="BH118" s="932"/>
      <c r="BI118" s="933"/>
      <c r="BJ118" s="933"/>
      <c r="BK118" s="933"/>
      <c r="BL118" s="933"/>
      <c r="BM118" s="933"/>
      <c r="BN118" s="934"/>
      <c r="BO118" s="925" t="s">
        <v>573</v>
      </c>
      <c r="BP118" s="926">
        <f>COUNTIF(BH119:BN120,"休")</f>
        <v>0</v>
      </c>
    </row>
    <row r="119" spans="1:74" ht="14.25" customHeight="1">
      <c r="A119" s="894"/>
      <c r="B119" s="927" t="s">
        <v>535</v>
      </c>
      <c r="C119" s="935" t="s">
        <v>581</v>
      </c>
      <c r="D119" s="936" t="s">
        <v>581</v>
      </c>
      <c r="E119" s="936"/>
      <c r="F119" s="936"/>
      <c r="G119" s="936"/>
      <c r="H119" s="936"/>
      <c r="I119" s="937"/>
      <c r="J119" s="925" t="s">
        <v>575</v>
      </c>
      <c r="K119" s="939">
        <f>K118/K117</f>
        <v>0.2857142857142857</v>
      </c>
      <c r="L119" s="894"/>
      <c r="M119" s="927" t="s">
        <v>535</v>
      </c>
      <c r="N119" s="935"/>
      <c r="O119" s="936" t="s">
        <v>581</v>
      </c>
      <c r="P119" s="936"/>
      <c r="Q119" s="936"/>
      <c r="R119" s="936"/>
      <c r="S119" s="936"/>
      <c r="T119" s="937"/>
      <c r="U119" s="925" t="s">
        <v>575</v>
      </c>
      <c r="V119" s="939">
        <f>V118/V117</f>
        <v>0.16666666666666666</v>
      </c>
      <c r="Y119" s="927" t="s">
        <v>535</v>
      </c>
      <c r="Z119" s="935"/>
      <c r="AA119" s="936"/>
      <c r="AB119" s="936"/>
      <c r="AC119" s="936"/>
      <c r="AD119" s="936"/>
      <c r="AE119" s="936"/>
      <c r="AF119" s="937"/>
      <c r="AG119" s="925" t="s">
        <v>575</v>
      </c>
      <c r="AH119" s="939" t="e">
        <f>AH118/AH117</f>
        <v>#DIV/0!</v>
      </c>
      <c r="AJ119" s="927" t="s">
        <v>535</v>
      </c>
      <c r="AK119" s="935"/>
      <c r="AL119" s="936"/>
      <c r="AM119" s="936"/>
      <c r="AN119" s="936"/>
      <c r="AO119" s="936"/>
      <c r="AP119" s="936"/>
      <c r="AQ119" s="937"/>
      <c r="AR119" s="925" t="s">
        <v>575</v>
      </c>
      <c r="AS119" s="939" t="e">
        <f>AS118/AS117</f>
        <v>#DIV/0!</v>
      </c>
      <c r="AV119" s="927" t="s">
        <v>535</v>
      </c>
      <c r="AW119" s="935"/>
      <c r="AX119" s="936"/>
      <c r="AY119" s="936"/>
      <c r="AZ119" s="936"/>
      <c r="BA119" s="936"/>
      <c r="BB119" s="936"/>
      <c r="BC119" s="937"/>
      <c r="BD119" s="925" t="s">
        <v>575</v>
      </c>
      <c r="BE119" s="939" t="e">
        <f>BE118/BE117</f>
        <v>#DIV/0!</v>
      </c>
      <c r="BG119" s="927" t="s">
        <v>535</v>
      </c>
      <c r="BH119" s="935"/>
      <c r="BI119" s="936"/>
      <c r="BJ119" s="936"/>
      <c r="BK119" s="936"/>
      <c r="BL119" s="936"/>
      <c r="BM119" s="936"/>
      <c r="BN119" s="937"/>
      <c r="BO119" s="925" t="s">
        <v>575</v>
      </c>
      <c r="BP119" s="939" t="e">
        <f>BP118/BP117</f>
        <v>#DIV/0!</v>
      </c>
    </row>
    <row r="120" spans="1:74" ht="14.25" customHeight="1" thickBot="1">
      <c r="A120" s="894"/>
      <c r="B120" s="927"/>
      <c r="C120" s="935"/>
      <c r="D120" s="936"/>
      <c r="E120" s="936"/>
      <c r="F120" s="936"/>
      <c r="G120" s="936"/>
      <c r="H120" s="936"/>
      <c r="I120" s="937"/>
      <c r="J120" s="925" t="s">
        <v>528</v>
      </c>
      <c r="K120" s="926">
        <f>COUNTA(C121:I121)</f>
        <v>2</v>
      </c>
      <c r="L120" s="894"/>
      <c r="M120" s="927"/>
      <c r="N120" s="966"/>
      <c r="O120" s="936"/>
      <c r="P120" s="936"/>
      <c r="Q120" s="936"/>
      <c r="R120" s="936"/>
      <c r="S120" s="936"/>
      <c r="T120" s="937"/>
      <c r="U120" s="925" t="s">
        <v>528</v>
      </c>
      <c r="V120" s="926">
        <f>COUNTA(N121:T121)</f>
        <v>1</v>
      </c>
      <c r="Y120" s="927"/>
      <c r="Z120" s="935"/>
      <c r="AA120" s="936"/>
      <c r="AB120" s="936"/>
      <c r="AC120" s="936"/>
      <c r="AD120" s="936"/>
      <c r="AE120" s="936"/>
      <c r="AF120" s="937"/>
      <c r="AG120" s="925" t="s">
        <v>528</v>
      </c>
      <c r="AH120" s="926">
        <f>COUNTA(Z121:AF121)</f>
        <v>0</v>
      </c>
      <c r="AJ120" s="927"/>
      <c r="AK120" s="935"/>
      <c r="AL120" s="936"/>
      <c r="AM120" s="936"/>
      <c r="AN120" s="936"/>
      <c r="AO120" s="936"/>
      <c r="AP120" s="936"/>
      <c r="AQ120" s="937"/>
      <c r="AR120" s="925" t="s">
        <v>528</v>
      </c>
      <c r="AS120" s="926">
        <f>COUNTA(AK121:AQ121)</f>
        <v>0</v>
      </c>
      <c r="AV120" s="927"/>
      <c r="AW120" s="935"/>
      <c r="AX120" s="936"/>
      <c r="AY120" s="936"/>
      <c r="AZ120" s="936"/>
      <c r="BA120" s="936"/>
      <c r="BB120" s="936"/>
      <c r="BC120" s="937"/>
      <c r="BD120" s="925" t="s">
        <v>528</v>
      </c>
      <c r="BE120" s="926">
        <f>COUNTA(AW121:BC121)</f>
        <v>0</v>
      </c>
      <c r="BG120" s="927"/>
      <c r="BH120" s="935"/>
      <c r="BI120" s="936"/>
      <c r="BJ120" s="936"/>
      <c r="BK120" s="936"/>
      <c r="BL120" s="936"/>
      <c r="BM120" s="936"/>
      <c r="BN120" s="937"/>
      <c r="BO120" s="925" t="s">
        <v>528</v>
      </c>
      <c r="BP120" s="926">
        <f>COUNTA(BH121:BN121)</f>
        <v>0</v>
      </c>
    </row>
    <row r="121" spans="1:74" ht="14.25" customHeight="1">
      <c r="A121" s="894"/>
      <c r="B121" s="927" t="s">
        <v>538</v>
      </c>
      <c r="C121" s="935" t="s">
        <v>581</v>
      </c>
      <c r="D121" s="936" t="s">
        <v>581</v>
      </c>
      <c r="E121" s="936"/>
      <c r="F121" s="936"/>
      <c r="G121" s="936"/>
      <c r="H121" s="936"/>
      <c r="I121" s="937"/>
      <c r="J121" s="925" t="s">
        <v>577</v>
      </c>
      <c r="K121" s="939">
        <f>K120/K117</f>
        <v>0.2857142857142857</v>
      </c>
      <c r="L121" s="894"/>
      <c r="M121" s="967" t="s">
        <v>538</v>
      </c>
      <c r="N121" s="968"/>
      <c r="O121" s="969" t="s">
        <v>581</v>
      </c>
      <c r="P121" s="936"/>
      <c r="Q121" s="936"/>
      <c r="R121" s="936"/>
      <c r="S121" s="936"/>
      <c r="T121" s="937"/>
      <c r="U121" s="925" t="s">
        <v>577</v>
      </c>
      <c r="V121" s="939">
        <f>V120/V117</f>
        <v>0.16666666666666666</v>
      </c>
      <c r="Y121" s="927" t="s">
        <v>538</v>
      </c>
      <c r="Z121" s="935"/>
      <c r="AA121" s="936"/>
      <c r="AB121" s="936"/>
      <c r="AC121" s="936"/>
      <c r="AD121" s="936"/>
      <c r="AE121" s="936"/>
      <c r="AF121" s="937"/>
      <c r="AG121" s="925" t="s">
        <v>577</v>
      </c>
      <c r="AH121" s="939" t="e">
        <f>AH120/AH117</f>
        <v>#DIV/0!</v>
      </c>
      <c r="AJ121" s="927" t="s">
        <v>538</v>
      </c>
      <c r="AK121" s="935"/>
      <c r="AL121" s="936"/>
      <c r="AM121" s="936"/>
      <c r="AN121" s="936"/>
      <c r="AO121" s="936"/>
      <c r="AP121" s="936"/>
      <c r="AQ121" s="937"/>
      <c r="AR121" s="925" t="s">
        <v>577</v>
      </c>
      <c r="AS121" s="939" t="e">
        <f>AS120/AS117</f>
        <v>#DIV/0!</v>
      </c>
      <c r="AV121" s="927" t="s">
        <v>538</v>
      </c>
      <c r="AW121" s="935"/>
      <c r="AX121" s="936"/>
      <c r="AY121" s="936"/>
      <c r="AZ121" s="936"/>
      <c r="BA121" s="936"/>
      <c r="BB121" s="936"/>
      <c r="BC121" s="937"/>
      <c r="BD121" s="925" t="s">
        <v>577</v>
      </c>
      <c r="BE121" s="939" t="e">
        <f>BE120/BE117</f>
        <v>#DIV/0!</v>
      </c>
      <c r="BG121" s="927" t="s">
        <v>538</v>
      </c>
      <c r="BH121" s="935"/>
      <c r="BI121" s="936"/>
      <c r="BJ121" s="936"/>
      <c r="BK121" s="936"/>
      <c r="BL121" s="936"/>
      <c r="BM121" s="936"/>
      <c r="BN121" s="937"/>
      <c r="BO121" s="925" t="s">
        <v>577</v>
      </c>
      <c r="BP121" s="939" t="e">
        <f>BP120/BP117</f>
        <v>#DIV/0!</v>
      </c>
    </row>
    <row r="122" spans="1:74" ht="14.25" customHeight="1" thickBot="1">
      <c r="A122" s="894"/>
      <c r="B122" s="940"/>
      <c r="C122" s="941"/>
      <c r="D122" s="942"/>
      <c r="E122" s="942"/>
      <c r="F122" s="942"/>
      <c r="G122" s="942"/>
      <c r="H122" s="942"/>
      <c r="I122" s="943"/>
      <c r="J122" s="944" t="s">
        <v>632</v>
      </c>
      <c r="K122" s="945" t="str">
        <f>IF(1&gt;K115,"対象外",IF(K120&gt;=K115,"OK","NG"))</f>
        <v>OK</v>
      </c>
      <c r="L122" s="894"/>
      <c r="M122" s="970"/>
      <c r="N122" s="971"/>
      <c r="O122" s="972"/>
      <c r="P122" s="942"/>
      <c r="Q122" s="942"/>
      <c r="R122" s="942"/>
      <c r="S122" s="942"/>
      <c r="T122" s="943"/>
      <c r="U122" s="944" t="s">
        <v>632</v>
      </c>
      <c r="V122" s="945" t="str">
        <f>IF(1&gt;V115,"対象外",IF(V120&gt;=V115,"OK","NG"))</f>
        <v>OK</v>
      </c>
      <c r="Y122" s="940"/>
      <c r="Z122" s="941"/>
      <c r="AA122" s="942"/>
      <c r="AB122" s="942"/>
      <c r="AC122" s="942"/>
      <c r="AD122" s="942"/>
      <c r="AE122" s="942"/>
      <c r="AF122" s="943"/>
      <c r="AG122" s="944" t="s">
        <v>632</v>
      </c>
      <c r="AH122" s="945" t="str">
        <f>IF(1&gt;AH115,"対象外",IF(AH120&gt;=AH115,"OK","NG"))</f>
        <v>対象外</v>
      </c>
      <c r="AJ122" s="940"/>
      <c r="AK122" s="941"/>
      <c r="AL122" s="942"/>
      <c r="AM122" s="942"/>
      <c r="AN122" s="942"/>
      <c r="AO122" s="942"/>
      <c r="AP122" s="942"/>
      <c r="AQ122" s="943"/>
      <c r="AR122" s="944" t="s">
        <v>632</v>
      </c>
      <c r="AS122" s="945" t="str">
        <f>IF(1&gt;AS115,"対象外",IF(AS120&gt;=AS115,"OK","NG"))</f>
        <v>対象外</v>
      </c>
      <c r="AV122" s="940"/>
      <c r="AW122" s="941"/>
      <c r="AX122" s="942"/>
      <c r="AY122" s="942"/>
      <c r="AZ122" s="942"/>
      <c r="BA122" s="942"/>
      <c r="BB122" s="942"/>
      <c r="BC122" s="943"/>
      <c r="BD122" s="944" t="s">
        <v>632</v>
      </c>
      <c r="BE122" s="945" t="str">
        <f>IF(1&gt;BE115,"対象外",IF(BE120&gt;=BE115,"OK","NG"))</f>
        <v>対象外</v>
      </c>
      <c r="BG122" s="940"/>
      <c r="BH122" s="941"/>
      <c r="BI122" s="942"/>
      <c r="BJ122" s="942"/>
      <c r="BK122" s="942"/>
      <c r="BL122" s="942"/>
      <c r="BM122" s="942"/>
      <c r="BN122" s="943"/>
      <c r="BO122" s="944" t="s">
        <v>632</v>
      </c>
      <c r="BP122" s="945" t="str">
        <f>IF(1&gt;BP115,"対象外",IF(BP120&gt;=BP115,"OK","NG"))</f>
        <v>対象外</v>
      </c>
      <c r="BV122" s="896" t="str">
        <f t="shared" si="61"/>
        <v>OK</v>
      </c>
    </row>
    <row r="123" spans="1:74" ht="14.25" hidden="1" customHeight="1">
      <c r="A123" s="894"/>
      <c r="B123" s="898"/>
      <c r="C123" s="898"/>
      <c r="D123" s="898"/>
      <c r="E123" s="898"/>
      <c r="F123" s="898"/>
      <c r="G123" s="898"/>
      <c r="H123" s="946">
        <f>IF(AND(DAY(H115)&gt;=22,DAY(H115)&lt;=28,H116="土"),1,0)</f>
        <v>0</v>
      </c>
      <c r="I123" s="898"/>
      <c r="J123" s="894"/>
      <c r="K123" s="894"/>
      <c r="L123" s="894"/>
      <c r="M123" s="898"/>
      <c r="N123" s="898"/>
      <c r="O123" s="898"/>
      <c r="P123" s="898"/>
      <c r="Q123" s="898"/>
      <c r="R123" s="898"/>
      <c r="S123" s="946">
        <f>IF(AND(DAY(S115)&gt;=22,DAY(S115)&lt;=28,S116="土"),1,0)</f>
        <v>0</v>
      </c>
      <c r="T123" s="898"/>
      <c r="U123" s="894"/>
      <c r="V123" s="894"/>
      <c r="Y123" s="898"/>
      <c r="Z123" s="898"/>
      <c r="AA123" s="898"/>
      <c r="AB123" s="898"/>
      <c r="AC123" s="898"/>
      <c r="AD123" s="898"/>
      <c r="AE123" s="946" t="e">
        <f>IF(AND(DAY(AE115)&gt;=22,DAY(AE115)&lt;=28,AE116="土"),1,0)</f>
        <v>#VALUE!</v>
      </c>
      <c r="AF123" s="898"/>
      <c r="AG123" s="894"/>
      <c r="AH123" s="894"/>
      <c r="AJ123" s="898"/>
      <c r="AK123" s="898"/>
      <c r="AL123" s="898"/>
      <c r="AM123" s="898"/>
      <c r="AN123" s="898"/>
      <c r="AO123" s="898"/>
      <c r="AP123" s="946" t="e">
        <f>IF(AND(DAY(AP115)&gt;=22,DAY(AP115)&lt;=28,AP116="土"),1,0)</f>
        <v>#VALUE!</v>
      </c>
      <c r="AQ123" s="898"/>
      <c r="AR123" s="894"/>
      <c r="AS123" s="894"/>
      <c r="AV123" s="898"/>
      <c r="AW123" s="898"/>
      <c r="AX123" s="898"/>
      <c r="AY123" s="898"/>
      <c r="AZ123" s="898"/>
      <c r="BA123" s="898"/>
      <c r="BB123" s="946" t="e">
        <f>IF(AND(DAY(BB115)&gt;=22,DAY(BB115)&lt;=28,BB116="土"),1,0)</f>
        <v>#VALUE!</v>
      </c>
      <c r="BC123" s="898"/>
      <c r="BD123" s="894"/>
      <c r="BE123" s="894"/>
      <c r="BG123" s="898"/>
      <c r="BH123" s="898"/>
      <c r="BI123" s="898"/>
      <c r="BJ123" s="898"/>
      <c r="BK123" s="898"/>
      <c r="BL123" s="898"/>
      <c r="BM123" s="946" t="e">
        <f>IF(AND(DAY(BM115)&gt;=22,DAY(BM115)&lt;=28,BM116="土"),1,0)</f>
        <v>#VALUE!</v>
      </c>
      <c r="BN123" s="898"/>
      <c r="BO123" s="894"/>
      <c r="BP123" s="894"/>
      <c r="BU123" s="896">
        <f t="shared" si="62"/>
        <v>0</v>
      </c>
      <c r="BV123" s="896" t="str">
        <f t="shared" si="61"/>
        <v>OK</v>
      </c>
    </row>
    <row r="124" spans="1:74" ht="14.25" hidden="1" customHeight="1">
      <c r="A124" s="894"/>
      <c r="B124" s="898"/>
      <c r="C124" s="898"/>
      <c r="D124" s="898"/>
      <c r="E124" s="898"/>
      <c r="F124" s="898"/>
      <c r="G124" s="898"/>
      <c r="H124" s="946">
        <f>IF(AND(DAY(H115)&gt;=22,DAY(H115)&lt;=28,H116="土",OR(H121="休",H121="雨")),1,0)</f>
        <v>0</v>
      </c>
      <c r="I124" s="898"/>
      <c r="J124" s="894"/>
      <c r="K124" s="894"/>
      <c r="L124" s="894"/>
      <c r="M124" s="898"/>
      <c r="N124" s="898"/>
      <c r="O124" s="898"/>
      <c r="P124" s="898"/>
      <c r="Q124" s="898"/>
      <c r="R124" s="898"/>
      <c r="S124" s="946">
        <f>IF(AND(DAY(S115)&gt;=22,DAY(S115)&lt;=28,S116="土",OR(S121="休",S121="雨")),1,0)</f>
        <v>0</v>
      </c>
      <c r="T124" s="898"/>
      <c r="U124" s="894"/>
      <c r="V124" s="894"/>
      <c r="Y124" s="898"/>
      <c r="Z124" s="898"/>
      <c r="AA124" s="898"/>
      <c r="AB124" s="898"/>
      <c r="AC124" s="898"/>
      <c r="AD124" s="898"/>
      <c r="AE124" s="946" t="e">
        <f>IF(AND(DAY(AE115)&gt;=22,DAY(AE115)&lt;=28,AE116="土",OR(AE121="休",AE121="雨")),1,0)</f>
        <v>#VALUE!</v>
      </c>
      <c r="AF124" s="898"/>
      <c r="AG124" s="894"/>
      <c r="AH124" s="894"/>
      <c r="AJ124" s="898"/>
      <c r="AK124" s="898"/>
      <c r="AL124" s="898"/>
      <c r="AM124" s="898"/>
      <c r="AN124" s="898"/>
      <c r="AO124" s="898"/>
      <c r="AP124" s="946" t="e">
        <f>IF(AND(DAY(AP115)&gt;=22,DAY(AP115)&lt;=28,AP116="土",OR(AP121="休",AP121="雨")),1,0)</f>
        <v>#VALUE!</v>
      </c>
      <c r="AQ124" s="898"/>
      <c r="AR124" s="894"/>
      <c r="AS124" s="894"/>
      <c r="AV124" s="898"/>
      <c r="AW124" s="898"/>
      <c r="AX124" s="898"/>
      <c r="AY124" s="898"/>
      <c r="AZ124" s="898"/>
      <c r="BA124" s="898"/>
      <c r="BB124" s="946" t="e">
        <f>IF(AND(DAY(BB115)&gt;=22,DAY(BB115)&lt;=28,BB116="土",OR(BB121="休",BB121="雨")),1,0)</f>
        <v>#VALUE!</v>
      </c>
      <c r="BC124" s="898"/>
      <c r="BD124" s="894"/>
      <c r="BE124" s="894"/>
      <c r="BG124" s="898"/>
      <c r="BH124" s="898"/>
      <c r="BI124" s="898"/>
      <c r="BJ124" s="898"/>
      <c r="BK124" s="898"/>
      <c r="BL124" s="898"/>
      <c r="BM124" s="946" t="e">
        <f>IF(AND(DAY(BM115)&gt;=22,DAY(BM115)&lt;=28,BM116="土",OR(BM121="休",BM121="雨")),1,0)</f>
        <v>#VALUE!</v>
      </c>
      <c r="BN124" s="898"/>
      <c r="BO124" s="894"/>
      <c r="BP124" s="894"/>
      <c r="BU124" s="896">
        <f t="shared" si="62"/>
        <v>0</v>
      </c>
      <c r="BV124" s="896" t="str">
        <f t="shared" si="61"/>
        <v>OK</v>
      </c>
    </row>
    <row r="125" spans="1:74" ht="14.25" hidden="1" customHeight="1">
      <c r="A125" s="894"/>
      <c r="B125" s="898"/>
      <c r="C125" s="898"/>
      <c r="D125" s="898"/>
      <c r="E125" s="898"/>
      <c r="F125" s="898"/>
      <c r="G125" s="898"/>
      <c r="H125" s="946">
        <f>IF(AND(DAY(H115)&gt;=8,DAY(H115)&lt;=14,H116="土"),1,0)</f>
        <v>0</v>
      </c>
      <c r="I125" s="898"/>
      <c r="J125" s="894"/>
      <c r="K125" s="894"/>
      <c r="L125" s="894"/>
      <c r="M125" s="898"/>
      <c r="N125" s="898"/>
      <c r="O125" s="898"/>
      <c r="P125" s="898"/>
      <c r="Q125" s="898"/>
      <c r="R125" s="898"/>
      <c r="S125" s="946">
        <f>IF(AND(DAY(S115)&gt;=8,DAY(S115)&lt;=14,S116="土"),1,0)</f>
        <v>0</v>
      </c>
      <c r="T125" s="898"/>
      <c r="U125" s="894"/>
      <c r="V125" s="894"/>
      <c r="Y125" s="898"/>
      <c r="Z125" s="898"/>
      <c r="AA125" s="898"/>
      <c r="AB125" s="898"/>
      <c r="AC125" s="898"/>
      <c r="AD125" s="898"/>
      <c r="AE125" s="946" t="e">
        <f>IF(AND(DAY(AE115)&gt;=8,DAY(AE115)&lt;=14,AE116="土"),1,0)</f>
        <v>#VALUE!</v>
      </c>
      <c r="AF125" s="898"/>
      <c r="AG125" s="894"/>
      <c r="AH125" s="894"/>
      <c r="AJ125" s="898"/>
      <c r="AK125" s="898"/>
      <c r="AL125" s="898"/>
      <c r="AM125" s="898"/>
      <c r="AN125" s="898"/>
      <c r="AO125" s="898"/>
      <c r="AP125" s="946" t="e">
        <f>IF(AND(DAY(AP115)&gt;=8,DAY(AP115)&lt;=14,AP116="土"),1,0)</f>
        <v>#VALUE!</v>
      </c>
      <c r="AQ125" s="898"/>
      <c r="AR125" s="894"/>
      <c r="AS125" s="894"/>
      <c r="AV125" s="898"/>
      <c r="AW125" s="898"/>
      <c r="AX125" s="898"/>
      <c r="AY125" s="898"/>
      <c r="AZ125" s="898"/>
      <c r="BA125" s="898"/>
      <c r="BB125" s="946" t="e">
        <f>IF(AND(DAY(BB115)&gt;=8,DAY(BB115)&lt;=14,BB116="土"),1,0)</f>
        <v>#VALUE!</v>
      </c>
      <c r="BC125" s="898"/>
      <c r="BD125" s="894"/>
      <c r="BE125" s="894"/>
      <c r="BG125" s="898"/>
      <c r="BH125" s="898"/>
      <c r="BI125" s="898"/>
      <c r="BJ125" s="898"/>
      <c r="BK125" s="898"/>
      <c r="BL125" s="898"/>
      <c r="BM125" s="946" t="e">
        <f>IF(AND(DAY(BM115)&gt;=8,DAY(BM115)&lt;=14,BM116="土"),1,0)</f>
        <v>#VALUE!</v>
      </c>
      <c r="BN125" s="898"/>
      <c r="BO125" s="894"/>
      <c r="BP125" s="894"/>
      <c r="BU125" s="896">
        <f t="shared" si="62"/>
        <v>0</v>
      </c>
      <c r="BV125" s="896" t="str">
        <f t="shared" si="61"/>
        <v>OK</v>
      </c>
    </row>
    <row r="126" spans="1:74" ht="14.25" hidden="1" customHeight="1">
      <c r="A126" s="894"/>
      <c r="B126" s="898"/>
      <c r="C126" s="898"/>
      <c r="D126" s="898"/>
      <c r="E126" s="898"/>
      <c r="F126" s="898"/>
      <c r="G126" s="898"/>
      <c r="H126" s="946">
        <f>IF(AND(DAY(H115)&gt;=8,DAY(H115)&lt;=14,H116="土",OR(H121="休",H121="雨")),1,0)</f>
        <v>0</v>
      </c>
      <c r="I126" s="898"/>
      <c r="J126" s="894"/>
      <c r="K126" s="894"/>
      <c r="L126" s="894"/>
      <c r="M126" s="898"/>
      <c r="N126" s="898"/>
      <c r="O126" s="898"/>
      <c r="P126" s="898"/>
      <c r="Q126" s="898"/>
      <c r="R126" s="898"/>
      <c r="S126" s="946">
        <f>IF(AND(DAY(S115)&gt;=8,DAY(S115)&lt;=14,S116="土",OR(S121="休",S121="雨")),1,0)</f>
        <v>0</v>
      </c>
      <c r="T126" s="898"/>
      <c r="U126" s="894"/>
      <c r="V126" s="894"/>
      <c r="Y126" s="898"/>
      <c r="Z126" s="898"/>
      <c r="AA126" s="898"/>
      <c r="AB126" s="898"/>
      <c r="AC126" s="898"/>
      <c r="AD126" s="898"/>
      <c r="AE126" s="946" t="e">
        <f>IF(AND(DAY(AE115)&gt;=8,DAY(AE115)&lt;=14,AE116="土",OR(AE121="休",AE121="雨")),1,0)</f>
        <v>#VALUE!</v>
      </c>
      <c r="AF126" s="898"/>
      <c r="AG126" s="894"/>
      <c r="AH126" s="894"/>
      <c r="AJ126" s="898"/>
      <c r="AK126" s="898"/>
      <c r="AL126" s="898"/>
      <c r="AM126" s="898"/>
      <c r="AN126" s="898"/>
      <c r="AO126" s="898"/>
      <c r="AP126" s="946" t="e">
        <f>IF(AND(DAY(AP115)&gt;=8,DAY(AP115)&lt;=14,AP116="土",OR(AP121="休",AP121="雨")),1,0)</f>
        <v>#VALUE!</v>
      </c>
      <c r="AQ126" s="898"/>
      <c r="AR126" s="894"/>
      <c r="AS126" s="894"/>
      <c r="AV126" s="898"/>
      <c r="AW126" s="898"/>
      <c r="AX126" s="898"/>
      <c r="AY126" s="898"/>
      <c r="AZ126" s="898"/>
      <c r="BA126" s="898"/>
      <c r="BB126" s="946" t="e">
        <f>IF(AND(DAY(BB115)&gt;=8,DAY(BB115)&lt;=14,BB116="土",OR(BB121="休",BB121="雨")),1,0)</f>
        <v>#VALUE!</v>
      </c>
      <c r="BC126" s="898"/>
      <c r="BD126" s="894"/>
      <c r="BE126" s="894"/>
      <c r="BG126" s="898"/>
      <c r="BH126" s="898"/>
      <c r="BI126" s="898"/>
      <c r="BJ126" s="898"/>
      <c r="BK126" s="898"/>
      <c r="BL126" s="898"/>
      <c r="BM126" s="946" t="e">
        <f>IF(AND(DAY(BM115)&gt;=8,DAY(BM115)&lt;=14,BM116="土",OR(BM121="休",BM121="雨")),1,0)</f>
        <v>#VALUE!</v>
      </c>
      <c r="BN126" s="898"/>
      <c r="BO126" s="894"/>
      <c r="BP126" s="894"/>
      <c r="BU126" s="896">
        <f t="shared" si="62"/>
        <v>0</v>
      </c>
      <c r="BV126" s="896" t="str">
        <f t="shared" si="61"/>
        <v>OK</v>
      </c>
    </row>
    <row r="127" spans="1:74" ht="14.25" customHeight="1">
      <c r="A127" s="894"/>
      <c r="B127" s="898"/>
      <c r="C127" s="898"/>
      <c r="D127" s="898"/>
      <c r="E127" s="898"/>
      <c r="F127" s="898"/>
      <c r="G127" s="898"/>
      <c r="H127" s="898"/>
      <c r="I127" s="898"/>
      <c r="J127" s="894"/>
      <c r="K127" s="894"/>
      <c r="L127" s="894"/>
      <c r="M127" s="898"/>
      <c r="N127" s="898"/>
      <c r="O127" s="898"/>
      <c r="P127" s="898"/>
      <c r="Q127" s="898"/>
      <c r="R127" s="898"/>
      <c r="S127" s="898"/>
      <c r="T127" s="898"/>
      <c r="U127" s="894"/>
      <c r="V127" s="894"/>
      <c r="Y127" s="898"/>
      <c r="Z127" s="898"/>
      <c r="AA127" s="898"/>
      <c r="AB127" s="898"/>
      <c r="AC127" s="898"/>
      <c r="AD127" s="898"/>
      <c r="AE127" s="898"/>
      <c r="AF127" s="898"/>
      <c r="AG127" s="894"/>
      <c r="AH127" s="894"/>
      <c r="AJ127" s="898"/>
      <c r="AK127" s="898"/>
      <c r="AL127" s="898"/>
      <c r="AM127" s="898"/>
      <c r="AN127" s="898"/>
      <c r="AO127" s="898"/>
      <c r="AP127" s="898"/>
      <c r="AQ127" s="898"/>
      <c r="AR127" s="894"/>
      <c r="AS127" s="894"/>
      <c r="AV127" s="898"/>
      <c r="AW127" s="898"/>
      <c r="AX127" s="898"/>
      <c r="AY127" s="898"/>
      <c r="AZ127" s="898"/>
      <c r="BA127" s="898"/>
      <c r="BB127" s="898"/>
      <c r="BC127" s="898"/>
      <c r="BD127" s="894"/>
      <c r="BE127" s="894"/>
      <c r="BG127" s="898"/>
      <c r="BH127" s="898"/>
      <c r="BI127" s="898"/>
      <c r="BJ127" s="898"/>
      <c r="BK127" s="898"/>
      <c r="BL127" s="898"/>
      <c r="BM127" s="898"/>
      <c r="BN127" s="898"/>
      <c r="BO127" s="894"/>
      <c r="BP127" s="894"/>
    </row>
    <row r="128" spans="1:74" ht="14.25" customHeight="1">
      <c r="A128" s="894"/>
      <c r="B128" s="894"/>
      <c r="C128" s="894"/>
      <c r="D128" s="894"/>
      <c r="E128" s="894"/>
      <c r="F128" s="894"/>
      <c r="G128" s="894"/>
      <c r="H128" s="894"/>
      <c r="I128" s="894"/>
      <c r="J128" s="894"/>
      <c r="K128" s="894"/>
      <c r="L128" s="894"/>
      <c r="M128" s="894"/>
      <c r="N128" s="894"/>
      <c r="O128" s="894"/>
      <c r="P128" s="894"/>
      <c r="Q128" s="894"/>
      <c r="R128" s="894"/>
      <c r="S128" s="894"/>
      <c r="T128" s="894"/>
      <c r="U128" s="894"/>
      <c r="V128" s="894"/>
    </row>
    <row r="129" spans="1:74" ht="14.25" hidden="1" customHeight="1">
      <c r="A129" s="894"/>
      <c r="B129" s="894"/>
      <c r="C129" s="913">
        <f>YEAR(I113+1)</f>
        <v>2025</v>
      </c>
      <c r="D129" s="913">
        <f>MONTH(I113+1)</f>
        <v>11</v>
      </c>
      <c r="E129" s="913">
        <f>DAY(I113+1)</f>
        <v>15</v>
      </c>
      <c r="F129" s="913"/>
      <c r="G129" s="913"/>
      <c r="H129" s="913"/>
      <c r="I129" s="913"/>
      <c r="J129" s="894"/>
      <c r="K129" s="894"/>
      <c r="L129" s="894"/>
      <c r="M129" s="894"/>
      <c r="N129" s="913">
        <f>YEAR(T113+1)</f>
        <v>2026</v>
      </c>
      <c r="O129" s="913">
        <f>MONTH(T113+1)</f>
        <v>1</v>
      </c>
      <c r="P129" s="913">
        <f>DAY(T113+1)</f>
        <v>10</v>
      </c>
      <c r="Q129" s="913"/>
      <c r="R129" s="913"/>
      <c r="S129" s="913"/>
      <c r="T129" s="913"/>
      <c r="U129" s="894"/>
      <c r="V129" s="894"/>
      <c r="Y129" s="894"/>
      <c r="Z129" s="913">
        <f>YEAR(AF113+1)</f>
        <v>2026</v>
      </c>
      <c r="AA129" s="913">
        <f>MONTH(AF113+1)</f>
        <v>3</v>
      </c>
      <c r="AB129" s="913">
        <f>DAY(AF113+1)</f>
        <v>7</v>
      </c>
      <c r="AC129" s="913"/>
      <c r="AD129" s="913"/>
      <c r="AE129" s="913"/>
      <c r="AF129" s="913"/>
      <c r="AG129" s="894"/>
      <c r="AH129" s="894"/>
      <c r="AJ129" s="894"/>
      <c r="AK129" s="913">
        <f>YEAR(AQ113+1)</f>
        <v>2026</v>
      </c>
      <c r="AL129" s="913">
        <f>MONTH(AQ113+1)</f>
        <v>5</v>
      </c>
      <c r="AM129" s="913">
        <f>DAY(AQ113+1)</f>
        <v>2</v>
      </c>
      <c r="AN129" s="913"/>
      <c r="AO129" s="913"/>
      <c r="AP129" s="913"/>
      <c r="AQ129" s="913"/>
      <c r="AR129" s="894"/>
      <c r="AS129" s="894"/>
      <c r="AV129" s="894"/>
      <c r="AW129" s="913">
        <f>YEAR(BC113+1)</f>
        <v>2026</v>
      </c>
      <c r="AX129" s="913">
        <f>MONTH(BC113+1)</f>
        <v>6</v>
      </c>
      <c r="AY129" s="913">
        <f>DAY(BC113+1)</f>
        <v>27</v>
      </c>
      <c r="AZ129" s="913"/>
      <c r="BA129" s="913"/>
      <c r="BB129" s="913"/>
      <c r="BC129" s="913"/>
      <c r="BD129" s="894"/>
      <c r="BE129" s="894"/>
      <c r="BG129" s="894"/>
      <c r="BH129" s="913">
        <f>YEAR(BN113+1)</f>
        <v>2026</v>
      </c>
      <c r="BI129" s="913">
        <f>MONTH(BN113+1)</f>
        <v>8</v>
      </c>
      <c r="BJ129" s="913">
        <f>DAY(BN113+1)</f>
        <v>22</v>
      </c>
      <c r="BK129" s="913"/>
      <c r="BL129" s="913"/>
      <c r="BM129" s="913"/>
      <c r="BN129" s="913"/>
      <c r="BO129" s="894"/>
      <c r="BP129" s="894"/>
    </row>
    <row r="130" spans="1:74" ht="14.25" hidden="1" customHeight="1">
      <c r="A130" s="894"/>
      <c r="B130" s="894"/>
      <c r="C130" s="914">
        <f>I113+1</f>
        <v>45976</v>
      </c>
      <c r="D130" s="914">
        <f>C130+1</f>
        <v>45977</v>
      </c>
      <c r="E130" s="914">
        <f t="shared" ref="E130:I130" si="87">D130+1</f>
        <v>45978</v>
      </c>
      <c r="F130" s="914">
        <f t="shared" si="87"/>
        <v>45979</v>
      </c>
      <c r="G130" s="914">
        <f t="shared" si="87"/>
        <v>45980</v>
      </c>
      <c r="H130" s="914">
        <f t="shared" si="87"/>
        <v>45981</v>
      </c>
      <c r="I130" s="914">
        <f t="shared" si="87"/>
        <v>45982</v>
      </c>
      <c r="J130" s="894"/>
      <c r="K130" s="894"/>
      <c r="L130" s="894"/>
      <c r="M130" s="894"/>
      <c r="N130" s="914">
        <f>T113+1</f>
        <v>46032</v>
      </c>
      <c r="O130" s="914">
        <f t="shared" ref="O130:T130" si="88">N130+1</f>
        <v>46033</v>
      </c>
      <c r="P130" s="914">
        <f t="shared" si="88"/>
        <v>46034</v>
      </c>
      <c r="Q130" s="914">
        <f t="shared" si="88"/>
        <v>46035</v>
      </c>
      <c r="R130" s="914">
        <f t="shared" si="88"/>
        <v>46036</v>
      </c>
      <c r="S130" s="914">
        <f t="shared" si="88"/>
        <v>46037</v>
      </c>
      <c r="T130" s="914">
        <f t="shared" si="88"/>
        <v>46038</v>
      </c>
      <c r="U130" s="894"/>
      <c r="V130" s="894"/>
      <c r="Y130" s="894"/>
      <c r="Z130" s="914">
        <f>AF113+1</f>
        <v>46088</v>
      </c>
      <c r="AA130" s="914">
        <f t="shared" ref="AA130:AF130" si="89">Z130+1</f>
        <v>46089</v>
      </c>
      <c r="AB130" s="914">
        <f t="shared" si="89"/>
        <v>46090</v>
      </c>
      <c r="AC130" s="914">
        <f t="shared" si="89"/>
        <v>46091</v>
      </c>
      <c r="AD130" s="914">
        <f t="shared" si="89"/>
        <v>46092</v>
      </c>
      <c r="AE130" s="914">
        <f t="shared" si="89"/>
        <v>46093</v>
      </c>
      <c r="AF130" s="914">
        <f t="shared" si="89"/>
        <v>46094</v>
      </c>
      <c r="AG130" s="894"/>
      <c r="AH130" s="894"/>
      <c r="AJ130" s="894"/>
      <c r="AK130" s="914">
        <f>AQ113+1</f>
        <v>46144</v>
      </c>
      <c r="AL130" s="914">
        <f t="shared" ref="AL130:AQ130" si="90">AK130+1</f>
        <v>46145</v>
      </c>
      <c r="AM130" s="914">
        <f t="shared" si="90"/>
        <v>46146</v>
      </c>
      <c r="AN130" s="914">
        <f t="shared" si="90"/>
        <v>46147</v>
      </c>
      <c r="AO130" s="914">
        <f t="shared" si="90"/>
        <v>46148</v>
      </c>
      <c r="AP130" s="914">
        <f t="shared" si="90"/>
        <v>46149</v>
      </c>
      <c r="AQ130" s="914">
        <f t="shared" si="90"/>
        <v>46150</v>
      </c>
      <c r="AR130" s="894"/>
      <c r="AS130" s="894"/>
      <c r="AV130" s="894"/>
      <c r="AW130" s="914">
        <f>BC113+1</f>
        <v>46200</v>
      </c>
      <c r="AX130" s="914">
        <f t="shared" ref="AX130:BC130" si="91">AW130+1</f>
        <v>46201</v>
      </c>
      <c r="AY130" s="914">
        <f t="shared" si="91"/>
        <v>46202</v>
      </c>
      <c r="AZ130" s="914">
        <f t="shared" si="91"/>
        <v>46203</v>
      </c>
      <c r="BA130" s="914">
        <f t="shared" si="91"/>
        <v>46204</v>
      </c>
      <c r="BB130" s="914">
        <f t="shared" si="91"/>
        <v>46205</v>
      </c>
      <c r="BC130" s="914">
        <f t="shared" si="91"/>
        <v>46206</v>
      </c>
      <c r="BD130" s="894"/>
      <c r="BE130" s="894"/>
      <c r="BG130" s="894"/>
      <c r="BH130" s="914">
        <f>BN113+1</f>
        <v>46256</v>
      </c>
      <c r="BI130" s="914">
        <f t="shared" ref="BI130:BN130" si="92">BH130+1</f>
        <v>46257</v>
      </c>
      <c r="BJ130" s="914">
        <f t="shared" si="92"/>
        <v>46258</v>
      </c>
      <c r="BK130" s="914">
        <f t="shared" si="92"/>
        <v>46259</v>
      </c>
      <c r="BL130" s="914">
        <f t="shared" si="92"/>
        <v>46260</v>
      </c>
      <c r="BM130" s="914">
        <f t="shared" si="92"/>
        <v>46261</v>
      </c>
      <c r="BN130" s="914">
        <f t="shared" si="92"/>
        <v>46262</v>
      </c>
      <c r="BO130" s="894"/>
      <c r="BP130" s="894"/>
    </row>
    <row r="131" spans="1:74" ht="14.25" customHeight="1">
      <c r="A131" s="894"/>
      <c r="B131" s="915" t="s">
        <v>596</v>
      </c>
      <c r="C131" s="916">
        <f>DATE($C129,$D129,1)</f>
        <v>45962</v>
      </c>
      <c r="D131" s="917"/>
      <c r="E131" s="917"/>
      <c r="F131" s="917"/>
      <c r="G131" s="917"/>
      <c r="H131" s="917"/>
      <c r="I131" s="917"/>
      <c r="J131" s="917"/>
      <c r="K131" s="918"/>
      <c r="L131" s="894"/>
      <c r="M131" s="915" t="s">
        <v>596</v>
      </c>
      <c r="N131" s="916">
        <f>DATE($N129,$O129,1)</f>
        <v>46023</v>
      </c>
      <c r="O131" s="917"/>
      <c r="P131" s="917"/>
      <c r="Q131" s="917"/>
      <c r="R131" s="917"/>
      <c r="S131" s="917"/>
      <c r="T131" s="917"/>
      <c r="U131" s="917"/>
      <c r="V131" s="918"/>
      <c r="Y131" s="915" t="s">
        <v>596</v>
      </c>
      <c r="Z131" s="916">
        <f>DATE($Z129,$AA129,1)</f>
        <v>46082</v>
      </c>
      <c r="AA131" s="917"/>
      <c r="AB131" s="917"/>
      <c r="AC131" s="917"/>
      <c r="AD131" s="917"/>
      <c r="AE131" s="917"/>
      <c r="AF131" s="917"/>
      <c r="AG131" s="917"/>
      <c r="AH131" s="918"/>
      <c r="AJ131" s="915" t="s">
        <v>596</v>
      </c>
      <c r="AK131" s="916">
        <f>DATE($AK129,$AL129,1)</f>
        <v>46143</v>
      </c>
      <c r="AL131" s="917"/>
      <c r="AM131" s="917"/>
      <c r="AN131" s="917"/>
      <c r="AO131" s="917"/>
      <c r="AP131" s="917"/>
      <c r="AQ131" s="917"/>
      <c r="AR131" s="917"/>
      <c r="AS131" s="918"/>
      <c r="AV131" s="915" t="s">
        <v>596</v>
      </c>
      <c r="AW131" s="916">
        <f>DATE($AW129,$AX129,1)</f>
        <v>46174</v>
      </c>
      <c r="AX131" s="917"/>
      <c r="AY131" s="917"/>
      <c r="AZ131" s="917"/>
      <c r="BA131" s="917"/>
      <c r="BB131" s="917"/>
      <c r="BC131" s="917"/>
      <c r="BD131" s="917"/>
      <c r="BE131" s="918"/>
      <c r="BG131" s="915" t="s">
        <v>596</v>
      </c>
      <c r="BH131" s="916">
        <f>DATE($BH129,$BI129,1)</f>
        <v>46235</v>
      </c>
      <c r="BI131" s="917"/>
      <c r="BJ131" s="917"/>
      <c r="BK131" s="917"/>
      <c r="BL131" s="917"/>
      <c r="BM131" s="917"/>
      <c r="BN131" s="917"/>
      <c r="BO131" s="917"/>
      <c r="BP131" s="918"/>
    </row>
    <row r="132" spans="1:74" ht="14.25" customHeight="1">
      <c r="A132" s="894"/>
      <c r="B132" s="919" t="s">
        <v>630</v>
      </c>
      <c r="C132" s="920">
        <f>IF(I113&lt;$G$7,I115+1,"")</f>
        <v>45976</v>
      </c>
      <c r="D132" s="921">
        <f t="shared" ref="D132:I132" si="93">IF(C130&lt;$G$7,C132+1,"")</f>
        <v>45977</v>
      </c>
      <c r="E132" s="921">
        <f t="shared" si="93"/>
        <v>45978</v>
      </c>
      <c r="F132" s="921">
        <f t="shared" si="93"/>
        <v>45979</v>
      </c>
      <c r="G132" s="921">
        <f t="shared" si="93"/>
        <v>45980</v>
      </c>
      <c r="H132" s="921">
        <f t="shared" si="93"/>
        <v>45981</v>
      </c>
      <c r="I132" s="921">
        <f t="shared" si="93"/>
        <v>45982</v>
      </c>
      <c r="J132" s="922" t="s">
        <v>598</v>
      </c>
      <c r="K132" s="923">
        <f>COUNTIFS(C133:I133,"土",C134:I134,"")+COUNTIFS(C133:I133,"日",C134:I134,"")</f>
        <v>2</v>
      </c>
      <c r="L132" s="894"/>
      <c r="M132" s="919" t="s">
        <v>630</v>
      </c>
      <c r="N132" s="920">
        <f>IF(T113&lt;$G$7,T115+1,"")</f>
        <v>46032</v>
      </c>
      <c r="O132" s="921">
        <f t="shared" ref="O132:T132" si="94">IF(N130&lt;$G$7,N132+1,"")</f>
        <v>46033</v>
      </c>
      <c r="P132" s="921">
        <f t="shared" si="94"/>
        <v>46034</v>
      </c>
      <c r="Q132" s="921">
        <f t="shared" si="94"/>
        <v>46035</v>
      </c>
      <c r="R132" s="921">
        <f t="shared" si="94"/>
        <v>46036</v>
      </c>
      <c r="S132" s="921">
        <f t="shared" si="94"/>
        <v>46037</v>
      </c>
      <c r="T132" s="921" t="str">
        <f t="shared" si="94"/>
        <v/>
      </c>
      <c r="U132" s="922" t="s">
        <v>598</v>
      </c>
      <c r="V132" s="923">
        <f>COUNTIFS(N133:T133,"土",N134:T134,"")+COUNTIFS(N133:T133,"日",N134:T134,"")</f>
        <v>2</v>
      </c>
      <c r="Y132" s="919" t="s">
        <v>630</v>
      </c>
      <c r="Z132" s="920" t="str">
        <f>IF(AF113&lt;$G$7,AF115+1,"")</f>
        <v/>
      </c>
      <c r="AA132" s="921" t="str">
        <f t="shared" ref="AA132:AF132" si="95">IF(Z130&lt;$G$7,Z132+1,"")</f>
        <v/>
      </c>
      <c r="AB132" s="921" t="str">
        <f t="shared" si="95"/>
        <v/>
      </c>
      <c r="AC132" s="921" t="str">
        <f t="shared" si="95"/>
        <v/>
      </c>
      <c r="AD132" s="921" t="str">
        <f t="shared" si="95"/>
        <v/>
      </c>
      <c r="AE132" s="921" t="str">
        <f t="shared" si="95"/>
        <v/>
      </c>
      <c r="AF132" s="921" t="str">
        <f t="shared" si="95"/>
        <v/>
      </c>
      <c r="AG132" s="922" t="s">
        <v>598</v>
      </c>
      <c r="AH132" s="923">
        <f>COUNTIFS(Z133:AF133,"土",Z134:AF134,"")+COUNTIFS(Z133:AF133,"日",Z134:AF134,"")</f>
        <v>0</v>
      </c>
      <c r="AJ132" s="919" t="s">
        <v>630</v>
      </c>
      <c r="AK132" s="920" t="str">
        <f>IF(AQ113&lt;$G$7,AQ115+1,"")</f>
        <v/>
      </c>
      <c r="AL132" s="921" t="str">
        <f t="shared" ref="AL132:AQ132" si="96">IF(AK130&lt;$G$7,AK132+1,"")</f>
        <v/>
      </c>
      <c r="AM132" s="921" t="str">
        <f t="shared" si="96"/>
        <v/>
      </c>
      <c r="AN132" s="921" t="str">
        <f t="shared" si="96"/>
        <v/>
      </c>
      <c r="AO132" s="921" t="str">
        <f t="shared" si="96"/>
        <v/>
      </c>
      <c r="AP132" s="921" t="str">
        <f t="shared" si="96"/>
        <v/>
      </c>
      <c r="AQ132" s="921" t="str">
        <f t="shared" si="96"/>
        <v/>
      </c>
      <c r="AR132" s="922" t="s">
        <v>598</v>
      </c>
      <c r="AS132" s="923">
        <f>COUNTIFS(AK133:AQ133,"土",AK134:AQ134,"")+COUNTIFS(AK133:AQ133,"日",AK134:AQ134,"")</f>
        <v>0</v>
      </c>
      <c r="AV132" s="919" t="s">
        <v>630</v>
      </c>
      <c r="AW132" s="920" t="str">
        <f>IF(BC113&lt;$G$7,BC115+1,"")</f>
        <v/>
      </c>
      <c r="AX132" s="921" t="str">
        <f t="shared" ref="AX132:BC132" si="97">IF(AW130&lt;$G$7,AW132+1,"")</f>
        <v/>
      </c>
      <c r="AY132" s="921" t="str">
        <f t="shared" si="97"/>
        <v/>
      </c>
      <c r="AZ132" s="921" t="str">
        <f t="shared" si="97"/>
        <v/>
      </c>
      <c r="BA132" s="921" t="str">
        <f t="shared" si="97"/>
        <v/>
      </c>
      <c r="BB132" s="921" t="str">
        <f t="shared" si="97"/>
        <v/>
      </c>
      <c r="BC132" s="921" t="str">
        <f t="shared" si="97"/>
        <v/>
      </c>
      <c r="BD132" s="922" t="s">
        <v>598</v>
      </c>
      <c r="BE132" s="923">
        <f>COUNTIFS(AW133:BC133,"土",AW134:BC134,"")+COUNTIFS(AW133:BC133,"日",AW134:BC134,"")</f>
        <v>0</v>
      </c>
      <c r="BG132" s="919" t="s">
        <v>630</v>
      </c>
      <c r="BH132" s="920" t="str">
        <f>IF(BN113&lt;$G$7,BN115+1,"")</f>
        <v/>
      </c>
      <c r="BI132" s="921" t="str">
        <f t="shared" ref="BI132:BN132" si="98">IF(BH130&lt;$G$7,BH132+1,"")</f>
        <v/>
      </c>
      <c r="BJ132" s="921" t="str">
        <f t="shared" si="98"/>
        <v/>
      </c>
      <c r="BK132" s="921" t="str">
        <f t="shared" si="98"/>
        <v/>
      </c>
      <c r="BL132" s="921" t="str">
        <f t="shared" si="98"/>
        <v/>
      </c>
      <c r="BM132" s="921" t="str">
        <f t="shared" si="98"/>
        <v/>
      </c>
      <c r="BN132" s="921" t="str">
        <f t="shared" si="98"/>
        <v/>
      </c>
      <c r="BO132" s="922" t="s">
        <v>598</v>
      </c>
      <c r="BP132" s="923">
        <f>COUNTIFS(BH133:BN133,"土",BH134:BN134,"")+COUNTIFS(BH133:BN133,"日",BH134:BN134,"")</f>
        <v>0</v>
      </c>
    </row>
    <row r="133" spans="1:74" ht="14.25" customHeight="1">
      <c r="A133" s="894"/>
      <c r="B133" s="919" t="s">
        <v>569</v>
      </c>
      <c r="C133" s="924" t="str">
        <f>IF(C132="","","土")</f>
        <v>土</v>
      </c>
      <c r="D133" s="924" t="str">
        <f>IF(D132="","","日")</f>
        <v>日</v>
      </c>
      <c r="E133" s="924" t="str">
        <f>IF(E132="","","月")</f>
        <v>月</v>
      </c>
      <c r="F133" s="924" t="str">
        <f>IF(F132="","","火")</f>
        <v>火</v>
      </c>
      <c r="G133" s="924" t="str">
        <f>IF(G132="","","水")</f>
        <v>水</v>
      </c>
      <c r="H133" s="924" t="str">
        <f>IF(H132="","","木")</f>
        <v>木</v>
      </c>
      <c r="I133" s="924" t="str">
        <f>IF(I132="","","金")</f>
        <v>金</v>
      </c>
      <c r="J133" s="925" t="s">
        <v>631</v>
      </c>
      <c r="K133" s="926">
        <f>COUNTIF(C134:I134,"夏休")+COUNTIF(C134:I134,"冬休")+COUNTIF(C134:I134,"中止")+COUNTIF(C134:I134,"制作中")</f>
        <v>0</v>
      </c>
      <c r="L133" s="894"/>
      <c r="M133" s="919" t="s">
        <v>569</v>
      </c>
      <c r="N133" s="924" t="str">
        <f>IF(N132="","","土")</f>
        <v>土</v>
      </c>
      <c r="O133" s="924" t="str">
        <f>IF(O132="","","日")</f>
        <v>日</v>
      </c>
      <c r="P133" s="924" t="str">
        <f>IF(P132="","","月")</f>
        <v>月</v>
      </c>
      <c r="Q133" s="924" t="str">
        <f>IF(Q132="","","火")</f>
        <v>火</v>
      </c>
      <c r="R133" s="924" t="str">
        <f>IF(R132="","","水")</f>
        <v>水</v>
      </c>
      <c r="S133" s="924" t="str">
        <f>IF(S132="","","木")</f>
        <v>木</v>
      </c>
      <c r="T133" s="924" t="str">
        <f>IF(T132="","","金")</f>
        <v/>
      </c>
      <c r="U133" s="925" t="s">
        <v>631</v>
      </c>
      <c r="V133" s="926">
        <f>COUNTIF(N134:T134,"夏休")+COUNTIF(N134:T134,"冬休")+COUNTIF(N134:T134,"中止")+COUNTIF(N134:T134,"制作中")</f>
        <v>0</v>
      </c>
      <c r="Y133" s="919" t="s">
        <v>569</v>
      </c>
      <c r="Z133" s="924" t="str">
        <f>IF(Z132="","","土")</f>
        <v/>
      </c>
      <c r="AA133" s="924" t="str">
        <f>IF(AA132="","","日")</f>
        <v/>
      </c>
      <c r="AB133" s="924" t="str">
        <f>IF(AB132="","","月")</f>
        <v/>
      </c>
      <c r="AC133" s="924" t="str">
        <f>IF(AC132="","","火")</f>
        <v/>
      </c>
      <c r="AD133" s="924" t="str">
        <f>IF(AD132="","","水")</f>
        <v/>
      </c>
      <c r="AE133" s="924" t="str">
        <f>IF(AE132="","","木")</f>
        <v/>
      </c>
      <c r="AF133" s="924" t="str">
        <f>IF(AF132="","","金")</f>
        <v/>
      </c>
      <c r="AG133" s="925" t="s">
        <v>631</v>
      </c>
      <c r="AH133" s="926">
        <f>COUNTIF(Z134:AF134,"夏休")+COUNTIF(Z134:AF134,"冬休")+COUNTIF(Z134:AF134,"中止")+COUNTIF(Z134:AF134,"制作中")</f>
        <v>0</v>
      </c>
      <c r="AJ133" s="919" t="s">
        <v>569</v>
      </c>
      <c r="AK133" s="924" t="str">
        <f>IF(AK132="","","土")</f>
        <v/>
      </c>
      <c r="AL133" s="924" t="str">
        <f>IF(AL132="","","日")</f>
        <v/>
      </c>
      <c r="AM133" s="924" t="str">
        <f>IF(AM132="","","月")</f>
        <v/>
      </c>
      <c r="AN133" s="924" t="str">
        <f>IF(AN132="","","火")</f>
        <v/>
      </c>
      <c r="AO133" s="924" t="str">
        <f>IF(AO132="","","水")</f>
        <v/>
      </c>
      <c r="AP133" s="924" t="str">
        <f>IF(AP132="","","木")</f>
        <v/>
      </c>
      <c r="AQ133" s="924" t="str">
        <f>IF(AQ132="","","金")</f>
        <v/>
      </c>
      <c r="AR133" s="925" t="s">
        <v>631</v>
      </c>
      <c r="AS133" s="926">
        <f>COUNTIF(AK134:AQ134,"夏休")+COUNTIF(AK134:AQ134,"冬休")+COUNTIF(AK134:AQ134,"中止")+COUNTIF(AK134:AQ134,"制作中")</f>
        <v>0</v>
      </c>
      <c r="AV133" s="919" t="s">
        <v>569</v>
      </c>
      <c r="AW133" s="924" t="str">
        <f>IF(AW132="","","土")</f>
        <v/>
      </c>
      <c r="AX133" s="924" t="str">
        <f>IF(AX132="","","日")</f>
        <v/>
      </c>
      <c r="AY133" s="924" t="str">
        <f>IF(AY132="","","月")</f>
        <v/>
      </c>
      <c r="AZ133" s="924" t="str">
        <f>IF(AZ132="","","火")</f>
        <v/>
      </c>
      <c r="BA133" s="924" t="str">
        <f>IF(BA132="","","水")</f>
        <v/>
      </c>
      <c r="BB133" s="924" t="str">
        <f>IF(BB132="","","木")</f>
        <v/>
      </c>
      <c r="BC133" s="924" t="str">
        <f>IF(BC132="","","金")</f>
        <v/>
      </c>
      <c r="BD133" s="925" t="s">
        <v>631</v>
      </c>
      <c r="BE133" s="926">
        <f>COUNTIF(AW134:BC134,"夏休")+COUNTIF(AW134:BC134,"冬休")+COUNTIF(AW134:BC134,"中止")+COUNTIF(AW134:BC134,"制作中")</f>
        <v>0</v>
      </c>
      <c r="BG133" s="919" t="s">
        <v>569</v>
      </c>
      <c r="BH133" s="924" t="str">
        <f>IF(BH132="","","土")</f>
        <v/>
      </c>
      <c r="BI133" s="924" t="str">
        <f>IF(BI132="","","日")</f>
        <v/>
      </c>
      <c r="BJ133" s="924" t="str">
        <f>IF(BJ132="","","月")</f>
        <v/>
      </c>
      <c r="BK133" s="924" t="str">
        <f>IF(BK132="","","火")</f>
        <v/>
      </c>
      <c r="BL133" s="924" t="str">
        <f>IF(BL132="","","水")</f>
        <v/>
      </c>
      <c r="BM133" s="924" t="str">
        <f>IF(BM132="","","木")</f>
        <v/>
      </c>
      <c r="BN133" s="924" t="str">
        <f>IF(BN132="","","金")</f>
        <v/>
      </c>
      <c r="BO133" s="925" t="s">
        <v>631</v>
      </c>
      <c r="BP133" s="926">
        <f>COUNTIF(BH134:BN134,"夏休")+COUNTIF(BH134:BN134,"冬休")+COUNTIF(BH134:BN134,"中止")+COUNTIF(BH134:BN134,"制作中")</f>
        <v>0</v>
      </c>
    </row>
    <row r="134" spans="1:74" ht="14.25" customHeight="1">
      <c r="A134" s="894"/>
      <c r="B134" s="927" t="s">
        <v>631</v>
      </c>
      <c r="C134" s="928"/>
      <c r="D134" s="929"/>
      <c r="E134" s="929"/>
      <c r="F134" s="929"/>
      <c r="G134" s="929"/>
      <c r="H134" s="929"/>
      <c r="I134" s="930"/>
      <c r="J134" s="925" t="s">
        <v>527</v>
      </c>
      <c r="K134" s="926">
        <f>COUNT(C132:I132)-K133</f>
        <v>7</v>
      </c>
      <c r="L134" s="894"/>
      <c r="M134" s="927" t="s">
        <v>631</v>
      </c>
      <c r="N134" s="928"/>
      <c r="O134" s="929"/>
      <c r="P134" s="929"/>
      <c r="Q134" s="929"/>
      <c r="R134" s="929"/>
      <c r="S134" s="929"/>
      <c r="T134" s="930"/>
      <c r="U134" s="925" t="s">
        <v>527</v>
      </c>
      <c r="V134" s="926">
        <f>COUNT(N132:T132)-V133</f>
        <v>6</v>
      </c>
      <c r="Y134" s="927" t="s">
        <v>631</v>
      </c>
      <c r="Z134" s="928"/>
      <c r="AA134" s="929"/>
      <c r="AB134" s="929"/>
      <c r="AC134" s="929"/>
      <c r="AD134" s="929"/>
      <c r="AE134" s="929"/>
      <c r="AF134" s="930"/>
      <c r="AG134" s="925" t="s">
        <v>527</v>
      </c>
      <c r="AH134" s="926">
        <f>COUNT(Z132:AF132)-AH133</f>
        <v>0</v>
      </c>
      <c r="AJ134" s="927" t="s">
        <v>631</v>
      </c>
      <c r="AK134" s="928"/>
      <c r="AL134" s="929"/>
      <c r="AM134" s="929"/>
      <c r="AN134" s="929"/>
      <c r="AO134" s="929"/>
      <c r="AP134" s="929"/>
      <c r="AQ134" s="930"/>
      <c r="AR134" s="925" t="s">
        <v>527</v>
      </c>
      <c r="AS134" s="926">
        <f>COUNT(AK132:AQ132)-AS133</f>
        <v>0</v>
      </c>
      <c r="AV134" s="927" t="s">
        <v>631</v>
      </c>
      <c r="AW134" s="928"/>
      <c r="AX134" s="929"/>
      <c r="AY134" s="929"/>
      <c r="AZ134" s="929"/>
      <c r="BA134" s="929"/>
      <c r="BB134" s="929"/>
      <c r="BC134" s="930"/>
      <c r="BD134" s="925" t="s">
        <v>527</v>
      </c>
      <c r="BE134" s="926">
        <f>COUNT(AW132:BC132)-BE133</f>
        <v>0</v>
      </c>
      <c r="BG134" s="927" t="s">
        <v>631</v>
      </c>
      <c r="BH134" s="928"/>
      <c r="BI134" s="929"/>
      <c r="BJ134" s="929"/>
      <c r="BK134" s="929"/>
      <c r="BL134" s="929"/>
      <c r="BM134" s="929"/>
      <c r="BN134" s="930"/>
      <c r="BO134" s="925" t="s">
        <v>527</v>
      </c>
      <c r="BP134" s="926">
        <f>COUNT(BH132:BN132)-BP133</f>
        <v>0</v>
      </c>
    </row>
    <row r="135" spans="1:74" ht="14.25" customHeight="1">
      <c r="A135" s="894"/>
      <c r="B135" s="927"/>
      <c r="C135" s="932"/>
      <c r="D135" s="933"/>
      <c r="E135" s="933"/>
      <c r="F135" s="933"/>
      <c r="G135" s="933"/>
      <c r="H135" s="933"/>
      <c r="I135" s="934"/>
      <c r="J135" s="925" t="s">
        <v>573</v>
      </c>
      <c r="K135" s="926">
        <f>COUNTIF(C136:I137,"休")</f>
        <v>2</v>
      </c>
      <c r="L135" s="894"/>
      <c r="M135" s="927"/>
      <c r="N135" s="932"/>
      <c r="O135" s="933"/>
      <c r="P135" s="933"/>
      <c r="Q135" s="933"/>
      <c r="R135" s="933"/>
      <c r="S135" s="933"/>
      <c r="T135" s="934"/>
      <c r="U135" s="925" t="s">
        <v>573</v>
      </c>
      <c r="V135" s="926">
        <f>COUNTIF(N136:T137,"休")</f>
        <v>2</v>
      </c>
      <c r="Y135" s="927"/>
      <c r="Z135" s="932"/>
      <c r="AA135" s="933"/>
      <c r="AB135" s="933"/>
      <c r="AC135" s="933"/>
      <c r="AD135" s="933"/>
      <c r="AE135" s="933"/>
      <c r="AF135" s="934"/>
      <c r="AG135" s="925" t="s">
        <v>573</v>
      </c>
      <c r="AH135" s="926">
        <f>COUNTIF(Z136:AF137,"休")</f>
        <v>0</v>
      </c>
      <c r="AJ135" s="927"/>
      <c r="AK135" s="932"/>
      <c r="AL135" s="933"/>
      <c r="AM135" s="933"/>
      <c r="AN135" s="933"/>
      <c r="AO135" s="933"/>
      <c r="AP135" s="933"/>
      <c r="AQ135" s="934"/>
      <c r="AR135" s="925" t="s">
        <v>573</v>
      </c>
      <c r="AS135" s="926">
        <f>COUNTIF(AK136:AQ137,"休")</f>
        <v>0</v>
      </c>
      <c r="AV135" s="927"/>
      <c r="AW135" s="932"/>
      <c r="AX135" s="933"/>
      <c r="AY135" s="933"/>
      <c r="AZ135" s="933"/>
      <c r="BA135" s="933"/>
      <c r="BB135" s="933"/>
      <c r="BC135" s="934"/>
      <c r="BD135" s="925" t="s">
        <v>573</v>
      </c>
      <c r="BE135" s="926">
        <f>COUNTIF(AW136:BC137,"休")</f>
        <v>0</v>
      </c>
      <c r="BG135" s="927"/>
      <c r="BH135" s="932"/>
      <c r="BI135" s="933"/>
      <c r="BJ135" s="933"/>
      <c r="BK135" s="933"/>
      <c r="BL135" s="933"/>
      <c r="BM135" s="933"/>
      <c r="BN135" s="934"/>
      <c r="BO135" s="925" t="s">
        <v>573</v>
      </c>
      <c r="BP135" s="926">
        <f>COUNTIF(BH136:BN137,"休")</f>
        <v>0</v>
      </c>
    </row>
    <row r="136" spans="1:74" ht="14.25" customHeight="1">
      <c r="A136" s="894"/>
      <c r="B136" s="927" t="s">
        <v>535</v>
      </c>
      <c r="C136" s="935" t="s">
        <v>581</v>
      </c>
      <c r="D136" s="936" t="s">
        <v>581</v>
      </c>
      <c r="E136" s="936"/>
      <c r="F136" s="936"/>
      <c r="G136" s="936"/>
      <c r="H136" s="936"/>
      <c r="I136" s="937"/>
      <c r="J136" s="925" t="s">
        <v>575</v>
      </c>
      <c r="K136" s="939">
        <f>K135/K134</f>
        <v>0.2857142857142857</v>
      </c>
      <c r="L136" s="894"/>
      <c r="M136" s="927" t="s">
        <v>535</v>
      </c>
      <c r="N136" s="935" t="s">
        <v>581</v>
      </c>
      <c r="O136" s="936" t="s">
        <v>581</v>
      </c>
      <c r="P136" s="936"/>
      <c r="Q136" s="936"/>
      <c r="R136" s="936"/>
      <c r="S136" s="936"/>
      <c r="T136" s="937"/>
      <c r="U136" s="925" t="s">
        <v>575</v>
      </c>
      <c r="V136" s="939">
        <f>V135/V134</f>
        <v>0.33333333333333331</v>
      </c>
      <c r="Y136" s="927" t="s">
        <v>535</v>
      </c>
      <c r="Z136" s="935"/>
      <c r="AA136" s="936"/>
      <c r="AB136" s="936"/>
      <c r="AC136" s="936"/>
      <c r="AD136" s="936"/>
      <c r="AE136" s="936"/>
      <c r="AF136" s="937"/>
      <c r="AG136" s="925" t="s">
        <v>575</v>
      </c>
      <c r="AH136" s="939" t="e">
        <f>AH135/AH134</f>
        <v>#DIV/0!</v>
      </c>
      <c r="AJ136" s="927" t="s">
        <v>535</v>
      </c>
      <c r="AK136" s="935"/>
      <c r="AL136" s="936"/>
      <c r="AM136" s="936"/>
      <c r="AN136" s="936"/>
      <c r="AO136" s="936"/>
      <c r="AP136" s="936"/>
      <c r="AQ136" s="937"/>
      <c r="AR136" s="925" t="s">
        <v>575</v>
      </c>
      <c r="AS136" s="939" t="e">
        <f>AS135/AS134</f>
        <v>#DIV/0!</v>
      </c>
      <c r="AV136" s="927" t="s">
        <v>535</v>
      </c>
      <c r="AW136" s="935"/>
      <c r="AX136" s="936"/>
      <c r="AY136" s="936"/>
      <c r="AZ136" s="936"/>
      <c r="BA136" s="936"/>
      <c r="BB136" s="936"/>
      <c r="BC136" s="937"/>
      <c r="BD136" s="925" t="s">
        <v>575</v>
      </c>
      <c r="BE136" s="939" t="e">
        <f>BE135/BE134</f>
        <v>#DIV/0!</v>
      </c>
      <c r="BG136" s="927" t="s">
        <v>535</v>
      </c>
      <c r="BH136" s="935"/>
      <c r="BI136" s="936"/>
      <c r="BJ136" s="936"/>
      <c r="BK136" s="936"/>
      <c r="BL136" s="936"/>
      <c r="BM136" s="936"/>
      <c r="BN136" s="937"/>
      <c r="BO136" s="925" t="s">
        <v>575</v>
      </c>
      <c r="BP136" s="939" t="e">
        <f>BP135/BP134</f>
        <v>#DIV/0!</v>
      </c>
    </row>
    <row r="137" spans="1:74" ht="14.25" customHeight="1">
      <c r="A137" s="894"/>
      <c r="B137" s="927"/>
      <c r="C137" s="935"/>
      <c r="D137" s="936"/>
      <c r="E137" s="936"/>
      <c r="F137" s="936"/>
      <c r="G137" s="936"/>
      <c r="H137" s="936"/>
      <c r="I137" s="937"/>
      <c r="J137" s="925" t="s">
        <v>528</v>
      </c>
      <c r="K137" s="926">
        <f>COUNTA(C138:I138)</f>
        <v>2</v>
      </c>
      <c r="L137" s="894"/>
      <c r="M137" s="927"/>
      <c r="N137" s="935"/>
      <c r="O137" s="936"/>
      <c r="P137" s="936"/>
      <c r="Q137" s="936"/>
      <c r="R137" s="936"/>
      <c r="S137" s="936"/>
      <c r="T137" s="937"/>
      <c r="U137" s="925" t="s">
        <v>528</v>
      </c>
      <c r="V137" s="926">
        <f>COUNTA(N138:T138)</f>
        <v>2</v>
      </c>
      <c r="Y137" s="927"/>
      <c r="Z137" s="935"/>
      <c r="AA137" s="936"/>
      <c r="AB137" s="936"/>
      <c r="AC137" s="936"/>
      <c r="AD137" s="936"/>
      <c r="AE137" s="936"/>
      <c r="AF137" s="937"/>
      <c r="AG137" s="925" t="s">
        <v>528</v>
      </c>
      <c r="AH137" s="926">
        <f>COUNTA(Z138:AF138)</f>
        <v>0</v>
      </c>
      <c r="AJ137" s="927"/>
      <c r="AK137" s="935"/>
      <c r="AL137" s="936"/>
      <c r="AM137" s="936"/>
      <c r="AN137" s="936"/>
      <c r="AO137" s="936"/>
      <c r="AP137" s="936"/>
      <c r="AQ137" s="937"/>
      <c r="AR137" s="925" t="s">
        <v>528</v>
      </c>
      <c r="AS137" s="926">
        <f>COUNTA(AK138:AQ138)</f>
        <v>0</v>
      </c>
      <c r="AV137" s="927"/>
      <c r="AW137" s="935"/>
      <c r="AX137" s="936"/>
      <c r="AY137" s="936"/>
      <c r="AZ137" s="936"/>
      <c r="BA137" s="936"/>
      <c r="BB137" s="936"/>
      <c r="BC137" s="937"/>
      <c r="BD137" s="925" t="s">
        <v>528</v>
      </c>
      <c r="BE137" s="926">
        <f>COUNTA(AW138:BC138)</f>
        <v>0</v>
      </c>
      <c r="BG137" s="927"/>
      <c r="BH137" s="935"/>
      <c r="BI137" s="936"/>
      <c r="BJ137" s="936"/>
      <c r="BK137" s="936"/>
      <c r="BL137" s="936"/>
      <c r="BM137" s="936"/>
      <c r="BN137" s="937"/>
      <c r="BO137" s="925" t="s">
        <v>528</v>
      </c>
      <c r="BP137" s="926">
        <f>COUNTA(BH138:BN138)</f>
        <v>0</v>
      </c>
    </row>
    <row r="138" spans="1:74" ht="14.25" customHeight="1">
      <c r="A138" s="894"/>
      <c r="B138" s="927" t="s">
        <v>538</v>
      </c>
      <c r="C138" s="935" t="s">
        <v>581</v>
      </c>
      <c r="D138" s="936" t="s">
        <v>581</v>
      </c>
      <c r="E138" s="936"/>
      <c r="F138" s="936"/>
      <c r="G138" s="936"/>
      <c r="H138" s="936"/>
      <c r="I138" s="937"/>
      <c r="J138" s="925" t="s">
        <v>577</v>
      </c>
      <c r="K138" s="939">
        <f>K137/K134</f>
        <v>0.2857142857142857</v>
      </c>
      <c r="L138" s="894"/>
      <c r="M138" s="927" t="s">
        <v>538</v>
      </c>
      <c r="N138" s="935" t="s">
        <v>581</v>
      </c>
      <c r="O138" s="936" t="s">
        <v>581</v>
      </c>
      <c r="P138" s="936"/>
      <c r="Q138" s="936"/>
      <c r="R138" s="936"/>
      <c r="S138" s="936"/>
      <c r="T138" s="937"/>
      <c r="U138" s="925" t="s">
        <v>577</v>
      </c>
      <c r="V138" s="939">
        <f>V137/V134</f>
        <v>0.33333333333333331</v>
      </c>
      <c r="Y138" s="927" t="s">
        <v>538</v>
      </c>
      <c r="Z138" s="935"/>
      <c r="AA138" s="936"/>
      <c r="AB138" s="936"/>
      <c r="AC138" s="936"/>
      <c r="AD138" s="936"/>
      <c r="AE138" s="936"/>
      <c r="AF138" s="937"/>
      <c r="AG138" s="925" t="s">
        <v>577</v>
      </c>
      <c r="AH138" s="939" t="e">
        <f>AH137/AH134</f>
        <v>#DIV/0!</v>
      </c>
      <c r="AJ138" s="927" t="s">
        <v>538</v>
      </c>
      <c r="AK138" s="935"/>
      <c r="AL138" s="936"/>
      <c r="AM138" s="936"/>
      <c r="AN138" s="936"/>
      <c r="AO138" s="936"/>
      <c r="AP138" s="936"/>
      <c r="AQ138" s="937"/>
      <c r="AR138" s="925" t="s">
        <v>577</v>
      </c>
      <c r="AS138" s="939" t="e">
        <f>AS137/AS134</f>
        <v>#DIV/0!</v>
      </c>
      <c r="AV138" s="927" t="s">
        <v>538</v>
      </c>
      <c r="AW138" s="935"/>
      <c r="AX138" s="936"/>
      <c r="AY138" s="936"/>
      <c r="AZ138" s="936"/>
      <c r="BA138" s="936"/>
      <c r="BB138" s="936"/>
      <c r="BC138" s="937"/>
      <c r="BD138" s="925" t="s">
        <v>577</v>
      </c>
      <c r="BE138" s="939" t="e">
        <f>BE137/BE134</f>
        <v>#DIV/0!</v>
      </c>
      <c r="BG138" s="927" t="s">
        <v>538</v>
      </c>
      <c r="BH138" s="935"/>
      <c r="BI138" s="936"/>
      <c r="BJ138" s="936"/>
      <c r="BK138" s="936"/>
      <c r="BL138" s="936"/>
      <c r="BM138" s="936"/>
      <c r="BN138" s="937"/>
      <c r="BO138" s="925" t="s">
        <v>577</v>
      </c>
      <c r="BP138" s="939" t="e">
        <f>BP137/BP134</f>
        <v>#DIV/0!</v>
      </c>
    </row>
    <row r="139" spans="1:74" ht="14.25" customHeight="1">
      <c r="A139" s="894"/>
      <c r="B139" s="940"/>
      <c r="C139" s="941"/>
      <c r="D139" s="942"/>
      <c r="E139" s="942"/>
      <c r="F139" s="942"/>
      <c r="G139" s="942"/>
      <c r="H139" s="942"/>
      <c r="I139" s="943"/>
      <c r="J139" s="944" t="s">
        <v>632</v>
      </c>
      <c r="K139" s="945" t="str">
        <f>IF(1&gt;K132,"対象外",IF(K137&gt;=K132,"OK","NG"))</f>
        <v>OK</v>
      </c>
      <c r="L139" s="894"/>
      <c r="M139" s="940"/>
      <c r="N139" s="941"/>
      <c r="O139" s="942"/>
      <c r="P139" s="942"/>
      <c r="Q139" s="942"/>
      <c r="R139" s="942"/>
      <c r="S139" s="942"/>
      <c r="T139" s="943"/>
      <c r="U139" s="944" t="s">
        <v>632</v>
      </c>
      <c r="V139" s="945" t="str">
        <f>IF(1&gt;V132,"対象外",IF(V137&gt;=V132,"OK","NG"))</f>
        <v>OK</v>
      </c>
      <c r="Y139" s="940"/>
      <c r="Z139" s="941"/>
      <c r="AA139" s="942"/>
      <c r="AB139" s="942"/>
      <c r="AC139" s="942"/>
      <c r="AD139" s="942"/>
      <c r="AE139" s="942"/>
      <c r="AF139" s="943"/>
      <c r="AG139" s="944" t="s">
        <v>632</v>
      </c>
      <c r="AH139" s="945" t="str">
        <f>IF(1&gt;AH132,"対象外",IF(AH137&gt;=AH132,"OK","NG"))</f>
        <v>対象外</v>
      </c>
      <c r="AJ139" s="940"/>
      <c r="AK139" s="941"/>
      <c r="AL139" s="942"/>
      <c r="AM139" s="942"/>
      <c r="AN139" s="942"/>
      <c r="AO139" s="942"/>
      <c r="AP139" s="942"/>
      <c r="AQ139" s="943"/>
      <c r="AR139" s="944" t="s">
        <v>632</v>
      </c>
      <c r="AS139" s="945" t="str">
        <f>IF(1&gt;AS132,"対象外",IF(AS137&gt;=AS132,"OK","NG"))</f>
        <v>対象外</v>
      </c>
      <c r="AV139" s="940"/>
      <c r="AW139" s="941"/>
      <c r="AX139" s="942"/>
      <c r="AY139" s="942"/>
      <c r="AZ139" s="942"/>
      <c r="BA139" s="942"/>
      <c r="BB139" s="942"/>
      <c r="BC139" s="943"/>
      <c r="BD139" s="944" t="s">
        <v>632</v>
      </c>
      <c r="BE139" s="945" t="str">
        <f>IF(1&gt;BE132,"対象外",IF(BE137&gt;=BE132,"OK","NG"))</f>
        <v>対象外</v>
      </c>
      <c r="BG139" s="940"/>
      <c r="BH139" s="941"/>
      <c r="BI139" s="942"/>
      <c r="BJ139" s="942"/>
      <c r="BK139" s="942"/>
      <c r="BL139" s="942"/>
      <c r="BM139" s="942"/>
      <c r="BN139" s="943"/>
      <c r="BO139" s="944" t="s">
        <v>632</v>
      </c>
      <c r="BP139" s="945" t="str">
        <f>IF(1&gt;BP132,"対象外",IF(BP137&gt;=BP132,"OK","NG"))</f>
        <v>対象外</v>
      </c>
      <c r="BV139" s="896" t="str">
        <f t="shared" si="61"/>
        <v>OK</v>
      </c>
    </row>
    <row r="140" spans="1:74" ht="14.25" hidden="1" customHeight="1">
      <c r="A140" s="894"/>
      <c r="B140" s="898"/>
      <c r="C140" s="898"/>
      <c r="D140" s="898"/>
      <c r="E140" s="898"/>
      <c r="F140" s="898"/>
      <c r="G140" s="898"/>
      <c r="H140" s="946">
        <f>IF(AND(DAY(H132)&gt;=22,DAY(H132)&lt;=28,H133="土"),1,0)</f>
        <v>0</v>
      </c>
      <c r="I140" s="898"/>
      <c r="J140" s="894"/>
      <c r="K140" s="894"/>
      <c r="L140" s="894"/>
      <c r="M140" s="898"/>
      <c r="N140" s="898"/>
      <c r="O140" s="898"/>
      <c r="P140" s="898"/>
      <c r="Q140" s="898"/>
      <c r="R140" s="898"/>
      <c r="S140" s="946">
        <f>IF(AND(DAY(S132)&gt;=22,DAY(S132)&lt;=28,S133="土"),1,0)</f>
        <v>0</v>
      </c>
      <c r="T140" s="898"/>
      <c r="U140" s="894"/>
      <c r="V140" s="894"/>
      <c r="Y140" s="898"/>
      <c r="Z140" s="898"/>
      <c r="AA140" s="898"/>
      <c r="AB140" s="898"/>
      <c r="AC140" s="898"/>
      <c r="AD140" s="898"/>
      <c r="AE140" s="946" t="e">
        <f>IF(AND(DAY(AE132)&gt;=22,DAY(AE132)&lt;=28,AE133="土"),1,0)</f>
        <v>#VALUE!</v>
      </c>
      <c r="AF140" s="898"/>
      <c r="AG140" s="894"/>
      <c r="AH140" s="894"/>
      <c r="AJ140" s="898"/>
      <c r="AK140" s="898"/>
      <c r="AL140" s="898"/>
      <c r="AM140" s="898"/>
      <c r="AN140" s="898"/>
      <c r="AO140" s="898"/>
      <c r="AP140" s="946" t="e">
        <f>IF(AND(DAY(AP132)&gt;=22,DAY(AP132)&lt;=28,AP133="土"),1,0)</f>
        <v>#VALUE!</v>
      </c>
      <c r="AQ140" s="898"/>
      <c r="AR140" s="894"/>
      <c r="AS140" s="894"/>
      <c r="AV140" s="898"/>
      <c r="AW140" s="898"/>
      <c r="AX140" s="898"/>
      <c r="AY140" s="898"/>
      <c r="AZ140" s="898"/>
      <c r="BA140" s="898"/>
      <c r="BB140" s="946" t="e">
        <f>IF(AND(DAY(BB132)&gt;=22,DAY(BB132)&lt;=28,BB133="土"),1,0)</f>
        <v>#VALUE!</v>
      </c>
      <c r="BC140" s="898"/>
      <c r="BD140" s="894"/>
      <c r="BE140" s="894"/>
      <c r="BG140" s="898"/>
      <c r="BH140" s="898"/>
      <c r="BI140" s="898"/>
      <c r="BJ140" s="898"/>
      <c r="BK140" s="898"/>
      <c r="BL140" s="898"/>
      <c r="BM140" s="946" t="e">
        <f>IF(AND(DAY(BM132)&gt;=22,DAY(BM132)&lt;=28,BM133="土"),1,0)</f>
        <v>#VALUE!</v>
      </c>
      <c r="BN140" s="898"/>
      <c r="BO140" s="894"/>
      <c r="BP140" s="894"/>
      <c r="BU140" s="896">
        <f t="shared" si="62"/>
        <v>0</v>
      </c>
      <c r="BV140" s="896" t="str">
        <f t="shared" si="61"/>
        <v>OK</v>
      </c>
    </row>
    <row r="141" spans="1:74" ht="14.25" hidden="1" customHeight="1">
      <c r="A141" s="894"/>
      <c r="B141" s="898"/>
      <c r="C141" s="898"/>
      <c r="D141" s="898"/>
      <c r="E141" s="898"/>
      <c r="F141" s="898"/>
      <c r="G141" s="898"/>
      <c r="H141" s="946">
        <f>IF(AND(DAY(H132)&gt;=22,DAY(H132)&lt;=28,H133="土",OR(H138="休",H138="雨")),1,0)</f>
        <v>0</v>
      </c>
      <c r="I141" s="898"/>
      <c r="J141" s="894"/>
      <c r="K141" s="894"/>
      <c r="L141" s="894"/>
      <c r="M141" s="898"/>
      <c r="N141" s="898"/>
      <c r="O141" s="898"/>
      <c r="P141" s="898"/>
      <c r="Q141" s="898"/>
      <c r="R141" s="898"/>
      <c r="S141" s="946">
        <f>IF(AND(DAY(S132)&gt;=22,DAY(S132)&lt;=28,S133="土",OR(S138="休",S138="雨")),1,0)</f>
        <v>0</v>
      </c>
      <c r="T141" s="898"/>
      <c r="U141" s="894"/>
      <c r="V141" s="894"/>
      <c r="Y141" s="898"/>
      <c r="Z141" s="898"/>
      <c r="AA141" s="898"/>
      <c r="AB141" s="898"/>
      <c r="AC141" s="898"/>
      <c r="AD141" s="898"/>
      <c r="AE141" s="946" t="e">
        <f>IF(AND(DAY(AE132)&gt;=22,DAY(AE132)&lt;=28,AE133="土",OR(AE138="休",AE138="雨")),1,0)</f>
        <v>#VALUE!</v>
      </c>
      <c r="AF141" s="898"/>
      <c r="AG141" s="894"/>
      <c r="AH141" s="894"/>
      <c r="AJ141" s="898"/>
      <c r="AK141" s="898"/>
      <c r="AL141" s="898"/>
      <c r="AM141" s="898"/>
      <c r="AN141" s="898"/>
      <c r="AO141" s="898"/>
      <c r="AP141" s="946" t="e">
        <f>IF(AND(DAY(AP132)&gt;=22,DAY(AP132)&lt;=28,AP133="土",OR(AP138="休",AP138="雨")),1,0)</f>
        <v>#VALUE!</v>
      </c>
      <c r="AQ141" s="898"/>
      <c r="AR141" s="894"/>
      <c r="AS141" s="894"/>
      <c r="AV141" s="898"/>
      <c r="AW141" s="898"/>
      <c r="AX141" s="898"/>
      <c r="AY141" s="898"/>
      <c r="AZ141" s="898"/>
      <c r="BA141" s="898"/>
      <c r="BB141" s="946" t="e">
        <f>IF(AND(DAY(BB132)&gt;=22,DAY(BB132)&lt;=28,BB133="土",OR(BB138="休",BB138="雨")),1,0)</f>
        <v>#VALUE!</v>
      </c>
      <c r="BC141" s="898"/>
      <c r="BD141" s="894"/>
      <c r="BE141" s="894"/>
      <c r="BG141" s="898"/>
      <c r="BH141" s="898"/>
      <c r="BI141" s="898"/>
      <c r="BJ141" s="898"/>
      <c r="BK141" s="898"/>
      <c r="BL141" s="898"/>
      <c r="BM141" s="946" t="e">
        <f>IF(AND(DAY(BM132)&gt;=22,DAY(BM132)&lt;=28,BM133="土",OR(BM138="休",BM138="雨")),1,0)</f>
        <v>#VALUE!</v>
      </c>
      <c r="BN141" s="898"/>
      <c r="BO141" s="894"/>
      <c r="BP141" s="894"/>
      <c r="BU141" s="896">
        <f t="shared" si="62"/>
        <v>0</v>
      </c>
      <c r="BV141" s="896" t="str">
        <f t="shared" si="61"/>
        <v>OK</v>
      </c>
    </row>
    <row r="142" spans="1:74" ht="14.25" hidden="1" customHeight="1">
      <c r="A142" s="894"/>
      <c r="B142" s="898"/>
      <c r="C142" s="898"/>
      <c r="D142" s="898"/>
      <c r="E142" s="898"/>
      <c r="F142" s="898"/>
      <c r="G142" s="898"/>
      <c r="H142" s="946">
        <f>IF(AND(DAY(H132)&gt;=8,DAY(H132)&lt;=14,H133="土"),1,0)</f>
        <v>0</v>
      </c>
      <c r="I142" s="898"/>
      <c r="J142" s="894"/>
      <c r="K142" s="894"/>
      <c r="L142" s="894"/>
      <c r="M142" s="898"/>
      <c r="N142" s="898"/>
      <c r="O142" s="898"/>
      <c r="P142" s="898"/>
      <c r="Q142" s="898"/>
      <c r="R142" s="898"/>
      <c r="S142" s="946">
        <f>IF(AND(DAY(S132)&gt;=8,DAY(S132)&lt;=14,S133="土"),1,0)</f>
        <v>0</v>
      </c>
      <c r="T142" s="898"/>
      <c r="U142" s="894"/>
      <c r="V142" s="894"/>
      <c r="Y142" s="898"/>
      <c r="Z142" s="898"/>
      <c r="AA142" s="898"/>
      <c r="AB142" s="898"/>
      <c r="AC142" s="898"/>
      <c r="AD142" s="898"/>
      <c r="AE142" s="946" t="e">
        <f>IF(AND(DAY(AE132)&gt;=8,DAY(AE132)&lt;=14,AE133="土"),1,0)</f>
        <v>#VALUE!</v>
      </c>
      <c r="AF142" s="898"/>
      <c r="AG142" s="894"/>
      <c r="AH142" s="894"/>
      <c r="AJ142" s="898"/>
      <c r="AK142" s="898"/>
      <c r="AL142" s="898"/>
      <c r="AM142" s="898"/>
      <c r="AN142" s="898"/>
      <c r="AO142" s="898"/>
      <c r="AP142" s="946" t="e">
        <f>IF(AND(DAY(AP132)&gt;=8,DAY(AP132)&lt;=14,AP133="土"),1,0)</f>
        <v>#VALUE!</v>
      </c>
      <c r="AQ142" s="898"/>
      <c r="AR142" s="894"/>
      <c r="AS142" s="894"/>
      <c r="AV142" s="898"/>
      <c r="AW142" s="898"/>
      <c r="AX142" s="898"/>
      <c r="AY142" s="898"/>
      <c r="AZ142" s="898"/>
      <c r="BA142" s="898"/>
      <c r="BB142" s="946" t="e">
        <f>IF(AND(DAY(BB132)&gt;=8,DAY(BB132)&lt;=14,BB133="土"),1,0)</f>
        <v>#VALUE!</v>
      </c>
      <c r="BC142" s="898"/>
      <c r="BD142" s="894"/>
      <c r="BE142" s="894"/>
      <c r="BG142" s="898"/>
      <c r="BH142" s="898"/>
      <c r="BI142" s="898"/>
      <c r="BJ142" s="898"/>
      <c r="BK142" s="898"/>
      <c r="BL142" s="898"/>
      <c r="BM142" s="946" t="e">
        <f>IF(AND(DAY(BM132)&gt;=8,DAY(BM132)&lt;=14,BM133="土"),1,0)</f>
        <v>#VALUE!</v>
      </c>
      <c r="BN142" s="898"/>
      <c r="BO142" s="894"/>
      <c r="BP142" s="894"/>
      <c r="BU142" s="896">
        <f t="shared" si="62"/>
        <v>0</v>
      </c>
      <c r="BV142" s="896" t="str">
        <f t="shared" si="61"/>
        <v>OK</v>
      </c>
    </row>
    <row r="143" spans="1:74" ht="14.25" hidden="1" customHeight="1">
      <c r="A143" s="894"/>
      <c r="B143" s="898"/>
      <c r="C143" s="898"/>
      <c r="D143" s="898"/>
      <c r="E143" s="898"/>
      <c r="F143" s="898"/>
      <c r="G143" s="898"/>
      <c r="H143" s="946">
        <f>IF(AND(DAY(H132)&gt;=8,DAY(H132)&lt;=14,H133="土",OR(H138="休",H138="雨")),1,0)</f>
        <v>0</v>
      </c>
      <c r="I143" s="898"/>
      <c r="J143" s="894"/>
      <c r="K143" s="894"/>
      <c r="L143" s="894"/>
      <c r="M143" s="898"/>
      <c r="N143" s="898"/>
      <c r="O143" s="898"/>
      <c r="P143" s="898"/>
      <c r="Q143" s="898"/>
      <c r="R143" s="898"/>
      <c r="S143" s="946">
        <f>IF(AND(DAY(S132)&gt;=8,DAY(S132)&lt;=14,S133="土",OR(S138="休",S138="雨")),1,0)</f>
        <v>0</v>
      </c>
      <c r="T143" s="898"/>
      <c r="U143" s="894"/>
      <c r="V143" s="894"/>
      <c r="Y143" s="898"/>
      <c r="Z143" s="898"/>
      <c r="AA143" s="898"/>
      <c r="AB143" s="898"/>
      <c r="AC143" s="898"/>
      <c r="AD143" s="898"/>
      <c r="AE143" s="946" t="e">
        <f>IF(AND(DAY(AE132)&gt;=8,DAY(AE132)&lt;=14,AE133="土",OR(AE138="休",AE138="雨")),1,0)</f>
        <v>#VALUE!</v>
      </c>
      <c r="AF143" s="898"/>
      <c r="AG143" s="894"/>
      <c r="AH143" s="894"/>
      <c r="AJ143" s="898"/>
      <c r="AK143" s="898"/>
      <c r="AL143" s="898"/>
      <c r="AM143" s="898"/>
      <c r="AN143" s="898"/>
      <c r="AO143" s="898"/>
      <c r="AP143" s="946" t="e">
        <f>IF(AND(DAY(AP132)&gt;=8,DAY(AP132)&lt;=14,AP133="土",OR(AP138="休",AP138="雨")),1,0)</f>
        <v>#VALUE!</v>
      </c>
      <c r="AQ143" s="898"/>
      <c r="AR143" s="894"/>
      <c r="AS143" s="894"/>
      <c r="AV143" s="898"/>
      <c r="AW143" s="898"/>
      <c r="AX143" s="898"/>
      <c r="AY143" s="898"/>
      <c r="AZ143" s="898"/>
      <c r="BA143" s="898"/>
      <c r="BB143" s="946" t="e">
        <f>IF(AND(DAY(BB132)&gt;=8,DAY(BB132)&lt;=14,BB133="土",OR(BB138="休",BB138="雨")),1,0)</f>
        <v>#VALUE!</v>
      </c>
      <c r="BC143" s="898"/>
      <c r="BD143" s="894"/>
      <c r="BE143" s="894"/>
      <c r="BG143" s="898"/>
      <c r="BH143" s="898"/>
      <c r="BI143" s="898"/>
      <c r="BJ143" s="898"/>
      <c r="BK143" s="898"/>
      <c r="BL143" s="898"/>
      <c r="BM143" s="946" t="e">
        <f>IF(AND(DAY(BM132)&gt;=8,DAY(BM132)&lt;=14,BM133="土",OR(BM138="休",BM138="雨")),1,0)</f>
        <v>#VALUE!</v>
      </c>
      <c r="BN143" s="898"/>
      <c r="BO143" s="894"/>
      <c r="BP143" s="894"/>
      <c r="BU143" s="896">
        <f t="shared" si="62"/>
        <v>0</v>
      </c>
      <c r="BV143" s="896" t="str">
        <f t="shared" si="61"/>
        <v>OK</v>
      </c>
    </row>
    <row r="144" spans="1:74" ht="14.25" customHeight="1">
      <c r="A144" s="894"/>
      <c r="B144" s="898"/>
      <c r="C144" s="898"/>
      <c r="D144" s="898"/>
      <c r="E144" s="898"/>
      <c r="F144" s="898"/>
      <c r="G144" s="898"/>
      <c r="H144" s="898"/>
      <c r="I144" s="898"/>
      <c r="J144" s="894"/>
      <c r="K144" s="894"/>
      <c r="L144" s="894"/>
      <c r="M144" s="898"/>
      <c r="N144" s="898"/>
      <c r="O144" s="898"/>
      <c r="P144" s="898"/>
      <c r="Q144" s="898"/>
      <c r="R144" s="898"/>
      <c r="S144" s="898"/>
      <c r="T144" s="898"/>
      <c r="U144" s="894"/>
      <c r="V144" s="894"/>
      <c r="Y144" s="898"/>
      <c r="Z144" s="898"/>
      <c r="AA144" s="898"/>
      <c r="AB144" s="898"/>
      <c r="AC144" s="898"/>
      <c r="AD144" s="898"/>
      <c r="AE144" s="898"/>
      <c r="AF144" s="898"/>
      <c r="AG144" s="894"/>
      <c r="AH144" s="894"/>
      <c r="AJ144" s="898"/>
      <c r="AK144" s="898"/>
      <c r="AL144" s="898"/>
      <c r="AM144" s="898"/>
      <c r="AN144" s="898"/>
      <c r="AO144" s="898"/>
      <c r="AP144" s="898"/>
      <c r="AQ144" s="898"/>
      <c r="AR144" s="894"/>
      <c r="AS144" s="894"/>
      <c r="AV144" s="898"/>
      <c r="AW144" s="898"/>
      <c r="AX144" s="898"/>
      <c r="AY144" s="898"/>
      <c r="AZ144" s="898"/>
      <c r="BA144" s="898"/>
      <c r="BB144" s="898"/>
      <c r="BC144" s="898"/>
      <c r="BD144" s="894"/>
      <c r="BE144" s="894"/>
      <c r="BG144" s="898"/>
      <c r="BH144" s="898"/>
      <c r="BI144" s="898"/>
      <c r="BJ144" s="898"/>
      <c r="BK144" s="898"/>
      <c r="BL144" s="898"/>
      <c r="BM144" s="898"/>
      <c r="BN144" s="898"/>
      <c r="BO144" s="894"/>
      <c r="BP144" s="894"/>
    </row>
    <row r="145" spans="1:22" ht="14.25" customHeight="1">
      <c r="A145" s="894"/>
      <c r="B145" s="894"/>
      <c r="C145" s="894"/>
      <c r="D145" s="894"/>
      <c r="E145" s="894"/>
      <c r="F145" s="894"/>
      <c r="G145" s="894"/>
      <c r="H145" s="894"/>
      <c r="I145" s="894"/>
      <c r="J145" s="894"/>
      <c r="K145" s="894"/>
      <c r="L145" s="894"/>
      <c r="M145" s="894"/>
      <c r="N145" s="894"/>
      <c r="O145" s="894"/>
      <c r="P145" s="894"/>
      <c r="Q145" s="894"/>
      <c r="R145" s="894"/>
      <c r="S145" s="894"/>
      <c r="T145" s="894"/>
      <c r="U145" s="894"/>
      <c r="V145" s="894"/>
    </row>
    <row r="146" spans="1:22" ht="14.25" customHeight="1">
      <c r="A146" s="894"/>
      <c r="B146" s="894"/>
      <c r="C146" s="894"/>
      <c r="D146" s="894"/>
      <c r="E146" s="894"/>
      <c r="F146" s="894"/>
      <c r="G146" s="894"/>
      <c r="H146" s="894"/>
      <c r="I146" s="894"/>
      <c r="J146" s="894"/>
      <c r="K146" s="894"/>
      <c r="L146" s="894"/>
      <c r="M146" s="894"/>
      <c r="N146" s="894"/>
      <c r="O146" s="894"/>
      <c r="P146" s="894"/>
      <c r="Q146" s="894"/>
      <c r="R146" s="894"/>
      <c r="S146" s="894"/>
      <c r="T146" s="894"/>
      <c r="U146" s="894"/>
      <c r="V146" s="894"/>
    </row>
    <row r="147" spans="1:22" ht="14.25" customHeight="1">
      <c r="A147" s="894"/>
      <c r="B147" s="894"/>
      <c r="C147" s="913"/>
      <c r="D147" s="913"/>
      <c r="E147" s="913"/>
      <c r="F147" s="913"/>
      <c r="G147" s="913"/>
      <c r="H147" s="913"/>
      <c r="I147" s="913"/>
      <c r="J147" s="894"/>
      <c r="K147" s="894"/>
      <c r="L147" s="894"/>
      <c r="M147" s="894"/>
      <c r="N147" s="894"/>
      <c r="O147" s="894"/>
      <c r="P147" s="894"/>
      <c r="Q147" s="894"/>
      <c r="R147" s="894"/>
      <c r="S147" s="894"/>
      <c r="T147" s="894"/>
      <c r="U147" s="894"/>
      <c r="V147" s="894"/>
    </row>
    <row r="148" spans="1:22" ht="14.25" customHeight="1">
      <c r="A148" s="894"/>
      <c r="B148" s="894"/>
      <c r="C148" s="914"/>
      <c r="D148" s="914"/>
      <c r="E148" s="914"/>
      <c r="F148" s="914"/>
      <c r="G148" s="914"/>
      <c r="H148" s="914"/>
      <c r="I148" s="914"/>
      <c r="J148" s="894"/>
      <c r="K148" s="894"/>
      <c r="L148" s="894"/>
      <c r="M148" s="894"/>
      <c r="N148" s="894"/>
      <c r="O148" s="894"/>
      <c r="P148" s="894"/>
      <c r="Q148" s="894"/>
      <c r="R148" s="894"/>
      <c r="S148" s="894"/>
      <c r="T148" s="894"/>
      <c r="U148" s="894"/>
      <c r="V148" s="894"/>
    </row>
    <row r="149" spans="1:22" ht="14.25" customHeight="1">
      <c r="A149" s="894"/>
      <c r="B149" s="898"/>
      <c r="C149" s="950"/>
      <c r="D149" s="909"/>
      <c r="E149" s="909"/>
      <c r="F149" s="909"/>
      <c r="G149" s="909"/>
      <c r="H149" s="909"/>
      <c r="I149" s="909"/>
      <c r="J149" s="909"/>
      <c r="K149" s="909"/>
      <c r="L149" s="894"/>
      <c r="M149" s="894"/>
      <c r="N149" s="894"/>
      <c r="O149" s="894"/>
      <c r="P149" s="894"/>
      <c r="Q149" s="894"/>
      <c r="R149" s="894"/>
      <c r="S149" s="894"/>
      <c r="T149" s="894"/>
      <c r="U149" s="894"/>
      <c r="V149" s="894"/>
    </row>
    <row r="150" spans="1:22" ht="14.25" customHeight="1">
      <c r="A150" s="894"/>
      <c r="B150" s="898"/>
      <c r="C150" s="951"/>
      <c r="D150" s="951"/>
      <c r="E150" s="951"/>
      <c r="F150" s="951"/>
      <c r="G150" s="951"/>
      <c r="H150" s="951"/>
      <c r="I150" s="951"/>
      <c r="J150" s="894"/>
      <c r="K150" s="894"/>
      <c r="L150" s="894"/>
      <c r="M150" s="894"/>
      <c r="N150" s="894"/>
      <c r="O150" s="894"/>
      <c r="P150" s="894"/>
      <c r="Q150" s="894"/>
      <c r="R150" s="894"/>
      <c r="S150" s="894"/>
      <c r="T150" s="894"/>
      <c r="U150" s="894"/>
      <c r="V150" s="894"/>
    </row>
    <row r="151" spans="1:22" ht="14.25" customHeight="1">
      <c r="A151" s="894"/>
      <c r="B151" s="898"/>
      <c r="C151" s="898"/>
      <c r="D151" s="898"/>
      <c r="E151" s="898"/>
      <c r="F151" s="898"/>
      <c r="G151" s="898"/>
      <c r="H151" s="898"/>
      <c r="I151" s="898"/>
      <c r="J151" s="894"/>
      <c r="K151" s="894"/>
      <c r="L151" s="894"/>
      <c r="M151" s="894"/>
      <c r="N151" s="894"/>
      <c r="O151" s="894"/>
      <c r="P151" s="894"/>
      <c r="Q151" s="894"/>
      <c r="R151" s="894"/>
      <c r="S151" s="894"/>
      <c r="T151" s="894"/>
      <c r="U151" s="894"/>
      <c r="V151" s="894"/>
    </row>
    <row r="152" spans="1:22" ht="14.25" customHeight="1">
      <c r="A152" s="894"/>
      <c r="B152" s="900"/>
      <c r="C152" s="952"/>
      <c r="D152" s="952"/>
      <c r="E152" s="952"/>
      <c r="F152" s="952"/>
      <c r="G152" s="952"/>
      <c r="H152" s="952"/>
      <c r="I152" s="952"/>
      <c r="J152" s="894"/>
      <c r="K152" s="894"/>
      <c r="L152" s="894"/>
      <c r="M152" s="894"/>
      <c r="N152" s="894"/>
      <c r="O152" s="894"/>
      <c r="P152" s="894"/>
      <c r="Q152" s="894"/>
      <c r="R152" s="894"/>
      <c r="S152" s="894"/>
      <c r="T152" s="894"/>
      <c r="U152" s="894"/>
      <c r="V152" s="894"/>
    </row>
    <row r="153" spans="1:22" ht="14.25" customHeight="1">
      <c r="A153" s="894"/>
      <c r="B153" s="900"/>
      <c r="C153" s="952"/>
      <c r="D153" s="952"/>
      <c r="E153" s="952"/>
      <c r="F153" s="952"/>
      <c r="G153" s="952"/>
      <c r="H153" s="952"/>
      <c r="I153" s="952"/>
      <c r="J153" s="894"/>
      <c r="K153" s="894"/>
      <c r="L153" s="894"/>
      <c r="M153" s="894"/>
      <c r="N153" s="894"/>
      <c r="O153" s="894"/>
      <c r="P153" s="894"/>
      <c r="Q153" s="894"/>
      <c r="R153" s="894"/>
      <c r="S153" s="894"/>
      <c r="T153" s="894"/>
      <c r="U153" s="894"/>
      <c r="V153" s="894"/>
    </row>
    <row r="154" spans="1:22" ht="14.25" customHeight="1">
      <c r="A154" s="894"/>
      <c r="B154" s="900"/>
      <c r="C154" s="900"/>
      <c r="D154" s="900"/>
      <c r="E154" s="900"/>
      <c r="F154" s="900"/>
      <c r="G154" s="900"/>
      <c r="H154" s="900"/>
      <c r="I154" s="900"/>
      <c r="J154" s="894"/>
      <c r="K154" s="953"/>
      <c r="L154" s="894"/>
      <c r="M154" s="894"/>
      <c r="N154" s="894"/>
      <c r="O154" s="894"/>
      <c r="P154" s="894"/>
      <c r="Q154" s="894"/>
      <c r="R154" s="894"/>
      <c r="S154" s="894"/>
      <c r="T154" s="894"/>
      <c r="U154" s="894"/>
      <c r="V154" s="894"/>
    </row>
    <row r="155" spans="1:22" ht="14.25" customHeight="1">
      <c r="A155" s="894"/>
      <c r="B155" s="900"/>
      <c r="C155" s="900"/>
      <c r="D155" s="900"/>
      <c r="E155" s="900"/>
      <c r="F155" s="900"/>
      <c r="G155" s="900"/>
      <c r="H155" s="900"/>
      <c r="I155" s="900"/>
      <c r="J155" s="894"/>
      <c r="K155" s="894"/>
      <c r="L155" s="894"/>
      <c r="M155" s="894"/>
      <c r="N155" s="894"/>
      <c r="O155" s="894"/>
      <c r="P155" s="894"/>
      <c r="Q155" s="894"/>
      <c r="R155" s="894"/>
      <c r="S155" s="894"/>
      <c r="T155" s="894"/>
      <c r="U155" s="894"/>
      <c r="V155" s="894"/>
    </row>
    <row r="156" spans="1:22" ht="14.25" customHeight="1">
      <c r="A156" s="894"/>
      <c r="B156" s="900"/>
      <c r="C156" s="900"/>
      <c r="D156" s="900"/>
      <c r="E156" s="900"/>
      <c r="F156" s="900"/>
      <c r="G156" s="900"/>
      <c r="H156" s="900"/>
      <c r="I156" s="900"/>
      <c r="J156" s="894"/>
      <c r="K156" s="953"/>
      <c r="L156" s="894"/>
      <c r="M156" s="894"/>
      <c r="N156" s="894"/>
      <c r="O156" s="894"/>
      <c r="P156" s="894"/>
      <c r="Q156" s="894"/>
      <c r="R156" s="894"/>
      <c r="S156" s="894"/>
      <c r="T156" s="894"/>
      <c r="U156" s="894"/>
      <c r="V156" s="894"/>
    </row>
    <row r="157" spans="1:22" ht="14.25" customHeight="1">
      <c r="A157" s="894"/>
      <c r="B157" s="900"/>
      <c r="C157" s="900"/>
      <c r="D157" s="900"/>
      <c r="E157" s="900"/>
      <c r="F157" s="900"/>
      <c r="G157" s="900"/>
      <c r="H157" s="900"/>
      <c r="I157" s="900"/>
      <c r="J157" s="894"/>
      <c r="K157" s="894"/>
      <c r="L157" s="894"/>
      <c r="M157" s="894"/>
      <c r="N157" s="894"/>
      <c r="O157" s="894"/>
      <c r="P157" s="894"/>
      <c r="Q157" s="894"/>
      <c r="R157" s="894"/>
      <c r="S157" s="894"/>
      <c r="T157" s="894"/>
      <c r="U157" s="894"/>
      <c r="V157" s="894"/>
    </row>
    <row r="158" spans="1:22" ht="14.25" customHeight="1">
      <c r="A158" s="894"/>
      <c r="B158" s="894"/>
      <c r="C158" s="894"/>
      <c r="D158" s="894"/>
      <c r="E158" s="894"/>
      <c r="F158" s="894"/>
      <c r="G158" s="894"/>
      <c r="H158" s="894"/>
      <c r="I158" s="894"/>
      <c r="J158" s="894"/>
      <c r="K158" s="894"/>
      <c r="L158" s="894"/>
      <c r="M158" s="894"/>
      <c r="N158" s="894"/>
      <c r="O158" s="894"/>
      <c r="P158" s="894"/>
      <c r="Q158" s="894"/>
      <c r="R158" s="894"/>
      <c r="S158" s="894"/>
      <c r="T158" s="894"/>
      <c r="U158" s="894"/>
      <c r="V158" s="894"/>
    </row>
    <row r="159" spans="1:22" ht="14.25" customHeight="1">
      <c r="A159" s="894"/>
      <c r="B159" s="894"/>
      <c r="C159" s="894"/>
      <c r="D159" s="894"/>
      <c r="E159" s="894"/>
      <c r="F159" s="894"/>
      <c r="G159" s="894"/>
      <c r="H159" s="894"/>
      <c r="I159" s="894"/>
      <c r="J159" s="894"/>
      <c r="K159" s="894"/>
      <c r="L159" s="894"/>
      <c r="M159" s="894"/>
      <c r="N159" s="894"/>
      <c r="O159" s="894"/>
      <c r="P159" s="894"/>
      <c r="Q159" s="894"/>
      <c r="R159" s="894"/>
      <c r="S159" s="894"/>
      <c r="T159" s="894"/>
      <c r="U159" s="894"/>
      <c r="V159" s="894"/>
    </row>
    <row r="160" spans="1:22" ht="14.25" customHeight="1">
      <c r="A160" s="894"/>
      <c r="B160" s="894"/>
      <c r="C160" s="894"/>
      <c r="D160" s="894"/>
      <c r="E160" s="894"/>
      <c r="F160" s="894"/>
      <c r="G160" s="894"/>
      <c r="H160" s="894"/>
      <c r="I160" s="894"/>
      <c r="J160" s="894"/>
      <c r="K160" s="894"/>
      <c r="L160" s="894"/>
      <c r="M160" s="894"/>
      <c r="N160" s="894"/>
      <c r="O160" s="894"/>
      <c r="P160" s="894"/>
      <c r="Q160" s="894"/>
      <c r="R160" s="894"/>
      <c r="S160" s="894"/>
      <c r="T160" s="894"/>
      <c r="U160" s="894"/>
      <c r="V160" s="894"/>
    </row>
    <row r="161" spans="1:22" ht="14.25" customHeight="1">
      <c r="A161" s="894"/>
      <c r="B161" s="894"/>
      <c r="C161" s="894"/>
      <c r="D161" s="894"/>
      <c r="E161" s="894"/>
      <c r="F161" s="894"/>
      <c r="G161" s="894"/>
      <c r="H161" s="894"/>
      <c r="I161" s="894"/>
      <c r="J161" s="894"/>
      <c r="K161" s="894"/>
      <c r="L161" s="894"/>
      <c r="M161" s="894"/>
      <c r="N161" s="894"/>
      <c r="O161" s="894"/>
      <c r="P161" s="894"/>
      <c r="Q161" s="894"/>
      <c r="R161" s="894"/>
      <c r="S161" s="894"/>
      <c r="T161" s="894"/>
      <c r="U161" s="894"/>
      <c r="V161" s="894"/>
    </row>
    <row r="162" spans="1:22" ht="14.25" customHeight="1">
      <c r="A162" s="894"/>
      <c r="B162" s="894"/>
      <c r="C162" s="894"/>
      <c r="D162" s="894"/>
      <c r="E162" s="894"/>
      <c r="F162" s="894"/>
      <c r="G162" s="894"/>
      <c r="H162" s="894"/>
      <c r="I162" s="894"/>
      <c r="J162" s="894"/>
      <c r="K162" s="894"/>
      <c r="L162" s="894"/>
      <c r="M162" s="894"/>
      <c r="N162" s="894"/>
      <c r="O162" s="894"/>
      <c r="P162" s="894"/>
      <c r="Q162" s="894"/>
      <c r="R162" s="894"/>
      <c r="S162" s="894"/>
      <c r="T162" s="894"/>
      <c r="U162" s="894"/>
      <c r="V162" s="894"/>
    </row>
    <row r="163" spans="1:22" ht="14.25" customHeight="1">
      <c r="A163" s="894"/>
      <c r="B163" s="894"/>
      <c r="C163" s="894"/>
      <c r="D163" s="894"/>
      <c r="E163" s="894"/>
      <c r="F163" s="894"/>
      <c r="G163" s="894"/>
      <c r="H163" s="894"/>
      <c r="I163" s="894"/>
      <c r="J163" s="894"/>
      <c r="K163" s="894"/>
      <c r="L163" s="894"/>
      <c r="M163" s="894"/>
      <c r="N163" s="894"/>
      <c r="O163" s="894"/>
      <c r="P163" s="894"/>
      <c r="Q163" s="894"/>
      <c r="R163" s="894"/>
      <c r="S163" s="894"/>
      <c r="T163" s="894"/>
      <c r="U163" s="894"/>
      <c r="V163" s="894"/>
    </row>
    <row r="164" spans="1:22" ht="14.25" customHeight="1">
      <c r="A164" s="894"/>
      <c r="B164" s="894"/>
      <c r="C164" s="894"/>
      <c r="D164" s="894"/>
      <c r="E164" s="894"/>
      <c r="F164" s="894"/>
      <c r="G164" s="894"/>
      <c r="H164" s="894"/>
      <c r="I164" s="894"/>
      <c r="J164" s="894"/>
      <c r="K164" s="894"/>
      <c r="L164" s="894"/>
      <c r="M164" s="894"/>
      <c r="N164" s="894"/>
      <c r="O164" s="894"/>
      <c r="P164" s="894"/>
      <c r="Q164" s="894"/>
      <c r="R164" s="894"/>
      <c r="S164" s="894"/>
      <c r="T164" s="894"/>
      <c r="U164" s="894"/>
      <c r="V164" s="894"/>
    </row>
    <row r="165" spans="1:22" ht="14.25" customHeight="1">
      <c r="A165" s="894"/>
      <c r="B165" s="894"/>
      <c r="C165" s="894"/>
      <c r="D165" s="894"/>
      <c r="E165" s="894"/>
      <c r="F165" s="894"/>
      <c r="G165" s="894"/>
      <c r="H165" s="894"/>
      <c r="I165" s="894"/>
      <c r="J165" s="894"/>
      <c r="K165" s="894"/>
      <c r="L165" s="894"/>
      <c r="M165" s="894"/>
      <c r="N165" s="894"/>
      <c r="O165" s="894"/>
      <c r="P165" s="894"/>
      <c r="Q165" s="894"/>
      <c r="R165" s="894"/>
      <c r="S165" s="894"/>
      <c r="T165" s="894"/>
      <c r="U165" s="894"/>
      <c r="V165" s="894"/>
    </row>
    <row r="166" spans="1:22" ht="14.25" customHeight="1">
      <c r="A166" s="894"/>
      <c r="B166" s="894"/>
      <c r="C166" s="894"/>
      <c r="D166" s="894"/>
      <c r="E166" s="894"/>
      <c r="F166" s="894"/>
      <c r="G166" s="894"/>
      <c r="H166" s="894"/>
      <c r="I166" s="894"/>
      <c r="J166" s="894"/>
      <c r="K166" s="894"/>
      <c r="L166" s="894"/>
      <c r="M166" s="894"/>
      <c r="N166" s="894"/>
      <c r="O166" s="894"/>
      <c r="P166" s="894"/>
      <c r="Q166" s="894"/>
      <c r="R166" s="894"/>
      <c r="S166" s="894"/>
      <c r="T166" s="894"/>
      <c r="U166" s="894"/>
      <c r="V166" s="894"/>
    </row>
    <row r="167" spans="1:22" ht="14.25" customHeight="1">
      <c r="A167" s="894"/>
      <c r="B167" s="894"/>
      <c r="C167" s="894"/>
      <c r="D167" s="894"/>
      <c r="E167" s="894"/>
      <c r="F167" s="894"/>
      <c r="G167" s="894"/>
      <c r="H167" s="894"/>
      <c r="I167" s="894"/>
      <c r="J167" s="894"/>
      <c r="K167" s="894"/>
      <c r="L167" s="894"/>
      <c r="M167" s="894"/>
      <c r="N167" s="894"/>
      <c r="O167" s="894"/>
      <c r="P167" s="894"/>
      <c r="Q167" s="894"/>
      <c r="R167" s="894"/>
      <c r="S167" s="894"/>
      <c r="T167" s="894"/>
      <c r="U167" s="894"/>
      <c r="V167" s="894"/>
    </row>
    <row r="168" spans="1:22" ht="14.25" customHeight="1">
      <c r="A168" s="894"/>
      <c r="B168" s="894"/>
      <c r="C168" s="894"/>
      <c r="D168" s="894"/>
      <c r="E168" s="894"/>
      <c r="F168" s="894"/>
      <c r="G168" s="894"/>
      <c r="H168" s="894"/>
      <c r="I168" s="894"/>
      <c r="J168" s="894"/>
      <c r="K168" s="894"/>
      <c r="L168" s="894"/>
      <c r="M168" s="894"/>
      <c r="N168" s="894"/>
      <c r="O168" s="894"/>
      <c r="P168" s="894"/>
      <c r="Q168" s="894"/>
      <c r="R168" s="894"/>
      <c r="S168" s="894"/>
      <c r="T168" s="894"/>
      <c r="U168" s="894"/>
      <c r="V168" s="894"/>
    </row>
    <row r="169" spans="1:22" ht="14.25" customHeight="1">
      <c r="A169" s="894"/>
      <c r="B169" s="894"/>
      <c r="C169" s="894"/>
      <c r="D169" s="894"/>
      <c r="E169" s="894"/>
      <c r="F169" s="894"/>
      <c r="G169" s="894"/>
      <c r="H169" s="894"/>
      <c r="I169" s="894"/>
      <c r="J169" s="894"/>
      <c r="K169" s="894"/>
      <c r="L169" s="894"/>
      <c r="M169" s="894"/>
      <c r="N169" s="894"/>
      <c r="O169" s="894"/>
      <c r="P169" s="894"/>
      <c r="Q169" s="894"/>
      <c r="R169" s="894"/>
      <c r="S169" s="894"/>
      <c r="T169" s="894"/>
      <c r="U169" s="894"/>
      <c r="V169" s="894"/>
    </row>
    <row r="170" spans="1:22" ht="14.25" customHeight="1">
      <c r="A170" s="894"/>
      <c r="B170" s="894"/>
      <c r="C170" s="894"/>
      <c r="D170" s="894"/>
      <c r="E170" s="894"/>
      <c r="F170" s="894"/>
      <c r="G170" s="894"/>
      <c r="H170" s="894"/>
      <c r="I170" s="894"/>
      <c r="J170" s="894"/>
      <c r="K170" s="894"/>
      <c r="L170" s="894"/>
      <c r="M170" s="894"/>
      <c r="N170" s="894"/>
      <c r="O170" s="894"/>
      <c r="P170" s="894"/>
      <c r="Q170" s="894"/>
      <c r="R170" s="894"/>
      <c r="S170" s="894"/>
      <c r="T170" s="894"/>
      <c r="U170" s="894"/>
      <c r="V170" s="894"/>
    </row>
    <row r="171" spans="1:22" ht="14.25" customHeight="1">
      <c r="A171" s="894"/>
      <c r="B171" s="894"/>
      <c r="C171" s="894"/>
      <c r="D171" s="894"/>
      <c r="E171" s="894"/>
      <c r="F171" s="894"/>
      <c r="G171" s="894"/>
      <c r="H171" s="894"/>
      <c r="I171" s="894"/>
      <c r="J171" s="894"/>
      <c r="K171" s="894"/>
      <c r="L171" s="894"/>
      <c r="M171" s="894"/>
      <c r="N171" s="894"/>
      <c r="O171" s="894"/>
      <c r="P171" s="894"/>
      <c r="Q171" s="894"/>
      <c r="R171" s="894"/>
      <c r="S171" s="894"/>
      <c r="T171" s="894"/>
      <c r="U171" s="894"/>
      <c r="V171" s="894"/>
    </row>
    <row r="172" spans="1:22" ht="14.25" customHeight="1">
      <c r="A172" s="894"/>
      <c r="B172" s="894"/>
      <c r="C172" s="894"/>
      <c r="D172" s="894"/>
      <c r="E172" s="894"/>
      <c r="F172" s="894"/>
      <c r="G172" s="894"/>
      <c r="H172" s="894"/>
      <c r="I172" s="894"/>
      <c r="J172" s="894"/>
      <c r="K172" s="894"/>
      <c r="L172" s="894"/>
      <c r="M172" s="894"/>
      <c r="N172" s="894"/>
      <c r="O172" s="894"/>
      <c r="P172" s="894"/>
      <c r="Q172" s="894"/>
      <c r="R172" s="894"/>
      <c r="S172" s="894"/>
      <c r="T172" s="894"/>
      <c r="U172" s="894"/>
      <c r="V172" s="894"/>
    </row>
    <row r="173" spans="1:22" ht="14.25" customHeight="1">
      <c r="A173" s="894"/>
      <c r="B173" s="894"/>
      <c r="C173" s="894"/>
      <c r="D173" s="894"/>
      <c r="E173" s="894"/>
      <c r="F173" s="894"/>
      <c r="G173" s="894"/>
      <c r="H173" s="894"/>
      <c r="I173" s="894"/>
      <c r="J173" s="894"/>
      <c r="K173" s="894"/>
      <c r="L173" s="894"/>
      <c r="M173" s="894"/>
      <c r="N173" s="894"/>
      <c r="O173" s="894"/>
      <c r="P173" s="894"/>
      <c r="Q173" s="894"/>
      <c r="R173" s="894"/>
      <c r="S173" s="894"/>
      <c r="T173" s="894"/>
      <c r="U173" s="894"/>
      <c r="V173" s="894"/>
    </row>
    <row r="174" spans="1:22" ht="14.25" customHeight="1">
      <c r="A174" s="894"/>
      <c r="B174" s="894"/>
      <c r="C174" s="894"/>
      <c r="D174" s="894"/>
      <c r="E174" s="894"/>
      <c r="F174" s="894"/>
      <c r="G174" s="894"/>
      <c r="H174" s="894"/>
      <c r="I174" s="894"/>
      <c r="J174" s="894"/>
      <c r="K174" s="894"/>
      <c r="L174" s="894"/>
      <c r="M174" s="894"/>
      <c r="N174" s="894"/>
      <c r="O174" s="894"/>
      <c r="P174" s="894"/>
      <c r="Q174" s="894"/>
      <c r="R174" s="894"/>
      <c r="S174" s="894"/>
      <c r="T174" s="894"/>
      <c r="U174" s="894"/>
      <c r="V174" s="894"/>
    </row>
    <row r="175" spans="1:22" ht="14.25" customHeight="1">
      <c r="A175" s="894"/>
      <c r="B175" s="894"/>
      <c r="C175" s="894"/>
      <c r="D175" s="894"/>
      <c r="E175" s="894"/>
      <c r="F175" s="894"/>
      <c r="G175" s="894"/>
      <c r="H175" s="894"/>
      <c r="I175" s="894"/>
      <c r="J175" s="894"/>
      <c r="K175" s="894"/>
      <c r="L175" s="894"/>
      <c r="M175" s="894"/>
      <c r="N175" s="894"/>
      <c r="O175" s="894"/>
      <c r="P175" s="894"/>
      <c r="Q175" s="894"/>
      <c r="R175" s="894"/>
      <c r="S175" s="894"/>
      <c r="T175" s="894"/>
      <c r="U175" s="894"/>
      <c r="V175" s="894"/>
    </row>
    <row r="176" spans="1:22" ht="14.25" customHeight="1">
      <c r="A176" s="894"/>
      <c r="B176" s="894"/>
      <c r="C176" s="894"/>
      <c r="D176" s="894"/>
      <c r="E176" s="894"/>
      <c r="F176" s="894"/>
      <c r="G176" s="894"/>
      <c r="H176" s="894"/>
      <c r="I176" s="894"/>
      <c r="J176" s="894"/>
      <c r="K176" s="894"/>
      <c r="L176" s="894"/>
      <c r="M176" s="894"/>
      <c r="N176" s="894"/>
      <c r="O176" s="894"/>
      <c r="P176" s="894"/>
      <c r="Q176" s="894"/>
      <c r="R176" s="894"/>
      <c r="S176" s="894"/>
      <c r="T176" s="894"/>
      <c r="U176" s="894"/>
      <c r="V176" s="894"/>
    </row>
    <row r="177" spans="1:22" ht="14.25" customHeight="1">
      <c r="A177" s="894"/>
      <c r="B177" s="894"/>
      <c r="C177" s="894"/>
      <c r="D177" s="894"/>
      <c r="E177" s="894"/>
      <c r="F177" s="894"/>
      <c r="G177" s="894"/>
      <c r="H177" s="894"/>
      <c r="I177" s="894"/>
      <c r="J177" s="894"/>
      <c r="K177" s="894"/>
      <c r="L177" s="894"/>
      <c r="M177" s="894"/>
      <c r="N177" s="894"/>
      <c r="O177" s="894"/>
      <c r="P177" s="894"/>
      <c r="Q177" s="894"/>
      <c r="R177" s="894"/>
      <c r="S177" s="894"/>
      <c r="T177" s="894"/>
      <c r="U177" s="894"/>
      <c r="V177" s="894"/>
    </row>
    <row r="178" spans="1:22" ht="14.25" customHeight="1">
      <c r="A178" s="894"/>
      <c r="B178" s="894"/>
      <c r="C178" s="894"/>
      <c r="D178" s="894"/>
      <c r="E178" s="894"/>
      <c r="F178" s="894"/>
      <c r="G178" s="894"/>
      <c r="H178" s="894"/>
      <c r="I178" s="894"/>
      <c r="J178" s="894"/>
      <c r="K178" s="894"/>
      <c r="L178" s="894"/>
      <c r="M178" s="894"/>
      <c r="N178" s="894"/>
      <c r="O178" s="894"/>
      <c r="P178" s="894"/>
      <c r="Q178" s="894"/>
      <c r="R178" s="894"/>
      <c r="S178" s="894"/>
      <c r="T178" s="894"/>
      <c r="U178" s="894"/>
      <c r="V178" s="894"/>
    </row>
    <row r="179" spans="1:22" ht="14.25" customHeight="1">
      <c r="A179" s="894"/>
      <c r="B179" s="894"/>
      <c r="C179" s="894"/>
      <c r="D179" s="894"/>
      <c r="E179" s="894"/>
      <c r="F179" s="894"/>
      <c r="G179" s="894"/>
      <c r="H179" s="894"/>
      <c r="I179" s="894"/>
      <c r="J179" s="894"/>
      <c r="K179" s="894"/>
      <c r="L179" s="894"/>
      <c r="M179" s="894"/>
      <c r="N179" s="894"/>
      <c r="O179" s="894"/>
      <c r="P179" s="894"/>
      <c r="Q179" s="894"/>
      <c r="R179" s="894"/>
      <c r="S179" s="894"/>
      <c r="T179" s="894"/>
      <c r="U179" s="894"/>
      <c r="V179" s="894"/>
    </row>
    <row r="180" spans="1:22" ht="14.25" customHeight="1">
      <c r="A180" s="894"/>
      <c r="B180" s="894"/>
      <c r="C180" s="894"/>
      <c r="D180" s="894"/>
      <c r="E180" s="894"/>
      <c r="F180" s="894"/>
      <c r="G180" s="894"/>
      <c r="H180" s="894"/>
      <c r="I180" s="894"/>
      <c r="J180" s="894"/>
      <c r="K180" s="894"/>
      <c r="L180" s="894"/>
      <c r="M180" s="894"/>
      <c r="N180" s="894"/>
      <c r="O180" s="894"/>
      <c r="P180" s="894"/>
      <c r="Q180" s="894"/>
      <c r="R180" s="894"/>
      <c r="S180" s="894"/>
      <c r="T180" s="894"/>
      <c r="U180" s="894"/>
      <c r="V180" s="894"/>
    </row>
    <row r="181" spans="1:22" ht="14.25" customHeight="1">
      <c r="A181" s="894"/>
      <c r="B181" s="894"/>
      <c r="C181" s="894"/>
      <c r="D181" s="894"/>
      <c r="E181" s="894"/>
      <c r="F181" s="894"/>
      <c r="G181" s="894"/>
      <c r="H181" s="894"/>
      <c r="I181" s="894"/>
      <c r="J181" s="894"/>
      <c r="K181" s="894"/>
      <c r="L181" s="894"/>
      <c r="M181" s="894"/>
      <c r="N181" s="894"/>
      <c r="O181" s="894"/>
      <c r="P181" s="894"/>
      <c r="Q181" s="894"/>
      <c r="R181" s="894"/>
      <c r="S181" s="894"/>
      <c r="T181" s="894"/>
      <c r="U181" s="894"/>
      <c r="V181" s="894"/>
    </row>
    <row r="182" spans="1:22" ht="14.25" customHeight="1">
      <c r="A182" s="894"/>
      <c r="B182" s="894"/>
      <c r="C182" s="894"/>
      <c r="D182" s="894"/>
      <c r="E182" s="894"/>
      <c r="F182" s="894"/>
      <c r="G182" s="894"/>
      <c r="H182" s="894"/>
      <c r="I182" s="894"/>
      <c r="J182" s="894"/>
      <c r="K182" s="894"/>
      <c r="L182" s="894"/>
      <c r="M182" s="894"/>
      <c r="N182" s="894"/>
      <c r="O182" s="894"/>
      <c r="P182" s="894"/>
      <c r="Q182" s="894"/>
      <c r="R182" s="894"/>
      <c r="S182" s="894"/>
      <c r="T182" s="894"/>
      <c r="U182" s="894"/>
      <c r="V182" s="894"/>
    </row>
    <row r="183" spans="1:22" ht="14.25" customHeight="1">
      <c r="A183" s="894"/>
      <c r="B183" s="894"/>
      <c r="C183" s="894"/>
      <c r="D183" s="894"/>
      <c r="E183" s="894"/>
      <c r="F183" s="894"/>
      <c r="G183" s="894"/>
      <c r="H183" s="894"/>
      <c r="I183" s="894"/>
      <c r="J183" s="894"/>
      <c r="K183" s="894"/>
      <c r="L183" s="894"/>
      <c r="M183" s="894"/>
      <c r="N183" s="894"/>
      <c r="O183" s="894"/>
      <c r="P183" s="894"/>
      <c r="Q183" s="894"/>
      <c r="R183" s="894"/>
      <c r="S183" s="894"/>
      <c r="T183" s="894"/>
      <c r="U183" s="894"/>
      <c r="V183" s="894"/>
    </row>
    <row r="184" spans="1:22" ht="14.25" customHeight="1">
      <c r="A184" s="894"/>
      <c r="B184" s="894"/>
      <c r="C184" s="894"/>
      <c r="D184" s="894"/>
      <c r="E184" s="894"/>
      <c r="F184" s="894"/>
      <c r="G184" s="894"/>
      <c r="H184" s="894"/>
      <c r="I184" s="894"/>
      <c r="J184" s="894"/>
      <c r="K184" s="894"/>
      <c r="L184" s="894"/>
      <c r="M184" s="894"/>
      <c r="N184" s="894"/>
      <c r="O184" s="894"/>
      <c r="P184" s="894"/>
      <c r="Q184" s="894"/>
      <c r="R184" s="894"/>
      <c r="S184" s="894"/>
      <c r="T184" s="894"/>
      <c r="U184" s="894"/>
      <c r="V184" s="894"/>
    </row>
    <row r="185" spans="1:22" ht="14.25" customHeight="1">
      <c r="A185" s="894"/>
      <c r="B185" s="894"/>
      <c r="C185" s="894"/>
      <c r="D185" s="894"/>
      <c r="E185" s="894"/>
      <c r="F185" s="894"/>
      <c r="G185" s="894"/>
      <c r="H185" s="894"/>
      <c r="I185" s="894"/>
      <c r="J185" s="894"/>
      <c r="K185" s="894"/>
      <c r="L185" s="894"/>
      <c r="M185" s="894"/>
      <c r="N185" s="894"/>
      <c r="O185" s="894"/>
      <c r="P185" s="894"/>
      <c r="Q185" s="894"/>
      <c r="R185" s="894"/>
      <c r="S185" s="894"/>
      <c r="T185" s="894"/>
      <c r="U185" s="894"/>
      <c r="V185" s="894"/>
    </row>
    <row r="186" spans="1:22" ht="14.25" customHeight="1">
      <c r="A186" s="894"/>
      <c r="B186" s="894"/>
      <c r="C186" s="894"/>
      <c r="D186" s="894"/>
      <c r="E186" s="894"/>
      <c r="F186" s="894"/>
      <c r="G186" s="894"/>
      <c r="H186" s="894"/>
      <c r="I186" s="894"/>
      <c r="J186" s="894"/>
      <c r="K186" s="894"/>
      <c r="L186" s="894"/>
      <c r="M186" s="894"/>
      <c r="N186" s="894"/>
      <c r="O186" s="894"/>
      <c r="P186" s="894"/>
      <c r="Q186" s="894"/>
      <c r="R186" s="894"/>
      <c r="S186" s="894"/>
      <c r="T186" s="894"/>
      <c r="U186" s="894"/>
      <c r="V186" s="894"/>
    </row>
    <row r="187" spans="1:22" ht="14.25" customHeight="1">
      <c r="A187" s="894"/>
      <c r="B187" s="894"/>
      <c r="C187" s="894"/>
      <c r="D187" s="894"/>
      <c r="E187" s="894"/>
      <c r="F187" s="894"/>
      <c r="G187" s="894"/>
      <c r="H187" s="894"/>
      <c r="I187" s="894"/>
      <c r="J187" s="894"/>
      <c r="K187" s="894"/>
      <c r="L187" s="894"/>
      <c r="M187" s="894"/>
      <c r="N187" s="894"/>
      <c r="O187" s="894"/>
      <c r="P187" s="894"/>
      <c r="Q187" s="894"/>
      <c r="R187" s="894"/>
      <c r="S187" s="894"/>
      <c r="T187" s="894"/>
      <c r="U187" s="894"/>
      <c r="V187" s="894"/>
    </row>
    <row r="188" spans="1:22" ht="14.25" customHeight="1">
      <c r="A188" s="894"/>
      <c r="B188" s="894"/>
      <c r="C188" s="894"/>
      <c r="D188" s="894"/>
      <c r="E188" s="894"/>
      <c r="F188" s="894"/>
      <c r="G188" s="894"/>
      <c r="H188" s="894"/>
      <c r="I188" s="894"/>
      <c r="J188" s="894"/>
      <c r="K188" s="894"/>
      <c r="L188" s="894"/>
      <c r="M188" s="894"/>
      <c r="N188" s="894"/>
      <c r="O188" s="894"/>
      <c r="P188" s="894"/>
      <c r="Q188" s="894"/>
      <c r="R188" s="894"/>
      <c r="S188" s="894"/>
      <c r="T188" s="894"/>
      <c r="U188" s="894"/>
      <c r="V188" s="894"/>
    </row>
    <row r="189" spans="1:22" ht="14.25" customHeight="1">
      <c r="A189" s="894"/>
      <c r="B189" s="894"/>
      <c r="C189" s="894"/>
      <c r="D189" s="894"/>
      <c r="E189" s="894"/>
      <c r="F189" s="894"/>
      <c r="G189" s="894"/>
      <c r="H189" s="894"/>
      <c r="I189" s="894"/>
      <c r="J189" s="894"/>
      <c r="K189" s="894"/>
      <c r="L189" s="894"/>
      <c r="M189" s="894"/>
      <c r="N189" s="894"/>
      <c r="O189" s="894"/>
      <c r="P189" s="894"/>
      <c r="Q189" s="894"/>
      <c r="R189" s="894"/>
      <c r="S189" s="894"/>
      <c r="T189" s="894"/>
      <c r="U189" s="894"/>
      <c r="V189" s="894"/>
    </row>
    <row r="190" spans="1:22" ht="14.25" customHeight="1">
      <c r="A190" s="894"/>
      <c r="B190" s="894"/>
      <c r="C190" s="894"/>
      <c r="D190" s="894"/>
      <c r="E190" s="894"/>
      <c r="F190" s="894"/>
      <c r="G190" s="894"/>
      <c r="H190" s="894"/>
      <c r="I190" s="894"/>
      <c r="J190" s="894"/>
      <c r="K190" s="894"/>
      <c r="L190" s="894"/>
      <c r="M190" s="894"/>
      <c r="N190" s="894"/>
      <c r="O190" s="894"/>
      <c r="P190" s="894"/>
      <c r="Q190" s="894"/>
      <c r="R190" s="894"/>
      <c r="S190" s="894"/>
      <c r="T190" s="894"/>
      <c r="U190" s="894"/>
      <c r="V190" s="894"/>
    </row>
    <row r="191" spans="1:22" ht="14.25" customHeight="1">
      <c r="A191" s="894"/>
      <c r="B191" s="894"/>
      <c r="C191" s="894"/>
      <c r="D191" s="894"/>
      <c r="E191" s="894"/>
      <c r="F191" s="894"/>
      <c r="G191" s="894"/>
      <c r="H191" s="894"/>
      <c r="I191" s="894"/>
      <c r="J191" s="894"/>
      <c r="K191" s="894"/>
      <c r="L191" s="894"/>
      <c r="M191" s="894"/>
      <c r="N191" s="894"/>
      <c r="O191" s="894"/>
      <c r="P191" s="894"/>
      <c r="Q191" s="894"/>
      <c r="R191" s="894"/>
      <c r="S191" s="894"/>
      <c r="T191" s="894"/>
      <c r="U191" s="894"/>
      <c r="V191" s="894"/>
    </row>
    <row r="192" spans="1:22" ht="14.25" customHeight="1">
      <c r="A192" s="894"/>
      <c r="B192" s="894"/>
      <c r="C192" s="894"/>
      <c r="D192" s="894"/>
      <c r="E192" s="894"/>
      <c r="F192" s="894"/>
      <c r="G192" s="894"/>
      <c r="H192" s="894"/>
      <c r="I192" s="894"/>
      <c r="J192" s="894"/>
      <c r="K192" s="894"/>
      <c r="L192" s="894"/>
      <c r="M192" s="894"/>
      <c r="N192" s="894"/>
      <c r="O192" s="894"/>
      <c r="P192" s="894"/>
      <c r="Q192" s="894"/>
      <c r="R192" s="894"/>
      <c r="S192" s="894"/>
      <c r="T192" s="894"/>
      <c r="U192" s="894"/>
      <c r="V192" s="894"/>
    </row>
    <row r="193" spans="1:22" ht="14.25" customHeight="1">
      <c r="A193" s="894"/>
      <c r="B193" s="894"/>
      <c r="C193" s="894"/>
      <c r="D193" s="894"/>
      <c r="E193" s="894"/>
      <c r="F193" s="894"/>
      <c r="G193" s="894"/>
      <c r="H193" s="894"/>
      <c r="I193" s="894"/>
      <c r="J193" s="894"/>
      <c r="K193" s="894"/>
      <c r="L193" s="894"/>
      <c r="M193" s="894"/>
      <c r="N193" s="894"/>
      <c r="O193" s="894"/>
      <c r="P193" s="894"/>
      <c r="Q193" s="894"/>
      <c r="R193" s="894"/>
      <c r="S193" s="894"/>
      <c r="T193" s="894"/>
      <c r="U193" s="894"/>
      <c r="V193" s="894"/>
    </row>
    <row r="194" spans="1:22" ht="14.25" customHeight="1">
      <c r="A194" s="894"/>
      <c r="B194" s="894"/>
      <c r="C194" s="894"/>
      <c r="D194" s="894"/>
      <c r="E194" s="894"/>
      <c r="F194" s="894"/>
      <c r="G194" s="894"/>
      <c r="H194" s="894"/>
      <c r="I194" s="894"/>
      <c r="J194" s="894"/>
      <c r="K194" s="894"/>
      <c r="L194" s="894"/>
      <c r="M194" s="894"/>
      <c r="N194" s="894"/>
      <c r="O194" s="894"/>
      <c r="P194" s="894"/>
      <c r="Q194" s="894"/>
      <c r="R194" s="894"/>
      <c r="S194" s="894"/>
      <c r="T194" s="894"/>
      <c r="U194" s="894"/>
      <c r="V194" s="894"/>
    </row>
    <row r="195" spans="1:22" ht="14.25" customHeight="1">
      <c r="A195" s="894"/>
      <c r="B195" s="894"/>
      <c r="C195" s="894"/>
      <c r="D195" s="894"/>
      <c r="E195" s="894"/>
      <c r="F195" s="894"/>
      <c r="G195" s="894"/>
      <c r="H195" s="894"/>
      <c r="I195" s="894"/>
      <c r="J195" s="894"/>
      <c r="K195" s="894"/>
      <c r="L195" s="894"/>
      <c r="M195" s="894"/>
      <c r="N195" s="894"/>
      <c r="O195" s="894"/>
      <c r="P195" s="894"/>
      <c r="Q195" s="894"/>
      <c r="R195" s="894"/>
      <c r="S195" s="894"/>
      <c r="T195" s="894"/>
      <c r="U195" s="894"/>
      <c r="V195" s="894"/>
    </row>
    <row r="196" spans="1:22" ht="14.25" customHeight="1">
      <c r="A196" s="894"/>
      <c r="B196" s="894"/>
      <c r="C196" s="894"/>
      <c r="D196" s="894"/>
      <c r="E196" s="894"/>
      <c r="F196" s="894"/>
      <c r="G196" s="894"/>
      <c r="H196" s="894"/>
      <c r="I196" s="894"/>
      <c r="J196" s="894"/>
      <c r="K196" s="894"/>
      <c r="L196" s="894"/>
      <c r="M196" s="894"/>
      <c r="N196" s="894"/>
      <c r="O196" s="894"/>
      <c r="P196" s="894"/>
      <c r="Q196" s="894"/>
      <c r="R196" s="894"/>
      <c r="S196" s="894"/>
      <c r="T196" s="894"/>
      <c r="U196" s="894"/>
      <c r="V196" s="894"/>
    </row>
    <row r="197" spans="1:22" ht="14.25" customHeight="1">
      <c r="A197" s="894"/>
      <c r="B197" s="894"/>
      <c r="C197" s="894"/>
      <c r="D197" s="894"/>
      <c r="E197" s="894"/>
      <c r="F197" s="894"/>
      <c r="G197" s="894"/>
      <c r="H197" s="894"/>
      <c r="I197" s="894"/>
      <c r="J197" s="894"/>
      <c r="K197" s="894"/>
      <c r="L197" s="894"/>
      <c r="M197" s="894"/>
      <c r="N197" s="894"/>
      <c r="O197" s="894"/>
      <c r="P197" s="894"/>
      <c r="Q197" s="894"/>
      <c r="R197" s="894"/>
      <c r="S197" s="894"/>
      <c r="T197" s="894"/>
      <c r="U197" s="894"/>
      <c r="V197" s="894"/>
    </row>
    <row r="198" spans="1:22" ht="14.25" customHeight="1">
      <c r="A198" s="894"/>
      <c r="B198" s="894"/>
      <c r="C198" s="894"/>
      <c r="D198" s="894"/>
      <c r="E198" s="894"/>
      <c r="F198" s="894"/>
      <c r="G198" s="894"/>
      <c r="H198" s="894"/>
      <c r="I198" s="894"/>
      <c r="J198" s="894"/>
      <c r="K198" s="894"/>
      <c r="L198" s="894"/>
      <c r="M198" s="894"/>
      <c r="N198" s="894"/>
      <c r="O198" s="894"/>
      <c r="P198" s="894"/>
      <c r="Q198" s="894"/>
      <c r="R198" s="894"/>
      <c r="S198" s="894"/>
      <c r="T198" s="894"/>
      <c r="U198" s="894"/>
      <c r="V198" s="894"/>
    </row>
    <row r="199" spans="1:22" ht="14.25" customHeight="1">
      <c r="A199" s="894"/>
      <c r="B199" s="894"/>
      <c r="C199" s="894"/>
      <c r="D199" s="894"/>
      <c r="E199" s="894"/>
      <c r="F199" s="894"/>
      <c r="G199" s="894"/>
      <c r="H199" s="894"/>
      <c r="I199" s="894"/>
      <c r="J199" s="894"/>
      <c r="K199" s="894"/>
      <c r="L199" s="894"/>
      <c r="M199" s="894"/>
      <c r="N199" s="894"/>
      <c r="O199" s="894"/>
      <c r="P199" s="894"/>
      <c r="Q199" s="894"/>
      <c r="R199" s="894"/>
      <c r="S199" s="894"/>
      <c r="T199" s="894"/>
      <c r="U199" s="894"/>
      <c r="V199" s="894"/>
    </row>
    <row r="200" spans="1:22" ht="14.25" customHeight="1">
      <c r="A200" s="894"/>
      <c r="B200" s="894"/>
      <c r="C200" s="894"/>
      <c r="D200" s="894"/>
      <c r="E200" s="894"/>
      <c r="F200" s="894"/>
      <c r="G200" s="894"/>
      <c r="H200" s="894"/>
      <c r="I200" s="894"/>
      <c r="J200" s="894"/>
      <c r="K200" s="894"/>
      <c r="L200" s="894"/>
      <c r="M200" s="894"/>
      <c r="N200" s="894"/>
      <c r="O200" s="894"/>
      <c r="P200" s="894"/>
      <c r="Q200" s="894"/>
      <c r="R200" s="894"/>
      <c r="S200" s="894"/>
      <c r="T200" s="894"/>
      <c r="U200" s="894"/>
      <c r="V200" s="894"/>
    </row>
    <row r="201" spans="1:22" ht="14.25" customHeight="1">
      <c r="A201" s="894"/>
      <c r="B201" s="894"/>
      <c r="C201" s="894"/>
      <c r="D201" s="894"/>
      <c r="E201" s="894"/>
      <c r="F201" s="894"/>
      <c r="G201" s="894"/>
      <c r="H201" s="894"/>
      <c r="I201" s="894"/>
      <c r="J201" s="894"/>
      <c r="K201" s="894"/>
      <c r="L201" s="894"/>
      <c r="M201" s="894"/>
      <c r="N201" s="894"/>
      <c r="O201" s="894"/>
      <c r="P201" s="894"/>
      <c r="Q201" s="894"/>
      <c r="R201" s="894"/>
      <c r="S201" s="894"/>
      <c r="T201" s="894"/>
      <c r="U201" s="894"/>
      <c r="V201" s="894"/>
    </row>
    <row r="202" spans="1:22" ht="14.25" customHeight="1">
      <c r="A202" s="894"/>
      <c r="B202" s="894"/>
      <c r="C202" s="894"/>
      <c r="D202" s="894"/>
      <c r="E202" s="894"/>
      <c r="F202" s="894"/>
      <c r="G202" s="894"/>
      <c r="H202" s="894"/>
      <c r="I202" s="894"/>
      <c r="J202" s="894"/>
      <c r="K202" s="894"/>
      <c r="L202" s="894"/>
      <c r="M202" s="894"/>
      <c r="N202" s="894"/>
      <c r="O202" s="894"/>
      <c r="P202" s="894"/>
      <c r="Q202" s="894"/>
      <c r="R202" s="894"/>
      <c r="S202" s="894"/>
      <c r="T202" s="894"/>
      <c r="U202" s="894"/>
      <c r="V202" s="894"/>
    </row>
    <row r="203" spans="1:22" ht="14.25" customHeight="1">
      <c r="A203" s="894"/>
      <c r="B203" s="894"/>
      <c r="C203" s="894"/>
      <c r="D203" s="894"/>
      <c r="E203" s="894"/>
      <c r="F203" s="894"/>
      <c r="G203" s="894"/>
      <c r="H203" s="894"/>
      <c r="I203" s="894"/>
      <c r="J203" s="894"/>
      <c r="K203" s="894"/>
      <c r="L203" s="894"/>
      <c r="M203" s="894"/>
      <c r="N203" s="894"/>
      <c r="O203" s="894"/>
      <c r="P203" s="894"/>
      <c r="Q203" s="894"/>
      <c r="R203" s="894"/>
      <c r="S203" s="894"/>
      <c r="T203" s="894"/>
      <c r="U203" s="894"/>
      <c r="V203" s="894"/>
    </row>
    <row r="204" spans="1:22" ht="14.25" customHeight="1">
      <c r="A204" s="894"/>
      <c r="B204" s="894"/>
      <c r="C204" s="894"/>
      <c r="D204" s="894"/>
      <c r="E204" s="894"/>
      <c r="F204" s="894"/>
      <c r="G204" s="894"/>
      <c r="H204" s="894"/>
      <c r="I204" s="894"/>
      <c r="J204" s="894"/>
      <c r="K204" s="894"/>
      <c r="L204" s="894"/>
      <c r="M204" s="894"/>
      <c r="N204" s="894"/>
      <c r="O204" s="894"/>
      <c r="P204" s="894"/>
      <c r="Q204" s="894"/>
      <c r="R204" s="894"/>
      <c r="S204" s="894"/>
      <c r="T204" s="894"/>
      <c r="U204" s="894"/>
      <c r="V204" s="894"/>
    </row>
    <row r="205" spans="1:22" ht="14.25" customHeight="1">
      <c r="A205" s="894"/>
      <c r="B205" s="894"/>
      <c r="C205" s="894"/>
      <c r="D205" s="894"/>
      <c r="E205" s="894"/>
      <c r="F205" s="894"/>
      <c r="G205" s="894"/>
      <c r="H205" s="894"/>
      <c r="I205" s="894"/>
      <c r="J205" s="894"/>
      <c r="K205" s="894"/>
      <c r="L205" s="894"/>
      <c r="M205" s="894"/>
      <c r="N205" s="894"/>
      <c r="O205" s="894"/>
      <c r="P205" s="894"/>
      <c r="Q205" s="894"/>
      <c r="R205" s="894"/>
      <c r="S205" s="894"/>
      <c r="T205" s="894"/>
      <c r="U205" s="894"/>
      <c r="V205" s="894"/>
    </row>
    <row r="206" spans="1:22" ht="14.25" customHeight="1">
      <c r="A206" s="894"/>
      <c r="B206" s="894"/>
      <c r="C206" s="894"/>
      <c r="D206" s="894"/>
      <c r="E206" s="894"/>
      <c r="F206" s="894"/>
      <c r="G206" s="894"/>
      <c r="H206" s="894"/>
      <c r="I206" s="894"/>
      <c r="J206" s="894"/>
      <c r="K206" s="894"/>
      <c r="L206" s="894"/>
      <c r="M206" s="894"/>
      <c r="N206" s="894"/>
      <c r="O206" s="894"/>
      <c r="P206" s="894"/>
      <c r="Q206" s="894"/>
      <c r="R206" s="894"/>
      <c r="S206" s="894"/>
      <c r="T206" s="894"/>
      <c r="U206" s="894"/>
      <c r="V206" s="894"/>
    </row>
    <row r="207" spans="1:22" ht="14.25" customHeight="1">
      <c r="A207" s="894"/>
      <c r="B207" s="894"/>
      <c r="C207" s="894"/>
      <c r="D207" s="894"/>
      <c r="E207" s="894"/>
      <c r="F207" s="894"/>
      <c r="G207" s="894"/>
      <c r="H207" s="894"/>
      <c r="I207" s="894"/>
      <c r="J207" s="894"/>
      <c r="K207" s="894"/>
      <c r="L207" s="894"/>
      <c r="M207" s="894"/>
      <c r="N207" s="894"/>
      <c r="O207" s="894"/>
      <c r="P207" s="894"/>
      <c r="Q207" s="894"/>
      <c r="R207" s="894"/>
      <c r="S207" s="894"/>
      <c r="T207" s="894"/>
      <c r="U207" s="894"/>
      <c r="V207" s="894"/>
    </row>
    <row r="208" spans="1:22" ht="14.25" customHeight="1">
      <c r="A208" s="894"/>
      <c r="B208" s="894"/>
      <c r="C208" s="894"/>
      <c r="D208" s="894"/>
      <c r="E208" s="894"/>
      <c r="F208" s="894"/>
      <c r="G208" s="894"/>
      <c r="H208" s="894"/>
      <c r="I208" s="894"/>
      <c r="J208" s="894"/>
      <c r="K208" s="894"/>
      <c r="L208" s="894"/>
      <c r="M208" s="894"/>
      <c r="N208" s="894"/>
      <c r="O208" s="894"/>
      <c r="P208" s="894"/>
      <c r="Q208" s="894"/>
      <c r="R208" s="894"/>
      <c r="S208" s="894"/>
      <c r="T208" s="894"/>
      <c r="U208" s="894"/>
      <c r="V208" s="894"/>
    </row>
    <row r="209" spans="1:22" ht="14.25" customHeight="1">
      <c r="A209" s="894"/>
      <c r="B209" s="894"/>
      <c r="C209" s="894"/>
      <c r="D209" s="894"/>
      <c r="E209" s="894"/>
      <c r="F209" s="894"/>
      <c r="G209" s="894"/>
      <c r="H209" s="894"/>
      <c r="I209" s="894"/>
      <c r="J209" s="894"/>
      <c r="K209" s="894"/>
      <c r="L209" s="894"/>
      <c r="M209" s="894"/>
      <c r="N209" s="894"/>
      <c r="O209" s="894"/>
      <c r="P209" s="894"/>
      <c r="Q209" s="894"/>
      <c r="R209" s="894"/>
      <c r="S209" s="894"/>
      <c r="T209" s="894"/>
      <c r="U209" s="894"/>
      <c r="V209" s="894"/>
    </row>
    <row r="210" spans="1:22" ht="14.25" customHeight="1">
      <c r="A210" s="894"/>
      <c r="B210" s="894"/>
      <c r="C210" s="894"/>
      <c r="D210" s="894"/>
      <c r="E210" s="894"/>
      <c r="F210" s="894"/>
      <c r="G210" s="894"/>
      <c r="H210" s="894"/>
      <c r="I210" s="894"/>
      <c r="J210" s="894"/>
      <c r="K210" s="894"/>
      <c r="L210" s="894"/>
      <c r="M210" s="894"/>
      <c r="N210" s="894"/>
      <c r="O210" s="894"/>
      <c r="P210" s="894"/>
      <c r="Q210" s="894"/>
      <c r="R210" s="894"/>
      <c r="S210" s="894"/>
      <c r="T210" s="894"/>
      <c r="U210" s="894"/>
      <c r="V210" s="894"/>
    </row>
    <row r="211" spans="1:22" ht="14.25" customHeight="1">
      <c r="A211" s="894"/>
      <c r="B211" s="894"/>
      <c r="C211" s="894"/>
      <c r="D211" s="894"/>
      <c r="E211" s="894"/>
      <c r="F211" s="894"/>
      <c r="G211" s="894"/>
      <c r="H211" s="894"/>
      <c r="I211" s="894"/>
      <c r="J211" s="894"/>
      <c r="K211" s="894"/>
      <c r="L211" s="894"/>
      <c r="M211" s="894"/>
      <c r="N211" s="894"/>
      <c r="O211" s="894"/>
      <c r="P211" s="894"/>
      <c r="Q211" s="894"/>
      <c r="R211" s="894"/>
      <c r="S211" s="894"/>
      <c r="T211" s="894"/>
      <c r="U211" s="894"/>
      <c r="V211" s="894"/>
    </row>
    <row r="212" spans="1:22" ht="14.25" customHeight="1">
      <c r="A212" s="894"/>
      <c r="B212" s="894"/>
      <c r="C212" s="894"/>
      <c r="D212" s="894"/>
      <c r="E212" s="894"/>
      <c r="F212" s="894"/>
      <c r="G212" s="894"/>
      <c r="H212" s="894"/>
      <c r="I212" s="894"/>
      <c r="J212" s="894"/>
      <c r="K212" s="894"/>
      <c r="L212" s="894"/>
      <c r="M212" s="894"/>
      <c r="N212" s="894"/>
      <c r="O212" s="894"/>
      <c r="P212" s="894"/>
      <c r="Q212" s="894"/>
      <c r="R212" s="894"/>
      <c r="S212" s="894"/>
      <c r="T212" s="894"/>
      <c r="U212" s="894"/>
      <c r="V212" s="894"/>
    </row>
    <row r="213" spans="1:22" ht="14.25" customHeight="1">
      <c r="A213" s="894"/>
      <c r="B213" s="894"/>
      <c r="C213" s="894"/>
      <c r="D213" s="894"/>
      <c r="E213" s="894"/>
      <c r="F213" s="894"/>
      <c r="G213" s="894"/>
      <c r="H213" s="894"/>
      <c r="I213" s="894"/>
      <c r="J213" s="894"/>
      <c r="K213" s="894"/>
      <c r="L213" s="894"/>
      <c r="M213" s="894"/>
      <c r="N213" s="894"/>
      <c r="O213" s="894"/>
      <c r="P213" s="894"/>
      <c r="Q213" s="894"/>
      <c r="R213" s="894"/>
      <c r="S213" s="894"/>
      <c r="T213" s="894"/>
      <c r="U213" s="894"/>
      <c r="V213" s="894"/>
    </row>
    <row r="214" spans="1:22" ht="14.25" customHeight="1">
      <c r="A214" s="894"/>
      <c r="B214" s="894"/>
      <c r="C214" s="894"/>
      <c r="D214" s="894"/>
      <c r="E214" s="894"/>
      <c r="F214" s="894"/>
      <c r="G214" s="894"/>
      <c r="H214" s="894"/>
      <c r="I214" s="894"/>
      <c r="J214" s="894"/>
      <c r="K214" s="894"/>
      <c r="L214" s="894"/>
      <c r="M214" s="894"/>
      <c r="N214" s="894"/>
      <c r="O214" s="894"/>
      <c r="P214" s="894"/>
      <c r="Q214" s="894"/>
      <c r="R214" s="894"/>
      <c r="S214" s="894"/>
      <c r="T214" s="894"/>
      <c r="U214" s="894"/>
      <c r="V214" s="894"/>
    </row>
    <row r="215" spans="1:22" ht="14.25" customHeight="1">
      <c r="A215" s="894"/>
      <c r="B215" s="894"/>
      <c r="C215" s="894"/>
      <c r="D215" s="894"/>
      <c r="E215" s="894"/>
      <c r="F215" s="894"/>
      <c r="G215" s="894"/>
      <c r="H215" s="894"/>
      <c r="I215" s="894"/>
      <c r="J215" s="894"/>
      <c r="K215" s="894"/>
      <c r="L215" s="894"/>
      <c r="M215" s="894"/>
      <c r="N215" s="894"/>
      <c r="O215" s="894"/>
      <c r="P215" s="894"/>
      <c r="Q215" s="894"/>
      <c r="R215" s="894"/>
      <c r="S215" s="894"/>
      <c r="T215" s="894"/>
      <c r="U215" s="894"/>
      <c r="V215" s="894"/>
    </row>
    <row r="216" spans="1:22" ht="14.25" customHeight="1">
      <c r="A216" s="894"/>
      <c r="B216" s="894"/>
      <c r="C216" s="894"/>
      <c r="D216" s="894"/>
      <c r="E216" s="894"/>
      <c r="F216" s="894"/>
      <c r="G216" s="894"/>
      <c r="H216" s="894"/>
      <c r="I216" s="894"/>
      <c r="J216" s="894"/>
      <c r="K216" s="894"/>
      <c r="L216" s="894"/>
      <c r="M216" s="894"/>
      <c r="N216" s="894"/>
      <c r="O216" s="894"/>
      <c r="P216" s="894"/>
      <c r="Q216" s="894"/>
      <c r="R216" s="894"/>
      <c r="S216" s="894"/>
      <c r="T216" s="894"/>
      <c r="U216" s="894"/>
      <c r="V216" s="894"/>
    </row>
    <row r="217" spans="1:22" ht="14.25" customHeight="1">
      <c r="A217" s="894"/>
      <c r="B217" s="894"/>
      <c r="C217" s="894"/>
      <c r="D217" s="894"/>
      <c r="E217" s="894"/>
      <c r="F217" s="894"/>
      <c r="G217" s="894"/>
      <c r="H217" s="894"/>
      <c r="I217" s="894"/>
      <c r="J217" s="894"/>
      <c r="K217" s="894"/>
      <c r="L217" s="894"/>
      <c r="M217" s="894"/>
      <c r="N217" s="894"/>
      <c r="O217" s="894"/>
      <c r="P217" s="894"/>
      <c r="Q217" s="894"/>
      <c r="R217" s="894"/>
      <c r="S217" s="894"/>
      <c r="T217" s="894"/>
      <c r="U217" s="894"/>
      <c r="V217" s="894"/>
    </row>
    <row r="218" spans="1:22" ht="14.25" customHeight="1">
      <c r="A218" s="894"/>
      <c r="B218" s="894"/>
      <c r="C218" s="894"/>
      <c r="D218" s="894"/>
      <c r="E218" s="894"/>
      <c r="F218" s="894"/>
      <c r="G218" s="894"/>
      <c r="H218" s="894"/>
      <c r="I218" s="894"/>
      <c r="J218" s="894"/>
      <c r="K218" s="894"/>
      <c r="L218" s="894"/>
      <c r="M218" s="894"/>
      <c r="N218" s="894"/>
      <c r="O218" s="894"/>
      <c r="P218" s="894"/>
      <c r="Q218" s="894"/>
      <c r="R218" s="894"/>
      <c r="S218" s="894"/>
      <c r="T218" s="894"/>
      <c r="U218" s="894"/>
      <c r="V218" s="894"/>
    </row>
    <row r="219" spans="1:22" ht="14.25" customHeight="1">
      <c r="A219" s="894"/>
      <c r="B219" s="894"/>
      <c r="C219" s="894"/>
      <c r="D219" s="894"/>
      <c r="E219" s="894"/>
      <c r="F219" s="894"/>
      <c r="G219" s="894"/>
      <c r="H219" s="894"/>
      <c r="I219" s="894"/>
      <c r="J219" s="894"/>
      <c r="K219" s="894"/>
      <c r="L219" s="894"/>
      <c r="M219" s="894"/>
      <c r="N219" s="894"/>
      <c r="O219" s="894"/>
      <c r="P219" s="894"/>
      <c r="Q219" s="894"/>
      <c r="R219" s="894"/>
      <c r="S219" s="894"/>
      <c r="T219" s="894"/>
      <c r="U219" s="894"/>
      <c r="V219" s="894"/>
    </row>
    <row r="220" spans="1:22" ht="14.25" customHeight="1">
      <c r="A220" s="894"/>
      <c r="B220" s="894"/>
      <c r="C220" s="894"/>
      <c r="D220" s="894"/>
      <c r="E220" s="894"/>
      <c r="F220" s="894"/>
      <c r="G220" s="894"/>
      <c r="H220" s="894"/>
      <c r="I220" s="894"/>
      <c r="J220" s="894"/>
      <c r="K220" s="894"/>
      <c r="L220" s="894"/>
      <c r="M220" s="894"/>
      <c r="N220" s="894"/>
      <c r="O220" s="894"/>
      <c r="P220" s="894"/>
      <c r="Q220" s="894"/>
      <c r="R220" s="894"/>
      <c r="S220" s="894"/>
      <c r="T220" s="894"/>
      <c r="U220" s="894"/>
      <c r="V220" s="894"/>
    </row>
    <row r="221" spans="1:22" ht="14.25" customHeight="1">
      <c r="A221" s="894"/>
      <c r="B221" s="894"/>
      <c r="C221" s="894"/>
      <c r="D221" s="894"/>
      <c r="E221" s="894"/>
      <c r="F221" s="894"/>
      <c r="G221" s="894"/>
      <c r="H221" s="894"/>
      <c r="I221" s="894"/>
      <c r="J221" s="894"/>
      <c r="K221" s="894"/>
      <c r="L221" s="894"/>
      <c r="M221" s="894"/>
      <c r="N221" s="894"/>
      <c r="O221" s="894"/>
      <c r="P221" s="894"/>
      <c r="Q221" s="894"/>
      <c r="R221" s="894"/>
      <c r="S221" s="894"/>
      <c r="T221" s="894"/>
      <c r="U221" s="894"/>
      <c r="V221" s="894"/>
    </row>
    <row r="222" spans="1:22" ht="14.25" customHeight="1">
      <c r="A222" s="894"/>
      <c r="B222" s="894"/>
      <c r="C222" s="894"/>
      <c r="D222" s="894"/>
      <c r="E222" s="894"/>
      <c r="F222" s="894"/>
      <c r="G222" s="894"/>
      <c r="H222" s="894"/>
      <c r="I222" s="894"/>
      <c r="J222" s="894"/>
      <c r="K222" s="894"/>
      <c r="L222" s="894"/>
      <c r="M222" s="894"/>
      <c r="N222" s="894"/>
      <c r="O222" s="894"/>
      <c r="P222" s="894"/>
      <c r="Q222" s="894"/>
      <c r="R222" s="894"/>
      <c r="S222" s="894"/>
      <c r="T222" s="894"/>
      <c r="U222" s="894"/>
      <c r="V222" s="894"/>
    </row>
    <row r="223" spans="1:22" ht="14.25" customHeight="1">
      <c r="A223" s="894"/>
      <c r="B223" s="894"/>
      <c r="C223" s="894"/>
      <c r="D223" s="894"/>
      <c r="E223" s="894"/>
      <c r="F223" s="894"/>
      <c r="G223" s="894"/>
      <c r="H223" s="894"/>
      <c r="I223" s="894"/>
      <c r="J223" s="894"/>
      <c r="K223" s="894"/>
      <c r="L223" s="894"/>
      <c r="M223" s="894"/>
      <c r="N223" s="894"/>
      <c r="O223" s="894"/>
      <c r="P223" s="894"/>
      <c r="Q223" s="894"/>
      <c r="R223" s="894"/>
      <c r="S223" s="894"/>
      <c r="T223" s="894"/>
      <c r="U223" s="894"/>
      <c r="V223" s="894"/>
    </row>
    <row r="224" spans="1:22" ht="14.25" customHeight="1">
      <c r="A224" s="894"/>
      <c r="B224" s="894"/>
      <c r="C224" s="894"/>
      <c r="D224" s="894"/>
      <c r="E224" s="894"/>
      <c r="F224" s="894"/>
      <c r="G224" s="894"/>
      <c r="H224" s="894"/>
      <c r="I224" s="894"/>
      <c r="J224" s="894"/>
      <c r="K224" s="894"/>
      <c r="L224" s="894"/>
      <c r="M224" s="894"/>
      <c r="N224" s="894"/>
      <c r="O224" s="894"/>
      <c r="P224" s="894"/>
      <c r="Q224" s="894"/>
      <c r="R224" s="894"/>
      <c r="S224" s="894"/>
      <c r="T224" s="894"/>
      <c r="U224" s="894"/>
      <c r="V224" s="894"/>
    </row>
    <row r="225" spans="1:22" ht="14.25" customHeight="1">
      <c r="A225" s="894"/>
      <c r="B225" s="894"/>
      <c r="C225" s="894"/>
      <c r="D225" s="894"/>
      <c r="E225" s="894"/>
      <c r="F225" s="894"/>
      <c r="G225" s="894"/>
      <c r="H225" s="894"/>
      <c r="I225" s="894"/>
      <c r="J225" s="894"/>
      <c r="K225" s="894"/>
      <c r="L225" s="894"/>
      <c r="M225" s="894"/>
      <c r="N225" s="894"/>
      <c r="O225" s="894"/>
      <c r="P225" s="894"/>
      <c r="Q225" s="894"/>
      <c r="R225" s="894"/>
      <c r="S225" s="894"/>
      <c r="T225" s="894"/>
      <c r="U225" s="894"/>
      <c r="V225" s="894"/>
    </row>
    <row r="226" spans="1:22" ht="14.25" customHeight="1">
      <c r="A226" s="894"/>
      <c r="B226" s="894"/>
      <c r="C226" s="894"/>
      <c r="D226" s="894"/>
      <c r="E226" s="894"/>
      <c r="F226" s="894"/>
      <c r="G226" s="894"/>
      <c r="H226" s="894"/>
      <c r="I226" s="894"/>
      <c r="J226" s="894"/>
      <c r="K226" s="894"/>
      <c r="L226" s="894"/>
      <c r="M226" s="894"/>
      <c r="N226" s="894"/>
      <c r="O226" s="894"/>
      <c r="P226" s="894"/>
      <c r="Q226" s="894"/>
      <c r="R226" s="894"/>
      <c r="S226" s="894"/>
      <c r="T226" s="894"/>
      <c r="U226" s="894"/>
      <c r="V226" s="894"/>
    </row>
    <row r="227" spans="1:22" ht="14.25" customHeight="1">
      <c r="A227" s="894"/>
      <c r="B227" s="894"/>
      <c r="C227" s="894"/>
      <c r="D227" s="894"/>
      <c r="E227" s="894"/>
      <c r="F227" s="894"/>
      <c r="G227" s="894"/>
      <c r="H227" s="894"/>
      <c r="I227" s="894"/>
      <c r="J227" s="894"/>
      <c r="K227" s="894"/>
      <c r="L227" s="894"/>
      <c r="M227" s="894"/>
      <c r="N227" s="894"/>
      <c r="O227" s="894"/>
      <c r="P227" s="894"/>
      <c r="Q227" s="894"/>
      <c r="R227" s="894"/>
      <c r="S227" s="894"/>
      <c r="T227" s="894"/>
      <c r="U227" s="894"/>
      <c r="V227" s="894"/>
    </row>
    <row r="228" spans="1:22" ht="14.25" customHeight="1">
      <c r="A228" s="894"/>
      <c r="B228" s="894"/>
      <c r="C228" s="894"/>
      <c r="D228" s="894"/>
      <c r="E228" s="894"/>
      <c r="F228" s="894"/>
      <c r="G228" s="894"/>
      <c r="H228" s="894"/>
      <c r="I228" s="894"/>
      <c r="J228" s="894"/>
      <c r="K228" s="894"/>
      <c r="L228" s="894"/>
      <c r="M228" s="894"/>
      <c r="N228" s="894"/>
      <c r="O228" s="894"/>
      <c r="P228" s="894"/>
      <c r="Q228" s="894"/>
      <c r="R228" s="894"/>
      <c r="S228" s="894"/>
      <c r="T228" s="894"/>
      <c r="U228" s="894"/>
      <c r="V228" s="894"/>
    </row>
    <row r="229" spans="1:22" ht="14.25" customHeight="1">
      <c r="A229" s="894"/>
      <c r="B229" s="894"/>
      <c r="C229" s="894"/>
      <c r="D229" s="894"/>
      <c r="E229" s="894"/>
      <c r="F229" s="894"/>
      <c r="G229" s="894"/>
      <c r="H229" s="894"/>
      <c r="I229" s="894"/>
      <c r="J229" s="894"/>
      <c r="K229" s="894"/>
      <c r="L229" s="894"/>
      <c r="M229" s="894"/>
      <c r="N229" s="894"/>
      <c r="O229" s="894"/>
      <c r="P229" s="894"/>
      <c r="Q229" s="894"/>
      <c r="R229" s="894"/>
      <c r="S229" s="894"/>
      <c r="T229" s="894"/>
      <c r="U229" s="894"/>
      <c r="V229" s="894"/>
    </row>
    <row r="230" spans="1:22" ht="14.25" customHeight="1">
      <c r="A230" s="894"/>
      <c r="B230" s="894"/>
      <c r="C230" s="894"/>
      <c r="D230" s="894"/>
      <c r="E230" s="894"/>
      <c r="F230" s="894"/>
      <c r="G230" s="894"/>
      <c r="H230" s="894"/>
      <c r="I230" s="894"/>
      <c r="J230" s="894"/>
      <c r="K230" s="894"/>
      <c r="L230" s="894"/>
      <c r="M230" s="894"/>
      <c r="N230" s="894"/>
      <c r="O230" s="894"/>
      <c r="P230" s="894"/>
      <c r="Q230" s="894"/>
      <c r="R230" s="894"/>
      <c r="S230" s="894"/>
      <c r="T230" s="894"/>
      <c r="U230" s="894"/>
      <c r="V230" s="894"/>
    </row>
    <row r="231" spans="1:22" ht="14.25" customHeight="1">
      <c r="A231" s="894"/>
      <c r="B231" s="894"/>
      <c r="C231" s="894"/>
      <c r="D231" s="894"/>
      <c r="E231" s="894"/>
      <c r="F231" s="894"/>
      <c r="G231" s="894"/>
      <c r="H231" s="894"/>
      <c r="I231" s="894"/>
      <c r="J231" s="894"/>
      <c r="K231" s="894"/>
      <c r="L231" s="894"/>
      <c r="M231" s="894"/>
      <c r="N231" s="894"/>
      <c r="O231" s="894"/>
      <c r="P231" s="894"/>
      <c r="Q231" s="894"/>
      <c r="R231" s="894"/>
      <c r="S231" s="894"/>
      <c r="T231" s="894"/>
      <c r="U231" s="894"/>
      <c r="V231" s="894"/>
    </row>
    <row r="232" spans="1:22" ht="14.25" customHeight="1">
      <c r="A232" s="894"/>
      <c r="B232" s="894"/>
      <c r="C232" s="894"/>
      <c r="D232" s="894"/>
      <c r="E232" s="894"/>
      <c r="F232" s="894"/>
      <c r="G232" s="894"/>
      <c r="H232" s="894"/>
      <c r="I232" s="894"/>
      <c r="J232" s="894"/>
      <c r="K232" s="894"/>
      <c r="L232" s="894"/>
      <c r="M232" s="894"/>
      <c r="N232" s="894"/>
      <c r="O232" s="894"/>
      <c r="P232" s="894"/>
      <c r="Q232" s="894"/>
      <c r="R232" s="894"/>
      <c r="S232" s="894"/>
      <c r="T232" s="894"/>
      <c r="U232" s="894"/>
      <c r="V232" s="894"/>
    </row>
    <row r="233" spans="1:22" ht="14.25" customHeight="1">
      <c r="A233" s="894"/>
      <c r="B233" s="894"/>
      <c r="C233" s="894"/>
      <c r="D233" s="894"/>
      <c r="E233" s="894"/>
      <c r="F233" s="894"/>
      <c r="G233" s="894"/>
      <c r="H233" s="894"/>
      <c r="I233" s="894"/>
      <c r="J233" s="894"/>
      <c r="K233" s="894"/>
      <c r="L233" s="894"/>
      <c r="M233" s="894"/>
      <c r="N233" s="894"/>
      <c r="O233" s="894"/>
      <c r="P233" s="894"/>
      <c r="Q233" s="894"/>
      <c r="R233" s="894"/>
      <c r="S233" s="894"/>
      <c r="T233" s="894"/>
      <c r="U233" s="894"/>
      <c r="V233" s="894"/>
    </row>
    <row r="234" spans="1:22" ht="14.25" customHeight="1">
      <c r="A234" s="894"/>
      <c r="B234" s="894"/>
      <c r="C234" s="894"/>
      <c r="D234" s="894"/>
      <c r="E234" s="894"/>
      <c r="F234" s="894"/>
      <c r="G234" s="894"/>
      <c r="H234" s="894"/>
      <c r="I234" s="894"/>
      <c r="J234" s="894"/>
      <c r="K234" s="894"/>
      <c r="L234" s="894"/>
      <c r="M234" s="894"/>
      <c r="N234" s="894"/>
      <c r="O234" s="894"/>
      <c r="P234" s="894"/>
      <c r="Q234" s="894"/>
      <c r="R234" s="894"/>
      <c r="S234" s="894"/>
      <c r="T234" s="894"/>
      <c r="U234" s="894"/>
      <c r="V234" s="894"/>
    </row>
    <row r="235" spans="1:22" ht="14.25" customHeight="1">
      <c r="A235" s="894"/>
      <c r="B235" s="894"/>
      <c r="C235" s="894"/>
      <c r="D235" s="894"/>
      <c r="E235" s="894"/>
      <c r="F235" s="894"/>
      <c r="G235" s="894"/>
      <c r="H235" s="894"/>
      <c r="I235" s="894"/>
      <c r="J235" s="894"/>
      <c r="K235" s="894"/>
      <c r="L235" s="894"/>
      <c r="M235" s="894"/>
      <c r="N235" s="894"/>
      <c r="O235" s="894"/>
      <c r="P235" s="894"/>
      <c r="Q235" s="894"/>
      <c r="R235" s="894"/>
      <c r="S235" s="894"/>
      <c r="T235" s="894"/>
      <c r="U235" s="894"/>
      <c r="V235" s="894"/>
    </row>
    <row r="236" spans="1:22" ht="14.25" customHeight="1">
      <c r="A236" s="894"/>
      <c r="B236" s="894"/>
      <c r="C236" s="894"/>
      <c r="D236" s="894"/>
      <c r="E236" s="894"/>
      <c r="F236" s="894"/>
      <c r="G236" s="894"/>
      <c r="H236" s="894"/>
      <c r="I236" s="894"/>
      <c r="J236" s="894"/>
      <c r="K236" s="894"/>
      <c r="L236" s="894"/>
      <c r="M236" s="894"/>
      <c r="N236" s="894"/>
      <c r="O236" s="894"/>
      <c r="P236" s="894"/>
      <c r="Q236" s="894"/>
      <c r="R236" s="894"/>
      <c r="S236" s="894"/>
      <c r="T236" s="894"/>
      <c r="U236" s="894"/>
      <c r="V236" s="894"/>
    </row>
    <row r="237" spans="1:22" ht="14.25" customHeight="1">
      <c r="A237" s="894"/>
      <c r="B237" s="894"/>
      <c r="C237" s="894"/>
      <c r="D237" s="894"/>
      <c r="E237" s="894"/>
      <c r="F237" s="894"/>
      <c r="G237" s="894"/>
      <c r="H237" s="894"/>
      <c r="I237" s="894"/>
      <c r="J237" s="894"/>
      <c r="K237" s="894"/>
      <c r="L237" s="894"/>
      <c r="M237" s="894"/>
      <c r="N237" s="894"/>
      <c r="O237" s="894"/>
      <c r="P237" s="894"/>
      <c r="Q237" s="894"/>
      <c r="R237" s="894"/>
      <c r="S237" s="894"/>
      <c r="T237" s="894"/>
      <c r="U237" s="894"/>
      <c r="V237" s="894"/>
    </row>
    <row r="238" spans="1:22" ht="14.25" customHeight="1">
      <c r="A238" s="894"/>
      <c r="B238" s="894"/>
      <c r="C238" s="894"/>
      <c r="D238" s="894"/>
      <c r="E238" s="894"/>
      <c r="F238" s="894"/>
      <c r="G238" s="894"/>
      <c r="H238" s="894"/>
      <c r="I238" s="894"/>
      <c r="J238" s="894"/>
      <c r="K238" s="894"/>
      <c r="L238" s="894"/>
      <c r="M238" s="894"/>
      <c r="N238" s="894"/>
      <c r="O238" s="894"/>
      <c r="P238" s="894"/>
      <c r="Q238" s="894"/>
      <c r="R238" s="894"/>
      <c r="S238" s="894"/>
      <c r="T238" s="894"/>
      <c r="U238" s="894"/>
      <c r="V238" s="894"/>
    </row>
    <row r="239" spans="1:22" ht="14.25" customHeight="1">
      <c r="A239" s="894"/>
      <c r="B239" s="894"/>
      <c r="C239" s="894"/>
      <c r="D239" s="894"/>
      <c r="E239" s="894"/>
      <c r="F239" s="894"/>
      <c r="G239" s="894"/>
      <c r="H239" s="894"/>
      <c r="I239" s="894"/>
      <c r="J239" s="894"/>
      <c r="K239" s="894"/>
      <c r="L239" s="894"/>
      <c r="M239" s="894"/>
      <c r="N239" s="894"/>
      <c r="O239" s="894"/>
      <c r="P239" s="894"/>
      <c r="Q239" s="894"/>
      <c r="R239" s="894"/>
      <c r="S239" s="894"/>
      <c r="T239" s="894"/>
      <c r="U239" s="894"/>
      <c r="V239" s="894"/>
    </row>
    <row r="240" spans="1:22" ht="14.25" customHeight="1">
      <c r="A240" s="894"/>
      <c r="B240" s="894"/>
      <c r="C240" s="894"/>
      <c r="D240" s="894"/>
      <c r="E240" s="894"/>
      <c r="F240" s="894"/>
      <c r="G240" s="894"/>
      <c r="H240" s="894"/>
      <c r="I240" s="894"/>
      <c r="J240" s="894"/>
      <c r="K240" s="894"/>
      <c r="L240" s="894"/>
      <c r="M240" s="894"/>
      <c r="N240" s="894"/>
      <c r="O240" s="894"/>
      <c r="P240" s="894"/>
      <c r="Q240" s="894"/>
      <c r="R240" s="894"/>
      <c r="S240" s="894"/>
      <c r="T240" s="894"/>
      <c r="U240" s="894"/>
      <c r="V240" s="894"/>
    </row>
    <row r="241" spans="1:22" ht="14.25" customHeight="1">
      <c r="A241" s="894"/>
      <c r="B241" s="894"/>
      <c r="C241" s="894"/>
      <c r="D241" s="894"/>
      <c r="E241" s="894"/>
      <c r="F241" s="894"/>
      <c r="G241" s="894"/>
      <c r="H241" s="894"/>
      <c r="I241" s="894"/>
      <c r="J241" s="894"/>
      <c r="K241" s="894"/>
      <c r="L241" s="894"/>
      <c r="M241" s="894"/>
      <c r="N241" s="894"/>
      <c r="O241" s="894"/>
      <c r="P241" s="894"/>
      <c r="Q241" s="894"/>
      <c r="R241" s="894"/>
      <c r="S241" s="894"/>
      <c r="T241" s="894"/>
      <c r="U241" s="894"/>
      <c r="V241" s="894"/>
    </row>
    <row r="242" spans="1:22" ht="14.25" customHeight="1">
      <c r="A242" s="894"/>
      <c r="B242" s="894"/>
      <c r="C242" s="894"/>
      <c r="D242" s="894"/>
      <c r="E242" s="894"/>
      <c r="F242" s="894"/>
      <c r="G242" s="894"/>
      <c r="H242" s="894"/>
      <c r="I242" s="894"/>
      <c r="J242" s="894"/>
      <c r="K242" s="894"/>
      <c r="L242" s="894"/>
      <c r="M242" s="894"/>
      <c r="N242" s="894"/>
      <c r="O242" s="894"/>
      <c r="P242" s="894"/>
      <c r="Q242" s="894"/>
      <c r="R242" s="894"/>
      <c r="S242" s="894"/>
      <c r="T242" s="894"/>
      <c r="U242" s="894"/>
      <c r="V242" s="894"/>
    </row>
    <row r="243" spans="1:22" ht="14.25" customHeight="1">
      <c r="A243" s="894"/>
      <c r="B243" s="894"/>
      <c r="C243" s="894"/>
      <c r="D243" s="894"/>
      <c r="E243" s="894"/>
      <c r="F243" s="894"/>
      <c r="G243" s="894"/>
      <c r="H243" s="894"/>
      <c r="I243" s="894"/>
      <c r="J243" s="894"/>
      <c r="K243" s="894"/>
      <c r="L243" s="894"/>
      <c r="M243" s="894"/>
      <c r="N243" s="894"/>
      <c r="O243" s="894"/>
      <c r="P243" s="894"/>
      <c r="Q243" s="894"/>
      <c r="R243" s="894"/>
      <c r="S243" s="894"/>
      <c r="T243" s="894"/>
      <c r="U243" s="894"/>
      <c r="V243" s="894"/>
    </row>
    <row r="244" spans="1:22" ht="14.25" customHeight="1">
      <c r="A244" s="894"/>
      <c r="B244" s="894"/>
      <c r="C244" s="894"/>
      <c r="D244" s="894"/>
      <c r="E244" s="894"/>
      <c r="F244" s="894"/>
      <c r="G244" s="894"/>
      <c r="H244" s="894"/>
      <c r="I244" s="894"/>
      <c r="J244" s="894"/>
      <c r="K244" s="894"/>
      <c r="L244" s="894"/>
      <c r="M244" s="894"/>
      <c r="N244" s="894"/>
      <c r="O244" s="894"/>
      <c r="P244" s="894"/>
      <c r="Q244" s="894"/>
      <c r="R244" s="894"/>
      <c r="S244" s="894"/>
      <c r="T244" s="894"/>
      <c r="U244" s="894"/>
      <c r="V244" s="894"/>
    </row>
    <row r="245" spans="1:22" ht="14.25" customHeight="1">
      <c r="A245" s="894"/>
      <c r="B245" s="894"/>
      <c r="C245" s="894"/>
      <c r="D245" s="894"/>
      <c r="E245" s="894"/>
      <c r="F245" s="894"/>
      <c r="G245" s="894"/>
      <c r="H245" s="894"/>
      <c r="I245" s="894"/>
      <c r="J245" s="894"/>
      <c r="K245" s="894"/>
      <c r="L245" s="894"/>
      <c r="M245" s="894"/>
      <c r="N245" s="894"/>
      <c r="O245" s="894"/>
      <c r="P245" s="894"/>
      <c r="Q245" s="894"/>
      <c r="R245" s="894"/>
      <c r="S245" s="894"/>
      <c r="T245" s="894"/>
      <c r="U245" s="894"/>
      <c r="V245" s="894"/>
    </row>
    <row r="246" spans="1:22" ht="14.25" customHeight="1">
      <c r="A246" s="894"/>
      <c r="B246" s="894"/>
      <c r="C246" s="894"/>
      <c r="D246" s="894"/>
      <c r="E246" s="894"/>
      <c r="F246" s="894"/>
      <c r="G246" s="894"/>
      <c r="H246" s="894"/>
      <c r="I246" s="894"/>
      <c r="J246" s="894"/>
      <c r="K246" s="894"/>
      <c r="L246" s="894"/>
      <c r="M246" s="894"/>
      <c r="N246" s="894"/>
      <c r="O246" s="894"/>
      <c r="P246" s="894"/>
      <c r="Q246" s="894"/>
      <c r="R246" s="894"/>
      <c r="S246" s="894"/>
      <c r="T246" s="894"/>
      <c r="U246" s="894"/>
      <c r="V246" s="894"/>
    </row>
    <row r="247" spans="1:22" ht="14.25" customHeight="1">
      <c r="A247" s="894"/>
      <c r="B247" s="894"/>
      <c r="C247" s="894"/>
      <c r="D247" s="894"/>
      <c r="E247" s="894"/>
      <c r="F247" s="894"/>
      <c r="G247" s="894"/>
      <c r="H247" s="894"/>
      <c r="I247" s="894"/>
      <c r="J247" s="894"/>
      <c r="K247" s="894"/>
      <c r="L247" s="894"/>
      <c r="M247" s="894"/>
      <c r="N247" s="894"/>
      <c r="O247" s="894"/>
      <c r="P247" s="894"/>
      <c r="Q247" s="894"/>
      <c r="R247" s="894"/>
      <c r="S247" s="894"/>
      <c r="T247" s="894"/>
      <c r="U247" s="894"/>
      <c r="V247" s="894"/>
    </row>
    <row r="248" spans="1:22" ht="14.25" customHeight="1">
      <c r="A248" s="894"/>
      <c r="B248" s="894"/>
      <c r="C248" s="894"/>
      <c r="D248" s="894"/>
      <c r="E248" s="894"/>
      <c r="F248" s="894"/>
      <c r="G248" s="894"/>
      <c r="H248" s="894"/>
      <c r="I248" s="894"/>
      <c r="J248" s="894"/>
      <c r="K248" s="894"/>
      <c r="L248" s="894"/>
      <c r="M248" s="894"/>
      <c r="N248" s="894"/>
      <c r="O248" s="894"/>
      <c r="P248" s="894"/>
      <c r="Q248" s="894"/>
      <c r="R248" s="894"/>
      <c r="S248" s="894"/>
      <c r="T248" s="894"/>
      <c r="U248" s="894"/>
      <c r="V248" s="894"/>
    </row>
    <row r="249" spans="1:22" ht="14.25" customHeight="1">
      <c r="A249" s="894"/>
      <c r="B249" s="894"/>
      <c r="C249" s="894"/>
      <c r="D249" s="894"/>
      <c r="E249" s="894"/>
      <c r="F249" s="894"/>
      <c r="G249" s="894"/>
      <c r="H249" s="894"/>
      <c r="I249" s="894"/>
      <c r="J249" s="894"/>
      <c r="K249" s="894"/>
      <c r="L249" s="894"/>
      <c r="M249" s="894"/>
      <c r="N249" s="894"/>
      <c r="O249" s="894"/>
      <c r="P249" s="894"/>
      <c r="Q249" s="894"/>
      <c r="R249" s="894"/>
      <c r="S249" s="894"/>
      <c r="T249" s="894"/>
      <c r="U249" s="894"/>
      <c r="V249" s="894"/>
    </row>
    <row r="250" spans="1:22" ht="14.25" customHeight="1">
      <c r="A250" s="894"/>
      <c r="B250" s="894"/>
      <c r="C250" s="894"/>
      <c r="D250" s="894"/>
      <c r="E250" s="894"/>
      <c r="F250" s="894"/>
      <c r="G250" s="894"/>
      <c r="H250" s="894"/>
      <c r="I250" s="894"/>
      <c r="J250" s="894"/>
      <c r="K250" s="894"/>
      <c r="L250" s="894"/>
      <c r="M250" s="894"/>
      <c r="N250" s="894"/>
      <c r="O250" s="894"/>
      <c r="P250" s="894"/>
      <c r="Q250" s="894"/>
      <c r="R250" s="894"/>
      <c r="S250" s="894"/>
      <c r="T250" s="894"/>
      <c r="U250" s="894"/>
      <c r="V250" s="894"/>
    </row>
    <row r="251" spans="1:22" ht="14.25" customHeight="1">
      <c r="A251" s="894"/>
      <c r="B251" s="894"/>
      <c r="C251" s="894"/>
      <c r="D251" s="894"/>
      <c r="E251" s="894"/>
      <c r="F251" s="894"/>
      <c r="G251" s="894"/>
      <c r="H251" s="894"/>
      <c r="I251" s="894"/>
      <c r="J251" s="894"/>
      <c r="K251" s="894"/>
      <c r="L251" s="894"/>
      <c r="M251" s="894"/>
      <c r="N251" s="894"/>
      <c r="O251" s="894"/>
      <c r="P251" s="894"/>
      <c r="Q251" s="894"/>
      <c r="R251" s="894"/>
      <c r="S251" s="894"/>
      <c r="T251" s="894"/>
      <c r="U251" s="894"/>
      <c r="V251" s="894"/>
    </row>
    <row r="252" spans="1:22" ht="14.25" customHeight="1">
      <c r="A252" s="894"/>
      <c r="B252" s="894"/>
      <c r="C252" s="894"/>
      <c r="D252" s="894"/>
      <c r="E252" s="894"/>
      <c r="F252" s="894"/>
      <c r="G252" s="894"/>
      <c r="H252" s="894"/>
      <c r="I252" s="894"/>
      <c r="J252" s="894"/>
      <c r="K252" s="894"/>
      <c r="L252" s="894"/>
      <c r="M252" s="894"/>
      <c r="N252" s="894"/>
      <c r="O252" s="894"/>
      <c r="P252" s="894"/>
      <c r="Q252" s="894"/>
      <c r="R252" s="894"/>
      <c r="S252" s="894"/>
      <c r="T252" s="894"/>
      <c r="U252" s="894"/>
      <c r="V252" s="894"/>
    </row>
    <row r="253" spans="1:22" ht="14.25" customHeight="1">
      <c r="A253" s="894"/>
      <c r="B253" s="894"/>
      <c r="C253" s="894"/>
      <c r="D253" s="894"/>
      <c r="E253" s="894"/>
      <c r="F253" s="894"/>
      <c r="G253" s="894"/>
      <c r="H253" s="894"/>
      <c r="I253" s="894"/>
      <c r="J253" s="894"/>
      <c r="K253" s="894"/>
      <c r="L253" s="894"/>
      <c r="M253" s="894"/>
      <c r="N253" s="894"/>
      <c r="O253" s="894"/>
      <c r="P253" s="894"/>
      <c r="Q253" s="894"/>
      <c r="R253" s="894"/>
      <c r="S253" s="894"/>
      <c r="T253" s="894"/>
      <c r="U253" s="894"/>
      <c r="V253" s="894"/>
    </row>
    <row r="254" spans="1:22" ht="14.25" customHeight="1">
      <c r="A254" s="894"/>
      <c r="B254" s="894"/>
      <c r="C254" s="894"/>
      <c r="D254" s="894"/>
      <c r="E254" s="894"/>
      <c r="F254" s="894"/>
      <c r="G254" s="894"/>
      <c r="H254" s="894"/>
      <c r="I254" s="894"/>
      <c r="J254" s="894"/>
      <c r="K254" s="894"/>
      <c r="L254" s="894"/>
      <c r="M254" s="894"/>
      <c r="N254" s="894"/>
      <c r="O254" s="894"/>
      <c r="P254" s="894"/>
      <c r="Q254" s="894"/>
      <c r="R254" s="894"/>
      <c r="S254" s="894"/>
      <c r="T254" s="894"/>
      <c r="U254" s="894"/>
      <c r="V254" s="894"/>
    </row>
    <row r="255" spans="1:22" ht="14.25" customHeight="1">
      <c r="A255" s="894"/>
      <c r="B255" s="894"/>
      <c r="C255" s="894"/>
      <c r="D255" s="894"/>
      <c r="E255" s="894"/>
      <c r="F255" s="894"/>
      <c r="G255" s="894"/>
      <c r="H255" s="894"/>
      <c r="I255" s="894"/>
      <c r="J255" s="894"/>
      <c r="K255" s="894"/>
      <c r="L255" s="894"/>
      <c r="M255" s="894"/>
      <c r="N255" s="894"/>
      <c r="O255" s="894"/>
      <c r="P255" s="894"/>
      <c r="Q255" s="894"/>
      <c r="R255" s="894"/>
      <c r="S255" s="894"/>
      <c r="T255" s="894"/>
      <c r="U255" s="894"/>
      <c r="V255" s="894"/>
    </row>
    <row r="256" spans="1:22" ht="14.25" customHeight="1">
      <c r="A256" s="894"/>
      <c r="B256" s="894"/>
      <c r="C256" s="894"/>
      <c r="D256" s="894"/>
      <c r="E256" s="894"/>
      <c r="F256" s="894"/>
      <c r="G256" s="894"/>
      <c r="H256" s="894"/>
      <c r="I256" s="894"/>
      <c r="J256" s="894"/>
      <c r="K256" s="894"/>
      <c r="L256" s="894"/>
      <c r="M256" s="894"/>
      <c r="N256" s="894"/>
      <c r="O256" s="894"/>
      <c r="P256" s="894"/>
      <c r="Q256" s="894"/>
      <c r="R256" s="894"/>
      <c r="S256" s="894"/>
      <c r="T256" s="894"/>
      <c r="U256" s="894"/>
      <c r="V256" s="894"/>
    </row>
    <row r="257" spans="1:22" ht="14.25" customHeight="1">
      <c r="A257" s="894"/>
      <c r="B257" s="894"/>
      <c r="C257" s="894"/>
      <c r="D257" s="894"/>
      <c r="E257" s="894"/>
      <c r="F257" s="894"/>
      <c r="G257" s="894"/>
      <c r="H257" s="894"/>
      <c r="I257" s="894"/>
      <c r="J257" s="894"/>
      <c r="K257" s="894"/>
      <c r="L257" s="894"/>
      <c r="M257" s="894"/>
      <c r="N257" s="894"/>
      <c r="O257" s="894"/>
      <c r="P257" s="894"/>
      <c r="Q257" s="894"/>
      <c r="R257" s="894"/>
      <c r="S257" s="894"/>
      <c r="T257" s="894"/>
      <c r="U257" s="894"/>
      <c r="V257" s="894"/>
    </row>
    <row r="258" spans="1:22" ht="14.25" customHeight="1">
      <c r="A258" s="894"/>
      <c r="B258" s="894"/>
      <c r="C258" s="894"/>
      <c r="D258" s="894"/>
      <c r="E258" s="894"/>
      <c r="F258" s="894"/>
      <c r="G258" s="894"/>
      <c r="H258" s="894"/>
      <c r="I258" s="894"/>
      <c r="J258" s="894"/>
      <c r="K258" s="894"/>
      <c r="L258" s="894"/>
      <c r="M258" s="894"/>
      <c r="N258" s="894"/>
      <c r="O258" s="894"/>
      <c r="P258" s="894"/>
      <c r="Q258" s="894"/>
      <c r="R258" s="894"/>
      <c r="S258" s="894"/>
      <c r="T258" s="894"/>
      <c r="U258" s="894"/>
      <c r="V258" s="894"/>
    </row>
    <row r="259" spans="1:22" ht="14.25" customHeight="1">
      <c r="A259" s="894"/>
      <c r="B259" s="894"/>
      <c r="C259" s="894"/>
      <c r="D259" s="894"/>
      <c r="E259" s="894"/>
      <c r="F259" s="894"/>
      <c r="G259" s="894"/>
      <c r="H259" s="894"/>
      <c r="I259" s="894"/>
      <c r="J259" s="894"/>
      <c r="K259" s="894"/>
      <c r="L259" s="894"/>
      <c r="M259" s="894"/>
      <c r="N259" s="894"/>
      <c r="O259" s="894"/>
      <c r="P259" s="894"/>
      <c r="Q259" s="894"/>
      <c r="R259" s="894"/>
      <c r="S259" s="894"/>
      <c r="T259" s="894"/>
      <c r="U259" s="894"/>
      <c r="V259" s="894"/>
    </row>
    <row r="260" spans="1:22" ht="14.25" customHeight="1">
      <c r="A260" s="894"/>
      <c r="B260" s="894"/>
      <c r="C260" s="894"/>
      <c r="D260" s="894"/>
      <c r="E260" s="894"/>
      <c r="F260" s="894"/>
      <c r="G260" s="894"/>
      <c r="H260" s="894"/>
      <c r="I260" s="894"/>
      <c r="J260" s="894"/>
      <c r="K260" s="894"/>
      <c r="L260" s="894"/>
      <c r="M260" s="894"/>
      <c r="N260" s="894"/>
      <c r="O260" s="894"/>
      <c r="P260" s="894"/>
      <c r="Q260" s="894"/>
      <c r="R260" s="894"/>
      <c r="S260" s="894"/>
      <c r="T260" s="894"/>
      <c r="U260" s="894"/>
      <c r="V260" s="894"/>
    </row>
    <row r="261" spans="1:22" ht="14.25" customHeight="1">
      <c r="A261" s="894"/>
      <c r="B261" s="894"/>
      <c r="C261" s="894"/>
      <c r="D261" s="894"/>
      <c r="E261" s="894"/>
      <c r="F261" s="894"/>
      <c r="G261" s="894"/>
      <c r="H261" s="894"/>
      <c r="I261" s="894"/>
      <c r="J261" s="894"/>
      <c r="K261" s="894"/>
      <c r="L261" s="894"/>
      <c r="M261" s="894"/>
      <c r="N261" s="894"/>
      <c r="O261" s="894"/>
      <c r="P261" s="894"/>
      <c r="Q261" s="894"/>
      <c r="R261" s="894"/>
      <c r="S261" s="894"/>
      <c r="T261" s="894"/>
      <c r="U261" s="894"/>
      <c r="V261" s="894"/>
    </row>
    <row r="262" spans="1:22" ht="14.25" customHeight="1">
      <c r="A262" s="894"/>
      <c r="B262" s="894"/>
      <c r="C262" s="894"/>
      <c r="D262" s="894"/>
      <c r="E262" s="894"/>
      <c r="F262" s="894"/>
      <c r="G262" s="894"/>
      <c r="H262" s="894"/>
      <c r="I262" s="894"/>
      <c r="J262" s="894"/>
      <c r="K262" s="894"/>
      <c r="L262" s="894"/>
      <c r="M262" s="894"/>
      <c r="N262" s="894"/>
      <c r="O262" s="894"/>
      <c r="P262" s="894"/>
      <c r="Q262" s="894"/>
      <c r="R262" s="894"/>
      <c r="S262" s="894"/>
      <c r="T262" s="894"/>
      <c r="U262" s="894"/>
      <c r="V262" s="894"/>
    </row>
    <row r="263" spans="1:22" ht="14.25" customHeight="1">
      <c r="A263" s="894"/>
      <c r="B263" s="894"/>
      <c r="C263" s="894"/>
      <c r="D263" s="894"/>
      <c r="E263" s="894"/>
      <c r="F263" s="894"/>
      <c r="G263" s="894"/>
      <c r="H263" s="894"/>
      <c r="I263" s="894"/>
      <c r="J263" s="894"/>
      <c r="K263" s="894"/>
      <c r="L263" s="894"/>
      <c r="M263" s="894"/>
      <c r="N263" s="894"/>
      <c r="O263" s="894"/>
      <c r="P263" s="894"/>
      <c r="Q263" s="894"/>
      <c r="R263" s="894"/>
      <c r="S263" s="894"/>
      <c r="T263" s="894"/>
      <c r="U263" s="894"/>
      <c r="V263" s="894"/>
    </row>
    <row r="264" spans="1:22" ht="14.25" customHeight="1">
      <c r="A264" s="894"/>
      <c r="B264" s="894"/>
      <c r="C264" s="894"/>
      <c r="D264" s="894"/>
      <c r="E264" s="894"/>
      <c r="F264" s="894"/>
      <c r="G264" s="894"/>
      <c r="H264" s="894"/>
      <c r="I264" s="894"/>
      <c r="J264" s="894"/>
      <c r="K264" s="894"/>
      <c r="L264" s="894"/>
      <c r="M264" s="894"/>
      <c r="N264" s="894"/>
      <c r="O264" s="894"/>
      <c r="P264" s="894"/>
      <c r="Q264" s="894"/>
      <c r="R264" s="894"/>
      <c r="S264" s="894"/>
      <c r="T264" s="894"/>
      <c r="U264" s="894"/>
      <c r="V264" s="894"/>
    </row>
    <row r="265" spans="1:22" ht="14.25" customHeight="1">
      <c r="A265" s="894"/>
      <c r="B265" s="894"/>
      <c r="C265" s="894"/>
      <c r="D265" s="894"/>
      <c r="E265" s="894"/>
      <c r="F265" s="894"/>
      <c r="G265" s="894"/>
      <c r="H265" s="894"/>
      <c r="I265" s="894"/>
      <c r="J265" s="894"/>
      <c r="K265" s="894"/>
      <c r="L265" s="894"/>
      <c r="M265" s="894"/>
      <c r="N265" s="894"/>
      <c r="O265" s="894"/>
      <c r="P265" s="894"/>
      <c r="Q265" s="894"/>
      <c r="R265" s="894"/>
      <c r="S265" s="894"/>
      <c r="T265" s="894"/>
      <c r="U265" s="894"/>
      <c r="V265" s="894"/>
    </row>
    <row r="266" spans="1:22" ht="14.25" customHeight="1">
      <c r="A266" s="894"/>
      <c r="B266" s="894"/>
      <c r="C266" s="894"/>
      <c r="D266" s="894"/>
      <c r="E266" s="894"/>
      <c r="F266" s="894"/>
      <c r="G266" s="894"/>
      <c r="H266" s="894"/>
      <c r="I266" s="894"/>
      <c r="J266" s="894"/>
      <c r="K266" s="894"/>
      <c r="L266" s="894"/>
      <c r="M266" s="894"/>
      <c r="N266" s="894"/>
      <c r="O266" s="894"/>
      <c r="P266" s="894"/>
      <c r="Q266" s="894"/>
      <c r="R266" s="894"/>
      <c r="S266" s="894"/>
      <c r="T266" s="894"/>
      <c r="U266" s="894"/>
      <c r="V266" s="894"/>
    </row>
    <row r="267" spans="1:22" ht="14.25" customHeight="1">
      <c r="A267" s="894"/>
      <c r="B267" s="894"/>
      <c r="C267" s="894"/>
      <c r="D267" s="894"/>
      <c r="E267" s="894"/>
      <c r="F267" s="894"/>
      <c r="G267" s="894"/>
      <c r="H267" s="894"/>
      <c r="I267" s="894"/>
      <c r="J267" s="894"/>
      <c r="K267" s="894"/>
      <c r="L267" s="894"/>
      <c r="M267" s="894"/>
      <c r="N267" s="894"/>
      <c r="O267" s="894"/>
      <c r="P267" s="894"/>
      <c r="Q267" s="894"/>
      <c r="R267" s="894"/>
      <c r="S267" s="894"/>
      <c r="T267" s="894"/>
      <c r="U267" s="894"/>
      <c r="V267" s="894"/>
    </row>
    <row r="268" spans="1:22" ht="14.25" customHeight="1">
      <c r="A268" s="894"/>
      <c r="B268" s="894"/>
      <c r="C268" s="894"/>
      <c r="D268" s="894"/>
      <c r="E268" s="894"/>
      <c r="F268" s="894"/>
      <c r="G268" s="894"/>
      <c r="H268" s="894"/>
      <c r="I268" s="894"/>
      <c r="J268" s="894"/>
      <c r="K268" s="894"/>
      <c r="L268" s="894"/>
      <c r="M268" s="894"/>
      <c r="N268" s="894"/>
      <c r="O268" s="894"/>
      <c r="P268" s="894"/>
      <c r="Q268" s="894"/>
      <c r="R268" s="894"/>
      <c r="S268" s="894"/>
      <c r="T268" s="894"/>
      <c r="U268" s="894"/>
      <c r="V268" s="894"/>
    </row>
    <row r="269" spans="1:22" ht="14.25" customHeight="1">
      <c r="A269" s="894"/>
      <c r="B269" s="894"/>
      <c r="C269" s="894"/>
      <c r="D269" s="894"/>
      <c r="E269" s="894"/>
      <c r="F269" s="894"/>
      <c r="G269" s="894"/>
      <c r="H269" s="894"/>
      <c r="I269" s="894"/>
      <c r="J269" s="894"/>
      <c r="K269" s="894"/>
      <c r="L269" s="894"/>
      <c r="M269" s="894"/>
      <c r="N269" s="894"/>
      <c r="O269" s="894"/>
      <c r="P269" s="894"/>
      <c r="Q269" s="894"/>
      <c r="R269" s="894"/>
      <c r="S269" s="894"/>
      <c r="T269" s="894"/>
      <c r="U269" s="894"/>
      <c r="V269" s="894"/>
    </row>
    <row r="270" spans="1:22" ht="14.25" customHeight="1">
      <c r="A270" s="894"/>
      <c r="B270" s="894"/>
      <c r="C270" s="894"/>
      <c r="D270" s="894"/>
      <c r="E270" s="894"/>
      <c r="F270" s="894"/>
      <c r="G270" s="894"/>
      <c r="H270" s="894"/>
      <c r="I270" s="894"/>
      <c r="J270" s="894"/>
      <c r="K270" s="894"/>
      <c r="L270" s="894"/>
      <c r="M270" s="894"/>
      <c r="N270" s="894"/>
      <c r="O270" s="894"/>
      <c r="P270" s="894"/>
      <c r="Q270" s="894"/>
      <c r="R270" s="894"/>
      <c r="S270" s="894"/>
      <c r="T270" s="894"/>
      <c r="U270" s="894"/>
      <c r="V270" s="894"/>
    </row>
    <row r="271" spans="1:22" ht="14.25" customHeight="1">
      <c r="A271" s="894"/>
      <c r="B271" s="894"/>
      <c r="C271" s="894"/>
      <c r="D271" s="894"/>
      <c r="E271" s="894"/>
      <c r="F271" s="894"/>
      <c r="G271" s="894"/>
      <c r="H271" s="894"/>
      <c r="I271" s="894"/>
      <c r="J271" s="894"/>
      <c r="K271" s="894"/>
      <c r="L271" s="894"/>
      <c r="M271" s="894"/>
      <c r="N271" s="894"/>
      <c r="O271" s="894"/>
      <c r="P271" s="894"/>
      <c r="Q271" s="894"/>
      <c r="R271" s="894"/>
      <c r="S271" s="894"/>
      <c r="T271" s="894"/>
      <c r="U271" s="894"/>
      <c r="V271" s="894"/>
    </row>
    <row r="272" spans="1:22" ht="14.25" customHeight="1">
      <c r="A272" s="894"/>
      <c r="B272" s="894"/>
      <c r="C272" s="894"/>
      <c r="D272" s="894"/>
      <c r="E272" s="894"/>
      <c r="F272" s="894"/>
      <c r="G272" s="894"/>
      <c r="H272" s="894"/>
      <c r="I272" s="894"/>
      <c r="J272" s="894"/>
      <c r="K272" s="894"/>
      <c r="L272" s="894"/>
      <c r="M272" s="894"/>
      <c r="N272" s="894"/>
      <c r="O272" s="894"/>
      <c r="P272" s="894"/>
      <c r="Q272" s="894"/>
      <c r="R272" s="894"/>
      <c r="S272" s="894"/>
      <c r="T272" s="894"/>
      <c r="U272" s="894"/>
      <c r="V272" s="894"/>
    </row>
    <row r="273" spans="1:22" ht="14.25" customHeight="1">
      <c r="A273" s="894"/>
      <c r="B273" s="894"/>
      <c r="C273" s="894"/>
      <c r="D273" s="894"/>
      <c r="E273" s="894"/>
      <c r="F273" s="894"/>
      <c r="G273" s="894"/>
      <c r="H273" s="894"/>
      <c r="I273" s="894"/>
      <c r="J273" s="894"/>
      <c r="K273" s="894"/>
      <c r="L273" s="894"/>
      <c r="M273" s="894"/>
      <c r="N273" s="894"/>
      <c r="O273" s="894"/>
      <c r="P273" s="894"/>
      <c r="Q273" s="894"/>
      <c r="R273" s="894"/>
      <c r="S273" s="894"/>
      <c r="T273" s="894"/>
      <c r="U273" s="894"/>
      <c r="V273" s="894"/>
    </row>
    <row r="274" spans="1:22" ht="14.25" customHeight="1">
      <c r="A274" s="894"/>
      <c r="B274" s="894"/>
      <c r="C274" s="894"/>
      <c r="D274" s="894"/>
      <c r="E274" s="894"/>
      <c r="F274" s="894"/>
      <c r="G274" s="894"/>
      <c r="H274" s="894"/>
      <c r="I274" s="894"/>
      <c r="J274" s="894"/>
      <c r="K274" s="894"/>
      <c r="L274" s="894"/>
      <c r="M274" s="894"/>
      <c r="N274" s="894"/>
      <c r="O274" s="894"/>
      <c r="P274" s="894"/>
      <c r="Q274" s="894"/>
      <c r="R274" s="894"/>
      <c r="S274" s="894"/>
      <c r="T274" s="894"/>
      <c r="U274" s="894"/>
      <c r="V274" s="894"/>
    </row>
    <row r="275" spans="1:22" ht="14.25" customHeight="1">
      <c r="A275" s="894"/>
      <c r="B275" s="894"/>
      <c r="C275" s="894"/>
      <c r="D275" s="894"/>
      <c r="E275" s="894"/>
      <c r="F275" s="894"/>
      <c r="G275" s="894"/>
      <c r="H275" s="894"/>
      <c r="I275" s="894"/>
      <c r="J275" s="894"/>
      <c r="K275" s="894"/>
      <c r="L275" s="894"/>
      <c r="M275" s="894"/>
      <c r="N275" s="894"/>
      <c r="O275" s="894"/>
      <c r="P275" s="894"/>
      <c r="Q275" s="894"/>
      <c r="R275" s="894"/>
      <c r="S275" s="894"/>
      <c r="T275" s="894"/>
      <c r="U275" s="894"/>
      <c r="V275" s="894"/>
    </row>
    <row r="276" spans="1:22" ht="14.25" customHeight="1">
      <c r="A276" s="894"/>
      <c r="B276" s="894"/>
      <c r="C276" s="894"/>
      <c r="D276" s="894"/>
      <c r="E276" s="894"/>
      <c r="F276" s="894"/>
      <c r="G276" s="894"/>
      <c r="H276" s="894"/>
      <c r="I276" s="894"/>
      <c r="J276" s="894"/>
      <c r="K276" s="894"/>
      <c r="L276" s="894"/>
      <c r="M276" s="894"/>
      <c r="N276" s="894"/>
      <c r="O276" s="894"/>
      <c r="P276" s="894"/>
      <c r="Q276" s="894"/>
      <c r="R276" s="894"/>
      <c r="S276" s="894"/>
      <c r="T276" s="894"/>
      <c r="U276" s="894"/>
      <c r="V276" s="894"/>
    </row>
    <row r="277" spans="1:22" ht="14.25" customHeight="1">
      <c r="A277" s="894"/>
      <c r="B277" s="894"/>
      <c r="C277" s="894"/>
      <c r="D277" s="894"/>
      <c r="E277" s="894"/>
      <c r="F277" s="894"/>
      <c r="G277" s="894"/>
      <c r="H277" s="894"/>
      <c r="I277" s="894"/>
      <c r="J277" s="894"/>
      <c r="K277" s="894"/>
      <c r="L277" s="894"/>
      <c r="M277" s="894"/>
      <c r="N277" s="894"/>
      <c r="O277" s="894"/>
      <c r="P277" s="894"/>
      <c r="Q277" s="894"/>
      <c r="R277" s="894"/>
      <c r="S277" s="894"/>
      <c r="T277" s="894"/>
      <c r="U277" s="894"/>
      <c r="V277" s="894"/>
    </row>
    <row r="278" spans="1:22" ht="14.25" customHeight="1">
      <c r="A278" s="894"/>
      <c r="B278" s="894"/>
      <c r="C278" s="894"/>
      <c r="D278" s="894"/>
      <c r="E278" s="894"/>
      <c r="F278" s="894"/>
      <c r="G278" s="894"/>
      <c r="H278" s="894"/>
      <c r="I278" s="894"/>
      <c r="J278" s="894"/>
      <c r="K278" s="894"/>
      <c r="L278" s="894"/>
      <c r="M278" s="894"/>
      <c r="N278" s="894"/>
      <c r="O278" s="894"/>
      <c r="P278" s="894"/>
      <c r="Q278" s="894"/>
      <c r="R278" s="894"/>
      <c r="S278" s="894"/>
      <c r="T278" s="894"/>
      <c r="U278" s="894"/>
      <c r="V278" s="894"/>
    </row>
    <row r="279" spans="1:22" ht="14.25" customHeight="1">
      <c r="A279" s="894"/>
      <c r="B279" s="894"/>
      <c r="C279" s="894"/>
      <c r="D279" s="894"/>
      <c r="E279" s="894"/>
      <c r="F279" s="894"/>
      <c r="G279" s="894"/>
      <c r="H279" s="894"/>
      <c r="I279" s="894"/>
      <c r="J279" s="894"/>
      <c r="K279" s="894"/>
      <c r="L279" s="894"/>
      <c r="M279" s="894"/>
      <c r="N279" s="894"/>
      <c r="O279" s="894"/>
      <c r="P279" s="894"/>
      <c r="Q279" s="894"/>
      <c r="R279" s="894"/>
      <c r="S279" s="894"/>
      <c r="T279" s="894"/>
      <c r="U279" s="894"/>
      <c r="V279" s="894"/>
    </row>
    <row r="280" spans="1:22" ht="14.25" customHeight="1">
      <c r="A280" s="894"/>
      <c r="B280" s="894"/>
      <c r="C280" s="894"/>
      <c r="D280" s="894"/>
      <c r="E280" s="894"/>
      <c r="F280" s="894"/>
      <c r="G280" s="894"/>
      <c r="H280" s="894"/>
      <c r="I280" s="894"/>
      <c r="J280" s="894"/>
      <c r="K280" s="894"/>
      <c r="L280" s="894"/>
      <c r="M280" s="894"/>
      <c r="N280" s="894"/>
      <c r="O280" s="894"/>
      <c r="P280" s="894"/>
      <c r="Q280" s="894"/>
      <c r="R280" s="894"/>
      <c r="S280" s="894"/>
      <c r="T280" s="894"/>
      <c r="U280" s="894"/>
      <c r="V280" s="894"/>
    </row>
    <row r="281" spans="1:22" ht="14.25" customHeight="1">
      <c r="A281" s="894"/>
      <c r="B281" s="894"/>
      <c r="C281" s="894"/>
      <c r="D281" s="894"/>
      <c r="E281" s="894"/>
      <c r="F281" s="894"/>
      <c r="G281" s="894"/>
      <c r="H281" s="894"/>
      <c r="I281" s="894"/>
      <c r="J281" s="894"/>
      <c r="K281" s="894"/>
      <c r="L281" s="894"/>
      <c r="M281" s="894"/>
      <c r="N281" s="894"/>
      <c r="O281" s="894"/>
      <c r="P281" s="894"/>
      <c r="Q281" s="894"/>
      <c r="R281" s="894"/>
      <c r="S281" s="894"/>
      <c r="T281" s="894"/>
      <c r="U281" s="894"/>
      <c r="V281" s="894"/>
    </row>
    <row r="282" spans="1:22" ht="14.25" customHeight="1">
      <c r="A282" s="894"/>
      <c r="B282" s="894"/>
      <c r="C282" s="894"/>
      <c r="D282" s="894"/>
      <c r="E282" s="894"/>
      <c r="F282" s="894"/>
      <c r="G282" s="894"/>
      <c r="H282" s="894"/>
      <c r="I282" s="894"/>
      <c r="J282" s="894"/>
      <c r="K282" s="894"/>
      <c r="L282" s="894"/>
      <c r="M282" s="894"/>
      <c r="N282" s="894"/>
      <c r="O282" s="894"/>
      <c r="P282" s="894"/>
      <c r="Q282" s="894"/>
      <c r="R282" s="894"/>
      <c r="S282" s="894"/>
      <c r="T282" s="894"/>
      <c r="U282" s="894"/>
      <c r="V282" s="894"/>
    </row>
    <row r="283" spans="1:22" ht="14.25" customHeight="1">
      <c r="A283" s="894"/>
      <c r="B283" s="894"/>
      <c r="C283" s="894"/>
      <c r="D283" s="894"/>
      <c r="E283" s="894"/>
      <c r="F283" s="894"/>
      <c r="G283" s="894"/>
      <c r="H283" s="894"/>
      <c r="I283" s="894"/>
      <c r="J283" s="894"/>
      <c r="K283" s="894"/>
      <c r="L283" s="894"/>
      <c r="M283" s="894"/>
      <c r="N283" s="894"/>
      <c r="O283" s="894"/>
      <c r="P283" s="894"/>
      <c r="Q283" s="894"/>
      <c r="R283" s="894"/>
      <c r="S283" s="894"/>
      <c r="T283" s="894"/>
      <c r="U283" s="894"/>
      <c r="V283" s="894"/>
    </row>
    <row r="284" spans="1:22" ht="14.25" customHeight="1">
      <c r="A284" s="894"/>
      <c r="B284" s="894"/>
      <c r="C284" s="894"/>
      <c r="D284" s="894"/>
      <c r="E284" s="894"/>
      <c r="F284" s="894"/>
      <c r="G284" s="894"/>
      <c r="H284" s="894"/>
      <c r="I284" s="894"/>
      <c r="J284" s="894"/>
      <c r="K284" s="894"/>
      <c r="L284" s="894"/>
      <c r="M284" s="894"/>
      <c r="N284" s="894"/>
      <c r="O284" s="894"/>
      <c r="P284" s="894"/>
      <c r="Q284" s="894"/>
      <c r="R284" s="894"/>
      <c r="S284" s="894"/>
      <c r="T284" s="894"/>
      <c r="U284" s="894"/>
      <c r="V284" s="894"/>
    </row>
    <row r="285" spans="1:22" ht="14.25" customHeight="1">
      <c r="A285" s="894"/>
      <c r="B285" s="894"/>
      <c r="C285" s="894"/>
      <c r="D285" s="894"/>
      <c r="E285" s="894"/>
      <c r="F285" s="894"/>
      <c r="G285" s="894"/>
      <c r="H285" s="894"/>
      <c r="I285" s="894"/>
      <c r="J285" s="894"/>
      <c r="K285" s="894"/>
      <c r="L285" s="894"/>
      <c r="M285" s="894"/>
      <c r="N285" s="894"/>
      <c r="O285" s="894"/>
      <c r="P285" s="894"/>
      <c r="Q285" s="894"/>
      <c r="R285" s="894"/>
      <c r="S285" s="894"/>
      <c r="T285" s="894"/>
      <c r="U285" s="894"/>
      <c r="V285" s="894"/>
    </row>
    <row r="286" spans="1:22" ht="14.25" customHeight="1">
      <c r="A286" s="894"/>
      <c r="B286" s="894"/>
      <c r="C286" s="894"/>
      <c r="D286" s="894"/>
      <c r="E286" s="894"/>
      <c r="F286" s="894"/>
      <c r="G286" s="894"/>
      <c r="H286" s="894"/>
      <c r="I286" s="894"/>
      <c r="J286" s="894"/>
      <c r="K286" s="894"/>
      <c r="L286" s="894"/>
      <c r="M286" s="894"/>
      <c r="N286" s="894"/>
      <c r="O286" s="894"/>
      <c r="P286" s="894"/>
      <c r="Q286" s="894"/>
      <c r="R286" s="894"/>
      <c r="S286" s="894"/>
      <c r="T286" s="894"/>
      <c r="U286" s="894"/>
      <c r="V286" s="894"/>
    </row>
    <row r="287" spans="1:22" ht="14.25" customHeight="1">
      <c r="A287" s="894"/>
      <c r="B287" s="894"/>
      <c r="C287" s="894"/>
      <c r="D287" s="894"/>
      <c r="E287" s="894"/>
      <c r="F287" s="894"/>
      <c r="G287" s="894"/>
      <c r="H287" s="894"/>
      <c r="I287" s="894"/>
      <c r="J287" s="894"/>
      <c r="K287" s="894"/>
      <c r="L287" s="894"/>
      <c r="M287" s="894"/>
      <c r="N287" s="894"/>
      <c r="O287" s="894"/>
      <c r="P287" s="894"/>
      <c r="Q287" s="894"/>
      <c r="R287" s="894"/>
      <c r="S287" s="894"/>
      <c r="T287" s="894"/>
      <c r="U287" s="894"/>
      <c r="V287" s="894"/>
    </row>
    <row r="288" spans="1:22" ht="14.25" customHeight="1">
      <c r="A288" s="894"/>
      <c r="B288" s="894"/>
      <c r="C288" s="894"/>
      <c r="D288" s="894"/>
      <c r="E288" s="894"/>
      <c r="F288" s="894"/>
      <c r="G288" s="894"/>
      <c r="H288" s="894"/>
      <c r="I288" s="894"/>
      <c r="J288" s="894"/>
      <c r="K288" s="894"/>
      <c r="L288" s="894"/>
      <c r="M288" s="894"/>
      <c r="N288" s="894"/>
      <c r="O288" s="894"/>
      <c r="P288" s="894"/>
      <c r="Q288" s="894"/>
      <c r="R288" s="894"/>
      <c r="S288" s="894"/>
      <c r="T288" s="894"/>
      <c r="U288" s="894"/>
      <c r="V288" s="894"/>
    </row>
    <row r="289" spans="1:22" ht="14.25" customHeight="1">
      <c r="A289" s="894"/>
      <c r="B289" s="894"/>
      <c r="C289" s="894"/>
      <c r="D289" s="894"/>
      <c r="E289" s="894"/>
      <c r="F289" s="894"/>
      <c r="G289" s="894"/>
      <c r="H289" s="894"/>
      <c r="I289" s="894"/>
      <c r="J289" s="894"/>
      <c r="K289" s="894"/>
      <c r="L289" s="894"/>
      <c r="M289" s="894"/>
      <c r="N289" s="894"/>
      <c r="O289" s="894"/>
      <c r="P289" s="894"/>
      <c r="Q289" s="894"/>
      <c r="R289" s="894"/>
      <c r="S289" s="894"/>
      <c r="T289" s="894"/>
      <c r="U289" s="894"/>
      <c r="V289" s="894"/>
    </row>
    <row r="290" spans="1:22" ht="14.25" customHeight="1">
      <c r="A290" s="894"/>
      <c r="B290" s="894"/>
      <c r="C290" s="894"/>
      <c r="D290" s="894"/>
      <c r="E290" s="894"/>
      <c r="F290" s="894"/>
      <c r="G290" s="894"/>
      <c r="H290" s="894"/>
      <c r="I290" s="894"/>
      <c r="J290" s="894"/>
      <c r="K290" s="894"/>
      <c r="L290" s="894"/>
      <c r="M290" s="894"/>
      <c r="N290" s="894"/>
      <c r="O290" s="894"/>
      <c r="P290" s="894"/>
      <c r="Q290" s="894"/>
      <c r="R290" s="894"/>
      <c r="S290" s="894"/>
      <c r="T290" s="894"/>
      <c r="U290" s="894"/>
      <c r="V290" s="894"/>
    </row>
    <row r="291" spans="1:22" ht="14.25" customHeight="1">
      <c r="A291" s="894"/>
      <c r="B291" s="894"/>
      <c r="C291" s="894"/>
      <c r="D291" s="894"/>
      <c r="E291" s="894"/>
      <c r="F291" s="894"/>
      <c r="G291" s="894"/>
      <c r="H291" s="894"/>
      <c r="I291" s="894"/>
      <c r="J291" s="894"/>
      <c r="K291" s="894"/>
      <c r="L291" s="894"/>
      <c r="M291" s="894"/>
      <c r="N291" s="894"/>
      <c r="O291" s="894"/>
      <c r="P291" s="894"/>
      <c r="Q291" s="894"/>
      <c r="R291" s="894"/>
      <c r="S291" s="894"/>
      <c r="T291" s="894"/>
      <c r="U291" s="894"/>
      <c r="V291" s="894"/>
    </row>
    <row r="292" spans="1:22" ht="14.25" customHeight="1">
      <c r="A292" s="894"/>
      <c r="B292" s="894"/>
      <c r="C292" s="894"/>
      <c r="D292" s="894"/>
      <c r="E292" s="894"/>
      <c r="F292" s="894"/>
      <c r="G292" s="894"/>
      <c r="H292" s="894"/>
      <c r="I292" s="894"/>
      <c r="J292" s="894"/>
      <c r="K292" s="894"/>
      <c r="L292" s="894"/>
      <c r="M292" s="894"/>
      <c r="N292" s="894"/>
      <c r="O292" s="894"/>
      <c r="P292" s="894"/>
      <c r="Q292" s="894"/>
      <c r="R292" s="894"/>
      <c r="S292" s="894"/>
      <c r="T292" s="894"/>
      <c r="U292" s="894"/>
      <c r="V292" s="894"/>
    </row>
    <row r="293" spans="1:22" ht="14.25" customHeight="1">
      <c r="A293" s="894"/>
      <c r="B293" s="894"/>
      <c r="C293" s="894"/>
      <c r="D293" s="894"/>
      <c r="E293" s="894"/>
      <c r="F293" s="894"/>
      <c r="G293" s="894"/>
      <c r="H293" s="894"/>
      <c r="I293" s="894"/>
      <c r="J293" s="894"/>
      <c r="K293" s="894"/>
      <c r="L293" s="894"/>
      <c r="M293" s="894"/>
      <c r="N293" s="894"/>
      <c r="O293" s="894"/>
      <c r="P293" s="894"/>
      <c r="Q293" s="894"/>
      <c r="R293" s="894"/>
      <c r="S293" s="894"/>
      <c r="T293" s="894"/>
      <c r="U293" s="894"/>
      <c r="V293" s="894"/>
    </row>
    <row r="294" spans="1:22" ht="14.25" customHeight="1">
      <c r="A294" s="894"/>
      <c r="B294" s="894"/>
      <c r="C294" s="894"/>
      <c r="D294" s="894"/>
      <c r="E294" s="894"/>
      <c r="F294" s="894"/>
      <c r="G294" s="894"/>
      <c r="H294" s="894"/>
      <c r="I294" s="894"/>
      <c r="J294" s="894"/>
      <c r="K294" s="894"/>
      <c r="L294" s="894"/>
      <c r="M294" s="894"/>
      <c r="N294" s="894"/>
      <c r="O294" s="894"/>
      <c r="P294" s="894"/>
      <c r="Q294" s="894"/>
      <c r="R294" s="894"/>
      <c r="S294" s="894"/>
      <c r="T294" s="894"/>
      <c r="U294" s="894"/>
      <c r="V294" s="894"/>
    </row>
    <row r="295" spans="1:22" ht="14.25" customHeight="1">
      <c r="A295" s="894"/>
      <c r="B295" s="894"/>
      <c r="C295" s="894"/>
      <c r="D295" s="894"/>
      <c r="E295" s="894"/>
      <c r="F295" s="894"/>
      <c r="G295" s="894"/>
      <c r="H295" s="894"/>
      <c r="I295" s="894"/>
      <c r="J295" s="894"/>
      <c r="K295" s="894"/>
      <c r="L295" s="894"/>
      <c r="M295" s="894"/>
      <c r="N295" s="894"/>
      <c r="O295" s="894"/>
      <c r="P295" s="894"/>
      <c r="Q295" s="894"/>
      <c r="R295" s="894"/>
      <c r="S295" s="894"/>
      <c r="T295" s="894"/>
      <c r="U295" s="894"/>
      <c r="V295" s="894"/>
    </row>
    <row r="296" spans="1:22" ht="14.25" customHeight="1">
      <c r="A296" s="894"/>
      <c r="B296" s="894"/>
      <c r="C296" s="894"/>
      <c r="D296" s="894"/>
      <c r="E296" s="894"/>
      <c r="F296" s="894"/>
      <c r="G296" s="894"/>
      <c r="H296" s="894"/>
      <c r="I296" s="894"/>
      <c r="J296" s="894"/>
      <c r="K296" s="894"/>
      <c r="L296" s="894"/>
      <c r="M296" s="894"/>
      <c r="N296" s="894"/>
      <c r="O296" s="894"/>
      <c r="P296" s="894"/>
      <c r="Q296" s="894"/>
      <c r="R296" s="894"/>
      <c r="S296" s="894"/>
      <c r="T296" s="894"/>
      <c r="U296" s="894"/>
      <c r="V296" s="894"/>
    </row>
    <row r="297" spans="1:22" ht="14.25" customHeight="1">
      <c r="A297" s="894"/>
      <c r="B297" s="894"/>
      <c r="C297" s="894"/>
      <c r="D297" s="894"/>
      <c r="E297" s="894"/>
      <c r="F297" s="894"/>
      <c r="G297" s="894"/>
      <c r="H297" s="894"/>
      <c r="I297" s="894"/>
      <c r="J297" s="894"/>
      <c r="K297" s="894"/>
      <c r="L297" s="894"/>
      <c r="M297" s="894"/>
      <c r="N297" s="894"/>
      <c r="O297" s="894"/>
      <c r="P297" s="894"/>
      <c r="Q297" s="894"/>
      <c r="R297" s="894"/>
      <c r="S297" s="894"/>
      <c r="T297" s="894"/>
      <c r="U297" s="894"/>
      <c r="V297" s="894"/>
    </row>
    <row r="298" spans="1:22" ht="14.25" customHeight="1">
      <c r="A298" s="894"/>
      <c r="B298" s="894"/>
      <c r="C298" s="894"/>
      <c r="D298" s="894"/>
      <c r="E298" s="894"/>
      <c r="F298" s="894"/>
      <c r="G298" s="894"/>
      <c r="H298" s="894"/>
      <c r="I298" s="894"/>
      <c r="J298" s="894"/>
      <c r="K298" s="894"/>
      <c r="L298" s="894"/>
      <c r="M298" s="894"/>
      <c r="N298" s="894"/>
      <c r="O298" s="894"/>
      <c r="P298" s="894"/>
      <c r="Q298" s="894"/>
      <c r="R298" s="894"/>
      <c r="S298" s="894"/>
      <c r="T298" s="894"/>
      <c r="U298" s="894"/>
      <c r="V298" s="894"/>
    </row>
    <row r="299" spans="1:22" ht="14.25" customHeight="1">
      <c r="A299" s="894"/>
      <c r="B299" s="894"/>
      <c r="C299" s="894"/>
      <c r="D299" s="894"/>
      <c r="E299" s="894"/>
      <c r="F299" s="894"/>
      <c r="G299" s="894"/>
      <c r="H299" s="894"/>
      <c r="I299" s="894"/>
      <c r="J299" s="894"/>
      <c r="K299" s="894"/>
      <c r="L299" s="894"/>
      <c r="M299" s="894"/>
      <c r="N299" s="894"/>
      <c r="O299" s="894"/>
      <c r="P299" s="894"/>
      <c r="Q299" s="894"/>
      <c r="R299" s="894"/>
      <c r="S299" s="894"/>
      <c r="T299" s="894"/>
      <c r="U299" s="894"/>
      <c r="V299" s="894"/>
    </row>
    <row r="300" spans="1:22" ht="14.25" customHeight="1">
      <c r="A300" s="894"/>
      <c r="B300" s="894"/>
      <c r="C300" s="894"/>
      <c r="D300" s="894"/>
      <c r="E300" s="894"/>
      <c r="F300" s="894"/>
      <c r="G300" s="894"/>
      <c r="H300" s="894"/>
      <c r="I300" s="894"/>
      <c r="J300" s="894"/>
      <c r="K300" s="894"/>
      <c r="L300" s="894"/>
      <c r="M300" s="894"/>
      <c r="N300" s="894"/>
      <c r="O300" s="894"/>
      <c r="P300" s="894"/>
      <c r="Q300" s="894"/>
      <c r="R300" s="894"/>
      <c r="S300" s="894"/>
      <c r="T300" s="894"/>
      <c r="U300" s="894"/>
      <c r="V300" s="894"/>
    </row>
    <row r="301" spans="1:22" ht="14.25" customHeight="1">
      <c r="A301" s="894"/>
      <c r="B301" s="894"/>
      <c r="C301" s="894"/>
      <c r="D301" s="894"/>
      <c r="E301" s="894"/>
      <c r="F301" s="894"/>
      <c r="G301" s="894"/>
      <c r="H301" s="894"/>
      <c r="I301" s="894"/>
      <c r="J301" s="894"/>
      <c r="K301" s="894"/>
      <c r="L301" s="894"/>
      <c r="M301" s="894"/>
      <c r="N301" s="894"/>
      <c r="O301" s="894"/>
      <c r="P301" s="894"/>
      <c r="Q301" s="894"/>
      <c r="R301" s="894"/>
      <c r="S301" s="894"/>
      <c r="T301" s="894"/>
      <c r="U301" s="894"/>
      <c r="V301" s="894"/>
    </row>
    <row r="302" spans="1:22" ht="14.25" customHeight="1">
      <c r="A302" s="894"/>
      <c r="B302" s="894"/>
      <c r="C302" s="894"/>
      <c r="D302" s="894"/>
      <c r="E302" s="894"/>
      <c r="F302" s="894"/>
      <c r="G302" s="894"/>
      <c r="H302" s="894"/>
      <c r="I302" s="894"/>
      <c r="J302" s="894"/>
      <c r="K302" s="894"/>
      <c r="L302" s="894"/>
      <c r="M302" s="894"/>
      <c r="N302" s="894"/>
      <c r="O302" s="894"/>
      <c r="P302" s="894"/>
      <c r="Q302" s="894"/>
      <c r="R302" s="894"/>
      <c r="S302" s="894"/>
      <c r="T302" s="894"/>
      <c r="U302" s="894"/>
      <c r="V302" s="894"/>
    </row>
    <row r="303" spans="1:22" ht="14.25" customHeight="1">
      <c r="A303" s="894"/>
      <c r="B303" s="894"/>
      <c r="C303" s="894"/>
      <c r="D303" s="894"/>
      <c r="E303" s="894"/>
      <c r="F303" s="894"/>
      <c r="G303" s="894"/>
      <c r="H303" s="894"/>
      <c r="I303" s="894"/>
      <c r="J303" s="894"/>
      <c r="K303" s="894"/>
      <c r="L303" s="894"/>
      <c r="M303" s="894"/>
      <c r="N303" s="894"/>
      <c r="O303" s="894"/>
      <c r="P303" s="894"/>
      <c r="Q303" s="894"/>
      <c r="R303" s="894"/>
      <c r="S303" s="894"/>
      <c r="T303" s="894"/>
      <c r="U303" s="894"/>
      <c r="V303" s="894"/>
    </row>
    <row r="304" spans="1:22" ht="14.25" customHeight="1">
      <c r="A304" s="894"/>
      <c r="B304" s="894"/>
      <c r="C304" s="894"/>
      <c r="D304" s="894"/>
      <c r="E304" s="894"/>
      <c r="F304" s="894"/>
      <c r="G304" s="894"/>
      <c r="H304" s="894"/>
      <c r="I304" s="894"/>
      <c r="J304" s="894"/>
      <c r="K304" s="894"/>
      <c r="L304" s="894"/>
      <c r="M304" s="894"/>
      <c r="N304" s="894"/>
      <c r="O304" s="894"/>
      <c r="P304" s="894"/>
      <c r="Q304" s="894"/>
      <c r="R304" s="894"/>
      <c r="S304" s="894"/>
      <c r="T304" s="894"/>
      <c r="U304" s="894"/>
      <c r="V304" s="894"/>
    </row>
    <row r="305" spans="1:22" ht="14.25" customHeight="1">
      <c r="A305" s="894"/>
      <c r="B305" s="894"/>
      <c r="C305" s="894"/>
      <c r="D305" s="894"/>
      <c r="E305" s="894"/>
      <c r="F305" s="894"/>
      <c r="G305" s="894"/>
      <c r="H305" s="894"/>
      <c r="I305" s="894"/>
      <c r="J305" s="894"/>
      <c r="K305" s="894"/>
      <c r="L305" s="894"/>
      <c r="M305" s="894"/>
      <c r="N305" s="894"/>
      <c r="O305" s="894"/>
      <c r="P305" s="894"/>
      <c r="Q305" s="894"/>
      <c r="R305" s="894"/>
      <c r="S305" s="894"/>
      <c r="T305" s="894"/>
      <c r="U305" s="894"/>
      <c r="V305" s="894"/>
    </row>
    <row r="306" spans="1:22" ht="14.25" customHeight="1">
      <c r="A306" s="894"/>
      <c r="B306" s="894"/>
      <c r="C306" s="894"/>
      <c r="D306" s="894"/>
      <c r="E306" s="894"/>
      <c r="F306" s="894"/>
      <c r="G306" s="894"/>
      <c r="H306" s="894"/>
      <c r="I306" s="894"/>
      <c r="J306" s="894"/>
      <c r="K306" s="894"/>
      <c r="L306" s="894"/>
      <c r="M306" s="894"/>
      <c r="N306" s="894"/>
      <c r="O306" s="894"/>
      <c r="P306" s="894"/>
      <c r="Q306" s="894"/>
      <c r="R306" s="894"/>
      <c r="S306" s="894"/>
      <c r="T306" s="894"/>
      <c r="U306" s="894"/>
      <c r="V306" s="894"/>
    </row>
    <row r="307" spans="1:22" ht="14.25" customHeight="1">
      <c r="A307" s="894"/>
      <c r="B307" s="894"/>
      <c r="C307" s="894"/>
      <c r="D307" s="894"/>
      <c r="E307" s="894"/>
      <c r="F307" s="894"/>
      <c r="G307" s="894"/>
      <c r="H307" s="894"/>
      <c r="I307" s="894"/>
      <c r="J307" s="894"/>
      <c r="K307" s="894"/>
      <c r="L307" s="894"/>
      <c r="M307" s="894"/>
      <c r="N307" s="894"/>
      <c r="O307" s="894"/>
      <c r="P307" s="894"/>
      <c r="Q307" s="894"/>
      <c r="R307" s="894"/>
      <c r="S307" s="894"/>
      <c r="T307" s="894"/>
      <c r="U307" s="894"/>
      <c r="V307" s="894"/>
    </row>
    <row r="308" spans="1:22" ht="14.25" customHeight="1">
      <c r="A308" s="894"/>
      <c r="B308" s="894"/>
      <c r="C308" s="894"/>
      <c r="D308" s="894"/>
      <c r="E308" s="894"/>
      <c r="F308" s="894"/>
      <c r="G308" s="894"/>
      <c r="H308" s="894"/>
      <c r="I308" s="894"/>
      <c r="J308" s="894"/>
      <c r="K308" s="894"/>
      <c r="L308" s="894"/>
      <c r="M308" s="894"/>
      <c r="N308" s="894"/>
      <c r="O308" s="894"/>
      <c r="P308" s="894"/>
      <c r="Q308" s="894"/>
      <c r="R308" s="894"/>
      <c r="S308" s="894"/>
      <c r="T308" s="894"/>
      <c r="U308" s="894"/>
      <c r="V308" s="894"/>
    </row>
    <row r="309" spans="1:22" ht="14.25" customHeight="1">
      <c r="A309" s="894"/>
      <c r="B309" s="894"/>
      <c r="C309" s="894"/>
      <c r="D309" s="894"/>
      <c r="E309" s="894"/>
      <c r="F309" s="894"/>
      <c r="G309" s="894"/>
      <c r="H309" s="894"/>
      <c r="I309" s="894"/>
      <c r="J309" s="894"/>
      <c r="K309" s="894"/>
      <c r="L309" s="894"/>
      <c r="M309" s="894"/>
      <c r="N309" s="894"/>
      <c r="O309" s="894"/>
      <c r="P309" s="894"/>
      <c r="Q309" s="894"/>
      <c r="R309" s="894"/>
      <c r="S309" s="894"/>
      <c r="T309" s="894"/>
      <c r="U309" s="894"/>
      <c r="V309" s="894"/>
    </row>
    <row r="310" spans="1:22" ht="14.25" customHeight="1">
      <c r="A310" s="894"/>
      <c r="B310" s="894"/>
      <c r="C310" s="894"/>
      <c r="D310" s="894"/>
      <c r="E310" s="894"/>
      <c r="F310" s="894"/>
      <c r="G310" s="894"/>
      <c r="H310" s="894"/>
      <c r="I310" s="894"/>
      <c r="J310" s="894"/>
      <c r="K310" s="894"/>
      <c r="L310" s="894"/>
      <c r="M310" s="894"/>
      <c r="N310" s="894"/>
      <c r="O310" s="894"/>
      <c r="P310" s="894"/>
      <c r="Q310" s="894"/>
      <c r="R310" s="894"/>
      <c r="S310" s="894"/>
      <c r="T310" s="894"/>
      <c r="U310" s="894"/>
      <c r="V310" s="894"/>
    </row>
    <row r="311" spans="1:22" ht="14.25" customHeight="1">
      <c r="A311" s="894"/>
      <c r="B311" s="894"/>
      <c r="C311" s="894"/>
      <c r="D311" s="894"/>
      <c r="E311" s="894"/>
      <c r="F311" s="894"/>
      <c r="G311" s="894"/>
      <c r="H311" s="894"/>
      <c r="I311" s="894"/>
      <c r="J311" s="894"/>
      <c r="K311" s="894"/>
      <c r="L311" s="894"/>
      <c r="M311" s="894"/>
      <c r="N311" s="894"/>
      <c r="O311" s="894"/>
      <c r="P311" s="894"/>
      <c r="Q311" s="894"/>
      <c r="R311" s="894"/>
      <c r="S311" s="894"/>
      <c r="T311" s="894"/>
      <c r="U311" s="894"/>
      <c r="V311" s="894"/>
    </row>
    <row r="312" spans="1:22" ht="14.25" customHeight="1">
      <c r="A312" s="894"/>
      <c r="B312" s="894"/>
      <c r="C312" s="894"/>
      <c r="D312" s="894"/>
      <c r="E312" s="894"/>
      <c r="F312" s="894"/>
      <c r="G312" s="894"/>
      <c r="H312" s="894"/>
      <c r="I312" s="894"/>
      <c r="J312" s="894"/>
      <c r="K312" s="894"/>
      <c r="L312" s="894"/>
      <c r="M312" s="894"/>
      <c r="N312" s="894"/>
      <c r="O312" s="894"/>
      <c r="P312" s="894"/>
      <c r="Q312" s="894"/>
      <c r="R312" s="894"/>
      <c r="S312" s="894"/>
      <c r="T312" s="894"/>
      <c r="U312" s="894"/>
      <c r="V312" s="894"/>
    </row>
    <row r="313" spans="1:22" ht="14.25" customHeight="1">
      <c r="A313" s="894"/>
      <c r="B313" s="894"/>
      <c r="C313" s="894"/>
      <c r="D313" s="894"/>
      <c r="E313" s="894"/>
      <c r="F313" s="894"/>
      <c r="G313" s="894"/>
      <c r="H313" s="894"/>
      <c r="I313" s="894"/>
      <c r="J313" s="894"/>
      <c r="K313" s="894"/>
      <c r="L313" s="894"/>
      <c r="M313" s="894"/>
      <c r="N313" s="894"/>
      <c r="O313" s="894"/>
      <c r="P313" s="894"/>
      <c r="Q313" s="894"/>
      <c r="R313" s="894"/>
      <c r="S313" s="894"/>
      <c r="T313" s="894"/>
      <c r="U313" s="894"/>
      <c r="V313" s="894"/>
    </row>
    <row r="314" spans="1:22" ht="14.25" customHeight="1">
      <c r="A314" s="894"/>
      <c r="B314" s="894"/>
      <c r="C314" s="894"/>
      <c r="D314" s="894"/>
      <c r="E314" s="894"/>
      <c r="F314" s="894"/>
      <c r="G314" s="894"/>
      <c r="H314" s="894"/>
      <c r="I314" s="894"/>
      <c r="J314" s="894"/>
      <c r="K314" s="894"/>
      <c r="L314" s="894"/>
      <c r="M314" s="894"/>
      <c r="N314" s="894"/>
      <c r="O314" s="894"/>
      <c r="P314" s="894"/>
      <c r="Q314" s="894"/>
      <c r="R314" s="894"/>
      <c r="S314" s="894"/>
      <c r="T314" s="894"/>
      <c r="U314" s="894"/>
      <c r="V314" s="894"/>
    </row>
    <row r="315" spans="1:22" ht="14.25" customHeight="1">
      <c r="A315" s="894"/>
      <c r="B315" s="894"/>
      <c r="C315" s="894"/>
      <c r="D315" s="894"/>
      <c r="E315" s="894"/>
      <c r="F315" s="894"/>
      <c r="G315" s="894"/>
      <c r="H315" s="894"/>
      <c r="I315" s="894"/>
      <c r="J315" s="894"/>
      <c r="K315" s="894"/>
      <c r="L315" s="894"/>
      <c r="M315" s="894"/>
      <c r="N315" s="894"/>
      <c r="O315" s="894"/>
      <c r="P315" s="894"/>
      <c r="Q315" s="894"/>
      <c r="R315" s="894"/>
      <c r="S315" s="894"/>
      <c r="T315" s="894"/>
      <c r="U315" s="894"/>
      <c r="V315" s="894"/>
    </row>
    <row r="316" spans="1:22" ht="14.25" customHeight="1">
      <c r="A316" s="894"/>
      <c r="B316" s="894"/>
      <c r="C316" s="894"/>
      <c r="D316" s="894"/>
      <c r="E316" s="894"/>
      <c r="F316" s="894"/>
      <c r="G316" s="894"/>
      <c r="H316" s="894"/>
      <c r="I316" s="894"/>
      <c r="J316" s="894"/>
      <c r="K316" s="894"/>
      <c r="L316" s="894"/>
      <c r="M316" s="894"/>
      <c r="N316" s="894"/>
      <c r="O316" s="894"/>
      <c r="P316" s="894"/>
      <c r="Q316" s="894"/>
      <c r="R316" s="894"/>
      <c r="S316" s="894"/>
      <c r="T316" s="894"/>
      <c r="U316" s="894"/>
      <c r="V316" s="894"/>
    </row>
    <row r="317" spans="1:22" ht="14.25" customHeight="1">
      <c r="A317" s="894"/>
      <c r="B317" s="894"/>
      <c r="C317" s="894"/>
      <c r="D317" s="894"/>
      <c r="E317" s="894"/>
      <c r="F317" s="894"/>
      <c r="G317" s="894"/>
      <c r="H317" s="894"/>
      <c r="I317" s="894"/>
      <c r="J317" s="894"/>
      <c r="K317" s="894"/>
      <c r="L317" s="894"/>
      <c r="M317" s="894"/>
      <c r="N317" s="894"/>
      <c r="O317" s="894"/>
      <c r="P317" s="894"/>
      <c r="Q317" s="894"/>
      <c r="R317" s="894"/>
      <c r="S317" s="894"/>
      <c r="T317" s="894"/>
      <c r="U317" s="894"/>
      <c r="V317" s="894"/>
    </row>
    <row r="318" spans="1:22" ht="14.25" customHeight="1">
      <c r="A318" s="894"/>
      <c r="B318" s="894"/>
      <c r="C318" s="894"/>
      <c r="D318" s="894"/>
      <c r="E318" s="894"/>
      <c r="F318" s="894"/>
      <c r="G318" s="894"/>
      <c r="H318" s="894"/>
      <c r="I318" s="894"/>
      <c r="J318" s="894"/>
      <c r="K318" s="894"/>
      <c r="L318" s="894"/>
      <c r="M318" s="894"/>
      <c r="N318" s="894"/>
      <c r="O318" s="894"/>
      <c r="P318" s="894"/>
      <c r="Q318" s="894"/>
      <c r="R318" s="894"/>
      <c r="S318" s="894"/>
      <c r="T318" s="894"/>
      <c r="U318" s="894"/>
      <c r="V318" s="894"/>
    </row>
    <row r="319" spans="1:22" ht="14.25" customHeight="1">
      <c r="A319" s="894"/>
      <c r="B319" s="894"/>
      <c r="C319" s="894"/>
      <c r="D319" s="894"/>
      <c r="E319" s="894"/>
      <c r="F319" s="894"/>
      <c r="G319" s="894"/>
      <c r="H319" s="894"/>
      <c r="I319" s="894"/>
      <c r="J319" s="894"/>
      <c r="K319" s="894"/>
      <c r="L319" s="894"/>
      <c r="M319" s="894"/>
      <c r="N319" s="894"/>
      <c r="O319" s="894"/>
      <c r="P319" s="894"/>
      <c r="Q319" s="894"/>
      <c r="R319" s="894"/>
      <c r="S319" s="894"/>
      <c r="T319" s="894"/>
      <c r="U319" s="894"/>
      <c r="V319" s="894"/>
    </row>
    <row r="320" spans="1:22" ht="14.25" customHeight="1">
      <c r="A320" s="894"/>
      <c r="B320" s="894"/>
      <c r="C320" s="894"/>
      <c r="D320" s="894"/>
      <c r="E320" s="894"/>
      <c r="F320" s="894"/>
      <c r="G320" s="894"/>
      <c r="H320" s="894"/>
      <c r="I320" s="894"/>
      <c r="J320" s="894"/>
      <c r="K320" s="894"/>
      <c r="L320" s="894"/>
      <c r="M320" s="894"/>
      <c r="N320" s="894"/>
      <c r="O320" s="894"/>
      <c r="P320" s="894"/>
      <c r="Q320" s="894"/>
      <c r="R320" s="894"/>
      <c r="S320" s="894"/>
      <c r="T320" s="894"/>
      <c r="U320" s="894"/>
      <c r="V320" s="894"/>
    </row>
    <row r="321" spans="1:22" ht="14.25" customHeight="1">
      <c r="A321" s="894"/>
      <c r="B321" s="894"/>
      <c r="C321" s="894"/>
      <c r="D321" s="894"/>
      <c r="E321" s="894"/>
      <c r="F321" s="894"/>
      <c r="G321" s="894"/>
      <c r="H321" s="894"/>
      <c r="I321" s="894"/>
      <c r="J321" s="894"/>
      <c r="K321" s="894"/>
      <c r="L321" s="894"/>
      <c r="M321" s="894"/>
      <c r="N321" s="894"/>
      <c r="O321" s="894"/>
      <c r="P321" s="894"/>
      <c r="Q321" s="894"/>
      <c r="R321" s="894"/>
      <c r="S321" s="894"/>
      <c r="T321" s="894"/>
      <c r="U321" s="894"/>
      <c r="V321" s="894"/>
    </row>
    <row r="322" spans="1:22" ht="14.25" customHeight="1">
      <c r="A322" s="894"/>
      <c r="B322" s="894"/>
      <c r="C322" s="894"/>
      <c r="D322" s="894"/>
      <c r="E322" s="894"/>
      <c r="F322" s="894"/>
      <c r="G322" s="894"/>
      <c r="H322" s="894"/>
      <c r="I322" s="894"/>
      <c r="J322" s="894"/>
      <c r="K322" s="894"/>
      <c r="L322" s="894"/>
      <c r="M322" s="894"/>
      <c r="N322" s="894"/>
      <c r="O322" s="894"/>
      <c r="P322" s="894"/>
      <c r="Q322" s="894"/>
      <c r="R322" s="894"/>
      <c r="S322" s="894"/>
      <c r="T322" s="894"/>
      <c r="U322" s="894"/>
      <c r="V322" s="894"/>
    </row>
    <row r="323" spans="1:22" ht="14.25" customHeight="1">
      <c r="A323" s="894"/>
      <c r="B323" s="894"/>
      <c r="C323" s="894"/>
      <c r="D323" s="894"/>
      <c r="E323" s="894"/>
      <c r="F323" s="894"/>
      <c r="G323" s="894"/>
      <c r="H323" s="894"/>
      <c r="I323" s="894"/>
      <c r="J323" s="894"/>
      <c r="K323" s="894"/>
      <c r="L323" s="894"/>
      <c r="M323" s="894"/>
      <c r="N323" s="894"/>
      <c r="O323" s="894"/>
      <c r="P323" s="894"/>
      <c r="Q323" s="894"/>
      <c r="R323" s="894"/>
      <c r="S323" s="894"/>
      <c r="T323" s="894"/>
      <c r="U323" s="894"/>
      <c r="V323" s="894"/>
    </row>
    <row r="324" spans="1:22" ht="14.25" customHeight="1">
      <c r="A324" s="894"/>
      <c r="B324" s="894"/>
      <c r="C324" s="894"/>
      <c r="D324" s="894"/>
      <c r="E324" s="894"/>
      <c r="F324" s="894"/>
      <c r="G324" s="894"/>
      <c r="H324" s="894"/>
      <c r="I324" s="894"/>
      <c r="J324" s="894"/>
      <c r="K324" s="894"/>
      <c r="L324" s="894"/>
      <c r="M324" s="894"/>
      <c r="N324" s="894"/>
      <c r="O324" s="894"/>
      <c r="P324" s="894"/>
      <c r="Q324" s="894"/>
      <c r="R324" s="894"/>
      <c r="S324" s="894"/>
      <c r="T324" s="894"/>
      <c r="U324" s="894"/>
      <c r="V324" s="894"/>
    </row>
    <row r="325" spans="1:22" ht="14.25" customHeight="1">
      <c r="A325" s="894"/>
      <c r="B325" s="894"/>
      <c r="C325" s="894"/>
      <c r="D325" s="894"/>
      <c r="E325" s="894"/>
      <c r="F325" s="894"/>
      <c r="G325" s="894"/>
      <c r="H325" s="894"/>
      <c r="I325" s="894"/>
      <c r="J325" s="894"/>
      <c r="K325" s="894"/>
      <c r="L325" s="894"/>
      <c r="M325" s="894"/>
      <c r="N325" s="894"/>
      <c r="O325" s="894"/>
      <c r="P325" s="894"/>
      <c r="Q325" s="894"/>
      <c r="R325" s="894"/>
      <c r="S325" s="894"/>
      <c r="T325" s="894"/>
      <c r="U325" s="894"/>
      <c r="V325" s="894"/>
    </row>
    <row r="326" spans="1:22" ht="14.25" customHeight="1">
      <c r="A326" s="894"/>
      <c r="B326" s="894"/>
      <c r="C326" s="894"/>
      <c r="D326" s="894"/>
      <c r="E326" s="894"/>
      <c r="F326" s="894"/>
      <c r="G326" s="894"/>
      <c r="H326" s="894"/>
      <c r="I326" s="894"/>
      <c r="J326" s="894"/>
      <c r="K326" s="894"/>
      <c r="L326" s="894"/>
      <c r="M326" s="894"/>
      <c r="N326" s="894"/>
      <c r="O326" s="894"/>
      <c r="P326" s="894"/>
      <c r="Q326" s="894"/>
      <c r="R326" s="894"/>
      <c r="S326" s="894"/>
      <c r="T326" s="894"/>
      <c r="U326" s="894"/>
      <c r="V326" s="894"/>
    </row>
    <row r="327" spans="1:22" ht="14.25" customHeight="1">
      <c r="A327" s="894"/>
      <c r="B327" s="894"/>
      <c r="C327" s="894"/>
      <c r="D327" s="894"/>
      <c r="E327" s="894"/>
      <c r="F327" s="894"/>
      <c r="G327" s="894"/>
      <c r="H327" s="894"/>
      <c r="I327" s="894"/>
      <c r="J327" s="894"/>
      <c r="K327" s="894"/>
      <c r="L327" s="894"/>
      <c r="M327" s="894"/>
      <c r="N327" s="894"/>
      <c r="O327" s="894"/>
      <c r="P327" s="894"/>
      <c r="Q327" s="894"/>
      <c r="R327" s="894"/>
      <c r="S327" s="894"/>
      <c r="T327" s="894"/>
      <c r="U327" s="894"/>
      <c r="V327" s="894"/>
    </row>
    <row r="328" spans="1:22" ht="14.25" customHeight="1">
      <c r="A328" s="894"/>
      <c r="B328" s="894"/>
      <c r="C328" s="894"/>
      <c r="D328" s="894"/>
      <c r="E328" s="894"/>
      <c r="F328" s="894"/>
      <c r="G328" s="894"/>
      <c r="H328" s="894"/>
      <c r="I328" s="894"/>
      <c r="J328" s="894"/>
      <c r="K328" s="894"/>
      <c r="L328" s="894"/>
      <c r="M328" s="894"/>
      <c r="N328" s="894"/>
      <c r="O328" s="894"/>
      <c r="P328" s="894"/>
      <c r="Q328" s="894"/>
      <c r="R328" s="894"/>
      <c r="S328" s="894"/>
      <c r="T328" s="894"/>
      <c r="U328" s="894"/>
      <c r="V328" s="894"/>
    </row>
    <row r="329" spans="1:22" ht="14.25" customHeight="1">
      <c r="A329" s="894"/>
      <c r="B329" s="894"/>
      <c r="C329" s="894"/>
      <c r="D329" s="894"/>
      <c r="E329" s="894"/>
      <c r="F329" s="894"/>
      <c r="G329" s="894"/>
      <c r="H329" s="894"/>
      <c r="I329" s="894"/>
      <c r="J329" s="894"/>
      <c r="K329" s="894"/>
      <c r="L329" s="894"/>
      <c r="M329" s="894"/>
      <c r="N329" s="894"/>
      <c r="O329" s="894"/>
      <c r="P329" s="894"/>
      <c r="Q329" s="894"/>
      <c r="R329" s="894"/>
      <c r="S329" s="894"/>
      <c r="T329" s="894"/>
      <c r="U329" s="894"/>
      <c r="V329" s="894"/>
    </row>
    <row r="330" spans="1:22" ht="14.25" customHeight="1">
      <c r="A330" s="894"/>
      <c r="B330" s="894"/>
      <c r="C330" s="894"/>
      <c r="D330" s="894"/>
      <c r="E330" s="894"/>
      <c r="F330" s="894"/>
      <c r="G330" s="894"/>
      <c r="H330" s="894"/>
      <c r="I330" s="894"/>
      <c r="J330" s="894"/>
      <c r="K330" s="894"/>
      <c r="L330" s="894"/>
      <c r="M330" s="894"/>
      <c r="N330" s="894"/>
      <c r="O330" s="894"/>
      <c r="P330" s="894"/>
      <c r="Q330" s="894"/>
      <c r="R330" s="894"/>
      <c r="S330" s="894"/>
      <c r="T330" s="894"/>
      <c r="U330" s="894"/>
      <c r="V330" s="894"/>
    </row>
    <row r="331" spans="1:22" ht="14.25" customHeight="1">
      <c r="A331" s="894"/>
      <c r="B331" s="894"/>
      <c r="C331" s="894"/>
      <c r="D331" s="894"/>
      <c r="E331" s="894"/>
      <c r="F331" s="894"/>
      <c r="G331" s="894"/>
      <c r="H331" s="894"/>
      <c r="I331" s="894"/>
      <c r="J331" s="894"/>
      <c r="K331" s="894"/>
      <c r="L331" s="894"/>
      <c r="M331" s="894"/>
      <c r="N331" s="894"/>
      <c r="O331" s="894"/>
      <c r="P331" s="894"/>
      <c r="Q331" s="894"/>
      <c r="R331" s="894"/>
      <c r="S331" s="894"/>
      <c r="T331" s="894"/>
      <c r="U331" s="894"/>
      <c r="V331" s="894"/>
    </row>
    <row r="332" spans="1:22" ht="14.25" customHeight="1">
      <c r="A332" s="894"/>
      <c r="B332" s="894"/>
      <c r="C332" s="894"/>
      <c r="D332" s="894"/>
      <c r="E332" s="894"/>
      <c r="F332" s="894"/>
      <c r="G332" s="894"/>
      <c r="H332" s="894"/>
      <c r="I332" s="894"/>
      <c r="J332" s="894"/>
      <c r="K332" s="894"/>
      <c r="L332" s="894"/>
      <c r="M332" s="894"/>
      <c r="N332" s="894"/>
      <c r="O332" s="894"/>
      <c r="P332" s="894"/>
      <c r="Q332" s="894"/>
      <c r="R332" s="894"/>
      <c r="S332" s="894"/>
      <c r="T332" s="894"/>
      <c r="U332" s="894"/>
      <c r="V332" s="894"/>
    </row>
    <row r="333" spans="1:22" ht="14.25" customHeight="1">
      <c r="A333" s="894"/>
      <c r="B333" s="894"/>
      <c r="C333" s="894"/>
      <c r="D333" s="894"/>
      <c r="E333" s="894"/>
      <c r="F333" s="894"/>
      <c r="G333" s="894"/>
      <c r="H333" s="894"/>
      <c r="I333" s="894"/>
      <c r="J333" s="894"/>
      <c r="K333" s="894"/>
      <c r="L333" s="894"/>
      <c r="M333" s="894"/>
      <c r="N333" s="894"/>
      <c r="O333" s="894"/>
      <c r="P333" s="894"/>
      <c r="Q333" s="894"/>
      <c r="R333" s="894"/>
      <c r="S333" s="894"/>
      <c r="T333" s="894"/>
      <c r="U333" s="894"/>
      <c r="V333" s="894"/>
    </row>
    <row r="334" spans="1:22" ht="14.25" customHeight="1">
      <c r="A334" s="894"/>
      <c r="B334" s="894"/>
      <c r="C334" s="894"/>
      <c r="D334" s="894"/>
      <c r="E334" s="894"/>
      <c r="F334" s="894"/>
      <c r="G334" s="894"/>
      <c r="H334" s="894"/>
      <c r="I334" s="894"/>
      <c r="J334" s="894"/>
      <c r="K334" s="894"/>
      <c r="L334" s="894"/>
      <c r="M334" s="894"/>
      <c r="N334" s="894"/>
      <c r="O334" s="894"/>
      <c r="P334" s="894"/>
      <c r="Q334" s="894"/>
      <c r="R334" s="894"/>
      <c r="S334" s="894"/>
      <c r="T334" s="894"/>
      <c r="U334" s="894"/>
      <c r="V334" s="894"/>
    </row>
    <row r="335" spans="1:22" ht="14.25" customHeight="1">
      <c r="A335" s="894"/>
      <c r="B335" s="894"/>
      <c r="C335" s="894"/>
      <c r="D335" s="894"/>
      <c r="E335" s="894"/>
      <c r="F335" s="894"/>
      <c r="G335" s="894"/>
      <c r="H335" s="894"/>
      <c r="I335" s="894"/>
      <c r="J335" s="894"/>
      <c r="K335" s="894"/>
      <c r="L335" s="894"/>
      <c r="M335" s="894"/>
      <c r="N335" s="894"/>
      <c r="O335" s="894"/>
      <c r="P335" s="894"/>
      <c r="Q335" s="894"/>
      <c r="R335" s="894"/>
      <c r="S335" s="894"/>
      <c r="T335" s="894"/>
      <c r="U335" s="894"/>
      <c r="V335" s="894"/>
    </row>
    <row r="336" spans="1:22" ht="14.25" customHeight="1">
      <c r="A336" s="894"/>
      <c r="B336" s="894"/>
      <c r="C336" s="894"/>
      <c r="D336" s="894"/>
      <c r="E336" s="894"/>
      <c r="F336" s="894"/>
      <c r="G336" s="894"/>
      <c r="H336" s="894"/>
      <c r="I336" s="894"/>
      <c r="J336" s="894"/>
      <c r="K336" s="894"/>
      <c r="L336" s="894"/>
      <c r="M336" s="894"/>
      <c r="N336" s="894"/>
      <c r="O336" s="894"/>
      <c r="P336" s="894"/>
      <c r="Q336" s="894"/>
      <c r="R336" s="894"/>
      <c r="S336" s="894"/>
      <c r="T336" s="894"/>
      <c r="U336" s="894"/>
      <c r="V336" s="894"/>
    </row>
    <row r="337" spans="1:22" ht="14.25" customHeight="1">
      <c r="A337" s="894"/>
      <c r="B337" s="894"/>
      <c r="C337" s="894"/>
      <c r="D337" s="894"/>
      <c r="E337" s="894"/>
      <c r="F337" s="894"/>
      <c r="G337" s="894"/>
      <c r="H337" s="894"/>
      <c r="I337" s="894"/>
      <c r="J337" s="894"/>
      <c r="K337" s="894"/>
      <c r="L337" s="894"/>
      <c r="M337" s="894"/>
      <c r="N337" s="894"/>
      <c r="O337" s="894"/>
      <c r="P337" s="894"/>
      <c r="Q337" s="894"/>
      <c r="R337" s="894"/>
      <c r="S337" s="894"/>
      <c r="T337" s="894"/>
      <c r="U337" s="894"/>
      <c r="V337" s="894"/>
    </row>
    <row r="338" spans="1:22" ht="14.25" customHeight="1">
      <c r="A338" s="894"/>
      <c r="B338" s="894"/>
      <c r="C338" s="894"/>
      <c r="D338" s="894"/>
      <c r="E338" s="894"/>
      <c r="F338" s="894"/>
      <c r="G338" s="894"/>
      <c r="H338" s="894"/>
      <c r="I338" s="894"/>
      <c r="J338" s="894"/>
      <c r="K338" s="894"/>
      <c r="L338" s="894"/>
      <c r="M338" s="894"/>
      <c r="N338" s="894"/>
      <c r="O338" s="894"/>
      <c r="P338" s="894"/>
      <c r="Q338" s="894"/>
      <c r="R338" s="894"/>
      <c r="S338" s="894"/>
      <c r="T338" s="894"/>
      <c r="U338" s="894"/>
      <c r="V338" s="894"/>
    </row>
    <row r="339" spans="1:22" ht="14.25" customHeight="1">
      <c r="A339" s="894"/>
      <c r="B339" s="894"/>
      <c r="C339" s="894"/>
      <c r="D339" s="894"/>
      <c r="E339" s="894"/>
      <c r="F339" s="894"/>
      <c r="G339" s="894"/>
      <c r="H339" s="894"/>
      <c r="I339" s="894"/>
      <c r="J339" s="894"/>
      <c r="K339" s="894"/>
      <c r="L339" s="894"/>
      <c r="M339" s="894"/>
      <c r="N339" s="894"/>
      <c r="O339" s="894"/>
      <c r="P339" s="894"/>
      <c r="Q339" s="894"/>
      <c r="R339" s="894"/>
      <c r="S339" s="894"/>
      <c r="T339" s="894"/>
      <c r="U339" s="894"/>
      <c r="V339" s="894"/>
    </row>
    <row r="340" spans="1:22" ht="14.25" customHeight="1">
      <c r="A340" s="894"/>
      <c r="B340" s="894"/>
      <c r="C340" s="894"/>
      <c r="D340" s="894"/>
      <c r="E340" s="894"/>
      <c r="F340" s="894"/>
      <c r="G340" s="894"/>
      <c r="H340" s="894"/>
      <c r="I340" s="894"/>
      <c r="J340" s="894"/>
      <c r="K340" s="894"/>
      <c r="L340" s="894"/>
      <c r="M340" s="894"/>
      <c r="N340" s="894"/>
      <c r="O340" s="894"/>
      <c r="P340" s="894"/>
      <c r="Q340" s="894"/>
      <c r="R340" s="894"/>
      <c r="S340" s="894"/>
      <c r="T340" s="894"/>
      <c r="U340" s="894"/>
      <c r="V340" s="894"/>
    </row>
    <row r="341" spans="1:22" ht="14.25" customHeight="1">
      <c r="A341" s="894"/>
      <c r="B341" s="894"/>
      <c r="C341" s="894"/>
      <c r="D341" s="894"/>
      <c r="E341" s="894"/>
      <c r="F341" s="894"/>
      <c r="G341" s="894"/>
      <c r="H341" s="894"/>
      <c r="I341" s="894"/>
      <c r="J341" s="894"/>
      <c r="K341" s="894"/>
      <c r="L341" s="894"/>
      <c r="M341" s="894"/>
      <c r="N341" s="894"/>
      <c r="O341" s="894"/>
      <c r="P341" s="894"/>
      <c r="Q341" s="894"/>
      <c r="R341" s="894"/>
      <c r="S341" s="894"/>
      <c r="T341" s="894"/>
      <c r="U341" s="894"/>
      <c r="V341" s="894"/>
    </row>
    <row r="342" spans="1:22" ht="14.25" customHeight="1">
      <c r="A342" s="894"/>
      <c r="B342" s="894"/>
      <c r="C342" s="894"/>
      <c r="D342" s="894"/>
      <c r="E342" s="894"/>
      <c r="F342" s="894"/>
      <c r="G342" s="894"/>
      <c r="H342" s="894"/>
      <c r="I342" s="894"/>
      <c r="J342" s="894"/>
      <c r="K342" s="894"/>
      <c r="L342" s="894"/>
      <c r="M342" s="894"/>
      <c r="N342" s="894"/>
      <c r="O342" s="894"/>
      <c r="P342" s="894"/>
      <c r="Q342" s="894"/>
      <c r="R342" s="894"/>
      <c r="S342" s="894"/>
      <c r="T342" s="894"/>
      <c r="U342" s="894"/>
      <c r="V342" s="894"/>
    </row>
    <row r="343" spans="1:22" ht="14.25" customHeight="1">
      <c r="A343" s="894"/>
      <c r="B343" s="894"/>
      <c r="C343" s="894"/>
      <c r="D343" s="894"/>
      <c r="E343" s="894"/>
      <c r="F343" s="894"/>
      <c r="G343" s="894"/>
      <c r="H343" s="894"/>
      <c r="I343" s="894"/>
      <c r="J343" s="894"/>
      <c r="K343" s="894"/>
      <c r="L343" s="894"/>
      <c r="M343" s="894"/>
      <c r="N343" s="894"/>
      <c r="O343" s="894"/>
      <c r="P343" s="894"/>
      <c r="Q343" s="894"/>
      <c r="R343" s="894"/>
      <c r="S343" s="894"/>
      <c r="T343" s="894"/>
      <c r="U343" s="894"/>
      <c r="V343" s="894"/>
    </row>
    <row r="344" spans="1:22" ht="14.25" customHeight="1">
      <c r="A344" s="894"/>
      <c r="B344" s="894"/>
      <c r="C344" s="894"/>
      <c r="D344" s="894"/>
      <c r="E344" s="894"/>
      <c r="F344" s="894"/>
      <c r="G344" s="894"/>
      <c r="H344" s="894"/>
      <c r="I344" s="894"/>
      <c r="J344" s="894"/>
      <c r="K344" s="894"/>
      <c r="L344" s="894"/>
      <c r="M344" s="894"/>
      <c r="N344" s="894"/>
      <c r="O344" s="894"/>
      <c r="P344" s="894"/>
      <c r="Q344" s="894"/>
      <c r="R344" s="894"/>
      <c r="S344" s="894"/>
      <c r="T344" s="894"/>
      <c r="U344" s="894"/>
      <c r="V344" s="894"/>
    </row>
    <row r="345" spans="1:22" ht="14.25" customHeight="1">
      <c r="A345" s="894"/>
      <c r="B345" s="894"/>
      <c r="C345" s="894"/>
      <c r="D345" s="894"/>
      <c r="E345" s="894"/>
      <c r="F345" s="894"/>
      <c r="G345" s="894"/>
      <c r="H345" s="894"/>
      <c r="I345" s="894"/>
      <c r="J345" s="894"/>
      <c r="K345" s="894"/>
      <c r="L345" s="894"/>
      <c r="M345" s="894"/>
      <c r="N345" s="894"/>
      <c r="O345" s="894"/>
      <c r="P345" s="894"/>
      <c r="Q345" s="894"/>
      <c r="R345" s="894"/>
      <c r="S345" s="894"/>
      <c r="T345" s="894"/>
      <c r="U345" s="894"/>
      <c r="V345" s="894"/>
    </row>
    <row r="346" spans="1:22" ht="14.25" customHeight="1">
      <c r="A346" s="894"/>
      <c r="B346" s="894"/>
      <c r="C346" s="894"/>
      <c r="D346" s="894"/>
      <c r="E346" s="894"/>
      <c r="F346" s="894"/>
      <c r="G346" s="894"/>
      <c r="H346" s="894"/>
      <c r="I346" s="894"/>
      <c r="J346" s="894"/>
      <c r="K346" s="894"/>
      <c r="L346" s="894"/>
      <c r="M346" s="894"/>
      <c r="N346" s="894"/>
      <c r="O346" s="894"/>
      <c r="P346" s="894"/>
      <c r="Q346" s="894"/>
      <c r="R346" s="894"/>
      <c r="S346" s="894"/>
      <c r="T346" s="894"/>
      <c r="U346" s="894"/>
      <c r="V346" s="894"/>
    </row>
    <row r="347" spans="1:22" ht="14.25" customHeight="1">
      <c r="A347" s="894"/>
      <c r="B347" s="894"/>
      <c r="C347" s="894"/>
      <c r="D347" s="894"/>
      <c r="E347" s="894"/>
      <c r="F347" s="894"/>
      <c r="G347" s="894"/>
      <c r="H347" s="894"/>
      <c r="I347" s="894"/>
      <c r="J347" s="894"/>
      <c r="K347" s="894"/>
      <c r="L347" s="894"/>
      <c r="M347" s="894"/>
      <c r="N347" s="894"/>
      <c r="O347" s="894"/>
      <c r="P347" s="894"/>
      <c r="Q347" s="894"/>
      <c r="R347" s="894"/>
      <c r="S347" s="894"/>
      <c r="T347" s="894"/>
      <c r="U347" s="894"/>
      <c r="V347" s="894"/>
    </row>
    <row r="348" spans="1:22" ht="14.25" customHeight="1">
      <c r="A348" s="894"/>
      <c r="B348" s="894"/>
      <c r="C348" s="894"/>
      <c r="D348" s="894"/>
      <c r="E348" s="894"/>
      <c r="F348" s="894"/>
      <c r="G348" s="894"/>
      <c r="H348" s="894"/>
      <c r="I348" s="894"/>
      <c r="J348" s="894"/>
      <c r="K348" s="894"/>
      <c r="L348" s="894"/>
      <c r="M348" s="894"/>
      <c r="N348" s="894"/>
      <c r="O348" s="894"/>
      <c r="P348" s="894"/>
      <c r="Q348" s="894"/>
      <c r="R348" s="894"/>
      <c r="S348" s="894"/>
      <c r="T348" s="894"/>
      <c r="U348" s="894"/>
      <c r="V348" s="894"/>
    </row>
    <row r="349" spans="1:22" ht="14.25" customHeight="1">
      <c r="A349" s="894"/>
      <c r="B349" s="894"/>
      <c r="C349" s="894"/>
      <c r="D349" s="894"/>
      <c r="E349" s="894"/>
      <c r="F349" s="894"/>
      <c r="G349" s="894"/>
      <c r="H349" s="894"/>
      <c r="I349" s="894"/>
      <c r="J349" s="894"/>
      <c r="K349" s="894"/>
      <c r="L349" s="894"/>
      <c r="M349" s="894"/>
      <c r="N349" s="894"/>
      <c r="O349" s="894"/>
      <c r="P349" s="894"/>
      <c r="Q349" s="894"/>
      <c r="R349" s="894"/>
      <c r="S349" s="894"/>
      <c r="T349" s="894"/>
      <c r="U349" s="894"/>
      <c r="V349" s="894"/>
    </row>
    <row r="350" spans="1:22" ht="14.25" customHeight="1">
      <c r="A350" s="894"/>
      <c r="B350" s="894"/>
      <c r="C350" s="894"/>
      <c r="D350" s="894"/>
      <c r="E350" s="894"/>
      <c r="F350" s="894"/>
      <c r="G350" s="894"/>
      <c r="H350" s="894"/>
      <c r="I350" s="894"/>
      <c r="J350" s="894"/>
      <c r="K350" s="894"/>
      <c r="L350" s="894"/>
      <c r="M350" s="894"/>
      <c r="N350" s="894"/>
      <c r="O350" s="894"/>
      <c r="P350" s="894"/>
      <c r="Q350" s="894"/>
      <c r="R350" s="894"/>
      <c r="S350" s="894"/>
      <c r="T350" s="894"/>
      <c r="U350" s="894"/>
      <c r="V350" s="894"/>
    </row>
    <row r="351" spans="1:22" ht="14.25" customHeight="1">
      <c r="A351" s="894"/>
      <c r="B351" s="894"/>
      <c r="C351" s="894"/>
      <c r="D351" s="894"/>
      <c r="E351" s="894"/>
      <c r="F351" s="894"/>
      <c r="G351" s="894"/>
      <c r="H351" s="894"/>
      <c r="I351" s="894"/>
      <c r="J351" s="894"/>
      <c r="K351" s="894"/>
      <c r="L351" s="894"/>
      <c r="M351" s="894"/>
      <c r="N351" s="894"/>
      <c r="O351" s="894"/>
      <c r="P351" s="894"/>
      <c r="Q351" s="894"/>
      <c r="R351" s="894"/>
      <c r="S351" s="894"/>
      <c r="T351" s="894"/>
      <c r="U351" s="894"/>
      <c r="V351" s="894"/>
    </row>
    <row r="352" spans="1:22" ht="14.25" customHeight="1">
      <c r="A352" s="894"/>
      <c r="B352" s="894"/>
      <c r="C352" s="894"/>
      <c r="D352" s="894"/>
      <c r="E352" s="894"/>
      <c r="F352" s="894"/>
      <c r="G352" s="894"/>
      <c r="H352" s="894"/>
      <c r="I352" s="894"/>
      <c r="J352" s="894"/>
      <c r="K352" s="894"/>
      <c r="L352" s="894"/>
      <c r="M352" s="894"/>
      <c r="N352" s="894"/>
      <c r="O352" s="894"/>
      <c r="P352" s="894"/>
      <c r="Q352" s="894"/>
      <c r="R352" s="894"/>
      <c r="S352" s="894"/>
      <c r="T352" s="894"/>
      <c r="U352" s="894"/>
      <c r="V352" s="894"/>
    </row>
    <row r="353" spans="1:22" ht="14.25" customHeight="1">
      <c r="A353" s="894"/>
      <c r="B353" s="894"/>
      <c r="C353" s="894"/>
      <c r="D353" s="894"/>
      <c r="E353" s="894"/>
      <c r="F353" s="894"/>
      <c r="G353" s="894"/>
      <c r="H353" s="894"/>
      <c r="I353" s="894"/>
      <c r="J353" s="894"/>
      <c r="K353" s="894"/>
      <c r="L353" s="894"/>
      <c r="M353" s="894"/>
      <c r="N353" s="894"/>
      <c r="O353" s="894"/>
      <c r="P353" s="894"/>
      <c r="Q353" s="894"/>
      <c r="R353" s="894"/>
      <c r="S353" s="894"/>
      <c r="T353" s="894"/>
      <c r="U353" s="894"/>
      <c r="V353" s="894"/>
    </row>
    <row r="354" spans="1:22" ht="14.25" customHeight="1">
      <c r="A354" s="894"/>
      <c r="B354" s="894"/>
      <c r="C354" s="894"/>
      <c r="D354" s="894"/>
      <c r="E354" s="894"/>
      <c r="F354" s="894"/>
      <c r="G354" s="894"/>
      <c r="H354" s="894"/>
      <c r="I354" s="894"/>
      <c r="J354" s="894"/>
      <c r="K354" s="894"/>
      <c r="L354" s="894"/>
      <c r="M354" s="894"/>
      <c r="N354" s="894"/>
      <c r="O354" s="894"/>
      <c r="P354" s="894"/>
      <c r="Q354" s="894"/>
      <c r="R354" s="894"/>
      <c r="S354" s="894"/>
      <c r="T354" s="894"/>
      <c r="U354" s="894"/>
      <c r="V354" s="894"/>
    </row>
    <row r="355" spans="1:22" ht="14.25" customHeight="1">
      <c r="A355" s="894"/>
      <c r="B355" s="894"/>
      <c r="C355" s="894"/>
      <c r="D355" s="894"/>
      <c r="E355" s="894"/>
      <c r="F355" s="894"/>
      <c r="G355" s="894"/>
      <c r="H355" s="894"/>
      <c r="I355" s="894"/>
      <c r="J355" s="894"/>
      <c r="K355" s="894"/>
      <c r="L355" s="894"/>
      <c r="M355" s="894"/>
      <c r="N355" s="894"/>
      <c r="O355" s="894"/>
      <c r="P355" s="894"/>
      <c r="Q355" s="894"/>
      <c r="R355" s="894"/>
      <c r="S355" s="894"/>
      <c r="T355" s="894"/>
      <c r="U355" s="894"/>
      <c r="V355" s="894"/>
    </row>
    <row r="356" spans="1:22" ht="14.25" customHeight="1">
      <c r="A356" s="894"/>
      <c r="B356" s="894"/>
      <c r="C356" s="894"/>
      <c r="D356" s="894"/>
      <c r="E356" s="894"/>
      <c r="F356" s="894"/>
      <c r="G356" s="894"/>
      <c r="H356" s="894"/>
      <c r="I356" s="894"/>
      <c r="J356" s="894"/>
      <c r="K356" s="894"/>
      <c r="L356" s="894"/>
      <c r="M356" s="894"/>
      <c r="N356" s="894"/>
      <c r="O356" s="894"/>
      <c r="P356" s="894"/>
      <c r="Q356" s="894"/>
      <c r="R356" s="894"/>
      <c r="S356" s="894"/>
      <c r="T356" s="894"/>
      <c r="U356" s="894"/>
      <c r="V356" s="894"/>
    </row>
    <row r="357" spans="1:22" ht="14.25" customHeight="1">
      <c r="A357" s="894"/>
      <c r="B357" s="894"/>
      <c r="C357" s="894"/>
      <c r="D357" s="894"/>
      <c r="E357" s="894"/>
      <c r="F357" s="894"/>
      <c r="G357" s="894"/>
      <c r="H357" s="894"/>
      <c r="I357" s="894"/>
      <c r="J357" s="894"/>
      <c r="K357" s="894"/>
      <c r="L357" s="894"/>
      <c r="M357" s="894"/>
      <c r="N357" s="894"/>
      <c r="O357" s="894"/>
      <c r="P357" s="894"/>
      <c r="Q357" s="894"/>
      <c r="R357" s="894"/>
      <c r="S357" s="894"/>
      <c r="T357" s="894"/>
      <c r="U357" s="894"/>
      <c r="V357" s="894"/>
    </row>
    <row r="358" spans="1:22" ht="14.25" customHeight="1">
      <c r="A358" s="894"/>
      <c r="B358" s="894"/>
      <c r="C358" s="894"/>
      <c r="D358" s="894"/>
      <c r="E358" s="894"/>
      <c r="F358" s="894"/>
      <c r="G358" s="894"/>
      <c r="H358" s="894"/>
      <c r="I358" s="894"/>
      <c r="J358" s="894"/>
      <c r="K358" s="894"/>
      <c r="L358" s="894"/>
      <c r="M358" s="894"/>
      <c r="N358" s="894"/>
      <c r="O358" s="894"/>
      <c r="P358" s="894"/>
      <c r="Q358" s="894"/>
      <c r="R358" s="894"/>
      <c r="S358" s="894"/>
      <c r="T358" s="894"/>
      <c r="U358" s="894"/>
      <c r="V358" s="894"/>
    </row>
    <row r="359" spans="1:22" ht="14.25" customHeight="1">
      <c r="A359" s="894"/>
      <c r="B359" s="894"/>
      <c r="C359" s="894"/>
      <c r="D359" s="894"/>
      <c r="E359" s="894"/>
      <c r="F359" s="894"/>
      <c r="G359" s="894"/>
      <c r="H359" s="894"/>
      <c r="I359" s="894"/>
      <c r="J359" s="894"/>
      <c r="K359" s="894"/>
      <c r="L359" s="894"/>
      <c r="M359" s="894"/>
      <c r="N359" s="894"/>
      <c r="O359" s="894"/>
      <c r="P359" s="894"/>
      <c r="Q359" s="894"/>
      <c r="R359" s="894"/>
      <c r="S359" s="894"/>
      <c r="T359" s="894"/>
      <c r="U359" s="894"/>
      <c r="V359" s="894"/>
    </row>
    <row r="360" spans="1:22" ht="14.25" customHeight="1">
      <c r="A360" s="894"/>
      <c r="B360" s="894"/>
      <c r="C360" s="894"/>
      <c r="D360" s="894"/>
      <c r="E360" s="894"/>
      <c r="F360" s="894"/>
      <c r="G360" s="894"/>
      <c r="H360" s="894"/>
      <c r="I360" s="894"/>
      <c r="J360" s="894"/>
      <c r="K360" s="894"/>
      <c r="L360" s="894"/>
      <c r="M360" s="894"/>
      <c r="N360" s="894"/>
      <c r="O360" s="894"/>
      <c r="P360" s="894"/>
      <c r="Q360" s="894"/>
      <c r="R360" s="894"/>
      <c r="S360" s="894"/>
      <c r="T360" s="894"/>
      <c r="U360" s="894"/>
      <c r="V360" s="894"/>
    </row>
    <row r="361" spans="1:22" ht="14.25" customHeight="1">
      <c r="A361" s="894"/>
      <c r="B361" s="894"/>
      <c r="C361" s="894"/>
      <c r="D361" s="894"/>
      <c r="E361" s="894"/>
      <c r="F361" s="894"/>
      <c r="G361" s="894"/>
      <c r="H361" s="894"/>
      <c r="I361" s="894"/>
      <c r="J361" s="894"/>
      <c r="K361" s="894"/>
      <c r="L361" s="894"/>
      <c r="M361" s="894"/>
      <c r="N361" s="894"/>
      <c r="O361" s="894"/>
      <c r="P361" s="894"/>
      <c r="Q361" s="894"/>
      <c r="R361" s="894"/>
      <c r="S361" s="894"/>
      <c r="T361" s="894"/>
      <c r="U361" s="894"/>
      <c r="V361" s="894"/>
    </row>
    <row r="362" spans="1:22" ht="14.25" customHeight="1">
      <c r="A362" s="894"/>
      <c r="B362" s="894"/>
      <c r="C362" s="894"/>
      <c r="D362" s="894"/>
      <c r="E362" s="894"/>
      <c r="F362" s="894"/>
      <c r="G362" s="894"/>
      <c r="H362" s="894"/>
      <c r="I362" s="894"/>
      <c r="J362" s="894"/>
      <c r="K362" s="894"/>
      <c r="L362" s="894"/>
      <c r="M362" s="894"/>
      <c r="N362" s="894"/>
      <c r="O362" s="894"/>
      <c r="P362" s="894"/>
      <c r="Q362" s="894"/>
      <c r="R362" s="894"/>
      <c r="S362" s="894"/>
      <c r="T362" s="894"/>
      <c r="U362" s="894"/>
      <c r="V362" s="894"/>
    </row>
    <row r="363" spans="1:22" ht="14.25" customHeight="1">
      <c r="A363" s="894"/>
      <c r="B363" s="894"/>
      <c r="C363" s="894"/>
      <c r="D363" s="894"/>
      <c r="E363" s="894"/>
      <c r="F363" s="894"/>
      <c r="G363" s="894"/>
      <c r="H363" s="894"/>
      <c r="I363" s="894"/>
      <c r="J363" s="894"/>
      <c r="K363" s="894"/>
      <c r="L363" s="894"/>
      <c r="M363" s="894"/>
      <c r="N363" s="894"/>
      <c r="O363" s="894"/>
      <c r="P363" s="894"/>
      <c r="Q363" s="894"/>
      <c r="R363" s="894"/>
      <c r="S363" s="894"/>
      <c r="T363" s="894"/>
      <c r="U363" s="894"/>
      <c r="V363" s="894"/>
    </row>
    <row r="364" spans="1:22" ht="14.25" customHeight="1">
      <c r="A364" s="894"/>
      <c r="B364" s="894"/>
      <c r="C364" s="894"/>
      <c r="D364" s="894"/>
      <c r="E364" s="894"/>
      <c r="F364" s="894"/>
      <c r="G364" s="894"/>
      <c r="H364" s="894"/>
      <c r="I364" s="894"/>
      <c r="J364" s="894"/>
      <c r="K364" s="894"/>
      <c r="L364" s="894"/>
      <c r="M364" s="894"/>
      <c r="N364" s="894"/>
      <c r="O364" s="894"/>
      <c r="P364" s="894"/>
      <c r="Q364" s="894"/>
      <c r="R364" s="894"/>
      <c r="S364" s="894"/>
      <c r="T364" s="894"/>
      <c r="U364" s="894"/>
      <c r="V364" s="894"/>
    </row>
    <row r="365" spans="1:22" ht="14.25" customHeight="1">
      <c r="A365" s="894"/>
      <c r="B365" s="894"/>
      <c r="C365" s="894"/>
      <c r="D365" s="894"/>
      <c r="E365" s="894"/>
      <c r="F365" s="894"/>
      <c r="G365" s="894"/>
      <c r="H365" s="894"/>
      <c r="I365" s="894"/>
      <c r="J365" s="894"/>
      <c r="K365" s="894"/>
      <c r="L365" s="894"/>
      <c r="M365" s="894"/>
      <c r="N365" s="894"/>
      <c r="O365" s="894"/>
      <c r="P365" s="894"/>
      <c r="Q365" s="894"/>
      <c r="R365" s="894"/>
      <c r="S365" s="894"/>
      <c r="T365" s="894"/>
      <c r="U365" s="894"/>
      <c r="V365" s="894"/>
    </row>
    <row r="366" spans="1:22" ht="14.25" customHeight="1">
      <c r="A366" s="894"/>
      <c r="B366" s="894"/>
      <c r="C366" s="894"/>
      <c r="D366" s="894"/>
      <c r="E366" s="894"/>
      <c r="F366" s="894"/>
      <c r="G366" s="894"/>
      <c r="H366" s="894"/>
      <c r="I366" s="894"/>
      <c r="J366" s="894"/>
      <c r="K366" s="894"/>
      <c r="L366" s="894"/>
      <c r="M366" s="894"/>
      <c r="N366" s="894"/>
      <c r="O366" s="894"/>
      <c r="P366" s="894"/>
      <c r="Q366" s="894"/>
      <c r="R366" s="894"/>
      <c r="S366" s="894"/>
      <c r="T366" s="894"/>
      <c r="U366" s="894"/>
      <c r="V366" s="894"/>
    </row>
    <row r="367" spans="1:22" ht="14.25" customHeight="1">
      <c r="A367" s="894"/>
      <c r="B367" s="894"/>
      <c r="C367" s="894"/>
      <c r="D367" s="894"/>
      <c r="E367" s="894"/>
      <c r="F367" s="894"/>
      <c r="G367" s="894"/>
      <c r="H367" s="894"/>
      <c r="I367" s="894"/>
      <c r="J367" s="894"/>
      <c r="K367" s="894"/>
      <c r="L367" s="894"/>
      <c r="M367" s="894"/>
      <c r="N367" s="894"/>
      <c r="O367" s="894"/>
      <c r="P367" s="894"/>
      <c r="Q367" s="894"/>
      <c r="R367" s="894"/>
      <c r="S367" s="894"/>
      <c r="T367" s="894"/>
      <c r="U367" s="894"/>
      <c r="V367" s="894"/>
    </row>
    <row r="368" spans="1:22" ht="14.25" customHeight="1">
      <c r="A368" s="894"/>
      <c r="B368" s="894"/>
      <c r="C368" s="894"/>
      <c r="D368" s="894"/>
      <c r="E368" s="894"/>
      <c r="F368" s="894"/>
      <c r="G368" s="894"/>
      <c r="H368" s="894"/>
      <c r="I368" s="894"/>
      <c r="J368" s="894"/>
      <c r="K368" s="894"/>
      <c r="L368" s="894"/>
      <c r="M368" s="894"/>
      <c r="N368" s="894"/>
      <c r="O368" s="894"/>
      <c r="P368" s="894"/>
      <c r="Q368" s="894"/>
      <c r="R368" s="894"/>
      <c r="S368" s="894"/>
      <c r="T368" s="894"/>
      <c r="U368" s="894"/>
      <c r="V368" s="894"/>
    </row>
    <row r="369" spans="1:22" ht="14.25" customHeight="1">
      <c r="A369" s="894"/>
      <c r="B369" s="894"/>
      <c r="C369" s="894"/>
      <c r="D369" s="894"/>
      <c r="E369" s="894"/>
      <c r="F369" s="894"/>
      <c r="G369" s="894"/>
      <c r="H369" s="894"/>
      <c r="I369" s="894"/>
      <c r="J369" s="894"/>
      <c r="K369" s="894"/>
      <c r="L369" s="894"/>
      <c r="M369" s="894"/>
      <c r="N369" s="894"/>
      <c r="O369" s="894"/>
      <c r="P369" s="894"/>
      <c r="Q369" s="894"/>
      <c r="R369" s="894"/>
      <c r="S369" s="894"/>
      <c r="T369" s="894"/>
      <c r="U369" s="894"/>
      <c r="V369" s="894"/>
    </row>
    <row r="370" spans="1:22" ht="14.25" customHeight="1">
      <c r="A370" s="894"/>
      <c r="B370" s="894"/>
      <c r="C370" s="894"/>
      <c r="D370" s="894"/>
      <c r="E370" s="894"/>
      <c r="F370" s="894"/>
      <c r="G370" s="894"/>
      <c r="H370" s="894"/>
      <c r="I370" s="894"/>
      <c r="J370" s="894"/>
      <c r="K370" s="894"/>
      <c r="L370" s="894"/>
      <c r="M370" s="894"/>
      <c r="N370" s="894"/>
      <c r="O370" s="894"/>
      <c r="P370" s="894"/>
      <c r="Q370" s="894"/>
      <c r="R370" s="894"/>
      <c r="S370" s="894"/>
      <c r="T370" s="894"/>
      <c r="U370" s="894"/>
      <c r="V370" s="894"/>
    </row>
    <row r="371" spans="1:22" ht="14.25" customHeight="1">
      <c r="A371" s="894"/>
      <c r="B371" s="894"/>
      <c r="C371" s="894"/>
      <c r="D371" s="894"/>
      <c r="E371" s="894"/>
      <c r="F371" s="894"/>
      <c r="G371" s="894"/>
      <c r="H371" s="894"/>
      <c r="I371" s="894"/>
      <c r="J371" s="894"/>
      <c r="K371" s="894"/>
      <c r="L371" s="894"/>
      <c r="M371" s="894"/>
      <c r="N371" s="894"/>
      <c r="O371" s="894"/>
      <c r="P371" s="894"/>
      <c r="Q371" s="894"/>
      <c r="R371" s="894"/>
      <c r="S371" s="894"/>
      <c r="T371" s="894"/>
      <c r="U371" s="894"/>
      <c r="V371" s="894"/>
    </row>
    <row r="372" spans="1:22" ht="14.25" customHeight="1">
      <c r="A372" s="894"/>
      <c r="B372" s="894"/>
      <c r="C372" s="894"/>
      <c r="D372" s="894"/>
      <c r="E372" s="894"/>
      <c r="F372" s="894"/>
      <c r="G372" s="894"/>
      <c r="H372" s="894"/>
      <c r="I372" s="894"/>
      <c r="J372" s="894"/>
      <c r="K372" s="894"/>
      <c r="L372" s="894"/>
      <c r="M372" s="894"/>
      <c r="N372" s="894"/>
      <c r="O372" s="894"/>
      <c r="P372" s="894"/>
      <c r="Q372" s="894"/>
      <c r="R372" s="894"/>
      <c r="S372" s="894"/>
      <c r="T372" s="894"/>
      <c r="U372" s="894"/>
      <c r="V372" s="894"/>
    </row>
    <row r="373" spans="1:22" ht="14.25" customHeight="1">
      <c r="A373" s="894"/>
      <c r="B373" s="894"/>
      <c r="C373" s="894"/>
      <c r="D373" s="894"/>
      <c r="E373" s="894"/>
      <c r="F373" s="894"/>
      <c r="G373" s="894"/>
      <c r="H373" s="894"/>
      <c r="I373" s="894"/>
      <c r="J373" s="894"/>
      <c r="K373" s="894"/>
      <c r="L373" s="894"/>
      <c r="M373" s="894"/>
      <c r="N373" s="894"/>
      <c r="O373" s="894"/>
      <c r="P373" s="894"/>
      <c r="Q373" s="894"/>
      <c r="R373" s="894"/>
      <c r="S373" s="894"/>
      <c r="T373" s="894"/>
      <c r="U373" s="894"/>
      <c r="V373" s="894"/>
    </row>
    <row r="374" spans="1:22" ht="14.25" customHeight="1">
      <c r="A374" s="894"/>
      <c r="B374" s="894"/>
      <c r="C374" s="894"/>
      <c r="D374" s="894"/>
      <c r="E374" s="894"/>
      <c r="F374" s="894"/>
      <c r="G374" s="894"/>
      <c r="H374" s="894"/>
      <c r="I374" s="894"/>
      <c r="J374" s="894"/>
      <c r="K374" s="894"/>
      <c r="L374" s="894"/>
      <c r="M374" s="894"/>
      <c r="N374" s="894"/>
      <c r="O374" s="894"/>
      <c r="P374" s="894"/>
      <c r="Q374" s="894"/>
      <c r="R374" s="894"/>
      <c r="S374" s="894"/>
      <c r="T374" s="894"/>
      <c r="U374" s="894"/>
      <c r="V374" s="894"/>
    </row>
    <row r="375" spans="1:22" ht="14.25" customHeight="1">
      <c r="A375" s="894"/>
      <c r="B375" s="894"/>
      <c r="C375" s="894"/>
      <c r="D375" s="894"/>
      <c r="E375" s="894"/>
      <c r="F375" s="894"/>
      <c r="G375" s="894"/>
      <c r="H375" s="894"/>
      <c r="I375" s="894"/>
      <c r="J375" s="894"/>
      <c r="K375" s="894"/>
      <c r="L375" s="894"/>
      <c r="M375" s="894"/>
      <c r="N375" s="894"/>
      <c r="O375" s="894"/>
      <c r="P375" s="894"/>
      <c r="Q375" s="894"/>
      <c r="R375" s="894"/>
      <c r="S375" s="894"/>
      <c r="T375" s="894"/>
      <c r="U375" s="894"/>
      <c r="V375" s="894"/>
    </row>
    <row r="376" spans="1:22" ht="14.25" customHeight="1">
      <c r="A376" s="894"/>
      <c r="B376" s="894"/>
      <c r="C376" s="894"/>
      <c r="D376" s="894"/>
      <c r="E376" s="894"/>
      <c r="F376" s="894"/>
      <c r="G376" s="894"/>
      <c r="H376" s="894"/>
      <c r="I376" s="894"/>
      <c r="J376" s="894"/>
      <c r="K376" s="894"/>
      <c r="L376" s="894"/>
      <c r="M376" s="894"/>
      <c r="N376" s="894"/>
      <c r="O376" s="894"/>
      <c r="P376" s="894"/>
      <c r="Q376" s="894"/>
      <c r="R376" s="894"/>
      <c r="S376" s="894"/>
      <c r="T376" s="894"/>
      <c r="U376" s="894"/>
      <c r="V376" s="894"/>
    </row>
    <row r="377" spans="1:22" ht="14.25" customHeight="1">
      <c r="A377" s="894"/>
      <c r="B377" s="894"/>
      <c r="C377" s="894"/>
      <c r="D377" s="894"/>
      <c r="E377" s="894"/>
      <c r="F377" s="894"/>
      <c r="G377" s="894"/>
      <c r="H377" s="894"/>
      <c r="I377" s="894"/>
      <c r="J377" s="894"/>
      <c r="K377" s="894"/>
      <c r="L377" s="894"/>
      <c r="M377" s="894"/>
      <c r="N377" s="894"/>
      <c r="O377" s="894"/>
      <c r="P377" s="894"/>
      <c r="Q377" s="894"/>
      <c r="R377" s="894"/>
      <c r="S377" s="894"/>
      <c r="T377" s="894"/>
      <c r="U377" s="894"/>
      <c r="V377" s="894"/>
    </row>
    <row r="378" spans="1:22" ht="14.25" customHeight="1">
      <c r="A378" s="894"/>
      <c r="B378" s="894"/>
      <c r="C378" s="894"/>
      <c r="D378" s="894"/>
      <c r="E378" s="894"/>
      <c r="F378" s="894"/>
      <c r="G378" s="894"/>
      <c r="H378" s="894"/>
      <c r="I378" s="894"/>
      <c r="J378" s="894"/>
      <c r="K378" s="894"/>
      <c r="L378" s="894"/>
      <c r="M378" s="894"/>
      <c r="N378" s="894"/>
      <c r="O378" s="894"/>
      <c r="P378" s="894"/>
      <c r="Q378" s="894"/>
      <c r="R378" s="894"/>
      <c r="S378" s="894"/>
      <c r="T378" s="894"/>
      <c r="U378" s="894"/>
      <c r="V378" s="894"/>
    </row>
    <row r="379" spans="1:22" ht="14.25" customHeight="1">
      <c r="A379" s="894"/>
      <c r="B379" s="894"/>
      <c r="C379" s="894"/>
      <c r="D379" s="894"/>
      <c r="E379" s="894"/>
      <c r="F379" s="894"/>
      <c r="G379" s="894"/>
      <c r="H379" s="894"/>
      <c r="I379" s="894"/>
      <c r="J379" s="894"/>
      <c r="K379" s="894"/>
      <c r="L379" s="894"/>
      <c r="M379" s="894"/>
      <c r="N379" s="894"/>
      <c r="O379" s="894"/>
      <c r="P379" s="894"/>
      <c r="Q379" s="894"/>
      <c r="R379" s="894"/>
      <c r="S379" s="894"/>
      <c r="T379" s="894"/>
      <c r="U379" s="894"/>
      <c r="V379" s="894"/>
    </row>
    <row r="380" spans="1:22" ht="14.25" customHeight="1">
      <c r="A380" s="894"/>
      <c r="B380" s="894"/>
      <c r="C380" s="894"/>
      <c r="D380" s="894"/>
      <c r="E380" s="894"/>
      <c r="F380" s="894"/>
      <c r="G380" s="894"/>
      <c r="H380" s="894"/>
      <c r="I380" s="894"/>
      <c r="J380" s="894"/>
      <c r="K380" s="894"/>
      <c r="L380" s="894"/>
      <c r="M380" s="894"/>
      <c r="N380" s="894"/>
      <c r="O380" s="894"/>
      <c r="P380" s="894"/>
      <c r="Q380" s="894"/>
      <c r="R380" s="894"/>
      <c r="S380" s="894"/>
      <c r="T380" s="894"/>
      <c r="U380" s="894"/>
      <c r="V380" s="894"/>
    </row>
    <row r="381" spans="1:22" ht="14.25" customHeight="1">
      <c r="A381" s="894"/>
      <c r="B381" s="894"/>
      <c r="C381" s="894"/>
      <c r="D381" s="894"/>
      <c r="E381" s="894"/>
      <c r="F381" s="894"/>
      <c r="G381" s="894"/>
      <c r="H381" s="894"/>
      <c r="I381" s="894"/>
      <c r="J381" s="894"/>
      <c r="K381" s="894"/>
      <c r="L381" s="894"/>
      <c r="M381" s="894"/>
      <c r="N381" s="894"/>
      <c r="O381" s="894"/>
      <c r="P381" s="894"/>
      <c r="Q381" s="894"/>
      <c r="R381" s="894"/>
      <c r="S381" s="894"/>
      <c r="T381" s="894"/>
      <c r="U381" s="894"/>
      <c r="V381" s="894"/>
    </row>
    <row r="382" spans="1:22" ht="14.25" customHeight="1">
      <c r="A382" s="894"/>
      <c r="B382" s="894"/>
      <c r="C382" s="894"/>
      <c r="D382" s="894"/>
      <c r="E382" s="894"/>
      <c r="F382" s="894"/>
      <c r="G382" s="894"/>
      <c r="H382" s="894"/>
      <c r="I382" s="894"/>
      <c r="J382" s="894"/>
      <c r="K382" s="894"/>
      <c r="L382" s="894"/>
      <c r="M382" s="894"/>
      <c r="N382" s="894"/>
      <c r="O382" s="894"/>
      <c r="P382" s="894"/>
      <c r="Q382" s="894"/>
      <c r="R382" s="894"/>
      <c r="S382" s="894"/>
      <c r="T382" s="894"/>
      <c r="U382" s="894"/>
      <c r="V382" s="894"/>
    </row>
    <row r="383" spans="1:22" ht="14.25" customHeight="1">
      <c r="A383" s="894"/>
      <c r="B383" s="894"/>
      <c r="C383" s="894"/>
      <c r="D383" s="894"/>
      <c r="E383" s="894"/>
      <c r="F383" s="894"/>
      <c r="G383" s="894"/>
      <c r="H383" s="894"/>
      <c r="I383" s="894"/>
      <c r="J383" s="894"/>
      <c r="K383" s="894"/>
      <c r="L383" s="894"/>
      <c r="M383" s="894"/>
      <c r="N383" s="894"/>
      <c r="O383" s="894"/>
      <c r="P383" s="894"/>
      <c r="Q383" s="894"/>
      <c r="R383" s="894"/>
      <c r="S383" s="894"/>
      <c r="T383" s="894"/>
      <c r="U383" s="894"/>
      <c r="V383" s="894"/>
    </row>
    <row r="384" spans="1:22" ht="14.25" customHeight="1">
      <c r="A384" s="894"/>
      <c r="B384" s="894"/>
      <c r="C384" s="894"/>
      <c r="D384" s="894"/>
      <c r="E384" s="894"/>
      <c r="F384" s="894"/>
      <c r="G384" s="894"/>
      <c r="H384" s="894"/>
      <c r="I384" s="894"/>
      <c r="J384" s="894"/>
      <c r="K384" s="894"/>
      <c r="L384" s="894"/>
      <c r="M384" s="894"/>
      <c r="N384" s="894"/>
      <c r="O384" s="894"/>
      <c r="P384" s="894"/>
      <c r="Q384" s="894"/>
      <c r="R384" s="894"/>
      <c r="S384" s="894"/>
      <c r="T384" s="894"/>
      <c r="U384" s="894"/>
      <c r="V384" s="894"/>
    </row>
    <row r="385" spans="1:22" ht="14.25" customHeight="1">
      <c r="A385" s="894"/>
      <c r="B385" s="894"/>
      <c r="C385" s="894"/>
      <c r="D385" s="894"/>
      <c r="E385" s="894"/>
      <c r="F385" s="894"/>
      <c r="G385" s="894"/>
      <c r="H385" s="894"/>
      <c r="I385" s="894"/>
      <c r="J385" s="894"/>
      <c r="K385" s="894"/>
      <c r="L385" s="894"/>
      <c r="M385" s="894"/>
      <c r="N385" s="894"/>
      <c r="O385" s="894"/>
      <c r="P385" s="894"/>
      <c r="Q385" s="894"/>
      <c r="R385" s="894"/>
      <c r="S385" s="894"/>
      <c r="T385" s="894"/>
      <c r="U385" s="894"/>
      <c r="V385" s="894"/>
    </row>
    <row r="386" spans="1:22" ht="14.25" customHeight="1">
      <c r="A386" s="894"/>
      <c r="B386" s="894"/>
      <c r="C386" s="894"/>
      <c r="D386" s="894"/>
      <c r="E386" s="894"/>
      <c r="F386" s="894"/>
      <c r="G386" s="894"/>
      <c r="H386" s="894"/>
      <c r="I386" s="894"/>
      <c r="J386" s="894"/>
      <c r="K386" s="894"/>
      <c r="L386" s="894"/>
      <c r="M386" s="894"/>
      <c r="N386" s="894"/>
      <c r="O386" s="894"/>
      <c r="P386" s="894"/>
      <c r="Q386" s="894"/>
      <c r="R386" s="894"/>
      <c r="S386" s="894"/>
      <c r="T386" s="894"/>
      <c r="U386" s="894"/>
      <c r="V386" s="894"/>
    </row>
    <row r="387" spans="1:22" ht="14.25" customHeight="1">
      <c r="A387" s="894"/>
      <c r="B387" s="894"/>
      <c r="C387" s="894"/>
      <c r="D387" s="894"/>
      <c r="E387" s="894"/>
      <c r="F387" s="894"/>
      <c r="G387" s="894"/>
      <c r="H387" s="894"/>
      <c r="I387" s="894"/>
      <c r="J387" s="894"/>
      <c r="K387" s="894"/>
      <c r="L387" s="894"/>
      <c r="M387" s="894"/>
      <c r="N387" s="894"/>
      <c r="O387" s="894"/>
      <c r="P387" s="894"/>
      <c r="Q387" s="894"/>
      <c r="R387" s="894"/>
      <c r="S387" s="894"/>
      <c r="T387" s="894"/>
      <c r="U387" s="894"/>
      <c r="V387" s="894"/>
    </row>
    <row r="388" spans="1:22" ht="14.25" customHeight="1">
      <c r="A388" s="894"/>
      <c r="B388" s="894"/>
      <c r="C388" s="894"/>
      <c r="D388" s="894"/>
      <c r="E388" s="894"/>
      <c r="F388" s="894"/>
      <c r="G388" s="894"/>
      <c r="H388" s="894"/>
      <c r="I388" s="894"/>
      <c r="J388" s="894"/>
      <c r="K388" s="894"/>
      <c r="L388" s="894"/>
      <c r="M388" s="894"/>
      <c r="N388" s="894"/>
      <c r="O388" s="894"/>
      <c r="P388" s="894"/>
      <c r="Q388" s="894"/>
      <c r="R388" s="894"/>
      <c r="S388" s="894"/>
      <c r="T388" s="894"/>
      <c r="U388" s="894"/>
      <c r="V388" s="894"/>
    </row>
    <row r="389" spans="1:22" ht="14.25" customHeight="1">
      <c r="A389" s="894"/>
      <c r="B389" s="894"/>
      <c r="C389" s="894"/>
      <c r="D389" s="894"/>
      <c r="E389" s="894"/>
      <c r="F389" s="894"/>
      <c r="G389" s="894"/>
      <c r="H389" s="894"/>
      <c r="I389" s="894"/>
      <c r="J389" s="894"/>
      <c r="K389" s="894"/>
      <c r="L389" s="894"/>
      <c r="M389" s="894"/>
      <c r="N389" s="894"/>
      <c r="O389" s="894"/>
      <c r="P389" s="894"/>
      <c r="Q389" s="894"/>
      <c r="R389" s="894"/>
      <c r="S389" s="894"/>
      <c r="T389" s="894"/>
      <c r="U389" s="894"/>
      <c r="V389" s="894"/>
    </row>
    <row r="390" spans="1:22" ht="14.25" customHeight="1">
      <c r="A390" s="894"/>
      <c r="B390" s="894"/>
      <c r="C390" s="894"/>
      <c r="D390" s="894"/>
      <c r="E390" s="894"/>
      <c r="F390" s="894"/>
      <c r="G390" s="894"/>
      <c r="H390" s="894"/>
      <c r="I390" s="894"/>
      <c r="J390" s="894"/>
      <c r="K390" s="894"/>
      <c r="L390" s="894"/>
      <c r="M390" s="894"/>
      <c r="N390" s="894"/>
      <c r="O390" s="894"/>
      <c r="P390" s="894"/>
      <c r="Q390" s="894"/>
      <c r="R390" s="894"/>
      <c r="S390" s="894"/>
      <c r="T390" s="894"/>
      <c r="U390" s="894"/>
      <c r="V390" s="894"/>
    </row>
    <row r="391" spans="1:22" ht="14.25" customHeight="1">
      <c r="A391" s="894"/>
      <c r="B391" s="894"/>
      <c r="C391" s="894"/>
      <c r="D391" s="894"/>
      <c r="E391" s="894"/>
      <c r="F391" s="894"/>
      <c r="G391" s="894"/>
      <c r="H391" s="894"/>
      <c r="I391" s="894"/>
      <c r="J391" s="894"/>
      <c r="K391" s="894"/>
      <c r="L391" s="894"/>
      <c r="M391" s="894"/>
      <c r="N391" s="894"/>
      <c r="O391" s="894"/>
      <c r="P391" s="894"/>
      <c r="Q391" s="894"/>
      <c r="R391" s="894"/>
      <c r="S391" s="894"/>
      <c r="T391" s="894"/>
      <c r="U391" s="894"/>
      <c r="V391" s="894"/>
    </row>
    <row r="392" spans="1:22" ht="14.25" customHeight="1">
      <c r="A392" s="894"/>
      <c r="B392" s="894"/>
      <c r="C392" s="894"/>
      <c r="D392" s="894"/>
      <c r="E392" s="894"/>
      <c r="F392" s="894"/>
      <c r="G392" s="894"/>
      <c r="H392" s="894"/>
      <c r="I392" s="894"/>
      <c r="J392" s="894"/>
      <c r="K392" s="894"/>
      <c r="L392" s="894"/>
      <c r="M392" s="894"/>
      <c r="N392" s="894"/>
      <c r="O392" s="894"/>
      <c r="P392" s="894"/>
      <c r="Q392" s="894"/>
      <c r="R392" s="894"/>
      <c r="S392" s="894"/>
      <c r="T392" s="894"/>
      <c r="U392" s="894"/>
      <c r="V392" s="894"/>
    </row>
    <row r="393" spans="1:22" ht="14.25" customHeight="1">
      <c r="A393" s="894"/>
      <c r="B393" s="894"/>
      <c r="C393" s="894"/>
      <c r="D393" s="894"/>
      <c r="E393" s="894"/>
      <c r="F393" s="894"/>
      <c r="G393" s="894"/>
      <c r="H393" s="894"/>
      <c r="I393" s="894"/>
      <c r="J393" s="894"/>
      <c r="K393" s="894"/>
      <c r="L393" s="894"/>
      <c r="M393" s="894"/>
      <c r="N393" s="894"/>
      <c r="O393" s="894"/>
      <c r="P393" s="894"/>
      <c r="Q393" s="894"/>
      <c r="R393" s="894"/>
      <c r="S393" s="894"/>
      <c r="T393" s="894"/>
      <c r="U393" s="894"/>
      <c r="V393" s="894"/>
    </row>
    <row r="394" spans="1:22" ht="14.25" customHeight="1">
      <c r="A394" s="894"/>
      <c r="B394" s="894"/>
      <c r="C394" s="894"/>
      <c r="D394" s="894"/>
      <c r="E394" s="894"/>
      <c r="F394" s="894"/>
      <c r="G394" s="894"/>
      <c r="H394" s="894"/>
      <c r="I394" s="894"/>
      <c r="J394" s="894"/>
      <c r="K394" s="894"/>
      <c r="L394" s="894"/>
      <c r="M394" s="894"/>
      <c r="N394" s="894"/>
      <c r="O394" s="894"/>
      <c r="P394" s="894"/>
      <c r="Q394" s="894"/>
      <c r="R394" s="894"/>
      <c r="S394" s="894"/>
      <c r="T394" s="894"/>
      <c r="U394" s="894"/>
      <c r="V394" s="894"/>
    </row>
    <row r="395" spans="1:22" ht="14.25" customHeight="1">
      <c r="A395" s="894"/>
      <c r="B395" s="894"/>
      <c r="C395" s="894"/>
      <c r="D395" s="894"/>
      <c r="E395" s="894"/>
      <c r="F395" s="894"/>
      <c r="G395" s="894"/>
      <c r="H395" s="894"/>
      <c r="I395" s="894"/>
      <c r="J395" s="894"/>
      <c r="K395" s="894"/>
      <c r="L395" s="894"/>
      <c r="M395" s="894"/>
      <c r="N395" s="894"/>
      <c r="O395" s="894"/>
      <c r="P395" s="894"/>
      <c r="Q395" s="894"/>
      <c r="R395" s="894"/>
      <c r="S395" s="894"/>
      <c r="T395" s="894"/>
      <c r="U395" s="894"/>
      <c r="V395" s="894"/>
    </row>
    <row r="396" spans="1:22" ht="14.25" customHeight="1">
      <c r="A396" s="894"/>
      <c r="B396" s="894"/>
      <c r="C396" s="894"/>
      <c r="D396" s="894"/>
      <c r="E396" s="894"/>
      <c r="F396" s="894"/>
      <c r="G396" s="894"/>
      <c r="H396" s="894"/>
      <c r="I396" s="894"/>
      <c r="J396" s="894"/>
      <c r="K396" s="894"/>
      <c r="L396" s="894"/>
      <c r="M396" s="894"/>
      <c r="N396" s="894"/>
      <c r="O396" s="894"/>
      <c r="P396" s="894"/>
      <c r="Q396" s="894"/>
      <c r="R396" s="894"/>
      <c r="S396" s="894"/>
      <c r="T396" s="894"/>
      <c r="U396" s="894"/>
      <c r="V396" s="894"/>
    </row>
    <row r="397" spans="1:22" ht="14.25" customHeight="1">
      <c r="A397" s="894"/>
      <c r="B397" s="894"/>
      <c r="C397" s="894"/>
      <c r="D397" s="894"/>
      <c r="E397" s="894"/>
      <c r="F397" s="894"/>
      <c r="G397" s="894"/>
      <c r="H397" s="894"/>
      <c r="I397" s="894"/>
      <c r="J397" s="894"/>
      <c r="K397" s="894"/>
      <c r="L397" s="894"/>
      <c r="M397" s="894"/>
      <c r="N397" s="894"/>
      <c r="O397" s="894"/>
      <c r="P397" s="894"/>
      <c r="Q397" s="894"/>
      <c r="R397" s="894"/>
      <c r="S397" s="894"/>
      <c r="T397" s="894"/>
      <c r="U397" s="894"/>
      <c r="V397" s="894"/>
    </row>
    <row r="398" spans="1:22" ht="14.25" customHeight="1">
      <c r="A398" s="894"/>
      <c r="B398" s="894"/>
      <c r="C398" s="894"/>
      <c r="D398" s="894"/>
      <c r="E398" s="894"/>
      <c r="F398" s="894"/>
      <c r="G398" s="894"/>
      <c r="H398" s="894"/>
      <c r="I398" s="894"/>
      <c r="J398" s="894"/>
      <c r="K398" s="894"/>
      <c r="L398" s="894"/>
      <c r="M398" s="894"/>
      <c r="N398" s="894"/>
      <c r="O398" s="894"/>
      <c r="P398" s="894"/>
      <c r="Q398" s="894"/>
      <c r="R398" s="894"/>
      <c r="S398" s="894"/>
      <c r="T398" s="894"/>
      <c r="U398" s="894"/>
      <c r="V398" s="894"/>
    </row>
    <row r="399" spans="1:22" ht="14.25" customHeight="1">
      <c r="A399" s="894"/>
      <c r="B399" s="894"/>
      <c r="C399" s="894"/>
      <c r="D399" s="894"/>
      <c r="E399" s="894"/>
      <c r="F399" s="894"/>
      <c r="G399" s="894"/>
      <c r="H399" s="894"/>
      <c r="I399" s="894"/>
      <c r="J399" s="894"/>
      <c r="K399" s="894"/>
      <c r="L399" s="894"/>
      <c r="M399" s="894"/>
      <c r="N399" s="894"/>
      <c r="O399" s="894"/>
      <c r="P399" s="894"/>
      <c r="Q399" s="894"/>
      <c r="R399" s="894"/>
      <c r="S399" s="894"/>
      <c r="T399" s="894"/>
      <c r="U399" s="894"/>
      <c r="V399" s="894"/>
    </row>
    <row r="400" spans="1:22" ht="14.25" customHeight="1">
      <c r="A400" s="894"/>
      <c r="B400" s="894"/>
      <c r="C400" s="894"/>
      <c r="D400" s="894"/>
      <c r="E400" s="894"/>
      <c r="F400" s="894"/>
      <c r="G400" s="894"/>
      <c r="H400" s="894"/>
      <c r="I400" s="894"/>
      <c r="J400" s="894"/>
      <c r="K400" s="894"/>
      <c r="L400" s="894"/>
      <c r="M400" s="894"/>
      <c r="N400" s="894"/>
      <c r="O400" s="894"/>
      <c r="P400" s="894"/>
      <c r="Q400" s="894"/>
      <c r="R400" s="894"/>
      <c r="S400" s="894"/>
      <c r="T400" s="894"/>
      <c r="U400" s="894"/>
      <c r="V400" s="894"/>
    </row>
    <row r="401" spans="1:22" ht="14.25" customHeight="1">
      <c r="A401" s="894"/>
      <c r="B401" s="894"/>
      <c r="C401" s="894"/>
      <c r="D401" s="894"/>
      <c r="E401" s="894"/>
      <c r="F401" s="894"/>
      <c r="G401" s="894"/>
      <c r="H401" s="894"/>
      <c r="I401" s="894"/>
      <c r="J401" s="894"/>
      <c r="K401" s="894"/>
      <c r="L401" s="894"/>
      <c r="M401" s="894"/>
      <c r="N401" s="894"/>
      <c r="O401" s="894"/>
      <c r="P401" s="894"/>
      <c r="Q401" s="894"/>
      <c r="R401" s="894"/>
      <c r="S401" s="894"/>
      <c r="T401" s="894"/>
      <c r="U401" s="894"/>
      <c r="V401" s="894"/>
    </row>
    <row r="402" spans="1:22" ht="14.25" customHeight="1">
      <c r="A402" s="894"/>
      <c r="B402" s="894"/>
      <c r="C402" s="894"/>
      <c r="D402" s="894"/>
      <c r="E402" s="894"/>
      <c r="F402" s="894"/>
      <c r="G402" s="894"/>
      <c r="H402" s="894"/>
      <c r="I402" s="894"/>
      <c r="J402" s="894"/>
      <c r="K402" s="894"/>
      <c r="L402" s="894"/>
      <c r="M402" s="894"/>
      <c r="N402" s="894"/>
      <c r="O402" s="894"/>
      <c r="P402" s="894"/>
      <c r="Q402" s="894"/>
      <c r="R402" s="894"/>
      <c r="S402" s="894"/>
      <c r="T402" s="894"/>
      <c r="U402" s="894"/>
      <c r="V402" s="894"/>
    </row>
    <row r="403" spans="1:22" ht="14.25" customHeight="1">
      <c r="A403" s="894"/>
      <c r="B403" s="894"/>
      <c r="C403" s="894"/>
      <c r="D403" s="894"/>
      <c r="E403" s="894"/>
      <c r="F403" s="894"/>
      <c r="G403" s="894"/>
      <c r="H403" s="894"/>
      <c r="I403" s="894"/>
      <c r="J403" s="894"/>
      <c r="K403" s="894"/>
      <c r="L403" s="894"/>
      <c r="M403" s="894"/>
      <c r="N403" s="894"/>
      <c r="O403" s="894"/>
      <c r="P403" s="894"/>
      <c r="Q403" s="894"/>
      <c r="R403" s="894"/>
      <c r="S403" s="894"/>
      <c r="T403" s="894"/>
      <c r="U403" s="894"/>
      <c r="V403" s="894"/>
    </row>
    <row r="404" spans="1:22" ht="14.25" customHeight="1">
      <c r="A404" s="894"/>
      <c r="B404" s="894"/>
      <c r="C404" s="894"/>
      <c r="D404" s="894"/>
      <c r="E404" s="894"/>
      <c r="F404" s="894"/>
      <c r="G404" s="894"/>
      <c r="H404" s="894"/>
      <c r="I404" s="894"/>
      <c r="J404" s="894"/>
      <c r="K404" s="894"/>
      <c r="L404" s="894"/>
      <c r="M404" s="894"/>
      <c r="N404" s="894"/>
      <c r="O404" s="894"/>
      <c r="P404" s="894"/>
      <c r="Q404" s="894"/>
      <c r="R404" s="894"/>
      <c r="S404" s="894"/>
      <c r="T404" s="894"/>
      <c r="U404" s="894"/>
      <c r="V404" s="894"/>
    </row>
    <row r="405" spans="1:22" ht="14.25" customHeight="1">
      <c r="A405" s="894"/>
      <c r="B405" s="894"/>
      <c r="C405" s="894"/>
      <c r="D405" s="894"/>
      <c r="E405" s="894"/>
      <c r="F405" s="894"/>
      <c r="G405" s="894"/>
      <c r="H405" s="894"/>
      <c r="I405" s="894"/>
      <c r="J405" s="894"/>
      <c r="K405" s="894"/>
      <c r="L405" s="894"/>
      <c r="M405" s="894"/>
      <c r="N405" s="894"/>
      <c r="O405" s="894"/>
      <c r="P405" s="894"/>
      <c r="Q405" s="894"/>
      <c r="R405" s="894"/>
      <c r="S405" s="894"/>
      <c r="T405" s="894"/>
      <c r="U405" s="894"/>
      <c r="V405" s="894"/>
    </row>
    <row r="406" spans="1:22" ht="14.25" customHeight="1">
      <c r="A406" s="894"/>
      <c r="B406" s="894"/>
      <c r="C406" s="894"/>
      <c r="D406" s="894"/>
      <c r="E406" s="894"/>
      <c r="F406" s="894"/>
      <c r="G406" s="894"/>
      <c r="H406" s="894"/>
      <c r="I406" s="894"/>
      <c r="J406" s="894"/>
      <c r="K406" s="894"/>
      <c r="L406" s="894"/>
      <c r="M406" s="894"/>
      <c r="N406" s="894"/>
      <c r="O406" s="894"/>
      <c r="P406" s="894"/>
      <c r="Q406" s="894"/>
      <c r="R406" s="894"/>
      <c r="S406" s="894"/>
      <c r="T406" s="894"/>
      <c r="U406" s="894"/>
      <c r="V406" s="894"/>
    </row>
    <row r="407" spans="1:22" ht="14.25" customHeight="1">
      <c r="A407" s="894"/>
      <c r="B407" s="894"/>
      <c r="C407" s="894"/>
      <c r="D407" s="894"/>
      <c r="E407" s="894"/>
      <c r="F407" s="894"/>
      <c r="G407" s="894"/>
      <c r="H407" s="894"/>
      <c r="I407" s="894"/>
      <c r="J407" s="894"/>
      <c r="K407" s="894"/>
      <c r="L407" s="894"/>
      <c r="M407" s="894"/>
      <c r="N407" s="894"/>
      <c r="O407" s="894"/>
      <c r="P407" s="894"/>
      <c r="Q407" s="894"/>
      <c r="R407" s="894"/>
      <c r="S407" s="894"/>
      <c r="T407" s="894"/>
      <c r="U407" s="894"/>
      <c r="V407" s="894"/>
    </row>
    <row r="408" spans="1:22" ht="14.25" customHeight="1">
      <c r="A408" s="894"/>
      <c r="B408" s="894"/>
      <c r="C408" s="894"/>
      <c r="D408" s="894"/>
      <c r="E408" s="894"/>
      <c r="F408" s="894"/>
      <c r="G408" s="894"/>
      <c r="H408" s="894"/>
      <c r="I408" s="894"/>
      <c r="J408" s="894"/>
      <c r="K408" s="894"/>
      <c r="L408" s="894"/>
      <c r="M408" s="894"/>
      <c r="N408" s="894"/>
      <c r="O408" s="894"/>
      <c r="P408" s="894"/>
      <c r="Q408" s="894"/>
      <c r="R408" s="894"/>
      <c r="S408" s="894"/>
      <c r="T408" s="894"/>
      <c r="U408" s="894"/>
      <c r="V408" s="894"/>
    </row>
    <row r="409" spans="1:22" ht="14.25" customHeight="1">
      <c r="A409" s="894"/>
      <c r="B409" s="894"/>
      <c r="C409" s="894"/>
      <c r="D409" s="894"/>
      <c r="E409" s="894"/>
      <c r="F409" s="894"/>
      <c r="G409" s="894"/>
      <c r="H409" s="894"/>
      <c r="I409" s="894"/>
      <c r="J409" s="894"/>
      <c r="K409" s="894"/>
      <c r="L409" s="894"/>
      <c r="M409" s="894"/>
      <c r="N409" s="894"/>
      <c r="O409" s="894"/>
      <c r="P409" s="894"/>
      <c r="Q409" s="894"/>
      <c r="R409" s="894"/>
      <c r="S409" s="894"/>
      <c r="T409" s="894"/>
      <c r="U409" s="894"/>
      <c r="V409" s="894"/>
    </row>
    <row r="410" spans="1:22" ht="14.25" customHeight="1">
      <c r="A410" s="894"/>
      <c r="B410" s="894"/>
      <c r="C410" s="894"/>
      <c r="D410" s="894"/>
      <c r="E410" s="894"/>
      <c r="F410" s="894"/>
      <c r="G410" s="894"/>
      <c r="H410" s="894"/>
      <c r="I410" s="894"/>
      <c r="J410" s="894"/>
      <c r="K410" s="894"/>
      <c r="L410" s="894"/>
      <c r="M410" s="894"/>
      <c r="N410" s="894"/>
      <c r="O410" s="894"/>
      <c r="P410" s="894"/>
      <c r="Q410" s="894"/>
      <c r="R410" s="894"/>
      <c r="S410" s="894"/>
      <c r="T410" s="894"/>
      <c r="U410" s="894"/>
      <c r="V410" s="894"/>
    </row>
    <row r="411" spans="1:22" ht="14.25" customHeight="1">
      <c r="A411" s="894"/>
      <c r="B411" s="894"/>
      <c r="C411" s="894"/>
      <c r="D411" s="894"/>
      <c r="E411" s="894"/>
      <c r="F411" s="894"/>
      <c r="G411" s="894"/>
      <c r="H411" s="894"/>
      <c r="I411" s="894"/>
      <c r="J411" s="894"/>
      <c r="K411" s="894"/>
      <c r="L411" s="894"/>
      <c r="M411" s="894"/>
      <c r="N411" s="894"/>
      <c r="O411" s="894"/>
      <c r="P411" s="894"/>
      <c r="Q411" s="894"/>
      <c r="R411" s="894"/>
      <c r="S411" s="894"/>
      <c r="T411" s="894"/>
      <c r="U411" s="894"/>
      <c r="V411" s="894"/>
    </row>
    <row r="412" spans="1:22" ht="14.25" customHeight="1">
      <c r="A412" s="894"/>
      <c r="B412" s="894"/>
      <c r="C412" s="894"/>
      <c r="D412" s="894"/>
      <c r="E412" s="894"/>
      <c r="F412" s="894"/>
      <c r="G412" s="894"/>
      <c r="H412" s="894"/>
      <c r="I412" s="894"/>
      <c r="J412" s="894"/>
      <c r="K412" s="894"/>
      <c r="L412" s="894"/>
      <c r="M412" s="894"/>
      <c r="N412" s="894"/>
      <c r="O412" s="894"/>
      <c r="P412" s="894"/>
      <c r="Q412" s="894"/>
      <c r="R412" s="894"/>
      <c r="S412" s="894"/>
      <c r="T412" s="894"/>
      <c r="U412" s="894"/>
      <c r="V412" s="894"/>
    </row>
    <row r="413" spans="1:22" ht="14.25" customHeight="1">
      <c r="A413" s="894"/>
      <c r="B413" s="894"/>
      <c r="C413" s="894"/>
      <c r="D413" s="894"/>
      <c r="E413" s="894"/>
      <c r="F413" s="894"/>
      <c r="G413" s="894"/>
      <c r="H413" s="894"/>
      <c r="I413" s="894"/>
      <c r="J413" s="894"/>
      <c r="K413" s="894"/>
      <c r="L413" s="894"/>
      <c r="M413" s="894"/>
      <c r="N413" s="894"/>
      <c r="O413" s="894"/>
      <c r="P413" s="894"/>
      <c r="Q413" s="894"/>
      <c r="R413" s="894"/>
      <c r="S413" s="894"/>
      <c r="T413" s="894"/>
      <c r="U413" s="894"/>
      <c r="V413" s="894"/>
    </row>
    <row r="414" spans="1:22" ht="14.25" customHeight="1">
      <c r="A414" s="894"/>
      <c r="B414" s="894"/>
      <c r="C414" s="894"/>
      <c r="D414" s="894"/>
      <c r="E414" s="894"/>
      <c r="F414" s="894"/>
      <c r="G414" s="894"/>
      <c r="H414" s="894"/>
      <c r="I414" s="894"/>
      <c r="J414" s="894"/>
      <c r="K414" s="894"/>
      <c r="L414" s="894"/>
      <c r="M414" s="894"/>
      <c r="N414" s="894"/>
      <c r="O414" s="894"/>
      <c r="P414" s="894"/>
      <c r="Q414" s="894"/>
      <c r="R414" s="894"/>
      <c r="S414" s="894"/>
      <c r="T414" s="894"/>
      <c r="U414" s="894"/>
      <c r="V414" s="894"/>
    </row>
    <row r="415" spans="1:22" ht="14.25" customHeight="1">
      <c r="A415" s="894"/>
      <c r="B415" s="894"/>
      <c r="C415" s="894"/>
      <c r="D415" s="894"/>
      <c r="E415" s="894"/>
      <c r="F415" s="894"/>
      <c r="G415" s="894"/>
      <c r="H415" s="894"/>
      <c r="I415" s="894"/>
      <c r="J415" s="894"/>
      <c r="K415" s="894"/>
      <c r="L415" s="894"/>
      <c r="M415" s="894"/>
      <c r="N415" s="894"/>
      <c r="O415" s="894"/>
      <c r="P415" s="894"/>
      <c r="Q415" s="894"/>
      <c r="R415" s="894"/>
      <c r="S415" s="894"/>
      <c r="T415" s="894"/>
      <c r="U415" s="894"/>
      <c r="V415" s="894"/>
    </row>
    <row r="416" spans="1:22" ht="14.25" customHeight="1">
      <c r="A416" s="894"/>
      <c r="B416" s="894"/>
      <c r="C416" s="894"/>
      <c r="D416" s="894"/>
      <c r="E416" s="894"/>
      <c r="F416" s="894"/>
      <c r="G416" s="894"/>
      <c r="H416" s="894"/>
      <c r="I416" s="894"/>
      <c r="J416" s="894"/>
      <c r="K416" s="894"/>
      <c r="L416" s="894"/>
      <c r="M416" s="894"/>
      <c r="N416" s="894"/>
      <c r="O416" s="894"/>
      <c r="P416" s="894"/>
      <c r="Q416" s="894"/>
      <c r="R416" s="894"/>
      <c r="S416" s="894"/>
      <c r="T416" s="894"/>
      <c r="U416" s="894"/>
      <c r="V416" s="894"/>
    </row>
    <row r="417" spans="1:22" ht="14.25" customHeight="1">
      <c r="A417" s="894"/>
      <c r="B417" s="894"/>
      <c r="C417" s="894"/>
      <c r="D417" s="894"/>
      <c r="E417" s="894"/>
      <c r="F417" s="894"/>
      <c r="G417" s="894"/>
      <c r="H417" s="894"/>
      <c r="I417" s="894"/>
      <c r="J417" s="894"/>
      <c r="K417" s="894"/>
      <c r="L417" s="894"/>
      <c r="M417" s="894"/>
      <c r="N417" s="894"/>
      <c r="O417" s="894"/>
      <c r="P417" s="894"/>
      <c r="Q417" s="894"/>
      <c r="R417" s="894"/>
      <c r="S417" s="894"/>
      <c r="T417" s="894"/>
      <c r="U417" s="894"/>
      <c r="V417" s="894"/>
    </row>
    <row r="418" spans="1:22" ht="14.25" customHeight="1">
      <c r="A418" s="894"/>
      <c r="B418" s="894"/>
      <c r="C418" s="894"/>
      <c r="D418" s="894"/>
      <c r="E418" s="894"/>
      <c r="F418" s="894"/>
      <c r="G418" s="894"/>
      <c r="H418" s="894"/>
      <c r="I418" s="894"/>
      <c r="J418" s="894"/>
      <c r="K418" s="894"/>
      <c r="L418" s="894"/>
      <c r="M418" s="894"/>
      <c r="N418" s="894"/>
      <c r="O418" s="894"/>
      <c r="P418" s="894"/>
      <c r="Q418" s="894"/>
      <c r="R418" s="894"/>
      <c r="S418" s="894"/>
      <c r="T418" s="894"/>
      <c r="U418" s="894"/>
      <c r="V418" s="894"/>
    </row>
    <row r="419" spans="1:22" ht="14.25" customHeight="1">
      <c r="A419" s="894"/>
      <c r="B419" s="894"/>
      <c r="C419" s="894"/>
      <c r="D419" s="894"/>
      <c r="E419" s="894"/>
      <c r="F419" s="894"/>
      <c r="G419" s="894"/>
      <c r="H419" s="894"/>
      <c r="I419" s="894"/>
      <c r="J419" s="894"/>
      <c r="K419" s="894"/>
      <c r="L419" s="894"/>
      <c r="M419" s="894"/>
      <c r="N419" s="894"/>
      <c r="O419" s="894"/>
      <c r="P419" s="894"/>
      <c r="Q419" s="894"/>
      <c r="R419" s="894"/>
      <c r="S419" s="894"/>
      <c r="T419" s="894"/>
      <c r="U419" s="894"/>
      <c r="V419" s="894"/>
    </row>
    <row r="420" spans="1:22" ht="14.25" customHeight="1">
      <c r="A420" s="894"/>
      <c r="B420" s="894"/>
      <c r="C420" s="894"/>
      <c r="D420" s="894"/>
      <c r="E420" s="894"/>
      <c r="F420" s="894"/>
      <c r="G420" s="894"/>
      <c r="H420" s="894"/>
      <c r="I420" s="894"/>
      <c r="J420" s="894"/>
      <c r="K420" s="894"/>
      <c r="L420" s="894"/>
      <c r="M420" s="894"/>
      <c r="N420" s="894"/>
      <c r="O420" s="894"/>
      <c r="P420" s="894"/>
      <c r="Q420" s="894"/>
      <c r="R420" s="894"/>
      <c r="S420" s="894"/>
      <c r="T420" s="894"/>
      <c r="U420" s="894"/>
      <c r="V420" s="894"/>
    </row>
    <row r="421" spans="1:22" ht="14.25" customHeight="1">
      <c r="A421" s="894"/>
      <c r="B421" s="894"/>
      <c r="C421" s="894"/>
      <c r="D421" s="894"/>
      <c r="E421" s="894"/>
      <c r="F421" s="894"/>
      <c r="G421" s="894"/>
      <c r="H421" s="894"/>
      <c r="I421" s="894"/>
      <c r="J421" s="894"/>
      <c r="K421" s="894"/>
      <c r="L421" s="894"/>
      <c r="M421" s="894"/>
      <c r="N421" s="894"/>
      <c r="O421" s="894"/>
      <c r="P421" s="894"/>
      <c r="Q421" s="894"/>
      <c r="R421" s="894"/>
      <c r="S421" s="894"/>
      <c r="T421" s="894"/>
      <c r="U421" s="894"/>
      <c r="V421" s="894"/>
    </row>
    <row r="422" spans="1:22" ht="14.25" customHeight="1">
      <c r="A422" s="894"/>
      <c r="B422" s="894"/>
      <c r="C422" s="894"/>
      <c r="D422" s="894"/>
      <c r="E422" s="894"/>
      <c r="F422" s="894"/>
      <c r="G422" s="894"/>
      <c r="H422" s="894"/>
      <c r="I422" s="894"/>
      <c r="J422" s="894"/>
      <c r="K422" s="894"/>
      <c r="L422" s="894"/>
      <c r="M422" s="894"/>
      <c r="N422" s="894"/>
      <c r="O422" s="894"/>
      <c r="P422" s="894"/>
      <c r="Q422" s="894"/>
      <c r="R422" s="894"/>
      <c r="S422" s="894"/>
      <c r="T422" s="894"/>
      <c r="U422" s="894"/>
      <c r="V422" s="894"/>
    </row>
    <row r="423" spans="1:22" ht="14.25" customHeight="1">
      <c r="A423" s="894"/>
      <c r="B423" s="894"/>
      <c r="C423" s="894"/>
      <c r="D423" s="894"/>
      <c r="E423" s="894"/>
      <c r="F423" s="894"/>
      <c r="G423" s="894"/>
      <c r="H423" s="894"/>
      <c r="I423" s="894"/>
      <c r="J423" s="894"/>
      <c r="K423" s="894"/>
      <c r="L423" s="894"/>
      <c r="M423" s="894"/>
      <c r="N423" s="894"/>
      <c r="O423" s="894"/>
      <c r="P423" s="894"/>
      <c r="Q423" s="894"/>
      <c r="R423" s="894"/>
      <c r="S423" s="894"/>
      <c r="T423" s="894"/>
      <c r="U423" s="894"/>
      <c r="V423" s="894"/>
    </row>
    <row r="424" spans="1:22" ht="14.25" customHeight="1">
      <c r="A424" s="894"/>
      <c r="B424" s="894"/>
      <c r="C424" s="894"/>
      <c r="D424" s="894"/>
      <c r="E424" s="894"/>
      <c r="F424" s="894"/>
      <c r="G424" s="894"/>
      <c r="H424" s="894"/>
      <c r="I424" s="894"/>
      <c r="J424" s="894"/>
      <c r="K424" s="894"/>
      <c r="L424" s="894"/>
      <c r="M424" s="894"/>
      <c r="N424" s="894"/>
      <c r="O424" s="894"/>
      <c r="P424" s="894"/>
      <c r="Q424" s="894"/>
      <c r="R424" s="894"/>
      <c r="S424" s="894"/>
      <c r="T424" s="894"/>
      <c r="U424" s="894"/>
      <c r="V424" s="894"/>
    </row>
    <row r="425" spans="1:22" ht="14.25" customHeight="1">
      <c r="A425" s="894"/>
      <c r="B425" s="894"/>
      <c r="C425" s="894"/>
      <c r="D425" s="894"/>
      <c r="E425" s="894"/>
      <c r="F425" s="894"/>
      <c r="G425" s="894"/>
      <c r="H425" s="894"/>
      <c r="I425" s="894"/>
      <c r="J425" s="894"/>
      <c r="K425" s="894"/>
      <c r="L425" s="894"/>
      <c r="M425" s="894"/>
      <c r="N425" s="894"/>
      <c r="O425" s="894"/>
      <c r="P425" s="894"/>
      <c r="Q425" s="894"/>
      <c r="R425" s="894"/>
      <c r="S425" s="894"/>
      <c r="T425" s="894"/>
      <c r="U425" s="894"/>
      <c r="V425" s="894"/>
    </row>
    <row r="426" spans="1:22" ht="14.25" customHeight="1">
      <c r="A426" s="894"/>
      <c r="B426" s="894"/>
      <c r="C426" s="894"/>
      <c r="D426" s="894"/>
      <c r="E426" s="894"/>
      <c r="F426" s="894"/>
      <c r="G426" s="894"/>
      <c r="H426" s="894"/>
      <c r="I426" s="894"/>
      <c r="J426" s="894"/>
      <c r="K426" s="894"/>
      <c r="L426" s="894"/>
      <c r="M426" s="894"/>
      <c r="N426" s="894"/>
      <c r="O426" s="894"/>
      <c r="P426" s="894"/>
      <c r="Q426" s="894"/>
      <c r="R426" s="894"/>
      <c r="S426" s="894"/>
      <c r="T426" s="894"/>
      <c r="U426" s="894"/>
      <c r="V426" s="894"/>
    </row>
    <row r="427" spans="1:22" ht="14.25" customHeight="1">
      <c r="A427" s="894"/>
      <c r="B427" s="894"/>
      <c r="C427" s="894"/>
      <c r="D427" s="894"/>
      <c r="E427" s="894"/>
      <c r="F427" s="894"/>
      <c r="G427" s="894"/>
      <c r="H427" s="894"/>
      <c r="I427" s="894"/>
      <c r="J427" s="894"/>
      <c r="K427" s="894"/>
      <c r="L427" s="894"/>
      <c r="M427" s="894"/>
      <c r="N427" s="894"/>
      <c r="O427" s="894"/>
      <c r="P427" s="894"/>
      <c r="Q427" s="894"/>
      <c r="R427" s="894"/>
      <c r="S427" s="894"/>
      <c r="T427" s="894"/>
      <c r="U427" s="894"/>
      <c r="V427" s="894"/>
    </row>
    <row r="428" spans="1:22" ht="14.25" customHeight="1">
      <c r="A428" s="894"/>
      <c r="B428" s="894"/>
      <c r="C428" s="894"/>
      <c r="D428" s="894"/>
      <c r="E428" s="894"/>
      <c r="F428" s="894"/>
      <c r="G428" s="894"/>
      <c r="H428" s="894"/>
      <c r="I428" s="894"/>
      <c r="J428" s="894"/>
      <c r="K428" s="894"/>
      <c r="L428" s="894"/>
      <c r="M428" s="894"/>
      <c r="N428" s="894"/>
      <c r="O428" s="894"/>
      <c r="P428" s="894"/>
      <c r="Q428" s="894"/>
      <c r="R428" s="894"/>
      <c r="S428" s="894"/>
      <c r="T428" s="894"/>
      <c r="U428" s="894"/>
      <c r="V428" s="894"/>
    </row>
    <row r="429" spans="1:22" ht="14.25" customHeight="1">
      <c r="A429" s="894"/>
      <c r="B429" s="894"/>
      <c r="C429" s="894"/>
      <c r="D429" s="894"/>
      <c r="E429" s="894"/>
      <c r="F429" s="894"/>
      <c r="G429" s="894"/>
      <c r="H429" s="894"/>
      <c r="I429" s="894"/>
      <c r="J429" s="894"/>
      <c r="K429" s="894"/>
      <c r="L429" s="894"/>
      <c r="M429" s="894"/>
      <c r="N429" s="894"/>
      <c r="O429" s="894"/>
      <c r="P429" s="894"/>
      <c r="Q429" s="894"/>
      <c r="R429" s="894"/>
      <c r="S429" s="894"/>
      <c r="T429" s="894"/>
      <c r="U429" s="894"/>
      <c r="V429" s="894"/>
    </row>
    <row r="430" spans="1:22" ht="14.25" customHeight="1">
      <c r="A430" s="894"/>
      <c r="B430" s="894"/>
      <c r="C430" s="894"/>
      <c r="D430" s="894"/>
      <c r="E430" s="894"/>
      <c r="F430" s="894"/>
      <c r="G430" s="894"/>
      <c r="H430" s="894"/>
      <c r="I430" s="894"/>
      <c r="J430" s="894"/>
      <c r="K430" s="894"/>
      <c r="L430" s="894"/>
      <c r="M430" s="894"/>
      <c r="N430" s="894"/>
      <c r="O430" s="894"/>
      <c r="P430" s="894"/>
      <c r="Q430" s="894"/>
      <c r="R430" s="894"/>
      <c r="S430" s="894"/>
      <c r="T430" s="894"/>
      <c r="U430" s="894"/>
      <c r="V430" s="894"/>
    </row>
    <row r="431" spans="1:22" ht="14.25" customHeight="1">
      <c r="A431" s="894"/>
      <c r="B431" s="894"/>
      <c r="C431" s="894"/>
      <c r="D431" s="894"/>
      <c r="E431" s="894"/>
      <c r="F431" s="894"/>
      <c r="G431" s="894"/>
      <c r="H431" s="894"/>
      <c r="I431" s="894"/>
      <c r="J431" s="894"/>
      <c r="K431" s="894"/>
      <c r="L431" s="894"/>
      <c r="M431" s="894"/>
      <c r="N431" s="894"/>
      <c r="O431" s="894"/>
      <c r="P431" s="894"/>
      <c r="Q431" s="894"/>
      <c r="R431" s="894"/>
      <c r="S431" s="894"/>
      <c r="T431" s="894"/>
      <c r="U431" s="894"/>
      <c r="V431" s="894"/>
    </row>
    <row r="432" spans="1:22" ht="14.25" customHeight="1">
      <c r="A432" s="894"/>
      <c r="B432" s="894"/>
      <c r="C432" s="894"/>
      <c r="D432" s="894"/>
      <c r="E432" s="894"/>
      <c r="F432" s="894"/>
      <c r="G432" s="894"/>
      <c r="H432" s="894"/>
      <c r="I432" s="894"/>
      <c r="J432" s="894"/>
      <c r="K432" s="894"/>
      <c r="L432" s="894"/>
      <c r="M432" s="894"/>
      <c r="N432" s="894"/>
      <c r="O432" s="894"/>
      <c r="P432" s="894"/>
      <c r="Q432" s="894"/>
      <c r="R432" s="894"/>
      <c r="S432" s="894"/>
      <c r="T432" s="894"/>
      <c r="U432" s="894"/>
      <c r="V432" s="894"/>
    </row>
    <row r="433" spans="1:22" ht="14.25" customHeight="1">
      <c r="A433" s="894"/>
      <c r="B433" s="894"/>
      <c r="C433" s="894"/>
      <c r="D433" s="894"/>
      <c r="E433" s="894"/>
      <c r="F433" s="894"/>
      <c r="G433" s="894"/>
      <c r="H433" s="894"/>
      <c r="I433" s="894"/>
      <c r="J433" s="894"/>
      <c r="K433" s="894"/>
      <c r="L433" s="894"/>
      <c r="M433" s="894"/>
      <c r="N433" s="894"/>
      <c r="O433" s="894"/>
      <c r="P433" s="894"/>
      <c r="Q433" s="894"/>
      <c r="R433" s="894"/>
      <c r="S433" s="894"/>
      <c r="T433" s="894"/>
      <c r="U433" s="894"/>
      <c r="V433" s="894"/>
    </row>
    <row r="434" spans="1:22" ht="14.25" customHeight="1">
      <c r="A434" s="894"/>
      <c r="B434" s="894"/>
      <c r="C434" s="894"/>
      <c r="D434" s="894"/>
      <c r="E434" s="894"/>
      <c r="F434" s="894"/>
      <c r="G434" s="894"/>
      <c r="H434" s="894"/>
      <c r="I434" s="894"/>
      <c r="J434" s="894"/>
      <c r="K434" s="894"/>
      <c r="L434" s="894"/>
      <c r="M434" s="894"/>
      <c r="N434" s="894"/>
      <c r="O434" s="894"/>
      <c r="P434" s="894"/>
      <c r="Q434" s="894"/>
      <c r="R434" s="894"/>
      <c r="S434" s="894"/>
      <c r="T434" s="894"/>
      <c r="U434" s="894"/>
      <c r="V434" s="894"/>
    </row>
    <row r="435" spans="1:22" ht="14.25" customHeight="1">
      <c r="A435" s="894"/>
      <c r="B435" s="894"/>
      <c r="C435" s="894"/>
      <c r="D435" s="894"/>
      <c r="E435" s="894"/>
      <c r="F435" s="894"/>
      <c r="G435" s="894"/>
      <c r="H435" s="894"/>
      <c r="I435" s="894"/>
      <c r="J435" s="894"/>
      <c r="K435" s="894"/>
      <c r="L435" s="894"/>
      <c r="M435" s="894"/>
      <c r="N435" s="894"/>
      <c r="O435" s="894"/>
      <c r="P435" s="894"/>
      <c r="Q435" s="894"/>
      <c r="R435" s="894"/>
      <c r="S435" s="894"/>
      <c r="T435" s="894"/>
      <c r="U435" s="894"/>
      <c r="V435" s="894"/>
    </row>
    <row r="436" spans="1:22" ht="14.25" customHeight="1">
      <c r="A436" s="894"/>
      <c r="B436" s="894"/>
      <c r="C436" s="894"/>
      <c r="D436" s="894"/>
      <c r="E436" s="894"/>
      <c r="F436" s="894"/>
      <c r="G436" s="894"/>
      <c r="H436" s="894"/>
      <c r="I436" s="894"/>
      <c r="J436" s="894"/>
      <c r="K436" s="894"/>
      <c r="L436" s="894"/>
      <c r="M436" s="894"/>
      <c r="N436" s="894"/>
      <c r="O436" s="894"/>
      <c r="P436" s="894"/>
      <c r="Q436" s="894"/>
      <c r="R436" s="894"/>
      <c r="S436" s="894"/>
      <c r="T436" s="894"/>
      <c r="U436" s="894"/>
      <c r="V436" s="894"/>
    </row>
    <row r="437" spans="1:22" ht="14.25" customHeight="1">
      <c r="A437" s="894"/>
      <c r="B437" s="894"/>
      <c r="C437" s="894"/>
      <c r="D437" s="894"/>
      <c r="E437" s="894"/>
      <c r="F437" s="894"/>
      <c r="G437" s="894"/>
      <c r="H437" s="894"/>
      <c r="I437" s="894"/>
      <c r="J437" s="894"/>
      <c r="K437" s="894"/>
      <c r="L437" s="894"/>
      <c r="M437" s="894"/>
      <c r="N437" s="894"/>
      <c r="O437" s="894"/>
      <c r="P437" s="894"/>
      <c r="Q437" s="894"/>
      <c r="R437" s="894"/>
      <c r="S437" s="894"/>
      <c r="T437" s="894"/>
      <c r="U437" s="894"/>
      <c r="V437" s="894"/>
    </row>
    <row r="438" spans="1:22" ht="14.25" customHeight="1">
      <c r="A438" s="894"/>
      <c r="B438" s="894"/>
      <c r="C438" s="894"/>
      <c r="D438" s="894"/>
      <c r="E438" s="894"/>
      <c r="F438" s="894"/>
      <c r="G438" s="894"/>
      <c r="H438" s="894"/>
      <c r="I438" s="894"/>
      <c r="J438" s="894"/>
      <c r="K438" s="894"/>
      <c r="L438" s="894"/>
      <c r="M438" s="894"/>
      <c r="N438" s="894"/>
      <c r="O438" s="894"/>
      <c r="P438" s="894"/>
      <c r="Q438" s="894"/>
      <c r="R438" s="894"/>
      <c r="S438" s="894"/>
      <c r="T438" s="894"/>
      <c r="U438" s="894"/>
      <c r="V438" s="894"/>
    </row>
    <row r="439" spans="1:22" ht="14.25" customHeight="1">
      <c r="A439" s="894"/>
      <c r="B439" s="894"/>
      <c r="C439" s="894"/>
      <c r="D439" s="894"/>
      <c r="E439" s="894"/>
      <c r="F439" s="894"/>
      <c r="G439" s="894"/>
      <c r="H439" s="894"/>
      <c r="I439" s="894"/>
      <c r="J439" s="894"/>
      <c r="K439" s="894"/>
      <c r="L439" s="894"/>
      <c r="M439" s="894"/>
      <c r="N439" s="894"/>
      <c r="O439" s="894"/>
      <c r="P439" s="894"/>
      <c r="Q439" s="894"/>
      <c r="R439" s="894"/>
      <c r="S439" s="894"/>
      <c r="T439" s="894"/>
      <c r="U439" s="894"/>
      <c r="V439" s="894"/>
    </row>
    <row r="440" spans="1:22" ht="14.25" customHeight="1">
      <c r="A440" s="894"/>
      <c r="B440" s="894"/>
      <c r="C440" s="894"/>
      <c r="D440" s="894"/>
      <c r="E440" s="894"/>
      <c r="F440" s="894"/>
      <c r="G440" s="894"/>
      <c r="H440" s="894"/>
      <c r="I440" s="894"/>
      <c r="J440" s="894"/>
      <c r="K440" s="894"/>
      <c r="L440" s="894"/>
      <c r="M440" s="894"/>
      <c r="N440" s="894"/>
      <c r="O440" s="894"/>
      <c r="P440" s="894"/>
      <c r="Q440" s="894"/>
      <c r="R440" s="894"/>
      <c r="S440" s="894"/>
      <c r="T440" s="894"/>
      <c r="U440" s="894"/>
      <c r="V440" s="894"/>
    </row>
    <row r="441" spans="1:22" ht="14.25" customHeight="1">
      <c r="A441" s="894"/>
      <c r="B441" s="894"/>
      <c r="C441" s="894"/>
      <c r="D441" s="894"/>
      <c r="E441" s="894"/>
      <c r="F441" s="894"/>
      <c r="G441" s="894"/>
      <c r="H441" s="894"/>
      <c r="I441" s="894"/>
      <c r="J441" s="894"/>
      <c r="K441" s="894"/>
      <c r="L441" s="894"/>
      <c r="M441" s="894"/>
      <c r="N441" s="894"/>
      <c r="O441" s="894"/>
      <c r="P441" s="894"/>
      <c r="Q441" s="894"/>
      <c r="R441" s="894"/>
      <c r="S441" s="894"/>
      <c r="T441" s="894"/>
      <c r="U441" s="894"/>
      <c r="V441" s="894"/>
    </row>
    <row r="442" spans="1:22" ht="14.25" customHeight="1">
      <c r="A442" s="894"/>
      <c r="B442" s="894"/>
      <c r="C442" s="894"/>
      <c r="D442" s="894"/>
      <c r="E442" s="894"/>
      <c r="F442" s="894"/>
      <c r="G442" s="894"/>
      <c r="H442" s="894"/>
      <c r="I442" s="894"/>
      <c r="J442" s="894"/>
      <c r="K442" s="894"/>
      <c r="L442" s="894"/>
      <c r="M442" s="894"/>
      <c r="N442" s="894"/>
      <c r="O442" s="894"/>
      <c r="P442" s="894"/>
      <c r="Q442" s="894"/>
      <c r="R442" s="894"/>
      <c r="S442" s="894"/>
      <c r="T442" s="894"/>
      <c r="U442" s="894"/>
      <c r="V442" s="894"/>
    </row>
    <row r="443" spans="1:22" ht="14.25" customHeight="1">
      <c r="A443" s="894"/>
      <c r="B443" s="894"/>
      <c r="C443" s="894"/>
      <c r="D443" s="894"/>
      <c r="E443" s="894"/>
      <c r="F443" s="894"/>
      <c r="G443" s="894"/>
      <c r="H443" s="894"/>
      <c r="I443" s="894"/>
      <c r="J443" s="894"/>
      <c r="K443" s="894"/>
      <c r="L443" s="894"/>
      <c r="M443" s="894"/>
      <c r="N443" s="894"/>
      <c r="O443" s="894"/>
      <c r="P443" s="894"/>
      <c r="Q443" s="894"/>
      <c r="R443" s="894"/>
      <c r="S443" s="894"/>
      <c r="T443" s="894"/>
      <c r="U443" s="894"/>
      <c r="V443" s="894"/>
    </row>
    <row r="444" spans="1:22" ht="14.25" customHeight="1">
      <c r="A444" s="894"/>
      <c r="B444" s="894"/>
      <c r="C444" s="894"/>
      <c r="D444" s="894"/>
      <c r="E444" s="894"/>
      <c r="F444" s="894"/>
      <c r="G444" s="894"/>
      <c r="H444" s="894"/>
      <c r="I444" s="894"/>
      <c r="J444" s="894"/>
      <c r="K444" s="894"/>
      <c r="L444" s="894"/>
      <c r="M444" s="894"/>
      <c r="N444" s="894"/>
      <c r="O444" s="894"/>
      <c r="P444" s="894"/>
      <c r="Q444" s="894"/>
      <c r="R444" s="894"/>
      <c r="S444" s="894"/>
      <c r="T444" s="894"/>
      <c r="U444" s="894"/>
      <c r="V444" s="894"/>
    </row>
    <row r="445" spans="1:22" ht="14.25" customHeight="1">
      <c r="A445" s="894"/>
      <c r="B445" s="894"/>
      <c r="C445" s="894"/>
      <c r="D445" s="894"/>
      <c r="E445" s="894"/>
      <c r="F445" s="894"/>
      <c r="G445" s="894"/>
      <c r="H445" s="894"/>
      <c r="I445" s="894"/>
      <c r="J445" s="894"/>
      <c r="K445" s="894"/>
      <c r="L445" s="894"/>
      <c r="M445" s="894"/>
      <c r="N445" s="894"/>
      <c r="O445" s="894"/>
      <c r="P445" s="894"/>
      <c r="Q445" s="894"/>
      <c r="R445" s="894"/>
      <c r="S445" s="894"/>
      <c r="T445" s="894"/>
      <c r="U445" s="894"/>
      <c r="V445" s="894"/>
    </row>
    <row r="446" spans="1:22" ht="14.25" customHeight="1">
      <c r="A446" s="894"/>
      <c r="B446" s="894"/>
      <c r="C446" s="894"/>
      <c r="D446" s="894"/>
      <c r="E446" s="894"/>
      <c r="F446" s="894"/>
      <c r="G446" s="894"/>
      <c r="H446" s="894"/>
      <c r="I446" s="894"/>
      <c r="J446" s="894"/>
      <c r="K446" s="894"/>
      <c r="L446" s="894"/>
      <c r="M446" s="894"/>
      <c r="N446" s="894"/>
      <c r="O446" s="894"/>
      <c r="P446" s="894"/>
      <c r="Q446" s="894"/>
      <c r="R446" s="894"/>
      <c r="S446" s="894"/>
      <c r="T446" s="894"/>
      <c r="U446" s="894"/>
      <c r="V446" s="894"/>
    </row>
    <row r="447" spans="1:22" ht="14.25" customHeight="1">
      <c r="A447" s="894"/>
      <c r="B447" s="894"/>
      <c r="C447" s="894"/>
      <c r="D447" s="894"/>
      <c r="E447" s="894"/>
      <c r="F447" s="894"/>
      <c r="G447" s="894"/>
      <c r="H447" s="894"/>
      <c r="I447" s="894"/>
      <c r="J447" s="894"/>
      <c r="K447" s="894"/>
      <c r="L447" s="894"/>
      <c r="M447" s="894"/>
      <c r="N447" s="894"/>
      <c r="O447" s="894"/>
      <c r="P447" s="894"/>
      <c r="Q447" s="894"/>
      <c r="R447" s="894"/>
      <c r="S447" s="894"/>
      <c r="T447" s="894"/>
      <c r="U447" s="894"/>
      <c r="V447" s="894"/>
    </row>
    <row r="448" spans="1:22" ht="14.25" customHeight="1">
      <c r="A448" s="894"/>
      <c r="B448" s="894"/>
      <c r="C448" s="894"/>
      <c r="D448" s="894"/>
      <c r="E448" s="894"/>
      <c r="F448" s="894"/>
      <c r="G448" s="894"/>
      <c r="H448" s="894"/>
      <c r="I448" s="894"/>
      <c r="J448" s="894"/>
      <c r="K448" s="894"/>
      <c r="L448" s="894"/>
      <c r="M448" s="894"/>
      <c r="N448" s="894"/>
      <c r="O448" s="894"/>
      <c r="P448" s="894"/>
      <c r="Q448" s="894"/>
      <c r="R448" s="894"/>
      <c r="S448" s="894"/>
      <c r="T448" s="894"/>
      <c r="U448" s="894"/>
      <c r="V448" s="894"/>
    </row>
    <row r="449" spans="1:22" ht="14.25" customHeight="1">
      <c r="A449" s="894"/>
      <c r="B449" s="894"/>
      <c r="C449" s="894"/>
      <c r="D449" s="894"/>
      <c r="E449" s="894"/>
      <c r="F449" s="894"/>
      <c r="G449" s="894"/>
      <c r="H449" s="894"/>
      <c r="I449" s="894"/>
      <c r="J449" s="894"/>
      <c r="K449" s="894"/>
      <c r="L449" s="894"/>
      <c r="M449" s="894"/>
      <c r="N449" s="894"/>
      <c r="O449" s="894"/>
      <c r="P449" s="894"/>
      <c r="Q449" s="894"/>
      <c r="R449" s="894"/>
      <c r="S449" s="894"/>
      <c r="T449" s="894"/>
      <c r="U449" s="894"/>
      <c r="V449" s="894"/>
    </row>
    <row r="450" spans="1:22" ht="14.25" customHeight="1">
      <c r="A450" s="894"/>
      <c r="B450" s="894"/>
      <c r="C450" s="894"/>
      <c r="D450" s="894"/>
      <c r="E450" s="894"/>
      <c r="F450" s="894"/>
      <c r="G450" s="894"/>
      <c r="H450" s="894"/>
      <c r="I450" s="894"/>
      <c r="J450" s="894"/>
      <c r="K450" s="894"/>
      <c r="L450" s="894"/>
      <c r="M450" s="894"/>
      <c r="N450" s="894"/>
      <c r="O450" s="894"/>
      <c r="P450" s="894"/>
      <c r="Q450" s="894"/>
      <c r="R450" s="894"/>
      <c r="S450" s="894"/>
      <c r="T450" s="894"/>
      <c r="U450" s="894"/>
      <c r="V450" s="894"/>
    </row>
    <row r="451" spans="1:22" ht="14.25" customHeight="1">
      <c r="A451" s="894"/>
      <c r="B451" s="894"/>
      <c r="C451" s="894"/>
      <c r="D451" s="894"/>
      <c r="E451" s="894"/>
      <c r="F451" s="894"/>
      <c r="G451" s="894"/>
      <c r="H451" s="894"/>
      <c r="I451" s="894"/>
      <c r="J451" s="894"/>
      <c r="K451" s="894"/>
      <c r="L451" s="894"/>
      <c r="M451" s="894"/>
      <c r="N451" s="894"/>
      <c r="O451" s="894"/>
      <c r="P451" s="894"/>
      <c r="Q451" s="894"/>
      <c r="R451" s="894"/>
      <c r="S451" s="894"/>
      <c r="T451" s="894"/>
      <c r="U451" s="894"/>
      <c r="V451" s="894"/>
    </row>
    <row r="452" spans="1:22" ht="14.25" customHeight="1">
      <c r="A452" s="894"/>
      <c r="B452" s="894"/>
      <c r="C452" s="894"/>
      <c r="D452" s="894"/>
      <c r="E452" s="894"/>
      <c r="F452" s="894"/>
      <c r="G452" s="894"/>
      <c r="H452" s="894"/>
      <c r="I452" s="894"/>
      <c r="J452" s="894"/>
      <c r="K452" s="894"/>
      <c r="L452" s="894"/>
      <c r="M452" s="894"/>
      <c r="N452" s="894"/>
      <c r="O452" s="894"/>
      <c r="P452" s="894"/>
      <c r="Q452" s="894"/>
      <c r="R452" s="894"/>
      <c r="S452" s="894"/>
      <c r="T452" s="894"/>
      <c r="U452" s="894"/>
      <c r="V452" s="894"/>
    </row>
    <row r="453" spans="1:22" ht="14.25" customHeight="1">
      <c r="A453" s="894"/>
      <c r="B453" s="894"/>
      <c r="C453" s="894"/>
      <c r="D453" s="894"/>
      <c r="E453" s="894"/>
      <c r="F453" s="894"/>
      <c r="G453" s="894"/>
      <c r="H453" s="894"/>
      <c r="I453" s="894"/>
      <c r="J453" s="894"/>
      <c r="K453" s="894"/>
      <c r="L453" s="894"/>
      <c r="M453" s="894"/>
      <c r="N453" s="894"/>
      <c r="O453" s="894"/>
      <c r="P453" s="894"/>
      <c r="Q453" s="894"/>
      <c r="R453" s="894"/>
      <c r="S453" s="894"/>
      <c r="T453" s="894"/>
      <c r="U453" s="894"/>
      <c r="V453" s="894"/>
    </row>
  </sheetData>
  <mergeCells count="1192">
    <mergeCell ref="H156:H157"/>
    <mergeCell ref="I156:I157"/>
    <mergeCell ref="B156:B157"/>
    <mergeCell ref="C156:C157"/>
    <mergeCell ref="D156:D157"/>
    <mergeCell ref="E156:E157"/>
    <mergeCell ref="F156:F157"/>
    <mergeCell ref="G156:G157"/>
    <mergeCell ref="H152:H153"/>
    <mergeCell ref="I152:I153"/>
    <mergeCell ref="B154:B155"/>
    <mergeCell ref="C154:C155"/>
    <mergeCell ref="D154:D155"/>
    <mergeCell ref="E154:E155"/>
    <mergeCell ref="F154:F155"/>
    <mergeCell ref="G154:G155"/>
    <mergeCell ref="H154:H155"/>
    <mergeCell ref="I154:I155"/>
    <mergeCell ref="B152:B153"/>
    <mergeCell ref="C152:C153"/>
    <mergeCell ref="D152:D153"/>
    <mergeCell ref="E152:E153"/>
    <mergeCell ref="F152:F153"/>
    <mergeCell ref="G152:G153"/>
    <mergeCell ref="BI138:BI139"/>
    <mergeCell ref="BJ138:BJ139"/>
    <mergeCell ref="BK138:BK139"/>
    <mergeCell ref="BL138:BL139"/>
    <mergeCell ref="BM138:BM139"/>
    <mergeCell ref="BN138:BN139"/>
    <mergeCell ref="AZ138:AZ139"/>
    <mergeCell ref="BA138:BA139"/>
    <mergeCell ref="BB138:BB139"/>
    <mergeCell ref="BC138:BC139"/>
    <mergeCell ref="BG138:BG139"/>
    <mergeCell ref="BH138:BH139"/>
    <mergeCell ref="AP138:AP139"/>
    <mergeCell ref="AQ138:AQ139"/>
    <mergeCell ref="AV138:AV139"/>
    <mergeCell ref="AW138:AW139"/>
    <mergeCell ref="AX138:AX139"/>
    <mergeCell ref="AY138:AY139"/>
    <mergeCell ref="AJ138:AJ139"/>
    <mergeCell ref="AK138:AK139"/>
    <mergeCell ref="AL138:AL139"/>
    <mergeCell ref="AM138:AM139"/>
    <mergeCell ref="AN138:AN139"/>
    <mergeCell ref="AO138:AO139"/>
    <mergeCell ref="AA138:AA139"/>
    <mergeCell ref="AB138:AB139"/>
    <mergeCell ref="AC138:AC139"/>
    <mergeCell ref="AD138:AD139"/>
    <mergeCell ref="AE138:AE139"/>
    <mergeCell ref="AF138:AF139"/>
    <mergeCell ref="Q138:Q139"/>
    <mergeCell ref="R138:R139"/>
    <mergeCell ref="S138:S139"/>
    <mergeCell ref="T138:T139"/>
    <mergeCell ref="Y138:Y139"/>
    <mergeCell ref="Z138:Z139"/>
    <mergeCell ref="H138:H139"/>
    <mergeCell ref="I138:I139"/>
    <mergeCell ref="M138:M139"/>
    <mergeCell ref="N138:N139"/>
    <mergeCell ref="O138:O139"/>
    <mergeCell ref="P138:P139"/>
    <mergeCell ref="B138:B139"/>
    <mergeCell ref="C138:C139"/>
    <mergeCell ref="D138:D139"/>
    <mergeCell ref="E138:E139"/>
    <mergeCell ref="F138:F139"/>
    <mergeCell ref="G138:G139"/>
    <mergeCell ref="BI136:BI137"/>
    <mergeCell ref="BJ136:BJ137"/>
    <mergeCell ref="BK136:BK137"/>
    <mergeCell ref="BL136:BL137"/>
    <mergeCell ref="BM136:BM137"/>
    <mergeCell ref="BN136:BN137"/>
    <mergeCell ref="AZ136:AZ137"/>
    <mergeCell ref="BA136:BA137"/>
    <mergeCell ref="BB136:BB137"/>
    <mergeCell ref="BC136:BC137"/>
    <mergeCell ref="BG136:BG137"/>
    <mergeCell ref="BH136:BH137"/>
    <mergeCell ref="AP136:AP137"/>
    <mergeCell ref="AQ136:AQ137"/>
    <mergeCell ref="AV136:AV137"/>
    <mergeCell ref="AW136:AW137"/>
    <mergeCell ref="AX136:AX137"/>
    <mergeCell ref="AY136:AY137"/>
    <mergeCell ref="AJ136:AJ137"/>
    <mergeCell ref="AK136:AK137"/>
    <mergeCell ref="AL136:AL137"/>
    <mergeCell ref="AM136:AM137"/>
    <mergeCell ref="AN136:AN137"/>
    <mergeCell ref="AO136:AO137"/>
    <mergeCell ref="AA136:AA137"/>
    <mergeCell ref="AB136:AB137"/>
    <mergeCell ref="AC136:AC137"/>
    <mergeCell ref="AD136:AD137"/>
    <mergeCell ref="AE136:AE137"/>
    <mergeCell ref="AF136:AF137"/>
    <mergeCell ref="Q136:Q137"/>
    <mergeCell ref="R136:R137"/>
    <mergeCell ref="S136:S137"/>
    <mergeCell ref="T136:T137"/>
    <mergeCell ref="Y136:Y137"/>
    <mergeCell ref="Z136:Z137"/>
    <mergeCell ref="H136:H137"/>
    <mergeCell ref="I136:I137"/>
    <mergeCell ref="M136:M137"/>
    <mergeCell ref="N136:N137"/>
    <mergeCell ref="O136:O137"/>
    <mergeCell ref="P136:P137"/>
    <mergeCell ref="B136:B137"/>
    <mergeCell ref="C136:C137"/>
    <mergeCell ref="D136:D137"/>
    <mergeCell ref="E136:E137"/>
    <mergeCell ref="F136:F137"/>
    <mergeCell ref="G136:G137"/>
    <mergeCell ref="BI134:BI135"/>
    <mergeCell ref="BJ134:BJ135"/>
    <mergeCell ref="BK134:BK135"/>
    <mergeCell ref="BL134:BL135"/>
    <mergeCell ref="BM134:BM135"/>
    <mergeCell ref="BN134:BN135"/>
    <mergeCell ref="AZ134:AZ135"/>
    <mergeCell ref="BA134:BA135"/>
    <mergeCell ref="BB134:BB135"/>
    <mergeCell ref="BC134:BC135"/>
    <mergeCell ref="BG134:BG135"/>
    <mergeCell ref="BH134:BH135"/>
    <mergeCell ref="AP134:AP135"/>
    <mergeCell ref="AQ134:AQ135"/>
    <mergeCell ref="AV134:AV135"/>
    <mergeCell ref="AW134:AW135"/>
    <mergeCell ref="AX134:AX135"/>
    <mergeCell ref="AY134:AY135"/>
    <mergeCell ref="AJ134:AJ135"/>
    <mergeCell ref="AK134:AK135"/>
    <mergeCell ref="AL134:AL135"/>
    <mergeCell ref="AM134:AM135"/>
    <mergeCell ref="AN134:AN135"/>
    <mergeCell ref="AO134:AO135"/>
    <mergeCell ref="AA134:AA135"/>
    <mergeCell ref="AB134:AB135"/>
    <mergeCell ref="AC134:AC135"/>
    <mergeCell ref="AD134:AD135"/>
    <mergeCell ref="AE134:AE135"/>
    <mergeCell ref="AF134:AF135"/>
    <mergeCell ref="Q134:Q135"/>
    <mergeCell ref="R134:R135"/>
    <mergeCell ref="S134:S135"/>
    <mergeCell ref="T134:T135"/>
    <mergeCell ref="Y134:Y135"/>
    <mergeCell ref="Z134:Z135"/>
    <mergeCell ref="H134:H135"/>
    <mergeCell ref="I134:I135"/>
    <mergeCell ref="M134:M135"/>
    <mergeCell ref="N134:N135"/>
    <mergeCell ref="O134:O135"/>
    <mergeCell ref="P134:P135"/>
    <mergeCell ref="B134:B135"/>
    <mergeCell ref="C134:C135"/>
    <mergeCell ref="D134:D135"/>
    <mergeCell ref="E134:E135"/>
    <mergeCell ref="F134:F135"/>
    <mergeCell ref="G134:G135"/>
    <mergeCell ref="BI121:BI122"/>
    <mergeCell ref="BJ121:BJ122"/>
    <mergeCell ref="BK121:BK122"/>
    <mergeCell ref="BL121:BL122"/>
    <mergeCell ref="BM121:BM122"/>
    <mergeCell ref="BN121:BN122"/>
    <mergeCell ref="AZ121:AZ122"/>
    <mergeCell ref="BA121:BA122"/>
    <mergeCell ref="BB121:BB122"/>
    <mergeCell ref="BC121:BC122"/>
    <mergeCell ref="BG121:BG122"/>
    <mergeCell ref="BH121:BH122"/>
    <mergeCell ref="AP121:AP122"/>
    <mergeCell ref="AQ121:AQ122"/>
    <mergeCell ref="AV121:AV122"/>
    <mergeCell ref="AW121:AW122"/>
    <mergeCell ref="AX121:AX122"/>
    <mergeCell ref="AY121:AY122"/>
    <mergeCell ref="AJ121:AJ122"/>
    <mergeCell ref="AK121:AK122"/>
    <mergeCell ref="AL121:AL122"/>
    <mergeCell ref="AM121:AM122"/>
    <mergeCell ref="AN121:AN122"/>
    <mergeCell ref="AO121:AO122"/>
    <mergeCell ref="AA121:AA122"/>
    <mergeCell ref="AB121:AB122"/>
    <mergeCell ref="AC121:AC122"/>
    <mergeCell ref="AD121:AD122"/>
    <mergeCell ref="AE121:AE122"/>
    <mergeCell ref="AF121:AF122"/>
    <mergeCell ref="Q121:Q122"/>
    <mergeCell ref="R121:R122"/>
    <mergeCell ref="S121:S122"/>
    <mergeCell ref="T121:T122"/>
    <mergeCell ref="Y121:Y122"/>
    <mergeCell ref="Z121:Z122"/>
    <mergeCell ref="H121:H122"/>
    <mergeCell ref="I121:I122"/>
    <mergeCell ref="M121:M122"/>
    <mergeCell ref="N121:N122"/>
    <mergeCell ref="O121:O122"/>
    <mergeCell ref="P121:P122"/>
    <mergeCell ref="B121:B122"/>
    <mergeCell ref="C121:C122"/>
    <mergeCell ref="D121:D122"/>
    <mergeCell ref="E121:E122"/>
    <mergeCell ref="F121:F122"/>
    <mergeCell ref="G121:G122"/>
    <mergeCell ref="BI119:BI120"/>
    <mergeCell ref="BJ119:BJ120"/>
    <mergeCell ref="BK119:BK120"/>
    <mergeCell ref="BL119:BL120"/>
    <mergeCell ref="BM119:BM120"/>
    <mergeCell ref="BN119:BN120"/>
    <mergeCell ref="AZ119:AZ120"/>
    <mergeCell ref="BA119:BA120"/>
    <mergeCell ref="BB119:BB120"/>
    <mergeCell ref="BC119:BC120"/>
    <mergeCell ref="BG119:BG120"/>
    <mergeCell ref="BH119:BH120"/>
    <mergeCell ref="AP119:AP120"/>
    <mergeCell ref="AQ119:AQ120"/>
    <mergeCell ref="AV119:AV120"/>
    <mergeCell ref="AW119:AW120"/>
    <mergeCell ref="AX119:AX120"/>
    <mergeCell ref="AY119:AY120"/>
    <mergeCell ref="AJ119:AJ120"/>
    <mergeCell ref="AK119:AK120"/>
    <mergeCell ref="AL119:AL120"/>
    <mergeCell ref="AM119:AM120"/>
    <mergeCell ref="AN119:AN120"/>
    <mergeCell ref="AO119:AO120"/>
    <mergeCell ref="AA119:AA120"/>
    <mergeCell ref="AB119:AB120"/>
    <mergeCell ref="AC119:AC120"/>
    <mergeCell ref="AD119:AD120"/>
    <mergeCell ref="AE119:AE120"/>
    <mergeCell ref="AF119:AF120"/>
    <mergeCell ref="Q119:Q120"/>
    <mergeCell ref="R119:R120"/>
    <mergeCell ref="S119:S120"/>
    <mergeCell ref="T119:T120"/>
    <mergeCell ref="Y119:Y120"/>
    <mergeCell ref="Z119:Z120"/>
    <mergeCell ref="H119:H120"/>
    <mergeCell ref="I119:I120"/>
    <mergeCell ref="M119:M120"/>
    <mergeCell ref="N119:N120"/>
    <mergeCell ref="O119:O120"/>
    <mergeCell ref="P119:P120"/>
    <mergeCell ref="B119:B120"/>
    <mergeCell ref="C119:C120"/>
    <mergeCell ref="D119:D120"/>
    <mergeCell ref="E119:E120"/>
    <mergeCell ref="F119:F120"/>
    <mergeCell ref="G119:G120"/>
    <mergeCell ref="BI117:BI118"/>
    <mergeCell ref="BJ117:BJ118"/>
    <mergeCell ref="BK117:BK118"/>
    <mergeCell ref="BL117:BL118"/>
    <mergeCell ref="BM117:BM118"/>
    <mergeCell ref="BN117:BN118"/>
    <mergeCell ref="AZ117:AZ118"/>
    <mergeCell ref="BA117:BA118"/>
    <mergeCell ref="BB117:BB118"/>
    <mergeCell ref="BC117:BC118"/>
    <mergeCell ref="BG117:BG118"/>
    <mergeCell ref="BH117:BH118"/>
    <mergeCell ref="AP117:AP118"/>
    <mergeCell ref="AQ117:AQ118"/>
    <mergeCell ref="AV117:AV118"/>
    <mergeCell ref="AW117:AW118"/>
    <mergeCell ref="AX117:AX118"/>
    <mergeCell ref="AY117:AY118"/>
    <mergeCell ref="AJ117:AJ118"/>
    <mergeCell ref="AK117:AK118"/>
    <mergeCell ref="AL117:AL118"/>
    <mergeCell ref="AM117:AM118"/>
    <mergeCell ref="AN117:AN118"/>
    <mergeCell ref="AO117:AO118"/>
    <mergeCell ref="AA117:AA118"/>
    <mergeCell ref="AB117:AB118"/>
    <mergeCell ref="AC117:AC118"/>
    <mergeCell ref="AD117:AD118"/>
    <mergeCell ref="AE117:AE118"/>
    <mergeCell ref="AF117:AF118"/>
    <mergeCell ref="Q117:Q118"/>
    <mergeCell ref="R117:R118"/>
    <mergeCell ref="S117:S118"/>
    <mergeCell ref="T117:T118"/>
    <mergeCell ref="Y117:Y118"/>
    <mergeCell ref="Z117:Z118"/>
    <mergeCell ref="H117:H118"/>
    <mergeCell ref="I117:I118"/>
    <mergeCell ref="M117:M118"/>
    <mergeCell ref="N117:N118"/>
    <mergeCell ref="O117:O118"/>
    <mergeCell ref="P117:P118"/>
    <mergeCell ref="B117:B118"/>
    <mergeCell ref="C117:C118"/>
    <mergeCell ref="D117:D118"/>
    <mergeCell ref="E117:E118"/>
    <mergeCell ref="F117:F118"/>
    <mergeCell ref="G117:G118"/>
    <mergeCell ref="BI104:BI105"/>
    <mergeCell ref="BJ104:BJ105"/>
    <mergeCell ref="BK104:BK105"/>
    <mergeCell ref="BL104:BL105"/>
    <mergeCell ref="BM104:BM105"/>
    <mergeCell ref="BN104:BN105"/>
    <mergeCell ref="AZ104:AZ105"/>
    <mergeCell ref="BA104:BA105"/>
    <mergeCell ref="BB104:BB105"/>
    <mergeCell ref="BC104:BC105"/>
    <mergeCell ref="BG104:BG105"/>
    <mergeCell ref="BH104:BH105"/>
    <mergeCell ref="AP104:AP105"/>
    <mergeCell ref="AQ104:AQ105"/>
    <mergeCell ref="AV104:AV105"/>
    <mergeCell ref="AW104:AW105"/>
    <mergeCell ref="AX104:AX105"/>
    <mergeCell ref="AY104:AY105"/>
    <mergeCell ref="AJ104:AJ105"/>
    <mergeCell ref="AK104:AK105"/>
    <mergeCell ref="AL104:AL105"/>
    <mergeCell ref="AM104:AM105"/>
    <mergeCell ref="AN104:AN105"/>
    <mergeCell ref="AO104:AO105"/>
    <mergeCell ref="AA104:AA105"/>
    <mergeCell ref="AB104:AB105"/>
    <mergeCell ref="AC104:AC105"/>
    <mergeCell ref="AD104:AD105"/>
    <mergeCell ref="AE104:AE105"/>
    <mergeCell ref="AF104:AF105"/>
    <mergeCell ref="Q104:Q105"/>
    <mergeCell ref="R104:R105"/>
    <mergeCell ref="S104:S105"/>
    <mergeCell ref="T104:T105"/>
    <mergeCell ref="Y104:Y105"/>
    <mergeCell ref="Z104:Z105"/>
    <mergeCell ref="H104:H105"/>
    <mergeCell ref="I104:I105"/>
    <mergeCell ref="M104:M105"/>
    <mergeCell ref="N104:N105"/>
    <mergeCell ref="O104:O105"/>
    <mergeCell ref="P104:P105"/>
    <mergeCell ref="B104:B105"/>
    <mergeCell ref="C104:C105"/>
    <mergeCell ref="D104:D105"/>
    <mergeCell ref="E104:E105"/>
    <mergeCell ref="F104:F105"/>
    <mergeCell ref="G104:G105"/>
    <mergeCell ref="BI102:BI103"/>
    <mergeCell ref="BJ102:BJ103"/>
    <mergeCell ref="BK102:BK103"/>
    <mergeCell ref="BL102:BL103"/>
    <mergeCell ref="BM102:BM103"/>
    <mergeCell ref="BN102:BN103"/>
    <mergeCell ref="AZ102:AZ103"/>
    <mergeCell ref="BA102:BA103"/>
    <mergeCell ref="BB102:BB103"/>
    <mergeCell ref="BC102:BC103"/>
    <mergeCell ref="BG102:BG103"/>
    <mergeCell ref="BH102:BH103"/>
    <mergeCell ref="AP102:AP103"/>
    <mergeCell ref="AQ102:AQ103"/>
    <mergeCell ref="AV102:AV103"/>
    <mergeCell ref="AW102:AW103"/>
    <mergeCell ref="AX102:AX103"/>
    <mergeCell ref="AY102:AY103"/>
    <mergeCell ref="AJ102:AJ103"/>
    <mergeCell ref="AK102:AK103"/>
    <mergeCell ref="AL102:AL103"/>
    <mergeCell ref="AM102:AM103"/>
    <mergeCell ref="AN102:AN103"/>
    <mergeCell ref="AO102:AO103"/>
    <mergeCell ref="AA102:AA103"/>
    <mergeCell ref="AB102:AB103"/>
    <mergeCell ref="AC102:AC103"/>
    <mergeCell ref="AD102:AD103"/>
    <mergeCell ref="AE102:AE103"/>
    <mergeCell ref="AF102:AF103"/>
    <mergeCell ref="Q102:Q103"/>
    <mergeCell ref="R102:R103"/>
    <mergeCell ref="S102:S103"/>
    <mergeCell ref="T102:T103"/>
    <mergeCell ref="Y102:Y103"/>
    <mergeCell ref="Z102:Z103"/>
    <mergeCell ref="H102:H103"/>
    <mergeCell ref="I102:I103"/>
    <mergeCell ref="M102:M103"/>
    <mergeCell ref="N102:N103"/>
    <mergeCell ref="O102:O103"/>
    <mergeCell ref="P102:P103"/>
    <mergeCell ref="B102:B103"/>
    <mergeCell ref="C102:C103"/>
    <mergeCell ref="D102:D103"/>
    <mergeCell ref="E102:E103"/>
    <mergeCell ref="F102:F103"/>
    <mergeCell ref="G102:G103"/>
    <mergeCell ref="BI100:BI101"/>
    <mergeCell ref="BJ100:BJ101"/>
    <mergeCell ref="BK100:BK101"/>
    <mergeCell ref="BL100:BL101"/>
    <mergeCell ref="BM100:BM101"/>
    <mergeCell ref="BN100:BN101"/>
    <mergeCell ref="AZ100:AZ101"/>
    <mergeCell ref="BA100:BA101"/>
    <mergeCell ref="BB100:BB101"/>
    <mergeCell ref="BC100:BC101"/>
    <mergeCell ref="BG100:BG101"/>
    <mergeCell ref="BH100:BH101"/>
    <mergeCell ref="AP100:AP101"/>
    <mergeCell ref="AQ100:AQ101"/>
    <mergeCell ref="AV100:AV101"/>
    <mergeCell ref="AW100:AW101"/>
    <mergeCell ref="AX100:AX101"/>
    <mergeCell ref="AY100:AY101"/>
    <mergeCell ref="AJ100:AJ101"/>
    <mergeCell ref="AK100:AK101"/>
    <mergeCell ref="AL100:AL101"/>
    <mergeCell ref="AM100:AM101"/>
    <mergeCell ref="AN100:AN101"/>
    <mergeCell ref="AO100:AO101"/>
    <mergeCell ref="AA100:AA101"/>
    <mergeCell ref="AB100:AB101"/>
    <mergeCell ref="AC100:AC101"/>
    <mergeCell ref="AD100:AD101"/>
    <mergeCell ref="AE100:AE101"/>
    <mergeCell ref="AF100:AF101"/>
    <mergeCell ref="Q100:Q101"/>
    <mergeCell ref="R100:R101"/>
    <mergeCell ref="S100:S101"/>
    <mergeCell ref="T100:T101"/>
    <mergeCell ref="Y100:Y101"/>
    <mergeCell ref="Z100:Z101"/>
    <mergeCell ref="H100:H101"/>
    <mergeCell ref="I100:I101"/>
    <mergeCell ref="M100:M101"/>
    <mergeCell ref="N100:N101"/>
    <mergeCell ref="O100:O101"/>
    <mergeCell ref="P100:P101"/>
    <mergeCell ref="B100:B101"/>
    <mergeCell ref="C100:C101"/>
    <mergeCell ref="D100:D101"/>
    <mergeCell ref="E100:E101"/>
    <mergeCell ref="F100:F101"/>
    <mergeCell ref="G100:G101"/>
    <mergeCell ref="BI87:BI88"/>
    <mergeCell ref="BJ87:BJ88"/>
    <mergeCell ref="BK87:BK88"/>
    <mergeCell ref="BL87:BL88"/>
    <mergeCell ref="BM87:BM88"/>
    <mergeCell ref="BN87:BN88"/>
    <mergeCell ref="AZ87:AZ88"/>
    <mergeCell ref="BA87:BA88"/>
    <mergeCell ref="BB87:BB88"/>
    <mergeCell ref="BC87:BC88"/>
    <mergeCell ref="BG87:BG88"/>
    <mergeCell ref="BH87:BH88"/>
    <mergeCell ref="AP87:AP88"/>
    <mergeCell ref="AQ87:AQ88"/>
    <mergeCell ref="AV87:AV88"/>
    <mergeCell ref="AW87:AW88"/>
    <mergeCell ref="AX87:AX88"/>
    <mergeCell ref="AY87:AY88"/>
    <mergeCell ref="AJ87:AJ88"/>
    <mergeCell ref="AK87:AK88"/>
    <mergeCell ref="AL87:AL88"/>
    <mergeCell ref="AM87:AM88"/>
    <mergeCell ref="AN87:AN88"/>
    <mergeCell ref="AO87:AO88"/>
    <mergeCell ref="AA87:AA88"/>
    <mergeCell ref="AB87:AB88"/>
    <mergeCell ref="AC87:AC88"/>
    <mergeCell ref="AD87:AD88"/>
    <mergeCell ref="AE87:AE88"/>
    <mergeCell ref="AF87:AF88"/>
    <mergeCell ref="Q87:Q88"/>
    <mergeCell ref="R87:R88"/>
    <mergeCell ref="S87:S88"/>
    <mergeCell ref="T87:T88"/>
    <mergeCell ref="Y87:Y88"/>
    <mergeCell ref="Z87:Z88"/>
    <mergeCell ref="H87:H88"/>
    <mergeCell ref="I87:I88"/>
    <mergeCell ref="M87:M88"/>
    <mergeCell ref="N87:N88"/>
    <mergeCell ref="O87:O88"/>
    <mergeCell ref="P87:P88"/>
    <mergeCell ref="B87:B88"/>
    <mergeCell ref="C87:C88"/>
    <mergeCell ref="D87:D88"/>
    <mergeCell ref="E87:E88"/>
    <mergeCell ref="F87:F88"/>
    <mergeCell ref="G87:G88"/>
    <mergeCell ref="BI85:BI86"/>
    <mergeCell ref="BJ85:BJ86"/>
    <mergeCell ref="BK85:BK86"/>
    <mergeCell ref="BL85:BL86"/>
    <mergeCell ref="BM85:BM86"/>
    <mergeCell ref="BN85:BN86"/>
    <mergeCell ref="AZ85:AZ86"/>
    <mergeCell ref="BA85:BA86"/>
    <mergeCell ref="BB85:BB86"/>
    <mergeCell ref="BC85:BC86"/>
    <mergeCell ref="BG85:BG86"/>
    <mergeCell ref="BH85:BH86"/>
    <mergeCell ref="AP85:AP86"/>
    <mergeCell ref="AQ85:AQ86"/>
    <mergeCell ref="AV85:AV86"/>
    <mergeCell ref="AW85:AW86"/>
    <mergeCell ref="AX85:AX86"/>
    <mergeCell ref="AY85:AY86"/>
    <mergeCell ref="AJ85:AJ86"/>
    <mergeCell ref="AK85:AK86"/>
    <mergeCell ref="AL85:AL86"/>
    <mergeCell ref="AM85:AM86"/>
    <mergeCell ref="AN85:AN86"/>
    <mergeCell ref="AO85:AO86"/>
    <mergeCell ref="AA85:AA86"/>
    <mergeCell ref="AB85:AB86"/>
    <mergeCell ref="AC85:AC86"/>
    <mergeCell ref="AD85:AD86"/>
    <mergeCell ref="AE85:AE86"/>
    <mergeCell ref="AF85:AF86"/>
    <mergeCell ref="Q85:Q86"/>
    <mergeCell ref="R85:R86"/>
    <mergeCell ref="S85:S86"/>
    <mergeCell ref="T85:T86"/>
    <mergeCell ref="Y85:Y86"/>
    <mergeCell ref="Z85:Z86"/>
    <mergeCell ref="H85:H86"/>
    <mergeCell ref="I85:I86"/>
    <mergeCell ref="M85:M86"/>
    <mergeCell ref="N85:N86"/>
    <mergeCell ref="O85:O86"/>
    <mergeCell ref="P85:P86"/>
    <mergeCell ref="B85:B86"/>
    <mergeCell ref="C85:C86"/>
    <mergeCell ref="D85:D86"/>
    <mergeCell ref="E85:E86"/>
    <mergeCell ref="F85:F86"/>
    <mergeCell ref="G85:G86"/>
    <mergeCell ref="BI83:BI84"/>
    <mergeCell ref="BJ83:BJ84"/>
    <mergeCell ref="BK83:BK84"/>
    <mergeCell ref="BL83:BL84"/>
    <mergeCell ref="BM83:BM84"/>
    <mergeCell ref="BN83:BN84"/>
    <mergeCell ref="AZ83:AZ84"/>
    <mergeCell ref="BA83:BA84"/>
    <mergeCell ref="BB83:BB84"/>
    <mergeCell ref="BC83:BC84"/>
    <mergeCell ref="BG83:BG84"/>
    <mergeCell ref="BH83:BH84"/>
    <mergeCell ref="AP83:AP84"/>
    <mergeCell ref="AQ83:AQ84"/>
    <mergeCell ref="AV83:AV84"/>
    <mergeCell ref="AW83:AW84"/>
    <mergeCell ref="AX83:AX84"/>
    <mergeCell ref="AY83:AY84"/>
    <mergeCell ref="AJ83:AJ84"/>
    <mergeCell ref="AK83:AK84"/>
    <mergeCell ref="AL83:AL84"/>
    <mergeCell ref="AM83:AM84"/>
    <mergeCell ref="AN83:AN84"/>
    <mergeCell ref="AO83:AO84"/>
    <mergeCell ref="AA83:AA84"/>
    <mergeCell ref="AB83:AB84"/>
    <mergeCell ref="AC83:AC84"/>
    <mergeCell ref="AD83:AD84"/>
    <mergeCell ref="AE83:AE84"/>
    <mergeCell ref="AF83:AF84"/>
    <mergeCell ref="Q83:Q84"/>
    <mergeCell ref="R83:R84"/>
    <mergeCell ref="S83:S84"/>
    <mergeCell ref="T83:T84"/>
    <mergeCell ref="Y83:Y84"/>
    <mergeCell ref="Z83:Z84"/>
    <mergeCell ref="H83:H84"/>
    <mergeCell ref="I83:I84"/>
    <mergeCell ref="M83:M84"/>
    <mergeCell ref="N83:N84"/>
    <mergeCell ref="O83:O84"/>
    <mergeCell ref="P83:P84"/>
    <mergeCell ref="B83:B84"/>
    <mergeCell ref="C83:C84"/>
    <mergeCell ref="D83:D84"/>
    <mergeCell ref="E83:E84"/>
    <mergeCell ref="F83:F84"/>
    <mergeCell ref="G83:G84"/>
    <mergeCell ref="BI70:BI71"/>
    <mergeCell ref="BJ70:BJ71"/>
    <mergeCell ref="BK70:BK71"/>
    <mergeCell ref="BL70:BL71"/>
    <mergeCell ref="BM70:BM71"/>
    <mergeCell ref="BN70:BN71"/>
    <mergeCell ref="AZ70:AZ71"/>
    <mergeCell ref="BA70:BA71"/>
    <mergeCell ref="BB70:BB71"/>
    <mergeCell ref="BC70:BC71"/>
    <mergeCell ref="BG70:BG71"/>
    <mergeCell ref="BH70:BH71"/>
    <mergeCell ref="AP70:AP71"/>
    <mergeCell ref="AQ70:AQ71"/>
    <mergeCell ref="AV70:AV71"/>
    <mergeCell ref="AW70:AW71"/>
    <mergeCell ref="AX70:AX71"/>
    <mergeCell ref="AY70:AY71"/>
    <mergeCell ref="AJ70:AJ71"/>
    <mergeCell ref="AK70:AK71"/>
    <mergeCell ref="AL70:AL71"/>
    <mergeCell ref="AM70:AM71"/>
    <mergeCell ref="AN70:AN71"/>
    <mergeCell ref="AO70:AO71"/>
    <mergeCell ref="AA70:AA71"/>
    <mergeCell ref="AB70:AB71"/>
    <mergeCell ref="AC70:AC71"/>
    <mergeCell ref="AD70:AD71"/>
    <mergeCell ref="AE70:AE71"/>
    <mergeCell ref="AF70:AF71"/>
    <mergeCell ref="Q70:Q71"/>
    <mergeCell ref="R70:R71"/>
    <mergeCell ref="S70:S71"/>
    <mergeCell ref="T70:T71"/>
    <mergeCell ref="Y70:Y71"/>
    <mergeCell ref="Z70:Z71"/>
    <mergeCell ref="H70:H71"/>
    <mergeCell ref="I70:I71"/>
    <mergeCell ref="M70:M71"/>
    <mergeCell ref="N70:N71"/>
    <mergeCell ref="O70:O71"/>
    <mergeCell ref="P70:P71"/>
    <mergeCell ref="B70:B71"/>
    <mergeCell ref="C70:C71"/>
    <mergeCell ref="D70:D71"/>
    <mergeCell ref="E70:E71"/>
    <mergeCell ref="F70:F71"/>
    <mergeCell ref="G70:G71"/>
    <mergeCell ref="BI68:BI69"/>
    <mergeCell ref="BJ68:BJ69"/>
    <mergeCell ref="BK68:BK69"/>
    <mergeCell ref="BL68:BL69"/>
    <mergeCell ref="BM68:BM69"/>
    <mergeCell ref="BN68:BN69"/>
    <mergeCell ref="AZ68:AZ69"/>
    <mergeCell ref="BA68:BA69"/>
    <mergeCell ref="BB68:BB69"/>
    <mergeCell ref="BC68:BC69"/>
    <mergeCell ref="BG68:BG69"/>
    <mergeCell ref="BH68:BH69"/>
    <mergeCell ref="AP68:AP69"/>
    <mergeCell ref="AQ68:AQ69"/>
    <mergeCell ref="AV68:AV69"/>
    <mergeCell ref="AW68:AW69"/>
    <mergeCell ref="AX68:AX69"/>
    <mergeCell ref="AY68:AY69"/>
    <mergeCell ref="AJ68:AJ69"/>
    <mergeCell ref="AK68:AK69"/>
    <mergeCell ref="AL68:AL69"/>
    <mergeCell ref="AM68:AM69"/>
    <mergeCell ref="AN68:AN69"/>
    <mergeCell ref="AO68:AO69"/>
    <mergeCell ref="AA68:AA69"/>
    <mergeCell ref="AB68:AB69"/>
    <mergeCell ref="AC68:AC69"/>
    <mergeCell ref="AD68:AD69"/>
    <mergeCell ref="AE68:AE69"/>
    <mergeCell ref="AF68:AF69"/>
    <mergeCell ref="Q68:Q69"/>
    <mergeCell ref="R68:R69"/>
    <mergeCell ref="S68:S69"/>
    <mergeCell ref="T68:T69"/>
    <mergeCell ref="Y68:Y69"/>
    <mergeCell ref="Z68:Z69"/>
    <mergeCell ref="H68:H69"/>
    <mergeCell ref="I68:I69"/>
    <mergeCell ref="M68:M69"/>
    <mergeCell ref="N68:N69"/>
    <mergeCell ref="O68:O69"/>
    <mergeCell ref="P68:P69"/>
    <mergeCell ref="B68:B69"/>
    <mergeCell ref="C68:C69"/>
    <mergeCell ref="D68:D69"/>
    <mergeCell ref="E68:E69"/>
    <mergeCell ref="F68:F69"/>
    <mergeCell ref="G68:G69"/>
    <mergeCell ref="BI66:BI67"/>
    <mergeCell ref="BJ66:BJ67"/>
    <mergeCell ref="BK66:BK67"/>
    <mergeCell ref="BL66:BL67"/>
    <mergeCell ref="BM66:BM67"/>
    <mergeCell ref="BN66:BN67"/>
    <mergeCell ref="AZ66:AZ67"/>
    <mergeCell ref="BA66:BA67"/>
    <mergeCell ref="BB66:BB67"/>
    <mergeCell ref="BC66:BC67"/>
    <mergeCell ref="BG66:BG67"/>
    <mergeCell ref="BH66:BH67"/>
    <mergeCell ref="AP66:AP67"/>
    <mergeCell ref="AQ66:AQ67"/>
    <mergeCell ref="AV66:AV67"/>
    <mergeCell ref="AW66:AW67"/>
    <mergeCell ref="AX66:AX67"/>
    <mergeCell ref="AY66:AY67"/>
    <mergeCell ref="AJ66:AJ67"/>
    <mergeCell ref="AK66:AK67"/>
    <mergeCell ref="AL66:AL67"/>
    <mergeCell ref="AM66:AM67"/>
    <mergeCell ref="AN66:AN67"/>
    <mergeCell ref="AO66:AO67"/>
    <mergeCell ref="AA66:AA67"/>
    <mergeCell ref="AB66:AB67"/>
    <mergeCell ref="AC66:AC67"/>
    <mergeCell ref="AD66:AD67"/>
    <mergeCell ref="AE66:AE67"/>
    <mergeCell ref="AF66:AF67"/>
    <mergeCell ref="Q66:Q67"/>
    <mergeCell ref="R66:R67"/>
    <mergeCell ref="S66:S67"/>
    <mergeCell ref="T66:T67"/>
    <mergeCell ref="Y66:Y67"/>
    <mergeCell ref="Z66:Z67"/>
    <mergeCell ref="H66:H67"/>
    <mergeCell ref="I66:I67"/>
    <mergeCell ref="M66:M67"/>
    <mergeCell ref="N66:N67"/>
    <mergeCell ref="O66:O67"/>
    <mergeCell ref="P66:P67"/>
    <mergeCell ref="B66:B67"/>
    <mergeCell ref="C66:C67"/>
    <mergeCell ref="D66:D67"/>
    <mergeCell ref="E66:E67"/>
    <mergeCell ref="F66:F67"/>
    <mergeCell ref="G66:G67"/>
    <mergeCell ref="BI53:BI54"/>
    <mergeCell ref="BJ53:BJ54"/>
    <mergeCell ref="BK53:BK54"/>
    <mergeCell ref="BL53:BL54"/>
    <mergeCell ref="BM53:BM54"/>
    <mergeCell ref="BN53:BN54"/>
    <mergeCell ref="AZ53:AZ54"/>
    <mergeCell ref="BA53:BA54"/>
    <mergeCell ref="BB53:BB54"/>
    <mergeCell ref="BC53:BC54"/>
    <mergeCell ref="BG53:BG54"/>
    <mergeCell ref="BH53:BH54"/>
    <mergeCell ref="AP53:AP54"/>
    <mergeCell ref="AQ53:AQ54"/>
    <mergeCell ref="AV53:AV54"/>
    <mergeCell ref="AW53:AW54"/>
    <mergeCell ref="AX53:AX54"/>
    <mergeCell ref="AY53:AY54"/>
    <mergeCell ref="AJ53:AJ54"/>
    <mergeCell ref="AK53:AK54"/>
    <mergeCell ref="AL53:AL54"/>
    <mergeCell ref="AM53:AM54"/>
    <mergeCell ref="AN53:AN54"/>
    <mergeCell ref="AO53:AO54"/>
    <mergeCell ref="AA53:AA54"/>
    <mergeCell ref="AB53:AB54"/>
    <mergeCell ref="AC53:AC54"/>
    <mergeCell ref="AD53:AD54"/>
    <mergeCell ref="AE53:AE54"/>
    <mergeCell ref="AF53:AF54"/>
    <mergeCell ref="Q53:Q54"/>
    <mergeCell ref="R53:R54"/>
    <mergeCell ref="S53:S54"/>
    <mergeCell ref="T53:T54"/>
    <mergeCell ref="Y53:Y54"/>
    <mergeCell ref="Z53:Z54"/>
    <mergeCell ref="H53:H54"/>
    <mergeCell ref="I53:I54"/>
    <mergeCell ref="M53:M54"/>
    <mergeCell ref="N53:N54"/>
    <mergeCell ref="O53:O54"/>
    <mergeCell ref="P53:P54"/>
    <mergeCell ref="B53:B54"/>
    <mergeCell ref="C53:C54"/>
    <mergeCell ref="D53:D54"/>
    <mergeCell ref="E53:E54"/>
    <mergeCell ref="F53:F54"/>
    <mergeCell ref="G53:G54"/>
    <mergeCell ref="BI51:BI52"/>
    <mergeCell ref="BJ51:BJ52"/>
    <mergeCell ref="BK51:BK52"/>
    <mergeCell ref="BL51:BL52"/>
    <mergeCell ref="BM51:BM52"/>
    <mergeCell ref="BN51:BN52"/>
    <mergeCell ref="AZ51:AZ52"/>
    <mergeCell ref="BA51:BA52"/>
    <mergeCell ref="BB51:BB52"/>
    <mergeCell ref="BC51:BC52"/>
    <mergeCell ref="BG51:BG52"/>
    <mergeCell ref="BH51:BH52"/>
    <mergeCell ref="AP51:AP52"/>
    <mergeCell ref="AQ51:AQ52"/>
    <mergeCell ref="AV51:AV52"/>
    <mergeCell ref="AW51:AW52"/>
    <mergeCell ref="AX51:AX52"/>
    <mergeCell ref="AY51:AY52"/>
    <mergeCell ref="AJ51:AJ52"/>
    <mergeCell ref="AK51:AK52"/>
    <mergeCell ref="AL51:AL52"/>
    <mergeCell ref="AM51:AM52"/>
    <mergeCell ref="AN51:AN52"/>
    <mergeCell ref="AO51:AO52"/>
    <mergeCell ref="AA51:AA52"/>
    <mergeCell ref="AB51:AB52"/>
    <mergeCell ref="AC51:AC52"/>
    <mergeCell ref="AD51:AD52"/>
    <mergeCell ref="AE51:AE52"/>
    <mergeCell ref="AF51:AF52"/>
    <mergeCell ref="Q51:Q52"/>
    <mergeCell ref="R51:R52"/>
    <mergeCell ref="S51:S52"/>
    <mergeCell ref="T51:T52"/>
    <mergeCell ref="Y51:Y52"/>
    <mergeCell ref="Z51:Z52"/>
    <mergeCell ref="H51:H52"/>
    <mergeCell ref="I51:I52"/>
    <mergeCell ref="M51:M52"/>
    <mergeCell ref="N51:N52"/>
    <mergeCell ref="O51:O52"/>
    <mergeCell ref="P51:P52"/>
    <mergeCell ref="B51:B52"/>
    <mergeCell ref="C51:C52"/>
    <mergeCell ref="D51:D52"/>
    <mergeCell ref="E51:E52"/>
    <mergeCell ref="F51:F52"/>
    <mergeCell ref="G51:G52"/>
    <mergeCell ref="BI49:BI50"/>
    <mergeCell ref="BJ49:BJ50"/>
    <mergeCell ref="BK49:BK50"/>
    <mergeCell ref="BL49:BL50"/>
    <mergeCell ref="BM49:BM50"/>
    <mergeCell ref="BN49:BN50"/>
    <mergeCell ref="AZ49:AZ50"/>
    <mergeCell ref="BA49:BA50"/>
    <mergeCell ref="BB49:BB50"/>
    <mergeCell ref="BC49:BC50"/>
    <mergeCell ref="BG49:BG50"/>
    <mergeCell ref="BH49:BH50"/>
    <mergeCell ref="AP49:AP50"/>
    <mergeCell ref="AQ49:AQ50"/>
    <mergeCell ref="AV49:AV50"/>
    <mergeCell ref="AW49:AW50"/>
    <mergeCell ref="AX49:AX50"/>
    <mergeCell ref="AY49:AY50"/>
    <mergeCell ref="AJ49:AJ50"/>
    <mergeCell ref="AK49:AK50"/>
    <mergeCell ref="AL49:AL50"/>
    <mergeCell ref="AM49:AM50"/>
    <mergeCell ref="AN49:AN50"/>
    <mergeCell ref="AO49:AO50"/>
    <mergeCell ref="AA49:AA50"/>
    <mergeCell ref="AB49:AB50"/>
    <mergeCell ref="AC49:AC50"/>
    <mergeCell ref="AD49:AD50"/>
    <mergeCell ref="AE49:AE50"/>
    <mergeCell ref="AF49:AF50"/>
    <mergeCell ref="Q49:Q50"/>
    <mergeCell ref="R49:R50"/>
    <mergeCell ref="S49:S50"/>
    <mergeCell ref="T49:T50"/>
    <mergeCell ref="Y49:Y50"/>
    <mergeCell ref="Z49:Z50"/>
    <mergeCell ref="H49:H50"/>
    <mergeCell ref="I49:I50"/>
    <mergeCell ref="M49:M50"/>
    <mergeCell ref="N49:N50"/>
    <mergeCell ref="O49:O50"/>
    <mergeCell ref="P49:P50"/>
    <mergeCell ref="B49:B50"/>
    <mergeCell ref="C49:C50"/>
    <mergeCell ref="D49:D50"/>
    <mergeCell ref="E49:E50"/>
    <mergeCell ref="F49:F50"/>
    <mergeCell ref="G49:G50"/>
    <mergeCell ref="BI36:BI37"/>
    <mergeCell ref="BJ36:BJ37"/>
    <mergeCell ref="BK36:BK37"/>
    <mergeCell ref="BL36:BL37"/>
    <mergeCell ref="BM36:BM37"/>
    <mergeCell ref="BN36:BN37"/>
    <mergeCell ref="AZ36:AZ37"/>
    <mergeCell ref="BA36:BA37"/>
    <mergeCell ref="BB36:BB37"/>
    <mergeCell ref="BC36:BC37"/>
    <mergeCell ref="BG36:BG37"/>
    <mergeCell ref="BH36:BH37"/>
    <mergeCell ref="AP36:AP37"/>
    <mergeCell ref="AQ36:AQ37"/>
    <mergeCell ref="AV36:AV37"/>
    <mergeCell ref="AW36:AW37"/>
    <mergeCell ref="AX36:AX37"/>
    <mergeCell ref="AY36:AY37"/>
    <mergeCell ref="AJ36:AJ37"/>
    <mergeCell ref="AK36:AK37"/>
    <mergeCell ref="AL36:AL37"/>
    <mergeCell ref="AM36:AM37"/>
    <mergeCell ref="AN36:AN37"/>
    <mergeCell ref="AO36:AO37"/>
    <mergeCell ref="AA36:AA37"/>
    <mergeCell ref="AB36:AB37"/>
    <mergeCell ref="AC36:AC37"/>
    <mergeCell ref="AD36:AD37"/>
    <mergeCell ref="AE36:AE37"/>
    <mergeCell ref="AF36:AF37"/>
    <mergeCell ref="Q36:Q37"/>
    <mergeCell ref="R36:R37"/>
    <mergeCell ref="S36:S37"/>
    <mergeCell ref="T36:T37"/>
    <mergeCell ref="Y36:Y37"/>
    <mergeCell ref="Z36:Z37"/>
    <mergeCell ref="H36:H37"/>
    <mergeCell ref="I36:I37"/>
    <mergeCell ref="M36:M37"/>
    <mergeCell ref="N36:N37"/>
    <mergeCell ref="O36:O37"/>
    <mergeCell ref="P36:P37"/>
    <mergeCell ref="B36:B37"/>
    <mergeCell ref="C36:C37"/>
    <mergeCell ref="D36:D37"/>
    <mergeCell ref="E36:E37"/>
    <mergeCell ref="F36:F37"/>
    <mergeCell ref="G36:G37"/>
    <mergeCell ref="BI34:BI35"/>
    <mergeCell ref="BJ34:BJ35"/>
    <mergeCell ref="BK34:BK35"/>
    <mergeCell ref="BL34:BL35"/>
    <mergeCell ref="BM34:BM35"/>
    <mergeCell ref="BN34:BN35"/>
    <mergeCell ref="AZ34:AZ35"/>
    <mergeCell ref="BA34:BA35"/>
    <mergeCell ref="BB34:BB35"/>
    <mergeCell ref="BC34:BC35"/>
    <mergeCell ref="BG34:BG35"/>
    <mergeCell ref="BH34:BH35"/>
    <mergeCell ref="AP34:AP35"/>
    <mergeCell ref="AQ34:AQ35"/>
    <mergeCell ref="AV34:AV35"/>
    <mergeCell ref="AW34:AW35"/>
    <mergeCell ref="AX34:AX35"/>
    <mergeCell ref="AY34:AY35"/>
    <mergeCell ref="AJ34:AJ35"/>
    <mergeCell ref="AK34:AK35"/>
    <mergeCell ref="AL34:AL35"/>
    <mergeCell ref="AM34:AM35"/>
    <mergeCell ref="AN34:AN35"/>
    <mergeCell ref="AO34:AO35"/>
    <mergeCell ref="AA34:AA35"/>
    <mergeCell ref="AB34:AB35"/>
    <mergeCell ref="AC34:AC35"/>
    <mergeCell ref="AD34:AD35"/>
    <mergeCell ref="AE34:AE35"/>
    <mergeCell ref="AF34:AF35"/>
    <mergeCell ref="Q34:Q35"/>
    <mergeCell ref="R34:R35"/>
    <mergeCell ref="S34:S35"/>
    <mergeCell ref="T34:T35"/>
    <mergeCell ref="Y34:Y35"/>
    <mergeCell ref="Z34:Z35"/>
    <mergeCell ref="H34:H35"/>
    <mergeCell ref="I34:I35"/>
    <mergeCell ref="M34:M35"/>
    <mergeCell ref="N34:N35"/>
    <mergeCell ref="O34:O35"/>
    <mergeCell ref="P34:P35"/>
    <mergeCell ref="B34:B35"/>
    <mergeCell ref="C34:C35"/>
    <mergeCell ref="D34:D35"/>
    <mergeCell ref="E34:E35"/>
    <mergeCell ref="F34:F35"/>
    <mergeCell ref="G34:G35"/>
    <mergeCell ref="BI32:BI33"/>
    <mergeCell ref="BJ32:BJ33"/>
    <mergeCell ref="BK32:BK33"/>
    <mergeCell ref="BL32:BL33"/>
    <mergeCell ref="BM32:BM33"/>
    <mergeCell ref="BN32:BN33"/>
    <mergeCell ref="AZ32:AZ33"/>
    <mergeCell ref="BA32:BA33"/>
    <mergeCell ref="BB32:BB33"/>
    <mergeCell ref="BC32:BC33"/>
    <mergeCell ref="BG32:BG33"/>
    <mergeCell ref="BH32:BH33"/>
    <mergeCell ref="AP32:AP33"/>
    <mergeCell ref="AQ32:AQ33"/>
    <mergeCell ref="AV32:AV33"/>
    <mergeCell ref="AW32:AW33"/>
    <mergeCell ref="AX32:AX33"/>
    <mergeCell ref="AY32:AY33"/>
    <mergeCell ref="AJ32:AJ33"/>
    <mergeCell ref="AK32:AK33"/>
    <mergeCell ref="AL32:AL33"/>
    <mergeCell ref="AM32:AM33"/>
    <mergeCell ref="AN32:AN33"/>
    <mergeCell ref="AO32:AO33"/>
    <mergeCell ref="AA32:AA33"/>
    <mergeCell ref="AB32:AB33"/>
    <mergeCell ref="AC32:AC33"/>
    <mergeCell ref="AD32:AD33"/>
    <mergeCell ref="AE32:AE33"/>
    <mergeCell ref="AF32:AF33"/>
    <mergeCell ref="Q32:Q33"/>
    <mergeCell ref="R32:R33"/>
    <mergeCell ref="S32:S33"/>
    <mergeCell ref="T32:T33"/>
    <mergeCell ref="Y32:Y33"/>
    <mergeCell ref="Z32:Z33"/>
    <mergeCell ref="H32:H33"/>
    <mergeCell ref="I32:I33"/>
    <mergeCell ref="M32:M33"/>
    <mergeCell ref="N32:N33"/>
    <mergeCell ref="O32:O33"/>
    <mergeCell ref="P32:P33"/>
    <mergeCell ref="B32:B33"/>
    <mergeCell ref="C32:C33"/>
    <mergeCell ref="D32:D33"/>
    <mergeCell ref="E32:E33"/>
    <mergeCell ref="F32:F33"/>
    <mergeCell ref="G32:G33"/>
    <mergeCell ref="BI19:BI20"/>
    <mergeCell ref="BJ19:BJ20"/>
    <mergeCell ref="BK19:BK20"/>
    <mergeCell ref="BL19:BL20"/>
    <mergeCell ref="BM19:BM20"/>
    <mergeCell ref="BN19:BN20"/>
    <mergeCell ref="AZ19:AZ20"/>
    <mergeCell ref="BA19:BA20"/>
    <mergeCell ref="BB19:BB20"/>
    <mergeCell ref="BC19:BC20"/>
    <mergeCell ref="BG19:BG20"/>
    <mergeCell ref="BH19:BH20"/>
    <mergeCell ref="AP19:AP20"/>
    <mergeCell ref="AQ19:AQ20"/>
    <mergeCell ref="AV19:AV20"/>
    <mergeCell ref="AW19:AW20"/>
    <mergeCell ref="AX19:AX20"/>
    <mergeCell ref="AY19:AY20"/>
    <mergeCell ref="AJ19:AJ20"/>
    <mergeCell ref="AK19:AK20"/>
    <mergeCell ref="AL19:AL20"/>
    <mergeCell ref="AM19:AM20"/>
    <mergeCell ref="AN19:AN20"/>
    <mergeCell ref="AO19:AO20"/>
    <mergeCell ref="AA19:AA20"/>
    <mergeCell ref="AB19:AB20"/>
    <mergeCell ref="AC19:AC20"/>
    <mergeCell ref="AD19:AD20"/>
    <mergeCell ref="AE19:AE20"/>
    <mergeCell ref="AF19:AF20"/>
    <mergeCell ref="Q19:Q20"/>
    <mergeCell ref="R19:R20"/>
    <mergeCell ref="S19:S20"/>
    <mergeCell ref="T19:T20"/>
    <mergeCell ref="Y19:Y20"/>
    <mergeCell ref="Z19:Z20"/>
    <mergeCell ref="H19:H20"/>
    <mergeCell ref="I19:I20"/>
    <mergeCell ref="M19:M20"/>
    <mergeCell ref="N19:N20"/>
    <mergeCell ref="O19:O20"/>
    <mergeCell ref="P19:P20"/>
    <mergeCell ref="B19:B20"/>
    <mergeCell ref="C19:C20"/>
    <mergeCell ref="D19:D20"/>
    <mergeCell ref="E19:E20"/>
    <mergeCell ref="F19:F20"/>
    <mergeCell ref="G19:G20"/>
    <mergeCell ref="BI17:BI18"/>
    <mergeCell ref="BJ17:BJ18"/>
    <mergeCell ref="BK17:BK18"/>
    <mergeCell ref="BL17:BL18"/>
    <mergeCell ref="BM17:BM18"/>
    <mergeCell ref="BN17:BN18"/>
    <mergeCell ref="AZ17:AZ18"/>
    <mergeCell ref="BA17:BA18"/>
    <mergeCell ref="BB17:BB18"/>
    <mergeCell ref="BC17:BC18"/>
    <mergeCell ref="BG17:BG18"/>
    <mergeCell ref="BH17:BH18"/>
    <mergeCell ref="AP17:AP18"/>
    <mergeCell ref="AQ17:AQ18"/>
    <mergeCell ref="AV17:AV18"/>
    <mergeCell ref="AW17:AW18"/>
    <mergeCell ref="AX17:AX18"/>
    <mergeCell ref="AY17:AY18"/>
    <mergeCell ref="AJ17:AJ18"/>
    <mergeCell ref="AK17:AK18"/>
    <mergeCell ref="AL17:AL18"/>
    <mergeCell ref="AM17:AM18"/>
    <mergeCell ref="AN17:AN18"/>
    <mergeCell ref="AO17:AO18"/>
    <mergeCell ref="AA17:AA18"/>
    <mergeCell ref="AB17:AB18"/>
    <mergeCell ref="AC17:AC18"/>
    <mergeCell ref="AD17:AD18"/>
    <mergeCell ref="AE17:AE18"/>
    <mergeCell ref="AF17:AF18"/>
    <mergeCell ref="Q17:Q18"/>
    <mergeCell ref="R17:R18"/>
    <mergeCell ref="S17:S18"/>
    <mergeCell ref="T17:T18"/>
    <mergeCell ref="Y17:Y18"/>
    <mergeCell ref="Z17:Z18"/>
    <mergeCell ref="H17:H18"/>
    <mergeCell ref="I17:I18"/>
    <mergeCell ref="M17:M18"/>
    <mergeCell ref="N17:N18"/>
    <mergeCell ref="O17:O18"/>
    <mergeCell ref="P17:P18"/>
    <mergeCell ref="B17:B18"/>
    <mergeCell ref="C17:C18"/>
    <mergeCell ref="D17:D18"/>
    <mergeCell ref="E17:E18"/>
    <mergeCell ref="F17:F18"/>
    <mergeCell ref="G17:G18"/>
    <mergeCell ref="BI15:BI16"/>
    <mergeCell ref="BJ15:BJ16"/>
    <mergeCell ref="BK15:BK16"/>
    <mergeCell ref="BL15:BL16"/>
    <mergeCell ref="BM15:BM16"/>
    <mergeCell ref="BN15:BN16"/>
    <mergeCell ref="AZ15:AZ16"/>
    <mergeCell ref="BA15:BA16"/>
    <mergeCell ref="BB15:BB16"/>
    <mergeCell ref="BC15:BC16"/>
    <mergeCell ref="BG15:BG16"/>
    <mergeCell ref="BH15:BH16"/>
    <mergeCell ref="AP15:AP16"/>
    <mergeCell ref="AQ15:AQ16"/>
    <mergeCell ref="AV15:AV16"/>
    <mergeCell ref="AW15:AW16"/>
    <mergeCell ref="AX15:AX16"/>
    <mergeCell ref="AY15:AY16"/>
    <mergeCell ref="AJ15:AJ16"/>
    <mergeCell ref="AK15:AK16"/>
    <mergeCell ref="AL15:AL16"/>
    <mergeCell ref="AM15:AM16"/>
    <mergeCell ref="AN15:AN16"/>
    <mergeCell ref="AO15:AO16"/>
    <mergeCell ref="AA15:AA16"/>
    <mergeCell ref="AB15:AB16"/>
    <mergeCell ref="AC15:AC16"/>
    <mergeCell ref="AD15:AD16"/>
    <mergeCell ref="AE15:AE16"/>
    <mergeCell ref="AF15:AF16"/>
    <mergeCell ref="Q15:Q16"/>
    <mergeCell ref="R15:R16"/>
    <mergeCell ref="S15:S16"/>
    <mergeCell ref="T15:T16"/>
    <mergeCell ref="Y15:Y16"/>
    <mergeCell ref="Z15:Z16"/>
    <mergeCell ref="H15:H16"/>
    <mergeCell ref="I15:I16"/>
    <mergeCell ref="M15:M16"/>
    <mergeCell ref="N15:N16"/>
    <mergeCell ref="O15:O16"/>
    <mergeCell ref="P15:P16"/>
    <mergeCell ref="B7:E7"/>
    <mergeCell ref="G7:J7"/>
    <mergeCell ref="Y7:AB7"/>
    <mergeCell ref="AV7:AY7"/>
    <mergeCell ref="B15:B16"/>
    <mergeCell ref="C15:C16"/>
    <mergeCell ref="D15:D16"/>
    <mergeCell ref="E15:E16"/>
    <mergeCell ref="F15:F16"/>
    <mergeCell ref="G15:G16"/>
    <mergeCell ref="BA5:BF5"/>
    <mergeCell ref="B6:E6"/>
    <mergeCell ref="G6:J6"/>
    <mergeCell ref="N6:S6"/>
    <mergeCell ref="Y6:AB6"/>
    <mergeCell ref="AV6:AY6"/>
    <mergeCell ref="B5:E5"/>
    <mergeCell ref="G5:L5"/>
    <mergeCell ref="M5:S5"/>
    <mergeCell ref="Y5:AB5"/>
    <mergeCell ref="AD5:AI5"/>
    <mergeCell ref="AV5:AY5"/>
  </mergeCells>
  <phoneticPr fontId="6"/>
  <conditionalFormatting sqref="C14:D14 N14:O14 C31:D31 N31:O31 C48:D48 N48:O48 C65:D65 N65:O65 C82:D82 N82:O82 C99:D99 N99:O99 C116:D116 N116:O116 C133:D133 N133:O133">
    <cfRule type="containsText" dxfId="489" priority="31" operator="containsText" text="日">
      <formula>NOT(ISERROR(SEARCH("日",C14)))</formula>
    </cfRule>
    <cfRule type="containsText" dxfId="488" priority="32" operator="containsText" text="土">
      <formula>NOT(ISERROR(SEARCH("土",C14)))</formula>
    </cfRule>
  </conditionalFormatting>
  <conditionalFormatting sqref="C136:D139">
    <cfRule type="containsText" dxfId="487" priority="18" operator="containsText" text="雨">
      <formula>NOT(ISERROR(SEARCH("雨",C136)))</formula>
    </cfRule>
  </conditionalFormatting>
  <conditionalFormatting sqref="C14:I14">
    <cfRule type="containsText" dxfId="486" priority="489" operator="containsText" text="土">
      <formula>NOT(ISERROR(SEARCH("土",C14)))</formula>
    </cfRule>
  </conditionalFormatting>
  <conditionalFormatting sqref="C17:I20">
    <cfRule type="containsText" dxfId="485" priority="487" operator="containsText" text="休">
      <formula>NOT(ISERROR(SEARCH("休",C17)))</formula>
    </cfRule>
    <cfRule type="containsText" dxfId="484" priority="490" operator="containsText" text="雨">
      <formula>NOT(ISERROR(SEARCH("雨",C17)))</formula>
    </cfRule>
  </conditionalFormatting>
  <conditionalFormatting sqref="C31:I31 C48:I48 C65:I65 C82:I82 H99 H116 H133 S14 S31 S48 S65 S82 S99 S116 S133 H14">
    <cfRule type="containsText" dxfId="483" priority="417" operator="containsText" text="土">
      <formula>NOT(ISERROR(SEARCH("土",C14)))</formula>
    </cfRule>
  </conditionalFormatting>
  <conditionalFormatting sqref="C34:I37">
    <cfRule type="containsText" dxfId="482" priority="29" operator="containsText" text="休">
      <formula>NOT(ISERROR(SEARCH("休",C34)))</formula>
    </cfRule>
    <cfRule type="containsText" dxfId="481" priority="30" operator="containsText" text="雨">
      <formula>NOT(ISERROR(SEARCH("雨",C34)))</formula>
    </cfRule>
  </conditionalFormatting>
  <conditionalFormatting sqref="C51:I54">
    <cfRule type="containsText" dxfId="480" priority="27" operator="containsText" text="休">
      <formula>NOT(ISERROR(SEARCH("休",C51)))</formula>
    </cfRule>
    <cfRule type="containsText" dxfId="479" priority="28" operator="containsText" text="雨">
      <formula>NOT(ISERROR(SEARCH("雨",C51)))</formula>
    </cfRule>
  </conditionalFormatting>
  <conditionalFormatting sqref="C68:I71">
    <cfRule type="containsText" dxfId="478" priority="25" operator="containsText" text="休">
      <formula>NOT(ISERROR(SEARCH("休",C68)))</formula>
    </cfRule>
    <cfRule type="containsText" dxfId="477" priority="26" operator="containsText" text="雨">
      <formula>NOT(ISERROR(SEARCH("雨",C68)))</formula>
    </cfRule>
  </conditionalFormatting>
  <conditionalFormatting sqref="C85:I88">
    <cfRule type="containsText" dxfId="476" priority="23" operator="containsText" text="休">
      <formula>NOT(ISERROR(SEARCH("休",C85)))</formula>
    </cfRule>
    <cfRule type="containsText" dxfId="475" priority="24" operator="containsText" text="雨">
      <formula>NOT(ISERROR(SEARCH("雨",C85)))</formula>
    </cfRule>
  </conditionalFormatting>
  <conditionalFormatting sqref="C99:I99">
    <cfRule type="containsText" dxfId="474" priority="180" operator="containsText" text="土,日">
      <formula>NOT(ISERROR(SEARCH("土,日",C99)))</formula>
    </cfRule>
  </conditionalFormatting>
  <conditionalFormatting sqref="C102:I105">
    <cfRule type="containsText" dxfId="473" priority="21" operator="containsText" text="休">
      <formula>NOT(ISERROR(SEARCH("休",C102)))</formula>
    </cfRule>
    <cfRule type="containsText" dxfId="472" priority="22" operator="containsText" text="雨">
      <formula>NOT(ISERROR(SEARCH("雨",C102)))</formula>
    </cfRule>
  </conditionalFormatting>
  <conditionalFormatting sqref="C116:I116">
    <cfRule type="containsText" dxfId="471" priority="178" operator="containsText" text="土,日">
      <formula>NOT(ISERROR(SEARCH("土,日",C116)))</formula>
    </cfRule>
  </conditionalFormatting>
  <conditionalFormatting sqref="C119:I122">
    <cfRule type="containsText" dxfId="470" priority="19" operator="containsText" text="休">
      <formula>NOT(ISERROR(SEARCH("休",C119)))</formula>
    </cfRule>
    <cfRule type="containsText" dxfId="469" priority="20" operator="containsText" text="雨">
      <formula>NOT(ISERROR(SEARCH("雨",C119)))</formula>
    </cfRule>
  </conditionalFormatting>
  <conditionalFormatting sqref="C133:I133">
    <cfRule type="containsText" dxfId="468" priority="176" operator="containsText" text="土,日">
      <formula>NOT(ISERROR(SEARCH("土,日",C133)))</formula>
    </cfRule>
  </conditionalFormatting>
  <conditionalFormatting sqref="C136:I139">
    <cfRule type="containsText" dxfId="467" priority="17" operator="containsText" text="休">
      <formula>NOT(ISERROR(SEARCH("休",C136)))</formula>
    </cfRule>
  </conditionalFormatting>
  <conditionalFormatting sqref="C151:I151">
    <cfRule type="containsText" dxfId="466" priority="481" operator="containsText" text="土,日">
      <formula>NOT(ISERROR(SEARCH("土,日",C151)))</formula>
    </cfRule>
  </conditionalFormatting>
  <conditionalFormatting sqref="C154:I157">
    <cfRule type="containsText" dxfId="465" priority="482" operator="containsText" text="休">
      <formula>NOT(ISERROR(SEARCH("休",C154)))</formula>
    </cfRule>
    <cfRule type="containsText" dxfId="464" priority="483" operator="containsText" text="休">
      <formula>NOT(ISERROR(SEARCH("休",C154)))</formula>
    </cfRule>
  </conditionalFormatting>
  <conditionalFormatting sqref="H14">
    <cfRule type="containsText" dxfId="463" priority="488" operator="containsText" text="土">
      <formula>NOT(ISERROR(SEARCH("土",H14)))</formula>
    </cfRule>
  </conditionalFormatting>
  <conditionalFormatting sqref="H31">
    <cfRule type="containsText" dxfId="462" priority="184" operator="containsText" text="土">
      <formula>NOT(ISERROR(SEARCH("土",H31)))</formula>
    </cfRule>
  </conditionalFormatting>
  <conditionalFormatting sqref="H38:H41">
    <cfRule type="containsText" dxfId="461" priority="414" operator="containsText" text="休">
      <formula>NOT(ISERROR(SEARCH("休",H38)))</formula>
    </cfRule>
    <cfRule type="containsText" dxfId="460" priority="415" operator="containsText" text="休">
      <formula>NOT(ISERROR(SEARCH("休",H38)))</formula>
    </cfRule>
  </conditionalFormatting>
  <conditionalFormatting sqref="H48">
    <cfRule type="containsText" dxfId="459" priority="183" operator="containsText" text="土">
      <formula>NOT(ISERROR(SEARCH("土",H48)))</formula>
    </cfRule>
  </conditionalFormatting>
  <conditionalFormatting sqref="H55:H58">
    <cfRule type="containsText" dxfId="458" priority="362" operator="containsText" text="休">
      <formula>NOT(ISERROR(SEARCH("休",H55)))</formula>
    </cfRule>
    <cfRule type="containsText" dxfId="457" priority="363" operator="containsText" text="休">
      <formula>NOT(ISERROR(SEARCH("休",H55)))</formula>
    </cfRule>
    <cfRule type="containsText" dxfId="456" priority="364" operator="containsText" text="休">
      <formula>NOT(ISERROR(SEARCH("休",H55)))</formula>
    </cfRule>
    <cfRule type="containsText" dxfId="455" priority="365" operator="containsText" text="休">
      <formula>NOT(ISERROR(SEARCH("休",H55)))</formula>
    </cfRule>
    <cfRule type="containsText" dxfId="454" priority="366" operator="containsText" text="休">
      <formula>NOT(ISERROR(SEARCH("休",H55)))</formula>
    </cfRule>
  </conditionalFormatting>
  <conditionalFormatting sqref="H65">
    <cfRule type="containsText" dxfId="453" priority="182" operator="containsText" text="土">
      <formula>NOT(ISERROR(SEARCH("土",H65)))</formula>
    </cfRule>
  </conditionalFormatting>
  <conditionalFormatting sqref="H72:H75">
    <cfRule type="containsText" dxfId="452" priority="332" operator="containsText" text="休">
      <formula>NOT(ISERROR(SEARCH("休",H72)))</formula>
    </cfRule>
    <cfRule type="containsText" dxfId="451" priority="333" operator="containsText" text="休">
      <formula>NOT(ISERROR(SEARCH("休",H72)))</formula>
    </cfRule>
    <cfRule type="containsText" dxfId="450" priority="334" operator="containsText" text="休">
      <formula>NOT(ISERROR(SEARCH("休",H72)))</formula>
    </cfRule>
    <cfRule type="containsText" dxfId="449" priority="335" operator="containsText" text="休">
      <formula>NOT(ISERROR(SEARCH("休",H72)))</formula>
    </cfRule>
    <cfRule type="containsText" dxfId="448" priority="336" operator="containsText" text="休">
      <formula>NOT(ISERROR(SEARCH("休",H72)))</formula>
    </cfRule>
  </conditionalFormatting>
  <conditionalFormatting sqref="H82">
    <cfRule type="containsText" dxfId="447" priority="181" operator="containsText" text="土">
      <formula>NOT(ISERROR(SEARCH("土",H82)))</formula>
    </cfRule>
  </conditionalFormatting>
  <conditionalFormatting sqref="H89:H92">
    <cfRule type="containsText" dxfId="446" priority="302" operator="containsText" text="休">
      <formula>NOT(ISERROR(SEARCH("休",H89)))</formula>
    </cfRule>
    <cfRule type="containsText" dxfId="445" priority="303" operator="containsText" text="休">
      <formula>NOT(ISERROR(SEARCH("休",H89)))</formula>
    </cfRule>
    <cfRule type="containsText" dxfId="444" priority="304" operator="containsText" text="休">
      <formula>NOT(ISERROR(SEARCH("休",H89)))</formula>
    </cfRule>
    <cfRule type="containsText" dxfId="443" priority="305" operator="containsText" text="休">
      <formula>NOT(ISERROR(SEARCH("休",H89)))</formula>
    </cfRule>
    <cfRule type="containsText" dxfId="442" priority="306" operator="containsText" text="休">
      <formula>NOT(ISERROR(SEARCH("休",H89)))</formula>
    </cfRule>
  </conditionalFormatting>
  <conditionalFormatting sqref="H99">
    <cfRule type="containsText" dxfId="441" priority="179" operator="containsText" text="土">
      <formula>NOT(ISERROR(SEARCH("土",H99)))</formula>
    </cfRule>
  </conditionalFormatting>
  <conditionalFormatting sqref="H106:H109">
    <cfRule type="containsText" dxfId="440" priority="257" operator="containsText" text="休">
      <formula>NOT(ISERROR(SEARCH("休",H106)))</formula>
    </cfRule>
    <cfRule type="containsText" dxfId="439" priority="258" operator="containsText" text="休">
      <formula>NOT(ISERROR(SEARCH("休",H106)))</formula>
    </cfRule>
    <cfRule type="containsText" dxfId="438" priority="259" operator="containsText" text="休">
      <formula>NOT(ISERROR(SEARCH("休",H106)))</formula>
    </cfRule>
    <cfRule type="containsText" dxfId="437" priority="260" operator="containsText" text="休">
      <formula>NOT(ISERROR(SEARCH("休",H106)))</formula>
    </cfRule>
    <cfRule type="containsText" dxfId="436" priority="261" operator="containsText" text="休">
      <formula>NOT(ISERROR(SEARCH("休",H106)))</formula>
    </cfRule>
  </conditionalFormatting>
  <conditionalFormatting sqref="H116">
    <cfRule type="containsText" dxfId="435" priority="177" operator="containsText" text="土">
      <formula>NOT(ISERROR(SEARCH("土",H116)))</formula>
    </cfRule>
  </conditionalFormatting>
  <conditionalFormatting sqref="H123:H126">
    <cfRule type="containsText" dxfId="434" priority="242" operator="containsText" text="休">
      <formula>NOT(ISERROR(SEARCH("休",H123)))</formula>
    </cfRule>
    <cfRule type="containsText" dxfId="433" priority="243" operator="containsText" text="休">
      <formula>NOT(ISERROR(SEARCH("休",H123)))</formula>
    </cfRule>
    <cfRule type="containsText" dxfId="432" priority="244" operator="containsText" text="休">
      <formula>NOT(ISERROR(SEARCH("休",H123)))</formula>
    </cfRule>
    <cfRule type="containsText" dxfId="431" priority="245" operator="containsText" text="休">
      <formula>NOT(ISERROR(SEARCH("休",H123)))</formula>
    </cfRule>
    <cfRule type="containsText" dxfId="430" priority="246" operator="containsText" text="休">
      <formula>NOT(ISERROR(SEARCH("休",H123)))</formula>
    </cfRule>
  </conditionalFormatting>
  <conditionalFormatting sqref="H133">
    <cfRule type="containsText" dxfId="429" priority="175" operator="containsText" text="土">
      <formula>NOT(ISERROR(SEARCH("土",H133)))</formula>
    </cfRule>
  </conditionalFormatting>
  <conditionalFormatting sqref="H140:H143">
    <cfRule type="containsText" dxfId="428" priority="212" operator="containsText" text="休">
      <formula>NOT(ISERROR(SEARCH("休",H140)))</formula>
    </cfRule>
    <cfRule type="containsText" dxfId="427" priority="213" operator="containsText" text="休">
      <formula>NOT(ISERROR(SEARCH("休",H140)))</formula>
    </cfRule>
    <cfRule type="containsText" dxfId="426" priority="214" operator="containsText" text="休">
      <formula>NOT(ISERROR(SEARCH("休",H140)))</formula>
    </cfRule>
    <cfRule type="containsText" dxfId="425" priority="215" operator="containsText" text="休">
      <formula>NOT(ISERROR(SEARCH("休",H140)))</formula>
    </cfRule>
    <cfRule type="containsText" dxfId="424" priority="216" operator="containsText" text="休">
      <formula>NOT(ISERROR(SEARCH("休",H140)))</formula>
    </cfRule>
  </conditionalFormatting>
  <conditionalFormatting sqref="H154:I157">
    <cfRule type="containsText" dxfId="423" priority="480" operator="containsText" text="休">
      <formula>NOT(ISERROR(SEARCH("休",H154)))</formula>
    </cfRule>
  </conditionalFormatting>
  <conditionalFormatting sqref="I99 I116 I133 T14 T31 T48 T65 T82 T99 T116 T133 I14 I31 I48 I65 I82">
    <cfRule type="containsText" dxfId="422" priority="416" operator="containsText" text="日">
      <formula>NOT(ISERROR(SEARCH("日",I14)))</formula>
    </cfRule>
  </conditionalFormatting>
  <conditionalFormatting sqref="N68:O71">
    <cfRule type="containsText" dxfId="421" priority="9" operator="containsText" text="休">
      <formula>NOT(ISERROR(SEARCH("休",N68)))</formula>
    </cfRule>
  </conditionalFormatting>
  <conditionalFormatting sqref="N72:R75 T72:T75 N76:T76">
    <cfRule type="containsText" dxfId="420" priority="486" operator="containsText" text="雨">
      <formula>NOT(ISERROR(SEARCH("雨",N72)))</formula>
    </cfRule>
  </conditionalFormatting>
  <conditionalFormatting sqref="N14:T14">
    <cfRule type="containsText" dxfId="419" priority="174" operator="containsText" text="土,日">
      <formula>NOT(ISERROR(SEARCH("土,日",N14)))</formula>
    </cfRule>
  </conditionalFormatting>
  <conditionalFormatting sqref="N17:T20">
    <cfRule type="containsText" dxfId="418" priority="15" operator="containsText" text="休">
      <formula>NOT(ISERROR(SEARCH("休",N17)))</formula>
    </cfRule>
    <cfRule type="containsText" dxfId="417" priority="16" operator="containsText" text="雨">
      <formula>NOT(ISERROR(SEARCH("雨",N17)))</formula>
    </cfRule>
  </conditionalFormatting>
  <conditionalFormatting sqref="N31:T31">
    <cfRule type="containsText" dxfId="416" priority="172" operator="containsText" text="土,日">
      <formula>NOT(ISERROR(SEARCH("土,日",N31)))</formula>
    </cfRule>
  </conditionalFormatting>
  <conditionalFormatting sqref="N34:T37">
    <cfRule type="containsText" dxfId="415" priority="13" operator="containsText" text="休">
      <formula>NOT(ISERROR(SEARCH("休",N34)))</formula>
    </cfRule>
    <cfRule type="containsText" dxfId="414" priority="14" operator="containsText" text="雨">
      <formula>NOT(ISERROR(SEARCH("雨",N34)))</formula>
    </cfRule>
  </conditionalFormatting>
  <conditionalFormatting sqref="N48:T48">
    <cfRule type="containsText" dxfId="413" priority="170" operator="containsText" text="土,日">
      <formula>NOT(ISERROR(SEARCH("土,日",N48)))</formula>
    </cfRule>
  </conditionalFormatting>
  <conditionalFormatting sqref="N51:T54">
    <cfRule type="containsText" dxfId="412" priority="11" operator="containsText" text="休">
      <formula>NOT(ISERROR(SEARCH("休",N51)))</formula>
    </cfRule>
    <cfRule type="containsText" dxfId="411" priority="12" operator="containsText" text="雨">
      <formula>NOT(ISERROR(SEARCH("雨",N51)))</formula>
    </cfRule>
  </conditionalFormatting>
  <conditionalFormatting sqref="N65:T65">
    <cfRule type="containsText" dxfId="410" priority="168" operator="containsText" text="土,日">
      <formula>NOT(ISERROR(SEARCH("土,日",N65)))</formula>
    </cfRule>
  </conditionalFormatting>
  <conditionalFormatting sqref="N68:T71">
    <cfRule type="containsText" dxfId="409" priority="10" operator="containsText" text="雨">
      <formula>NOT(ISERROR(SEARCH("雨",N68)))</formula>
    </cfRule>
  </conditionalFormatting>
  <conditionalFormatting sqref="N82:T82">
    <cfRule type="containsText" dxfId="408" priority="166" operator="containsText" text="土,日">
      <formula>NOT(ISERROR(SEARCH("土,日",N82)))</formula>
    </cfRule>
  </conditionalFormatting>
  <conditionalFormatting sqref="N85:T88">
    <cfRule type="containsText" dxfId="407" priority="7" operator="containsText" text="休">
      <formula>NOT(ISERROR(SEARCH("休",N85)))</formula>
    </cfRule>
    <cfRule type="containsText" dxfId="406" priority="8" operator="containsText" text="雨">
      <formula>NOT(ISERROR(SEARCH("雨",N85)))</formula>
    </cfRule>
  </conditionalFormatting>
  <conditionalFormatting sqref="N99:T99">
    <cfRule type="containsText" dxfId="405" priority="164" operator="containsText" text="土,日">
      <formula>NOT(ISERROR(SEARCH("土,日",N99)))</formula>
    </cfRule>
  </conditionalFormatting>
  <conditionalFormatting sqref="N102:T105">
    <cfRule type="containsText" dxfId="404" priority="5" operator="containsText" text="休">
      <formula>NOT(ISERROR(SEARCH("休",N102)))</formula>
    </cfRule>
    <cfRule type="containsText" dxfId="403" priority="6" operator="containsText" text="雨">
      <formula>NOT(ISERROR(SEARCH("雨",N102)))</formula>
    </cfRule>
  </conditionalFormatting>
  <conditionalFormatting sqref="N116:T116">
    <cfRule type="containsText" dxfId="402" priority="162" operator="containsText" text="土,日">
      <formula>NOT(ISERROR(SEARCH("土,日",N116)))</formula>
    </cfRule>
  </conditionalFormatting>
  <conditionalFormatting sqref="N119:T122">
    <cfRule type="containsText" dxfId="401" priority="3" operator="containsText" text="休">
      <formula>NOT(ISERROR(SEARCH("休",N119)))</formula>
    </cfRule>
    <cfRule type="containsText" dxfId="400" priority="4" operator="containsText" text="雨">
      <formula>NOT(ISERROR(SEARCH("雨",N119)))</formula>
    </cfRule>
  </conditionalFormatting>
  <conditionalFormatting sqref="N133:T133">
    <cfRule type="containsText" dxfId="399" priority="160" operator="containsText" text="土,日">
      <formula>NOT(ISERROR(SEARCH("土,日",N133)))</formula>
    </cfRule>
  </conditionalFormatting>
  <conditionalFormatting sqref="N136:T139">
    <cfRule type="containsText" dxfId="398" priority="1" operator="containsText" text="休">
      <formula>NOT(ISERROR(SEARCH("休",N136)))</formula>
    </cfRule>
    <cfRule type="containsText" dxfId="397" priority="2" operator="containsText" text="雨">
      <formula>NOT(ISERROR(SEARCH("雨",N136)))</formula>
    </cfRule>
  </conditionalFormatting>
  <conditionalFormatting sqref="S14">
    <cfRule type="containsText" dxfId="396" priority="173" operator="containsText" text="土">
      <formula>NOT(ISERROR(SEARCH("土",S14)))</formula>
    </cfRule>
  </conditionalFormatting>
  <conditionalFormatting sqref="S21:S24">
    <cfRule type="containsText" dxfId="395" priority="412" operator="containsText" text="休">
      <formula>NOT(ISERROR(SEARCH("休",S21)))</formula>
    </cfRule>
    <cfRule type="containsText" dxfId="394" priority="413" operator="containsText" text="休">
      <formula>NOT(ISERROR(SEARCH("休",S21)))</formula>
    </cfRule>
  </conditionalFormatting>
  <conditionalFormatting sqref="S31">
    <cfRule type="containsText" dxfId="393" priority="171" operator="containsText" text="土">
      <formula>NOT(ISERROR(SEARCH("土",S31)))</formula>
    </cfRule>
  </conditionalFormatting>
  <conditionalFormatting sqref="S38:S41">
    <cfRule type="containsText" dxfId="392" priority="387" operator="containsText" text="休">
      <formula>NOT(ISERROR(SEARCH("休",S38)))</formula>
    </cfRule>
    <cfRule type="containsText" dxfId="391" priority="388" operator="containsText" text="休">
      <formula>NOT(ISERROR(SEARCH("休",S38)))</formula>
    </cfRule>
    <cfRule type="containsText" dxfId="390" priority="389" operator="containsText" text="休">
      <formula>NOT(ISERROR(SEARCH("休",S38)))</formula>
    </cfRule>
    <cfRule type="containsText" dxfId="389" priority="390" operator="containsText" text="休">
      <formula>NOT(ISERROR(SEARCH("休",S38)))</formula>
    </cfRule>
    <cfRule type="containsText" dxfId="388" priority="391" operator="containsText" text="休">
      <formula>NOT(ISERROR(SEARCH("休",S38)))</formula>
    </cfRule>
  </conditionalFormatting>
  <conditionalFormatting sqref="S48">
    <cfRule type="containsText" dxfId="387" priority="169" operator="containsText" text="土">
      <formula>NOT(ISERROR(SEARCH("土",S48)))</formula>
    </cfRule>
  </conditionalFormatting>
  <conditionalFormatting sqref="S55:S58">
    <cfRule type="containsText" dxfId="386" priority="357" operator="containsText" text="休">
      <formula>NOT(ISERROR(SEARCH("休",S55)))</formula>
    </cfRule>
    <cfRule type="containsText" dxfId="385" priority="358" operator="containsText" text="休">
      <formula>NOT(ISERROR(SEARCH("休",S55)))</formula>
    </cfRule>
    <cfRule type="containsText" dxfId="384" priority="359" operator="containsText" text="休">
      <formula>NOT(ISERROR(SEARCH("休",S55)))</formula>
    </cfRule>
    <cfRule type="containsText" dxfId="383" priority="360" operator="containsText" text="休">
      <formula>NOT(ISERROR(SEARCH("休",S55)))</formula>
    </cfRule>
    <cfRule type="containsText" dxfId="382" priority="361" operator="containsText" text="休">
      <formula>NOT(ISERROR(SEARCH("休",S55)))</formula>
    </cfRule>
  </conditionalFormatting>
  <conditionalFormatting sqref="S65">
    <cfRule type="containsText" dxfId="381" priority="167" operator="containsText" text="土">
      <formula>NOT(ISERROR(SEARCH("土",S65)))</formula>
    </cfRule>
  </conditionalFormatting>
  <conditionalFormatting sqref="S72:S75">
    <cfRule type="containsText" dxfId="380" priority="327" operator="containsText" text="休">
      <formula>NOT(ISERROR(SEARCH("休",S72)))</formula>
    </cfRule>
    <cfRule type="containsText" dxfId="379" priority="328" operator="containsText" text="休">
      <formula>NOT(ISERROR(SEARCH("休",S72)))</formula>
    </cfRule>
    <cfRule type="containsText" dxfId="378" priority="330" operator="containsText" text="休">
      <formula>NOT(ISERROR(SEARCH("休",S72)))</formula>
    </cfRule>
    <cfRule type="containsText" dxfId="377" priority="331" operator="containsText" text="休">
      <formula>NOT(ISERROR(SEARCH("休",S72)))</formula>
    </cfRule>
  </conditionalFormatting>
  <conditionalFormatting sqref="S82">
    <cfRule type="containsText" dxfId="376" priority="165" operator="containsText" text="土">
      <formula>NOT(ISERROR(SEARCH("土",S82)))</formula>
    </cfRule>
  </conditionalFormatting>
  <conditionalFormatting sqref="S89:S92">
    <cfRule type="containsText" dxfId="375" priority="297" operator="containsText" text="休">
      <formula>NOT(ISERROR(SEARCH("休",S89)))</formula>
    </cfRule>
    <cfRule type="containsText" dxfId="374" priority="298" operator="containsText" text="休">
      <formula>NOT(ISERROR(SEARCH("休",S89)))</formula>
    </cfRule>
    <cfRule type="containsText" dxfId="373" priority="300" operator="containsText" text="休">
      <formula>NOT(ISERROR(SEARCH("休",S89)))</formula>
    </cfRule>
    <cfRule type="containsText" dxfId="372" priority="301" operator="containsText" text="休">
      <formula>NOT(ISERROR(SEARCH("休",S89)))</formula>
    </cfRule>
  </conditionalFormatting>
  <conditionalFormatting sqref="S99">
    <cfRule type="containsText" dxfId="371" priority="163" operator="containsText" text="土">
      <formula>NOT(ISERROR(SEARCH("土",S99)))</formula>
    </cfRule>
  </conditionalFormatting>
  <conditionalFormatting sqref="S106:S109">
    <cfRule type="containsText" dxfId="370" priority="252" operator="containsText" text="休">
      <formula>NOT(ISERROR(SEARCH("休",S106)))</formula>
    </cfRule>
    <cfRule type="containsText" dxfId="369" priority="253" operator="containsText" text="休">
      <formula>NOT(ISERROR(SEARCH("休",S106)))</formula>
    </cfRule>
    <cfRule type="containsText" dxfId="368" priority="254" operator="containsText" text="休">
      <formula>NOT(ISERROR(SEARCH("休",S106)))</formula>
    </cfRule>
    <cfRule type="containsText" dxfId="367" priority="255" operator="containsText" text="休">
      <formula>NOT(ISERROR(SEARCH("休",S106)))</formula>
    </cfRule>
    <cfRule type="containsText" dxfId="366" priority="256" operator="containsText" text="休">
      <formula>NOT(ISERROR(SEARCH("休",S106)))</formula>
    </cfRule>
  </conditionalFormatting>
  <conditionalFormatting sqref="S116">
    <cfRule type="containsText" dxfId="365" priority="161" operator="containsText" text="土">
      <formula>NOT(ISERROR(SEARCH("土",S116)))</formula>
    </cfRule>
  </conditionalFormatting>
  <conditionalFormatting sqref="S123:S126">
    <cfRule type="containsText" dxfId="364" priority="237" operator="containsText" text="休">
      <formula>NOT(ISERROR(SEARCH("休",S123)))</formula>
    </cfRule>
    <cfRule type="containsText" dxfId="363" priority="238" operator="containsText" text="休">
      <formula>NOT(ISERROR(SEARCH("休",S123)))</formula>
    </cfRule>
    <cfRule type="containsText" dxfId="362" priority="240" operator="containsText" text="休">
      <formula>NOT(ISERROR(SEARCH("休",S123)))</formula>
    </cfRule>
    <cfRule type="containsText" dxfId="361" priority="241" operator="containsText" text="休">
      <formula>NOT(ISERROR(SEARCH("休",S123)))</formula>
    </cfRule>
  </conditionalFormatting>
  <conditionalFormatting sqref="S133">
    <cfRule type="containsText" dxfId="360" priority="159" operator="containsText" text="土">
      <formula>NOT(ISERROR(SEARCH("土",S133)))</formula>
    </cfRule>
  </conditionalFormatting>
  <conditionalFormatting sqref="S140:S143">
    <cfRule type="containsText" dxfId="359" priority="207" operator="containsText" text="休">
      <formula>NOT(ISERROR(SEARCH("休",S140)))</formula>
    </cfRule>
    <cfRule type="containsText" dxfId="358" priority="208" operator="containsText" text="休">
      <formula>NOT(ISERROR(SEARCH("休",S140)))</formula>
    </cfRule>
    <cfRule type="containsText" dxfId="357" priority="210" operator="containsText" text="休">
      <formula>NOT(ISERROR(SEARCH("休",S140)))</formula>
    </cfRule>
    <cfRule type="containsText" dxfId="356" priority="211" operator="containsText" text="休">
      <formula>NOT(ISERROR(SEARCH("休",S140)))</formula>
    </cfRule>
  </conditionalFormatting>
  <conditionalFormatting sqref="S68:T76">
    <cfRule type="containsText" dxfId="355" priority="329" operator="containsText" text="休">
      <formula>NOT(ISERROR(SEARCH("休",S68)))</formula>
    </cfRule>
  </conditionalFormatting>
  <conditionalFormatting sqref="S89:T93">
    <cfRule type="containsText" dxfId="354" priority="299" operator="containsText" text="休">
      <formula>NOT(ISERROR(SEARCH("休",S89)))</formula>
    </cfRule>
  </conditionalFormatting>
  <conditionalFormatting sqref="S123:T127">
    <cfRule type="containsText" dxfId="353" priority="239" operator="containsText" text="休">
      <formula>NOT(ISERROR(SEARCH("休",S123)))</formula>
    </cfRule>
  </conditionalFormatting>
  <conditionalFormatting sqref="S140:T144">
    <cfRule type="containsText" dxfId="352" priority="209" operator="containsText" text="休">
      <formula>NOT(ISERROR(SEARCH("休",S140)))</formula>
    </cfRule>
  </conditionalFormatting>
  <conditionalFormatting sqref="U5">
    <cfRule type="containsText" dxfId="351" priority="185" operator="containsText" text="未達成">
      <formula>NOT(ISERROR(SEARCH("未達成",U5)))</formula>
    </cfRule>
    <cfRule type="containsText" dxfId="350" priority="186" operator="containsText" text="達成">
      <formula>NOT(ISERROR(SEARCH("達成",U5)))</formula>
    </cfRule>
  </conditionalFormatting>
  <conditionalFormatting sqref="Z14:AA14 AK14:AL14 Z31:AA31 AK31:AL31 Z48:AA48 AK48:AL48 Z65:AA65 AK65:AL65 Z82:AA82 AK82:AL82 Z99:AA99 AK99:AL99 Z116:AA116 AK116:AL116 Z133:AA133 AK133:AL133">
    <cfRule type="containsText" dxfId="349" priority="39" operator="containsText" text="日">
      <formula>NOT(ISERROR(SEARCH("日",Z14)))</formula>
    </cfRule>
    <cfRule type="containsText" dxfId="348" priority="40" operator="containsText" text="土">
      <formula>NOT(ISERROR(SEARCH("土",Z14)))</formula>
    </cfRule>
  </conditionalFormatting>
  <conditionalFormatting sqref="Z14:AF14">
    <cfRule type="containsText" dxfId="347" priority="158" operator="containsText" text="土,日">
      <formula>NOT(ISERROR(SEARCH("土,日",Z14)))</formula>
    </cfRule>
  </conditionalFormatting>
  <conditionalFormatting sqref="Z17:AF20">
    <cfRule type="containsText" dxfId="346" priority="478" operator="containsText" text="休">
      <formula>NOT(ISERROR(SEARCH("休",Z17)))</formula>
    </cfRule>
    <cfRule type="containsText" dxfId="345" priority="479" operator="containsText" text="雨">
      <formula>NOT(ISERROR(SEARCH("雨",Z17)))</formula>
    </cfRule>
  </conditionalFormatting>
  <conditionalFormatting sqref="Z31:AF31">
    <cfRule type="containsText" dxfId="344" priority="154" operator="containsText" text="土,日">
      <formula>NOT(ISERROR(SEARCH("土,日",Z31)))</formula>
    </cfRule>
  </conditionalFormatting>
  <conditionalFormatting sqref="Z34:AF37">
    <cfRule type="containsText" dxfId="343" priority="484" operator="containsText" text="休">
      <formula>NOT(ISERROR(SEARCH("休",Z34)))</formula>
    </cfRule>
    <cfRule type="containsText" dxfId="342" priority="485" operator="containsText" text="雨">
      <formula>NOT(ISERROR(SEARCH("雨",Z34)))</formula>
    </cfRule>
  </conditionalFormatting>
  <conditionalFormatting sqref="Z48:AF48">
    <cfRule type="containsText" dxfId="341" priority="150" operator="containsText" text="土,日">
      <formula>NOT(ISERROR(SEARCH("土,日",Z48)))</formula>
    </cfRule>
  </conditionalFormatting>
  <conditionalFormatting sqref="Z51:AF54">
    <cfRule type="containsText" dxfId="340" priority="476" operator="containsText" text="休">
      <formula>NOT(ISERROR(SEARCH("休",Z51)))</formula>
    </cfRule>
    <cfRule type="containsText" dxfId="339" priority="477" operator="containsText" text="雨">
      <formula>NOT(ISERROR(SEARCH("雨",Z51)))</formula>
    </cfRule>
  </conditionalFormatting>
  <conditionalFormatting sqref="Z65:AF65">
    <cfRule type="containsText" dxfId="338" priority="146" operator="containsText" text="土,日">
      <formula>NOT(ISERROR(SEARCH("土,日",Z65)))</formula>
    </cfRule>
  </conditionalFormatting>
  <conditionalFormatting sqref="Z68:AF71">
    <cfRule type="containsText" dxfId="337" priority="474" operator="containsText" text="休">
      <formula>NOT(ISERROR(SEARCH("休",Z68)))</formula>
    </cfRule>
    <cfRule type="containsText" dxfId="336" priority="475" operator="containsText" text="雨">
      <formula>NOT(ISERROR(SEARCH("雨",Z68)))</formula>
    </cfRule>
  </conditionalFormatting>
  <conditionalFormatting sqref="Z82:AF82">
    <cfRule type="containsText" dxfId="335" priority="142" operator="containsText" text="土,日">
      <formula>NOT(ISERROR(SEARCH("土,日",Z82)))</formula>
    </cfRule>
  </conditionalFormatting>
  <conditionalFormatting sqref="Z85:AF88">
    <cfRule type="containsText" dxfId="334" priority="472" operator="containsText" text="休">
      <formula>NOT(ISERROR(SEARCH("休",Z85)))</formula>
    </cfRule>
    <cfRule type="containsText" dxfId="333" priority="473" operator="containsText" text="雨">
      <formula>NOT(ISERROR(SEARCH("雨",Z85)))</formula>
    </cfRule>
  </conditionalFormatting>
  <conditionalFormatting sqref="Z99:AF99">
    <cfRule type="containsText" dxfId="332" priority="138" operator="containsText" text="土,日">
      <formula>NOT(ISERROR(SEARCH("土,日",Z99)))</formula>
    </cfRule>
  </conditionalFormatting>
  <conditionalFormatting sqref="Z102:AF105">
    <cfRule type="containsText" dxfId="331" priority="470" operator="containsText" text="休">
      <formula>NOT(ISERROR(SEARCH("休",Z102)))</formula>
    </cfRule>
    <cfRule type="containsText" dxfId="330" priority="471" operator="containsText" text="雨">
      <formula>NOT(ISERROR(SEARCH("雨",Z102)))</formula>
    </cfRule>
  </conditionalFormatting>
  <conditionalFormatting sqref="Z116:AF116">
    <cfRule type="containsText" dxfId="329" priority="134" operator="containsText" text="土,日">
      <formula>NOT(ISERROR(SEARCH("土,日",Z116)))</formula>
    </cfRule>
  </conditionalFormatting>
  <conditionalFormatting sqref="Z119:AF122">
    <cfRule type="containsText" dxfId="328" priority="468" operator="containsText" text="休">
      <formula>NOT(ISERROR(SEARCH("休",Z119)))</formula>
    </cfRule>
    <cfRule type="containsText" dxfId="327" priority="469" operator="containsText" text="雨">
      <formula>NOT(ISERROR(SEARCH("雨",Z119)))</formula>
    </cfRule>
  </conditionalFormatting>
  <conditionalFormatting sqref="Z133:AF133">
    <cfRule type="containsText" dxfId="326" priority="130" operator="containsText" text="土,日">
      <formula>NOT(ISERROR(SEARCH("土,日",Z133)))</formula>
    </cfRule>
  </conditionalFormatting>
  <conditionalFormatting sqref="Z136:AF137">
    <cfRule type="containsText" dxfId="325" priority="466" operator="containsText" text="休">
      <formula>NOT(ISERROR(SEARCH("休",Z136)))</formula>
    </cfRule>
  </conditionalFormatting>
  <conditionalFormatting sqref="Z136:AF139">
    <cfRule type="containsText" dxfId="324" priority="467" operator="containsText" text="雨">
      <formula>NOT(ISERROR(SEARCH("雨",Z136)))</formula>
    </cfRule>
  </conditionalFormatting>
  <conditionalFormatting sqref="AE14">
    <cfRule type="containsText" dxfId="323" priority="156" operator="containsText" text="土">
      <formula>NOT(ISERROR(SEARCH("土",AE14)))</formula>
    </cfRule>
    <cfRule type="containsText" dxfId="322" priority="157" operator="containsText" text="土">
      <formula>NOT(ISERROR(SEARCH("土",AE14)))</formula>
    </cfRule>
  </conditionalFormatting>
  <conditionalFormatting sqref="AE21:AE24">
    <cfRule type="containsText" dxfId="321" priority="407" operator="containsText" text="休">
      <formula>NOT(ISERROR(SEARCH("休",AE21)))</formula>
    </cfRule>
    <cfRule type="containsText" dxfId="320" priority="408" operator="containsText" text="休">
      <formula>NOT(ISERROR(SEARCH("休",AE21)))</formula>
    </cfRule>
    <cfRule type="containsText" dxfId="319" priority="410" operator="containsText" text="休">
      <formula>NOT(ISERROR(SEARCH("休",AE21)))</formula>
    </cfRule>
    <cfRule type="containsText" dxfId="318" priority="411" operator="containsText" text="休">
      <formula>NOT(ISERROR(SEARCH("休",AE21)))</formula>
    </cfRule>
  </conditionalFormatting>
  <conditionalFormatting sqref="AE31">
    <cfRule type="containsText" dxfId="317" priority="152" operator="containsText" text="土">
      <formula>NOT(ISERROR(SEARCH("土",AE31)))</formula>
    </cfRule>
    <cfRule type="containsText" dxfId="316" priority="153" operator="containsText" text="土">
      <formula>NOT(ISERROR(SEARCH("土",AE31)))</formula>
    </cfRule>
  </conditionalFormatting>
  <conditionalFormatting sqref="AE38:AE41">
    <cfRule type="containsText" dxfId="315" priority="382" operator="containsText" text="休">
      <formula>NOT(ISERROR(SEARCH("休",AE38)))</formula>
    </cfRule>
    <cfRule type="containsText" dxfId="314" priority="383" operator="containsText" text="休">
      <formula>NOT(ISERROR(SEARCH("休",AE38)))</formula>
    </cfRule>
    <cfRule type="containsText" dxfId="313" priority="384" operator="containsText" text="休">
      <formula>NOT(ISERROR(SEARCH("休",AE38)))</formula>
    </cfRule>
    <cfRule type="containsText" dxfId="312" priority="385" operator="containsText" text="休">
      <formula>NOT(ISERROR(SEARCH("休",AE38)))</formula>
    </cfRule>
    <cfRule type="containsText" dxfId="311" priority="386" operator="containsText" text="休">
      <formula>NOT(ISERROR(SEARCH("休",AE38)))</formula>
    </cfRule>
  </conditionalFormatting>
  <conditionalFormatting sqref="AE48">
    <cfRule type="containsText" dxfId="310" priority="148" operator="containsText" text="土">
      <formula>NOT(ISERROR(SEARCH("土",AE48)))</formula>
    </cfRule>
    <cfRule type="containsText" dxfId="309" priority="149" operator="containsText" text="土">
      <formula>NOT(ISERROR(SEARCH("土",AE48)))</formula>
    </cfRule>
  </conditionalFormatting>
  <conditionalFormatting sqref="AE55:AE58">
    <cfRule type="containsText" dxfId="308" priority="352" operator="containsText" text="休">
      <formula>NOT(ISERROR(SEARCH("休",AE55)))</formula>
    </cfRule>
    <cfRule type="containsText" dxfId="307" priority="353" operator="containsText" text="休">
      <formula>NOT(ISERROR(SEARCH("休",AE55)))</formula>
    </cfRule>
    <cfRule type="containsText" dxfId="306" priority="354" operator="containsText" text="休">
      <formula>NOT(ISERROR(SEARCH("休",AE55)))</formula>
    </cfRule>
    <cfRule type="containsText" dxfId="305" priority="355" operator="containsText" text="休">
      <formula>NOT(ISERROR(SEARCH("休",AE55)))</formula>
    </cfRule>
    <cfRule type="containsText" dxfId="304" priority="356" operator="containsText" text="休">
      <formula>NOT(ISERROR(SEARCH("休",AE55)))</formula>
    </cfRule>
  </conditionalFormatting>
  <conditionalFormatting sqref="AE65">
    <cfRule type="containsText" dxfId="303" priority="144" operator="containsText" text="土">
      <formula>NOT(ISERROR(SEARCH("土",AE65)))</formula>
    </cfRule>
    <cfRule type="containsText" dxfId="302" priority="145" operator="containsText" text="土">
      <formula>NOT(ISERROR(SEARCH("土",AE65)))</formula>
    </cfRule>
  </conditionalFormatting>
  <conditionalFormatting sqref="AE72:AE75">
    <cfRule type="containsText" dxfId="301" priority="322" operator="containsText" text="休">
      <formula>NOT(ISERROR(SEARCH("休",AE72)))</formula>
    </cfRule>
    <cfRule type="containsText" dxfId="300" priority="323" operator="containsText" text="休">
      <formula>NOT(ISERROR(SEARCH("休",AE72)))</formula>
    </cfRule>
    <cfRule type="containsText" dxfId="299" priority="324" operator="containsText" text="休">
      <formula>NOT(ISERROR(SEARCH("休",AE72)))</formula>
    </cfRule>
    <cfRule type="containsText" dxfId="298" priority="325" operator="containsText" text="休">
      <formula>NOT(ISERROR(SEARCH("休",AE72)))</formula>
    </cfRule>
    <cfRule type="containsText" dxfId="297" priority="326" operator="containsText" text="休">
      <formula>NOT(ISERROR(SEARCH("休",AE72)))</formula>
    </cfRule>
  </conditionalFormatting>
  <conditionalFormatting sqref="AE82">
    <cfRule type="containsText" dxfId="296" priority="140" operator="containsText" text="土">
      <formula>NOT(ISERROR(SEARCH("土",AE82)))</formula>
    </cfRule>
    <cfRule type="containsText" dxfId="295" priority="141" operator="containsText" text="土">
      <formula>NOT(ISERROR(SEARCH("土",AE82)))</formula>
    </cfRule>
  </conditionalFormatting>
  <conditionalFormatting sqref="AE89:AE92">
    <cfRule type="containsText" dxfId="294" priority="292" operator="containsText" text="休">
      <formula>NOT(ISERROR(SEARCH("休",AE89)))</formula>
    </cfRule>
    <cfRule type="containsText" dxfId="293" priority="293" operator="containsText" text="休">
      <formula>NOT(ISERROR(SEARCH("休",AE89)))</formula>
    </cfRule>
    <cfRule type="containsText" dxfId="292" priority="294" operator="containsText" text="休">
      <formula>NOT(ISERROR(SEARCH("休",AE89)))</formula>
    </cfRule>
    <cfRule type="containsText" dxfId="291" priority="295" operator="containsText" text="休">
      <formula>NOT(ISERROR(SEARCH("休",AE89)))</formula>
    </cfRule>
    <cfRule type="containsText" dxfId="290" priority="296" operator="containsText" text="休">
      <formula>NOT(ISERROR(SEARCH("休",AE89)))</formula>
    </cfRule>
  </conditionalFormatting>
  <conditionalFormatting sqref="AE99">
    <cfRule type="containsText" dxfId="289" priority="136" operator="containsText" text="土">
      <formula>NOT(ISERROR(SEARCH("土",AE99)))</formula>
    </cfRule>
    <cfRule type="containsText" dxfId="288" priority="137" operator="containsText" text="土">
      <formula>NOT(ISERROR(SEARCH("土",AE99)))</formula>
    </cfRule>
  </conditionalFormatting>
  <conditionalFormatting sqref="AE106:AE109">
    <cfRule type="containsText" dxfId="287" priority="247" operator="containsText" text="休">
      <formula>NOT(ISERROR(SEARCH("休",AE106)))</formula>
    </cfRule>
    <cfRule type="containsText" dxfId="286" priority="248" operator="containsText" text="休">
      <formula>NOT(ISERROR(SEARCH("休",AE106)))</formula>
    </cfRule>
    <cfRule type="containsText" dxfId="285" priority="249" operator="containsText" text="休">
      <formula>NOT(ISERROR(SEARCH("休",AE106)))</formula>
    </cfRule>
    <cfRule type="containsText" dxfId="284" priority="250" operator="containsText" text="休">
      <formula>NOT(ISERROR(SEARCH("休",AE106)))</formula>
    </cfRule>
    <cfRule type="containsText" dxfId="283" priority="251" operator="containsText" text="休">
      <formula>NOT(ISERROR(SEARCH("休",AE106)))</formula>
    </cfRule>
  </conditionalFormatting>
  <conditionalFormatting sqref="AE116">
    <cfRule type="containsText" dxfId="282" priority="132" operator="containsText" text="土">
      <formula>NOT(ISERROR(SEARCH("土",AE116)))</formula>
    </cfRule>
    <cfRule type="containsText" dxfId="281" priority="133" operator="containsText" text="土">
      <formula>NOT(ISERROR(SEARCH("土",AE116)))</formula>
    </cfRule>
  </conditionalFormatting>
  <conditionalFormatting sqref="AE123:AE126">
    <cfRule type="containsText" dxfId="280" priority="232" operator="containsText" text="休">
      <formula>NOT(ISERROR(SEARCH("休",AE123)))</formula>
    </cfRule>
    <cfRule type="containsText" dxfId="279" priority="233" operator="containsText" text="休">
      <formula>NOT(ISERROR(SEARCH("休",AE123)))</formula>
    </cfRule>
    <cfRule type="containsText" dxfId="278" priority="234" operator="containsText" text="休">
      <formula>NOT(ISERROR(SEARCH("休",AE123)))</formula>
    </cfRule>
    <cfRule type="containsText" dxfId="277" priority="235" operator="containsText" text="休">
      <formula>NOT(ISERROR(SEARCH("休",AE123)))</formula>
    </cfRule>
    <cfRule type="containsText" dxfId="276" priority="236" operator="containsText" text="休">
      <formula>NOT(ISERROR(SEARCH("休",AE123)))</formula>
    </cfRule>
  </conditionalFormatting>
  <conditionalFormatting sqref="AE133">
    <cfRule type="containsText" dxfId="275" priority="128" operator="containsText" text="土">
      <formula>NOT(ISERROR(SEARCH("土",AE133)))</formula>
    </cfRule>
    <cfRule type="containsText" dxfId="274" priority="129" operator="containsText" text="土">
      <formula>NOT(ISERROR(SEARCH("土",AE133)))</formula>
    </cfRule>
  </conditionalFormatting>
  <conditionalFormatting sqref="AE140:AE143">
    <cfRule type="containsText" dxfId="273" priority="202" operator="containsText" text="休">
      <formula>NOT(ISERROR(SEARCH("休",AE140)))</formula>
    </cfRule>
    <cfRule type="containsText" dxfId="272" priority="203" operator="containsText" text="休">
      <formula>NOT(ISERROR(SEARCH("休",AE140)))</formula>
    </cfRule>
    <cfRule type="containsText" dxfId="271" priority="204" operator="containsText" text="休">
      <formula>NOT(ISERROR(SEARCH("休",AE140)))</formula>
    </cfRule>
    <cfRule type="containsText" dxfId="270" priority="205" operator="containsText" text="休">
      <formula>NOT(ISERROR(SEARCH("休",AE140)))</formula>
    </cfRule>
    <cfRule type="containsText" dxfId="269" priority="206" operator="containsText" text="休">
      <formula>NOT(ISERROR(SEARCH("休",AE140)))</formula>
    </cfRule>
  </conditionalFormatting>
  <conditionalFormatting sqref="AE21:AF25">
    <cfRule type="containsText" dxfId="268" priority="409" operator="containsText" text="休">
      <formula>NOT(ISERROR(SEARCH("休",AE21)))</formula>
    </cfRule>
  </conditionalFormatting>
  <conditionalFormatting sqref="AF14">
    <cfRule type="containsText" dxfId="267" priority="155" operator="containsText" text="日">
      <formula>NOT(ISERROR(SEARCH("日",AF14)))</formula>
    </cfRule>
  </conditionalFormatting>
  <conditionalFormatting sqref="AF31">
    <cfRule type="containsText" dxfId="266" priority="151" operator="containsText" text="日">
      <formula>NOT(ISERROR(SEARCH("日",AF31)))</formula>
    </cfRule>
  </conditionalFormatting>
  <conditionalFormatting sqref="AF48">
    <cfRule type="containsText" dxfId="265" priority="147" operator="containsText" text="日">
      <formula>NOT(ISERROR(SEARCH("日",AF48)))</formula>
    </cfRule>
  </conditionalFormatting>
  <conditionalFormatting sqref="AF65">
    <cfRule type="containsText" dxfId="264" priority="143" operator="containsText" text="日">
      <formula>NOT(ISERROR(SEARCH("日",AF65)))</formula>
    </cfRule>
  </conditionalFormatting>
  <conditionalFormatting sqref="AF82">
    <cfRule type="containsText" dxfId="263" priority="139" operator="containsText" text="日">
      <formula>NOT(ISERROR(SEARCH("日",AF82)))</formula>
    </cfRule>
  </conditionalFormatting>
  <conditionalFormatting sqref="AF99">
    <cfRule type="containsText" dxfId="262" priority="135" operator="containsText" text="日">
      <formula>NOT(ISERROR(SEARCH("日",AF99)))</formula>
    </cfRule>
  </conditionalFormatting>
  <conditionalFormatting sqref="AF116">
    <cfRule type="containsText" dxfId="261" priority="131" operator="containsText" text="日">
      <formula>NOT(ISERROR(SEARCH("日",AF116)))</formula>
    </cfRule>
  </conditionalFormatting>
  <conditionalFormatting sqref="AF133">
    <cfRule type="containsText" dxfId="260" priority="127" operator="containsText" text="日">
      <formula>NOT(ISERROR(SEARCH("日",AF133)))</formula>
    </cfRule>
  </conditionalFormatting>
  <conditionalFormatting sqref="AK14:AQ14">
    <cfRule type="containsText" dxfId="259" priority="126" operator="containsText" text="土,日">
      <formula>NOT(ISERROR(SEARCH("土,日",AK14)))</formula>
    </cfRule>
  </conditionalFormatting>
  <conditionalFormatting sqref="AK17:AQ20">
    <cfRule type="containsText" dxfId="258" priority="464" operator="containsText" text="休">
      <formula>NOT(ISERROR(SEARCH("休",AK17)))</formula>
    </cfRule>
    <cfRule type="containsText" dxfId="257" priority="465" operator="containsText" text="雨">
      <formula>NOT(ISERROR(SEARCH("雨",AK17)))</formula>
    </cfRule>
  </conditionalFormatting>
  <conditionalFormatting sqref="AK31:AQ31">
    <cfRule type="containsText" dxfId="256" priority="122" operator="containsText" text="土,日">
      <formula>NOT(ISERROR(SEARCH("土,日",AK31)))</formula>
    </cfRule>
  </conditionalFormatting>
  <conditionalFormatting sqref="AK34:AQ37">
    <cfRule type="containsText" dxfId="255" priority="462" operator="containsText" text="休">
      <formula>NOT(ISERROR(SEARCH("休",AK34)))</formula>
    </cfRule>
    <cfRule type="containsText" dxfId="254" priority="463" operator="containsText" text="雨">
      <formula>NOT(ISERROR(SEARCH("雨",AK34)))</formula>
    </cfRule>
  </conditionalFormatting>
  <conditionalFormatting sqref="AK48:AQ48">
    <cfRule type="containsText" dxfId="253" priority="118" operator="containsText" text="土,日">
      <formula>NOT(ISERROR(SEARCH("土,日",AK48)))</formula>
    </cfRule>
  </conditionalFormatting>
  <conditionalFormatting sqref="AK51:AQ54">
    <cfRule type="containsText" dxfId="252" priority="460" operator="containsText" text="休">
      <formula>NOT(ISERROR(SEARCH("休",AK51)))</formula>
    </cfRule>
    <cfRule type="containsText" dxfId="251" priority="461" operator="containsText" text="雨">
      <formula>NOT(ISERROR(SEARCH("雨",AK51)))</formula>
    </cfRule>
  </conditionalFormatting>
  <conditionalFormatting sqref="AK65:AQ65">
    <cfRule type="containsText" dxfId="250" priority="114" operator="containsText" text="土,日">
      <formula>NOT(ISERROR(SEARCH("土,日",AK65)))</formula>
    </cfRule>
  </conditionalFormatting>
  <conditionalFormatting sqref="AK68:AQ71">
    <cfRule type="containsText" dxfId="249" priority="458" operator="containsText" text="休">
      <formula>NOT(ISERROR(SEARCH("休",AK68)))</formula>
    </cfRule>
    <cfRule type="containsText" dxfId="248" priority="459" operator="containsText" text="雨">
      <formula>NOT(ISERROR(SEARCH("雨",AK68)))</formula>
    </cfRule>
  </conditionalFormatting>
  <conditionalFormatting sqref="AK82:AQ82">
    <cfRule type="containsText" dxfId="247" priority="110" operator="containsText" text="土,日">
      <formula>NOT(ISERROR(SEARCH("土,日",AK82)))</formula>
    </cfRule>
  </conditionalFormatting>
  <conditionalFormatting sqref="AK85:AQ88">
    <cfRule type="containsText" dxfId="246" priority="456" operator="containsText" text="休">
      <formula>NOT(ISERROR(SEARCH("休",AK85)))</formula>
    </cfRule>
    <cfRule type="containsText" dxfId="245" priority="457" operator="containsText" text="雨">
      <formula>NOT(ISERROR(SEARCH("雨",AK85)))</formula>
    </cfRule>
  </conditionalFormatting>
  <conditionalFormatting sqref="AK99:AQ99">
    <cfRule type="containsText" dxfId="244" priority="106" operator="containsText" text="土,日">
      <formula>NOT(ISERROR(SEARCH("土,日",AK99)))</formula>
    </cfRule>
  </conditionalFormatting>
  <conditionalFormatting sqref="AK102:AQ105">
    <cfRule type="containsText" dxfId="243" priority="454" operator="containsText" text="休">
      <formula>NOT(ISERROR(SEARCH("休",AK102)))</formula>
    </cfRule>
    <cfRule type="containsText" dxfId="242" priority="455" operator="containsText" text="雨">
      <formula>NOT(ISERROR(SEARCH("雨",AK102)))</formula>
    </cfRule>
  </conditionalFormatting>
  <conditionalFormatting sqref="AK116:AQ116">
    <cfRule type="containsText" dxfId="241" priority="102" operator="containsText" text="土,日">
      <formula>NOT(ISERROR(SEARCH("土,日",AK116)))</formula>
    </cfRule>
  </conditionalFormatting>
  <conditionalFormatting sqref="AK119:AQ122">
    <cfRule type="containsText" dxfId="240" priority="452" operator="containsText" text="休">
      <formula>NOT(ISERROR(SEARCH("休",AK119)))</formula>
    </cfRule>
    <cfRule type="containsText" dxfId="239" priority="453" operator="containsText" text="雨">
      <formula>NOT(ISERROR(SEARCH("雨",AK119)))</formula>
    </cfRule>
  </conditionalFormatting>
  <conditionalFormatting sqref="AK133:AQ133">
    <cfRule type="containsText" dxfId="238" priority="98" operator="containsText" text="土,日">
      <formula>NOT(ISERROR(SEARCH("土,日",AK133)))</formula>
    </cfRule>
  </conditionalFormatting>
  <conditionalFormatting sqref="AK136:AQ139">
    <cfRule type="containsText" dxfId="237" priority="450" operator="containsText" text="休">
      <formula>NOT(ISERROR(SEARCH("休",AK136)))</formula>
    </cfRule>
    <cfRule type="containsText" dxfId="236" priority="451" operator="containsText" text="雨">
      <formula>NOT(ISERROR(SEARCH("雨",AK136)))</formula>
    </cfRule>
  </conditionalFormatting>
  <conditionalFormatting sqref="AP14">
    <cfRule type="containsText" dxfId="235" priority="124" operator="containsText" text="土">
      <formula>NOT(ISERROR(SEARCH("土",AP14)))</formula>
    </cfRule>
    <cfRule type="containsText" dxfId="234" priority="125" operator="containsText" text="土">
      <formula>NOT(ISERROR(SEARCH("土",AP14)))</formula>
    </cfRule>
  </conditionalFormatting>
  <conditionalFormatting sqref="AP21:AP24">
    <cfRule type="containsText" dxfId="233" priority="402" operator="containsText" text="休">
      <formula>NOT(ISERROR(SEARCH("休",AP21)))</formula>
    </cfRule>
    <cfRule type="containsText" dxfId="232" priority="403" operator="containsText" text="休">
      <formula>NOT(ISERROR(SEARCH("休",AP21)))</formula>
    </cfRule>
    <cfRule type="containsText" dxfId="231" priority="404" operator="containsText" text="休">
      <formula>NOT(ISERROR(SEARCH("休",AP21)))</formula>
    </cfRule>
    <cfRule type="containsText" dxfId="230" priority="405" operator="containsText" text="休">
      <formula>NOT(ISERROR(SEARCH("休",AP21)))</formula>
    </cfRule>
    <cfRule type="containsText" dxfId="229" priority="406" operator="containsText" text="休">
      <formula>NOT(ISERROR(SEARCH("休",AP21)))</formula>
    </cfRule>
  </conditionalFormatting>
  <conditionalFormatting sqref="AP31">
    <cfRule type="containsText" dxfId="228" priority="120" operator="containsText" text="土">
      <formula>NOT(ISERROR(SEARCH("土",AP31)))</formula>
    </cfRule>
    <cfRule type="containsText" dxfId="227" priority="121" operator="containsText" text="土">
      <formula>NOT(ISERROR(SEARCH("土",AP31)))</formula>
    </cfRule>
  </conditionalFormatting>
  <conditionalFormatting sqref="AP38:AP41">
    <cfRule type="containsText" dxfId="226" priority="377" operator="containsText" text="休">
      <formula>NOT(ISERROR(SEARCH("休",AP38)))</formula>
    </cfRule>
    <cfRule type="containsText" dxfId="225" priority="378" operator="containsText" text="休">
      <formula>NOT(ISERROR(SEARCH("休",AP38)))</formula>
    </cfRule>
    <cfRule type="containsText" dxfId="224" priority="379" operator="containsText" text="休">
      <formula>NOT(ISERROR(SEARCH("休",AP38)))</formula>
    </cfRule>
    <cfRule type="containsText" dxfId="223" priority="380" operator="containsText" text="休">
      <formula>NOT(ISERROR(SEARCH("休",AP38)))</formula>
    </cfRule>
    <cfRule type="containsText" dxfId="222" priority="381" operator="containsText" text="休">
      <formula>NOT(ISERROR(SEARCH("休",AP38)))</formula>
    </cfRule>
  </conditionalFormatting>
  <conditionalFormatting sqref="AP48">
    <cfRule type="containsText" dxfId="221" priority="116" operator="containsText" text="土">
      <formula>NOT(ISERROR(SEARCH("土",AP48)))</formula>
    </cfRule>
    <cfRule type="containsText" dxfId="220" priority="117" operator="containsText" text="土">
      <formula>NOT(ISERROR(SEARCH("土",AP48)))</formula>
    </cfRule>
  </conditionalFormatting>
  <conditionalFormatting sqref="AP55:AP58">
    <cfRule type="containsText" dxfId="219" priority="347" operator="containsText" text="休">
      <formula>NOT(ISERROR(SEARCH("休",AP55)))</formula>
    </cfRule>
    <cfRule type="containsText" dxfId="218" priority="348" operator="containsText" text="休">
      <formula>NOT(ISERROR(SEARCH("休",AP55)))</formula>
    </cfRule>
    <cfRule type="containsText" dxfId="217" priority="349" operator="containsText" text="休">
      <formula>NOT(ISERROR(SEARCH("休",AP55)))</formula>
    </cfRule>
    <cfRule type="containsText" dxfId="216" priority="350" operator="containsText" text="休">
      <formula>NOT(ISERROR(SEARCH("休",AP55)))</formula>
    </cfRule>
    <cfRule type="containsText" dxfId="215" priority="351" operator="containsText" text="休">
      <formula>NOT(ISERROR(SEARCH("休",AP55)))</formula>
    </cfRule>
  </conditionalFormatting>
  <conditionalFormatting sqref="AP65">
    <cfRule type="containsText" dxfId="214" priority="112" operator="containsText" text="土">
      <formula>NOT(ISERROR(SEARCH("土",AP65)))</formula>
    </cfRule>
    <cfRule type="containsText" dxfId="213" priority="113" operator="containsText" text="土">
      <formula>NOT(ISERROR(SEARCH("土",AP65)))</formula>
    </cfRule>
  </conditionalFormatting>
  <conditionalFormatting sqref="AP72:AP75">
    <cfRule type="containsText" dxfId="212" priority="317" operator="containsText" text="休">
      <formula>NOT(ISERROR(SEARCH("休",AP72)))</formula>
    </cfRule>
    <cfRule type="containsText" dxfId="211" priority="318" operator="containsText" text="休">
      <formula>NOT(ISERROR(SEARCH("休",AP72)))</formula>
    </cfRule>
    <cfRule type="containsText" dxfId="210" priority="319" operator="containsText" text="休">
      <formula>NOT(ISERROR(SEARCH("休",AP72)))</formula>
    </cfRule>
    <cfRule type="containsText" dxfId="209" priority="320" operator="containsText" text="休">
      <formula>NOT(ISERROR(SEARCH("休",AP72)))</formula>
    </cfRule>
    <cfRule type="containsText" dxfId="208" priority="321" operator="containsText" text="休">
      <formula>NOT(ISERROR(SEARCH("休",AP72)))</formula>
    </cfRule>
  </conditionalFormatting>
  <conditionalFormatting sqref="AP82">
    <cfRule type="containsText" dxfId="207" priority="108" operator="containsText" text="土">
      <formula>NOT(ISERROR(SEARCH("土",AP82)))</formula>
    </cfRule>
    <cfRule type="containsText" dxfId="206" priority="109" operator="containsText" text="土">
      <formula>NOT(ISERROR(SEARCH("土",AP82)))</formula>
    </cfRule>
  </conditionalFormatting>
  <conditionalFormatting sqref="AP89:AP92">
    <cfRule type="containsText" dxfId="205" priority="287" operator="containsText" text="休">
      <formula>NOT(ISERROR(SEARCH("休",AP89)))</formula>
    </cfRule>
    <cfRule type="containsText" dxfId="204" priority="288" operator="containsText" text="休">
      <formula>NOT(ISERROR(SEARCH("休",AP89)))</formula>
    </cfRule>
    <cfRule type="containsText" dxfId="203" priority="289" operator="containsText" text="休">
      <formula>NOT(ISERROR(SEARCH("休",AP89)))</formula>
    </cfRule>
    <cfRule type="containsText" dxfId="202" priority="290" operator="containsText" text="休">
      <formula>NOT(ISERROR(SEARCH("休",AP89)))</formula>
    </cfRule>
    <cfRule type="containsText" dxfId="201" priority="291" operator="containsText" text="休">
      <formula>NOT(ISERROR(SEARCH("休",AP89)))</formula>
    </cfRule>
  </conditionalFormatting>
  <conditionalFormatting sqref="AP99">
    <cfRule type="containsText" dxfId="200" priority="104" operator="containsText" text="土">
      <formula>NOT(ISERROR(SEARCH("土",AP99)))</formula>
    </cfRule>
    <cfRule type="containsText" dxfId="199" priority="105" operator="containsText" text="土">
      <formula>NOT(ISERROR(SEARCH("土",AP99)))</formula>
    </cfRule>
  </conditionalFormatting>
  <conditionalFormatting sqref="AP106:AP109">
    <cfRule type="containsText" dxfId="198" priority="262" operator="containsText" text="休">
      <formula>NOT(ISERROR(SEARCH("休",AP106)))</formula>
    </cfRule>
    <cfRule type="containsText" dxfId="197" priority="263" operator="containsText" text="休">
      <formula>NOT(ISERROR(SEARCH("休",AP106)))</formula>
    </cfRule>
    <cfRule type="containsText" dxfId="196" priority="264" operator="containsText" text="休">
      <formula>NOT(ISERROR(SEARCH("休",AP106)))</formula>
    </cfRule>
    <cfRule type="containsText" dxfId="195" priority="265" operator="containsText" text="休">
      <formula>NOT(ISERROR(SEARCH("休",AP106)))</formula>
    </cfRule>
    <cfRule type="containsText" dxfId="194" priority="266" operator="containsText" text="休">
      <formula>NOT(ISERROR(SEARCH("休",AP106)))</formula>
    </cfRule>
  </conditionalFormatting>
  <conditionalFormatting sqref="AP116">
    <cfRule type="containsText" dxfId="193" priority="100" operator="containsText" text="土">
      <formula>NOT(ISERROR(SEARCH("土",AP116)))</formula>
    </cfRule>
    <cfRule type="containsText" dxfId="192" priority="101" operator="containsText" text="土">
      <formula>NOT(ISERROR(SEARCH("土",AP116)))</formula>
    </cfRule>
  </conditionalFormatting>
  <conditionalFormatting sqref="AP123:AP126">
    <cfRule type="containsText" dxfId="191" priority="227" operator="containsText" text="休">
      <formula>NOT(ISERROR(SEARCH("休",AP123)))</formula>
    </cfRule>
    <cfRule type="containsText" dxfId="190" priority="228" operator="containsText" text="休">
      <formula>NOT(ISERROR(SEARCH("休",AP123)))</formula>
    </cfRule>
    <cfRule type="containsText" dxfId="189" priority="229" operator="containsText" text="休">
      <formula>NOT(ISERROR(SEARCH("休",AP123)))</formula>
    </cfRule>
    <cfRule type="containsText" dxfId="188" priority="230" operator="containsText" text="休">
      <formula>NOT(ISERROR(SEARCH("休",AP123)))</formula>
    </cfRule>
    <cfRule type="containsText" dxfId="187" priority="231" operator="containsText" text="休">
      <formula>NOT(ISERROR(SEARCH("休",AP123)))</formula>
    </cfRule>
  </conditionalFormatting>
  <conditionalFormatting sqref="AP133">
    <cfRule type="containsText" dxfId="186" priority="96" operator="containsText" text="土">
      <formula>NOT(ISERROR(SEARCH("土",AP133)))</formula>
    </cfRule>
    <cfRule type="containsText" dxfId="185" priority="97" operator="containsText" text="土">
      <formula>NOT(ISERROR(SEARCH("土",AP133)))</formula>
    </cfRule>
  </conditionalFormatting>
  <conditionalFormatting sqref="AP140:AP143">
    <cfRule type="containsText" dxfId="184" priority="197" operator="containsText" text="休">
      <formula>NOT(ISERROR(SEARCH("休",AP140)))</formula>
    </cfRule>
    <cfRule type="containsText" dxfId="183" priority="198" operator="containsText" text="休">
      <formula>NOT(ISERROR(SEARCH("休",AP140)))</formula>
    </cfRule>
    <cfRule type="containsText" dxfId="182" priority="199" operator="containsText" text="休">
      <formula>NOT(ISERROR(SEARCH("休",AP140)))</formula>
    </cfRule>
    <cfRule type="containsText" dxfId="181" priority="200" operator="containsText" text="休">
      <formula>NOT(ISERROR(SEARCH("休",AP140)))</formula>
    </cfRule>
    <cfRule type="containsText" dxfId="180" priority="201" operator="containsText" text="休">
      <formula>NOT(ISERROR(SEARCH("休",AP140)))</formula>
    </cfRule>
  </conditionalFormatting>
  <conditionalFormatting sqref="AQ14">
    <cfRule type="containsText" dxfId="179" priority="123" operator="containsText" text="日">
      <formula>NOT(ISERROR(SEARCH("日",AQ14)))</formula>
    </cfRule>
  </conditionalFormatting>
  <conditionalFormatting sqref="AQ31">
    <cfRule type="containsText" dxfId="178" priority="119" operator="containsText" text="日">
      <formula>NOT(ISERROR(SEARCH("日",AQ31)))</formula>
    </cfRule>
  </conditionalFormatting>
  <conditionalFormatting sqref="AQ48">
    <cfRule type="containsText" dxfId="177" priority="115" operator="containsText" text="日">
      <formula>NOT(ISERROR(SEARCH("日",AQ48)))</formula>
    </cfRule>
  </conditionalFormatting>
  <conditionalFormatting sqref="AQ65">
    <cfRule type="containsText" dxfId="176" priority="111" operator="containsText" text="日">
      <formula>NOT(ISERROR(SEARCH("日",AQ65)))</formula>
    </cfRule>
  </conditionalFormatting>
  <conditionalFormatting sqref="AQ82">
    <cfRule type="containsText" dxfId="175" priority="107" operator="containsText" text="日">
      <formula>NOT(ISERROR(SEARCH("日",AQ82)))</formula>
    </cfRule>
  </conditionalFormatting>
  <conditionalFormatting sqref="AQ99">
    <cfRule type="containsText" dxfId="174" priority="103" operator="containsText" text="日">
      <formula>NOT(ISERROR(SEARCH("日",AQ99)))</formula>
    </cfRule>
  </conditionalFormatting>
  <conditionalFormatting sqref="AQ116">
    <cfRule type="containsText" dxfId="173" priority="99" operator="containsText" text="日">
      <formula>NOT(ISERROR(SEARCH("日",AQ116)))</formula>
    </cfRule>
  </conditionalFormatting>
  <conditionalFormatting sqref="AQ133">
    <cfRule type="containsText" dxfId="172" priority="95" operator="containsText" text="日">
      <formula>NOT(ISERROR(SEARCH("日",AQ133)))</formula>
    </cfRule>
  </conditionalFormatting>
  <conditionalFormatting sqref="AW14:BC14">
    <cfRule type="containsText" dxfId="171" priority="94" operator="containsText" text="土,日">
      <formula>NOT(ISERROR(SEARCH("土,日",AW14)))</formula>
    </cfRule>
  </conditionalFormatting>
  <conditionalFormatting sqref="AW17:BC20">
    <cfRule type="containsText" dxfId="170" priority="448" operator="containsText" text="休">
      <formula>NOT(ISERROR(SEARCH("休",AW17)))</formula>
    </cfRule>
    <cfRule type="containsText" dxfId="169" priority="449" operator="containsText" text="雨">
      <formula>NOT(ISERROR(SEARCH("雨",AW17)))</formula>
    </cfRule>
  </conditionalFormatting>
  <conditionalFormatting sqref="AW31:BC31">
    <cfRule type="containsText" dxfId="168" priority="90" operator="containsText" text="土,日">
      <formula>NOT(ISERROR(SEARCH("土,日",AW31)))</formula>
    </cfRule>
  </conditionalFormatting>
  <conditionalFormatting sqref="AW34:BC37">
    <cfRule type="containsText" dxfId="167" priority="446" operator="containsText" text="休">
      <formula>NOT(ISERROR(SEARCH("休",AW34)))</formula>
    </cfRule>
    <cfRule type="containsText" dxfId="166" priority="447" operator="containsText" text="雨">
      <formula>NOT(ISERROR(SEARCH("雨",AW34)))</formula>
    </cfRule>
  </conditionalFormatting>
  <conditionalFormatting sqref="AW48:BC48">
    <cfRule type="containsText" dxfId="165" priority="86" operator="containsText" text="土,日">
      <formula>NOT(ISERROR(SEARCH("土,日",AW48)))</formula>
    </cfRule>
  </conditionalFormatting>
  <conditionalFormatting sqref="AW51:BC54">
    <cfRule type="containsText" dxfId="164" priority="444" operator="containsText" text="休">
      <formula>NOT(ISERROR(SEARCH("休",AW51)))</formula>
    </cfRule>
    <cfRule type="containsText" dxfId="163" priority="445" operator="containsText" text="雨">
      <formula>NOT(ISERROR(SEARCH("雨",AW51)))</formula>
    </cfRule>
  </conditionalFormatting>
  <conditionalFormatting sqref="AW65:BC65">
    <cfRule type="containsText" dxfId="162" priority="82" operator="containsText" text="土,日">
      <formula>NOT(ISERROR(SEARCH("土,日",AW65)))</formula>
    </cfRule>
  </conditionalFormatting>
  <conditionalFormatting sqref="AW68:BC71">
    <cfRule type="containsText" dxfId="161" priority="442" operator="containsText" text="休">
      <formula>NOT(ISERROR(SEARCH("休",AW68)))</formula>
    </cfRule>
    <cfRule type="containsText" dxfId="160" priority="443" operator="containsText" text="雨">
      <formula>NOT(ISERROR(SEARCH("雨",AW68)))</formula>
    </cfRule>
  </conditionalFormatting>
  <conditionalFormatting sqref="AW82:BC82">
    <cfRule type="containsText" dxfId="159" priority="78" operator="containsText" text="土,日">
      <formula>NOT(ISERROR(SEARCH("土,日",AW82)))</formula>
    </cfRule>
  </conditionalFormatting>
  <conditionalFormatting sqref="AW85:BC88">
    <cfRule type="containsText" dxfId="158" priority="440" operator="containsText" text="休">
      <formula>NOT(ISERROR(SEARCH("休",AW85)))</formula>
    </cfRule>
    <cfRule type="containsText" dxfId="157" priority="441" operator="containsText" text="雨">
      <formula>NOT(ISERROR(SEARCH("雨",AW85)))</formula>
    </cfRule>
  </conditionalFormatting>
  <conditionalFormatting sqref="AW99:BC99">
    <cfRule type="containsText" dxfId="156" priority="74" operator="containsText" text="土,日">
      <formula>NOT(ISERROR(SEARCH("土,日",AW99)))</formula>
    </cfRule>
  </conditionalFormatting>
  <conditionalFormatting sqref="AW102:BC105">
    <cfRule type="containsText" dxfId="155" priority="438" operator="containsText" text="休">
      <formula>NOT(ISERROR(SEARCH("休",AW102)))</formula>
    </cfRule>
    <cfRule type="containsText" dxfId="154" priority="439" operator="containsText" text="雨">
      <formula>NOT(ISERROR(SEARCH("雨",AW102)))</formula>
    </cfRule>
  </conditionalFormatting>
  <conditionalFormatting sqref="AW116:BC116">
    <cfRule type="containsText" dxfId="153" priority="70" operator="containsText" text="土,日">
      <formula>NOT(ISERROR(SEARCH("土,日",AW116)))</formula>
    </cfRule>
  </conditionalFormatting>
  <conditionalFormatting sqref="AW119:BC122">
    <cfRule type="containsText" dxfId="152" priority="436" operator="containsText" text="休">
      <formula>NOT(ISERROR(SEARCH("休",AW119)))</formula>
    </cfRule>
    <cfRule type="containsText" dxfId="151" priority="437" operator="containsText" text="雨">
      <formula>NOT(ISERROR(SEARCH("雨",AW119)))</formula>
    </cfRule>
  </conditionalFormatting>
  <conditionalFormatting sqref="AW133:BC133">
    <cfRule type="containsText" dxfId="150" priority="66" operator="containsText" text="土,日">
      <formula>NOT(ISERROR(SEARCH("土,日",AW133)))</formula>
    </cfRule>
  </conditionalFormatting>
  <conditionalFormatting sqref="AW136:BC139">
    <cfRule type="containsText" dxfId="149" priority="434" operator="containsText" text="休">
      <formula>NOT(ISERROR(SEARCH("休",AW136)))</formula>
    </cfRule>
    <cfRule type="containsText" dxfId="148" priority="435" operator="containsText" text="雨">
      <formula>NOT(ISERROR(SEARCH("雨",AW136)))</formula>
    </cfRule>
  </conditionalFormatting>
  <conditionalFormatting sqref="BB14">
    <cfRule type="containsText" dxfId="147" priority="92" operator="containsText" text="土">
      <formula>NOT(ISERROR(SEARCH("土",BB14)))</formula>
    </cfRule>
    <cfRule type="containsText" dxfId="146" priority="93" operator="containsText" text="土">
      <formula>NOT(ISERROR(SEARCH("土",BB14)))</formula>
    </cfRule>
  </conditionalFormatting>
  <conditionalFormatting sqref="BB21:BB24">
    <cfRule type="containsText" dxfId="145" priority="397" operator="containsText" text="休">
      <formula>NOT(ISERROR(SEARCH("休",BB21)))</formula>
    </cfRule>
    <cfRule type="containsText" dxfId="144" priority="398" operator="containsText" text="休">
      <formula>NOT(ISERROR(SEARCH("休",BB21)))</formula>
    </cfRule>
    <cfRule type="containsText" dxfId="143" priority="399" operator="containsText" text="休">
      <formula>NOT(ISERROR(SEARCH("休",BB21)))</formula>
    </cfRule>
    <cfRule type="containsText" dxfId="142" priority="400" operator="containsText" text="休">
      <formula>NOT(ISERROR(SEARCH("休",BB21)))</formula>
    </cfRule>
    <cfRule type="containsText" dxfId="141" priority="401" operator="containsText" text="休">
      <formula>NOT(ISERROR(SEARCH("休",BB21)))</formula>
    </cfRule>
  </conditionalFormatting>
  <conditionalFormatting sqref="BB31">
    <cfRule type="containsText" dxfId="140" priority="88" operator="containsText" text="土">
      <formula>NOT(ISERROR(SEARCH("土",BB31)))</formula>
    </cfRule>
    <cfRule type="containsText" dxfId="139" priority="89" operator="containsText" text="土">
      <formula>NOT(ISERROR(SEARCH("土",BB31)))</formula>
    </cfRule>
  </conditionalFormatting>
  <conditionalFormatting sqref="BB38:BB41">
    <cfRule type="containsText" dxfId="138" priority="372" operator="containsText" text="休">
      <formula>NOT(ISERROR(SEARCH("休",BB38)))</formula>
    </cfRule>
    <cfRule type="containsText" dxfId="137" priority="373" operator="containsText" text="休">
      <formula>NOT(ISERROR(SEARCH("休",BB38)))</formula>
    </cfRule>
    <cfRule type="containsText" dxfId="136" priority="374" operator="containsText" text="休">
      <formula>NOT(ISERROR(SEARCH("休",BB38)))</formula>
    </cfRule>
    <cfRule type="containsText" dxfId="135" priority="375" operator="containsText" text="休">
      <formula>NOT(ISERROR(SEARCH("休",BB38)))</formula>
    </cfRule>
    <cfRule type="containsText" dxfId="134" priority="376" operator="containsText" text="休">
      <formula>NOT(ISERROR(SEARCH("休",BB38)))</formula>
    </cfRule>
  </conditionalFormatting>
  <conditionalFormatting sqref="BB48">
    <cfRule type="containsText" dxfId="133" priority="84" operator="containsText" text="土">
      <formula>NOT(ISERROR(SEARCH("土",BB48)))</formula>
    </cfRule>
    <cfRule type="containsText" dxfId="132" priority="85" operator="containsText" text="土">
      <formula>NOT(ISERROR(SEARCH("土",BB48)))</formula>
    </cfRule>
  </conditionalFormatting>
  <conditionalFormatting sqref="BB55:BB58">
    <cfRule type="containsText" dxfId="131" priority="342" operator="containsText" text="休">
      <formula>NOT(ISERROR(SEARCH("休",BB55)))</formula>
    </cfRule>
    <cfRule type="containsText" dxfId="130" priority="343" operator="containsText" text="休">
      <formula>NOT(ISERROR(SEARCH("休",BB55)))</formula>
    </cfRule>
    <cfRule type="containsText" dxfId="129" priority="344" operator="containsText" text="休">
      <formula>NOT(ISERROR(SEARCH("休",BB55)))</formula>
    </cfRule>
    <cfRule type="containsText" dxfId="128" priority="345" operator="containsText" text="休">
      <formula>NOT(ISERROR(SEARCH("休",BB55)))</formula>
    </cfRule>
    <cfRule type="containsText" dxfId="127" priority="346" operator="containsText" text="休">
      <formula>NOT(ISERROR(SEARCH("休",BB55)))</formula>
    </cfRule>
  </conditionalFormatting>
  <conditionalFormatting sqref="BB65">
    <cfRule type="containsText" dxfId="126" priority="80" operator="containsText" text="土">
      <formula>NOT(ISERROR(SEARCH("土",BB65)))</formula>
    </cfRule>
    <cfRule type="containsText" dxfId="125" priority="81" operator="containsText" text="土">
      <formula>NOT(ISERROR(SEARCH("土",BB65)))</formula>
    </cfRule>
  </conditionalFormatting>
  <conditionalFormatting sqref="BB72:BB75">
    <cfRule type="containsText" dxfId="124" priority="312" operator="containsText" text="休">
      <formula>NOT(ISERROR(SEARCH("休",BB72)))</formula>
    </cfRule>
    <cfRule type="containsText" dxfId="123" priority="313" operator="containsText" text="休">
      <formula>NOT(ISERROR(SEARCH("休",BB72)))</formula>
    </cfRule>
    <cfRule type="containsText" dxfId="122" priority="315" operator="containsText" text="休">
      <formula>NOT(ISERROR(SEARCH("休",BB72)))</formula>
    </cfRule>
    <cfRule type="containsText" dxfId="121" priority="316" operator="containsText" text="休">
      <formula>NOT(ISERROR(SEARCH("休",BB72)))</formula>
    </cfRule>
  </conditionalFormatting>
  <conditionalFormatting sqref="BB82">
    <cfRule type="containsText" dxfId="120" priority="76" operator="containsText" text="土">
      <formula>NOT(ISERROR(SEARCH("土",BB82)))</formula>
    </cfRule>
    <cfRule type="containsText" dxfId="119" priority="77" operator="containsText" text="土">
      <formula>NOT(ISERROR(SEARCH("土",BB82)))</formula>
    </cfRule>
  </conditionalFormatting>
  <conditionalFormatting sqref="BB89:BB92">
    <cfRule type="containsText" dxfId="118" priority="282" operator="containsText" text="休">
      <formula>NOT(ISERROR(SEARCH("休",BB89)))</formula>
    </cfRule>
    <cfRule type="containsText" dxfId="117" priority="283" operator="containsText" text="休">
      <formula>NOT(ISERROR(SEARCH("休",BB89)))</formula>
    </cfRule>
    <cfRule type="containsText" dxfId="116" priority="285" operator="containsText" text="休">
      <formula>NOT(ISERROR(SEARCH("休",BB89)))</formula>
    </cfRule>
    <cfRule type="containsText" dxfId="115" priority="286" operator="containsText" text="休">
      <formula>NOT(ISERROR(SEARCH("休",BB89)))</formula>
    </cfRule>
  </conditionalFormatting>
  <conditionalFormatting sqref="BB99">
    <cfRule type="containsText" dxfId="114" priority="72" operator="containsText" text="土">
      <formula>NOT(ISERROR(SEARCH("土",BB99)))</formula>
    </cfRule>
    <cfRule type="containsText" dxfId="113" priority="73" operator="containsText" text="土">
      <formula>NOT(ISERROR(SEARCH("土",BB99)))</formula>
    </cfRule>
  </conditionalFormatting>
  <conditionalFormatting sqref="BB106:BB109">
    <cfRule type="containsText" dxfId="112" priority="267" operator="containsText" text="休">
      <formula>NOT(ISERROR(SEARCH("休",BB106)))</formula>
    </cfRule>
    <cfRule type="containsText" dxfId="111" priority="268" operator="containsText" text="休">
      <formula>NOT(ISERROR(SEARCH("休",BB106)))</formula>
    </cfRule>
    <cfRule type="containsText" dxfId="110" priority="270" operator="containsText" text="休">
      <formula>NOT(ISERROR(SEARCH("休",BB106)))</formula>
    </cfRule>
    <cfRule type="containsText" dxfId="109" priority="271" operator="containsText" text="休">
      <formula>NOT(ISERROR(SEARCH("休",BB106)))</formula>
    </cfRule>
  </conditionalFormatting>
  <conditionalFormatting sqref="BB116">
    <cfRule type="containsText" dxfId="108" priority="68" operator="containsText" text="土">
      <formula>NOT(ISERROR(SEARCH("土",BB116)))</formula>
    </cfRule>
    <cfRule type="containsText" dxfId="107" priority="69" operator="containsText" text="土">
      <formula>NOT(ISERROR(SEARCH("土",BB116)))</formula>
    </cfRule>
  </conditionalFormatting>
  <conditionalFormatting sqref="BB123:BB126">
    <cfRule type="containsText" dxfId="106" priority="222" operator="containsText" text="休">
      <formula>NOT(ISERROR(SEARCH("休",BB123)))</formula>
    </cfRule>
    <cfRule type="containsText" dxfId="105" priority="223" operator="containsText" text="休">
      <formula>NOT(ISERROR(SEARCH("休",BB123)))</formula>
    </cfRule>
    <cfRule type="containsText" dxfId="104" priority="225" operator="containsText" text="休">
      <formula>NOT(ISERROR(SEARCH("休",BB123)))</formula>
    </cfRule>
    <cfRule type="containsText" dxfId="103" priority="226" operator="containsText" text="休">
      <formula>NOT(ISERROR(SEARCH("休",BB123)))</formula>
    </cfRule>
  </conditionalFormatting>
  <conditionalFormatting sqref="BB133">
    <cfRule type="containsText" dxfId="102" priority="64" operator="containsText" text="土">
      <formula>NOT(ISERROR(SEARCH("土",BB133)))</formula>
    </cfRule>
    <cfRule type="containsText" dxfId="101" priority="65" operator="containsText" text="土">
      <formula>NOT(ISERROR(SEARCH("土",BB133)))</formula>
    </cfRule>
  </conditionalFormatting>
  <conditionalFormatting sqref="BB140:BB143">
    <cfRule type="containsText" dxfId="100" priority="192" operator="containsText" text="休">
      <formula>NOT(ISERROR(SEARCH("休",BB140)))</formula>
    </cfRule>
    <cfRule type="containsText" dxfId="99" priority="193" operator="containsText" text="休">
      <formula>NOT(ISERROR(SEARCH("休",BB140)))</formula>
    </cfRule>
    <cfRule type="containsText" dxfId="98" priority="195" operator="containsText" text="休">
      <formula>NOT(ISERROR(SEARCH("休",BB140)))</formula>
    </cfRule>
    <cfRule type="containsText" dxfId="97" priority="196" operator="containsText" text="休">
      <formula>NOT(ISERROR(SEARCH("休",BB140)))</formula>
    </cfRule>
  </conditionalFormatting>
  <conditionalFormatting sqref="BB72:BC76">
    <cfRule type="containsText" dxfId="96" priority="314" operator="containsText" text="休">
      <formula>NOT(ISERROR(SEARCH("休",BB72)))</formula>
    </cfRule>
  </conditionalFormatting>
  <conditionalFormatting sqref="BB89:BC93">
    <cfRule type="containsText" dxfId="95" priority="284" operator="containsText" text="休">
      <formula>NOT(ISERROR(SEARCH("休",BB89)))</formula>
    </cfRule>
  </conditionalFormatting>
  <conditionalFormatting sqref="BB106:BC110">
    <cfRule type="containsText" dxfId="94" priority="269" operator="containsText" text="休">
      <formula>NOT(ISERROR(SEARCH("休",BB106)))</formula>
    </cfRule>
  </conditionalFormatting>
  <conditionalFormatting sqref="BB123:BC127">
    <cfRule type="containsText" dxfId="93" priority="224" operator="containsText" text="休">
      <formula>NOT(ISERROR(SEARCH("休",BB123)))</formula>
    </cfRule>
  </conditionalFormatting>
  <conditionalFormatting sqref="BB140:BC144">
    <cfRule type="containsText" dxfId="92" priority="194" operator="containsText" text="休">
      <formula>NOT(ISERROR(SEARCH("休",BB140)))</formula>
    </cfRule>
  </conditionalFormatting>
  <conditionalFormatting sqref="BC14">
    <cfRule type="containsText" dxfId="91" priority="91" operator="containsText" text="日">
      <formula>NOT(ISERROR(SEARCH("日",BC14)))</formula>
    </cfRule>
  </conditionalFormatting>
  <conditionalFormatting sqref="BC31">
    <cfRule type="containsText" dxfId="90" priority="87" operator="containsText" text="日">
      <formula>NOT(ISERROR(SEARCH("日",BC31)))</formula>
    </cfRule>
  </conditionalFormatting>
  <conditionalFormatting sqref="BC48">
    <cfRule type="containsText" dxfId="89" priority="83" operator="containsText" text="日">
      <formula>NOT(ISERROR(SEARCH("日",BC48)))</formula>
    </cfRule>
  </conditionalFormatting>
  <conditionalFormatting sqref="BC65">
    <cfRule type="containsText" dxfId="88" priority="79" operator="containsText" text="日">
      <formula>NOT(ISERROR(SEARCH("日",BC65)))</formula>
    </cfRule>
  </conditionalFormatting>
  <conditionalFormatting sqref="BC82">
    <cfRule type="containsText" dxfId="87" priority="75" operator="containsText" text="日">
      <formula>NOT(ISERROR(SEARCH("日",BC82)))</formula>
    </cfRule>
  </conditionalFormatting>
  <conditionalFormatting sqref="BC99">
    <cfRule type="containsText" dxfId="86" priority="71" operator="containsText" text="日">
      <formula>NOT(ISERROR(SEARCH("日",BC99)))</formula>
    </cfRule>
  </conditionalFormatting>
  <conditionalFormatting sqref="BC116">
    <cfRule type="containsText" dxfId="85" priority="67" operator="containsText" text="日">
      <formula>NOT(ISERROR(SEARCH("日",BC116)))</formula>
    </cfRule>
  </conditionalFormatting>
  <conditionalFormatting sqref="BC133">
    <cfRule type="containsText" dxfId="84" priority="63" operator="containsText" text="日">
      <formula>NOT(ISERROR(SEARCH("日",BC133)))</formula>
    </cfRule>
  </conditionalFormatting>
  <conditionalFormatting sqref="BH133:BI133 AW14:AX14 BH14:BI14 AW31:AX31 BH31:BI31 AW48:AX48 BH48:BI48 AW65:AX65 BH65:BI65 AW82:AX82 BH82:BI82 AW99:AX99 BH99:BI99 AW116:AX116 BH116:BI116 AW133:AX133">
    <cfRule type="containsText" dxfId="83" priority="35" operator="containsText" text="日">
      <formula>NOT(ISERROR(SEARCH("日",AW14)))</formula>
    </cfRule>
    <cfRule type="containsText" dxfId="82" priority="36" operator="containsText" text="土">
      <formula>NOT(ISERROR(SEARCH("土",AW14)))</formula>
    </cfRule>
  </conditionalFormatting>
  <conditionalFormatting sqref="BH14:BN14">
    <cfRule type="containsText" dxfId="81" priority="62" operator="containsText" text="土,日">
      <formula>NOT(ISERROR(SEARCH("土,日",BH14)))</formula>
    </cfRule>
  </conditionalFormatting>
  <conditionalFormatting sqref="BH17:BN20">
    <cfRule type="containsText" dxfId="80" priority="432" operator="containsText" text="休">
      <formula>NOT(ISERROR(SEARCH("休",BH17)))</formula>
    </cfRule>
    <cfRule type="containsText" dxfId="79" priority="433" operator="containsText" text="雨">
      <formula>NOT(ISERROR(SEARCH("雨",BH17)))</formula>
    </cfRule>
  </conditionalFormatting>
  <conditionalFormatting sqref="BH31:BN31">
    <cfRule type="containsText" dxfId="78" priority="58" operator="containsText" text="土,日">
      <formula>NOT(ISERROR(SEARCH("土,日",BH31)))</formula>
    </cfRule>
  </conditionalFormatting>
  <conditionalFormatting sqref="BH34:BN37">
    <cfRule type="containsText" dxfId="77" priority="430" operator="containsText" text="休">
      <formula>NOT(ISERROR(SEARCH("休",BH34)))</formula>
    </cfRule>
    <cfRule type="containsText" dxfId="76" priority="431" operator="containsText" text="雨">
      <formula>NOT(ISERROR(SEARCH("雨",BH34)))</formula>
    </cfRule>
  </conditionalFormatting>
  <conditionalFormatting sqref="BH48:BN48">
    <cfRule type="containsText" dxfId="75" priority="54" operator="containsText" text="土,日">
      <formula>NOT(ISERROR(SEARCH("土,日",BH48)))</formula>
    </cfRule>
  </conditionalFormatting>
  <conditionalFormatting sqref="BH51:BN54">
    <cfRule type="containsText" dxfId="74" priority="428" operator="containsText" text="休">
      <formula>NOT(ISERROR(SEARCH("休",BH51)))</formula>
    </cfRule>
    <cfRule type="containsText" dxfId="73" priority="429" operator="containsText" text="雨">
      <formula>NOT(ISERROR(SEARCH("雨",BH51)))</formula>
    </cfRule>
  </conditionalFormatting>
  <conditionalFormatting sqref="BH65:BN65">
    <cfRule type="containsText" dxfId="72" priority="50" operator="containsText" text="土,日">
      <formula>NOT(ISERROR(SEARCH("土,日",BH65)))</formula>
    </cfRule>
  </conditionalFormatting>
  <conditionalFormatting sqref="BH68:BN71">
    <cfRule type="containsText" dxfId="71" priority="426" operator="containsText" text="休">
      <formula>NOT(ISERROR(SEARCH("休",BH68)))</formula>
    </cfRule>
    <cfRule type="containsText" dxfId="70" priority="427" operator="containsText" text="雨">
      <formula>NOT(ISERROR(SEARCH("雨",BH68)))</formula>
    </cfRule>
  </conditionalFormatting>
  <conditionalFormatting sqref="BH82:BN82">
    <cfRule type="containsText" dxfId="69" priority="46" operator="containsText" text="土,日">
      <formula>NOT(ISERROR(SEARCH("土,日",BH82)))</formula>
    </cfRule>
  </conditionalFormatting>
  <conditionalFormatting sqref="BH85:BN88">
    <cfRule type="containsText" dxfId="68" priority="424" operator="containsText" text="休">
      <formula>NOT(ISERROR(SEARCH("休",BH85)))</formula>
    </cfRule>
    <cfRule type="containsText" dxfId="67" priority="425" operator="containsText" text="雨">
      <formula>NOT(ISERROR(SEARCH("雨",BH85)))</formula>
    </cfRule>
  </conditionalFormatting>
  <conditionalFormatting sqref="BH99:BN99">
    <cfRule type="containsText" dxfId="66" priority="42" operator="containsText" text="土,日">
      <formula>NOT(ISERROR(SEARCH("土,日",BH99)))</formula>
    </cfRule>
  </conditionalFormatting>
  <conditionalFormatting sqref="BH102:BN105">
    <cfRule type="containsText" dxfId="65" priority="422" operator="containsText" text="休">
      <formula>NOT(ISERROR(SEARCH("休",BH102)))</formula>
    </cfRule>
    <cfRule type="containsText" dxfId="64" priority="423" operator="containsText" text="雨">
      <formula>NOT(ISERROR(SEARCH("雨",BH102)))</formula>
    </cfRule>
  </conditionalFormatting>
  <conditionalFormatting sqref="BH116:BN116">
    <cfRule type="containsText" dxfId="63" priority="38" operator="containsText" text="土,日">
      <formula>NOT(ISERROR(SEARCH("土,日",BH116)))</formula>
    </cfRule>
  </conditionalFormatting>
  <conditionalFormatting sqref="BH119:BN122">
    <cfRule type="containsText" dxfId="62" priority="420" operator="containsText" text="休">
      <formula>NOT(ISERROR(SEARCH("休",BH119)))</formula>
    </cfRule>
    <cfRule type="containsText" dxfId="61" priority="421" operator="containsText" text="雨">
      <formula>NOT(ISERROR(SEARCH("雨",BH119)))</formula>
    </cfRule>
  </conditionalFormatting>
  <conditionalFormatting sqref="BH133:BN133">
    <cfRule type="containsText" dxfId="60" priority="34" operator="containsText" text="土,日">
      <formula>NOT(ISERROR(SEARCH("土,日",BH133)))</formula>
    </cfRule>
  </conditionalFormatting>
  <conditionalFormatting sqref="BH136:BN139">
    <cfRule type="containsText" dxfId="59" priority="418" operator="containsText" text="休">
      <formula>NOT(ISERROR(SEARCH("休",BH136)))</formula>
    </cfRule>
    <cfRule type="containsText" dxfId="58" priority="419" operator="containsText" text="雨">
      <formula>NOT(ISERROR(SEARCH("雨",BH136)))</formula>
    </cfRule>
  </conditionalFormatting>
  <conditionalFormatting sqref="BM14">
    <cfRule type="containsText" dxfId="57" priority="60" operator="containsText" text="土">
      <formula>NOT(ISERROR(SEARCH("土",BM14)))</formula>
    </cfRule>
    <cfRule type="containsText" dxfId="56" priority="61" operator="containsText" text="土">
      <formula>NOT(ISERROR(SEARCH("土",BM14)))</formula>
    </cfRule>
  </conditionalFormatting>
  <conditionalFormatting sqref="BM21:BM24">
    <cfRule type="containsText" dxfId="55" priority="392" operator="containsText" text="休">
      <formula>NOT(ISERROR(SEARCH("休",BM21)))</formula>
    </cfRule>
    <cfRule type="containsText" dxfId="54" priority="393" operator="containsText" text="休">
      <formula>NOT(ISERROR(SEARCH("休",BM21)))</formula>
    </cfRule>
    <cfRule type="containsText" dxfId="53" priority="394" operator="containsText" text="休">
      <formula>NOT(ISERROR(SEARCH("休",BM21)))</formula>
    </cfRule>
    <cfRule type="containsText" dxfId="52" priority="395" operator="containsText" text="休">
      <formula>NOT(ISERROR(SEARCH("休",BM21)))</formula>
    </cfRule>
    <cfRule type="containsText" dxfId="51" priority="396" operator="containsText" text="休">
      <formula>NOT(ISERROR(SEARCH("休",BM21)))</formula>
    </cfRule>
  </conditionalFormatting>
  <conditionalFormatting sqref="BM31">
    <cfRule type="containsText" dxfId="50" priority="56" operator="containsText" text="土">
      <formula>NOT(ISERROR(SEARCH("土",BM31)))</formula>
    </cfRule>
    <cfRule type="containsText" dxfId="49" priority="57" operator="containsText" text="土">
      <formula>NOT(ISERROR(SEARCH("土",BM31)))</formula>
    </cfRule>
  </conditionalFormatting>
  <conditionalFormatting sqref="BM38:BM41">
    <cfRule type="containsText" dxfId="48" priority="367" operator="containsText" text="休">
      <formula>NOT(ISERROR(SEARCH("休",BM38)))</formula>
    </cfRule>
    <cfRule type="containsText" dxfId="47" priority="368" operator="containsText" text="休">
      <formula>NOT(ISERROR(SEARCH("休",BM38)))</formula>
    </cfRule>
    <cfRule type="containsText" dxfId="46" priority="370" operator="containsText" text="休">
      <formula>NOT(ISERROR(SEARCH("休",BM38)))</formula>
    </cfRule>
    <cfRule type="containsText" dxfId="45" priority="371" operator="containsText" text="休">
      <formula>NOT(ISERROR(SEARCH("休",BM38)))</formula>
    </cfRule>
  </conditionalFormatting>
  <conditionalFormatting sqref="BM48">
    <cfRule type="containsText" dxfId="44" priority="52" operator="containsText" text="土">
      <formula>NOT(ISERROR(SEARCH("土",BM48)))</formula>
    </cfRule>
    <cfRule type="containsText" dxfId="43" priority="53" operator="containsText" text="土">
      <formula>NOT(ISERROR(SEARCH("土",BM48)))</formula>
    </cfRule>
  </conditionalFormatting>
  <conditionalFormatting sqref="BM55:BM58">
    <cfRule type="containsText" dxfId="42" priority="337" operator="containsText" text="休">
      <formula>NOT(ISERROR(SEARCH("休",BM55)))</formula>
    </cfRule>
    <cfRule type="containsText" dxfId="41" priority="338" operator="containsText" text="休">
      <formula>NOT(ISERROR(SEARCH("休",BM55)))</formula>
    </cfRule>
    <cfRule type="containsText" dxfId="40" priority="340" operator="containsText" text="休">
      <formula>NOT(ISERROR(SEARCH("休",BM55)))</formula>
    </cfRule>
    <cfRule type="containsText" dxfId="39" priority="341" operator="containsText" text="休">
      <formula>NOT(ISERROR(SEARCH("休",BM55)))</formula>
    </cfRule>
  </conditionalFormatting>
  <conditionalFormatting sqref="BM65">
    <cfRule type="containsText" dxfId="38" priority="48" operator="containsText" text="土">
      <formula>NOT(ISERROR(SEARCH("土",BM65)))</formula>
    </cfRule>
    <cfRule type="containsText" dxfId="37" priority="49" operator="containsText" text="土">
      <formula>NOT(ISERROR(SEARCH("土",BM65)))</formula>
    </cfRule>
  </conditionalFormatting>
  <conditionalFormatting sqref="BM72:BM75">
    <cfRule type="containsText" dxfId="36" priority="307" operator="containsText" text="休">
      <formula>NOT(ISERROR(SEARCH("休",BM72)))</formula>
    </cfRule>
    <cfRule type="containsText" dxfId="35" priority="308" operator="containsText" text="休">
      <formula>NOT(ISERROR(SEARCH("休",BM72)))</formula>
    </cfRule>
    <cfRule type="containsText" dxfId="34" priority="310" operator="containsText" text="休">
      <formula>NOT(ISERROR(SEARCH("休",BM72)))</formula>
    </cfRule>
    <cfRule type="containsText" dxfId="33" priority="311" operator="containsText" text="休">
      <formula>NOT(ISERROR(SEARCH("休",BM72)))</formula>
    </cfRule>
  </conditionalFormatting>
  <conditionalFormatting sqref="BM82">
    <cfRule type="containsText" dxfId="32" priority="44" operator="containsText" text="土">
      <formula>NOT(ISERROR(SEARCH("土",BM82)))</formula>
    </cfRule>
    <cfRule type="containsText" dxfId="31" priority="45" operator="containsText" text="土">
      <formula>NOT(ISERROR(SEARCH("土",BM82)))</formula>
    </cfRule>
  </conditionalFormatting>
  <conditionalFormatting sqref="BM89:BM92">
    <cfRule type="containsText" dxfId="30" priority="277" operator="containsText" text="休">
      <formula>NOT(ISERROR(SEARCH("休",BM89)))</formula>
    </cfRule>
    <cfRule type="containsText" dxfId="29" priority="278" operator="containsText" text="休">
      <formula>NOT(ISERROR(SEARCH("休",BM89)))</formula>
    </cfRule>
    <cfRule type="containsText" dxfId="28" priority="279" operator="containsText" text="休">
      <formula>NOT(ISERROR(SEARCH("休",BM89)))</formula>
    </cfRule>
    <cfRule type="containsText" dxfId="27" priority="280" operator="containsText" text="休">
      <formula>NOT(ISERROR(SEARCH("休",BM89)))</formula>
    </cfRule>
    <cfRule type="containsText" dxfId="26" priority="281" operator="containsText" text="休">
      <formula>NOT(ISERROR(SEARCH("休",BM89)))</formula>
    </cfRule>
  </conditionalFormatting>
  <conditionalFormatting sqref="BM99">
    <cfRule type="containsText" dxfId="25" priority="41" operator="containsText" text="土">
      <formula>NOT(ISERROR(SEARCH("土",BM99)))</formula>
    </cfRule>
  </conditionalFormatting>
  <conditionalFormatting sqref="BM106:BM109">
    <cfRule type="containsText" dxfId="24" priority="272" operator="containsText" text="休">
      <formula>NOT(ISERROR(SEARCH("休",BM106)))</formula>
    </cfRule>
    <cfRule type="containsText" dxfId="23" priority="273" operator="containsText" text="休">
      <formula>NOT(ISERROR(SEARCH("休",BM106)))</formula>
    </cfRule>
    <cfRule type="containsText" dxfId="22" priority="274" operator="containsText" text="休">
      <formula>NOT(ISERROR(SEARCH("休",BM106)))</formula>
    </cfRule>
    <cfRule type="containsText" dxfId="21" priority="275" operator="containsText" text="休">
      <formula>NOT(ISERROR(SEARCH("休",BM106)))</formula>
    </cfRule>
    <cfRule type="containsText" dxfId="20" priority="276" operator="containsText" text="休">
      <formula>NOT(ISERROR(SEARCH("休",BM106)))</formula>
    </cfRule>
  </conditionalFormatting>
  <conditionalFormatting sqref="BM116">
    <cfRule type="containsText" dxfId="19" priority="37" operator="containsText" text="土">
      <formula>NOT(ISERROR(SEARCH("土",BM116)))</formula>
    </cfRule>
  </conditionalFormatting>
  <conditionalFormatting sqref="BM123:BM126">
    <cfRule type="containsText" dxfId="18" priority="217" operator="containsText" text="休">
      <formula>NOT(ISERROR(SEARCH("休",BM123)))</formula>
    </cfRule>
    <cfRule type="containsText" dxfId="17" priority="218" operator="containsText" text="休">
      <formula>NOT(ISERROR(SEARCH("休",BM123)))</formula>
    </cfRule>
    <cfRule type="containsText" dxfId="16" priority="219" operator="containsText" text="休">
      <formula>NOT(ISERROR(SEARCH("休",BM123)))</formula>
    </cfRule>
    <cfRule type="containsText" dxfId="15" priority="220" operator="containsText" text="休">
      <formula>NOT(ISERROR(SEARCH("休",BM123)))</formula>
    </cfRule>
    <cfRule type="containsText" dxfId="14" priority="221" operator="containsText" text="休">
      <formula>NOT(ISERROR(SEARCH("休",BM123)))</formula>
    </cfRule>
  </conditionalFormatting>
  <conditionalFormatting sqref="BM133">
    <cfRule type="containsText" dxfId="13" priority="33" operator="containsText" text="土">
      <formula>NOT(ISERROR(SEARCH("土",BM133)))</formula>
    </cfRule>
  </conditionalFormatting>
  <conditionalFormatting sqref="BM140:BM143">
    <cfRule type="containsText" dxfId="12" priority="187" operator="containsText" text="休">
      <formula>NOT(ISERROR(SEARCH("休",BM140)))</formula>
    </cfRule>
    <cfRule type="containsText" dxfId="11" priority="188" operator="containsText" text="休">
      <formula>NOT(ISERROR(SEARCH("休",BM140)))</formula>
    </cfRule>
    <cfRule type="containsText" dxfId="10" priority="190" operator="containsText" text="休">
      <formula>NOT(ISERROR(SEARCH("休",BM140)))</formula>
    </cfRule>
    <cfRule type="containsText" dxfId="9" priority="191" operator="containsText" text="休">
      <formula>NOT(ISERROR(SEARCH("休",BM140)))</formula>
    </cfRule>
  </conditionalFormatting>
  <conditionalFormatting sqref="BM38:BN42">
    <cfRule type="containsText" dxfId="8" priority="369" operator="containsText" text="休">
      <formula>NOT(ISERROR(SEARCH("休",BM38)))</formula>
    </cfRule>
  </conditionalFormatting>
  <conditionalFormatting sqref="BM55:BN59">
    <cfRule type="containsText" dxfId="7" priority="339" operator="containsText" text="休">
      <formula>NOT(ISERROR(SEARCH("休",BM55)))</formula>
    </cfRule>
  </conditionalFormatting>
  <conditionalFormatting sqref="BM72:BN76">
    <cfRule type="containsText" dxfId="6" priority="309" operator="containsText" text="休">
      <formula>NOT(ISERROR(SEARCH("休",BM72)))</formula>
    </cfRule>
  </conditionalFormatting>
  <conditionalFormatting sqref="BM140:BN144">
    <cfRule type="containsText" dxfId="5" priority="189" operator="containsText" text="休">
      <formula>NOT(ISERROR(SEARCH("休",BM140)))</formula>
    </cfRule>
  </conditionalFormatting>
  <conditionalFormatting sqref="BN14">
    <cfRule type="containsText" dxfId="4" priority="59" operator="containsText" text="日">
      <formula>NOT(ISERROR(SEARCH("日",BN14)))</formula>
    </cfRule>
  </conditionalFormatting>
  <conditionalFormatting sqref="BN31">
    <cfRule type="containsText" dxfId="3" priority="55" operator="containsText" text="日">
      <formula>NOT(ISERROR(SEARCH("日",BN31)))</formula>
    </cfRule>
  </conditionalFormatting>
  <conditionalFormatting sqref="BN48">
    <cfRule type="containsText" dxfId="2" priority="51" operator="containsText" text="日">
      <formula>NOT(ISERROR(SEARCH("日",BN48)))</formula>
    </cfRule>
  </conditionalFormatting>
  <conditionalFormatting sqref="BN65">
    <cfRule type="containsText" dxfId="1" priority="47" operator="containsText" text="日">
      <formula>NOT(ISERROR(SEARCH("日",BN65)))</formula>
    </cfRule>
  </conditionalFormatting>
  <conditionalFormatting sqref="BN82">
    <cfRule type="containsText" dxfId="0" priority="43" operator="containsText" text="日">
      <formula>NOT(ISERROR(SEARCH("日",BN82)))</formula>
    </cfRule>
  </conditionalFormatting>
  <dataValidations count="3">
    <dataValidation type="list" allowBlank="1" showInputMessage="1" showErrorMessage="1" sqref="C138:I139 N19:T20 N36:T37 N53:T54 N70:T71 Z19:AF20 N87:T88 Z36:AF37 Z53:AF54 Z70:AF71 Z87:AF88 Z104:AF105 AK36:AQ37 N104:T105 N121:T122 C156:I157 Z121:AF122 Z138:AF139 AK19:AQ20 AK53:AQ54 AK70:AQ71 AK87:AQ88 AK104:AQ105 AK121:AQ122 AK138:AQ139 AW19:BC20 AW36:BC37 AW53:BC54 AW70:BC71 AW87:BC88 AW104:BC105 AW121:BC122 AW138:BC139 BH19:BN20 BH36:BN37 BH53:BN54 BH70:BN71 BH87:BN88 BH104:BN105 BH121:BN122 BH138:BN139 C19:I20 C36:I37 C53:I54 C70:I71 C87:I88 C104:I105 C121:I122 N138:T139" xr:uid="{47BCE427-8A87-48A7-9222-792B135B68D3}">
      <formula1>"休,雨"</formula1>
    </dataValidation>
    <dataValidation type="list" allowBlank="1" showInputMessage="1" showErrorMessage="1" sqref="C17:I18 BH136:BN137 C34:I35 C51:I52 C68:I69 C136:I137 C85:I86 N17:T18 N34:T35 N51:T52 N68:T69 N85:T86 Z34:AF35 C102:I103 C119:I120 C154:I155 N102:T103 N119:T120 Z17:AF18 Z51:AF52 Z68:AF69 Z85:AF86 Z102:AF103 Z119:AF120 Z136:AF137 AK17:AQ18 AK34:AQ35 AK51:AQ52 AK68:AQ69 AK85:AQ86 AK102:AQ103 AK119:AQ120 AK136:AQ137 AW17:BC18 AW34:BC35 AW51:BC52 AW68:BC69 AW85:BC86 AW102:BC103 AW119:BC120 AW136:BC137 BH17:BN18 BH34:BN35 BH51:BN52 BH68:BN69 BH85:BN86 BH102:BN103 BH119:BN120 N136:T137" xr:uid="{C23D639E-0C9E-4820-A1A7-E55D5D83F992}">
      <formula1>"休"</formula1>
    </dataValidation>
    <dataValidation type="list" allowBlank="1" showInputMessage="1" showErrorMessage="1" sqref="C15:I16 C32:I33 C49:I50 C66:I67 C83:I84 N15:T16 C100:I101 N32:T33 N49:T50 N66:T67 N83:T84 N100:T101 Z32:AF33 C117:I118 C134:I135 C152:I153 N117:T118 N134:T135 Z15:AF16 Z49:AF50 Z66:AF67 Z83:AF84 Z100:AF101 Z117:AF118 Z134:AF135 AK15:AQ16 AK32:AQ33 AK49:AQ50 AK66:AQ67 AK83:AQ84 AK100:AQ101 AK117:AQ118 AK134:AQ135 AW15:BC16 AW32:BC33 AW49:BC50 AW66:BC67 AW83:BC84 AW100:BC101 AW117:BC118 AW134:BC135 BH15:BN16 BH32:BN33 BH49:BN50 BH66:BN67 BH83:BN84 BH100:BN101 BH117:BN118 BH134:BN135" xr:uid="{B781F4EC-ACE5-4E5C-9DD6-67AED0073969}">
      <formula1>"夏休,冬休,中止,制作,その他"</formula1>
    </dataValidation>
  </dataValidations>
  <pageMargins left="0.23622047244094491" right="0.23622047244094491" top="0.74803149606299213" bottom="0.74803149606299213" header="0.31496062992125984" footer="0.31496062992125984"/>
  <pageSetup paperSize="9" scale="55" orientation="portrait" r:id="rId1"/>
  <rowBreaks count="1" manualBreakCount="1">
    <brk id="146" max="23" man="1"/>
  </rowBreaks>
  <colBreaks count="2" manualBreakCount="2">
    <brk id="23" max="143" man="1"/>
    <brk id="46" max="143"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49"/>
  <sheetViews>
    <sheetView view="pageBreakPreview" zoomScaleNormal="75" zoomScaleSheetLayoutView="100" workbookViewId="0"/>
  </sheetViews>
  <sheetFormatPr defaultColWidth="9" defaultRowHeight="13.5"/>
  <cols>
    <col min="1" max="1" width="2" customWidth="1"/>
    <col min="2" max="2" width="2.75" customWidth="1"/>
    <col min="3" max="3" width="14.625" customWidth="1"/>
    <col min="4" max="4" width="4" customWidth="1"/>
    <col min="5" max="9" width="7.875" customWidth="1"/>
    <col min="10" max="10" width="23.625" customWidth="1"/>
    <col min="11" max="12" width="3.625" customWidth="1"/>
  </cols>
  <sheetData>
    <row r="1" spans="1:14" ht="30" customHeight="1">
      <c r="A1" s="441"/>
      <c r="B1" s="505" t="s">
        <v>607</v>
      </c>
      <c r="C1" s="44"/>
      <c r="D1" s="44"/>
      <c r="E1" s="44"/>
      <c r="F1" s="44"/>
      <c r="G1" s="648" t="s">
        <v>660</v>
      </c>
      <c r="H1" s="648"/>
      <c r="I1" s="648"/>
      <c r="J1" s="648"/>
      <c r="K1" s="44"/>
      <c r="L1" s="44"/>
      <c r="M1" s="44"/>
      <c r="N1" s="44"/>
    </row>
    <row r="2" spans="1:14" ht="30" customHeight="1">
      <c r="A2" s="441"/>
      <c r="C2" s="44"/>
      <c r="D2" s="44"/>
      <c r="E2" s="44"/>
      <c r="F2" s="44"/>
      <c r="G2" s="44"/>
      <c r="H2" s="44"/>
      <c r="I2" s="838"/>
      <c r="J2" s="838"/>
      <c r="K2" s="44"/>
      <c r="L2" s="44"/>
      <c r="M2" s="44"/>
      <c r="N2" s="44"/>
    </row>
    <row r="3" spans="1:14" ht="30" customHeight="1">
      <c r="A3" s="441"/>
      <c r="C3" s="44"/>
      <c r="D3" s="44"/>
      <c r="E3" s="44"/>
      <c r="F3" s="44"/>
      <c r="G3" s="44"/>
      <c r="H3" s="44"/>
      <c r="I3" s="44"/>
      <c r="J3" s="44"/>
      <c r="K3" s="44"/>
      <c r="L3" s="44"/>
      <c r="M3" s="44"/>
      <c r="N3" s="44"/>
    </row>
    <row r="4" spans="1:14" ht="30" customHeight="1">
      <c r="A4" s="441"/>
      <c r="C4" s="44"/>
      <c r="D4" s="44"/>
      <c r="E4" s="44"/>
      <c r="F4" s="44"/>
      <c r="G4" s="44"/>
      <c r="H4" s="44"/>
      <c r="I4" s="44"/>
      <c r="J4" s="44"/>
      <c r="K4" s="44"/>
      <c r="L4" s="44"/>
      <c r="M4" s="44"/>
      <c r="N4" s="44"/>
    </row>
    <row r="5" spans="1:14" ht="39" customHeight="1">
      <c r="A5" s="441"/>
      <c r="B5" s="647" t="s">
        <v>124</v>
      </c>
      <c r="C5" s="518"/>
      <c r="D5" s="518"/>
      <c r="E5" s="518"/>
      <c r="F5" s="518"/>
      <c r="G5" s="518"/>
      <c r="H5" s="518"/>
      <c r="I5" s="518"/>
      <c r="J5" s="518"/>
      <c r="K5" s="44"/>
      <c r="L5" s="44"/>
      <c r="M5" s="44"/>
      <c r="N5" s="44"/>
    </row>
    <row r="6" spans="1:14" ht="30" customHeight="1">
      <c r="A6" s="441"/>
      <c r="C6" s="44"/>
      <c r="D6" s="44"/>
      <c r="E6" s="44"/>
      <c r="F6" s="44"/>
      <c r="G6" s="44"/>
      <c r="H6" s="44"/>
      <c r="I6" s="44"/>
      <c r="J6" s="44"/>
      <c r="K6" s="44"/>
      <c r="L6" s="44"/>
      <c r="M6" s="44"/>
      <c r="N6" s="44"/>
    </row>
    <row r="7" spans="1:14" ht="30" customHeight="1">
      <c r="A7" s="441"/>
      <c r="C7" s="44"/>
      <c r="D7" s="44"/>
      <c r="E7" s="74" t="s">
        <v>419</v>
      </c>
      <c r="F7" s="74"/>
      <c r="G7" s="74" t="s">
        <v>10</v>
      </c>
      <c r="H7" s="74"/>
      <c r="I7" s="74" t="s">
        <v>121</v>
      </c>
      <c r="J7" s="44"/>
      <c r="K7" s="44"/>
      <c r="L7" s="44"/>
      <c r="M7" s="44"/>
      <c r="N7" s="44"/>
    </row>
    <row r="8" spans="1:14" ht="30" customHeight="1">
      <c r="A8" s="441"/>
      <c r="C8" s="44"/>
      <c r="D8" s="44"/>
      <c r="E8" s="44"/>
      <c r="F8" s="44"/>
      <c r="G8" s="44"/>
      <c r="H8" s="44"/>
      <c r="I8" s="44"/>
      <c r="J8" s="44"/>
      <c r="K8" s="44"/>
      <c r="L8" s="44"/>
      <c r="M8" s="44"/>
      <c r="N8" s="44"/>
    </row>
    <row r="9" spans="1:14" ht="30" customHeight="1">
      <c r="A9" s="441"/>
      <c r="C9" s="44"/>
      <c r="D9" s="44"/>
      <c r="E9" s="44"/>
      <c r="F9" s="44"/>
      <c r="G9" s="44"/>
      <c r="H9" s="44"/>
      <c r="I9" s="44"/>
      <c r="J9" s="44"/>
      <c r="K9" s="44"/>
      <c r="L9" s="44"/>
      <c r="M9" s="44"/>
      <c r="N9" s="44"/>
    </row>
    <row r="10" spans="1:14" ht="30" customHeight="1">
      <c r="A10" s="441"/>
      <c r="C10" s="44"/>
      <c r="D10" s="44"/>
      <c r="E10" s="44"/>
      <c r="F10" s="44"/>
      <c r="G10" s="44"/>
      <c r="H10" s="44"/>
      <c r="I10" s="44"/>
      <c r="J10" s="44"/>
      <c r="K10" s="44"/>
      <c r="L10" s="44"/>
      <c r="M10" s="44"/>
      <c r="N10" s="44"/>
    </row>
    <row r="11" spans="1:14" ht="30" customHeight="1">
      <c r="A11" s="441"/>
      <c r="C11" s="44"/>
      <c r="D11" s="44"/>
      <c r="E11" s="44"/>
      <c r="F11" s="44"/>
      <c r="G11" s="44"/>
      <c r="H11" s="44"/>
      <c r="I11" s="44"/>
      <c r="J11" s="44"/>
      <c r="K11" s="44"/>
      <c r="L11" s="44"/>
      <c r="M11" s="44"/>
      <c r="N11" s="44"/>
    </row>
    <row r="12" spans="1:14" ht="30" customHeight="1">
      <c r="A12" s="441"/>
      <c r="C12" s="44"/>
      <c r="D12" s="44"/>
      <c r="E12" s="44" t="s">
        <v>122</v>
      </c>
      <c r="F12" s="44"/>
      <c r="G12" s="44"/>
      <c r="H12" s="44"/>
      <c r="I12" s="44"/>
      <c r="J12" s="44"/>
      <c r="K12" s="44"/>
      <c r="L12" s="44"/>
      <c r="M12" s="44"/>
      <c r="N12" s="44"/>
    </row>
    <row r="13" spans="1:14" ht="30" customHeight="1">
      <c r="A13" s="441"/>
      <c r="C13" s="44"/>
      <c r="D13" s="44"/>
      <c r="E13" s="44" t="s">
        <v>608</v>
      </c>
      <c r="F13" s="44"/>
      <c r="G13" s="44"/>
      <c r="H13" s="44"/>
      <c r="I13" s="44"/>
      <c r="J13" s="44"/>
      <c r="K13" s="44"/>
      <c r="L13" s="44"/>
      <c r="M13" s="44"/>
      <c r="N13" s="44"/>
    </row>
    <row r="14" spans="1:14" ht="30" customHeight="1">
      <c r="A14" s="441"/>
      <c r="C14" s="44"/>
      <c r="D14" s="44"/>
      <c r="E14" s="44" t="s">
        <v>610</v>
      </c>
      <c r="F14" s="44"/>
      <c r="G14" s="44"/>
      <c r="H14" s="44"/>
      <c r="I14" s="44"/>
      <c r="J14" s="44"/>
      <c r="K14" s="44"/>
      <c r="L14" s="44"/>
      <c r="M14" s="44"/>
      <c r="N14" s="44"/>
    </row>
    <row r="15" spans="1:14" ht="30" customHeight="1">
      <c r="A15" s="441"/>
      <c r="B15" s="441"/>
      <c r="C15" s="440"/>
      <c r="D15" s="440"/>
      <c r="E15" s="440"/>
      <c r="F15" s="440"/>
      <c r="G15" s="440"/>
      <c r="H15" s="440"/>
      <c r="I15" s="440"/>
      <c r="J15" s="440"/>
      <c r="K15" s="44"/>
      <c r="L15" s="44"/>
      <c r="M15" s="44"/>
      <c r="N15" s="44"/>
    </row>
    <row r="16" spans="1:14" ht="30" customHeight="1">
      <c r="A16" s="441"/>
      <c r="B16" s="441"/>
      <c r="C16" s="440"/>
      <c r="D16" s="440"/>
      <c r="E16" s="440"/>
      <c r="F16" s="440"/>
      <c r="G16" s="440"/>
      <c r="H16" s="440"/>
      <c r="I16" s="440"/>
      <c r="J16" s="440"/>
      <c r="K16" s="44"/>
      <c r="L16" s="44"/>
      <c r="M16" s="44"/>
      <c r="N16" s="44"/>
    </row>
    <row r="17" spans="1:14" ht="30" customHeight="1">
      <c r="A17" s="441"/>
      <c r="B17" s="441"/>
      <c r="C17" s="440"/>
      <c r="D17" s="440"/>
      <c r="E17" s="440"/>
      <c r="F17" s="440"/>
      <c r="G17" s="440"/>
      <c r="H17" s="440"/>
      <c r="I17" s="440"/>
      <c r="J17" s="440"/>
      <c r="K17" s="44"/>
      <c r="L17" s="44"/>
      <c r="M17" s="44"/>
      <c r="N17" s="44"/>
    </row>
    <row r="18" spans="1:14" ht="30" customHeight="1">
      <c r="A18" s="441"/>
      <c r="B18" s="441"/>
      <c r="C18" s="440"/>
      <c r="D18" s="440"/>
      <c r="E18" s="440"/>
      <c r="F18" s="440"/>
      <c r="G18" s="440"/>
      <c r="H18" s="440"/>
      <c r="I18" s="440"/>
      <c r="J18" s="440"/>
      <c r="K18" s="44"/>
      <c r="L18" s="44"/>
      <c r="M18" s="44"/>
      <c r="N18" s="44"/>
    </row>
    <row r="19" spans="1:14" ht="30" customHeight="1">
      <c r="A19" s="441"/>
      <c r="B19" s="441"/>
      <c r="C19" s="440"/>
      <c r="D19" s="440"/>
      <c r="E19" s="440"/>
      <c r="F19" s="440"/>
      <c r="G19" s="440"/>
      <c r="H19" s="440"/>
      <c r="I19" s="440"/>
      <c r="J19" s="440"/>
      <c r="K19" s="44"/>
      <c r="L19" s="44"/>
      <c r="M19" s="44"/>
      <c r="N19" s="44"/>
    </row>
    <row r="20" spans="1:14" ht="30" customHeight="1">
      <c r="A20" s="441"/>
      <c r="B20" s="441"/>
      <c r="C20" s="440"/>
      <c r="D20" s="440"/>
      <c r="E20" s="440"/>
      <c r="F20" s="440"/>
      <c r="G20" s="440"/>
      <c r="H20" s="440"/>
      <c r="I20" s="440"/>
      <c r="J20" s="440"/>
      <c r="K20" s="44"/>
      <c r="L20" s="44"/>
      <c r="M20" s="44"/>
      <c r="N20" s="44"/>
    </row>
    <row r="21" spans="1:14" ht="30" customHeight="1">
      <c r="A21" s="441"/>
      <c r="B21" s="441"/>
      <c r="C21" s="440"/>
      <c r="D21" s="440"/>
      <c r="E21" s="440"/>
      <c r="F21" s="440"/>
      <c r="G21" s="440"/>
      <c r="H21" s="440"/>
      <c r="I21" s="440"/>
      <c r="J21" s="440"/>
      <c r="K21" s="44"/>
      <c r="L21" s="44"/>
      <c r="M21" s="44"/>
      <c r="N21" s="44"/>
    </row>
    <row r="22" spans="1:14" ht="30" customHeight="1">
      <c r="A22" s="441"/>
      <c r="B22" s="441"/>
      <c r="C22" s="441"/>
      <c r="D22" s="75" t="s">
        <v>120</v>
      </c>
      <c r="E22" s="518" t="str">
        <f>基礎データ入力!C2</f>
        <v>○○高校改築工事</v>
      </c>
      <c r="F22" s="518"/>
      <c r="G22" s="518"/>
      <c r="H22" s="518"/>
      <c r="I22" s="518"/>
      <c r="J22" s="518"/>
      <c r="K22" s="44"/>
      <c r="L22" s="44"/>
      <c r="M22" s="44"/>
      <c r="N22" s="44"/>
    </row>
    <row r="23" spans="1:14" ht="30" customHeight="1">
      <c r="A23" s="441"/>
      <c r="B23" s="441"/>
      <c r="C23" s="441"/>
      <c r="D23" s="75" t="s">
        <v>609</v>
      </c>
      <c r="E23" s="518" t="str">
        <f>基礎データ入力!C7</f>
        <v>○○建設株式会社</v>
      </c>
      <c r="F23" s="518"/>
      <c r="G23" s="518"/>
      <c r="H23" s="518"/>
      <c r="I23" s="518"/>
      <c r="J23" s="518"/>
      <c r="K23" s="44"/>
      <c r="L23" s="44"/>
      <c r="M23" s="44"/>
      <c r="N23" s="44"/>
    </row>
    <row r="24" spans="1:14" ht="30" customHeight="1">
      <c r="A24" s="441"/>
      <c r="B24" s="441"/>
      <c r="C24" s="441"/>
      <c r="D24" s="442"/>
      <c r="E24" s="440"/>
      <c r="F24" s="440"/>
      <c r="G24" s="440"/>
      <c r="H24" s="440"/>
      <c r="I24" s="440"/>
      <c r="J24" s="440"/>
      <c r="K24" s="44"/>
      <c r="L24" s="44"/>
      <c r="M24" s="44"/>
      <c r="N24" s="44"/>
    </row>
    <row r="25" spans="1:14" ht="30" customHeight="1">
      <c r="A25" s="441"/>
      <c r="B25" s="441"/>
      <c r="C25" s="441"/>
      <c r="D25" s="442"/>
      <c r="E25" s="837"/>
      <c r="F25" s="837"/>
      <c r="G25" s="837"/>
      <c r="H25" s="837"/>
      <c r="I25" s="837"/>
      <c r="J25" s="837"/>
      <c r="K25" s="44"/>
      <c r="L25" s="44"/>
      <c r="M25" s="44"/>
      <c r="N25" s="44"/>
    </row>
    <row r="26" spans="1:14" ht="30" customHeight="1">
      <c r="C26" s="44"/>
      <c r="D26" s="44"/>
      <c r="E26" s="44"/>
      <c r="F26" s="44"/>
      <c r="G26" s="44"/>
      <c r="H26" s="44"/>
      <c r="I26" s="44"/>
      <c r="J26" s="44"/>
      <c r="K26" s="44"/>
      <c r="L26" s="44"/>
      <c r="M26" s="44"/>
      <c r="N26" s="44"/>
    </row>
    <row r="27" spans="1:14" ht="30" customHeight="1">
      <c r="C27" s="44"/>
      <c r="D27" s="44"/>
      <c r="E27" s="44"/>
      <c r="F27" s="44"/>
      <c r="G27" s="44"/>
      <c r="H27" s="44"/>
      <c r="I27" s="44"/>
      <c r="J27" s="44"/>
      <c r="K27" s="44"/>
      <c r="L27" s="44"/>
      <c r="M27" s="44"/>
      <c r="N27" s="44"/>
    </row>
    <row r="28" spans="1:14" ht="27" customHeight="1">
      <c r="C28" s="44"/>
      <c r="D28" s="44"/>
      <c r="E28" s="44"/>
      <c r="F28" s="44"/>
      <c r="G28" s="44"/>
      <c r="H28" s="44"/>
      <c r="I28" s="44"/>
      <c r="J28" s="44"/>
      <c r="K28" s="44"/>
      <c r="L28" s="44"/>
      <c r="M28" s="44"/>
      <c r="N28" s="44"/>
    </row>
    <row r="29" spans="1:14" ht="27" customHeight="1">
      <c r="C29" s="44"/>
      <c r="D29" s="44"/>
      <c r="E29" s="44"/>
      <c r="F29" s="44"/>
      <c r="G29" s="44"/>
      <c r="H29" s="44"/>
      <c r="I29" s="44"/>
      <c r="J29" s="44"/>
      <c r="K29" s="44"/>
      <c r="L29" s="44"/>
      <c r="M29" s="44"/>
      <c r="N29" s="44"/>
    </row>
    <row r="30" spans="1:14" ht="23.25" customHeight="1">
      <c r="C30" s="44"/>
      <c r="D30" s="44"/>
      <c r="E30" s="44"/>
      <c r="F30" s="44"/>
      <c r="G30" s="44"/>
      <c r="H30" s="44"/>
      <c r="I30" s="44"/>
      <c r="J30" s="44"/>
      <c r="K30" s="44"/>
      <c r="L30" s="44"/>
      <c r="M30" s="44"/>
      <c r="N30" s="44"/>
    </row>
    <row r="31" spans="1:14" ht="23.25" customHeight="1">
      <c r="C31" s="44"/>
      <c r="D31" s="44"/>
      <c r="E31" s="44"/>
      <c r="F31" s="44"/>
      <c r="G31" s="44"/>
      <c r="H31" s="44"/>
      <c r="I31" s="44"/>
      <c r="J31" s="44"/>
      <c r="K31" s="44"/>
      <c r="L31" s="44"/>
      <c r="M31" s="44"/>
      <c r="N31" s="44"/>
    </row>
    <row r="32" spans="1:14" ht="23.25" customHeight="1">
      <c r="C32" s="44"/>
      <c r="D32" s="44"/>
      <c r="E32" s="44"/>
      <c r="F32" s="44"/>
      <c r="G32" s="44"/>
      <c r="H32" s="44"/>
      <c r="I32" s="44"/>
      <c r="J32" s="44"/>
      <c r="K32" s="44"/>
      <c r="L32" s="44"/>
      <c r="M32" s="44"/>
      <c r="N32" s="44"/>
    </row>
    <row r="33" spans="3:14" ht="23.25" customHeight="1">
      <c r="C33" s="44"/>
      <c r="D33" s="44"/>
      <c r="E33" s="44"/>
      <c r="F33" s="44"/>
      <c r="G33" s="44"/>
      <c r="H33" s="44"/>
      <c r="I33" s="44"/>
      <c r="J33" s="44"/>
      <c r="K33" s="44"/>
      <c r="L33" s="44"/>
      <c r="M33" s="44"/>
      <c r="N33" s="44"/>
    </row>
    <row r="34" spans="3:14" ht="23.25" customHeight="1">
      <c r="C34" s="44"/>
      <c r="D34" s="44"/>
      <c r="E34" s="44"/>
      <c r="F34" s="44"/>
      <c r="G34" s="44"/>
      <c r="H34" s="44"/>
      <c r="I34" s="44"/>
      <c r="J34" s="44"/>
      <c r="K34" s="44"/>
      <c r="L34" s="44"/>
      <c r="M34" s="44"/>
      <c r="N34" s="44"/>
    </row>
    <row r="35" spans="3:14" ht="23.25" customHeight="1">
      <c r="C35" s="44"/>
      <c r="D35" s="44"/>
      <c r="E35" s="44"/>
      <c r="F35" s="44"/>
      <c r="G35" s="44"/>
      <c r="H35" s="44"/>
      <c r="I35" s="44"/>
      <c r="J35" s="44"/>
      <c r="K35" s="44"/>
      <c r="L35" s="44"/>
      <c r="M35" s="44"/>
      <c r="N35" s="44"/>
    </row>
    <row r="36" spans="3:14" ht="23.25" customHeight="1">
      <c r="C36" s="44"/>
      <c r="D36" s="44"/>
      <c r="E36" s="44"/>
      <c r="F36" s="44"/>
      <c r="G36" s="44"/>
      <c r="H36" s="44"/>
      <c r="I36" s="44"/>
      <c r="J36" s="44"/>
      <c r="K36" s="44"/>
      <c r="L36" s="44"/>
      <c r="M36" s="44"/>
      <c r="N36" s="44"/>
    </row>
    <row r="37" spans="3:14" ht="23.25" customHeight="1"/>
    <row r="38" spans="3:14" ht="23.25" customHeight="1"/>
    <row r="39" spans="3:14" ht="23.25" customHeight="1"/>
    <row r="40" spans="3:14" ht="23.25" customHeight="1"/>
    <row r="41" spans="3:14" ht="23.25" customHeight="1"/>
    <row r="42" spans="3:14" ht="23.25" customHeight="1"/>
    <row r="43" spans="3:14" ht="23.25" customHeight="1"/>
    <row r="44" spans="3:14" ht="23.25" customHeight="1"/>
    <row r="45" spans="3:14" ht="23.25" customHeight="1"/>
    <row r="46" spans="3:14" ht="23.25" customHeight="1"/>
    <row r="47" spans="3:14" ht="23.25" customHeight="1"/>
    <row r="48" spans="3:14" ht="23.25" customHeight="1"/>
    <row r="49" ht="23.25" customHeight="1"/>
  </sheetData>
  <mergeCells count="6">
    <mergeCell ref="G1:J1"/>
    <mergeCell ref="B5:J5"/>
    <mergeCell ref="E22:J22"/>
    <mergeCell ref="E23:J23"/>
    <mergeCell ref="E25:J25"/>
    <mergeCell ref="I2:J2"/>
  </mergeCells>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P84"/>
  <sheetViews>
    <sheetView view="pageBreakPreview" zoomScaleNormal="75" zoomScaleSheetLayoutView="100" workbookViewId="0"/>
  </sheetViews>
  <sheetFormatPr defaultRowHeight="13.5"/>
  <cols>
    <col min="1" max="1" width="1.75" customWidth="1"/>
    <col min="2" max="2" width="18.875" customWidth="1"/>
    <col min="3" max="3" width="16.625" customWidth="1"/>
    <col min="4" max="4" width="6.625" customWidth="1"/>
    <col min="5" max="6" width="14.125" customWidth="1"/>
    <col min="7" max="7" width="17" customWidth="1"/>
    <col min="8" max="8" width="16.75" customWidth="1"/>
    <col min="9" max="15" width="4" customWidth="1"/>
    <col min="16" max="16" width="4.375" customWidth="1"/>
  </cols>
  <sheetData>
    <row r="1" spans="2:16" ht="16.5" customHeight="1">
      <c r="B1" s="27" t="s">
        <v>116</v>
      </c>
      <c r="C1" s="17"/>
      <c r="D1" s="17"/>
      <c r="E1" s="17"/>
      <c r="F1" s="20"/>
      <c r="G1" s="40"/>
      <c r="H1" s="20"/>
      <c r="I1" s="20"/>
      <c r="J1" s="20"/>
      <c r="K1" s="2"/>
      <c r="L1" s="2"/>
      <c r="M1" s="2"/>
      <c r="N1" s="2"/>
      <c r="O1" s="2"/>
    </row>
    <row r="2" spans="2:16" ht="16.5" customHeight="1">
      <c r="B2" s="27" t="s">
        <v>418</v>
      </c>
      <c r="F2" s="20"/>
      <c r="G2" s="40"/>
      <c r="H2" s="20"/>
      <c r="I2" s="20"/>
      <c r="J2" s="20"/>
      <c r="K2" s="2"/>
      <c r="L2" s="2"/>
      <c r="M2" s="2"/>
      <c r="N2" s="2"/>
      <c r="O2" s="2"/>
    </row>
    <row r="3" spans="2:16" ht="6.75" customHeight="1">
      <c r="B3" s="27"/>
      <c r="C3" s="17"/>
      <c r="D3" s="17"/>
      <c r="E3" s="17"/>
      <c r="F3" s="20"/>
      <c r="G3" s="40"/>
      <c r="H3" s="20"/>
      <c r="I3" s="20"/>
      <c r="J3" s="20"/>
      <c r="K3" s="2"/>
      <c r="L3" s="2"/>
      <c r="M3" s="2"/>
      <c r="N3" s="2"/>
      <c r="O3" s="2"/>
    </row>
    <row r="4" spans="2:16" ht="25.5" customHeight="1">
      <c r="B4" s="517" t="s">
        <v>154</v>
      </c>
      <c r="C4" s="841"/>
      <c r="D4" s="841"/>
      <c r="E4" s="841"/>
      <c r="F4" s="841"/>
      <c r="G4" s="841"/>
      <c r="H4" s="18"/>
      <c r="I4" s="18"/>
      <c r="J4" s="18"/>
      <c r="K4" s="18"/>
      <c r="L4" s="18"/>
      <c r="M4" s="18"/>
      <c r="N4" s="18"/>
      <c r="O4" s="18"/>
    </row>
    <row r="5" spans="2:16" ht="6" customHeight="1">
      <c r="B5" s="18"/>
      <c r="C5" s="16"/>
      <c r="D5" s="16"/>
      <c r="E5" s="16"/>
      <c r="F5" s="16"/>
      <c r="G5" s="16"/>
      <c r="H5" s="18"/>
      <c r="I5" s="18"/>
      <c r="J5" s="18"/>
      <c r="K5" s="18"/>
      <c r="L5" s="18"/>
      <c r="M5" s="18"/>
      <c r="N5" s="18"/>
      <c r="O5" s="18"/>
    </row>
    <row r="6" spans="2:16" ht="21.75" customHeight="1">
      <c r="B6" s="21" t="s">
        <v>120</v>
      </c>
      <c r="C6" s="519" t="str">
        <f>基礎データ入力!C2</f>
        <v>○○高校改築工事</v>
      </c>
      <c r="D6" s="519"/>
      <c r="E6" s="519"/>
      <c r="F6" s="674"/>
      <c r="G6" s="112"/>
      <c r="H6" s="18"/>
      <c r="I6" s="18"/>
      <c r="J6" s="18"/>
      <c r="K6" s="18"/>
      <c r="L6" s="18"/>
      <c r="M6" s="18"/>
      <c r="N6" s="18"/>
      <c r="O6" s="18"/>
    </row>
    <row r="7" spans="2:16" ht="6" customHeight="1">
      <c r="B7" s="18"/>
      <c r="C7" s="33"/>
      <c r="D7" s="16"/>
      <c r="E7" s="16"/>
      <c r="F7" s="16"/>
      <c r="G7" s="16"/>
      <c r="H7" s="18"/>
      <c r="I7" s="18"/>
      <c r="J7" s="18"/>
      <c r="K7" s="18"/>
      <c r="L7" s="18"/>
      <c r="M7" s="18"/>
      <c r="N7" s="18"/>
      <c r="O7" s="18"/>
    </row>
    <row r="8" spans="2:16" ht="15" customHeight="1">
      <c r="B8" s="839" t="s">
        <v>155</v>
      </c>
      <c r="C8" s="842" t="s">
        <v>156</v>
      </c>
      <c r="D8" s="843"/>
      <c r="E8" s="842" t="s">
        <v>157</v>
      </c>
      <c r="F8" s="843"/>
      <c r="G8" s="839" t="s">
        <v>158</v>
      </c>
      <c r="H8" s="17"/>
      <c r="I8" s="16"/>
      <c r="J8" s="16"/>
      <c r="K8" s="3"/>
      <c r="L8" s="3"/>
      <c r="M8" s="3"/>
      <c r="N8" s="3"/>
      <c r="O8" s="3"/>
    </row>
    <row r="9" spans="2:16" ht="15" customHeight="1">
      <c r="B9" s="840"/>
      <c r="C9" s="106" t="s">
        <v>159</v>
      </c>
      <c r="D9" s="113" t="s">
        <v>160</v>
      </c>
      <c r="E9" s="114" t="s">
        <v>161</v>
      </c>
      <c r="F9" s="115" t="s">
        <v>162</v>
      </c>
      <c r="G9" s="840"/>
      <c r="H9" s="1"/>
      <c r="I9" s="17"/>
      <c r="J9" s="17"/>
      <c r="K9" s="2"/>
      <c r="L9" s="2"/>
      <c r="M9" s="2"/>
      <c r="N9" s="2"/>
      <c r="O9" s="2"/>
    </row>
    <row r="10" spans="2:16" ht="20.25" customHeight="1">
      <c r="B10" s="116"/>
      <c r="C10" s="117"/>
      <c r="D10" s="118"/>
      <c r="E10" s="119"/>
      <c r="F10" s="120"/>
      <c r="G10" s="108"/>
      <c r="H10" s="1"/>
      <c r="I10" s="17"/>
      <c r="J10" s="17"/>
      <c r="K10" s="2"/>
      <c r="L10" s="2"/>
      <c r="M10" s="2"/>
      <c r="N10" s="2"/>
      <c r="O10" s="2"/>
    </row>
    <row r="11" spans="2:16" ht="20.25" customHeight="1">
      <c r="B11" s="116"/>
      <c r="C11" s="117"/>
      <c r="D11" s="118"/>
      <c r="E11" s="119"/>
      <c r="F11" s="120"/>
      <c r="G11" s="108"/>
      <c r="H11" s="13"/>
      <c r="I11" s="17"/>
      <c r="J11" s="17"/>
      <c r="K11" s="2"/>
      <c r="L11" s="2"/>
      <c r="M11" s="2"/>
      <c r="N11" s="2"/>
      <c r="O11" s="2"/>
    </row>
    <row r="12" spans="2:16" ht="20.25" customHeight="1">
      <c r="B12" s="116"/>
      <c r="C12" s="117"/>
      <c r="D12" s="118"/>
      <c r="E12" s="119"/>
      <c r="F12" s="120"/>
      <c r="G12" s="108"/>
      <c r="H12" s="13"/>
      <c r="I12" s="17"/>
      <c r="J12" s="17"/>
      <c r="K12" s="2"/>
      <c r="L12" s="2"/>
      <c r="M12" s="2"/>
      <c r="N12" s="2"/>
      <c r="O12" s="2"/>
    </row>
    <row r="13" spans="2:16" ht="20.25" customHeight="1">
      <c r="B13" s="116"/>
      <c r="C13" s="117"/>
      <c r="D13" s="118"/>
      <c r="E13" s="119"/>
      <c r="F13" s="120"/>
      <c r="G13" s="108"/>
      <c r="H13" s="13"/>
      <c r="I13" s="17"/>
      <c r="J13" s="17"/>
      <c r="K13" s="2"/>
      <c r="L13" s="2"/>
      <c r="M13" s="2"/>
      <c r="N13" s="2"/>
      <c r="O13" s="2"/>
    </row>
    <row r="14" spans="2:16" ht="20.25" customHeight="1">
      <c r="B14" s="116"/>
      <c r="C14" s="117"/>
      <c r="D14" s="118"/>
      <c r="E14" s="119"/>
      <c r="F14" s="120"/>
      <c r="G14" s="108"/>
      <c r="H14" s="1"/>
      <c r="I14" s="17"/>
      <c r="J14" s="17"/>
      <c r="K14" s="2"/>
      <c r="L14" s="2"/>
      <c r="M14" s="2"/>
      <c r="N14" s="2"/>
      <c r="O14" s="2"/>
    </row>
    <row r="15" spans="2:16" ht="20.25" customHeight="1">
      <c r="B15" s="116"/>
      <c r="C15" s="117"/>
      <c r="D15" s="118"/>
      <c r="E15" s="119"/>
      <c r="F15" s="120"/>
      <c r="G15" s="108"/>
      <c r="H15" s="1"/>
      <c r="I15" s="17"/>
      <c r="J15" s="17"/>
      <c r="K15" s="2"/>
      <c r="L15" s="2"/>
      <c r="M15" s="2"/>
      <c r="N15" s="2"/>
      <c r="O15" s="2"/>
    </row>
    <row r="16" spans="2:16" ht="20.25" customHeight="1">
      <c r="B16" s="116"/>
      <c r="C16" s="117"/>
      <c r="D16" s="118"/>
      <c r="E16" s="119"/>
      <c r="F16" s="120"/>
      <c r="G16" s="108"/>
      <c r="H16" s="15"/>
      <c r="I16" s="33"/>
      <c r="J16" s="33"/>
      <c r="K16" s="12"/>
      <c r="L16" s="12"/>
      <c r="M16" s="12"/>
      <c r="N16" s="12"/>
      <c r="O16" s="12"/>
      <c r="P16" s="33"/>
    </row>
    <row r="17" spans="2:16" ht="20.25" customHeight="1">
      <c r="B17" s="116"/>
      <c r="C17" s="117"/>
      <c r="D17" s="118"/>
      <c r="E17" s="119"/>
      <c r="F17" s="120"/>
      <c r="G17" s="108"/>
      <c r="H17" s="1"/>
      <c r="I17" s="17"/>
      <c r="J17" s="17"/>
      <c r="K17" s="2"/>
      <c r="L17" s="2"/>
      <c r="M17" s="2"/>
      <c r="N17" s="2"/>
      <c r="O17" s="2"/>
    </row>
    <row r="18" spans="2:16" ht="20.25" customHeight="1">
      <c r="B18" s="116"/>
      <c r="C18" s="117"/>
      <c r="D18" s="118"/>
      <c r="E18" s="119"/>
      <c r="F18" s="120"/>
      <c r="G18" s="108"/>
      <c r="H18" s="1"/>
      <c r="I18" s="17"/>
      <c r="J18" s="17"/>
      <c r="K18" s="2"/>
      <c r="L18" s="2"/>
      <c r="M18" s="2"/>
      <c r="N18" s="2"/>
      <c r="O18" s="2"/>
    </row>
    <row r="19" spans="2:16" ht="20.25" customHeight="1">
      <c r="B19" s="116"/>
      <c r="C19" s="117"/>
      <c r="D19" s="118"/>
      <c r="E19" s="119"/>
      <c r="F19" s="120"/>
      <c r="G19" s="108"/>
      <c r="H19" s="1"/>
      <c r="I19" s="17"/>
      <c r="J19" s="17"/>
      <c r="K19" s="2"/>
      <c r="L19" s="2"/>
      <c r="M19" s="2"/>
      <c r="N19" s="2"/>
      <c r="O19" s="2"/>
    </row>
    <row r="20" spans="2:16" ht="20.25" customHeight="1">
      <c r="B20" s="116"/>
      <c r="C20" s="117"/>
      <c r="D20" s="118"/>
      <c r="E20" s="119"/>
      <c r="F20" s="120"/>
      <c r="G20" s="108"/>
      <c r="H20" s="1"/>
      <c r="I20" s="17"/>
      <c r="J20" s="17"/>
      <c r="K20" s="2"/>
      <c r="L20" s="2"/>
      <c r="M20" s="2"/>
      <c r="N20" s="2"/>
      <c r="O20" s="2"/>
    </row>
    <row r="21" spans="2:16" ht="20.25" customHeight="1">
      <c r="B21" s="116"/>
      <c r="C21" s="117"/>
      <c r="D21" s="118"/>
      <c r="E21" s="119"/>
      <c r="F21" s="120"/>
      <c r="G21" s="108"/>
      <c r="H21" s="15"/>
      <c r="I21" s="33"/>
      <c r="J21" s="33"/>
      <c r="K21" s="12"/>
      <c r="L21" s="12"/>
      <c r="M21" s="12"/>
      <c r="N21" s="3"/>
      <c r="O21" s="3"/>
      <c r="P21" s="17"/>
    </row>
    <row r="22" spans="2:16" ht="20.25" customHeight="1">
      <c r="B22" s="116"/>
      <c r="C22" s="117"/>
      <c r="D22" s="118"/>
      <c r="E22" s="119"/>
      <c r="F22" s="120"/>
      <c r="G22" s="108"/>
      <c r="H22" s="15"/>
      <c r="I22" s="33"/>
      <c r="J22" s="33"/>
      <c r="K22" s="3"/>
      <c r="L22" s="12"/>
      <c r="M22" s="12"/>
      <c r="N22" s="3"/>
      <c r="O22" s="3"/>
      <c r="P22" s="17"/>
    </row>
    <row r="23" spans="2:16" ht="20.25" customHeight="1">
      <c r="B23" s="116"/>
      <c r="C23" s="117"/>
      <c r="D23" s="118"/>
      <c r="E23" s="119"/>
      <c r="F23" s="120"/>
      <c r="G23" s="108"/>
      <c r="H23" s="15"/>
      <c r="I23" s="33"/>
      <c r="J23" s="33"/>
      <c r="K23" s="3"/>
      <c r="L23" s="12"/>
      <c r="M23" s="12"/>
      <c r="N23" s="3"/>
      <c r="O23" s="3"/>
      <c r="P23" s="17"/>
    </row>
    <row r="24" spans="2:16" ht="20.25" customHeight="1">
      <c r="B24" s="116"/>
      <c r="C24" s="117"/>
      <c r="D24" s="118"/>
      <c r="E24" s="119"/>
      <c r="F24" s="120"/>
      <c r="G24" s="108"/>
      <c r="H24" s="15"/>
      <c r="I24" s="33"/>
      <c r="J24" s="33"/>
      <c r="K24" s="3"/>
      <c r="L24" s="12"/>
      <c r="M24" s="12"/>
      <c r="N24" s="2"/>
      <c r="O24" s="2"/>
      <c r="P24" s="17"/>
    </row>
    <row r="25" spans="2:16" ht="20.25" customHeight="1">
      <c r="B25" s="116"/>
      <c r="C25" s="117"/>
      <c r="D25" s="118"/>
      <c r="E25" s="119"/>
      <c r="F25" s="120"/>
      <c r="G25" s="108"/>
      <c r="H25" s="15"/>
      <c r="I25" s="33"/>
      <c r="J25" s="33"/>
      <c r="K25" s="12"/>
      <c r="L25" s="12"/>
      <c r="M25" s="12"/>
      <c r="N25" s="2"/>
      <c r="O25" s="2"/>
      <c r="P25" s="17"/>
    </row>
    <row r="26" spans="2:16" ht="20.25" customHeight="1">
      <c r="B26" s="116"/>
      <c r="C26" s="117"/>
      <c r="D26" s="118"/>
      <c r="E26" s="119"/>
      <c r="F26" s="120"/>
      <c r="G26" s="108"/>
      <c r="H26" s="15"/>
      <c r="I26" s="33"/>
      <c r="J26" s="33"/>
      <c r="K26" s="12"/>
      <c r="L26" s="12"/>
      <c r="M26" s="12"/>
      <c r="N26" s="2"/>
      <c r="O26" s="2"/>
      <c r="P26" s="17"/>
    </row>
    <row r="27" spans="2:16" ht="20.25" customHeight="1">
      <c r="B27" s="116"/>
      <c r="C27" s="117"/>
      <c r="D27" s="118"/>
      <c r="E27" s="119"/>
      <c r="F27" s="120"/>
      <c r="G27" s="108"/>
      <c r="H27" s="15"/>
      <c r="I27" s="33"/>
      <c r="J27" s="33"/>
      <c r="K27" s="12"/>
      <c r="L27" s="12"/>
      <c r="M27" s="12"/>
      <c r="N27" s="2"/>
      <c r="O27" s="2"/>
      <c r="P27" s="17"/>
    </row>
    <row r="28" spans="2:16" ht="20.25" customHeight="1">
      <c r="B28" s="116"/>
      <c r="C28" s="117"/>
      <c r="D28" s="118"/>
      <c r="E28" s="119"/>
      <c r="F28" s="120"/>
      <c r="G28" s="108"/>
      <c r="H28" s="15"/>
      <c r="I28" s="33"/>
      <c r="J28" s="33"/>
      <c r="K28" s="12"/>
      <c r="L28" s="12"/>
      <c r="M28" s="12"/>
      <c r="N28" s="2"/>
      <c r="O28" s="2"/>
      <c r="P28" s="17"/>
    </row>
    <row r="29" spans="2:16" ht="20.25" customHeight="1">
      <c r="B29" s="116"/>
      <c r="C29" s="117"/>
      <c r="D29" s="118"/>
      <c r="E29" s="119"/>
      <c r="F29" s="120"/>
      <c r="G29" s="108"/>
      <c r="H29" s="15"/>
      <c r="I29" s="33"/>
      <c r="J29" s="121"/>
      <c r="K29" s="23"/>
      <c r="L29" s="12"/>
      <c r="M29" s="12"/>
      <c r="N29" s="3"/>
      <c r="O29" s="3"/>
      <c r="P29" s="17"/>
    </row>
    <row r="30" spans="2:16" ht="20.25" customHeight="1">
      <c r="B30" s="116"/>
      <c r="C30" s="117"/>
      <c r="D30" s="118"/>
      <c r="E30" s="119"/>
      <c r="F30" s="120"/>
      <c r="G30" s="108"/>
      <c r="H30" s="15"/>
      <c r="I30" s="33"/>
      <c r="J30" s="121"/>
      <c r="K30" s="23"/>
      <c r="L30" s="12"/>
      <c r="M30" s="12"/>
      <c r="N30" s="3"/>
      <c r="O30" s="3"/>
      <c r="P30" s="17"/>
    </row>
    <row r="31" spans="2:16" ht="20.25" customHeight="1">
      <c r="B31" s="116"/>
      <c r="C31" s="117"/>
      <c r="D31" s="118"/>
      <c r="E31" s="119"/>
      <c r="F31" s="120"/>
      <c r="G31" s="108"/>
      <c r="H31" s="15"/>
      <c r="I31" s="33"/>
      <c r="J31" s="121"/>
      <c r="K31" s="23"/>
      <c r="L31" s="12"/>
      <c r="M31" s="12"/>
      <c r="N31" s="3"/>
      <c r="O31" s="3"/>
      <c r="P31" s="17"/>
    </row>
    <row r="32" spans="2:16" ht="20.25" customHeight="1">
      <c r="B32" s="116"/>
      <c r="C32" s="117"/>
      <c r="D32" s="118"/>
      <c r="E32" s="119"/>
      <c r="F32" s="120"/>
      <c r="G32" s="108"/>
      <c r="H32" s="15"/>
      <c r="I32" s="33"/>
      <c r="J32" s="121"/>
      <c r="K32" s="23"/>
      <c r="L32" s="12"/>
      <c r="M32" s="12"/>
      <c r="N32" s="3"/>
      <c r="O32" s="3"/>
      <c r="P32" s="17"/>
    </row>
    <row r="33" spans="2:16" ht="20.25" customHeight="1">
      <c r="B33" s="116"/>
      <c r="C33" s="117"/>
      <c r="D33" s="118"/>
      <c r="E33" s="119"/>
      <c r="F33" s="120"/>
      <c r="G33" s="108"/>
      <c r="H33" s="15"/>
      <c r="I33" s="33"/>
      <c r="J33" s="121"/>
      <c r="K33" s="23"/>
      <c r="L33" s="12"/>
      <c r="M33" s="12"/>
      <c r="N33" s="3"/>
      <c r="O33" s="3"/>
      <c r="P33" s="17"/>
    </row>
    <row r="34" spans="2:16" ht="20.25" customHeight="1">
      <c r="B34" s="116"/>
      <c r="C34" s="117"/>
      <c r="D34" s="118"/>
      <c r="E34" s="119"/>
      <c r="F34" s="120"/>
      <c r="G34" s="108"/>
      <c r="H34" s="15"/>
      <c r="I34" s="33"/>
      <c r="J34" s="121"/>
      <c r="K34" s="23"/>
      <c r="L34" s="12"/>
      <c r="M34" s="12"/>
      <c r="N34" s="3"/>
      <c r="O34" s="3"/>
      <c r="P34" s="17"/>
    </row>
    <row r="35" spans="2:16" ht="20.25" customHeight="1">
      <c r="B35" s="116"/>
      <c r="C35" s="117"/>
      <c r="D35" s="118"/>
      <c r="E35" s="119"/>
      <c r="F35" s="120"/>
      <c r="G35" s="108"/>
      <c r="H35" s="15"/>
      <c r="I35" s="17"/>
      <c r="J35" s="17"/>
      <c r="O35" s="3"/>
      <c r="P35" s="17"/>
    </row>
    <row r="36" spans="2:16" ht="20.25" customHeight="1">
      <c r="B36" s="116"/>
      <c r="C36" s="117"/>
      <c r="D36" s="118"/>
      <c r="E36" s="119"/>
      <c r="F36" s="120"/>
      <c r="G36" s="108"/>
      <c r="H36" s="15"/>
      <c r="I36" s="17"/>
      <c r="J36" s="17"/>
      <c r="O36" s="3"/>
      <c r="P36" s="17"/>
    </row>
    <row r="37" spans="2:16" ht="20.25" customHeight="1">
      <c r="B37" s="116"/>
      <c r="C37" s="117"/>
      <c r="D37" s="118"/>
      <c r="E37" s="119"/>
      <c r="F37" s="120"/>
      <c r="G37" s="108"/>
      <c r="H37" s="15"/>
      <c r="I37" s="33"/>
      <c r="J37" s="33"/>
      <c r="K37" s="19"/>
      <c r="M37" s="12"/>
      <c r="N37" s="3"/>
      <c r="O37" s="3"/>
      <c r="P37" s="17"/>
    </row>
    <row r="38" spans="2:16" ht="20.25" customHeight="1">
      <c r="B38" s="116"/>
      <c r="C38" s="117"/>
      <c r="D38" s="118"/>
      <c r="E38" s="119"/>
      <c r="F38" s="120"/>
      <c r="G38" s="108"/>
      <c r="H38" s="13"/>
      <c r="I38" s="17"/>
      <c r="J38" s="22"/>
      <c r="K38" s="11"/>
      <c r="L38" s="3"/>
      <c r="M38" s="3"/>
      <c r="N38" s="3"/>
      <c r="O38" s="3"/>
      <c r="P38" s="17"/>
    </row>
    <row r="39" spans="2:16" ht="20.25" customHeight="1">
      <c r="B39" s="116"/>
      <c r="C39" s="117"/>
      <c r="D39" s="118"/>
      <c r="E39" s="119"/>
      <c r="F39" s="120"/>
      <c r="G39" s="108"/>
      <c r="H39" s="13"/>
      <c r="I39" s="17"/>
      <c r="J39" s="22"/>
      <c r="K39" s="11"/>
      <c r="L39" s="3"/>
      <c r="M39" s="3"/>
      <c r="N39" s="3"/>
      <c r="O39" s="3"/>
      <c r="P39" s="17"/>
    </row>
    <row r="40" spans="2:16" ht="20.25" customHeight="1">
      <c r="B40" s="116"/>
      <c r="C40" s="117"/>
      <c r="D40" s="118"/>
      <c r="E40" s="119"/>
      <c r="F40" s="120"/>
      <c r="G40" s="108"/>
      <c r="H40" s="13"/>
      <c r="I40" s="17"/>
      <c r="J40" s="16"/>
      <c r="K40" s="3"/>
      <c r="L40" s="3"/>
      <c r="M40" s="3"/>
      <c r="N40" s="3"/>
      <c r="O40" s="3"/>
      <c r="P40" s="17"/>
    </row>
    <row r="41" spans="2:16" ht="20.25" customHeight="1">
      <c r="B41" s="116"/>
      <c r="C41" s="117"/>
      <c r="D41" s="118"/>
      <c r="E41" s="119"/>
      <c r="F41" s="120"/>
      <c r="G41" s="108"/>
      <c r="H41" s="13"/>
      <c r="I41" s="17"/>
      <c r="J41" s="22"/>
      <c r="K41" s="11"/>
      <c r="L41" s="3"/>
      <c r="M41" s="3"/>
      <c r="N41" s="3"/>
      <c r="O41" s="3"/>
      <c r="P41" s="17"/>
    </row>
    <row r="42" spans="2:16" ht="16.5" customHeight="1">
      <c r="B42" s="59" t="s">
        <v>163</v>
      </c>
      <c r="C42" s="15"/>
      <c r="D42" s="107"/>
      <c r="E42" s="107"/>
      <c r="F42" s="15"/>
      <c r="G42" s="15"/>
      <c r="H42" s="13"/>
      <c r="I42" s="17"/>
      <c r="J42" s="22"/>
      <c r="K42" s="22"/>
      <c r="L42" s="3"/>
      <c r="M42" s="16"/>
      <c r="N42" s="16"/>
      <c r="O42" s="16"/>
      <c r="P42" s="17"/>
    </row>
    <row r="43" spans="2:16" ht="24" customHeight="1" thickBot="1">
      <c r="B43" s="27" t="s">
        <v>116</v>
      </c>
      <c r="C43" s="16"/>
      <c r="D43" s="16"/>
      <c r="E43" s="16"/>
      <c r="F43" s="16"/>
      <c r="G43" s="16"/>
      <c r="H43" s="21"/>
      <c r="I43" s="17"/>
      <c r="J43" s="16"/>
      <c r="K43" s="16"/>
      <c r="L43" s="3"/>
      <c r="M43" s="16"/>
      <c r="N43" s="16"/>
      <c r="O43" s="16"/>
      <c r="P43" s="17"/>
    </row>
    <row r="44" spans="2:16" ht="33.75" customHeight="1" thickBot="1">
      <c r="B44" s="122" t="s">
        <v>164</v>
      </c>
      <c r="C44" s="16"/>
      <c r="D44" s="16"/>
      <c r="E44" s="16"/>
      <c r="F44" s="16"/>
      <c r="G44" s="16"/>
      <c r="H44" s="21"/>
      <c r="I44" s="17"/>
      <c r="J44" s="16"/>
      <c r="K44" s="16"/>
      <c r="L44" s="3"/>
      <c r="M44" s="16"/>
      <c r="N44" s="16"/>
      <c r="O44" s="16"/>
      <c r="P44" s="17"/>
    </row>
    <row r="45" spans="2:16" ht="9.75" customHeight="1">
      <c r="B45" s="17"/>
      <c r="C45" s="16"/>
      <c r="D45" s="16"/>
      <c r="E45" s="16"/>
      <c r="F45" s="16"/>
      <c r="G45" s="16"/>
      <c r="H45" s="21"/>
      <c r="I45" s="17"/>
      <c r="J45" s="16"/>
      <c r="K45" s="16"/>
      <c r="L45" s="3"/>
      <c r="M45" s="16"/>
      <c r="N45" s="16"/>
      <c r="O45" s="16"/>
      <c r="P45" s="17"/>
    </row>
    <row r="46" spans="2:16" ht="15" customHeight="1">
      <c r="B46" s="839" t="s">
        <v>155</v>
      </c>
      <c r="C46" s="842" t="s">
        <v>156</v>
      </c>
      <c r="D46" s="843"/>
      <c r="E46" s="842" t="s">
        <v>157</v>
      </c>
      <c r="F46" s="843"/>
      <c r="G46" s="839" t="s">
        <v>158</v>
      </c>
      <c r="H46" s="21"/>
      <c r="I46" s="17"/>
      <c r="J46" s="22"/>
      <c r="K46" s="22"/>
      <c r="L46" s="3"/>
      <c r="M46" s="16"/>
      <c r="N46" s="16"/>
      <c r="O46" s="16"/>
      <c r="P46" s="17"/>
    </row>
    <row r="47" spans="2:16" ht="15" customHeight="1">
      <c r="B47" s="840"/>
      <c r="C47" s="106" t="s">
        <v>159</v>
      </c>
      <c r="D47" s="123" t="s">
        <v>160</v>
      </c>
      <c r="E47" s="124" t="s">
        <v>161</v>
      </c>
      <c r="F47" s="115" t="s">
        <v>162</v>
      </c>
      <c r="G47" s="840"/>
      <c r="H47" s="21"/>
      <c r="I47" s="17"/>
      <c r="J47" s="22"/>
      <c r="K47" s="22"/>
      <c r="L47" s="3"/>
      <c r="M47" s="16"/>
      <c r="N47" s="16"/>
      <c r="O47" s="16"/>
      <c r="P47" s="17"/>
    </row>
    <row r="48" spans="2:16" ht="20.25" customHeight="1">
      <c r="B48" s="116" t="s">
        <v>174</v>
      </c>
      <c r="C48" s="117"/>
      <c r="D48" s="118"/>
      <c r="E48" s="119" t="s">
        <v>165</v>
      </c>
      <c r="F48" s="120" t="s">
        <v>166</v>
      </c>
      <c r="G48" s="108" t="s">
        <v>167</v>
      </c>
      <c r="H48" s="21"/>
      <c r="I48" s="17"/>
      <c r="J48" s="22"/>
      <c r="K48" s="22"/>
      <c r="L48" s="3"/>
      <c r="M48" s="16"/>
      <c r="N48" s="16"/>
      <c r="O48" s="16"/>
      <c r="P48" s="17"/>
    </row>
    <row r="49" spans="2:16" ht="20.25" customHeight="1">
      <c r="B49" s="125">
        <v>39219</v>
      </c>
      <c r="C49" s="117" t="s">
        <v>175</v>
      </c>
      <c r="D49" s="118">
        <v>8</v>
      </c>
      <c r="E49" s="119"/>
      <c r="F49" s="120"/>
      <c r="G49" s="108" t="s">
        <v>168</v>
      </c>
      <c r="H49" s="21"/>
      <c r="I49" s="17"/>
      <c r="J49" s="16"/>
      <c r="K49" s="16"/>
      <c r="L49" s="3"/>
      <c r="M49" s="16"/>
      <c r="N49" s="16"/>
      <c r="O49" s="16"/>
      <c r="P49" s="17"/>
    </row>
    <row r="50" spans="2:16" ht="20.25" customHeight="1">
      <c r="B50" s="116" t="s">
        <v>176</v>
      </c>
      <c r="C50" s="117"/>
      <c r="D50" s="118"/>
      <c r="E50" s="119" t="s">
        <v>177</v>
      </c>
      <c r="F50" s="120" t="s">
        <v>169</v>
      </c>
      <c r="G50" s="108" t="s">
        <v>170</v>
      </c>
      <c r="H50" s="21"/>
      <c r="I50" s="17"/>
      <c r="J50" s="22"/>
      <c r="K50" s="22"/>
      <c r="L50" s="3"/>
      <c r="M50" s="16"/>
      <c r="N50" s="16"/>
      <c r="O50" s="16"/>
      <c r="P50" s="17"/>
    </row>
    <row r="51" spans="2:16" ht="20.25" customHeight="1">
      <c r="B51" s="125">
        <v>39427</v>
      </c>
      <c r="C51" s="117" t="s">
        <v>178</v>
      </c>
      <c r="D51" s="118">
        <v>10</v>
      </c>
      <c r="E51" s="119"/>
      <c r="F51" s="120"/>
      <c r="G51" s="108" t="s">
        <v>171</v>
      </c>
      <c r="H51" s="21"/>
      <c r="I51" s="17"/>
      <c r="J51" s="22"/>
      <c r="K51" s="22"/>
      <c r="L51" s="3"/>
      <c r="M51" s="16"/>
      <c r="N51" s="16"/>
      <c r="O51" s="16"/>
      <c r="P51" s="17"/>
    </row>
    <row r="52" spans="2:16" ht="20.25" customHeight="1">
      <c r="B52" s="116"/>
      <c r="C52" s="117"/>
      <c r="D52" s="118"/>
      <c r="E52" s="119"/>
      <c r="F52" s="120"/>
      <c r="G52" s="108"/>
      <c r="H52" s="21"/>
      <c r="I52" s="17"/>
      <c r="J52" s="22"/>
      <c r="K52" s="22"/>
      <c r="L52" s="3"/>
      <c r="M52" s="16"/>
      <c r="N52" s="16"/>
      <c r="O52" s="16"/>
      <c r="P52" s="17"/>
    </row>
    <row r="53" spans="2:16" ht="20.25" customHeight="1">
      <c r="B53" s="116"/>
      <c r="C53" s="117"/>
      <c r="D53" s="118"/>
      <c r="E53" s="119"/>
      <c r="F53" s="120"/>
      <c r="G53" s="108"/>
      <c r="H53" s="21"/>
      <c r="I53" s="17"/>
      <c r="J53" s="16"/>
      <c r="K53" s="16"/>
      <c r="L53" s="3"/>
      <c r="M53" s="16"/>
      <c r="N53" s="16"/>
      <c r="O53" s="16"/>
      <c r="P53" s="17"/>
    </row>
    <row r="54" spans="2:16" ht="20.25" customHeight="1">
      <c r="B54" s="33"/>
      <c r="C54" s="33"/>
      <c r="D54" s="33"/>
      <c r="E54" s="33"/>
      <c r="F54" s="33"/>
      <c r="G54" s="33"/>
      <c r="H54" s="21"/>
      <c r="I54" s="17"/>
      <c r="J54" s="22"/>
      <c r="K54" s="22"/>
      <c r="L54" s="3"/>
      <c r="M54" s="16"/>
      <c r="N54" s="16"/>
      <c r="O54" s="16"/>
      <c r="P54" s="17"/>
    </row>
    <row r="55" spans="2:16" ht="20.25" customHeight="1">
      <c r="B55" s="33"/>
      <c r="C55" s="33"/>
      <c r="D55" s="59" t="s">
        <v>172</v>
      </c>
      <c r="E55" s="33"/>
      <c r="F55" s="33"/>
      <c r="G55" s="33"/>
      <c r="H55" s="21"/>
      <c r="I55" s="17"/>
      <c r="J55" s="22"/>
      <c r="K55" s="22"/>
      <c r="L55" s="3"/>
      <c r="M55" s="16"/>
      <c r="N55" s="16"/>
      <c r="O55" s="16"/>
      <c r="P55" s="17"/>
    </row>
    <row r="56" spans="2:16" ht="20.25" customHeight="1">
      <c r="B56" s="33"/>
      <c r="C56" s="33"/>
      <c r="D56" s="33"/>
      <c r="E56" s="33"/>
      <c r="F56" s="59" t="s">
        <v>173</v>
      </c>
      <c r="G56" s="33"/>
      <c r="H56" s="21"/>
      <c r="I56" s="17"/>
      <c r="J56" s="22"/>
      <c r="K56" s="22"/>
      <c r="L56" s="3"/>
      <c r="M56" s="16"/>
      <c r="N56" s="16"/>
      <c r="O56" s="16"/>
      <c r="P56" s="17"/>
    </row>
    <row r="57" spans="2:16" ht="20.25" customHeight="1">
      <c r="B57" s="33"/>
      <c r="C57" s="33"/>
      <c r="D57" s="33"/>
      <c r="E57" s="33"/>
      <c r="F57" s="33"/>
      <c r="G57" s="33"/>
      <c r="H57" s="21"/>
      <c r="I57" s="17"/>
      <c r="J57" s="16"/>
      <c r="K57" s="16"/>
      <c r="L57" s="3"/>
      <c r="M57" s="16"/>
      <c r="N57" s="16"/>
      <c r="O57" s="16"/>
      <c r="P57" s="17"/>
    </row>
    <row r="58" spans="2:16" ht="20.25" customHeight="1">
      <c r="B58" s="33"/>
      <c r="C58" s="33"/>
      <c r="D58" s="33"/>
      <c r="E58" s="33"/>
      <c r="F58" s="33"/>
      <c r="G58" s="33"/>
      <c r="H58" s="21"/>
      <c r="I58" s="17"/>
      <c r="J58" s="22"/>
      <c r="K58" s="22"/>
      <c r="L58" s="3"/>
      <c r="M58" s="16"/>
      <c r="N58" s="16"/>
      <c r="O58" s="16"/>
      <c r="P58" s="17"/>
    </row>
    <row r="59" spans="2:16" ht="23.25" customHeight="1">
      <c r="B59" s="33"/>
      <c r="C59" s="33"/>
      <c r="D59" s="33"/>
      <c r="E59" s="33"/>
      <c r="F59" s="33"/>
      <c r="G59" s="33"/>
      <c r="H59" s="21"/>
      <c r="I59" s="17"/>
      <c r="J59" s="22"/>
      <c r="K59" s="22"/>
      <c r="L59" s="3"/>
      <c r="M59" s="16"/>
      <c r="N59" s="16"/>
      <c r="O59" s="16"/>
      <c r="P59" s="17"/>
    </row>
    <row r="60" spans="2:16" ht="23.25" customHeight="1">
      <c r="B60" s="12"/>
      <c r="C60" s="12"/>
      <c r="D60" s="12"/>
      <c r="E60" s="12"/>
      <c r="F60" s="12"/>
      <c r="G60" s="12"/>
      <c r="H60" s="4"/>
      <c r="I60" s="17"/>
      <c r="J60" s="11"/>
      <c r="K60" s="22"/>
      <c r="L60" s="3"/>
      <c r="M60" s="16"/>
      <c r="N60" s="16"/>
      <c r="O60" s="16"/>
      <c r="P60" s="17"/>
    </row>
    <row r="61" spans="2:16" ht="23.25" customHeight="1">
      <c r="B61" s="12"/>
      <c r="C61" s="12"/>
      <c r="D61" s="12"/>
      <c r="E61" s="12"/>
      <c r="F61" s="12"/>
      <c r="G61" s="12"/>
      <c r="H61" s="4"/>
      <c r="I61" s="17"/>
      <c r="J61" s="3"/>
      <c r="K61" s="16"/>
      <c r="L61" s="3"/>
      <c r="M61" s="16"/>
      <c r="N61" s="16"/>
      <c r="O61" s="16"/>
      <c r="P61" s="17"/>
    </row>
    <row r="62" spans="2:16" ht="23.25" customHeight="1">
      <c r="B62" s="12"/>
      <c r="C62" s="12"/>
      <c r="D62" s="12"/>
      <c r="E62" s="12"/>
      <c r="F62" s="12"/>
      <c r="G62" s="12"/>
      <c r="H62" s="4"/>
      <c r="I62" s="17"/>
      <c r="J62" s="3"/>
      <c r="K62" s="16"/>
      <c r="L62" s="3"/>
      <c r="M62" s="16"/>
      <c r="N62" s="16"/>
      <c r="O62" s="16"/>
      <c r="P62" s="17"/>
    </row>
    <row r="63" spans="2:16" ht="23.25" customHeight="1">
      <c r="B63" s="12"/>
      <c r="C63" s="12"/>
      <c r="D63" s="12"/>
      <c r="E63" s="12"/>
      <c r="F63" s="12"/>
      <c r="G63" s="12"/>
      <c r="H63" s="17"/>
      <c r="I63" s="17"/>
      <c r="J63" s="17"/>
      <c r="K63" s="17"/>
      <c r="L63" s="17"/>
      <c r="M63" s="17"/>
      <c r="N63" s="17"/>
      <c r="O63" s="17"/>
      <c r="P63" s="17"/>
    </row>
    <row r="64" spans="2:16" ht="23.25" customHeight="1">
      <c r="B64" s="12"/>
      <c r="C64" s="12"/>
      <c r="D64" s="12"/>
      <c r="E64" s="12"/>
      <c r="F64" s="12"/>
      <c r="G64" s="12"/>
      <c r="H64" s="17"/>
      <c r="I64" s="17"/>
      <c r="J64" s="17"/>
      <c r="K64" s="17"/>
      <c r="L64" s="17"/>
      <c r="M64" s="17"/>
      <c r="N64" s="17"/>
      <c r="O64" s="17"/>
      <c r="P64" s="17"/>
    </row>
    <row r="65" spans="2:16" ht="23.25" customHeight="1">
      <c r="B65" s="12"/>
      <c r="C65" s="12"/>
      <c r="D65" s="12"/>
      <c r="E65" s="12"/>
      <c r="F65" s="12"/>
      <c r="G65" s="12"/>
      <c r="H65" s="17"/>
      <c r="I65" s="17"/>
      <c r="J65" s="17"/>
      <c r="K65" s="17"/>
      <c r="L65" s="17"/>
      <c r="M65" s="17"/>
      <c r="N65" s="17"/>
      <c r="O65" s="17"/>
      <c r="P65" s="17"/>
    </row>
    <row r="66" spans="2:16" ht="23.25" customHeight="1">
      <c r="B66" s="12"/>
      <c r="C66" s="12"/>
      <c r="D66" s="12"/>
      <c r="E66" s="12"/>
      <c r="F66" s="12"/>
      <c r="G66" s="12"/>
      <c r="H66" s="17"/>
      <c r="I66" s="17"/>
      <c r="J66" s="17"/>
      <c r="K66" s="17"/>
      <c r="L66" s="17"/>
      <c r="M66" s="17"/>
      <c r="N66" s="17"/>
      <c r="O66" s="17"/>
      <c r="P66" s="17"/>
    </row>
    <row r="67" spans="2:16" ht="23.25" customHeight="1">
      <c r="B67" s="12"/>
      <c r="C67" s="12"/>
      <c r="D67" s="12"/>
      <c r="E67" s="12"/>
      <c r="F67" s="12"/>
      <c r="G67" s="12"/>
    </row>
    <row r="68" spans="2:16" ht="23.25" customHeight="1">
      <c r="B68" s="12"/>
      <c r="C68" s="12"/>
      <c r="D68" s="12"/>
      <c r="E68" s="12"/>
      <c r="F68" s="12"/>
      <c r="G68" s="12"/>
    </row>
    <row r="69" spans="2:16" ht="23.25" customHeight="1">
      <c r="B69" s="12"/>
      <c r="C69" s="12"/>
      <c r="D69" s="12"/>
      <c r="E69" s="12"/>
      <c r="F69" s="12"/>
      <c r="G69" s="12"/>
    </row>
    <row r="70" spans="2:16" ht="23.25" customHeight="1">
      <c r="B70" s="12"/>
      <c r="C70" s="12"/>
      <c r="D70" s="12"/>
      <c r="E70" s="12"/>
      <c r="F70" s="12"/>
      <c r="G70" s="12"/>
    </row>
    <row r="71" spans="2:16" ht="23.25" customHeight="1">
      <c r="B71" s="12"/>
      <c r="C71" s="12"/>
      <c r="D71" s="12"/>
      <c r="E71" s="12"/>
      <c r="F71" s="12"/>
      <c r="G71" s="12"/>
    </row>
    <row r="72" spans="2:16" ht="23.25" customHeight="1">
      <c r="B72" s="12"/>
      <c r="C72" s="12"/>
      <c r="D72" s="12"/>
      <c r="E72" s="12"/>
      <c r="F72" s="12"/>
      <c r="G72" s="12"/>
    </row>
    <row r="73" spans="2:16" ht="23.25" customHeight="1">
      <c r="B73" s="39"/>
      <c r="C73" s="12"/>
      <c r="D73" s="12"/>
      <c r="E73" s="12"/>
      <c r="F73" s="12"/>
      <c r="G73" s="12"/>
    </row>
    <row r="74" spans="2:16" ht="23.25" customHeight="1">
      <c r="B74" s="12"/>
      <c r="C74" s="12"/>
      <c r="D74" s="12"/>
      <c r="E74" s="12"/>
      <c r="F74" s="12"/>
      <c r="G74" s="12"/>
    </row>
    <row r="75" spans="2:16" ht="23.25" customHeight="1">
      <c r="B75" s="12"/>
      <c r="C75" s="12"/>
      <c r="D75" s="12"/>
      <c r="E75" s="12"/>
      <c r="F75" s="12"/>
      <c r="G75" s="12"/>
    </row>
    <row r="76" spans="2:16" ht="17.25" customHeight="1"/>
    <row r="77" spans="2:16" ht="17.25" customHeight="1"/>
    <row r="78" spans="2:16" ht="17.25" customHeight="1"/>
    <row r="79" spans="2:16" ht="17.25" customHeight="1"/>
    <row r="80" spans="2:16" ht="17.25" customHeight="1"/>
    <row r="81" ht="17.25" customHeight="1"/>
    <row r="82" ht="17.25" customHeight="1"/>
    <row r="83" ht="17.25" customHeight="1"/>
    <row r="84" ht="17.25" customHeight="1"/>
  </sheetData>
  <mergeCells count="10">
    <mergeCell ref="C6:F6"/>
    <mergeCell ref="G8:G9"/>
    <mergeCell ref="B4:G4"/>
    <mergeCell ref="B46:B47"/>
    <mergeCell ref="C46:D46"/>
    <mergeCell ref="E46:F46"/>
    <mergeCell ref="G46:G47"/>
    <mergeCell ref="C8:D8"/>
    <mergeCell ref="E8:F8"/>
    <mergeCell ref="B8:B9"/>
  </mergeCells>
  <phoneticPr fontId="6"/>
  <pageMargins left="0.78740157480314965" right="0.59055118110236227" top="0.78740157480314965" bottom="0.78740157480314965" header="0.51181102362204722" footer="0.51181102362204722"/>
  <pageSetup paperSize="9" orientation="portrait" r:id="rId1"/>
  <headerFooter alignWithMargins="0"/>
  <rowBreaks count="1" manualBreakCount="1">
    <brk id="42"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P56"/>
  <sheetViews>
    <sheetView view="pageBreakPreview" zoomScaleNormal="75" zoomScaleSheetLayoutView="100" workbookViewId="0"/>
  </sheetViews>
  <sheetFormatPr defaultRowHeight="13.5"/>
  <cols>
    <col min="1" max="1" width="1.625" customWidth="1"/>
    <col min="2" max="2" width="5.75" customWidth="1"/>
    <col min="3" max="8" width="9.75" customWidth="1"/>
    <col min="9" max="9" width="9.875" customWidth="1"/>
    <col min="10" max="10" width="8.75" customWidth="1"/>
    <col min="11" max="11" width="9.75" customWidth="1"/>
    <col min="12" max="12" width="5.375" customWidth="1"/>
    <col min="13" max="13" width="6.25" customWidth="1"/>
    <col min="14" max="14" width="3.875" customWidth="1"/>
    <col min="15" max="15" width="7.5" customWidth="1"/>
    <col min="16" max="16" width="17.25" customWidth="1"/>
  </cols>
  <sheetData>
    <row r="1" spans="2:16" ht="15" customHeight="1">
      <c r="B1" s="27" t="s">
        <v>202</v>
      </c>
    </row>
    <row r="2" spans="2:16" ht="6.75" customHeight="1">
      <c r="B2" s="27"/>
    </row>
    <row r="3" spans="2:16" ht="19.5" customHeight="1">
      <c r="C3" s="154" t="s">
        <v>203</v>
      </c>
      <c r="D3" s="863"/>
      <c r="E3" s="518"/>
      <c r="F3" s="518"/>
      <c r="G3" s="518"/>
      <c r="H3" s="13"/>
      <c r="I3" s="154" t="s">
        <v>204</v>
      </c>
      <c r="J3" s="865"/>
      <c r="K3" s="518"/>
      <c r="L3" s="1"/>
    </row>
    <row r="4" spans="2:16" ht="8.25" customHeight="1">
      <c r="B4" s="14"/>
    </row>
    <row r="5" spans="2:16" ht="21" customHeight="1">
      <c r="B5" s="861" t="s">
        <v>205</v>
      </c>
      <c r="C5" s="862"/>
      <c r="M5" s="864" t="s">
        <v>206</v>
      </c>
      <c r="N5" s="864"/>
      <c r="O5" s="518"/>
    </row>
    <row r="6" spans="2:16" ht="6.75" customHeight="1">
      <c r="B6" s="20"/>
      <c r="C6" s="44"/>
    </row>
    <row r="7" spans="2:16" ht="18" customHeight="1">
      <c r="B7" s="20"/>
      <c r="C7" s="59" t="s">
        <v>207</v>
      </c>
      <c r="M7" s="858" t="s">
        <v>208</v>
      </c>
      <c r="N7" s="845"/>
      <c r="O7" s="846"/>
      <c r="P7" s="847"/>
    </row>
    <row r="8" spans="2:16" ht="18" customHeight="1">
      <c r="B8" s="27"/>
      <c r="C8" s="40" t="s">
        <v>209</v>
      </c>
      <c r="D8" s="156"/>
      <c r="E8" s="59" t="s">
        <v>210</v>
      </c>
      <c r="F8" s="40" t="s">
        <v>211</v>
      </c>
      <c r="G8" s="40" t="s">
        <v>269</v>
      </c>
      <c r="H8" s="157"/>
      <c r="I8" s="27" t="s">
        <v>212</v>
      </c>
      <c r="J8" s="40" t="s">
        <v>213</v>
      </c>
      <c r="K8" s="61" t="s">
        <v>270</v>
      </c>
      <c r="M8" s="859"/>
      <c r="N8" s="848"/>
      <c r="O8" s="849"/>
      <c r="P8" s="850"/>
    </row>
    <row r="9" spans="2:16" ht="18" customHeight="1">
      <c r="B9" s="27"/>
      <c r="C9" s="40" t="s">
        <v>214</v>
      </c>
      <c r="D9" s="156"/>
      <c r="E9" s="59" t="s">
        <v>215</v>
      </c>
      <c r="F9" s="158"/>
      <c r="G9" s="40" t="s">
        <v>271</v>
      </c>
      <c r="H9" s="157"/>
      <c r="I9" s="27" t="s">
        <v>212</v>
      </c>
      <c r="J9" s="40" t="s">
        <v>216</v>
      </c>
      <c r="K9" s="61" t="s">
        <v>217</v>
      </c>
      <c r="M9" s="860"/>
      <c r="N9" s="159"/>
      <c r="O9" s="156" t="s">
        <v>218</v>
      </c>
      <c r="P9" s="160"/>
    </row>
    <row r="10" spans="2:16" ht="18" customHeight="1">
      <c r="B10" s="27"/>
      <c r="C10" s="40" t="s">
        <v>219</v>
      </c>
      <c r="D10" s="156"/>
      <c r="E10" s="59" t="s">
        <v>272</v>
      </c>
      <c r="F10" s="158"/>
      <c r="G10" s="40" t="s">
        <v>273</v>
      </c>
      <c r="H10" s="157"/>
      <c r="I10" s="27" t="s">
        <v>212</v>
      </c>
      <c r="J10" s="27"/>
      <c r="K10" s="61" t="s">
        <v>220</v>
      </c>
      <c r="M10" s="858" t="s">
        <v>221</v>
      </c>
      <c r="N10" s="845"/>
      <c r="O10" s="846"/>
      <c r="P10" s="847"/>
    </row>
    <row r="11" spans="2:16" ht="18" customHeight="1">
      <c r="B11" s="27"/>
      <c r="C11" s="40" t="s">
        <v>222</v>
      </c>
      <c r="D11" s="156"/>
      <c r="E11" s="59" t="s">
        <v>274</v>
      </c>
      <c r="F11" s="27"/>
      <c r="G11" s="40" t="s">
        <v>223</v>
      </c>
      <c r="H11" s="157"/>
      <c r="I11" s="27" t="s">
        <v>212</v>
      </c>
      <c r="J11" s="27"/>
      <c r="K11" s="61" t="s">
        <v>224</v>
      </c>
      <c r="M11" s="860"/>
      <c r="N11" s="851"/>
      <c r="O11" s="852"/>
      <c r="P11" s="853"/>
    </row>
    <row r="12" spans="2:16" ht="18" customHeight="1">
      <c r="B12" s="27"/>
      <c r="C12" s="40" t="s">
        <v>369</v>
      </c>
      <c r="D12" s="156"/>
      <c r="E12" s="59" t="s">
        <v>274</v>
      </c>
      <c r="F12" s="27"/>
      <c r="G12" s="40" t="s">
        <v>225</v>
      </c>
      <c r="H12" s="157">
        <f>SUM(H8:H11)</f>
        <v>0</v>
      </c>
      <c r="I12" s="27" t="s">
        <v>212</v>
      </c>
      <c r="J12" s="27"/>
      <c r="K12" s="61" t="s">
        <v>226</v>
      </c>
      <c r="M12" s="858" t="s">
        <v>17</v>
      </c>
      <c r="N12" s="854"/>
      <c r="O12" s="855"/>
      <c r="P12" s="856"/>
    </row>
    <row r="13" spans="2:16" ht="18" customHeight="1">
      <c r="B13" s="27"/>
      <c r="C13" s="27"/>
      <c r="D13" s="27"/>
      <c r="E13" s="27"/>
      <c r="K13" s="73" t="s">
        <v>370</v>
      </c>
      <c r="L13" s="61"/>
      <c r="M13" s="860"/>
      <c r="N13" s="857"/>
      <c r="O13" s="513"/>
      <c r="P13" s="639"/>
    </row>
    <row r="14" spans="2:16" ht="8.25" customHeight="1">
      <c r="B14" s="27"/>
      <c r="C14" s="27"/>
      <c r="D14" s="27"/>
      <c r="E14" s="27"/>
      <c r="K14" s="27"/>
      <c r="L14" s="61"/>
      <c r="M14" s="7"/>
      <c r="N14" s="61"/>
    </row>
    <row r="15" spans="2:16" ht="18" customHeight="1">
      <c r="B15" s="27"/>
      <c r="C15" s="59" t="s">
        <v>227</v>
      </c>
      <c r="D15" s="59"/>
      <c r="E15" s="40"/>
      <c r="F15" s="27"/>
      <c r="G15" s="59" t="s">
        <v>228</v>
      </c>
      <c r="H15" s="27"/>
      <c r="I15" s="27"/>
      <c r="J15" s="27"/>
      <c r="K15" s="59" t="s">
        <v>229</v>
      </c>
      <c r="L15" s="27"/>
      <c r="M15" s="161"/>
      <c r="N15" s="161"/>
      <c r="O15" s="27"/>
    </row>
    <row r="16" spans="2:16" ht="18" customHeight="1">
      <c r="B16" s="27"/>
      <c r="C16" s="59" t="s">
        <v>230</v>
      </c>
      <c r="D16" s="27"/>
      <c r="E16" s="27"/>
      <c r="F16" s="27"/>
      <c r="G16" s="27" t="s">
        <v>231</v>
      </c>
      <c r="H16" s="27"/>
      <c r="I16" s="27"/>
      <c r="J16" s="27"/>
      <c r="K16" s="27"/>
      <c r="L16" s="40" t="s">
        <v>232</v>
      </c>
      <c r="M16" s="844"/>
      <c r="N16" s="844"/>
      <c r="O16" s="27" t="s">
        <v>233</v>
      </c>
    </row>
    <row r="17" spans="2:15" ht="18" customHeight="1">
      <c r="B17" s="27"/>
      <c r="C17" s="27"/>
      <c r="D17" s="40" t="s">
        <v>234</v>
      </c>
      <c r="E17" s="156"/>
      <c r="F17" s="27"/>
      <c r="G17" s="27"/>
      <c r="H17" s="40" t="s">
        <v>235</v>
      </c>
      <c r="I17" s="162"/>
      <c r="J17" s="27" t="s">
        <v>275</v>
      </c>
      <c r="K17" s="27"/>
      <c r="L17" s="40" t="s">
        <v>236</v>
      </c>
      <c r="M17" s="844"/>
      <c r="N17" s="844"/>
      <c r="O17" s="27"/>
    </row>
    <row r="18" spans="2:15" ht="18" customHeight="1">
      <c r="B18" s="27"/>
      <c r="C18" s="27"/>
      <c r="D18" s="40" t="s">
        <v>276</v>
      </c>
      <c r="E18" s="156"/>
      <c r="F18" s="27"/>
      <c r="G18" s="27"/>
      <c r="H18" s="40" t="s">
        <v>237</v>
      </c>
      <c r="I18" s="162"/>
      <c r="J18" s="27" t="s">
        <v>277</v>
      </c>
      <c r="K18" s="27"/>
      <c r="L18" s="40" t="s">
        <v>278</v>
      </c>
      <c r="M18" s="844"/>
      <c r="N18" s="844"/>
      <c r="O18" s="162"/>
    </row>
    <row r="19" spans="2:15" ht="18" customHeight="1">
      <c r="B19" s="27"/>
      <c r="C19" s="27"/>
      <c r="D19" s="40" t="s">
        <v>238</v>
      </c>
      <c r="E19" s="156"/>
      <c r="F19" s="27"/>
      <c r="G19" s="27"/>
      <c r="H19" s="40" t="s">
        <v>239</v>
      </c>
      <c r="I19" s="162"/>
      <c r="J19" s="27" t="s">
        <v>279</v>
      </c>
      <c r="K19" s="27"/>
      <c r="L19" s="40" t="s">
        <v>240</v>
      </c>
      <c r="M19" s="844"/>
      <c r="N19" s="844"/>
      <c r="O19" s="27"/>
    </row>
    <row r="20" spans="2:15" ht="18" customHeight="1">
      <c r="B20" s="27"/>
      <c r="C20" s="27"/>
      <c r="D20" s="40" t="s">
        <v>241</v>
      </c>
      <c r="E20" s="156"/>
      <c r="F20" s="27"/>
      <c r="G20" s="27" t="s">
        <v>242</v>
      </c>
      <c r="H20" s="40"/>
      <c r="I20" s="27"/>
      <c r="J20" s="27"/>
      <c r="K20" s="27"/>
      <c r="L20" s="40" t="s">
        <v>243</v>
      </c>
      <c r="M20" s="844"/>
      <c r="N20" s="844"/>
      <c r="O20" s="27"/>
    </row>
    <row r="21" spans="2:15" ht="18" customHeight="1">
      <c r="B21" s="27"/>
      <c r="C21" s="27" t="s">
        <v>244</v>
      </c>
      <c r="D21" s="40"/>
      <c r="E21" s="40"/>
      <c r="F21" s="27"/>
      <c r="G21" s="27"/>
      <c r="H21" s="40" t="s">
        <v>245</v>
      </c>
      <c r="I21" s="162"/>
      <c r="J21" s="27" t="s">
        <v>280</v>
      </c>
      <c r="K21" s="27"/>
      <c r="L21" s="40" t="s">
        <v>246</v>
      </c>
      <c r="M21" s="844"/>
      <c r="N21" s="844"/>
      <c r="O21" s="27" t="s">
        <v>281</v>
      </c>
    </row>
    <row r="22" spans="2:15" ht="18" customHeight="1">
      <c r="B22" s="27"/>
      <c r="C22" s="27"/>
      <c r="D22" s="40" t="s">
        <v>247</v>
      </c>
      <c r="E22" s="156"/>
      <c r="F22" s="27" t="s">
        <v>282</v>
      </c>
      <c r="G22" s="27"/>
      <c r="H22" s="40" t="s">
        <v>248</v>
      </c>
      <c r="I22" s="162"/>
      <c r="J22" s="27" t="s">
        <v>249</v>
      </c>
      <c r="K22" s="59"/>
      <c r="L22" s="40"/>
      <c r="M22" s="27"/>
      <c r="N22" s="27"/>
      <c r="O22" s="27"/>
    </row>
    <row r="23" spans="2:15" ht="18" customHeight="1">
      <c r="B23" s="27"/>
      <c r="C23" s="27"/>
      <c r="D23" s="40" t="s">
        <v>250</v>
      </c>
      <c r="E23" s="156"/>
      <c r="F23" s="27"/>
      <c r="G23" s="27" t="s">
        <v>251</v>
      </c>
      <c r="H23" s="27"/>
      <c r="I23" s="27"/>
      <c r="J23" s="27"/>
      <c r="K23" s="59" t="s">
        <v>252</v>
      </c>
      <c r="L23" s="40"/>
      <c r="M23" s="27"/>
      <c r="N23" s="27"/>
      <c r="O23" s="27"/>
    </row>
    <row r="24" spans="2:15" ht="18" customHeight="1">
      <c r="B24" s="27"/>
      <c r="C24" s="27"/>
      <c r="D24" s="40" t="s">
        <v>253</v>
      </c>
      <c r="E24" s="156"/>
      <c r="F24" s="27"/>
      <c r="G24" s="27"/>
      <c r="H24" s="40" t="s">
        <v>283</v>
      </c>
      <c r="I24" s="162"/>
      <c r="J24" s="27"/>
      <c r="K24" s="27"/>
      <c r="L24" s="40" t="s">
        <v>254</v>
      </c>
      <c r="M24" s="844"/>
      <c r="N24" s="844"/>
      <c r="O24" s="27"/>
    </row>
    <row r="25" spans="2:15" ht="18" customHeight="1">
      <c r="B25" s="27"/>
      <c r="C25" s="27"/>
      <c r="D25" s="40" t="s">
        <v>241</v>
      </c>
      <c r="E25" s="156"/>
      <c r="F25" s="27"/>
      <c r="G25" s="27"/>
      <c r="H25" s="40" t="s">
        <v>253</v>
      </c>
      <c r="I25" s="162"/>
      <c r="J25" s="27"/>
      <c r="K25" s="27"/>
      <c r="L25" s="40" t="s">
        <v>240</v>
      </c>
      <c r="M25" s="844"/>
      <c r="N25" s="844"/>
      <c r="O25" s="27"/>
    </row>
    <row r="26" spans="2:15" ht="18" customHeight="1">
      <c r="B26" s="27"/>
      <c r="C26" s="27"/>
      <c r="D26" s="40"/>
      <c r="E26" s="40"/>
      <c r="F26" s="27"/>
      <c r="G26" s="27"/>
      <c r="H26" s="40" t="s">
        <v>255</v>
      </c>
      <c r="I26" s="162"/>
      <c r="J26" s="27"/>
      <c r="K26" s="27"/>
      <c r="L26" s="40" t="s">
        <v>256</v>
      </c>
      <c r="M26" s="844"/>
      <c r="N26" s="844"/>
      <c r="O26" s="27"/>
    </row>
    <row r="27" spans="2:15" ht="18" customHeight="1">
      <c r="B27" s="27"/>
      <c r="C27" s="27" t="s">
        <v>257</v>
      </c>
      <c r="D27" s="27"/>
      <c r="E27" s="27"/>
      <c r="F27" s="27"/>
      <c r="G27" s="27"/>
      <c r="H27" s="40" t="s">
        <v>258</v>
      </c>
      <c r="I27" s="162"/>
      <c r="J27" s="27"/>
      <c r="K27" s="27"/>
      <c r="L27" s="40" t="s">
        <v>259</v>
      </c>
      <c r="M27" s="844"/>
      <c r="N27" s="844"/>
      <c r="O27" s="27"/>
    </row>
    <row r="28" spans="2:15" ht="18" customHeight="1">
      <c r="B28" s="27"/>
      <c r="C28" s="163" t="s">
        <v>260</v>
      </c>
      <c r="D28" s="163" t="s">
        <v>261</v>
      </c>
      <c r="E28" s="163" t="s">
        <v>262</v>
      </c>
      <c r="F28" s="163" t="s">
        <v>263</v>
      </c>
      <c r="G28" s="163" t="s">
        <v>264</v>
      </c>
      <c r="H28" s="61"/>
      <c r="I28" s="27"/>
      <c r="J28" s="27"/>
      <c r="K28" s="27"/>
      <c r="L28" s="40" t="s">
        <v>265</v>
      </c>
      <c r="M28" s="844"/>
      <c r="N28" s="844"/>
      <c r="O28" s="27"/>
    </row>
    <row r="29" spans="2:15" ht="18" customHeight="1">
      <c r="B29" s="27"/>
      <c r="C29" s="164"/>
      <c r="D29" s="164"/>
      <c r="E29" s="165"/>
      <c r="F29" s="166"/>
      <c r="G29" s="166"/>
      <c r="H29" s="27"/>
      <c r="I29" s="27"/>
      <c r="J29" s="27"/>
      <c r="K29" s="27"/>
      <c r="L29" s="40" t="s">
        <v>240</v>
      </c>
      <c r="M29" s="844"/>
      <c r="N29" s="844"/>
      <c r="O29" s="27"/>
    </row>
    <row r="30" spans="2:15" ht="18" customHeight="1">
      <c r="B30" s="27"/>
      <c r="C30" s="164"/>
      <c r="D30" s="164"/>
      <c r="E30" s="165"/>
      <c r="F30" s="166"/>
      <c r="G30" s="166"/>
      <c r="H30" s="27"/>
      <c r="I30" s="27"/>
      <c r="J30" s="27"/>
      <c r="K30" s="27"/>
      <c r="L30" s="40" t="s">
        <v>266</v>
      </c>
      <c r="M30" s="844"/>
      <c r="N30" s="844"/>
      <c r="O30" s="27"/>
    </row>
    <row r="31" spans="2:15" ht="18" customHeight="1">
      <c r="B31" s="27"/>
      <c r="C31" s="164"/>
      <c r="D31" s="164"/>
      <c r="E31" s="166"/>
      <c r="F31" s="166"/>
      <c r="G31" s="166"/>
      <c r="H31" s="27"/>
      <c r="I31" s="27"/>
      <c r="J31" s="27"/>
      <c r="K31" s="27"/>
      <c r="L31" s="40" t="s">
        <v>267</v>
      </c>
      <c r="M31" s="844"/>
      <c r="N31" s="844"/>
      <c r="O31" s="27" t="s">
        <v>284</v>
      </c>
    </row>
    <row r="32" spans="2:15" ht="18" customHeight="1">
      <c r="B32" s="27"/>
      <c r="C32" s="164"/>
      <c r="D32" s="164"/>
      <c r="E32" s="166"/>
      <c r="F32" s="166"/>
      <c r="G32" s="166"/>
      <c r="H32" s="27"/>
      <c r="I32" s="27"/>
      <c r="J32" s="27"/>
      <c r="K32" s="27"/>
      <c r="L32" s="40" t="s">
        <v>268</v>
      </c>
      <c r="M32" s="844"/>
      <c r="N32" s="844"/>
      <c r="O32" s="27" t="s">
        <v>284</v>
      </c>
    </row>
    <row r="33" spans="2:16" ht="17.25" customHeight="1">
      <c r="B33" s="1"/>
      <c r="C33" s="1"/>
      <c r="D33" s="1"/>
      <c r="E33" s="1"/>
      <c r="F33" s="1"/>
      <c r="G33" s="1"/>
      <c r="H33" s="1"/>
      <c r="I33" s="1"/>
      <c r="J33" s="1"/>
      <c r="K33" s="1"/>
      <c r="L33" s="1"/>
      <c r="M33" s="1"/>
      <c r="N33" s="1"/>
    </row>
    <row r="34" spans="2:16" ht="17.25" customHeight="1">
      <c r="B34" s="1"/>
      <c r="C34" s="1"/>
      <c r="D34" s="1"/>
      <c r="E34" s="1"/>
      <c r="F34" s="1"/>
      <c r="G34" s="1"/>
      <c r="H34" s="1"/>
      <c r="I34" s="1"/>
      <c r="J34" s="1"/>
      <c r="K34" s="1"/>
      <c r="L34" s="1"/>
      <c r="M34" s="1"/>
      <c r="N34" s="1"/>
    </row>
    <row r="35" spans="2:16" ht="18" customHeight="1">
      <c r="B35" s="1"/>
      <c r="C35" s="1"/>
      <c r="D35" s="1"/>
      <c r="E35" s="1"/>
      <c r="F35" s="1"/>
      <c r="G35" s="1"/>
      <c r="H35" s="1"/>
      <c r="I35" s="1"/>
      <c r="J35" s="1"/>
      <c r="K35" s="1"/>
      <c r="L35" s="1"/>
      <c r="M35" s="1"/>
      <c r="N35" s="1"/>
      <c r="O35" s="1"/>
      <c r="P35" s="1"/>
    </row>
    <row r="36" spans="2:16" ht="18" customHeight="1">
      <c r="B36" s="1"/>
      <c r="C36" s="1"/>
      <c r="D36" s="1"/>
      <c r="E36" s="1"/>
      <c r="F36" s="1"/>
      <c r="G36" s="1"/>
      <c r="H36" s="1"/>
      <c r="I36" s="1"/>
      <c r="J36" s="1"/>
      <c r="K36" s="1"/>
      <c r="L36" s="1"/>
      <c r="M36" s="1"/>
      <c r="N36" s="1"/>
      <c r="O36" s="1"/>
      <c r="P36" s="1"/>
    </row>
    <row r="37" spans="2:16" ht="18" customHeight="1">
      <c r="B37" s="1"/>
      <c r="C37" s="1"/>
      <c r="D37" s="1"/>
      <c r="E37" s="1"/>
      <c r="F37" s="1"/>
      <c r="G37" s="1"/>
      <c r="H37" s="1"/>
      <c r="I37" s="1"/>
      <c r="J37" s="1"/>
      <c r="K37" s="1"/>
      <c r="L37" s="1"/>
      <c r="M37" s="1"/>
      <c r="N37" s="1"/>
      <c r="O37" s="1"/>
      <c r="P37" s="1"/>
    </row>
    <row r="38" spans="2:16" ht="18" customHeight="1">
      <c r="B38" s="1"/>
      <c r="C38" s="1"/>
      <c r="D38" s="1"/>
      <c r="E38" s="1"/>
      <c r="F38" s="1"/>
      <c r="G38" s="1"/>
      <c r="H38" s="1"/>
      <c r="I38" s="1"/>
      <c r="J38" s="1"/>
      <c r="K38" s="1"/>
      <c r="L38" s="1"/>
      <c r="M38" s="1"/>
      <c r="N38" s="1"/>
      <c r="O38" s="1"/>
      <c r="P38" s="1"/>
    </row>
    <row r="39" spans="2:16" ht="18" customHeight="1">
      <c r="B39" s="1"/>
      <c r="C39" s="1"/>
      <c r="D39" s="1"/>
      <c r="E39" s="1"/>
      <c r="F39" s="1"/>
      <c r="G39" s="1"/>
      <c r="H39" s="1"/>
      <c r="I39" s="1"/>
      <c r="J39" s="1"/>
      <c r="K39" s="1"/>
      <c r="L39" s="1"/>
      <c r="M39" s="1"/>
      <c r="N39" s="1"/>
      <c r="O39" s="1"/>
      <c r="P39" s="1"/>
    </row>
    <row r="40" spans="2:16" ht="18" customHeight="1">
      <c r="B40" s="1"/>
      <c r="C40" s="1"/>
      <c r="D40" s="1"/>
      <c r="E40" s="1"/>
      <c r="F40" s="1"/>
      <c r="G40" s="1"/>
      <c r="H40" s="1"/>
      <c r="I40" s="1"/>
      <c r="J40" s="1"/>
      <c r="K40" s="1"/>
      <c r="L40" s="1"/>
      <c r="M40" s="1"/>
      <c r="N40" s="1"/>
      <c r="O40" s="1"/>
      <c r="P40" s="1"/>
    </row>
    <row r="41" spans="2:16" ht="18" customHeight="1">
      <c r="B41" s="1"/>
      <c r="C41" s="1"/>
      <c r="D41" s="1"/>
      <c r="E41" s="1"/>
      <c r="F41" s="1"/>
      <c r="G41" s="1"/>
      <c r="H41" s="1"/>
      <c r="I41" s="1"/>
      <c r="J41" s="1"/>
      <c r="K41" s="1"/>
      <c r="L41" s="1"/>
      <c r="M41" s="1"/>
      <c r="N41" s="1"/>
      <c r="O41" s="1"/>
      <c r="P41" s="1"/>
    </row>
    <row r="42" spans="2:16" ht="18" customHeight="1">
      <c r="B42" s="1"/>
      <c r="C42" s="1"/>
      <c r="D42" s="1"/>
      <c r="E42" s="1"/>
      <c r="F42" s="1"/>
      <c r="G42" s="1"/>
      <c r="H42" s="1"/>
      <c r="I42" s="1"/>
      <c r="J42" s="1"/>
      <c r="K42" s="1"/>
      <c r="L42" s="1"/>
      <c r="M42" s="1"/>
      <c r="N42" s="1"/>
      <c r="O42" s="1"/>
      <c r="P42" s="1"/>
    </row>
    <row r="43" spans="2:16" ht="18" customHeight="1">
      <c r="B43" s="1"/>
      <c r="C43" s="1"/>
      <c r="D43" s="1"/>
      <c r="E43" s="1"/>
      <c r="F43" s="1"/>
      <c r="G43" s="1"/>
      <c r="H43" s="1"/>
      <c r="I43" s="1"/>
      <c r="J43" s="1"/>
      <c r="K43" s="1"/>
      <c r="L43" s="1"/>
      <c r="M43" s="1"/>
      <c r="N43" s="1"/>
      <c r="O43" s="1"/>
      <c r="P43" s="1"/>
    </row>
    <row r="44" spans="2:16" ht="18" customHeight="1">
      <c r="B44" s="1"/>
      <c r="C44" s="1"/>
      <c r="D44" s="1"/>
      <c r="E44" s="1"/>
      <c r="F44" s="1"/>
      <c r="G44" s="1"/>
      <c r="H44" s="1"/>
      <c r="I44" s="1"/>
      <c r="J44" s="1"/>
      <c r="K44" s="1"/>
      <c r="L44" s="1"/>
      <c r="M44" s="1"/>
      <c r="N44" s="1"/>
      <c r="O44" s="1"/>
      <c r="P44" s="1"/>
    </row>
    <row r="45" spans="2:16" ht="18" customHeight="1">
      <c r="B45" s="1"/>
      <c r="C45" s="1"/>
      <c r="D45" s="1"/>
      <c r="E45" s="1"/>
      <c r="F45" s="1"/>
      <c r="G45" s="1"/>
      <c r="H45" s="1"/>
      <c r="I45" s="1"/>
      <c r="J45" s="1"/>
      <c r="K45" s="1"/>
      <c r="L45" s="1"/>
      <c r="M45" s="1"/>
      <c r="N45" s="1"/>
      <c r="O45" s="1"/>
      <c r="P45" s="1"/>
    </row>
    <row r="46" spans="2:16" ht="18" customHeight="1">
      <c r="B46" s="1"/>
      <c r="C46" s="1"/>
      <c r="D46" s="1"/>
      <c r="E46" s="1"/>
      <c r="F46" s="1"/>
      <c r="G46" s="1"/>
      <c r="H46" s="1"/>
      <c r="I46" s="1"/>
      <c r="J46" s="1"/>
      <c r="K46" s="1"/>
      <c r="L46" s="1"/>
      <c r="M46" s="1"/>
      <c r="N46" s="1"/>
      <c r="O46" s="1"/>
      <c r="P46" s="1"/>
    </row>
    <row r="47" spans="2:16" ht="18" customHeight="1">
      <c r="B47" s="1"/>
      <c r="C47" s="1"/>
      <c r="D47" s="1"/>
      <c r="E47" s="1"/>
      <c r="F47" s="1"/>
      <c r="G47" s="1"/>
      <c r="H47" s="1"/>
      <c r="I47" s="1"/>
      <c r="J47" s="1"/>
      <c r="K47" s="1"/>
      <c r="L47" s="1"/>
      <c r="M47" s="1"/>
      <c r="N47" s="1"/>
      <c r="O47" s="1"/>
      <c r="P47" s="1"/>
    </row>
    <row r="48" spans="2:16" ht="18" customHeight="1">
      <c r="B48" s="1"/>
      <c r="C48" s="1"/>
      <c r="D48" s="1"/>
      <c r="E48" s="1"/>
      <c r="F48" s="1"/>
      <c r="G48" s="1"/>
      <c r="H48" s="1"/>
      <c r="I48" s="1"/>
      <c r="J48" s="1"/>
      <c r="K48" s="1"/>
      <c r="L48" s="1"/>
      <c r="M48" s="1"/>
      <c r="N48" s="1"/>
      <c r="O48" s="1"/>
      <c r="P48" s="1"/>
    </row>
    <row r="49" spans="2:16" ht="18" customHeight="1">
      <c r="B49" s="1"/>
      <c r="C49" s="1"/>
      <c r="D49" s="1"/>
      <c r="E49" s="1"/>
      <c r="F49" s="1"/>
      <c r="G49" s="1"/>
      <c r="H49" s="1"/>
      <c r="I49" s="1"/>
      <c r="J49" s="1"/>
      <c r="K49" s="1"/>
      <c r="L49" s="1"/>
      <c r="M49" s="1"/>
      <c r="N49" s="1"/>
      <c r="O49" s="1"/>
      <c r="P49" s="1"/>
    </row>
    <row r="50" spans="2:16" ht="18" customHeight="1">
      <c r="B50" s="1"/>
      <c r="C50" s="1"/>
      <c r="D50" s="1"/>
      <c r="E50" s="1"/>
      <c r="F50" s="1"/>
      <c r="G50" s="1"/>
      <c r="H50" s="1"/>
      <c r="I50" s="1"/>
      <c r="J50" s="1"/>
      <c r="K50" s="1"/>
      <c r="L50" s="1"/>
      <c r="M50" s="1"/>
      <c r="N50" s="1"/>
      <c r="O50" s="1"/>
      <c r="P50" s="1"/>
    </row>
    <row r="51" spans="2:16" ht="18" customHeight="1">
      <c r="B51" s="1"/>
      <c r="C51" s="1"/>
      <c r="D51" s="1"/>
      <c r="E51" s="1"/>
      <c r="F51" s="1"/>
      <c r="G51" s="1"/>
      <c r="H51" s="1"/>
      <c r="I51" s="1"/>
      <c r="J51" s="1"/>
      <c r="K51" s="1"/>
      <c r="L51" s="1"/>
      <c r="M51" s="1"/>
      <c r="N51" s="1"/>
      <c r="O51" s="1"/>
      <c r="P51" s="1"/>
    </row>
    <row r="52" spans="2:16" ht="18" customHeight="1"/>
    <row r="53" spans="2:16" ht="18" customHeight="1"/>
    <row r="54" spans="2:16" ht="18" customHeight="1"/>
    <row r="55" spans="2:16" ht="18" customHeight="1"/>
    <row r="56" spans="2:16" ht="18" customHeight="1"/>
  </sheetData>
  <mergeCells count="28">
    <mergeCell ref="B5:C5"/>
    <mergeCell ref="D3:G3"/>
    <mergeCell ref="M5:O5"/>
    <mergeCell ref="J3:K3"/>
    <mergeCell ref="M12:M13"/>
    <mergeCell ref="M16:N16"/>
    <mergeCell ref="N7:P7"/>
    <mergeCell ref="N8:P8"/>
    <mergeCell ref="N10:P10"/>
    <mergeCell ref="N11:P11"/>
    <mergeCell ref="N12:P12"/>
    <mergeCell ref="N13:P13"/>
    <mergeCell ref="M7:M9"/>
    <mergeCell ref="M10:M11"/>
    <mergeCell ref="M17:N17"/>
    <mergeCell ref="M18:N18"/>
    <mergeCell ref="M19:N19"/>
    <mergeCell ref="M20:N20"/>
    <mergeCell ref="M21:N21"/>
    <mergeCell ref="M24:N24"/>
    <mergeCell ref="M25:N25"/>
    <mergeCell ref="M26:N26"/>
    <mergeCell ref="M31:N31"/>
    <mergeCell ref="M32:N32"/>
    <mergeCell ref="M27:N27"/>
    <mergeCell ref="M28:N28"/>
    <mergeCell ref="M29:N29"/>
    <mergeCell ref="M30:N30"/>
  </mergeCells>
  <phoneticPr fontId="6"/>
  <pageMargins left="0.6692913385826772" right="0.6692913385826772" top="0.78740157480314965" bottom="0.59055118110236227" header="0.51181102362204722" footer="0.51181102362204722"/>
  <pageSetup paperSize="9" orientation="landscape" useFirstPageNumber="1" r:id="rId1"/>
  <headerFooter alignWithMargins="0">
    <oddFooter>&amp;C&amp;10&amp;P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M57"/>
  <sheetViews>
    <sheetView view="pageBreakPreview" zoomScaleNormal="75" zoomScaleSheetLayoutView="100" workbookViewId="0"/>
  </sheetViews>
  <sheetFormatPr defaultRowHeight="13.5"/>
  <cols>
    <col min="1" max="1" width="1.625" customWidth="1"/>
    <col min="2" max="2" width="6.875" customWidth="1"/>
    <col min="3" max="3" width="11.5" customWidth="1"/>
    <col min="4" max="4" width="10" customWidth="1"/>
    <col min="5" max="9" width="14.625" customWidth="1"/>
    <col min="10" max="10" width="31.125" customWidth="1"/>
  </cols>
  <sheetData>
    <row r="1" spans="2:13" ht="15" customHeight="1">
      <c r="B1" s="27" t="s">
        <v>285</v>
      </c>
      <c r="I1" s="866" t="s">
        <v>286</v>
      </c>
      <c r="J1" s="867" t="s">
        <v>287</v>
      </c>
    </row>
    <row r="2" spans="2:13" ht="6" customHeight="1">
      <c r="B2" s="27"/>
      <c r="I2" s="518"/>
      <c r="J2" s="868"/>
    </row>
    <row r="3" spans="2:13" ht="21" customHeight="1">
      <c r="B3" s="28" t="s">
        <v>288</v>
      </c>
      <c r="C3" s="167"/>
      <c r="D3" s="19"/>
      <c r="E3" s="168" t="s">
        <v>289</v>
      </c>
      <c r="F3" s="7"/>
      <c r="G3" s="7"/>
      <c r="H3" s="7"/>
      <c r="J3" s="868"/>
    </row>
    <row r="4" spans="2:13" ht="8.25" customHeight="1">
      <c r="B4" s="169"/>
      <c r="J4" s="513"/>
    </row>
    <row r="5" spans="2:13" ht="18" customHeight="1">
      <c r="B5" s="170" t="s">
        <v>290</v>
      </c>
      <c r="C5" s="171" t="s">
        <v>291</v>
      </c>
      <c r="D5" s="170"/>
      <c r="E5" s="155" t="s">
        <v>292</v>
      </c>
      <c r="F5" s="149" t="s">
        <v>293</v>
      </c>
      <c r="G5" s="171" t="s">
        <v>294</v>
      </c>
      <c r="H5" s="155" t="s">
        <v>295</v>
      </c>
      <c r="I5" s="155" t="s">
        <v>296</v>
      </c>
      <c r="J5" s="150" t="s">
        <v>301</v>
      </c>
      <c r="K5" s="1"/>
      <c r="L5" s="1"/>
      <c r="M5" s="1"/>
    </row>
    <row r="6" spans="2:13" ht="15" customHeight="1">
      <c r="B6" s="172"/>
      <c r="C6" s="170"/>
      <c r="D6" s="173" t="s">
        <v>297</v>
      </c>
      <c r="E6" s="174"/>
      <c r="F6" s="175"/>
      <c r="G6" s="172"/>
      <c r="H6" s="174"/>
      <c r="I6" s="174"/>
      <c r="J6" s="174"/>
      <c r="K6" s="1"/>
      <c r="L6" s="1"/>
      <c r="M6" s="1"/>
    </row>
    <row r="7" spans="2:13" ht="15" customHeight="1">
      <c r="B7" s="176"/>
      <c r="C7" s="177"/>
      <c r="D7" s="178"/>
      <c r="E7" s="179"/>
      <c r="F7" s="180"/>
      <c r="G7" s="181"/>
      <c r="H7" s="179"/>
      <c r="I7" s="179"/>
      <c r="J7" s="179"/>
      <c r="K7" s="1"/>
      <c r="L7" s="1"/>
      <c r="M7" s="1"/>
    </row>
    <row r="8" spans="2:13" ht="15" customHeight="1">
      <c r="B8" s="176"/>
      <c r="C8" s="177"/>
      <c r="D8" s="178" t="s">
        <v>298</v>
      </c>
      <c r="E8" s="179"/>
      <c r="F8" s="180"/>
      <c r="G8" s="181"/>
      <c r="H8" s="179"/>
      <c r="I8" s="179"/>
      <c r="J8" s="179"/>
      <c r="K8" s="1"/>
      <c r="L8" s="1"/>
      <c r="M8" s="1"/>
    </row>
    <row r="9" spans="2:13" ht="15" customHeight="1">
      <c r="B9" s="176"/>
      <c r="C9" s="182"/>
      <c r="D9" s="178"/>
      <c r="E9" s="179"/>
      <c r="F9" s="180"/>
      <c r="G9" s="181"/>
      <c r="H9" s="179"/>
      <c r="I9" s="179"/>
      <c r="J9" s="179"/>
      <c r="K9" s="1"/>
      <c r="L9" s="1"/>
      <c r="M9" s="1"/>
    </row>
    <row r="10" spans="2:13" ht="15" customHeight="1">
      <c r="B10" s="176"/>
      <c r="C10" s="182"/>
      <c r="D10" s="178" t="s">
        <v>299</v>
      </c>
      <c r="E10" s="179"/>
      <c r="F10" s="180"/>
      <c r="G10" s="181"/>
      <c r="H10" s="179"/>
      <c r="I10" s="179"/>
      <c r="J10" s="179"/>
      <c r="K10" s="1"/>
      <c r="L10" s="1"/>
      <c r="M10" s="1"/>
    </row>
    <row r="11" spans="2:13" ht="15" customHeight="1">
      <c r="B11" s="176"/>
      <c r="C11" s="183"/>
      <c r="D11" s="184" t="s">
        <v>300</v>
      </c>
      <c r="E11" s="185"/>
      <c r="F11" s="186"/>
      <c r="G11" s="187"/>
      <c r="H11" s="185"/>
      <c r="I11" s="185"/>
      <c r="J11" s="185"/>
      <c r="K11" s="1"/>
      <c r="L11" s="1"/>
      <c r="M11" s="1"/>
    </row>
    <row r="12" spans="2:13" ht="15" customHeight="1">
      <c r="B12" s="176"/>
      <c r="C12" s="188"/>
      <c r="D12" s="189" t="s">
        <v>297</v>
      </c>
      <c r="E12" s="190"/>
      <c r="F12" s="191"/>
      <c r="G12" s="192"/>
      <c r="H12" s="190"/>
      <c r="I12" s="190"/>
      <c r="J12" s="193"/>
      <c r="K12" s="1"/>
      <c r="L12" s="1"/>
      <c r="M12" s="1"/>
    </row>
    <row r="13" spans="2:13" ht="15" customHeight="1">
      <c r="B13" s="176"/>
      <c r="C13" s="177"/>
      <c r="D13" s="178"/>
      <c r="E13" s="179"/>
      <c r="F13" s="180"/>
      <c r="G13" s="181"/>
      <c r="H13" s="179"/>
      <c r="I13" s="179"/>
      <c r="J13" s="194"/>
      <c r="K13" s="1"/>
      <c r="L13" s="1"/>
      <c r="M13" s="1"/>
    </row>
    <row r="14" spans="2:13" ht="15" customHeight="1">
      <c r="B14" s="176"/>
      <c r="C14" s="177"/>
      <c r="D14" s="178" t="s">
        <v>298</v>
      </c>
      <c r="E14" s="179"/>
      <c r="F14" s="180"/>
      <c r="G14" s="181"/>
      <c r="H14" s="179"/>
      <c r="I14" s="179"/>
      <c r="J14" s="194"/>
      <c r="K14" s="1"/>
      <c r="L14" s="1"/>
      <c r="M14" s="1"/>
    </row>
    <row r="15" spans="2:13" ht="15" customHeight="1">
      <c r="B15" s="176"/>
      <c r="C15" s="182"/>
      <c r="D15" s="178"/>
      <c r="E15" s="179"/>
      <c r="F15" s="180"/>
      <c r="G15" s="181"/>
      <c r="H15" s="179"/>
      <c r="I15" s="179"/>
      <c r="J15" s="194"/>
      <c r="K15" s="1"/>
      <c r="L15" s="1"/>
      <c r="M15" s="1"/>
    </row>
    <row r="16" spans="2:13" ht="15" customHeight="1">
      <c r="B16" s="176"/>
      <c r="C16" s="182"/>
      <c r="D16" s="178" t="s">
        <v>299</v>
      </c>
      <c r="E16" s="179"/>
      <c r="F16" s="180"/>
      <c r="G16" s="181"/>
      <c r="H16" s="179"/>
      <c r="I16" s="179"/>
      <c r="J16" s="194"/>
      <c r="K16" s="1"/>
      <c r="L16" s="1"/>
      <c r="M16" s="1"/>
    </row>
    <row r="17" spans="2:13" ht="15" customHeight="1">
      <c r="B17" s="176"/>
      <c r="C17" s="195"/>
      <c r="D17" s="196" t="s">
        <v>300</v>
      </c>
      <c r="E17" s="197"/>
      <c r="F17" s="198"/>
      <c r="G17" s="199"/>
      <c r="H17" s="197"/>
      <c r="I17" s="197"/>
      <c r="J17" s="200"/>
      <c r="K17" s="1"/>
      <c r="L17" s="1"/>
      <c r="M17" s="1"/>
    </row>
    <row r="18" spans="2:13" ht="15" customHeight="1">
      <c r="B18" s="201"/>
      <c r="C18" s="202"/>
      <c r="D18" s="203" t="s">
        <v>297</v>
      </c>
      <c r="E18" s="204"/>
      <c r="F18" s="205"/>
      <c r="G18" s="206"/>
      <c r="H18" s="204"/>
      <c r="I18" s="204"/>
      <c r="J18" s="207"/>
      <c r="K18" s="1"/>
      <c r="L18" s="1"/>
      <c r="M18" s="1"/>
    </row>
    <row r="19" spans="2:13" ht="15" customHeight="1">
      <c r="B19" s="201"/>
      <c r="C19" s="177"/>
      <c r="D19" s="208"/>
      <c r="E19" s="179"/>
      <c r="F19" s="180"/>
      <c r="G19" s="181"/>
      <c r="H19" s="179"/>
      <c r="I19" s="179"/>
      <c r="J19" s="194"/>
      <c r="K19" s="1"/>
      <c r="L19" s="1"/>
      <c r="M19" s="1"/>
    </row>
    <row r="20" spans="2:13" ht="15" customHeight="1">
      <c r="B20" s="201"/>
      <c r="C20" s="177"/>
      <c r="D20" s="208" t="s">
        <v>298</v>
      </c>
      <c r="E20" s="179"/>
      <c r="F20" s="180"/>
      <c r="G20" s="181"/>
      <c r="H20" s="179"/>
      <c r="I20" s="179"/>
      <c r="J20" s="194"/>
      <c r="K20" s="1"/>
      <c r="L20" s="1"/>
      <c r="M20" s="1"/>
    </row>
    <row r="21" spans="2:13" ht="15" customHeight="1">
      <c r="B21" s="201"/>
      <c r="C21" s="182"/>
      <c r="D21" s="208"/>
      <c r="E21" s="179"/>
      <c r="F21" s="180"/>
      <c r="G21" s="181"/>
      <c r="H21" s="179"/>
      <c r="I21" s="179"/>
      <c r="J21" s="194"/>
      <c r="K21" s="1"/>
      <c r="L21" s="1"/>
      <c r="M21" s="1"/>
    </row>
    <row r="22" spans="2:13" ht="15" customHeight="1">
      <c r="B22" s="201"/>
      <c r="C22" s="182"/>
      <c r="D22" s="208" t="s">
        <v>299</v>
      </c>
      <c r="E22" s="179"/>
      <c r="F22" s="180"/>
      <c r="G22" s="181"/>
      <c r="H22" s="179"/>
      <c r="I22" s="179"/>
      <c r="J22" s="194"/>
      <c r="K22" s="1"/>
      <c r="L22" s="1"/>
      <c r="M22" s="1"/>
    </row>
    <row r="23" spans="2:13" ht="15" customHeight="1">
      <c r="B23" s="201"/>
      <c r="C23" s="183"/>
      <c r="D23" s="209" t="s">
        <v>300</v>
      </c>
      <c r="E23" s="185"/>
      <c r="F23" s="186"/>
      <c r="G23" s="187"/>
      <c r="H23" s="185"/>
      <c r="I23" s="185"/>
      <c r="J23" s="210"/>
      <c r="K23" s="1"/>
      <c r="L23" s="1"/>
      <c r="M23" s="1"/>
    </row>
    <row r="24" spans="2:13" ht="15" customHeight="1">
      <c r="B24" s="201"/>
      <c r="C24" s="188"/>
      <c r="D24" s="211" t="s">
        <v>297</v>
      </c>
      <c r="E24" s="190"/>
      <c r="F24" s="191"/>
      <c r="G24" s="192"/>
      <c r="H24" s="190"/>
      <c r="I24" s="190"/>
      <c r="J24" s="193"/>
      <c r="K24" s="1"/>
      <c r="L24" s="1"/>
      <c r="M24" s="1"/>
    </row>
    <row r="25" spans="2:13" ht="15" customHeight="1">
      <c r="B25" s="201"/>
      <c r="C25" s="177"/>
      <c r="D25" s="208"/>
      <c r="E25" s="179"/>
      <c r="F25" s="180"/>
      <c r="G25" s="181"/>
      <c r="H25" s="179"/>
      <c r="I25" s="179"/>
      <c r="J25" s="194"/>
      <c r="K25" s="1"/>
      <c r="L25" s="1"/>
      <c r="M25" s="1"/>
    </row>
    <row r="26" spans="2:13" ht="15" customHeight="1">
      <c r="B26" s="201"/>
      <c r="C26" s="177"/>
      <c r="D26" s="208" t="s">
        <v>298</v>
      </c>
      <c r="E26" s="179"/>
      <c r="F26" s="180"/>
      <c r="G26" s="181"/>
      <c r="H26" s="179"/>
      <c r="I26" s="179"/>
      <c r="J26" s="194"/>
      <c r="K26" s="1"/>
      <c r="L26" s="1"/>
      <c r="M26" s="1"/>
    </row>
    <row r="27" spans="2:13" ht="15" customHeight="1">
      <c r="B27" s="201"/>
      <c r="C27" s="182"/>
      <c r="D27" s="208"/>
      <c r="E27" s="179"/>
      <c r="F27" s="180"/>
      <c r="G27" s="181"/>
      <c r="H27" s="179"/>
      <c r="I27" s="179"/>
      <c r="J27" s="194"/>
      <c r="K27" s="1"/>
      <c r="L27" s="1"/>
      <c r="M27" s="1"/>
    </row>
    <row r="28" spans="2:13" ht="15" customHeight="1">
      <c r="B28" s="201"/>
      <c r="C28" s="182"/>
      <c r="D28" s="208" t="s">
        <v>299</v>
      </c>
      <c r="E28" s="179"/>
      <c r="F28" s="180"/>
      <c r="G28" s="181"/>
      <c r="H28" s="179"/>
      <c r="I28" s="179"/>
      <c r="J28" s="194"/>
      <c r="K28" s="1"/>
      <c r="L28" s="1"/>
      <c r="M28" s="1"/>
    </row>
    <row r="29" spans="2:13" ht="15" customHeight="1">
      <c r="B29" s="201"/>
      <c r="C29" s="195"/>
      <c r="D29" s="212" t="s">
        <v>300</v>
      </c>
      <c r="E29" s="197"/>
      <c r="F29" s="198"/>
      <c r="G29" s="199"/>
      <c r="H29" s="197"/>
      <c r="I29" s="197"/>
      <c r="J29" s="200"/>
      <c r="K29" s="1"/>
      <c r="L29" s="1"/>
      <c r="M29" s="1"/>
    </row>
    <row r="30" spans="2:13" ht="15" customHeight="1">
      <c r="B30" s="201"/>
      <c r="C30" s="202"/>
      <c r="D30" s="213" t="s">
        <v>297</v>
      </c>
      <c r="E30" s="204"/>
      <c r="F30" s="205"/>
      <c r="G30" s="206"/>
      <c r="H30" s="204"/>
      <c r="I30" s="204"/>
      <c r="J30" s="207"/>
      <c r="K30" s="1"/>
      <c r="L30" s="1"/>
      <c r="M30" s="1"/>
    </row>
    <row r="31" spans="2:13" ht="15" customHeight="1">
      <c r="B31" s="201"/>
      <c r="C31" s="177"/>
      <c r="D31" s="178"/>
      <c r="E31" s="179"/>
      <c r="F31" s="180"/>
      <c r="G31" s="181"/>
      <c r="H31" s="179"/>
      <c r="I31" s="179"/>
      <c r="J31" s="194"/>
      <c r="K31" s="1"/>
      <c r="L31" s="1"/>
      <c r="M31" s="1"/>
    </row>
    <row r="32" spans="2:13" ht="15" customHeight="1">
      <c r="B32" s="201"/>
      <c r="C32" s="177"/>
      <c r="D32" s="178" t="s">
        <v>298</v>
      </c>
      <c r="E32" s="179"/>
      <c r="F32" s="180"/>
      <c r="G32" s="181"/>
      <c r="H32" s="179"/>
      <c r="I32" s="179"/>
      <c r="J32" s="194"/>
      <c r="K32" s="1"/>
      <c r="L32" s="1"/>
      <c r="M32" s="1"/>
    </row>
    <row r="33" spans="2:13" ht="15" customHeight="1">
      <c r="B33" s="201"/>
      <c r="C33" s="182"/>
      <c r="D33" s="178"/>
      <c r="E33" s="179"/>
      <c r="F33" s="180"/>
      <c r="G33" s="181"/>
      <c r="H33" s="179"/>
      <c r="I33" s="179"/>
      <c r="J33" s="194"/>
      <c r="K33" s="1"/>
      <c r="L33" s="1"/>
      <c r="M33" s="1"/>
    </row>
    <row r="34" spans="2:13" ht="15" customHeight="1">
      <c r="B34" s="201"/>
      <c r="C34" s="182"/>
      <c r="D34" s="178" t="s">
        <v>299</v>
      </c>
      <c r="E34" s="179"/>
      <c r="F34" s="180"/>
      <c r="G34" s="181"/>
      <c r="H34" s="179"/>
      <c r="I34" s="179"/>
      <c r="J34" s="194"/>
      <c r="K34" s="1"/>
      <c r="L34" s="1"/>
      <c r="M34" s="1"/>
    </row>
    <row r="35" spans="2:13" ht="15" customHeight="1">
      <c r="B35" s="214"/>
      <c r="C35" s="215"/>
      <c r="D35" s="216" t="s">
        <v>300</v>
      </c>
      <c r="E35" s="214"/>
      <c r="F35" s="217"/>
      <c r="G35" s="218"/>
      <c r="H35" s="214"/>
      <c r="I35" s="214"/>
      <c r="J35" s="219"/>
      <c r="K35" s="1"/>
      <c r="L35" s="1"/>
      <c r="M35" s="1"/>
    </row>
    <row r="36" spans="2:13" ht="18" customHeight="1">
      <c r="B36" s="1"/>
      <c r="C36" s="1"/>
      <c r="D36" s="1"/>
      <c r="E36" s="1"/>
      <c r="F36" s="1"/>
      <c r="G36" s="1"/>
      <c r="H36" s="1"/>
      <c r="I36" s="1"/>
      <c r="J36" s="1"/>
      <c r="K36" s="1"/>
      <c r="L36" s="1"/>
      <c r="M36" s="1"/>
    </row>
    <row r="37" spans="2:13" ht="18" customHeight="1">
      <c r="B37" s="1"/>
      <c r="C37" s="1"/>
      <c r="D37" s="1"/>
      <c r="E37" s="1"/>
      <c r="F37" s="1"/>
      <c r="G37" s="1"/>
      <c r="H37" s="1"/>
      <c r="I37" s="1"/>
      <c r="J37" s="1"/>
      <c r="K37" s="1"/>
      <c r="L37" s="1"/>
      <c r="M37" s="1"/>
    </row>
    <row r="38" spans="2:13" ht="18" customHeight="1">
      <c r="B38" s="1"/>
      <c r="C38" s="1"/>
      <c r="D38" s="1"/>
      <c r="E38" s="1"/>
      <c r="F38" s="1"/>
      <c r="G38" s="1"/>
      <c r="H38" s="1"/>
      <c r="I38" s="1"/>
      <c r="J38" s="1"/>
      <c r="K38" s="1"/>
      <c r="L38" s="1"/>
      <c r="M38" s="1"/>
    </row>
    <row r="39" spans="2:13" ht="18" customHeight="1">
      <c r="B39" s="1"/>
      <c r="C39" s="1"/>
      <c r="D39" s="1"/>
      <c r="E39" s="1"/>
      <c r="F39" s="1"/>
      <c r="G39" s="1"/>
      <c r="H39" s="1"/>
      <c r="I39" s="1"/>
      <c r="J39" s="1"/>
      <c r="K39" s="1"/>
      <c r="L39" s="1"/>
      <c r="M39" s="1"/>
    </row>
    <row r="40" spans="2:13" ht="18" customHeight="1">
      <c r="B40" s="1"/>
      <c r="C40" s="1"/>
      <c r="D40" s="1"/>
      <c r="E40" s="1"/>
      <c r="F40" s="1"/>
      <c r="G40" s="1"/>
      <c r="H40" s="1"/>
      <c r="I40" s="1"/>
      <c r="J40" s="1"/>
      <c r="K40" s="1"/>
      <c r="L40" s="1"/>
      <c r="M40" s="1"/>
    </row>
    <row r="41" spans="2:13" ht="18" customHeight="1">
      <c r="B41" s="1"/>
      <c r="C41" s="1"/>
      <c r="D41" s="1"/>
      <c r="E41" s="1"/>
      <c r="F41" s="1"/>
      <c r="G41" s="1"/>
      <c r="H41" s="1"/>
      <c r="I41" s="1"/>
      <c r="J41" s="1"/>
      <c r="K41" s="1"/>
      <c r="L41" s="1"/>
      <c r="M41" s="1"/>
    </row>
    <row r="42" spans="2:13" ht="18" customHeight="1">
      <c r="B42" s="1"/>
      <c r="C42" s="1"/>
      <c r="D42" s="1"/>
      <c r="E42" s="1"/>
      <c r="F42" s="1"/>
      <c r="G42" s="1"/>
      <c r="H42" s="1"/>
      <c r="I42" s="1"/>
      <c r="J42" s="1"/>
      <c r="K42" s="1"/>
      <c r="L42" s="1"/>
      <c r="M42" s="1"/>
    </row>
    <row r="43" spans="2:13" ht="18" customHeight="1">
      <c r="B43" s="1"/>
      <c r="C43" s="1"/>
      <c r="D43" s="1"/>
      <c r="E43" s="1"/>
      <c r="F43" s="1"/>
      <c r="G43" s="1"/>
      <c r="H43" s="1"/>
      <c r="I43" s="1"/>
      <c r="J43" s="1"/>
      <c r="K43" s="1"/>
      <c r="L43" s="1"/>
      <c r="M43" s="1"/>
    </row>
    <row r="44" spans="2:13" ht="18" customHeight="1">
      <c r="B44" s="1"/>
      <c r="C44" s="1"/>
      <c r="D44" s="1"/>
      <c r="E44" s="1"/>
      <c r="F44" s="1"/>
      <c r="G44" s="1"/>
      <c r="H44" s="1"/>
      <c r="I44" s="1"/>
      <c r="J44" s="1"/>
      <c r="K44" s="1"/>
      <c r="L44" s="1"/>
      <c r="M44" s="1"/>
    </row>
    <row r="45" spans="2:13" ht="18" customHeight="1">
      <c r="B45" s="1"/>
      <c r="C45" s="1"/>
      <c r="D45" s="1"/>
      <c r="E45" s="1"/>
      <c r="F45" s="1"/>
      <c r="G45" s="1"/>
      <c r="H45" s="1"/>
      <c r="I45" s="1"/>
      <c r="J45" s="1"/>
      <c r="K45" s="1"/>
      <c r="L45" s="1"/>
      <c r="M45" s="1"/>
    </row>
    <row r="46" spans="2:13" ht="18" customHeight="1">
      <c r="B46" s="1"/>
      <c r="C46" s="1"/>
      <c r="D46" s="1"/>
      <c r="E46" s="1"/>
      <c r="F46" s="1"/>
      <c r="G46" s="1"/>
      <c r="H46" s="1"/>
      <c r="I46" s="1"/>
      <c r="J46" s="1"/>
      <c r="K46" s="1"/>
      <c r="L46" s="1"/>
      <c r="M46" s="1"/>
    </row>
    <row r="47" spans="2:13" ht="18" customHeight="1">
      <c r="B47" s="1"/>
      <c r="C47" s="1"/>
      <c r="D47" s="1"/>
      <c r="E47" s="1"/>
      <c r="F47" s="1"/>
      <c r="G47" s="1"/>
      <c r="H47" s="1"/>
      <c r="I47" s="1"/>
      <c r="J47" s="1"/>
      <c r="K47" s="1"/>
      <c r="L47" s="1"/>
      <c r="M47" s="1"/>
    </row>
    <row r="48" spans="2:13" ht="18" customHeight="1">
      <c r="B48" s="1"/>
      <c r="C48" s="1"/>
      <c r="D48" s="1"/>
      <c r="E48" s="1"/>
      <c r="F48" s="1"/>
      <c r="G48" s="1"/>
      <c r="H48" s="1"/>
      <c r="I48" s="1"/>
      <c r="J48" s="1"/>
      <c r="K48" s="1"/>
      <c r="L48" s="1"/>
      <c r="M48" s="1"/>
    </row>
    <row r="49" spans="2:13" ht="18" customHeight="1">
      <c r="B49" s="1"/>
      <c r="C49" s="1"/>
      <c r="D49" s="1"/>
      <c r="E49" s="1"/>
      <c r="F49" s="1"/>
      <c r="G49" s="1"/>
      <c r="H49" s="1"/>
      <c r="I49" s="1"/>
      <c r="J49" s="1"/>
      <c r="K49" s="1"/>
      <c r="L49" s="1"/>
      <c r="M49" s="1"/>
    </row>
    <row r="50" spans="2:13" ht="18" customHeight="1">
      <c r="B50" s="1"/>
      <c r="C50" s="1"/>
      <c r="D50" s="1"/>
      <c r="E50" s="1"/>
      <c r="F50" s="1"/>
      <c r="G50" s="1"/>
      <c r="H50" s="1"/>
      <c r="I50" s="1"/>
      <c r="J50" s="1"/>
      <c r="K50" s="1"/>
      <c r="L50" s="1"/>
      <c r="M50" s="1"/>
    </row>
    <row r="51" spans="2:13" ht="18" customHeight="1">
      <c r="B51" s="1"/>
      <c r="C51" s="1"/>
      <c r="D51" s="1"/>
      <c r="E51" s="1"/>
      <c r="F51" s="1"/>
      <c r="G51" s="1"/>
      <c r="H51" s="1"/>
      <c r="I51" s="1"/>
      <c r="J51" s="1"/>
      <c r="K51" s="1"/>
      <c r="L51" s="1"/>
      <c r="M51" s="1"/>
    </row>
    <row r="52" spans="2:13" ht="18" customHeight="1">
      <c r="B52" s="1"/>
      <c r="C52" s="1"/>
      <c r="D52" s="1"/>
      <c r="E52" s="1"/>
      <c r="F52" s="1"/>
      <c r="G52" s="1"/>
      <c r="H52" s="1"/>
      <c r="I52" s="1"/>
      <c r="J52" s="1"/>
      <c r="K52" s="1"/>
      <c r="L52" s="1"/>
      <c r="M52" s="1"/>
    </row>
    <row r="53" spans="2:13" ht="18" customHeight="1"/>
    <row r="54" spans="2:13" ht="18" customHeight="1"/>
    <row r="55" spans="2:13" ht="18" customHeight="1"/>
    <row r="56" spans="2:13" ht="18" customHeight="1"/>
    <row r="57" spans="2:13" ht="18" customHeight="1"/>
  </sheetData>
  <mergeCells count="2">
    <mergeCell ref="I1:I2"/>
    <mergeCell ref="J1:J4"/>
  </mergeCells>
  <phoneticPr fontId="6"/>
  <pageMargins left="0.6692913385826772" right="0.6692913385826772" top="0.78740157480314965" bottom="0.78740157480314965" header="0.51181102362204722" footer="0.51181102362204722"/>
  <pageSetup paperSize="9" firstPageNumber="2" orientation="landscape" useFirstPageNumber="1" r:id="rId1"/>
  <headerFooter alignWithMargins="0">
    <oddFooter>&amp;C&amp;10&amp;P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R46"/>
  <sheetViews>
    <sheetView view="pageBreakPreview" zoomScaleNormal="75" zoomScaleSheetLayoutView="100" workbookViewId="0"/>
  </sheetViews>
  <sheetFormatPr defaultRowHeight="13.5"/>
  <cols>
    <col min="1" max="1" width="1.625" customWidth="1"/>
    <col min="2" max="2" width="5.75" customWidth="1"/>
    <col min="3" max="3" width="9.75" customWidth="1"/>
    <col min="4" max="4" width="4" customWidth="1"/>
    <col min="5" max="5" width="7.75" customWidth="1"/>
    <col min="6" max="6" width="9.75" customWidth="1"/>
    <col min="7" max="7" width="5.75" customWidth="1"/>
    <col min="8" max="8" width="9.75" customWidth="1"/>
    <col min="9" max="11" width="10.75" customWidth="1"/>
    <col min="12" max="12" width="5.625" customWidth="1"/>
    <col min="13" max="13" width="9.75" customWidth="1"/>
    <col min="14" max="16" width="10.625" customWidth="1"/>
    <col min="17" max="17" width="9.75" customWidth="1"/>
    <col min="18" max="18" width="17.25" customWidth="1"/>
  </cols>
  <sheetData>
    <row r="1" spans="2:18" ht="15" customHeight="1">
      <c r="B1" s="27" t="s">
        <v>302</v>
      </c>
    </row>
    <row r="2" spans="2:18" ht="6" customHeight="1">
      <c r="B2" s="27"/>
    </row>
    <row r="3" spans="2:18" ht="19.5" customHeight="1">
      <c r="C3" s="154" t="s">
        <v>203</v>
      </c>
      <c r="D3" s="863"/>
      <c r="E3" s="863"/>
      <c r="F3" s="518"/>
      <c r="G3" s="518"/>
      <c r="H3" s="518"/>
      <c r="I3" s="13"/>
      <c r="J3" s="21" t="s">
        <v>303</v>
      </c>
      <c r="K3" s="869" t="str">
        <f>基礎データ入力!C2</f>
        <v>○○高校改築工事</v>
      </c>
      <c r="L3" s="869"/>
      <c r="M3" s="869"/>
      <c r="N3" s="869"/>
      <c r="O3" s="869"/>
      <c r="P3" s="869"/>
    </row>
    <row r="4" spans="2:18" ht="6" customHeight="1">
      <c r="C4" s="154"/>
      <c r="D4" s="220"/>
      <c r="E4" s="220"/>
      <c r="I4" s="13"/>
      <c r="J4" s="221"/>
      <c r="N4" s="1"/>
    </row>
    <row r="5" spans="2:18" ht="19.5" customHeight="1">
      <c r="B5" s="14"/>
      <c r="C5" s="154" t="s">
        <v>304</v>
      </c>
      <c r="D5" s="874"/>
      <c r="E5" s="874"/>
      <c r="F5" s="519"/>
      <c r="J5" s="99" t="s">
        <v>305</v>
      </c>
      <c r="K5" s="347">
        <f>基礎データ入力!C4</f>
        <v>43952</v>
      </c>
      <c r="L5" s="223" t="s">
        <v>449</v>
      </c>
      <c r="M5" s="347">
        <f>基礎データ入力!C5</f>
        <v>44286</v>
      </c>
      <c r="N5" s="227"/>
    </row>
    <row r="6" spans="2:18" ht="8.25" customHeight="1">
      <c r="B6" s="14"/>
      <c r="C6" s="154"/>
      <c r="D6" s="221"/>
      <c r="E6" s="221"/>
      <c r="K6" s="99"/>
      <c r="L6" s="99"/>
    </row>
    <row r="7" spans="2:18" ht="18" customHeight="1">
      <c r="B7" s="861" t="s">
        <v>205</v>
      </c>
      <c r="C7" s="862"/>
      <c r="O7" s="222"/>
      <c r="P7" s="222"/>
    </row>
    <row r="8" spans="2:18" ht="4.5" customHeight="1">
      <c r="B8" s="20"/>
      <c r="C8" s="44"/>
    </row>
    <row r="9" spans="2:18" ht="18" customHeight="1">
      <c r="B9" s="20"/>
      <c r="C9" s="59" t="s">
        <v>306</v>
      </c>
      <c r="H9" s="59" t="s">
        <v>307</v>
      </c>
      <c r="M9" s="59" t="s">
        <v>308</v>
      </c>
      <c r="O9" s="61"/>
      <c r="P9" s="61"/>
    </row>
    <row r="10" spans="2:18" ht="18" customHeight="1">
      <c r="B10" s="20"/>
      <c r="C10" s="40" t="s">
        <v>309</v>
      </c>
      <c r="D10" s="844"/>
      <c r="E10" s="844"/>
      <c r="H10" s="40" t="s">
        <v>310</v>
      </c>
      <c r="I10" s="162" t="s">
        <v>311</v>
      </c>
      <c r="J10" s="162"/>
      <c r="K10" s="162"/>
      <c r="L10" s="27"/>
      <c r="M10" s="40" t="s">
        <v>312</v>
      </c>
      <c r="N10" s="162" t="s">
        <v>313</v>
      </c>
      <c r="O10" s="159"/>
      <c r="P10" s="159"/>
    </row>
    <row r="11" spans="2:18" ht="18" customHeight="1">
      <c r="B11" s="27"/>
      <c r="C11" s="40" t="s">
        <v>209</v>
      </c>
      <c r="D11" s="875"/>
      <c r="E11" s="875"/>
      <c r="F11" s="59" t="s">
        <v>210</v>
      </c>
      <c r="G11" s="40"/>
      <c r="H11" s="40"/>
      <c r="I11" s="157"/>
      <c r="J11" s="162"/>
      <c r="K11" s="156"/>
      <c r="L11" s="40"/>
      <c r="M11" s="40"/>
      <c r="N11" s="162"/>
      <c r="O11" s="223"/>
      <c r="P11" s="159"/>
    </row>
    <row r="12" spans="2:18" ht="18" customHeight="1">
      <c r="B12" s="27"/>
      <c r="C12" s="40" t="s">
        <v>214</v>
      </c>
      <c r="D12" s="844"/>
      <c r="E12" s="844"/>
      <c r="F12" s="59" t="s">
        <v>215</v>
      </c>
      <c r="G12" s="158"/>
      <c r="H12" s="40" t="s">
        <v>314</v>
      </c>
      <c r="I12" s="157" t="s">
        <v>315</v>
      </c>
      <c r="J12" s="162"/>
      <c r="K12" s="156"/>
      <c r="L12" s="40"/>
      <c r="M12" s="40" t="s">
        <v>316</v>
      </c>
      <c r="N12" s="162" t="s">
        <v>317</v>
      </c>
      <c r="O12" s="223"/>
      <c r="P12" s="159"/>
      <c r="Q12" s="40"/>
      <c r="R12" s="27"/>
    </row>
    <row r="13" spans="2:18" ht="18" customHeight="1">
      <c r="B13" s="27"/>
      <c r="C13" s="40" t="s">
        <v>219</v>
      </c>
      <c r="D13" s="876"/>
      <c r="E13" s="876"/>
      <c r="F13" s="59" t="s">
        <v>272</v>
      </c>
      <c r="G13" s="158"/>
      <c r="H13" s="40"/>
      <c r="I13" s="157"/>
      <c r="J13" s="162"/>
      <c r="K13" s="162"/>
      <c r="L13" s="27"/>
      <c r="M13" s="40"/>
      <c r="N13" s="162"/>
      <c r="O13" s="159"/>
      <c r="P13" s="159"/>
    </row>
    <row r="14" spans="2:18" ht="18" customHeight="1">
      <c r="B14" s="27"/>
      <c r="C14" s="40" t="s">
        <v>222</v>
      </c>
      <c r="D14" s="877"/>
      <c r="E14" s="877"/>
      <c r="F14" s="59" t="s">
        <v>274</v>
      </c>
      <c r="G14" s="27"/>
      <c r="H14" s="40" t="s">
        <v>318</v>
      </c>
      <c r="I14" s="157" t="s">
        <v>319</v>
      </c>
      <c r="J14" s="162"/>
      <c r="K14" s="162"/>
      <c r="L14" s="27"/>
      <c r="M14" s="59" t="s">
        <v>320</v>
      </c>
      <c r="O14" s="61"/>
      <c r="P14" s="61"/>
    </row>
    <row r="15" spans="2:18" ht="18" customHeight="1">
      <c r="B15" s="27"/>
      <c r="C15" s="27"/>
      <c r="D15" s="27"/>
      <c r="E15" s="27"/>
      <c r="F15" s="27"/>
      <c r="G15" s="27"/>
      <c r="H15" s="40"/>
      <c r="I15" s="157"/>
      <c r="J15" s="162"/>
      <c r="K15" s="162"/>
      <c r="L15" s="27"/>
      <c r="M15" s="40" t="s">
        <v>321</v>
      </c>
      <c r="N15" s="162" t="s">
        <v>322</v>
      </c>
      <c r="O15" s="159"/>
      <c r="P15" s="159"/>
    </row>
    <row r="16" spans="2:18" ht="18" customHeight="1">
      <c r="B16" s="27"/>
      <c r="C16" s="40" t="s">
        <v>323</v>
      </c>
      <c r="D16" s="159" t="s">
        <v>349</v>
      </c>
      <c r="E16" s="224"/>
      <c r="F16" s="59" t="s">
        <v>350</v>
      </c>
      <c r="G16" s="27"/>
      <c r="H16" s="59" t="s">
        <v>229</v>
      </c>
      <c r="I16" s="225"/>
      <c r="J16" s="27"/>
      <c r="K16" s="27"/>
      <c r="L16" s="27"/>
      <c r="M16" s="40"/>
      <c r="N16" s="162"/>
      <c r="O16" s="159"/>
      <c r="P16" s="159"/>
    </row>
    <row r="17" spans="2:18" ht="18" customHeight="1">
      <c r="B17" s="27"/>
      <c r="C17" s="27"/>
      <c r="D17" s="159" t="s">
        <v>351</v>
      </c>
      <c r="E17" s="224"/>
      <c r="F17" s="59" t="s">
        <v>272</v>
      </c>
      <c r="G17" s="27"/>
      <c r="H17" s="40" t="s">
        <v>232</v>
      </c>
      <c r="I17" s="162"/>
      <c r="J17" s="27" t="s">
        <v>233</v>
      </c>
      <c r="K17" s="27"/>
      <c r="L17" s="27"/>
      <c r="M17" s="40" t="s">
        <v>324</v>
      </c>
      <c r="N17" s="162" t="s">
        <v>325</v>
      </c>
      <c r="O17" s="159"/>
      <c r="P17" s="159"/>
    </row>
    <row r="18" spans="2:18" ht="18" customHeight="1">
      <c r="B18" s="27"/>
      <c r="C18" s="27"/>
      <c r="D18" s="159" t="s">
        <v>326</v>
      </c>
      <c r="E18" s="224"/>
      <c r="F18" s="59" t="s">
        <v>332</v>
      </c>
      <c r="G18" s="27"/>
      <c r="H18" s="40" t="s">
        <v>236</v>
      </c>
      <c r="I18" s="162"/>
      <c r="J18" s="27"/>
      <c r="K18" s="27"/>
      <c r="L18" s="27"/>
      <c r="M18" s="40"/>
      <c r="N18" s="162"/>
      <c r="O18" s="159"/>
      <c r="P18" s="159"/>
    </row>
    <row r="19" spans="2:18" ht="18" customHeight="1">
      <c r="B19" s="27"/>
      <c r="C19" s="27"/>
      <c r="D19" s="159" t="s">
        <v>352</v>
      </c>
      <c r="E19" s="224"/>
      <c r="F19" s="59" t="s">
        <v>353</v>
      </c>
      <c r="G19" s="27"/>
      <c r="H19" s="40" t="s">
        <v>354</v>
      </c>
      <c r="I19" s="162"/>
      <c r="J19" s="162"/>
      <c r="K19" s="27"/>
      <c r="L19" s="27"/>
      <c r="M19" s="40" t="s">
        <v>327</v>
      </c>
      <c r="N19" s="162" t="s">
        <v>328</v>
      </c>
      <c r="O19" s="159"/>
      <c r="P19" s="159"/>
    </row>
    <row r="20" spans="2:18" ht="18" customHeight="1">
      <c r="B20" s="27"/>
      <c r="C20" s="27"/>
      <c r="D20" s="159" t="s">
        <v>355</v>
      </c>
      <c r="E20" s="224"/>
      <c r="F20" s="59" t="s">
        <v>356</v>
      </c>
      <c r="G20" s="27"/>
      <c r="H20" s="40" t="s">
        <v>240</v>
      </c>
      <c r="I20" s="162"/>
      <c r="J20" s="27"/>
      <c r="K20" s="27"/>
      <c r="L20" s="27"/>
      <c r="M20" s="27"/>
      <c r="N20" s="162" t="s">
        <v>329</v>
      </c>
      <c r="O20" s="226"/>
      <c r="P20" s="226"/>
    </row>
    <row r="21" spans="2:18" ht="18" customHeight="1">
      <c r="B21" s="27"/>
      <c r="C21" s="27"/>
      <c r="D21" s="159" t="s">
        <v>357</v>
      </c>
      <c r="E21" s="224"/>
      <c r="F21" s="59" t="s">
        <v>358</v>
      </c>
      <c r="G21" s="27"/>
      <c r="H21" s="40" t="s">
        <v>243</v>
      </c>
      <c r="I21" s="162"/>
      <c r="J21" s="27"/>
      <c r="K21" s="27"/>
      <c r="L21" s="27"/>
      <c r="M21" s="40" t="s">
        <v>330</v>
      </c>
      <c r="N21" s="162" t="s">
        <v>331</v>
      </c>
      <c r="O21" s="162"/>
      <c r="P21" s="162"/>
    </row>
    <row r="22" spans="2:18" ht="18" customHeight="1">
      <c r="B22" s="27"/>
      <c r="C22" s="27"/>
      <c r="D22" s="159" t="s">
        <v>359</v>
      </c>
      <c r="E22" s="224"/>
      <c r="F22" s="27" t="s">
        <v>360</v>
      </c>
      <c r="G22" s="27"/>
      <c r="H22" s="40" t="s">
        <v>246</v>
      </c>
      <c r="I22" s="162"/>
      <c r="J22" s="27" t="s">
        <v>281</v>
      </c>
      <c r="K22" s="27"/>
      <c r="L22" s="27"/>
      <c r="M22" s="27"/>
      <c r="N22" s="162"/>
      <c r="O22" s="227"/>
      <c r="P22" s="227"/>
    </row>
    <row r="23" spans="2:18" ht="7.5" customHeight="1">
      <c r="B23" s="27"/>
      <c r="C23" s="27"/>
      <c r="D23" s="27"/>
      <c r="E23" s="27"/>
      <c r="F23" s="27"/>
      <c r="G23" s="27"/>
      <c r="H23" s="40"/>
      <c r="I23" s="27"/>
      <c r="J23" s="27"/>
      <c r="K23" s="27"/>
      <c r="L23" s="27"/>
    </row>
    <row r="24" spans="2:18" ht="17.25" customHeight="1">
      <c r="B24" s="1"/>
      <c r="C24" s="40" t="s">
        <v>333</v>
      </c>
      <c r="D24" s="872" t="s">
        <v>334</v>
      </c>
      <c r="E24" s="873"/>
      <c r="F24" s="228"/>
      <c r="G24" s="229"/>
      <c r="H24" s="230"/>
      <c r="I24" s="229"/>
      <c r="J24" s="231"/>
      <c r="K24" s="231"/>
      <c r="L24" s="232"/>
      <c r="M24" s="59" t="s">
        <v>335</v>
      </c>
      <c r="N24" s="27"/>
      <c r="O24" s="27"/>
      <c r="P24" s="27"/>
    </row>
    <row r="25" spans="2:18" ht="17.25" customHeight="1">
      <c r="B25" s="1"/>
      <c r="D25" s="870" t="s">
        <v>336</v>
      </c>
      <c r="E25" s="871"/>
      <c r="F25" s="233"/>
      <c r="G25" s="234"/>
      <c r="H25" s="234"/>
      <c r="I25" s="234"/>
      <c r="J25" s="226"/>
      <c r="K25" s="226"/>
      <c r="L25" s="232"/>
      <c r="M25" s="40" t="s">
        <v>337</v>
      </c>
      <c r="N25" s="162" t="s">
        <v>338</v>
      </c>
      <c r="O25" s="162"/>
      <c r="P25" s="162"/>
      <c r="Q25" s="1"/>
      <c r="R25" s="1"/>
    </row>
    <row r="26" spans="2:18" ht="17.25" customHeight="1">
      <c r="B26" s="1"/>
      <c r="D26" s="638"/>
      <c r="E26" s="639"/>
      <c r="F26" s="233"/>
      <c r="G26" s="234"/>
      <c r="H26" s="234"/>
      <c r="I26" s="234"/>
      <c r="J26" s="226"/>
      <c r="K26" s="226"/>
      <c r="L26" s="232"/>
      <c r="M26" s="40"/>
      <c r="N26" s="162"/>
      <c r="O26" s="162"/>
      <c r="P26" s="162"/>
      <c r="Q26" s="1"/>
      <c r="R26" s="1"/>
    </row>
    <row r="27" spans="2:18" ht="17.25" customHeight="1">
      <c r="B27" s="1"/>
      <c r="D27" s="872" t="s">
        <v>339</v>
      </c>
      <c r="E27" s="873"/>
      <c r="F27" s="228"/>
      <c r="G27" s="229"/>
      <c r="H27" s="229"/>
      <c r="I27" s="229"/>
      <c r="J27" s="231"/>
      <c r="K27" s="231"/>
      <c r="L27" s="232"/>
      <c r="M27" s="40" t="s">
        <v>340</v>
      </c>
      <c r="N27" s="162" t="s">
        <v>341</v>
      </c>
      <c r="O27" s="162"/>
      <c r="P27" s="162"/>
      <c r="Q27" s="1"/>
      <c r="R27" s="1"/>
    </row>
    <row r="28" spans="2:18" ht="17.25" customHeight="1">
      <c r="B28" s="1"/>
      <c r="D28" s="870" t="s">
        <v>342</v>
      </c>
      <c r="E28" s="871"/>
      <c r="F28" s="233"/>
      <c r="G28" s="234"/>
      <c r="H28" s="234"/>
      <c r="I28" s="234"/>
      <c r="J28" s="226"/>
      <c r="K28" s="226"/>
      <c r="L28" s="232"/>
      <c r="M28" s="40"/>
      <c r="N28" s="162"/>
      <c r="O28" s="162"/>
      <c r="P28" s="162"/>
      <c r="Q28" s="1"/>
      <c r="R28" s="1"/>
    </row>
    <row r="29" spans="2:18" ht="17.25" customHeight="1">
      <c r="B29" s="1"/>
      <c r="D29" s="638"/>
      <c r="E29" s="639"/>
      <c r="F29" s="235"/>
      <c r="G29" s="236"/>
      <c r="H29" s="236"/>
      <c r="I29" s="236"/>
      <c r="J29" s="237"/>
      <c r="K29" s="237"/>
      <c r="L29" s="232"/>
      <c r="M29" s="40" t="s">
        <v>343</v>
      </c>
      <c r="N29" s="162" t="s">
        <v>344</v>
      </c>
      <c r="O29" s="162"/>
      <c r="P29" s="162"/>
      <c r="Q29" s="1"/>
      <c r="R29" s="1"/>
    </row>
    <row r="30" spans="2:18" ht="17.25" customHeight="1">
      <c r="B30" s="1"/>
      <c r="D30" s="879"/>
      <c r="E30" s="847"/>
      <c r="F30" s="233"/>
      <c r="G30" s="234"/>
      <c r="H30" s="234"/>
      <c r="I30" s="234"/>
      <c r="J30" s="226"/>
      <c r="K30" s="226"/>
      <c r="L30" s="232"/>
      <c r="M30" s="40"/>
      <c r="N30" s="162"/>
      <c r="O30" s="162"/>
      <c r="P30" s="162"/>
      <c r="Q30" s="1"/>
      <c r="R30" s="1"/>
    </row>
    <row r="31" spans="2:18" ht="17.25" customHeight="1">
      <c r="B31" s="1"/>
      <c r="D31" s="880" t="s">
        <v>345</v>
      </c>
      <c r="E31" s="881"/>
      <c r="F31" s="233"/>
      <c r="G31" s="234"/>
      <c r="H31" s="234"/>
      <c r="I31" s="234"/>
      <c r="J31" s="226"/>
      <c r="K31" s="226"/>
      <c r="L31" s="232"/>
      <c r="M31" s="40" t="s">
        <v>346</v>
      </c>
      <c r="N31" s="162" t="s">
        <v>347</v>
      </c>
      <c r="O31" s="162"/>
      <c r="P31" s="162"/>
      <c r="Q31" s="1"/>
      <c r="R31" s="1"/>
    </row>
    <row r="32" spans="2:18" ht="17.25" customHeight="1">
      <c r="B32" s="1"/>
      <c r="D32" s="878"/>
      <c r="E32" s="639"/>
      <c r="F32" s="235"/>
      <c r="G32" s="236"/>
      <c r="H32" s="236"/>
      <c r="I32" s="236"/>
      <c r="J32" s="237"/>
      <c r="K32" s="237"/>
      <c r="L32" s="232"/>
      <c r="M32" s="40"/>
      <c r="N32" s="162"/>
      <c r="O32" s="162"/>
      <c r="P32" s="162"/>
      <c r="Q32" s="1"/>
      <c r="R32" s="1"/>
    </row>
    <row r="33" spans="2:18" ht="14.25" customHeight="1">
      <c r="B33" s="1"/>
      <c r="D33" s="83" t="s">
        <v>348</v>
      </c>
      <c r="E33" s="1"/>
      <c r="F33" s="1"/>
      <c r="G33" s="1"/>
      <c r="H33" s="1"/>
      <c r="I33" s="1"/>
      <c r="J33" s="1"/>
      <c r="K33" s="1"/>
      <c r="L33" s="1"/>
      <c r="M33" s="1"/>
      <c r="N33" s="1"/>
      <c r="O33" s="1"/>
      <c r="P33" s="1"/>
      <c r="Q33" s="1"/>
      <c r="R33" s="1"/>
    </row>
    <row r="34" spans="2:18" ht="17.25" customHeight="1">
      <c r="B34" s="1"/>
      <c r="C34" s="1"/>
      <c r="D34" s="1"/>
      <c r="E34" s="1"/>
      <c r="F34" s="1"/>
      <c r="G34" s="1"/>
      <c r="H34" s="1"/>
      <c r="I34" s="1"/>
      <c r="J34" s="1"/>
      <c r="K34" s="1"/>
      <c r="L34" s="1"/>
      <c r="M34" s="1"/>
      <c r="N34" s="1"/>
      <c r="O34" s="1"/>
      <c r="P34" s="1"/>
      <c r="Q34" s="1"/>
      <c r="R34" s="1"/>
    </row>
    <row r="35" spans="2:18" ht="18" customHeight="1">
      <c r="B35" s="1"/>
      <c r="C35" s="1"/>
      <c r="D35" s="1"/>
      <c r="E35" s="1"/>
      <c r="F35" s="1"/>
      <c r="G35" s="1"/>
      <c r="H35" s="1"/>
      <c r="I35" s="1"/>
      <c r="J35" s="1"/>
      <c r="K35" s="1"/>
      <c r="L35" s="1"/>
      <c r="M35" s="1"/>
      <c r="N35" s="1"/>
      <c r="O35" s="1"/>
      <c r="P35" s="1"/>
      <c r="Q35" s="1"/>
      <c r="R35" s="1"/>
    </row>
    <row r="36" spans="2:18" ht="18" customHeight="1">
      <c r="B36" s="1"/>
      <c r="C36" s="1"/>
      <c r="D36" s="1"/>
      <c r="E36" s="1"/>
      <c r="F36" s="1"/>
      <c r="G36" s="1"/>
      <c r="H36" s="1"/>
      <c r="I36" s="1"/>
      <c r="J36" s="1"/>
      <c r="K36" s="1"/>
      <c r="L36" s="1"/>
      <c r="M36" s="1"/>
      <c r="N36" s="1"/>
      <c r="O36" s="1"/>
      <c r="P36" s="1"/>
      <c r="Q36" s="1"/>
      <c r="R36" s="1"/>
    </row>
    <row r="37" spans="2:18" ht="18" customHeight="1">
      <c r="B37" s="1"/>
      <c r="C37" s="1"/>
      <c r="D37" s="1"/>
      <c r="E37" s="1"/>
      <c r="F37" s="1"/>
      <c r="G37" s="1"/>
      <c r="H37" s="1"/>
      <c r="I37" s="1"/>
      <c r="J37" s="1"/>
      <c r="K37" s="1"/>
      <c r="L37" s="1"/>
      <c r="M37" s="1"/>
      <c r="N37" s="1"/>
      <c r="O37" s="1"/>
      <c r="P37" s="1"/>
      <c r="Q37" s="1"/>
      <c r="R37" s="1"/>
    </row>
    <row r="38" spans="2:18" ht="18" customHeight="1">
      <c r="B38" s="1"/>
      <c r="C38" s="1"/>
      <c r="D38" s="1"/>
      <c r="E38" s="1"/>
      <c r="F38" s="1"/>
      <c r="G38" s="1"/>
      <c r="H38" s="1"/>
      <c r="I38" s="1"/>
      <c r="J38" s="1"/>
      <c r="K38" s="1"/>
      <c r="L38" s="1"/>
      <c r="M38" s="1"/>
      <c r="N38" s="1"/>
      <c r="O38" s="1"/>
      <c r="P38" s="1"/>
      <c r="Q38" s="1"/>
      <c r="R38" s="1"/>
    </row>
    <row r="39" spans="2:18" ht="18" customHeight="1">
      <c r="B39" s="1"/>
      <c r="C39" s="1"/>
      <c r="D39" s="1"/>
      <c r="E39" s="1"/>
      <c r="F39" s="1"/>
      <c r="G39" s="1"/>
      <c r="H39" s="1"/>
      <c r="I39" s="1"/>
      <c r="J39" s="1"/>
      <c r="K39" s="1"/>
      <c r="L39" s="1"/>
      <c r="M39" s="1"/>
      <c r="N39" s="1"/>
      <c r="O39" s="1"/>
      <c r="P39" s="1"/>
      <c r="Q39" s="1"/>
      <c r="R39" s="1"/>
    </row>
    <row r="40" spans="2:18" ht="18" customHeight="1">
      <c r="B40" s="1"/>
      <c r="C40" s="1"/>
      <c r="D40" s="1"/>
      <c r="E40" s="1"/>
      <c r="F40" s="1"/>
      <c r="G40" s="1"/>
      <c r="H40" s="1"/>
      <c r="I40" s="1"/>
      <c r="J40" s="1"/>
      <c r="K40" s="1"/>
      <c r="L40" s="1"/>
      <c r="M40" s="1"/>
      <c r="N40" s="1"/>
      <c r="O40" s="1"/>
      <c r="P40" s="1"/>
      <c r="Q40" s="1"/>
      <c r="R40" s="1"/>
    </row>
    <row r="41" spans="2:18" ht="18" customHeight="1">
      <c r="B41" s="1"/>
      <c r="C41" s="1"/>
      <c r="D41" s="1"/>
      <c r="E41" s="1"/>
      <c r="F41" s="1"/>
      <c r="G41" s="1"/>
      <c r="H41" s="1"/>
      <c r="I41" s="1"/>
      <c r="J41" s="1"/>
      <c r="K41" s="1"/>
      <c r="L41" s="1"/>
      <c r="M41" s="1"/>
      <c r="N41" s="1"/>
      <c r="O41" s="1"/>
      <c r="P41" s="1"/>
      <c r="Q41" s="1"/>
      <c r="R41" s="1"/>
    </row>
    <row r="42" spans="2:18" ht="18" customHeight="1"/>
    <row r="43" spans="2:18" ht="18" customHeight="1"/>
    <row r="44" spans="2:18" ht="18" customHeight="1"/>
    <row r="45" spans="2:18" ht="18" customHeight="1"/>
    <row r="46" spans="2:18" ht="18" customHeight="1"/>
  </sheetData>
  <mergeCells count="16">
    <mergeCell ref="B7:C7"/>
    <mergeCell ref="D12:E12"/>
    <mergeCell ref="D13:E13"/>
    <mergeCell ref="D14:E14"/>
    <mergeCell ref="D32:E32"/>
    <mergeCell ref="D30:E30"/>
    <mergeCell ref="D31:E31"/>
    <mergeCell ref="K3:P3"/>
    <mergeCell ref="D25:E26"/>
    <mergeCell ref="D28:E29"/>
    <mergeCell ref="D27:E27"/>
    <mergeCell ref="D3:H3"/>
    <mergeCell ref="D5:F5"/>
    <mergeCell ref="D24:E24"/>
    <mergeCell ref="D10:E10"/>
    <mergeCell ref="D11:E11"/>
  </mergeCells>
  <phoneticPr fontId="6"/>
  <pageMargins left="0.6692913385826772" right="0.6692913385826772" top="0.78740157480314965" bottom="0.78740157480314965" header="0.51181102362204722" footer="0.51181102362204722"/>
  <pageSetup paperSize="9" orientation="landscape" useFirstPageNumber="1" r:id="rId1"/>
  <headerFooter alignWithMargins="0">
    <oddFooter>&amp;C&amp;10&amp;P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O56"/>
  <sheetViews>
    <sheetView view="pageBreakPreview" zoomScaleNormal="75" zoomScaleSheetLayoutView="100" workbookViewId="0">
      <selection activeCell="G11" sqref="G11"/>
    </sheetView>
  </sheetViews>
  <sheetFormatPr defaultRowHeight="13.5"/>
  <cols>
    <col min="1" max="1" width="1.625" customWidth="1"/>
    <col min="2" max="2" width="4.625" customWidth="1"/>
    <col min="3" max="3" width="6.75" customWidth="1"/>
    <col min="4" max="4" width="6.125" customWidth="1"/>
    <col min="5" max="5" width="3.625" customWidth="1"/>
    <col min="6" max="6" width="12.625" customWidth="1"/>
    <col min="7" max="11" width="15.625" customWidth="1"/>
    <col min="12" max="12" width="20.625" customWidth="1"/>
  </cols>
  <sheetData>
    <row r="1" spans="2:15" ht="21" customHeight="1">
      <c r="B1" s="27" t="s">
        <v>361</v>
      </c>
    </row>
    <row r="2" spans="2:15" ht="23.25" customHeight="1">
      <c r="B2" s="517" t="s">
        <v>362</v>
      </c>
      <c r="C2" s="585"/>
      <c r="D2" s="585"/>
      <c r="E2" s="585"/>
      <c r="F2" s="585"/>
      <c r="G2" s="585"/>
      <c r="H2" s="585"/>
      <c r="I2" s="585"/>
      <c r="J2" s="585"/>
      <c r="K2" s="585"/>
      <c r="L2" s="585"/>
    </row>
    <row r="3" spans="2:15" ht="8.25" customHeight="1">
      <c r="B3" s="169"/>
    </row>
    <row r="4" spans="2:15" ht="18" customHeight="1">
      <c r="B4" s="170" t="s">
        <v>363</v>
      </c>
      <c r="C4" s="891" t="s">
        <v>291</v>
      </c>
      <c r="D4" s="892"/>
      <c r="E4" s="893"/>
      <c r="F4" s="170"/>
      <c r="G4" s="155" t="s">
        <v>292</v>
      </c>
      <c r="H4" s="149" t="s">
        <v>293</v>
      </c>
      <c r="I4" s="171" t="s">
        <v>294</v>
      </c>
      <c r="J4" s="155" t="s">
        <v>295</v>
      </c>
      <c r="K4" s="155" t="s">
        <v>296</v>
      </c>
      <c r="L4" s="150" t="s">
        <v>364</v>
      </c>
      <c r="M4" s="1"/>
      <c r="N4" s="1"/>
      <c r="O4" s="1"/>
    </row>
    <row r="5" spans="2:15" ht="15" customHeight="1">
      <c r="B5" s="172"/>
      <c r="C5" s="885"/>
      <c r="D5" s="886"/>
      <c r="E5" s="887"/>
      <c r="F5" s="238" t="s">
        <v>297</v>
      </c>
      <c r="G5" s="239"/>
      <c r="H5" s="240"/>
      <c r="I5" s="241"/>
      <c r="J5" s="239"/>
      <c r="K5" s="239"/>
      <c r="L5" s="239"/>
      <c r="M5" s="1"/>
      <c r="N5" s="1"/>
      <c r="O5" s="1"/>
    </row>
    <row r="6" spans="2:15" ht="15" customHeight="1">
      <c r="B6" s="176"/>
      <c r="C6" s="882"/>
      <c r="D6" s="883"/>
      <c r="E6" s="884"/>
      <c r="F6" s="244"/>
      <c r="G6" s="245"/>
      <c r="H6" s="246"/>
      <c r="I6" s="247"/>
      <c r="J6" s="245"/>
      <c r="K6" s="245"/>
      <c r="L6" s="245"/>
      <c r="M6" s="1"/>
      <c r="N6" s="1"/>
      <c r="O6" s="1"/>
    </row>
    <row r="7" spans="2:15" ht="15" customHeight="1">
      <c r="B7" s="176"/>
      <c r="C7" s="242"/>
      <c r="D7" s="248"/>
      <c r="E7" s="243"/>
      <c r="F7" s="244" t="s">
        <v>298</v>
      </c>
      <c r="G7" s="245"/>
      <c r="H7" s="246"/>
      <c r="I7" s="247"/>
      <c r="J7" s="245"/>
      <c r="K7" s="245"/>
      <c r="L7" s="245"/>
      <c r="M7" s="1"/>
      <c r="N7" s="1"/>
      <c r="O7" s="1"/>
    </row>
    <row r="8" spans="2:15" ht="15" customHeight="1">
      <c r="B8" s="176"/>
      <c r="C8" s="249" t="s">
        <v>365</v>
      </c>
      <c r="D8" s="250"/>
      <c r="E8" s="251" t="s">
        <v>368</v>
      </c>
      <c r="F8" s="244"/>
      <c r="G8" s="245"/>
      <c r="H8" s="246"/>
      <c r="I8" s="247"/>
      <c r="J8" s="245"/>
      <c r="K8" s="245"/>
      <c r="L8" s="245"/>
      <c r="M8" s="1"/>
      <c r="N8" s="1"/>
      <c r="O8" s="1"/>
    </row>
    <row r="9" spans="2:15" ht="15" customHeight="1">
      <c r="B9" s="176"/>
      <c r="C9" s="249" t="s">
        <v>366</v>
      </c>
      <c r="D9" s="250"/>
      <c r="E9" s="251" t="s">
        <v>367</v>
      </c>
      <c r="F9" s="244" t="s">
        <v>299</v>
      </c>
      <c r="G9" s="245"/>
      <c r="H9" s="246"/>
      <c r="I9" s="247"/>
      <c r="J9" s="245"/>
      <c r="K9" s="245"/>
      <c r="L9" s="245"/>
      <c r="M9" s="1"/>
      <c r="N9" s="1"/>
      <c r="O9" s="1"/>
    </row>
    <row r="10" spans="2:15" ht="15" customHeight="1">
      <c r="B10" s="176"/>
      <c r="C10" s="252"/>
      <c r="D10" s="253"/>
      <c r="E10" s="254"/>
      <c r="F10" s="255" t="s">
        <v>300</v>
      </c>
      <c r="G10" s="256"/>
      <c r="H10" s="257"/>
      <c r="I10" s="258"/>
      <c r="J10" s="256"/>
      <c r="K10" s="256"/>
      <c r="L10" s="256"/>
      <c r="M10" s="1"/>
      <c r="N10" s="1"/>
      <c r="O10" s="1"/>
    </row>
    <row r="11" spans="2:15" ht="15" customHeight="1">
      <c r="B11" s="176"/>
      <c r="C11" s="885"/>
      <c r="D11" s="886"/>
      <c r="E11" s="887"/>
      <c r="F11" s="238" t="s">
        <v>297</v>
      </c>
      <c r="G11" s="239"/>
      <c r="H11" s="240"/>
      <c r="I11" s="241"/>
      <c r="J11" s="239"/>
      <c r="K11" s="239"/>
      <c r="L11" s="259"/>
      <c r="M11" s="1"/>
      <c r="N11" s="1"/>
      <c r="O11" s="1"/>
    </row>
    <row r="12" spans="2:15" ht="15" customHeight="1">
      <c r="B12" s="176"/>
      <c r="C12" s="882"/>
      <c r="D12" s="883"/>
      <c r="E12" s="884"/>
      <c r="F12" s="244"/>
      <c r="G12" s="245"/>
      <c r="H12" s="246"/>
      <c r="I12" s="247"/>
      <c r="J12" s="245"/>
      <c r="K12" s="245"/>
      <c r="L12" s="260"/>
      <c r="M12" s="1"/>
      <c r="N12" s="1"/>
      <c r="O12" s="1"/>
    </row>
    <row r="13" spans="2:15" ht="15" customHeight="1">
      <c r="B13" s="176"/>
      <c r="C13" s="242"/>
      <c r="D13" s="248"/>
      <c r="E13" s="243"/>
      <c r="F13" s="244" t="s">
        <v>298</v>
      </c>
      <c r="G13" s="245"/>
      <c r="H13" s="246"/>
      <c r="I13" s="247"/>
      <c r="J13" s="245"/>
      <c r="K13" s="245"/>
      <c r="L13" s="260"/>
      <c r="M13" s="1"/>
      <c r="N13" s="1"/>
      <c r="O13" s="1"/>
    </row>
    <row r="14" spans="2:15" ht="15" customHeight="1">
      <c r="B14" s="176"/>
      <c r="C14" s="249" t="s">
        <v>365</v>
      </c>
      <c r="D14" s="248"/>
      <c r="E14" s="251" t="s">
        <v>368</v>
      </c>
      <c r="F14" s="244"/>
      <c r="G14" s="245"/>
      <c r="H14" s="246"/>
      <c r="I14" s="247"/>
      <c r="J14" s="245"/>
      <c r="K14" s="245"/>
      <c r="L14" s="260"/>
      <c r="M14" s="1"/>
      <c r="N14" s="1"/>
      <c r="O14" s="1"/>
    </row>
    <row r="15" spans="2:15" ht="15" customHeight="1">
      <c r="B15" s="176"/>
      <c r="C15" s="249" t="s">
        <v>366</v>
      </c>
      <c r="D15" s="248"/>
      <c r="E15" s="251" t="s">
        <v>367</v>
      </c>
      <c r="F15" s="244" t="s">
        <v>299</v>
      </c>
      <c r="G15" s="245"/>
      <c r="H15" s="246"/>
      <c r="I15" s="247"/>
      <c r="J15" s="245"/>
      <c r="K15" s="245"/>
      <c r="L15" s="260"/>
      <c r="M15" s="1"/>
      <c r="N15" s="1"/>
      <c r="O15" s="1"/>
    </row>
    <row r="16" spans="2:15" ht="15" customHeight="1">
      <c r="B16" s="176"/>
      <c r="C16" s="148"/>
      <c r="D16" s="261"/>
      <c r="E16" s="262"/>
      <c r="F16" s="263" t="s">
        <v>300</v>
      </c>
      <c r="G16" s="264"/>
      <c r="H16" s="265"/>
      <c r="I16" s="266"/>
      <c r="J16" s="264"/>
      <c r="K16" s="264"/>
      <c r="L16" s="267"/>
      <c r="M16" s="1"/>
      <c r="N16" s="1"/>
      <c r="O16" s="1"/>
    </row>
    <row r="17" spans="2:15" ht="15" customHeight="1">
      <c r="B17" s="201"/>
      <c r="C17" s="888"/>
      <c r="D17" s="889"/>
      <c r="E17" s="890"/>
      <c r="F17" s="268" t="s">
        <v>297</v>
      </c>
      <c r="G17" s="269"/>
      <c r="H17" s="270"/>
      <c r="I17" s="271"/>
      <c r="J17" s="269"/>
      <c r="K17" s="269"/>
      <c r="L17" s="272"/>
      <c r="M17" s="1"/>
      <c r="N17" s="1"/>
      <c r="O17" s="1"/>
    </row>
    <row r="18" spans="2:15" ht="15" customHeight="1">
      <c r="B18" s="201"/>
      <c r="C18" s="882"/>
      <c r="D18" s="883"/>
      <c r="E18" s="884"/>
      <c r="F18" s="242"/>
      <c r="G18" s="245"/>
      <c r="H18" s="246"/>
      <c r="I18" s="247"/>
      <c r="J18" s="245"/>
      <c r="K18" s="245"/>
      <c r="L18" s="260"/>
      <c r="M18" s="1"/>
      <c r="N18" s="1"/>
      <c r="O18" s="1"/>
    </row>
    <row r="19" spans="2:15" ht="15" customHeight="1">
      <c r="B19" s="201"/>
      <c r="C19" s="242"/>
      <c r="D19" s="248"/>
      <c r="E19" s="243"/>
      <c r="F19" s="242" t="s">
        <v>298</v>
      </c>
      <c r="G19" s="245"/>
      <c r="H19" s="246"/>
      <c r="I19" s="247"/>
      <c r="J19" s="245"/>
      <c r="K19" s="245"/>
      <c r="L19" s="260"/>
      <c r="M19" s="1"/>
      <c r="N19" s="1"/>
      <c r="O19" s="1"/>
    </row>
    <row r="20" spans="2:15" ht="15" customHeight="1">
      <c r="B20" s="201"/>
      <c r="C20" s="249" t="s">
        <v>365</v>
      </c>
      <c r="D20" s="248"/>
      <c r="E20" s="251" t="s">
        <v>368</v>
      </c>
      <c r="F20" s="242"/>
      <c r="G20" s="245"/>
      <c r="H20" s="246"/>
      <c r="I20" s="247"/>
      <c r="J20" s="245"/>
      <c r="K20" s="245"/>
      <c r="L20" s="260"/>
      <c r="M20" s="1"/>
      <c r="N20" s="1"/>
      <c r="O20" s="1"/>
    </row>
    <row r="21" spans="2:15" ht="15" customHeight="1">
      <c r="B21" s="201"/>
      <c r="C21" s="249" t="s">
        <v>366</v>
      </c>
      <c r="D21" s="248"/>
      <c r="E21" s="251" t="s">
        <v>367</v>
      </c>
      <c r="F21" s="242" t="s">
        <v>299</v>
      </c>
      <c r="G21" s="245"/>
      <c r="H21" s="246"/>
      <c r="I21" s="247"/>
      <c r="J21" s="245"/>
      <c r="K21" s="245"/>
      <c r="L21" s="260"/>
      <c r="M21" s="1"/>
      <c r="N21" s="1"/>
      <c r="O21" s="1"/>
    </row>
    <row r="22" spans="2:15" ht="15" customHeight="1">
      <c r="B22" s="201"/>
      <c r="C22" s="252"/>
      <c r="D22" s="253"/>
      <c r="E22" s="254"/>
      <c r="F22" s="252" t="s">
        <v>300</v>
      </c>
      <c r="G22" s="256"/>
      <c r="H22" s="257"/>
      <c r="I22" s="258"/>
      <c r="J22" s="256"/>
      <c r="K22" s="256"/>
      <c r="L22" s="273"/>
      <c r="M22" s="1"/>
      <c r="N22" s="1"/>
      <c r="O22" s="1"/>
    </row>
    <row r="23" spans="2:15" ht="15" customHeight="1">
      <c r="B23" s="201"/>
      <c r="C23" s="885"/>
      <c r="D23" s="886"/>
      <c r="E23" s="887"/>
      <c r="F23" s="147" t="s">
        <v>297</v>
      </c>
      <c r="G23" s="239"/>
      <c r="H23" s="240"/>
      <c r="I23" s="241"/>
      <c r="J23" s="239"/>
      <c r="K23" s="239"/>
      <c r="L23" s="259"/>
      <c r="M23" s="1"/>
      <c r="N23" s="1"/>
      <c r="O23" s="1"/>
    </row>
    <row r="24" spans="2:15" ht="15" customHeight="1">
      <c r="B24" s="201"/>
      <c r="C24" s="882"/>
      <c r="D24" s="883"/>
      <c r="E24" s="884"/>
      <c r="F24" s="242"/>
      <c r="G24" s="245"/>
      <c r="H24" s="246"/>
      <c r="I24" s="247"/>
      <c r="J24" s="245"/>
      <c r="K24" s="245"/>
      <c r="L24" s="260"/>
      <c r="M24" s="1"/>
      <c r="N24" s="1"/>
      <c r="O24" s="1"/>
    </row>
    <row r="25" spans="2:15" ht="15" customHeight="1">
      <c r="B25" s="201"/>
      <c r="C25" s="242"/>
      <c r="D25" s="248"/>
      <c r="E25" s="243"/>
      <c r="F25" s="242" t="s">
        <v>298</v>
      </c>
      <c r="G25" s="245"/>
      <c r="H25" s="246"/>
      <c r="I25" s="247"/>
      <c r="J25" s="245"/>
      <c r="K25" s="245"/>
      <c r="L25" s="260"/>
      <c r="M25" s="1"/>
      <c r="N25" s="1"/>
      <c r="O25" s="1"/>
    </row>
    <row r="26" spans="2:15" ht="15" customHeight="1">
      <c r="B26" s="201"/>
      <c r="C26" s="249" t="s">
        <v>365</v>
      </c>
      <c r="D26" s="248"/>
      <c r="E26" s="251" t="s">
        <v>368</v>
      </c>
      <c r="F26" s="242"/>
      <c r="G26" s="245"/>
      <c r="H26" s="246"/>
      <c r="I26" s="247"/>
      <c r="J26" s="245"/>
      <c r="K26" s="245"/>
      <c r="L26" s="260"/>
      <c r="M26" s="1"/>
      <c r="N26" s="1"/>
      <c r="O26" s="1"/>
    </row>
    <row r="27" spans="2:15" ht="15" customHeight="1">
      <c r="B27" s="201"/>
      <c r="C27" s="249" t="s">
        <v>366</v>
      </c>
      <c r="D27" s="248"/>
      <c r="E27" s="251" t="s">
        <v>367</v>
      </c>
      <c r="F27" s="242" t="s">
        <v>299</v>
      </c>
      <c r="G27" s="245"/>
      <c r="H27" s="246"/>
      <c r="I27" s="247"/>
      <c r="J27" s="245"/>
      <c r="K27" s="245"/>
      <c r="L27" s="260"/>
      <c r="M27" s="1"/>
      <c r="N27" s="1"/>
      <c r="O27" s="1"/>
    </row>
    <row r="28" spans="2:15" ht="15" customHeight="1">
      <c r="B28" s="201"/>
      <c r="C28" s="148"/>
      <c r="D28" s="261"/>
      <c r="E28" s="262"/>
      <c r="F28" s="148" t="s">
        <v>300</v>
      </c>
      <c r="G28" s="264"/>
      <c r="H28" s="265"/>
      <c r="I28" s="266"/>
      <c r="J28" s="264"/>
      <c r="K28" s="264"/>
      <c r="L28" s="267"/>
      <c r="M28" s="1"/>
      <c r="N28" s="1"/>
      <c r="O28" s="1"/>
    </row>
    <row r="29" spans="2:15" ht="15" customHeight="1">
      <c r="B29" s="201"/>
      <c r="C29" s="888"/>
      <c r="D29" s="889"/>
      <c r="E29" s="890"/>
      <c r="F29" s="274" t="s">
        <v>297</v>
      </c>
      <c r="G29" s="269"/>
      <c r="H29" s="270"/>
      <c r="I29" s="271"/>
      <c r="J29" s="269"/>
      <c r="K29" s="269"/>
      <c r="L29" s="272"/>
      <c r="M29" s="1"/>
      <c r="N29" s="1"/>
      <c r="O29" s="1"/>
    </row>
    <row r="30" spans="2:15" ht="15" customHeight="1">
      <c r="B30" s="201"/>
      <c r="C30" s="882"/>
      <c r="D30" s="883"/>
      <c r="E30" s="884"/>
      <c r="F30" s="244"/>
      <c r="G30" s="245"/>
      <c r="H30" s="246"/>
      <c r="I30" s="247"/>
      <c r="J30" s="245"/>
      <c r="K30" s="245"/>
      <c r="L30" s="260"/>
      <c r="M30" s="1"/>
      <c r="N30" s="1"/>
      <c r="O30" s="1"/>
    </row>
    <row r="31" spans="2:15" ht="15" customHeight="1">
      <c r="B31" s="201"/>
      <c r="C31" s="242"/>
      <c r="D31" s="248"/>
      <c r="E31" s="243"/>
      <c r="F31" s="244" t="s">
        <v>298</v>
      </c>
      <c r="G31" s="245"/>
      <c r="H31" s="246"/>
      <c r="I31" s="247"/>
      <c r="J31" s="245"/>
      <c r="K31" s="245"/>
      <c r="L31" s="260"/>
      <c r="M31" s="1"/>
      <c r="N31" s="1"/>
      <c r="O31" s="1"/>
    </row>
    <row r="32" spans="2:15" ht="15" customHeight="1">
      <c r="B32" s="201"/>
      <c r="C32" s="249" t="s">
        <v>365</v>
      </c>
      <c r="D32" s="248"/>
      <c r="E32" s="251" t="s">
        <v>368</v>
      </c>
      <c r="F32" s="244"/>
      <c r="G32" s="245"/>
      <c r="H32" s="246"/>
      <c r="I32" s="247"/>
      <c r="J32" s="245"/>
      <c r="K32" s="245"/>
      <c r="L32" s="260"/>
      <c r="M32" s="1"/>
      <c r="N32" s="1"/>
      <c r="O32" s="1"/>
    </row>
    <row r="33" spans="2:15" ht="15" customHeight="1">
      <c r="B33" s="201"/>
      <c r="C33" s="249" t="s">
        <v>366</v>
      </c>
      <c r="D33" s="248"/>
      <c r="E33" s="251" t="s">
        <v>367</v>
      </c>
      <c r="F33" s="244" t="s">
        <v>299</v>
      </c>
      <c r="G33" s="245"/>
      <c r="H33" s="246"/>
      <c r="I33" s="247"/>
      <c r="J33" s="245"/>
      <c r="K33" s="245"/>
      <c r="L33" s="260"/>
      <c r="M33" s="1"/>
      <c r="N33" s="1"/>
      <c r="O33" s="1"/>
    </row>
    <row r="34" spans="2:15" ht="15" customHeight="1">
      <c r="B34" s="214"/>
      <c r="C34" s="148"/>
      <c r="D34" s="261"/>
      <c r="E34" s="262"/>
      <c r="F34" s="263" t="s">
        <v>300</v>
      </c>
      <c r="G34" s="264"/>
      <c r="H34" s="265"/>
      <c r="I34" s="266"/>
      <c r="J34" s="264"/>
      <c r="K34" s="264"/>
      <c r="L34" s="267"/>
      <c r="M34" s="1"/>
      <c r="N34" s="1"/>
      <c r="O34" s="1"/>
    </row>
    <row r="35" spans="2:15" ht="18" customHeight="1">
      <c r="B35" s="1"/>
      <c r="C35" s="1"/>
      <c r="D35" s="1"/>
      <c r="E35" s="1"/>
      <c r="F35" s="1"/>
      <c r="G35" s="1"/>
      <c r="H35" s="1"/>
      <c r="I35" s="1"/>
      <c r="J35" s="1"/>
      <c r="K35" s="1"/>
      <c r="L35" s="1"/>
      <c r="M35" s="1"/>
      <c r="N35" s="1"/>
      <c r="O35" s="1"/>
    </row>
    <row r="36" spans="2:15" ht="18" customHeight="1">
      <c r="B36" s="1"/>
      <c r="C36" s="1"/>
      <c r="D36" s="1"/>
      <c r="E36" s="1"/>
      <c r="F36" s="1"/>
      <c r="G36" s="1"/>
      <c r="H36" s="1"/>
      <c r="I36" s="1"/>
      <c r="J36" s="1"/>
      <c r="K36" s="1"/>
      <c r="L36" s="1"/>
      <c r="M36" s="1"/>
      <c r="N36" s="1"/>
      <c r="O36" s="1"/>
    </row>
    <row r="37" spans="2:15" ht="18" customHeight="1">
      <c r="B37" s="1"/>
      <c r="C37" s="1"/>
      <c r="D37" s="1"/>
      <c r="E37" s="1"/>
      <c r="F37" s="1"/>
      <c r="G37" s="1"/>
      <c r="H37" s="1"/>
      <c r="I37" s="1"/>
      <c r="J37" s="1"/>
      <c r="K37" s="1"/>
      <c r="L37" s="1"/>
      <c r="M37" s="1"/>
      <c r="N37" s="1"/>
      <c r="O37" s="1"/>
    </row>
    <row r="38" spans="2:15" ht="18" customHeight="1">
      <c r="B38" s="1"/>
      <c r="C38" s="1"/>
      <c r="D38" s="1"/>
      <c r="E38" s="1"/>
      <c r="F38" s="1"/>
      <c r="G38" s="1"/>
      <c r="H38" s="1"/>
      <c r="I38" s="1"/>
      <c r="J38" s="1"/>
      <c r="K38" s="1"/>
      <c r="L38" s="1"/>
      <c r="M38" s="1"/>
      <c r="N38" s="1"/>
      <c r="O38" s="1"/>
    </row>
    <row r="39" spans="2:15" ht="18" customHeight="1">
      <c r="B39" s="1"/>
      <c r="C39" s="1"/>
      <c r="D39" s="1"/>
      <c r="E39" s="1"/>
      <c r="F39" s="1"/>
      <c r="G39" s="1"/>
      <c r="H39" s="1"/>
      <c r="I39" s="1"/>
      <c r="J39" s="1"/>
      <c r="K39" s="1"/>
      <c r="L39" s="1"/>
      <c r="M39" s="1"/>
      <c r="N39" s="1"/>
      <c r="O39" s="1"/>
    </row>
    <row r="40" spans="2:15" ht="18" customHeight="1">
      <c r="B40" s="1"/>
      <c r="C40" s="1"/>
      <c r="D40" s="1"/>
      <c r="E40" s="1"/>
      <c r="F40" s="1"/>
      <c r="G40" s="1"/>
      <c r="H40" s="1"/>
      <c r="I40" s="1"/>
      <c r="J40" s="1"/>
      <c r="K40" s="1"/>
      <c r="L40" s="1"/>
      <c r="M40" s="1"/>
      <c r="N40" s="1"/>
      <c r="O40" s="1"/>
    </row>
    <row r="41" spans="2:15" ht="18" customHeight="1">
      <c r="B41" s="1"/>
      <c r="C41" s="1"/>
      <c r="D41" s="1"/>
      <c r="E41" s="1"/>
      <c r="F41" s="1"/>
      <c r="G41" s="1"/>
      <c r="H41" s="1"/>
      <c r="I41" s="1"/>
      <c r="J41" s="1"/>
      <c r="K41" s="1"/>
      <c r="L41" s="1"/>
      <c r="M41" s="1"/>
      <c r="N41" s="1"/>
      <c r="O41" s="1"/>
    </row>
    <row r="42" spans="2:15" ht="18" customHeight="1">
      <c r="B42" s="1"/>
      <c r="C42" s="1"/>
      <c r="D42" s="1"/>
      <c r="E42" s="1"/>
      <c r="F42" s="1"/>
      <c r="G42" s="1"/>
      <c r="H42" s="1"/>
      <c r="I42" s="1"/>
      <c r="J42" s="1"/>
      <c r="K42" s="1"/>
      <c r="L42" s="1"/>
      <c r="M42" s="1"/>
      <c r="N42" s="1"/>
      <c r="O42" s="1"/>
    </row>
    <row r="43" spans="2:15" ht="18" customHeight="1">
      <c r="B43" s="1"/>
      <c r="C43" s="1"/>
      <c r="D43" s="1"/>
      <c r="E43" s="1"/>
      <c r="F43" s="1"/>
      <c r="G43" s="1"/>
      <c r="H43" s="1"/>
      <c r="I43" s="1"/>
      <c r="J43" s="1"/>
      <c r="K43" s="1"/>
      <c r="L43" s="1"/>
      <c r="M43" s="1"/>
      <c r="N43" s="1"/>
      <c r="O43" s="1"/>
    </row>
    <row r="44" spans="2:15" ht="18" customHeight="1">
      <c r="B44" s="1"/>
      <c r="C44" s="1"/>
      <c r="D44" s="1"/>
      <c r="E44" s="1"/>
      <c r="F44" s="1"/>
      <c r="G44" s="1"/>
      <c r="H44" s="1"/>
      <c r="I44" s="1"/>
      <c r="J44" s="1"/>
      <c r="K44" s="1"/>
      <c r="L44" s="1"/>
      <c r="M44" s="1"/>
      <c r="N44" s="1"/>
      <c r="O44" s="1"/>
    </row>
    <row r="45" spans="2:15" ht="18" customHeight="1">
      <c r="B45" s="1"/>
      <c r="C45" s="1"/>
      <c r="D45" s="1"/>
      <c r="E45" s="1"/>
      <c r="F45" s="1"/>
      <c r="G45" s="1"/>
      <c r="H45" s="1"/>
      <c r="I45" s="1"/>
      <c r="J45" s="1"/>
      <c r="K45" s="1"/>
      <c r="L45" s="1"/>
      <c r="M45" s="1"/>
      <c r="N45" s="1"/>
      <c r="O45" s="1"/>
    </row>
    <row r="46" spans="2:15" ht="18" customHeight="1">
      <c r="B46" s="1"/>
      <c r="C46" s="1"/>
      <c r="D46" s="1"/>
      <c r="E46" s="1"/>
      <c r="F46" s="1"/>
      <c r="G46" s="1"/>
      <c r="H46" s="1"/>
      <c r="I46" s="1"/>
      <c r="J46" s="1"/>
      <c r="K46" s="1"/>
      <c r="L46" s="1"/>
      <c r="M46" s="1"/>
      <c r="N46" s="1"/>
      <c r="O46" s="1"/>
    </row>
    <row r="47" spans="2:15" ht="18" customHeight="1">
      <c r="B47" s="1"/>
      <c r="C47" s="1"/>
      <c r="D47" s="1"/>
      <c r="E47" s="1"/>
      <c r="F47" s="1"/>
      <c r="G47" s="1"/>
      <c r="H47" s="1"/>
      <c r="I47" s="1"/>
      <c r="J47" s="1"/>
      <c r="K47" s="1"/>
      <c r="L47" s="1"/>
      <c r="M47" s="1"/>
      <c r="N47" s="1"/>
      <c r="O47" s="1"/>
    </row>
    <row r="48" spans="2:15" ht="18" customHeight="1">
      <c r="B48" s="1"/>
      <c r="C48" s="1"/>
      <c r="D48" s="1"/>
      <c r="E48" s="1"/>
      <c r="F48" s="1"/>
      <c r="G48" s="1"/>
      <c r="H48" s="1"/>
      <c r="I48" s="1"/>
      <c r="J48" s="1"/>
      <c r="K48" s="1"/>
      <c r="L48" s="1"/>
      <c r="M48" s="1"/>
      <c r="N48" s="1"/>
      <c r="O48" s="1"/>
    </row>
    <row r="49" spans="2:15" ht="18" customHeight="1">
      <c r="B49" s="1"/>
      <c r="C49" s="1"/>
      <c r="D49" s="1"/>
      <c r="E49" s="1"/>
      <c r="F49" s="1"/>
      <c r="G49" s="1"/>
      <c r="H49" s="1"/>
      <c r="I49" s="1"/>
      <c r="J49" s="1"/>
      <c r="K49" s="1"/>
      <c r="L49" s="1"/>
      <c r="M49" s="1"/>
      <c r="N49" s="1"/>
      <c r="O49" s="1"/>
    </row>
    <row r="50" spans="2:15" ht="18" customHeight="1">
      <c r="B50" s="1"/>
      <c r="C50" s="1"/>
      <c r="D50" s="1"/>
      <c r="E50" s="1"/>
      <c r="F50" s="1"/>
      <c r="G50" s="1"/>
      <c r="H50" s="1"/>
      <c r="I50" s="1"/>
      <c r="J50" s="1"/>
      <c r="K50" s="1"/>
      <c r="L50" s="1"/>
      <c r="M50" s="1"/>
      <c r="N50" s="1"/>
      <c r="O50" s="1"/>
    </row>
    <row r="51" spans="2:15" ht="18" customHeight="1">
      <c r="B51" s="1"/>
      <c r="C51" s="1"/>
      <c r="D51" s="1"/>
      <c r="E51" s="1"/>
      <c r="F51" s="1"/>
      <c r="G51" s="1"/>
      <c r="H51" s="1"/>
      <c r="I51" s="1"/>
      <c r="J51" s="1"/>
      <c r="K51" s="1"/>
      <c r="L51" s="1"/>
      <c r="M51" s="1"/>
      <c r="N51" s="1"/>
      <c r="O51" s="1"/>
    </row>
    <row r="52" spans="2:15" ht="18" customHeight="1"/>
    <row r="53" spans="2:15" ht="18" customHeight="1"/>
    <row r="54" spans="2:15" ht="18" customHeight="1"/>
    <row r="55" spans="2:15" ht="18" customHeight="1"/>
    <row r="56" spans="2:15" ht="18" customHeight="1"/>
  </sheetData>
  <mergeCells count="12">
    <mergeCell ref="B2:L2"/>
    <mergeCell ref="C30:E30"/>
    <mergeCell ref="C23:E23"/>
    <mergeCell ref="C24:E24"/>
    <mergeCell ref="C18:E18"/>
    <mergeCell ref="C5:E5"/>
    <mergeCell ref="C6:E6"/>
    <mergeCell ref="C29:E29"/>
    <mergeCell ref="C11:E11"/>
    <mergeCell ref="C12:E12"/>
    <mergeCell ref="C17:E17"/>
    <mergeCell ref="C4:E4"/>
  </mergeCells>
  <phoneticPr fontId="6"/>
  <pageMargins left="0.6692913385826772" right="0.6692913385826772" top="0.78740157480314965" bottom="0.78740157480314965" header="0.51181102362204722" footer="0.51181102362204722"/>
  <pageSetup paperSize="9" firstPageNumber="2" orientation="landscape" useFirstPageNumber="1" r:id="rId1"/>
  <headerFooter alignWithMargins="0">
    <oddFooter>&amp;C&amp;10&amp;P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G90"/>
  <sheetViews>
    <sheetView view="pageBreakPreview" zoomScaleNormal="75" zoomScaleSheetLayoutView="100" workbookViewId="0"/>
  </sheetViews>
  <sheetFormatPr defaultRowHeight="13.5"/>
  <cols>
    <col min="1" max="1" width="2.125" customWidth="1"/>
    <col min="2" max="2" width="21.25" customWidth="1"/>
    <col min="3" max="3" width="9.75" customWidth="1"/>
    <col min="4" max="13" width="16" customWidth="1"/>
    <col min="14" max="14" width="10.625" customWidth="1"/>
    <col min="15" max="15" width="4.125" customWidth="1"/>
    <col min="16" max="16" width="19.75" customWidth="1"/>
    <col min="17" max="17" width="4.125" customWidth="1"/>
    <col min="18" max="18" width="4" customWidth="1"/>
    <col min="19" max="23" width="4.125" customWidth="1"/>
  </cols>
  <sheetData>
    <row r="1" spans="2:33" ht="27" customHeight="1">
      <c r="B1" s="35" t="s">
        <v>181</v>
      </c>
      <c r="D1" s="517" t="s">
        <v>64</v>
      </c>
      <c r="E1" s="518"/>
      <c r="F1" s="518"/>
      <c r="G1" s="518"/>
      <c r="H1" s="518"/>
      <c r="I1" s="518"/>
      <c r="J1" s="518"/>
      <c r="K1" s="518"/>
      <c r="L1" s="44"/>
      <c r="M1" s="44"/>
      <c r="N1" s="44"/>
      <c r="O1" s="17"/>
      <c r="P1" s="18"/>
      <c r="Q1" s="9"/>
      <c r="R1" s="2"/>
      <c r="S1" s="2"/>
      <c r="T1" s="2"/>
      <c r="U1" s="2"/>
      <c r="V1" s="2"/>
      <c r="W1" s="2"/>
      <c r="X1" s="2"/>
      <c r="Y1" s="2"/>
      <c r="Z1" s="2"/>
      <c r="AA1" s="2"/>
      <c r="AB1" s="2"/>
      <c r="AC1" s="2"/>
      <c r="AD1" s="2"/>
      <c r="AE1" s="2"/>
      <c r="AF1" s="2"/>
      <c r="AG1" s="2"/>
    </row>
    <row r="2" spans="2:33" ht="18" customHeight="1">
      <c r="B2" s="17"/>
      <c r="C2" s="17"/>
      <c r="D2" s="17"/>
      <c r="E2" s="17"/>
      <c r="F2" s="17"/>
      <c r="G2" s="17"/>
      <c r="H2" s="17"/>
      <c r="I2" s="31"/>
      <c r="J2" s="31"/>
      <c r="K2" s="31"/>
      <c r="L2" s="31"/>
      <c r="M2" s="21" t="s">
        <v>425</v>
      </c>
      <c r="N2" s="45"/>
      <c r="Q2" s="46"/>
      <c r="R2" s="2"/>
      <c r="S2" s="2"/>
      <c r="T2" s="2"/>
      <c r="U2" s="2"/>
      <c r="V2" s="2"/>
      <c r="W2" s="2"/>
      <c r="X2" s="2"/>
      <c r="Y2" s="2"/>
      <c r="Z2" s="2"/>
      <c r="AA2" s="2"/>
      <c r="AB2" s="2"/>
      <c r="AC2" s="2"/>
      <c r="AD2" s="2"/>
      <c r="AE2" s="2"/>
      <c r="AF2" s="2"/>
      <c r="AG2" s="2"/>
    </row>
    <row r="3" spans="2:33" ht="21.75" customHeight="1">
      <c r="B3" s="16"/>
      <c r="C3" s="17"/>
      <c r="D3" s="17"/>
      <c r="E3" s="21" t="s">
        <v>144</v>
      </c>
      <c r="F3" s="519" t="str">
        <f>基礎データ入力!C2</f>
        <v>○○高校改築工事</v>
      </c>
      <c r="G3" s="519"/>
      <c r="H3" s="519"/>
      <c r="I3" s="519"/>
      <c r="J3" s="519"/>
      <c r="K3" s="31"/>
      <c r="L3" s="31"/>
      <c r="M3" s="31"/>
      <c r="N3" s="45"/>
      <c r="O3" s="13"/>
      <c r="Q3" s="46"/>
      <c r="R3" s="2"/>
      <c r="S3" s="2"/>
      <c r="T3" s="2"/>
      <c r="U3" s="2"/>
      <c r="V3" s="2"/>
      <c r="W3" s="2"/>
      <c r="X3" s="2"/>
      <c r="Y3" s="2"/>
      <c r="Z3" s="2"/>
      <c r="AA3" s="2"/>
      <c r="AB3" s="2"/>
      <c r="AC3" s="2"/>
      <c r="AD3" s="2"/>
      <c r="AE3" s="2"/>
      <c r="AF3" s="2"/>
      <c r="AG3" s="2"/>
    </row>
    <row r="4" spans="2:33" ht="21.75" customHeight="1">
      <c r="B4" s="102" t="s">
        <v>65</v>
      </c>
      <c r="C4" s="17"/>
      <c r="D4" s="17"/>
      <c r="E4" s="17"/>
      <c r="F4" s="17"/>
      <c r="G4" s="17"/>
      <c r="H4" s="17"/>
      <c r="I4" s="31"/>
      <c r="J4" s="31"/>
      <c r="K4" s="31"/>
      <c r="L4" s="31"/>
      <c r="M4" s="31"/>
      <c r="N4" s="45"/>
      <c r="O4" s="13"/>
      <c r="Q4" s="46"/>
      <c r="R4" s="2"/>
      <c r="S4" s="2"/>
      <c r="T4" s="2"/>
      <c r="U4" s="2"/>
      <c r="V4" s="2"/>
      <c r="W4" s="2"/>
      <c r="X4" s="2"/>
      <c r="Y4" s="2"/>
      <c r="Z4" s="2"/>
      <c r="AA4" s="2"/>
      <c r="AB4" s="2"/>
      <c r="AC4" s="2"/>
      <c r="AD4" s="2"/>
      <c r="AE4" s="2"/>
      <c r="AF4" s="2"/>
      <c r="AG4" s="2"/>
    </row>
    <row r="5" spans="2:33" ht="21.75" customHeight="1">
      <c r="B5" s="514"/>
      <c r="C5" s="514"/>
      <c r="D5" s="17" t="s">
        <v>9</v>
      </c>
      <c r="E5" s="17"/>
      <c r="F5" s="17"/>
      <c r="G5" s="17"/>
      <c r="H5" s="17"/>
      <c r="I5" s="31"/>
      <c r="J5" s="31"/>
      <c r="K5" s="31"/>
      <c r="L5" s="31"/>
      <c r="M5" s="31"/>
      <c r="N5" s="45"/>
      <c r="O5" s="13"/>
      <c r="Q5" s="46"/>
      <c r="R5" s="2"/>
      <c r="S5" s="2"/>
      <c r="T5" s="2"/>
      <c r="U5" s="2"/>
      <c r="V5" s="2"/>
      <c r="W5" s="2"/>
      <c r="X5" s="2"/>
      <c r="Y5" s="2"/>
      <c r="Z5" s="2"/>
      <c r="AA5" s="2"/>
      <c r="AB5" s="2"/>
      <c r="AC5" s="2"/>
      <c r="AD5" s="2"/>
      <c r="AE5" s="2"/>
      <c r="AF5" s="2"/>
      <c r="AG5" s="2"/>
    </row>
    <row r="6" spans="2:33" ht="21.75" customHeight="1">
      <c r="B6" s="16"/>
      <c r="C6" s="17"/>
      <c r="D6" s="17"/>
      <c r="E6" s="17"/>
      <c r="F6" s="17"/>
      <c r="G6" s="17"/>
      <c r="I6" s="21" t="s">
        <v>66</v>
      </c>
      <c r="J6" s="519" t="str">
        <f>基礎データ入力!C6</f>
        <v>福岡市博多区●●町△-△</v>
      </c>
      <c r="K6" s="518"/>
      <c r="L6" s="518"/>
      <c r="M6" s="518"/>
      <c r="N6" s="1"/>
      <c r="O6" s="1"/>
      <c r="P6" s="1"/>
      <c r="Q6" s="48"/>
      <c r="R6" s="12"/>
      <c r="S6" s="12"/>
      <c r="T6" s="12"/>
      <c r="U6" s="12"/>
      <c r="V6" s="2"/>
      <c r="W6" s="2"/>
      <c r="X6" s="2"/>
      <c r="Y6" s="2"/>
      <c r="Z6" s="2"/>
      <c r="AA6" s="2"/>
      <c r="AB6" s="2"/>
      <c r="AC6" s="2"/>
      <c r="AD6" s="2"/>
      <c r="AE6" s="2"/>
      <c r="AF6" s="2"/>
      <c r="AG6" s="2"/>
    </row>
    <row r="7" spans="2:33" ht="21.75" customHeight="1">
      <c r="B7" s="17"/>
      <c r="C7" s="17"/>
      <c r="D7" s="17"/>
      <c r="E7" s="17"/>
      <c r="F7" s="17"/>
      <c r="G7" s="17"/>
      <c r="H7" s="7" t="s">
        <v>499</v>
      </c>
      <c r="I7" s="21" t="s">
        <v>67</v>
      </c>
      <c r="J7" s="518" t="str">
        <f>基礎データ入力!C7</f>
        <v>○○建設株式会社</v>
      </c>
      <c r="K7" s="520"/>
      <c r="L7" s="520"/>
      <c r="M7" s="520"/>
      <c r="N7" s="1"/>
      <c r="O7" s="1"/>
      <c r="P7" s="1"/>
      <c r="Q7" s="48"/>
      <c r="R7" s="12"/>
      <c r="S7" s="12"/>
      <c r="T7" s="12"/>
      <c r="U7" s="12"/>
      <c r="V7" s="8"/>
      <c r="W7" s="8"/>
      <c r="X7" s="2"/>
      <c r="Y7" s="2"/>
      <c r="Z7" s="2"/>
      <c r="AA7" s="2"/>
      <c r="AB7" s="2"/>
      <c r="AC7" s="2"/>
      <c r="AD7" s="2"/>
      <c r="AE7" s="2"/>
      <c r="AF7" s="2"/>
      <c r="AG7" s="2"/>
    </row>
    <row r="8" spans="2:33" ht="21.75" customHeight="1">
      <c r="B8" s="16"/>
      <c r="C8" s="17"/>
      <c r="D8" s="17"/>
      <c r="E8" s="17"/>
      <c r="F8" s="17"/>
      <c r="G8" s="17"/>
      <c r="H8" s="17"/>
      <c r="I8" s="99" t="s">
        <v>68</v>
      </c>
      <c r="J8" s="520" t="str">
        <f>基礎データ入力!C8</f>
        <v>代表取締役　●山　△太郎</v>
      </c>
      <c r="K8" s="518"/>
      <c r="L8" s="518"/>
      <c r="M8" s="16"/>
      <c r="N8" s="13"/>
      <c r="O8" s="13"/>
      <c r="P8" s="13"/>
      <c r="Q8" s="8"/>
      <c r="R8" s="8"/>
      <c r="S8" s="8"/>
      <c r="T8" s="8"/>
      <c r="U8" s="8"/>
      <c r="V8" s="8"/>
      <c r="W8" s="8"/>
      <c r="X8" s="2"/>
      <c r="Y8" s="2"/>
      <c r="Z8" s="2"/>
      <c r="AA8" s="2"/>
      <c r="AB8" s="2"/>
      <c r="AC8" s="2"/>
      <c r="AD8" s="2"/>
      <c r="AE8" s="2"/>
      <c r="AF8" s="2"/>
      <c r="AG8" s="2"/>
    </row>
    <row r="9" spans="2:33" ht="22.5" customHeight="1">
      <c r="B9" s="17"/>
      <c r="C9" s="17"/>
      <c r="D9" s="17"/>
      <c r="E9" s="17"/>
      <c r="F9" s="17"/>
      <c r="G9" s="17"/>
      <c r="H9" s="17"/>
      <c r="I9" s="21"/>
      <c r="J9" s="17"/>
      <c r="K9" s="17"/>
      <c r="L9" s="17"/>
      <c r="M9" s="16"/>
      <c r="N9" s="1"/>
      <c r="O9" s="1"/>
      <c r="P9" s="1"/>
      <c r="Q9" s="6"/>
      <c r="R9" s="6"/>
      <c r="S9" s="6"/>
      <c r="T9" s="6"/>
      <c r="U9" s="6"/>
      <c r="V9" s="6"/>
      <c r="W9" s="6"/>
      <c r="X9" s="2"/>
      <c r="Y9" s="2"/>
      <c r="Z9" s="2"/>
      <c r="AA9" s="2"/>
      <c r="AB9" s="2"/>
      <c r="AC9" s="2"/>
      <c r="AD9" s="2"/>
      <c r="AE9" s="2"/>
      <c r="AF9" s="2"/>
      <c r="AG9" s="2"/>
    </row>
    <row r="10" spans="2:33" ht="17.25" customHeight="1">
      <c r="B10" s="33" t="s">
        <v>69</v>
      </c>
      <c r="C10" s="16"/>
      <c r="D10" s="16"/>
      <c r="E10" s="16"/>
      <c r="F10" s="16"/>
      <c r="G10" s="16"/>
      <c r="H10" s="17"/>
      <c r="I10" s="17"/>
      <c r="J10" s="17"/>
      <c r="K10" s="17"/>
      <c r="L10" s="16"/>
      <c r="M10" s="16"/>
      <c r="N10" s="14"/>
      <c r="O10" s="14"/>
      <c r="P10" s="14"/>
      <c r="Q10" s="6"/>
      <c r="R10" s="6"/>
      <c r="S10" s="6"/>
      <c r="T10" s="6"/>
      <c r="U10" s="6"/>
      <c r="V10" s="6"/>
      <c r="W10" s="6"/>
      <c r="X10" s="2"/>
      <c r="Y10" s="2"/>
      <c r="Z10" s="2"/>
      <c r="AA10" s="2"/>
      <c r="AB10" s="2"/>
      <c r="AC10" s="2"/>
      <c r="AD10" s="2"/>
      <c r="AE10" s="2"/>
      <c r="AF10" s="2"/>
      <c r="AG10" s="2"/>
    </row>
    <row r="11" spans="2:33" ht="17.25" customHeight="1">
      <c r="B11" s="16"/>
      <c r="C11" s="16"/>
      <c r="D11" s="16"/>
      <c r="E11" s="16"/>
      <c r="F11" s="16"/>
      <c r="G11" s="16"/>
      <c r="H11" s="16"/>
      <c r="I11" s="16"/>
      <c r="J11" s="16"/>
      <c r="K11" s="16"/>
      <c r="L11" s="16"/>
      <c r="M11" s="16"/>
      <c r="N11" s="14"/>
      <c r="O11" s="14"/>
      <c r="P11" s="14"/>
      <c r="Q11" s="6"/>
      <c r="R11" s="6"/>
      <c r="S11" s="6"/>
      <c r="T11" s="6"/>
      <c r="U11" s="6"/>
      <c r="V11" s="6"/>
      <c r="W11" s="6"/>
      <c r="X11" s="2"/>
      <c r="Y11" s="2"/>
      <c r="Z11" s="2"/>
      <c r="AA11" s="2"/>
      <c r="AB11" s="2"/>
      <c r="AC11" s="2"/>
      <c r="AD11" s="2"/>
      <c r="AE11" s="2"/>
      <c r="AF11" s="2"/>
      <c r="AG11" s="2"/>
    </row>
    <row r="12" spans="2:33" ht="17.25" customHeight="1">
      <c r="B12" s="33" t="s">
        <v>70</v>
      </c>
      <c r="C12" s="16"/>
      <c r="D12" s="16"/>
      <c r="E12" s="16"/>
      <c r="F12" s="16"/>
      <c r="G12" s="16"/>
      <c r="H12" s="49"/>
      <c r="I12" s="49"/>
      <c r="J12" s="49"/>
      <c r="K12" s="49"/>
      <c r="L12" s="49"/>
      <c r="M12" s="49"/>
      <c r="N12" s="50"/>
      <c r="O12" s="14"/>
      <c r="P12" s="14"/>
      <c r="Q12" s="6"/>
      <c r="R12" s="6"/>
      <c r="S12" s="6"/>
      <c r="T12" s="6"/>
      <c r="U12" s="6"/>
      <c r="V12" s="6"/>
      <c r="W12" s="6"/>
      <c r="X12" s="2"/>
      <c r="Y12" s="2"/>
      <c r="Z12" s="2"/>
      <c r="AA12" s="2"/>
      <c r="AB12" s="2"/>
      <c r="AC12" s="2"/>
      <c r="AD12" s="2"/>
      <c r="AE12" s="2"/>
      <c r="AF12" s="2"/>
      <c r="AG12" s="2"/>
    </row>
    <row r="13" spans="2:33" ht="17.25" customHeight="1">
      <c r="B13" s="16"/>
      <c r="C13" s="16"/>
      <c r="D13" s="16"/>
      <c r="E13" s="16"/>
      <c r="F13" s="16"/>
      <c r="G13" s="16"/>
      <c r="H13" s="49"/>
      <c r="I13" s="49"/>
      <c r="J13" s="49"/>
      <c r="K13" s="49"/>
      <c r="L13" s="49"/>
      <c r="M13" s="49"/>
      <c r="N13" s="50"/>
      <c r="O13" s="14"/>
      <c r="P13" s="14"/>
      <c r="Q13" s="6"/>
      <c r="R13" s="6"/>
      <c r="S13" s="6"/>
      <c r="T13" s="6"/>
      <c r="U13" s="6"/>
      <c r="V13" s="6"/>
      <c r="W13" s="6"/>
      <c r="X13" s="2"/>
      <c r="Y13" s="2"/>
      <c r="Z13" s="2"/>
      <c r="AA13" s="2"/>
      <c r="AB13" s="2"/>
      <c r="AC13" s="2"/>
      <c r="AD13" s="2"/>
      <c r="AE13" s="2"/>
      <c r="AF13" s="2"/>
      <c r="AG13" s="2"/>
    </row>
    <row r="14" spans="2:33" ht="17.25" customHeight="1">
      <c r="B14" s="528" t="s">
        <v>71</v>
      </c>
      <c r="C14" s="530" t="s">
        <v>72</v>
      </c>
      <c r="D14" s="528" t="s">
        <v>73</v>
      </c>
      <c r="E14" s="524" t="s">
        <v>74</v>
      </c>
      <c r="F14" s="525"/>
      <c r="G14" s="525"/>
      <c r="H14" s="525"/>
      <c r="I14" s="526" t="s">
        <v>75</v>
      </c>
      <c r="J14" s="525"/>
      <c r="K14" s="525"/>
      <c r="L14" s="527"/>
      <c r="M14" s="515" t="s">
        <v>76</v>
      </c>
      <c r="N14" s="50"/>
      <c r="O14" s="14"/>
      <c r="P14" s="14"/>
      <c r="Q14" s="6"/>
      <c r="R14" s="6"/>
      <c r="S14" s="6"/>
      <c r="T14" s="6"/>
      <c r="U14" s="6"/>
      <c r="V14" s="6"/>
      <c r="W14" s="6"/>
      <c r="X14" s="2"/>
      <c r="Y14" s="2"/>
      <c r="Z14" s="2"/>
      <c r="AA14" s="2"/>
      <c r="AB14" s="2"/>
      <c r="AC14" s="2"/>
      <c r="AD14" s="2"/>
      <c r="AE14" s="2"/>
      <c r="AF14" s="2"/>
      <c r="AG14" s="2"/>
    </row>
    <row r="15" spans="2:33" ht="17.25" customHeight="1">
      <c r="B15" s="529"/>
      <c r="C15" s="531"/>
      <c r="D15" s="529"/>
      <c r="E15" s="42" t="s">
        <v>77</v>
      </c>
      <c r="F15" s="63" t="s">
        <v>78</v>
      </c>
      <c r="G15" s="63" t="s">
        <v>79</v>
      </c>
      <c r="H15" s="62" t="s">
        <v>80</v>
      </c>
      <c r="I15" s="66" t="s">
        <v>81</v>
      </c>
      <c r="J15" s="68" t="s">
        <v>82</v>
      </c>
      <c r="K15" s="68" t="s">
        <v>83</v>
      </c>
      <c r="L15" s="51" t="s">
        <v>84</v>
      </c>
      <c r="M15" s="516"/>
      <c r="N15" s="50"/>
      <c r="O15" s="14"/>
      <c r="P15" s="14"/>
      <c r="Q15" s="6"/>
      <c r="R15" s="6"/>
      <c r="S15" s="6"/>
      <c r="T15" s="6"/>
      <c r="U15" s="6"/>
      <c r="V15" s="6"/>
      <c r="W15" s="6"/>
      <c r="X15" s="2"/>
      <c r="Y15" s="2"/>
      <c r="Z15" s="2"/>
      <c r="AA15" s="2"/>
      <c r="AB15" s="2"/>
      <c r="AC15" s="2"/>
      <c r="AD15" s="2"/>
      <c r="AE15" s="2"/>
      <c r="AF15" s="2"/>
      <c r="AG15" s="2"/>
    </row>
    <row r="16" spans="2:33" ht="15.75" customHeight="1">
      <c r="B16" s="52"/>
      <c r="C16" s="16"/>
      <c r="D16" s="52"/>
      <c r="E16" s="16"/>
      <c r="F16" s="64"/>
      <c r="G16" s="64"/>
      <c r="H16" s="49"/>
      <c r="I16" s="67"/>
      <c r="J16" s="69"/>
      <c r="K16" s="69"/>
      <c r="L16" s="53"/>
      <c r="M16" s="53"/>
      <c r="N16" s="50"/>
      <c r="O16" s="14"/>
      <c r="P16" s="14"/>
      <c r="Q16" s="6"/>
      <c r="R16" s="6"/>
      <c r="S16" s="6"/>
      <c r="T16" s="6"/>
      <c r="U16" s="6"/>
      <c r="V16" s="6"/>
      <c r="W16" s="6"/>
      <c r="X16" s="2"/>
      <c r="Y16" s="2"/>
      <c r="Z16" s="2"/>
      <c r="AA16" s="2"/>
      <c r="AB16" s="2"/>
      <c r="AC16" s="2"/>
      <c r="AD16" s="2"/>
      <c r="AE16" s="2"/>
      <c r="AF16" s="2"/>
      <c r="AG16" s="2"/>
    </row>
    <row r="17" spans="2:33" ht="15.75" customHeight="1">
      <c r="B17" s="52"/>
      <c r="C17" s="16"/>
      <c r="D17" s="52"/>
      <c r="E17" s="16"/>
      <c r="F17" s="64"/>
      <c r="G17" s="64"/>
      <c r="H17" s="49"/>
      <c r="I17" s="67"/>
      <c r="J17" s="69"/>
      <c r="K17" s="69"/>
      <c r="L17" s="53"/>
      <c r="M17" s="53"/>
      <c r="N17" s="50"/>
      <c r="O17" s="14"/>
      <c r="P17" s="14"/>
      <c r="Q17" s="6"/>
      <c r="R17" s="6"/>
      <c r="S17" s="6"/>
      <c r="T17" s="6"/>
      <c r="U17" s="6"/>
      <c r="V17" s="6"/>
      <c r="W17" s="6"/>
      <c r="X17" s="2"/>
      <c r="Y17" s="2"/>
      <c r="Z17" s="2"/>
      <c r="AA17" s="2"/>
      <c r="AB17" s="2"/>
      <c r="AC17" s="2"/>
      <c r="AD17" s="2"/>
      <c r="AE17" s="2"/>
      <c r="AF17" s="2"/>
      <c r="AG17" s="2"/>
    </row>
    <row r="18" spans="2:33" ht="15.75" customHeight="1">
      <c r="B18" s="52"/>
      <c r="C18" s="16"/>
      <c r="D18" s="52"/>
      <c r="E18" s="16"/>
      <c r="F18" s="64"/>
      <c r="G18" s="64"/>
      <c r="H18" s="49"/>
      <c r="I18" s="67"/>
      <c r="J18" s="69"/>
      <c r="K18" s="69"/>
      <c r="L18" s="53"/>
      <c r="M18" s="53"/>
      <c r="N18" s="50"/>
      <c r="O18" s="14"/>
      <c r="P18" s="14"/>
      <c r="Q18" s="6"/>
      <c r="R18" s="6"/>
      <c r="S18" s="6"/>
      <c r="T18" s="6"/>
      <c r="U18" s="6"/>
      <c r="V18" s="6"/>
      <c r="W18" s="6"/>
      <c r="X18" s="2"/>
      <c r="Y18" s="2"/>
      <c r="Z18" s="2"/>
      <c r="AA18" s="2"/>
      <c r="AB18" s="2"/>
      <c r="AC18" s="2"/>
      <c r="AD18" s="2"/>
      <c r="AE18" s="2"/>
      <c r="AF18" s="2"/>
      <c r="AG18" s="2"/>
    </row>
    <row r="19" spans="2:33" ht="15.75" customHeight="1">
      <c r="B19" s="52"/>
      <c r="C19" s="16"/>
      <c r="D19" s="52"/>
      <c r="E19" s="16"/>
      <c r="F19" s="64"/>
      <c r="G19" s="64"/>
      <c r="H19" s="49"/>
      <c r="I19" s="67"/>
      <c r="J19" s="69"/>
      <c r="K19" s="69"/>
      <c r="L19" s="53"/>
      <c r="M19" s="53"/>
      <c r="N19" s="50"/>
      <c r="O19" s="14"/>
      <c r="P19" s="14"/>
      <c r="Q19" s="6"/>
      <c r="R19" s="6"/>
      <c r="S19" s="6"/>
      <c r="T19" s="6"/>
      <c r="U19" s="6"/>
      <c r="V19" s="6"/>
      <c r="W19" s="6"/>
      <c r="X19" s="2"/>
      <c r="Y19" s="2"/>
      <c r="Z19" s="2"/>
      <c r="AA19" s="2"/>
      <c r="AB19" s="2"/>
      <c r="AC19" s="2"/>
      <c r="AD19" s="2"/>
      <c r="AE19" s="2"/>
      <c r="AF19" s="2"/>
      <c r="AG19" s="2"/>
    </row>
    <row r="20" spans="2:33" ht="15.75" customHeight="1">
      <c r="B20" s="52"/>
      <c r="C20" s="16"/>
      <c r="D20" s="52"/>
      <c r="E20" s="16"/>
      <c r="F20" s="64"/>
      <c r="G20" s="64"/>
      <c r="H20" s="49"/>
      <c r="I20" s="67"/>
      <c r="J20" s="69"/>
      <c r="K20" s="69"/>
      <c r="L20" s="53"/>
      <c r="M20" s="53"/>
      <c r="N20" s="50"/>
      <c r="O20" s="14"/>
      <c r="P20" s="14"/>
      <c r="Q20" s="6"/>
      <c r="R20" s="6"/>
      <c r="S20" s="6"/>
      <c r="T20" s="6"/>
      <c r="U20" s="6"/>
      <c r="V20" s="6"/>
      <c r="W20" s="6"/>
      <c r="X20" s="2"/>
      <c r="Y20" s="2"/>
      <c r="Z20" s="2"/>
      <c r="AA20" s="2"/>
      <c r="AB20" s="2"/>
      <c r="AC20" s="2"/>
      <c r="AD20" s="2"/>
      <c r="AE20" s="2"/>
      <c r="AF20" s="2"/>
      <c r="AG20" s="2"/>
    </row>
    <row r="21" spans="2:33" ht="15.75" customHeight="1">
      <c r="B21" s="52"/>
      <c r="C21" s="16"/>
      <c r="D21" s="52"/>
      <c r="E21" s="16"/>
      <c r="F21" s="64"/>
      <c r="G21" s="64"/>
      <c r="H21" s="49"/>
      <c r="I21" s="67"/>
      <c r="J21" s="69"/>
      <c r="K21" s="69"/>
      <c r="L21" s="53"/>
      <c r="M21" s="53"/>
      <c r="N21" s="50"/>
      <c r="O21" s="14"/>
      <c r="P21" s="14"/>
      <c r="Q21" s="6"/>
      <c r="R21" s="6"/>
      <c r="S21" s="6"/>
      <c r="T21" s="6"/>
      <c r="U21" s="6"/>
      <c r="V21" s="6"/>
      <c r="W21" s="6"/>
      <c r="X21" s="2"/>
      <c r="Y21" s="2"/>
      <c r="Z21" s="2"/>
      <c r="AA21" s="2"/>
      <c r="AB21" s="2"/>
      <c r="AC21" s="2"/>
      <c r="AD21" s="2"/>
      <c r="AE21" s="2"/>
      <c r="AF21" s="2"/>
      <c r="AG21" s="2"/>
    </row>
    <row r="22" spans="2:33" ht="15.75" customHeight="1">
      <c r="B22" s="52"/>
      <c r="C22" s="16"/>
      <c r="D22" s="52"/>
      <c r="E22" s="16"/>
      <c r="F22" s="64"/>
      <c r="G22" s="64"/>
      <c r="H22" s="49"/>
      <c r="I22" s="67"/>
      <c r="J22" s="69"/>
      <c r="K22" s="69"/>
      <c r="L22" s="53"/>
      <c r="M22" s="53"/>
      <c r="N22" s="50"/>
      <c r="O22" s="14"/>
      <c r="P22" s="14"/>
      <c r="Q22" s="6"/>
      <c r="R22" s="6"/>
      <c r="S22" s="6"/>
      <c r="T22" s="6"/>
      <c r="U22" s="6"/>
      <c r="V22" s="6"/>
      <c r="W22" s="6"/>
      <c r="X22" s="2"/>
      <c r="Y22" s="2"/>
      <c r="Z22" s="2"/>
      <c r="AA22" s="2"/>
      <c r="AB22" s="2"/>
      <c r="AC22" s="2"/>
      <c r="AD22" s="2"/>
      <c r="AE22" s="2"/>
      <c r="AF22" s="2"/>
      <c r="AG22" s="2"/>
    </row>
    <row r="23" spans="2:33" ht="15.75" customHeight="1">
      <c r="B23" s="52"/>
      <c r="C23" s="16"/>
      <c r="D23" s="52"/>
      <c r="E23" s="16"/>
      <c r="F23" s="64"/>
      <c r="G23" s="64"/>
      <c r="H23" s="49"/>
      <c r="I23" s="67"/>
      <c r="J23" s="69"/>
      <c r="K23" s="69"/>
      <c r="L23" s="53"/>
      <c r="M23" s="53"/>
      <c r="N23" s="50"/>
      <c r="O23" s="14"/>
      <c r="P23" s="14"/>
      <c r="Q23" s="6"/>
      <c r="R23" s="6"/>
      <c r="S23" s="6"/>
      <c r="T23" s="6"/>
      <c r="U23" s="6"/>
      <c r="V23" s="6"/>
      <c r="W23" s="6"/>
      <c r="X23" s="2"/>
      <c r="Y23" s="2"/>
      <c r="Z23" s="2"/>
      <c r="AA23" s="2"/>
      <c r="AB23" s="2"/>
      <c r="AC23" s="2"/>
      <c r="AD23" s="2"/>
      <c r="AE23" s="2"/>
      <c r="AF23" s="2"/>
      <c r="AG23" s="2"/>
    </row>
    <row r="24" spans="2:33" ht="15.75" customHeight="1">
      <c r="B24" s="52"/>
      <c r="C24" s="16"/>
      <c r="D24" s="52"/>
      <c r="E24" s="16"/>
      <c r="F24" s="64"/>
      <c r="G24" s="64"/>
      <c r="H24" s="49"/>
      <c r="I24" s="67"/>
      <c r="J24" s="69"/>
      <c r="K24" s="69"/>
      <c r="L24" s="53"/>
      <c r="M24" s="53"/>
      <c r="N24" s="50"/>
      <c r="O24" s="14"/>
      <c r="P24" s="15"/>
      <c r="Q24" s="6"/>
      <c r="R24" s="6"/>
      <c r="S24" s="6"/>
      <c r="T24" s="6"/>
      <c r="U24" s="6"/>
      <c r="V24" s="6"/>
      <c r="W24" s="6"/>
      <c r="X24" s="2"/>
      <c r="Y24" s="2"/>
      <c r="Z24" s="2"/>
      <c r="AA24" s="2"/>
      <c r="AB24" s="2"/>
      <c r="AC24" s="2"/>
      <c r="AD24" s="2"/>
      <c r="AE24" s="2"/>
      <c r="AF24" s="2"/>
      <c r="AG24" s="2"/>
    </row>
    <row r="25" spans="2:33" ht="15.75" customHeight="1" thickBot="1">
      <c r="B25" s="52"/>
      <c r="C25" s="16"/>
      <c r="D25" s="52"/>
      <c r="E25" s="16"/>
      <c r="F25" s="65"/>
      <c r="G25" s="65"/>
      <c r="H25" s="49"/>
      <c r="I25" s="67"/>
      <c r="J25" s="70"/>
      <c r="K25" s="70"/>
      <c r="L25" s="53"/>
      <c r="M25" s="53"/>
      <c r="N25" s="50"/>
      <c r="O25" s="14"/>
      <c r="P25" s="15"/>
      <c r="Q25" s="6"/>
      <c r="R25" s="6"/>
      <c r="S25" s="6"/>
      <c r="T25" s="6"/>
      <c r="U25" s="6"/>
      <c r="V25" s="6"/>
      <c r="W25" s="6"/>
      <c r="X25" s="2"/>
      <c r="Y25" s="2"/>
      <c r="Z25" s="2"/>
      <c r="AA25" s="2"/>
      <c r="AB25" s="2"/>
      <c r="AC25" s="2"/>
      <c r="AD25" s="2"/>
      <c r="AE25" s="2"/>
      <c r="AF25" s="2"/>
      <c r="AG25" s="2"/>
    </row>
    <row r="26" spans="2:33" ht="28.5" customHeight="1" thickTop="1">
      <c r="B26" s="54" t="s">
        <v>85</v>
      </c>
      <c r="C26" s="47"/>
      <c r="D26" s="54"/>
      <c r="E26" s="521"/>
      <c r="F26" s="522"/>
      <c r="G26" s="522"/>
      <c r="H26" s="522"/>
      <c r="I26" s="522"/>
      <c r="J26" s="522"/>
      <c r="K26" s="522"/>
      <c r="L26" s="522"/>
      <c r="M26" s="523"/>
      <c r="N26" s="50"/>
      <c r="O26" s="14"/>
      <c r="P26" s="15"/>
      <c r="Q26" s="6"/>
      <c r="R26" s="6"/>
      <c r="S26" s="6"/>
      <c r="T26" s="6"/>
      <c r="U26" s="6"/>
      <c r="V26" s="6"/>
      <c r="W26" s="6"/>
      <c r="X26" s="2"/>
      <c r="Y26" s="2"/>
      <c r="Z26" s="2"/>
      <c r="AA26" s="2"/>
      <c r="AB26" s="2"/>
      <c r="AC26" s="2"/>
      <c r="AD26" s="2"/>
      <c r="AE26" s="2"/>
      <c r="AF26" s="2"/>
      <c r="AG26" s="2"/>
    </row>
    <row r="27" spans="2:33" ht="15" customHeight="1">
      <c r="B27" s="14"/>
      <c r="C27" s="14"/>
      <c r="D27" s="14"/>
      <c r="E27" s="14"/>
      <c r="F27" s="14"/>
      <c r="G27" s="14"/>
      <c r="H27" s="50"/>
      <c r="I27" s="50"/>
      <c r="J27" s="50"/>
      <c r="K27" s="50"/>
      <c r="L27" s="50"/>
      <c r="M27" s="50"/>
      <c r="N27" s="50"/>
      <c r="O27" s="14"/>
      <c r="P27" s="14"/>
      <c r="Q27" s="6"/>
      <c r="R27" s="6"/>
      <c r="S27" s="6"/>
      <c r="T27" s="6"/>
      <c r="U27" s="6"/>
      <c r="V27" s="6"/>
      <c r="W27" s="6"/>
      <c r="X27" s="2"/>
      <c r="Y27" s="2"/>
      <c r="Z27" s="2"/>
      <c r="AA27" s="2"/>
      <c r="AB27" s="2"/>
      <c r="AC27" s="2"/>
      <c r="AD27" s="2"/>
      <c r="AE27" s="2"/>
      <c r="AF27" s="2"/>
      <c r="AG27" s="2"/>
    </row>
    <row r="28" spans="2:33" ht="14.25" customHeight="1">
      <c r="B28" s="13" t="s">
        <v>86</v>
      </c>
      <c r="C28" s="15" t="s">
        <v>87</v>
      </c>
      <c r="D28" s="15"/>
      <c r="E28" s="15"/>
      <c r="F28" s="15"/>
      <c r="G28" s="15"/>
      <c r="H28" s="55"/>
      <c r="I28" s="55"/>
      <c r="J28" s="55"/>
      <c r="K28" s="55"/>
      <c r="L28" s="55"/>
      <c r="M28" s="50"/>
      <c r="N28" s="50"/>
      <c r="O28" s="14"/>
      <c r="P28" s="15"/>
      <c r="Q28" s="6"/>
      <c r="R28" s="6"/>
      <c r="S28" s="6"/>
      <c r="T28" s="6"/>
      <c r="U28" s="6"/>
      <c r="V28" s="6"/>
      <c r="W28" s="6"/>
      <c r="X28" s="2"/>
      <c r="Y28" s="2"/>
      <c r="Z28" s="2"/>
      <c r="AA28" s="2"/>
      <c r="AB28" s="2"/>
      <c r="AC28" s="2"/>
      <c r="AD28" s="2"/>
      <c r="AE28" s="2"/>
      <c r="AF28" s="2"/>
      <c r="AG28" s="2"/>
    </row>
    <row r="29" spans="2:33" ht="14.25" customHeight="1">
      <c r="B29" s="14"/>
      <c r="C29" s="15" t="s">
        <v>88</v>
      </c>
      <c r="D29" s="15"/>
      <c r="E29" s="15"/>
      <c r="F29" s="15"/>
      <c r="G29" s="15"/>
      <c r="H29" s="55"/>
      <c r="I29" s="55"/>
      <c r="J29" s="55"/>
      <c r="K29" s="55"/>
      <c r="L29" s="55"/>
      <c r="M29" s="50"/>
      <c r="N29" s="50"/>
      <c r="O29" s="14"/>
      <c r="P29" s="15"/>
      <c r="Q29" s="6"/>
      <c r="R29" s="6"/>
      <c r="S29" s="6"/>
      <c r="T29" s="6"/>
      <c r="U29" s="6"/>
      <c r="V29" s="6"/>
      <c r="W29" s="6"/>
      <c r="X29" s="2"/>
      <c r="Y29" s="2"/>
      <c r="Z29" s="2"/>
      <c r="AA29" s="2"/>
      <c r="AB29" s="2"/>
      <c r="AC29" s="2"/>
      <c r="AD29" s="2"/>
      <c r="AE29" s="2"/>
      <c r="AF29" s="2"/>
      <c r="AG29" s="2"/>
    </row>
    <row r="30" spans="2:33" ht="14.25" customHeight="1">
      <c r="B30" s="14"/>
      <c r="C30" s="15" t="s">
        <v>89</v>
      </c>
      <c r="D30" s="15"/>
      <c r="E30" s="15"/>
      <c r="F30" s="15"/>
      <c r="G30" s="15"/>
      <c r="H30" s="55"/>
      <c r="I30" s="55"/>
      <c r="J30" s="55"/>
      <c r="K30" s="55"/>
      <c r="L30" s="55"/>
      <c r="M30" s="50"/>
      <c r="N30" s="50"/>
      <c r="O30" s="14"/>
      <c r="P30" s="15"/>
      <c r="Q30" s="6"/>
      <c r="R30" s="6"/>
      <c r="S30" s="6"/>
      <c r="T30" s="6"/>
      <c r="U30" s="6"/>
      <c r="V30" s="6"/>
      <c r="W30" s="6"/>
      <c r="X30" s="2"/>
      <c r="Y30" s="2"/>
      <c r="Z30" s="2"/>
      <c r="AA30" s="2"/>
      <c r="AB30" s="2"/>
      <c r="AC30" s="2"/>
      <c r="AD30" s="2"/>
      <c r="AE30" s="2"/>
      <c r="AF30" s="2"/>
      <c r="AG30" s="2"/>
    </row>
    <row r="31" spans="2:33" ht="14.25" customHeight="1">
      <c r="B31" s="14"/>
      <c r="C31" s="15" t="s">
        <v>104</v>
      </c>
      <c r="D31" s="15"/>
      <c r="E31" s="15"/>
      <c r="F31" s="15"/>
      <c r="G31" s="15"/>
      <c r="H31" s="55"/>
      <c r="I31" s="55"/>
      <c r="J31" s="55"/>
      <c r="K31" s="55"/>
      <c r="L31" s="55"/>
      <c r="M31" s="50"/>
      <c r="N31" s="50"/>
      <c r="O31" s="14"/>
      <c r="P31" s="14"/>
      <c r="Q31" s="6"/>
      <c r="R31" s="6"/>
      <c r="S31" s="6"/>
      <c r="T31" s="6"/>
      <c r="U31" s="6"/>
      <c r="V31" s="6"/>
      <c r="W31" s="6"/>
      <c r="X31" s="2"/>
      <c r="Y31" s="2"/>
      <c r="Z31" s="2"/>
      <c r="AA31" s="2"/>
      <c r="AB31" s="2"/>
      <c r="AC31" s="2"/>
      <c r="AD31" s="2"/>
      <c r="AE31" s="2"/>
      <c r="AF31" s="2"/>
      <c r="AG31" s="2"/>
    </row>
    <row r="32" spans="2:33" ht="14.25" customHeight="1">
      <c r="B32" s="14"/>
      <c r="C32" s="15" t="s">
        <v>90</v>
      </c>
      <c r="D32" s="15"/>
      <c r="E32" s="15"/>
      <c r="F32" s="15"/>
      <c r="G32" s="15"/>
      <c r="H32" s="55"/>
      <c r="I32" s="55"/>
      <c r="J32" s="55"/>
      <c r="K32" s="55"/>
      <c r="L32" s="55"/>
      <c r="M32" s="50"/>
      <c r="N32" s="50"/>
      <c r="O32" s="14"/>
      <c r="P32" s="15"/>
      <c r="Q32" s="6"/>
      <c r="R32" s="6"/>
      <c r="S32" s="6"/>
      <c r="T32" s="6"/>
      <c r="U32" s="6"/>
      <c r="V32" s="6"/>
      <c r="W32" s="6"/>
      <c r="X32" s="2"/>
      <c r="Y32" s="2"/>
      <c r="Z32" s="2"/>
      <c r="AA32" s="2"/>
      <c r="AB32" s="2"/>
      <c r="AC32" s="2"/>
      <c r="AD32" s="2"/>
      <c r="AE32" s="2"/>
      <c r="AF32" s="2"/>
      <c r="AG32" s="2"/>
    </row>
    <row r="33" spans="2:33" ht="14.25" customHeight="1">
      <c r="B33" s="14"/>
      <c r="C33" s="15" t="s">
        <v>91</v>
      </c>
      <c r="D33" s="15"/>
      <c r="E33" s="15"/>
      <c r="F33" s="15"/>
      <c r="G33" s="15"/>
      <c r="H33" s="55"/>
      <c r="I33" s="55"/>
      <c r="J33" s="55"/>
      <c r="K33" s="55"/>
      <c r="L33" s="55"/>
      <c r="M33" s="50"/>
      <c r="N33" s="50"/>
      <c r="O33" s="14"/>
      <c r="P33" s="15"/>
      <c r="Q33" s="6"/>
      <c r="R33" s="6"/>
      <c r="S33" s="6"/>
      <c r="T33" s="6"/>
      <c r="U33" s="6"/>
      <c r="V33" s="6"/>
      <c r="W33" s="6"/>
      <c r="X33" s="2"/>
      <c r="Y33" s="2"/>
      <c r="Z33" s="2"/>
      <c r="AA33" s="2"/>
      <c r="AB33" s="2"/>
      <c r="AC33" s="2"/>
      <c r="AD33" s="2"/>
      <c r="AE33" s="2"/>
      <c r="AF33" s="2"/>
      <c r="AG33" s="2"/>
    </row>
    <row r="34" spans="2:33" ht="14.25" customHeight="1">
      <c r="B34" s="14"/>
      <c r="C34" s="15" t="s">
        <v>92</v>
      </c>
      <c r="D34" s="15"/>
      <c r="E34" s="15"/>
      <c r="F34" s="15"/>
      <c r="G34" s="15"/>
      <c r="H34" s="55"/>
      <c r="I34" s="55"/>
      <c r="J34" s="55"/>
      <c r="K34" s="55"/>
      <c r="L34" s="55"/>
      <c r="M34" s="50"/>
      <c r="N34" s="50"/>
      <c r="O34" s="14"/>
      <c r="P34" s="15"/>
      <c r="Q34" s="6"/>
      <c r="R34" s="6"/>
      <c r="S34" s="6"/>
      <c r="T34" s="6"/>
      <c r="U34" s="6"/>
      <c r="V34" s="6"/>
      <c r="W34" s="6"/>
      <c r="X34" s="2"/>
      <c r="Y34" s="2"/>
      <c r="Z34" s="2"/>
      <c r="AA34" s="2"/>
      <c r="AB34" s="2"/>
      <c r="AC34" s="2"/>
      <c r="AD34" s="2"/>
      <c r="AE34" s="2"/>
      <c r="AF34" s="2"/>
      <c r="AG34" s="2"/>
    </row>
    <row r="35" spans="2:33" ht="14.25" customHeight="1">
      <c r="B35" s="14"/>
      <c r="C35" s="15" t="s">
        <v>93</v>
      </c>
      <c r="D35" s="15"/>
      <c r="E35" s="15"/>
      <c r="F35" s="15"/>
      <c r="G35" s="15"/>
      <c r="H35" s="55"/>
      <c r="I35" s="55"/>
      <c r="J35" s="55"/>
      <c r="K35" s="55"/>
      <c r="L35" s="55"/>
      <c r="M35" s="50"/>
      <c r="N35" s="50"/>
      <c r="O35" s="14"/>
      <c r="P35" s="14"/>
      <c r="Q35" s="6"/>
      <c r="R35" s="6"/>
      <c r="S35" s="6"/>
      <c r="T35" s="6"/>
      <c r="U35" s="6"/>
      <c r="V35" s="6"/>
      <c r="W35" s="6"/>
      <c r="X35" s="2"/>
      <c r="Y35" s="2"/>
      <c r="Z35" s="2"/>
      <c r="AA35" s="2"/>
      <c r="AB35" s="2"/>
      <c r="AC35" s="2"/>
      <c r="AD35" s="2"/>
      <c r="AE35" s="2"/>
      <c r="AF35" s="2"/>
      <c r="AG35" s="2"/>
    </row>
    <row r="36" spans="2:33" ht="14.25" customHeight="1">
      <c r="B36" s="14"/>
      <c r="C36" s="15" t="s">
        <v>94</v>
      </c>
      <c r="D36" s="15"/>
      <c r="E36" s="15"/>
      <c r="F36" s="15"/>
      <c r="G36" s="15"/>
      <c r="H36" s="55"/>
      <c r="I36" s="55"/>
      <c r="J36" s="55"/>
      <c r="K36" s="55"/>
      <c r="L36" s="55"/>
      <c r="M36" s="50"/>
      <c r="N36" s="50"/>
      <c r="O36" s="14"/>
      <c r="P36" s="15"/>
      <c r="Q36" s="6"/>
      <c r="R36" s="6"/>
      <c r="S36" s="6"/>
      <c r="T36" s="6"/>
      <c r="U36" s="6"/>
      <c r="V36" s="6"/>
      <c r="W36" s="6"/>
      <c r="X36" s="2"/>
      <c r="Y36" s="2"/>
      <c r="Z36" s="2"/>
      <c r="AA36" s="2"/>
      <c r="AB36" s="2"/>
      <c r="AC36" s="2"/>
      <c r="AD36" s="2"/>
      <c r="AE36" s="2"/>
      <c r="AF36" s="2"/>
      <c r="AG36" s="2"/>
    </row>
    <row r="37" spans="2:33" ht="14.25" customHeight="1">
      <c r="B37" s="14"/>
      <c r="C37" s="15" t="s">
        <v>95</v>
      </c>
      <c r="D37" s="15"/>
      <c r="E37" s="15"/>
      <c r="F37" s="15"/>
      <c r="G37" s="15"/>
      <c r="H37" s="55"/>
      <c r="I37" s="55"/>
      <c r="J37" s="55"/>
      <c r="K37" s="55"/>
      <c r="L37" s="55"/>
      <c r="M37" s="50"/>
      <c r="N37" s="56"/>
      <c r="O37" s="14"/>
      <c r="P37" s="15"/>
      <c r="Q37" s="6"/>
      <c r="R37" s="6"/>
      <c r="S37" s="6"/>
      <c r="T37" s="6"/>
      <c r="U37" s="6"/>
      <c r="V37" s="6"/>
      <c r="W37" s="6"/>
      <c r="X37" s="2"/>
      <c r="Y37" s="2"/>
      <c r="Z37" s="2"/>
      <c r="AA37" s="2"/>
      <c r="AB37" s="2"/>
      <c r="AC37" s="2"/>
      <c r="AD37" s="2"/>
      <c r="AE37" s="2"/>
      <c r="AF37" s="2"/>
      <c r="AG37" s="2"/>
    </row>
    <row r="38" spans="2:33" ht="14.25" customHeight="1">
      <c r="B38" s="14"/>
      <c r="C38" s="15" t="s">
        <v>96</v>
      </c>
      <c r="D38" s="15"/>
      <c r="E38" s="15"/>
      <c r="F38" s="15"/>
      <c r="G38" s="15"/>
      <c r="H38" s="55"/>
      <c r="I38" s="55"/>
      <c r="J38" s="55"/>
      <c r="K38" s="55"/>
      <c r="L38" s="55"/>
      <c r="M38" s="50"/>
      <c r="N38" s="56"/>
      <c r="O38" s="14"/>
      <c r="P38" s="15"/>
      <c r="Q38" s="6"/>
      <c r="R38" s="6"/>
      <c r="S38" s="6"/>
      <c r="T38" s="6"/>
      <c r="U38" s="6"/>
      <c r="V38" s="6"/>
      <c r="W38" s="6"/>
      <c r="X38" s="2"/>
      <c r="Y38" s="2"/>
      <c r="Z38" s="2"/>
      <c r="AA38" s="2"/>
      <c r="AB38" s="2"/>
      <c r="AC38" s="2"/>
      <c r="AD38" s="2"/>
      <c r="AE38" s="2"/>
      <c r="AF38" s="2"/>
      <c r="AG38" s="2"/>
    </row>
    <row r="39" spans="2:33" ht="14.25" customHeight="1">
      <c r="B39" s="14"/>
      <c r="C39" s="15" t="s">
        <v>97</v>
      </c>
      <c r="D39" s="15"/>
      <c r="E39" s="15"/>
      <c r="F39" s="15"/>
      <c r="G39" s="15"/>
      <c r="H39" s="55"/>
      <c r="I39" s="55"/>
      <c r="J39" s="55"/>
      <c r="K39" s="55"/>
      <c r="L39" s="55"/>
      <c r="M39" s="50"/>
      <c r="N39" s="56"/>
      <c r="O39" s="14"/>
      <c r="P39" s="15"/>
      <c r="Q39" s="6"/>
      <c r="R39" s="6"/>
      <c r="S39" s="6"/>
      <c r="T39" s="6"/>
      <c r="U39" s="6"/>
      <c r="V39" s="6"/>
      <c r="W39" s="6"/>
      <c r="X39" s="2"/>
      <c r="Y39" s="2"/>
      <c r="Z39" s="2"/>
      <c r="AA39" s="2"/>
      <c r="AB39" s="2"/>
      <c r="AC39" s="2"/>
      <c r="AD39" s="2"/>
      <c r="AE39" s="2"/>
      <c r="AF39" s="2"/>
      <c r="AG39" s="2"/>
    </row>
    <row r="40" spans="2:33" ht="14.25" customHeight="1">
      <c r="B40" s="14"/>
      <c r="C40" s="15" t="s">
        <v>98</v>
      </c>
      <c r="D40" s="15"/>
      <c r="E40" s="15"/>
      <c r="F40" s="15"/>
      <c r="G40" s="15"/>
      <c r="H40" s="55"/>
      <c r="I40" s="55"/>
      <c r="J40" s="55"/>
      <c r="K40" s="55"/>
      <c r="L40" s="55"/>
      <c r="M40" s="50"/>
      <c r="N40" s="56"/>
      <c r="O40" s="14"/>
      <c r="P40" s="15"/>
      <c r="Q40" s="6"/>
      <c r="R40" s="6"/>
      <c r="S40" s="6"/>
      <c r="T40" s="6"/>
      <c r="U40" s="6"/>
      <c r="V40" s="6"/>
      <c r="W40" s="6"/>
      <c r="X40" s="2"/>
      <c r="Y40" s="2"/>
      <c r="Z40" s="2"/>
      <c r="AA40" s="2"/>
      <c r="AB40" s="2"/>
      <c r="AC40" s="2"/>
      <c r="AD40" s="2"/>
      <c r="AE40" s="2"/>
      <c r="AF40" s="2"/>
      <c r="AG40" s="2"/>
    </row>
    <row r="41" spans="2:33" ht="14.25" customHeight="1">
      <c r="B41" s="14"/>
      <c r="C41" s="15" t="s">
        <v>99</v>
      </c>
      <c r="D41" s="15"/>
      <c r="E41" s="15"/>
      <c r="F41" s="15"/>
      <c r="G41" s="15"/>
      <c r="H41" s="55"/>
      <c r="I41" s="55"/>
      <c r="J41" s="55"/>
      <c r="K41" s="55"/>
      <c r="L41" s="55"/>
      <c r="M41" s="50"/>
      <c r="N41" s="56"/>
      <c r="O41" s="14"/>
      <c r="P41" s="15"/>
      <c r="Q41" s="6"/>
      <c r="R41" s="6"/>
      <c r="S41" s="6"/>
      <c r="T41" s="6"/>
      <c r="U41" s="6"/>
      <c r="V41" s="6"/>
      <c r="W41" s="6"/>
      <c r="X41" s="2"/>
      <c r="Y41" s="2"/>
      <c r="Z41" s="2"/>
      <c r="AA41" s="2"/>
      <c r="AB41" s="2"/>
      <c r="AC41" s="2"/>
      <c r="AD41" s="2"/>
      <c r="AE41" s="2"/>
      <c r="AF41" s="2"/>
      <c r="AG41" s="2"/>
    </row>
    <row r="42" spans="2:33" ht="14.25" customHeight="1">
      <c r="B42" s="14"/>
      <c r="C42" s="15" t="s">
        <v>100</v>
      </c>
      <c r="D42" s="15"/>
      <c r="E42" s="15"/>
      <c r="F42" s="15"/>
      <c r="G42" s="15"/>
      <c r="H42" s="55"/>
      <c r="I42" s="55"/>
      <c r="J42" s="55"/>
      <c r="K42" s="55"/>
      <c r="L42" s="55"/>
      <c r="M42" s="50"/>
      <c r="N42" s="56"/>
      <c r="O42" s="14"/>
      <c r="P42" s="15"/>
      <c r="Q42" s="6"/>
      <c r="R42" s="6"/>
      <c r="S42" s="6"/>
      <c r="T42" s="6"/>
      <c r="U42" s="6"/>
      <c r="V42" s="6"/>
      <c r="W42" s="6"/>
      <c r="X42" s="2"/>
      <c r="Y42" s="2"/>
      <c r="Z42" s="2"/>
      <c r="AA42" s="2"/>
      <c r="AB42" s="2"/>
      <c r="AC42" s="2"/>
      <c r="AD42" s="2"/>
      <c r="AE42" s="2"/>
      <c r="AF42" s="2"/>
      <c r="AG42" s="2"/>
    </row>
    <row r="43" spans="2:33" ht="14.25" customHeight="1">
      <c r="B43" s="14"/>
      <c r="C43" s="15" t="s">
        <v>101</v>
      </c>
      <c r="D43" s="15"/>
      <c r="E43" s="15"/>
      <c r="F43" s="15"/>
      <c r="G43" s="15"/>
      <c r="H43" s="55"/>
      <c r="I43" s="55"/>
      <c r="J43" s="55"/>
      <c r="K43" s="55"/>
      <c r="L43" s="55"/>
      <c r="M43" s="50"/>
      <c r="N43" s="56"/>
      <c r="O43" s="14"/>
      <c r="P43" s="15"/>
      <c r="Q43" s="6"/>
      <c r="R43" s="6"/>
      <c r="S43" s="6"/>
      <c r="T43" s="6"/>
      <c r="U43" s="6"/>
      <c r="V43" s="6"/>
      <c r="W43" s="6"/>
      <c r="X43" s="2"/>
      <c r="Y43" s="2"/>
      <c r="Z43" s="2"/>
      <c r="AA43" s="2"/>
      <c r="AB43" s="2"/>
      <c r="AC43" s="2"/>
      <c r="AD43" s="2"/>
      <c r="AE43" s="2"/>
      <c r="AF43" s="2"/>
      <c r="AG43" s="2"/>
    </row>
    <row r="44" spans="2:33" ht="14.25" customHeight="1">
      <c r="B44" s="14"/>
      <c r="C44" s="15" t="s">
        <v>102</v>
      </c>
      <c r="D44" s="15"/>
      <c r="E44" s="15"/>
      <c r="F44" s="15"/>
      <c r="G44" s="15"/>
      <c r="H44" s="55"/>
      <c r="I44" s="55"/>
      <c r="J44" s="55"/>
      <c r="K44" s="55"/>
      <c r="L44" s="55"/>
      <c r="M44" s="50"/>
      <c r="N44" s="56"/>
      <c r="O44" s="14"/>
      <c r="P44" s="15"/>
      <c r="Q44" s="6"/>
      <c r="R44" s="6"/>
      <c r="S44" s="6"/>
      <c r="T44" s="6"/>
      <c r="U44" s="6"/>
      <c r="V44" s="6"/>
      <c r="W44" s="6"/>
      <c r="X44" s="2"/>
      <c r="Y44" s="2"/>
      <c r="Z44" s="2"/>
      <c r="AA44" s="2"/>
      <c r="AB44" s="2"/>
      <c r="AC44" s="2"/>
      <c r="AD44" s="2"/>
      <c r="AE44" s="2"/>
      <c r="AF44" s="2"/>
      <c r="AG44" s="2"/>
    </row>
    <row r="45" spans="2:33" ht="14.25" customHeight="1">
      <c r="B45" s="14"/>
      <c r="C45" s="15" t="s">
        <v>103</v>
      </c>
      <c r="D45" s="15"/>
      <c r="E45" s="15"/>
      <c r="F45" s="15"/>
      <c r="G45" s="15"/>
      <c r="H45" s="55"/>
      <c r="I45" s="55"/>
      <c r="J45" s="55"/>
      <c r="K45" s="55"/>
      <c r="L45" s="55"/>
      <c r="M45" s="50"/>
      <c r="N45" s="56"/>
      <c r="O45" s="14"/>
      <c r="P45" s="15"/>
      <c r="Q45" s="6"/>
      <c r="R45" s="6"/>
      <c r="S45" s="6"/>
      <c r="T45" s="6"/>
      <c r="U45" s="6"/>
      <c r="V45" s="6"/>
      <c r="W45" s="6"/>
      <c r="X45" s="2"/>
      <c r="Y45" s="2"/>
      <c r="Z45" s="2"/>
      <c r="AA45" s="2"/>
      <c r="AB45" s="2"/>
      <c r="AC45" s="2"/>
      <c r="AD45" s="2"/>
      <c r="AE45" s="2"/>
      <c r="AF45" s="2"/>
      <c r="AG45" s="2"/>
    </row>
    <row r="46" spans="2:33" ht="14.25" customHeight="1">
      <c r="B46" s="15"/>
      <c r="C46" s="15"/>
      <c r="D46" s="15"/>
      <c r="E46" s="15"/>
      <c r="F46" s="15"/>
      <c r="G46" s="15"/>
      <c r="H46" s="15"/>
      <c r="I46" s="15"/>
      <c r="J46" s="15"/>
      <c r="K46" s="15"/>
      <c r="L46" s="15"/>
      <c r="M46" s="15"/>
      <c r="N46" s="15"/>
      <c r="O46" s="15"/>
      <c r="P46" s="15"/>
      <c r="Q46" s="6"/>
      <c r="R46" s="6"/>
      <c r="S46" s="6"/>
      <c r="T46" s="6"/>
      <c r="U46" s="6"/>
      <c r="V46" s="6"/>
      <c r="W46" s="6"/>
      <c r="X46" s="2"/>
      <c r="Y46" s="2"/>
      <c r="Z46" s="2"/>
      <c r="AA46" s="2"/>
      <c r="AB46" s="2"/>
      <c r="AC46" s="2"/>
      <c r="AD46" s="2"/>
      <c r="AE46" s="2"/>
      <c r="AF46" s="2"/>
      <c r="AG46" s="2"/>
    </row>
    <row r="47" spans="2:33" ht="14.25" customHeight="1">
      <c r="B47" s="15"/>
      <c r="C47" s="57"/>
      <c r="D47" s="15"/>
      <c r="E47" s="15"/>
      <c r="F47" s="15"/>
      <c r="G47" s="15"/>
      <c r="H47" s="15"/>
      <c r="I47" s="15"/>
      <c r="J47" s="15"/>
      <c r="K47" s="15"/>
      <c r="L47" s="15"/>
      <c r="M47" s="14"/>
      <c r="N47" s="14"/>
      <c r="O47" s="14"/>
      <c r="P47" s="14"/>
      <c r="Q47" s="6"/>
      <c r="R47" s="6"/>
      <c r="S47" s="6"/>
      <c r="T47" s="6"/>
      <c r="U47" s="6"/>
      <c r="V47" s="6"/>
      <c r="W47" s="6"/>
      <c r="X47" s="2"/>
      <c r="Y47" s="2"/>
      <c r="Z47" s="2"/>
      <c r="AA47" s="2"/>
      <c r="AB47" s="2"/>
      <c r="AC47" s="2"/>
      <c r="AD47" s="2"/>
      <c r="AE47" s="2"/>
      <c r="AF47" s="2"/>
      <c r="AG47" s="2"/>
    </row>
    <row r="48" spans="2:33" ht="14.25" customHeight="1">
      <c r="B48" s="15"/>
      <c r="C48" s="57"/>
      <c r="D48" s="15"/>
      <c r="E48" s="15"/>
      <c r="F48" s="15"/>
      <c r="G48" s="15"/>
      <c r="H48" s="15"/>
      <c r="I48" s="15"/>
      <c r="J48" s="15"/>
      <c r="K48" s="15"/>
      <c r="L48" s="15"/>
      <c r="M48" s="15"/>
      <c r="N48" s="15"/>
      <c r="O48" s="15"/>
      <c r="P48" s="15"/>
      <c r="Q48" s="6"/>
      <c r="R48" s="6"/>
      <c r="S48" s="6"/>
      <c r="T48" s="6"/>
      <c r="U48" s="6"/>
      <c r="V48" s="6"/>
      <c r="W48" s="6"/>
      <c r="X48" s="2"/>
      <c r="Y48" s="2"/>
      <c r="Z48" s="2"/>
      <c r="AA48" s="2"/>
      <c r="AB48" s="2"/>
      <c r="AC48" s="2"/>
      <c r="AD48" s="2"/>
      <c r="AE48" s="2"/>
      <c r="AF48" s="2"/>
      <c r="AG48" s="2"/>
    </row>
    <row r="49" spans="2:33" ht="14.25" customHeight="1">
      <c r="B49" s="15"/>
      <c r="C49" s="57"/>
      <c r="D49" s="15"/>
      <c r="E49" s="15"/>
      <c r="F49" s="15"/>
      <c r="G49" s="15"/>
      <c r="H49" s="15"/>
      <c r="I49" s="15"/>
      <c r="J49" s="15"/>
      <c r="K49" s="15"/>
      <c r="L49" s="15"/>
      <c r="M49" s="15"/>
      <c r="N49" s="15"/>
      <c r="O49" s="15"/>
      <c r="P49" s="15"/>
      <c r="Q49" s="6"/>
      <c r="R49" s="6"/>
      <c r="S49" s="6"/>
      <c r="T49" s="6"/>
      <c r="U49" s="6"/>
      <c r="V49" s="6"/>
      <c r="W49" s="6"/>
      <c r="X49" s="2"/>
      <c r="Y49" s="2"/>
      <c r="Z49" s="2"/>
      <c r="AA49" s="2"/>
      <c r="AB49" s="2"/>
      <c r="AC49" s="2"/>
      <c r="AD49" s="2"/>
      <c r="AE49" s="2"/>
      <c r="AF49" s="2"/>
      <c r="AG49" s="2"/>
    </row>
    <row r="50" spans="2:33" ht="14.25" customHeight="1">
      <c r="B50" s="15"/>
      <c r="C50" s="57"/>
      <c r="D50" s="15"/>
      <c r="E50" s="15"/>
      <c r="F50" s="15"/>
      <c r="G50" s="15"/>
      <c r="H50" s="15"/>
      <c r="I50" s="15"/>
      <c r="J50" s="15"/>
      <c r="K50" s="15"/>
      <c r="L50" s="15"/>
      <c r="M50" s="15"/>
      <c r="N50" s="15"/>
      <c r="O50" s="15"/>
      <c r="P50" s="15"/>
      <c r="Q50" s="6"/>
      <c r="R50" s="6"/>
      <c r="S50" s="6"/>
      <c r="T50" s="6"/>
      <c r="U50" s="6"/>
      <c r="V50" s="6"/>
      <c r="W50" s="6"/>
      <c r="X50" s="2"/>
      <c r="Y50" s="2"/>
      <c r="Z50" s="2"/>
      <c r="AA50" s="2"/>
      <c r="AB50" s="2"/>
      <c r="AC50" s="2"/>
      <c r="AD50" s="2"/>
      <c r="AE50" s="2"/>
      <c r="AF50" s="2"/>
      <c r="AG50" s="2"/>
    </row>
    <row r="51" spans="2:33" ht="14.25" customHeight="1">
      <c r="B51" s="15"/>
      <c r="C51" s="57"/>
      <c r="D51" s="15"/>
      <c r="E51" s="15"/>
      <c r="F51" s="15"/>
      <c r="G51" s="15"/>
      <c r="H51" s="15"/>
      <c r="I51" s="15"/>
      <c r="J51" s="15"/>
      <c r="K51" s="15"/>
      <c r="L51" s="15"/>
      <c r="M51" s="14"/>
      <c r="N51" s="14"/>
      <c r="O51" s="14"/>
      <c r="P51" s="14"/>
      <c r="Q51" s="6"/>
      <c r="R51" s="6"/>
      <c r="S51" s="6"/>
      <c r="T51" s="6"/>
      <c r="U51" s="6"/>
      <c r="V51" s="6"/>
      <c r="W51" s="6"/>
      <c r="X51" s="2"/>
      <c r="Y51" s="2"/>
      <c r="Z51" s="2"/>
      <c r="AA51" s="2"/>
      <c r="AB51" s="2"/>
      <c r="AC51" s="2"/>
      <c r="AD51" s="2"/>
      <c r="AE51" s="2"/>
      <c r="AF51" s="2"/>
      <c r="AG51" s="2"/>
    </row>
    <row r="52" spans="2:33" ht="14.25" customHeight="1">
      <c r="B52" s="15"/>
      <c r="C52" s="57"/>
      <c r="D52" s="15"/>
      <c r="E52" s="15"/>
      <c r="F52" s="15"/>
      <c r="G52" s="15"/>
      <c r="H52" s="15"/>
      <c r="I52" s="15"/>
      <c r="J52" s="15"/>
      <c r="K52" s="15"/>
      <c r="L52" s="15"/>
      <c r="M52" s="15"/>
      <c r="N52" s="15"/>
      <c r="O52" s="15"/>
      <c r="P52" s="15"/>
      <c r="Q52" s="6"/>
      <c r="R52" s="6"/>
      <c r="S52" s="6"/>
      <c r="T52" s="6"/>
      <c r="U52" s="6"/>
      <c r="V52" s="6"/>
      <c r="W52" s="6"/>
    </row>
    <row r="53" spans="2:33" ht="14.25" customHeight="1">
      <c r="B53" s="15"/>
      <c r="C53" s="57"/>
      <c r="D53" s="15"/>
      <c r="E53" s="15"/>
      <c r="F53" s="15"/>
      <c r="G53" s="15"/>
      <c r="H53" s="15"/>
      <c r="I53" s="15"/>
      <c r="J53" s="15"/>
      <c r="K53" s="15"/>
      <c r="L53" s="15"/>
      <c r="M53" s="15"/>
      <c r="N53" s="15"/>
      <c r="O53" s="15"/>
      <c r="P53" s="15"/>
      <c r="Q53" s="6"/>
      <c r="R53" s="6"/>
      <c r="S53" s="6"/>
      <c r="T53" s="6"/>
      <c r="U53" s="6"/>
      <c r="V53" s="6"/>
      <c r="W53" s="6"/>
    </row>
    <row r="54" spans="2:33" ht="14.25" customHeight="1">
      <c r="B54" s="15"/>
      <c r="C54" s="58"/>
      <c r="D54" s="1"/>
      <c r="E54" s="1"/>
      <c r="F54" s="1"/>
      <c r="G54" s="1"/>
      <c r="H54" s="1"/>
      <c r="I54" s="15"/>
      <c r="J54" s="15"/>
      <c r="K54" s="15"/>
      <c r="L54" s="15"/>
      <c r="M54" s="15"/>
      <c r="N54" s="15"/>
      <c r="O54" s="15"/>
      <c r="P54" s="15"/>
      <c r="Q54" s="6"/>
      <c r="R54" s="6"/>
      <c r="S54" s="6"/>
      <c r="T54" s="6"/>
      <c r="U54" s="6"/>
      <c r="V54" s="6"/>
      <c r="W54" s="6"/>
    </row>
    <row r="55" spans="2:33" ht="15.75" customHeight="1">
      <c r="B55" s="15"/>
      <c r="C55" s="58"/>
      <c r="D55" s="15"/>
      <c r="E55" s="1"/>
      <c r="F55" s="1"/>
      <c r="G55" s="1"/>
      <c r="H55" s="1"/>
      <c r="I55" s="15"/>
      <c r="J55" s="15"/>
      <c r="K55" s="15"/>
      <c r="L55" s="14"/>
      <c r="M55" s="14"/>
      <c r="N55" s="14"/>
      <c r="O55" s="14"/>
      <c r="P55" s="14"/>
      <c r="Q55" s="6"/>
      <c r="R55" s="6"/>
      <c r="S55" s="6"/>
      <c r="T55" s="6"/>
      <c r="U55" s="6"/>
      <c r="V55" s="6"/>
      <c r="W55" s="6"/>
    </row>
    <row r="56" spans="2:33" ht="15.75" customHeight="1">
      <c r="B56" s="15"/>
      <c r="C56" s="58"/>
      <c r="D56" s="1"/>
      <c r="E56" s="1"/>
      <c r="F56" s="1"/>
      <c r="G56" s="1"/>
      <c r="H56" s="1"/>
      <c r="I56" s="15"/>
      <c r="J56" s="15"/>
      <c r="K56" s="15"/>
      <c r="L56" s="15"/>
      <c r="M56" s="15"/>
      <c r="N56" s="15"/>
      <c r="O56" s="15"/>
      <c r="P56" s="15"/>
      <c r="Q56" s="6"/>
      <c r="R56" s="6"/>
      <c r="S56" s="6"/>
      <c r="T56" s="6"/>
      <c r="U56" s="6"/>
      <c r="V56" s="6"/>
      <c r="W56" s="6"/>
    </row>
    <row r="57" spans="2:33" ht="15.75" customHeight="1">
      <c r="B57" s="15"/>
      <c r="C57" s="58"/>
      <c r="D57" s="1"/>
      <c r="E57" s="1"/>
      <c r="F57" s="1"/>
      <c r="G57" s="1"/>
      <c r="H57" s="1"/>
      <c r="I57" s="15"/>
      <c r="J57" s="15"/>
      <c r="K57" s="15"/>
      <c r="L57" s="15"/>
      <c r="M57" s="15"/>
      <c r="N57" s="15"/>
      <c r="O57" s="15"/>
      <c r="P57" s="15"/>
      <c r="Q57" s="6"/>
      <c r="R57" s="6"/>
      <c r="S57" s="6"/>
      <c r="T57" s="6"/>
      <c r="U57" s="6"/>
      <c r="V57" s="6"/>
      <c r="W57" s="6"/>
    </row>
    <row r="58" spans="2:33" ht="15.75" customHeight="1">
      <c r="B58" s="15"/>
      <c r="C58" s="58"/>
      <c r="D58" s="1"/>
      <c r="E58" s="1"/>
      <c r="F58" s="1"/>
      <c r="G58" s="1"/>
      <c r="H58" s="1"/>
      <c r="I58" s="15"/>
      <c r="J58" s="15"/>
      <c r="K58" s="15"/>
      <c r="L58" s="15"/>
      <c r="M58" s="15"/>
      <c r="N58" s="15"/>
      <c r="O58" s="15"/>
      <c r="P58" s="15"/>
      <c r="Q58" s="6"/>
      <c r="R58" s="6"/>
      <c r="S58" s="6"/>
      <c r="T58" s="6"/>
      <c r="U58" s="6"/>
      <c r="V58" s="6"/>
      <c r="W58" s="6"/>
    </row>
    <row r="59" spans="2:33" ht="15.75" customHeight="1">
      <c r="B59" s="15"/>
      <c r="C59" s="58"/>
      <c r="D59" s="15"/>
      <c r="E59" s="1"/>
      <c r="F59" s="1"/>
      <c r="G59" s="1"/>
      <c r="H59" s="1"/>
      <c r="I59" s="15"/>
      <c r="J59" s="15"/>
      <c r="K59" s="15"/>
      <c r="L59" s="14"/>
      <c r="M59" s="14"/>
      <c r="N59" s="14"/>
      <c r="O59" s="14"/>
      <c r="P59" s="14"/>
      <c r="Q59" s="6"/>
      <c r="R59" s="6"/>
      <c r="S59" s="6"/>
      <c r="T59" s="6"/>
      <c r="U59" s="6"/>
      <c r="V59" s="6"/>
      <c r="W59" s="6"/>
    </row>
    <row r="60" spans="2:33" ht="15.75" customHeight="1">
      <c r="B60" s="15"/>
      <c r="C60" s="58"/>
      <c r="D60" s="1"/>
      <c r="E60" s="1"/>
      <c r="F60" s="1"/>
      <c r="G60" s="1"/>
      <c r="H60" s="1"/>
      <c r="I60" s="15"/>
      <c r="J60" s="15"/>
      <c r="K60" s="15"/>
      <c r="L60" s="15"/>
      <c r="M60" s="15"/>
      <c r="N60" s="15"/>
      <c r="O60" s="15"/>
      <c r="P60" s="15"/>
      <c r="Q60" s="6"/>
      <c r="R60" s="38"/>
      <c r="S60" s="38"/>
      <c r="T60" s="38"/>
      <c r="U60" s="38"/>
      <c r="V60" s="38"/>
      <c r="W60" s="38"/>
    </row>
    <row r="61" spans="2:33" ht="15.75" customHeight="1">
      <c r="B61" s="15"/>
      <c r="C61" s="58"/>
      <c r="D61" s="1"/>
      <c r="E61" s="1"/>
      <c r="F61" s="1"/>
      <c r="G61" s="1"/>
      <c r="H61" s="1"/>
      <c r="I61" s="15"/>
      <c r="J61" s="15"/>
      <c r="K61" s="15"/>
      <c r="L61" s="15"/>
      <c r="M61" s="15"/>
      <c r="N61" s="15"/>
      <c r="O61" s="15"/>
      <c r="P61" s="15"/>
      <c r="Q61" s="6"/>
      <c r="R61" s="38"/>
      <c r="S61" s="38"/>
      <c r="T61" s="38"/>
      <c r="U61" s="38"/>
      <c r="V61" s="38"/>
      <c r="W61" s="38"/>
    </row>
    <row r="62" spans="2:33" ht="15.75" customHeight="1">
      <c r="B62" s="15"/>
      <c r="C62" s="58"/>
      <c r="D62" s="1"/>
      <c r="E62" s="1"/>
      <c r="F62" s="1"/>
      <c r="G62" s="1"/>
      <c r="H62" s="1"/>
      <c r="I62" s="15"/>
      <c r="J62" s="15"/>
      <c r="K62" s="15"/>
      <c r="L62" s="15"/>
      <c r="M62" s="15"/>
      <c r="N62" s="15"/>
      <c r="O62" s="15"/>
      <c r="P62" s="15"/>
      <c r="Q62" s="6"/>
      <c r="R62" s="38"/>
      <c r="S62" s="38"/>
      <c r="T62" s="38"/>
      <c r="U62" s="38"/>
      <c r="V62" s="38"/>
      <c r="W62" s="38"/>
    </row>
    <row r="63" spans="2:33" ht="15.75" customHeight="1">
      <c r="B63" s="59"/>
      <c r="C63" s="60"/>
      <c r="D63" s="59"/>
      <c r="E63" s="27"/>
      <c r="I63" s="59"/>
      <c r="J63" s="59"/>
      <c r="K63" s="59"/>
      <c r="L63" s="61"/>
      <c r="M63" s="61"/>
      <c r="N63" s="61"/>
      <c r="O63" s="61"/>
      <c r="P63" s="61"/>
      <c r="Q63" s="38"/>
      <c r="R63" s="38"/>
      <c r="S63" s="38"/>
      <c r="T63" s="38"/>
      <c r="U63" s="38"/>
      <c r="V63" s="38"/>
      <c r="W63" s="38"/>
    </row>
    <row r="64" spans="2:33" ht="15.75" customHeight="1">
      <c r="B64" s="59"/>
      <c r="C64" s="60"/>
      <c r="D64" s="27"/>
      <c r="E64" s="27"/>
      <c r="F64" s="27"/>
      <c r="I64" s="59"/>
      <c r="J64" s="59"/>
      <c r="K64" s="59"/>
      <c r="L64" s="59"/>
      <c r="M64" s="59"/>
      <c r="N64" s="59"/>
      <c r="O64" s="59"/>
      <c r="P64" s="59"/>
      <c r="Q64" s="38"/>
      <c r="R64" s="38"/>
      <c r="S64" s="38"/>
      <c r="T64" s="38"/>
      <c r="U64" s="38"/>
      <c r="V64" s="38"/>
      <c r="W64" s="38"/>
    </row>
    <row r="65" spans="2:23" ht="12.75" customHeight="1">
      <c r="B65" s="59"/>
      <c r="C65" s="60"/>
      <c r="E65" s="27"/>
      <c r="I65" s="59"/>
      <c r="J65" s="59"/>
      <c r="K65" s="59"/>
      <c r="L65" s="59"/>
      <c r="M65" s="59"/>
      <c r="N65" s="59"/>
      <c r="O65" s="59"/>
      <c r="P65" s="59"/>
      <c r="Q65" s="38"/>
      <c r="R65" s="38"/>
      <c r="S65" s="38"/>
      <c r="T65" s="38"/>
      <c r="U65" s="38"/>
      <c r="V65" s="38"/>
      <c r="W65" s="38"/>
    </row>
    <row r="66" spans="2:23" ht="12.75" customHeight="1">
      <c r="B66" s="59"/>
      <c r="C66" s="60"/>
      <c r="E66" s="27"/>
      <c r="I66" s="59"/>
      <c r="J66" s="59"/>
      <c r="K66" s="59"/>
      <c r="L66" s="59"/>
      <c r="M66" s="59"/>
      <c r="N66" s="59"/>
      <c r="O66" s="59"/>
      <c r="P66" s="59"/>
      <c r="Q66" s="38"/>
      <c r="R66" s="38"/>
      <c r="S66" s="38"/>
      <c r="T66" s="38"/>
      <c r="U66" s="38"/>
      <c r="V66" s="38"/>
      <c r="W66" s="38"/>
    </row>
    <row r="67" spans="2:23" ht="12.75" customHeight="1">
      <c r="B67" s="59"/>
      <c r="C67" s="60"/>
      <c r="D67" s="59"/>
      <c r="E67" s="27"/>
      <c r="I67" s="59"/>
      <c r="J67" s="59"/>
      <c r="K67" s="59"/>
      <c r="L67" s="61"/>
      <c r="M67" s="61"/>
      <c r="N67" s="61"/>
      <c r="O67" s="61"/>
      <c r="P67" s="61"/>
      <c r="Q67" s="38"/>
      <c r="R67" s="38"/>
      <c r="S67" s="38"/>
      <c r="T67" s="38"/>
      <c r="U67" s="38"/>
      <c r="V67" s="38"/>
      <c r="W67" s="38"/>
    </row>
    <row r="68" spans="2:23" ht="12.75" customHeight="1">
      <c r="B68" s="59"/>
      <c r="C68" s="60"/>
      <c r="D68" s="27"/>
      <c r="E68" s="27"/>
      <c r="F68" s="27"/>
      <c r="I68" s="59"/>
      <c r="J68" s="59"/>
      <c r="K68" s="59"/>
      <c r="L68" s="59"/>
      <c r="M68" s="59"/>
      <c r="N68" s="59"/>
      <c r="O68" s="59"/>
      <c r="P68" s="59"/>
      <c r="Q68" s="38"/>
      <c r="R68" s="38"/>
      <c r="S68" s="38"/>
      <c r="T68" s="38"/>
      <c r="U68" s="38"/>
      <c r="V68" s="38"/>
      <c r="W68" s="38"/>
    </row>
    <row r="69" spans="2:23" ht="12.75" customHeight="1">
      <c r="B69" s="59"/>
      <c r="C69" s="60"/>
      <c r="E69" s="27"/>
      <c r="I69" s="59"/>
      <c r="J69" s="59"/>
      <c r="K69" s="59"/>
      <c r="L69" s="59"/>
      <c r="M69" s="59"/>
      <c r="N69" s="59"/>
      <c r="O69" s="59"/>
      <c r="P69" s="59"/>
      <c r="Q69" s="38"/>
      <c r="R69" s="38"/>
      <c r="S69" s="38"/>
      <c r="T69" s="38"/>
      <c r="U69" s="38"/>
      <c r="V69" s="38"/>
      <c r="W69" s="38"/>
    </row>
    <row r="70" spans="2:23" ht="12.75" customHeight="1">
      <c r="B70" s="59"/>
      <c r="C70" s="60"/>
      <c r="E70" s="27"/>
      <c r="I70" s="59"/>
      <c r="J70" s="59"/>
      <c r="K70" s="59"/>
      <c r="L70" s="59"/>
      <c r="M70" s="59"/>
      <c r="N70" s="59"/>
      <c r="O70" s="59"/>
      <c r="P70" s="59"/>
      <c r="Q70" s="38"/>
      <c r="R70" s="38"/>
      <c r="S70" s="38"/>
      <c r="T70" s="38"/>
      <c r="U70" s="38"/>
      <c r="V70" s="38"/>
      <c r="W70" s="38"/>
    </row>
    <row r="71" spans="2:23" ht="12.75" customHeight="1">
      <c r="B71" s="59"/>
      <c r="C71" s="60"/>
      <c r="D71" s="61"/>
      <c r="E71" s="27"/>
      <c r="I71" s="59"/>
      <c r="J71" s="59"/>
      <c r="K71" s="59"/>
      <c r="L71" s="61"/>
      <c r="M71" s="61"/>
      <c r="N71" s="61"/>
      <c r="O71" s="61"/>
      <c r="P71" s="61"/>
      <c r="Q71" s="38"/>
      <c r="R71" s="38"/>
      <c r="S71" s="38"/>
      <c r="T71" s="38"/>
      <c r="U71" s="38"/>
      <c r="V71" s="38"/>
      <c r="W71" s="38"/>
    </row>
    <row r="72" spans="2:23" ht="12.75" customHeight="1">
      <c r="B72" s="39"/>
      <c r="C72" s="38"/>
      <c r="D72" s="38"/>
      <c r="E72" s="38"/>
      <c r="F72" s="38"/>
      <c r="G72" s="38"/>
      <c r="H72" s="38"/>
      <c r="I72" s="38"/>
      <c r="J72" s="38"/>
      <c r="K72" s="38"/>
      <c r="L72" s="38"/>
      <c r="M72" s="38"/>
      <c r="N72" s="38"/>
      <c r="O72" s="38"/>
      <c r="P72" s="38"/>
      <c r="Q72" s="38"/>
      <c r="R72" s="38"/>
      <c r="S72" s="38"/>
      <c r="T72" s="38"/>
      <c r="U72" s="38"/>
      <c r="V72" s="38"/>
      <c r="W72" s="38"/>
    </row>
    <row r="73" spans="2:23" ht="12.75" customHeight="1">
      <c r="B73" s="38"/>
      <c r="C73" s="38"/>
      <c r="D73" s="38"/>
      <c r="E73" s="38"/>
      <c r="F73" s="38"/>
      <c r="G73" s="38"/>
      <c r="H73" s="38"/>
      <c r="I73" s="38"/>
      <c r="J73" s="38"/>
      <c r="K73" s="38"/>
      <c r="L73" s="38"/>
      <c r="M73" s="38"/>
      <c r="N73" s="38"/>
      <c r="O73" s="38"/>
      <c r="P73" s="38"/>
      <c r="Q73" s="38"/>
      <c r="R73" s="38"/>
      <c r="S73" s="38"/>
      <c r="T73" s="38"/>
      <c r="U73" s="38"/>
      <c r="V73" s="38"/>
      <c r="W73" s="38"/>
    </row>
    <row r="74" spans="2:23" ht="12.75" customHeight="1">
      <c r="B74" s="6"/>
      <c r="C74" s="6"/>
      <c r="D74" s="6"/>
      <c r="E74" s="6"/>
      <c r="F74" s="6"/>
      <c r="G74" s="6"/>
      <c r="H74" s="6"/>
      <c r="I74" s="6"/>
      <c r="J74" s="6"/>
      <c r="K74" s="6"/>
      <c r="L74" s="6"/>
      <c r="M74" s="6"/>
      <c r="N74" s="6"/>
      <c r="O74" s="6"/>
      <c r="P74" s="6"/>
      <c r="Q74" s="6"/>
      <c r="R74" s="6"/>
      <c r="S74" s="6"/>
      <c r="T74" s="6"/>
      <c r="U74" s="6"/>
      <c r="V74" s="6"/>
      <c r="W74" s="6"/>
    </row>
    <row r="75" spans="2:23">
      <c r="B75" s="6"/>
      <c r="C75" s="6"/>
      <c r="D75" s="6"/>
      <c r="E75" s="6"/>
      <c r="F75" s="6"/>
      <c r="G75" s="6"/>
      <c r="H75" s="6"/>
      <c r="I75" s="6"/>
      <c r="J75" s="6"/>
      <c r="K75" s="6"/>
      <c r="L75" s="6"/>
      <c r="M75" s="6"/>
      <c r="N75" s="6"/>
      <c r="O75" s="6"/>
      <c r="P75" s="6"/>
      <c r="Q75" s="6"/>
      <c r="R75" s="6"/>
      <c r="S75" s="6"/>
      <c r="T75" s="6"/>
      <c r="U75" s="6"/>
      <c r="V75" s="6"/>
      <c r="W75" s="6"/>
    </row>
    <row r="76" spans="2:23">
      <c r="B76" s="6"/>
      <c r="C76" s="6"/>
      <c r="D76" s="6"/>
      <c r="E76" s="6"/>
      <c r="F76" s="6"/>
      <c r="G76" s="6"/>
      <c r="H76" s="6"/>
      <c r="I76" s="6"/>
      <c r="J76" s="6"/>
      <c r="K76" s="6"/>
      <c r="L76" s="6"/>
      <c r="M76" s="6"/>
      <c r="N76" s="6"/>
      <c r="O76" s="6"/>
      <c r="P76" s="6"/>
      <c r="Q76" s="6"/>
      <c r="R76" s="6"/>
      <c r="S76" s="6"/>
      <c r="T76" s="6"/>
      <c r="U76" s="6"/>
      <c r="V76" s="6"/>
      <c r="W76" s="6"/>
    </row>
    <row r="77" spans="2:23">
      <c r="B77" s="6"/>
      <c r="C77" s="6"/>
      <c r="D77" s="6"/>
      <c r="E77" s="6"/>
      <c r="F77" s="6"/>
      <c r="G77" s="6"/>
      <c r="H77" s="6"/>
      <c r="I77" s="6"/>
      <c r="J77" s="6"/>
      <c r="K77" s="6"/>
      <c r="L77" s="6"/>
      <c r="M77" s="6"/>
      <c r="N77" s="6"/>
      <c r="O77" s="6"/>
      <c r="P77" s="6"/>
      <c r="Q77" s="6"/>
      <c r="R77" s="6"/>
      <c r="S77" s="6"/>
      <c r="T77" s="6"/>
      <c r="U77" s="6"/>
      <c r="V77" s="6"/>
      <c r="W77" s="6"/>
    </row>
    <row r="78" spans="2:23">
      <c r="B78" s="6"/>
      <c r="C78" s="6"/>
      <c r="D78" s="6"/>
      <c r="E78" s="6"/>
      <c r="F78" s="6"/>
      <c r="G78" s="6"/>
      <c r="H78" s="6"/>
      <c r="I78" s="6"/>
      <c r="J78" s="6"/>
      <c r="K78" s="6"/>
      <c r="L78" s="6"/>
      <c r="M78" s="6"/>
      <c r="N78" s="6"/>
      <c r="O78" s="6"/>
      <c r="P78" s="6"/>
      <c r="Q78" s="6"/>
      <c r="R78" s="6"/>
      <c r="S78" s="6"/>
      <c r="T78" s="6"/>
      <c r="U78" s="6"/>
      <c r="V78" s="6"/>
      <c r="W78" s="6"/>
    </row>
    <row r="79" spans="2:23">
      <c r="B79" s="6"/>
      <c r="C79" s="6"/>
      <c r="D79" s="6"/>
      <c r="E79" s="6"/>
      <c r="F79" s="6"/>
      <c r="G79" s="6"/>
      <c r="H79" s="6"/>
      <c r="I79" s="6"/>
      <c r="J79" s="6"/>
      <c r="K79" s="6"/>
      <c r="L79" s="6"/>
      <c r="M79" s="6"/>
      <c r="N79" s="6"/>
      <c r="O79" s="6"/>
      <c r="P79" s="6"/>
      <c r="Q79" s="6"/>
      <c r="R79" s="6"/>
      <c r="S79" s="6"/>
      <c r="T79" s="6"/>
      <c r="U79" s="6"/>
      <c r="V79" s="6"/>
      <c r="W79" s="6"/>
    </row>
    <row r="80" spans="2:23">
      <c r="B80" s="6"/>
      <c r="C80" s="6"/>
      <c r="D80" s="6"/>
      <c r="E80" s="6"/>
      <c r="F80" s="6"/>
      <c r="G80" s="6"/>
      <c r="H80" s="6"/>
      <c r="I80" s="6"/>
      <c r="J80" s="6"/>
      <c r="K80" s="6"/>
      <c r="L80" s="6"/>
      <c r="M80" s="6"/>
      <c r="N80" s="6"/>
      <c r="O80" s="6"/>
      <c r="P80" s="6"/>
      <c r="Q80" s="6"/>
      <c r="R80" s="6"/>
      <c r="S80" s="6"/>
      <c r="T80" s="6"/>
      <c r="U80" s="6"/>
      <c r="V80" s="6"/>
      <c r="W80" s="6"/>
    </row>
    <row r="81" spans="2:23">
      <c r="B81" s="6"/>
      <c r="C81" s="6"/>
      <c r="D81" s="6"/>
      <c r="E81" s="6"/>
      <c r="F81" s="6"/>
      <c r="G81" s="6"/>
      <c r="H81" s="6"/>
      <c r="I81" s="6"/>
      <c r="J81" s="6"/>
      <c r="K81" s="6"/>
      <c r="L81" s="6"/>
      <c r="M81" s="6"/>
      <c r="N81" s="6"/>
      <c r="O81" s="6"/>
      <c r="P81" s="6"/>
      <c r="Q81" s="6"/>
      <c r="R81" s="6"/>
      <c r="S81" s="6"/>
      <c r="T81" s="6"/>
      <c r="U81" s="6"/>
      <c r="V81" s="6"/>
      <c r="W81" s="6"/>
    </row>
    <row r="82" spans="2:23">
      <c r="B82" s="6"/>
      <c r="C82" s="6"/>
      <c r="D82" s="6"/>
      <c r="E82" s="6"/>
      <c r="F82" s="6"/>
      <c r="G82" s="6"/>
      <c r="H82" s="6"/>
      <c r="I82" s="6"/>
      <c r="J82" s="6"/>
      <c r="K82" s="6"/>
      <c r="L82" s="6"/>
      <c r="M82" s="6"/>
      <c r="N82" s="6"/>
      <c r="O82" s="6"/>
      <c r="P82" s="6"/>
      <c r="Q82" s="6"/>
      <c r="R82" s="6"/>
      <c r="S82" s="6"/>
      <c r="T82" s="6"/>
      <c r="U82" s="6"/>
      <c r="V82" s="6"/>
      <c r="W82" s="6"/>
    </row>
    <row r="83" spans="2:23">
      <c r="B83" s="6"/>
      <c r="C83" s="6"/>
      <c r="D83" s="6"/>
      <c r="E83" s="6"/>
      <c r="F83" s="6"/>
      <c r="G83" s="6"/>
      <c r="H83" s="6"/>
      <c r="I83" s="6"/>
      <c r="J83" s="6"/>
      <c r="K83" s="6"/>
      <c r="L83" s="6"/>
      <c r="M83" s="6"/>
      <c r="N83" s="6"/>
      <c r="O83" s="6"/>
      <c r="P83" s="6"/>
      <c r="Q83" s="6"/>
      <c r="R83" s="6"/>
      <c r="S83" s="6"/>
      <c r="T83" s="6"/>
      <c r="U83" s="6"/>
      <c r="V83" s="6"/>
      <c r="W83" s="6"/>
    </row>
    <row r="84" spans="2:23">
      <c r="B84" s="6"/>
      <c r="C84" s="6"/>
      <c r="D84" s="6"/>
      <c r="E84" s="6"/>
      <c r="F84" s="6"/>
      <c r="G84" s="6"/>
      <c r="H84" s="6"/>
      <c r="I84" s="6"/>
      <c r="J84" s="6"/>
      <c r="K84" s="6"/>
      <c r="L84" s="6"/>
      <c r="M84" s="6"/>
      <c r="N84" s="6"/>
      <c r="O84" s="6"/>
      <c r="P84" s="6"/>
      <c r="Q84" s="6"/>
      <c r="R84" s="6"/>
      <c r="S84" s="6"/>
      <c r="T84" s="6"/>
      <c r="U84" s="6"/>
      <c r="V84" s="6"/>
      <c r="W84" s="6"/>
    </row>
    <row r="85" spans="2:23">
      <c r="B85" s="6"/>
      <c r="C85" s="6"/>
      <c r="D85" s="6"/>
      <c r="E85" s="6"/>
      <c r="F85" s="6"/>
      <c r="G85" s="6"/>
      <c r="H85" s="6"/>
      <c r="I85" s="6"/>
      <c r="J85" s="6"/>
      <c r="K85" s="6"/>
      <c r="L85" s="6"/>
      <c r="M85" s="6"/>
      <c r="N85" s="6"/>
      <c r="O85" s="6"/>
      <c r="P85" s="6"/>
      <c r="Q85" s="6"/>
      <c r="R85" s="6"/>
      <c r="S85" s="6"/>
      <c r="T85" s="6"/>
      <c r="U85" s="6"/>
      <c r="V85" s="6"/>
      <c r="W85" s="6"/>
    </row>
    <row r="86" spans="2:23">
      <c r="B86" s="6"/>
      <c r="C86" s="6"/>
      <c r="D86" s="6"/>
      <c r="E86" s="6"/>
      <c r="F86" s="6"/>
      <c r="G86" s="6"/>
      <c r="H86" s="6"/>
      <c r="I86" s="6"/>
      <c r="J86" s="6"/>
      <c r="K86" s="6"/>
      <c r="L86" s="6"/>
      <c r="M86" s="6"/>
      <c r="N86" s="6"/>
      <c r="O86" s="6"/>
      <c r="P86" s="6"/>
      <c r="Q86" s="6"/>
      <c r="R86" s="6"/>
      <c r="S86" s="6"/>
      <c r="T86" s="6"/>
      <c r="U86" s="6"/>
      <c r="V86" s="6"/>
      <c r="W86" s="6"/>
    </row>
    <row r="87" spans="2:23">
      <c r="B87" s="6"/>
      <c r="C87" s="6"/>
      <c r="D87" s="6"/>
      <c r="E87" s="6"/>
      <c r="F87" s="6"/>
      <c r="G87" s="6"/>
      <c r="H87" s="6"/>
      <c r="I87" s="6"/>
      <c r="J87" s="6"/>
      <c r="K87" s="6"/>
      <c r="L87" s="6"/>
      <c r="M87" s="6"/>
      <c r="N87" s="6"/>
      <c r="O87" s="6"/>
      <c r="P87" s="6"/>
      <c r="Q87" s="6"/>
      <c r="R87" s="6"/>
      <c r="S87" s="6"/>
      <c r="T87" s="6"/>
      <c r="U87" s="6"/>
      <c r="V87" s="6"/>
      <c r="W87" s="6"/>
    </row>
    <row r="88" spans="2:23">
      <c r="B88" s="7"/>
      <c r="C88" s="7"/>
      <c r="D88" s="7"/>
      <c r="E88" s="7"/>
      <c r="F88" s="7"/>
      <c r="G88" s="7"/>
      <c r="H88" s="7"/>
      <c r="I88" s="7"/>
      <c r="J88" s="7"/>
      <c r="K88" s="7"/>
      <c r="L88" s="7"/>
      <c r="M88" s="7"/>
      <c r="N88" s="7"/>
      <c r="O88" s="7"/>
      <c r="P88" s="7"/>
      <c r="Q88" s="7"/>
      <c r="R88" s="7"/>
      <c r="S88" s="7"/>
      <c r="T88" s="7"/>
      <c r="U88" s="7"/>
      <c r="V88" s="7"/>
      <c r="W88" s="7"/>
    </row>
    <row r="89" spans="2:23">
      <c r="B89" s="7"/>
      <c r="C89" s="7"/>
      <c r="D89" s="7"/>
      <c r="E89" s="7"/>
      <c r="F89" s="7"/>
      <c r="G89" s="7"/>
      <c r="H89" s="7"/>
      <c r="I89" s="7"/>
      <c r="J89" s="7"/>
      <c r="K89" s="7"/>
      <c r="L89" s="7"/>
      <c r="M89" s="7"/>
      <c r="N89" s="7"/>
      <c r="O89" s="7"/>
      <c r="P89" s="7"/>
      <c r="Q89" s="7"/>
      <c r="R89" s="7"/>
      <c r="S89" s="7"/>
      <c r="T89" s="7"/>
      <c r="U89" s="7"/>
      <c r="V89" s="7"/>
      <c r="W89" s="7"/>
    </row>
    <row r="90" spans="2:23">
      <c r="B90" s="7"/>
      <c r="C90" s="7"/>
      <c r="D90" s="7"/>
      <c r="E90" s="7"/>
      <c r="F90" s="7"/>
      <c r="G90" s="7"/>
      <c r="H90" s="7"/>
      <c r="I90" s="7"/>
      <c r="J90" s="7"/>
      <c r="K90" s="7"/>
      <c r="L90" s="7"/>
      <c r="M90" s="7"/>
      <c r="N90" s="7"/>
      <c r="O90" s="7"/>
      <c r="P90" s="7"/>
      <c r="Q90" s="7"/>
      <c r="R90" s="7"/>
      <c r="S90" s="7"/>
      <c r="T90" s="7"/>
      <c r="U90" s="7"/>
      <c r="V90" s="7"/>
      <c r="W90" s="7"/>
    </row>
  </sheetData>
  <mergeCells count="13">
    <mergeCell ref="E26:M26"/>
    <mergeCell ref="E14:H14"/>
    <mergeCell ref="I14:L14"/>
    <mergeCell ref="B14:B15"/>
    <mergeCell ref="C14:C15"/>
    <mergeCell ref="D14:D15"/>
    <mergeCell ref="B5:C5"/>
    <mergeCell ref="M14:M15"/>
    <mergeCell ref="D1:K1"/>
    <mergeCell ref="J6:M6"/>
    <mergeCell ref="J7:M7"/>
    <mergeCell ref="J8:L8"/>
    <mergeCell ref="F3:J3"/>
  </mergeCells>
  <phoneticPr fontId="6"/>
  <pageMargins left="0.78740157480314965" right="0.78740157480314965" top="0.78740157480314965" bottom="0.78740157480314965" header="0.51181102362204722" footer="0.51181102362204722"/>
  <pageSetup paperSize="9" scale="68"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V79"/>
  <sheetViews>
    <sheetView view="pageBreakPreview" zoomScaleNormal="75" zoomScaleSheetLayoutView="100" workbookViewId="0"/>
  </sheetViews>
  <sheetFormatPr defaultRowHeight="13.5"/>
  <cols>
    <col min="1" max="1" width="1.75" customWidth="1"/>
    <col min="2" max="2" width="2" customWidth="1"/>
    <col min="3" max="3" width="10.25" customWidth="1"/>
    <col min="4" max="5" width="3.875" customWidth="1"/>
    <col min="6" max="6" width="4.125" customWidth="1"/>
    <col min="7" max="12" width="4" customWidth="1"/>
    <col min="13" max="14" width="4.125" customWidth="1"/>
    <col min="15" max="15" width="4.5" customWidth="1"/>
    <col min="16" max="21" width="4" customWidth="1"/>
    <col min="22" max="22" width="4.375" customWidth="1"/>
  </cols>
  <sheetData>
    <row r="1" spans="2:21" ht="24" customHeight="1">
      <c r="B1" s="35" t="s">
        <v>182</v>
      </c>
      <c r="C1" s="2"/>
      <c r="D1" s="2"/>
      <c r="E1" s="2"/>
      <c r="F1" s="2"/>
      <c r="G1" s="2"/>
      <c r="H1" s="2"/>
      <c r="I1" s="2"/>
      <c r="J1" s="2"/>
      <c r="K1" s="2"/>
      <c r="L1" s="2"/>
      <c r="M1" s="509"/>
      <c r="N1" s="509"/>
      <c r="O1" s="509"/>
      <c r="P1" s="509"/>
      <c r="Q1" s="2"/>
      <c r="R1" s="2"/>
      <c r="S1" s="2"/>
      <c r="T1" s="2"/>
      <c r="U1" s="2"/>
    </row>
    <row r="2" spans="2:21" ht="37.5" customHeight="1">
      <c r="B2" s="2"/>
      <c r="C2" s="510" t="s">
        <v>105</v>
      </c>
      <c r="D2" s="517"/>
      <c r="E2" s="517"/>
      <c r="F2" s="517"/>
      <c r="G2" s="517"/>
      <c r="H2" s="517"/>
      <c r="I2" s="517"/>
      <c r="J2" s="517"/>
      <c r="K2" s="517"/>
      <c r="L2" s="517"/>
      <c r="M2" s="517"/>
      <c r="N2" s="517"/>
      <c r="O2" s="517"/>
      <c r="P2" s="517"/>
      <c r="Q2" s="517"/>
      <c r="R2" s="517"/>
      <c r="S2" s="517"/>
      <c r="T2" s="517"/>
      <c r="U2" s="517"/>
    </row>
    <row r="3" spans="2:21" ht="23.25" customHeight="1">
      <c r="B3" s="2"/>
      <c r="C3" s="9"/>
      <c r="D3" s="18"/>
      <c r="E3" s="18"/>
      <c r="F3" s="18"/>
      <c r="G3" s="18"/>
      <c r="H3" s="18"/>
      <c r="I3" s="18"/>
      <c r="J3" s="18"/>
      <c r="K3" s="18"/>
      <c r="L3" s="18"/>
      <c r="M3" s="18"/>
      <c r="N3" s="18"/>
      <c r="O3" s="18"/>
      <c r="P3" s="18"/>
      <c r="Q3" s="18"/>
      <c r="R3" s="18"/>
      <c r="S3" s="18"/>
      <c r="T3" s="18"/>
      <c r="U3" s="18"/>
    </row>
    <row r="4" spans="2:21" ht="24" customHeight="1">
      <c r="B4" s="2"/>
      <c r="C4" s="2"/>
      <c r="D4" s="2"/>
      <c r="E4" s="2"/>
      <c r="F4" s="2"/>
      <c r="G4" s="2"/>
      <c r="H4" s="2"/>
      <c r="I4" s="2"/>
      <c r="J4" s="2"/>
      <c r="K4" s="2"/>
      <c r="L4" s="2"/>
      <c r="M4" s="2"/>
      <c r="N4" s="2"/>
      <c r="O4" s="3" t="s">
        <v>419</v>
      </c>
      <c r="P4" s="3"/>
      <c r="Q4" s="3" t="s">
        <v>10</v>
      </c>
      <c r="R4" s="3"/>
      <c r="S4" s="3" t="s">
        <v>11</v>
      </c>
      <c r="T4" s="3"/>
      <c r="U4" s="3" t="s">
        <v>12</v>
      </c>
    </row>
    <row r="5" spans="2:21" ht="24" customHeight="1">
      <c r="B5" s="2"/>
      <c r="C5" s="100"/>
      <c r="D5" s="2"/>
      <c r="E5" s="2"/>
      <c r="F5" s="2"/>
      <c r="G5" s="2"/>
      <c r="H5" s="2"/>
      <c r="I5" s="2"/>
      <c r="J5" s="2"/>
      <c r="K5" s="2"/>
      <c r="L5" s="2"/>
      <c r="M5" s="2"/>
      <c r="N5" s="2"/>
      <c r="O5" s="3"/>
      <c r="P5" s="3"/>
      <c r="Q5" s="3"/>
      <c r="R5" s="3"/>
      <c r="S5" s="3"/>
      <c r="T5" s="3"/>
      <c r="U5" s="3"/>
    </row>
    <row r="6" spans="2:21" ht="24" customHeight="1">
      <c r="B6" s="2" t="s">
        <v>180</v>
      </c>
      <c r="C6" s="12"/>
      <c r="D6" s="12"/>
      <c r="E6" s="111"/>
      <c r="F6" s="111"/>
      <c r="G6" s="19"/>
      <c r="H6" s="3"/>
      <c r="I6" s="3"/>
      <c r="J6" s="3"/>
      <c r="K6" s="3"/>
      <c r="L6" s="3"/>
      <c r="M6" s="2"/>
      <c r="N6" s="2"/>
      <c r="O6" s="2"/>
      <c r="P6" s="2"/>
      <c r="Q6" s="2"/>
      <c r="R6" s="2"/>
      <c r="S6" s="2"/>
      <c r="T6" s="2"/>
      <c r="U6" s="2"/>
    </row>
    <row r="7" spans="2:21" ht="24" customHeight="1">
      <c r="B7" s="2"/>
      <c r="C7" s="3"/>
      <c r="D7" s="3"/>
      <c r="E7" s="3"/>
      <c r="F7" s="3"/>
      <c r="G7" s="3"/>
      <c r="H7" s="3"/>
      <c r="I7" s="3"/>
      <c r="J7" s="3"/>
      <c r="K7" s="3"/>
      <c r="L7" s="3"/>
      <c r="M7" s="2"/>
      <c r="N7" s="2"/>
      <c r="O7" s="2"/>
      <c r="P7" s="2"/>
      <c r="Q7" s="2"/>
      <c r="R7" s="2"/>
      <c r="S7" s="2"/>
      <c r="T7" s="2"/>
      <c r="U7" s="2"/>
    </row>
    <row r="8" spans="2:21" ht="24" customHeight="1">
      <c r="B8" s="2"/>
      <c r="C8" s="2"/>
      <c r="D8" s="2"/>
      <c r="E8" s="2"/>
      <c r="F8" s="2"/>
      <c r="G8" s="2"/>
      <c r="H8" s="2"/>
      <c r="I8" s="4" t="s">
        <v>499</v>
      </c>
      <c r="M8" s="4" t="s">
        <v>16</v>
      </c>
      <c r="N8" s="518" t="str">
        <f>基礎データ入力!C6</f>
        <v>福岡市博多区●●町△-△</v>
      </c>
      <c r="O8" s="518"/>
      <c r="P8" s="518"/>
      <c r="Q8" s="518"/>
      <c r="R8" s="518"/>
      <c r="S8" s="518"/>
      <c r="T8" s="518"/>
      <c r="U8" s="518"/>
    </row>
    <row r="9" spans="2:21" ht="24" customHeight="1">
      <c r="B9" s="2"/>
      <c r="C9" s="2"/>
      <c r="D9" s="2"/>
      <c r="E9" s="2"/>
      <c r="F9" s="2"/>
      <c r="G9" s="2"/>
      <c r="H9" s="2"/>
      <c r="I9" s="2"/>
      <c r="M9" s="4" t="s">
        <v>14</v>
      </c>
      <c r="N9" s="518" t="str">
        <f>基礎データ入力!C7</f>
        <v>○○建設株式会社</v>
      </c>
      <c r="O9" s="518"/>
      <c r="P9" s="518"/>
      <c r="Q9" s="518"/>
      <c r="R9" s="518"/>
      <c r="S9" s="518"/>
      <c r="T9" s="518"/>
      <c r="U9" s="518"/>
    </row>
    <row r="10" spans="2:21" ht="24" customHeight="1">
      <c r="B10" s="2"/>
      <c r="C10" s="2"/>
      <c r="D10" s="2"/>
      <c r="E10" s="2"/>
      <c r="F10" s="2"/>
      <c r="G10" s="2"/>
      <c r="H10" s="2"/>
      <c r="I10" s="2"/>
      <c r="M10" s="4" t="s">
        <v>15</v>
      </c>
      <c r="N10" s="508" t="str">
        <f>基礎データ入力!C8</f>
        <v>代表取締役　●山　△太郎</v>
      </c>
      <c r="O10" s="508"/>
      <c r="P10" s="508"/>
      <c r="Q10" s="508"/>
      <c r="R10" s="508"/>
      <c r="S10" s="508"/>
      <c r="T10" s="508"/>
      <c r="U10" s="2"/>
    </row>
    <row r="11" spans="2:21" ht="24" customHeight="1">
      <c r="B11" s="2"/>
      <c r="C11" s="2"/>
      <c r="D11" s="2"/>
      <c r="E11" s="2"/>
      <c r="F11" s="2"/>
      <c r="G11" s="2"/>
      <c r="H11" s="2"/>
      <c r="I11" s="2"/>
      <c r="M11" s="2"/>
      <c r="N11" s="2"/>
      <c r="O11" s="508"/>
      <c r="P11" s="508"/>
      <c r="Q11" s="508"/>
      <c r="R11" s="508"/>
      <c r="S11" s="508"/>
      <c r="T11" s="508"/>
      <c r="U11" s="508"/>
    </row>
    <row r="12" spans="2:21" ht="24" customHeight="1">
      <c r="B12" s="2"/>
      <c r="C12" s="2"/>
      <c r="D12" s="2"/>
      <c r="E12" s="2"/>
      <c r="F12" s="2"/>
      <c r="G12" s="2"/>
      <c r="H12" s="2"/>
      <c r="I12" s="4" t="s">
        <v>106</v>
      </c>
      <c r="M12" s="4" t="s">
        <v>16</v>
      </c>
      <c r="N12" s="508"/>
      <c r="O12" s="508"/>
      <c r="P12" s="508"/>
      <c r="Q12" s="508"/>
      <c r="R12" s="508"/>
      <c r="S12" s="508"/>
      <c r="T12" s="508"/>
      <c r="U12" s="508"/>
    </row>
    <row r="13" spans="2:21" ht="24" customHeight="1">
      <c r="B13" s="2"/>
      <c r="C13" s="2"/>
      <c r="D13" s="2"/>
      <c r="E13" s="2"/>
      <c r="F13" s="2"/>
      <c r="G13" s="2"/>
      <c r="H13" s="2"/>
      <c r="I13" s="2"/>
      <c r="J13" s="2"/>
      <c r="K13" s="2"/>
      <c r="M13" s="4" t="s">
        <v>14</v>
      </c>
      <c r="N13" s="508"/>
      <c r="O13" s="508"/>
      <c r="P13" s="508"/>
      <c r="Q13" s="508"/>
      <c r="R13" s="508"/>
      <c r="S13" s="508"/>
      <c r="T13" s="508"/>
      <c r="U13" s="508"/>
    </row>
    <row r="14" spans="2:21" ht="24" customHeight="1">
      <c r="B14" s="2"/>
      <c r="C14" s="2"/>
      <c r="D14" s="2"/>
      <c r="E14" s="2"/>
      <c r="F14" s="2"/>
      <c r="G14" s="2"/>
      <c r="H14" s="2"/>
      <c r="I14" s="2"/>
      <c r="J14" s="2"/>
      <c r="K14" s="2"/>
      <c r="M14" s="4" t="s">
        <v>15</v>
      </c>
      <c r="N14" s="508"/>
      <c r="O14" s="508"/>
      <c r="P14" s="508"/>
      <c r="Q14" s="508"/>
      <c r="R14" s="508"/>
      <c r="S14" s="508"/>
      <c r="T14" s="508"/>
      <c r="U14" s="2"/>
    </row>
    <row r="15" spans="2:21" ht="24" customHeight="1">
      <c r="B15" s="2"/>
      <c r="C15" s="2"/>
      <c r="D15" s="2"/>
      <c r="E15" s="2"/>
      <c r="F15" s="2"/>
      <c r="G15" s="2"/>
      <c r="H15" s="2"/>
      <c r="I15" s="2"/>
      <c r="J15" s="2"/>
      <c r="K15" s="2"/>
      <c r="L15" s="2"/>
      <c r="M15" s="2"/>
      <c r="O15" s="2"/>
      <c r="P15" s="2"/>
      <c r="Q15" s="2"/>
      <c r="R15" s="2"/>
      <c r="S15" s="2"/>
      <c r="T15" s="2"/>
      <c r="U15" s="2"/>
    </row>
    <row r="16" spans="2:21" ht="24" customHeight="1">
      <c r="B16" s="2"/>
      <c r="C16" s="2" t="s">
        <v>55</v>
      </c>
      <c r="D16" s="5"/>
      <c r="E16" s="5"/>
      <c r="F16" s="5"/>
      <c r="G16" s="5"/>
      <c r="H16" s="5"/>
      <c r="I16" s="5"/>
      <c r="J16" s="5"/>
      <c r="K16" s="5"/>
      <c r="L16" s="5"/>
      <c r="M16" s="2"/>
      <c r="N16" s="2"/>
      <c r="O16" s="2"/>
      <c r="P16" s="2"/>
      <c r="Q16" s="2"/>
      <c r="R16" s="2"/>
      <c r="S16" s="2"/>
      <c r="T16" s="2"/>
      <c r="U16" s="2"/>
    </row>
    <row r="17" spans="2:22" ht="24" customHeight="1">
      <c r="B17" s="2" t="s">
        <v>107</v>
      </c>
      <c r="D17" s="2"/>
      <c r="E17" s="2"/>
      <c r="F17" s="2"/>
      <c r="G17" s="2"/>
      <c r="H17" s="2"/>
      <c r="I17" s="2"/>
      <c r="J17" s="2"/>
      <c r="K17" s="2"/>
      <c r="L17" s="2"/>
      <c r="M17" s="2"/>
      <c r="N17" s="2"/>
      <c r="O17" s="2"/>
      <c r="P17" s="2"/>
      <c r="Q17" s="2"/>
      <c r="R17" s="2"/>
      <c r="S17" s="2"/>
      <c r="T17" s="2"/>
      <c r="U17" s="2"/>
    </row>
    <row r="18" spans="2:22" ht="24" customHeight="1">
      <c r="B18" s="2" t="s">
        <v>108</v>
      </c>
      <c r="C18" s="2"/>
      <c r="D18" s="2"/>
      <c r="E18" s="2"/>
      <c r="F18" s="2"/>
      <c r="G18" s="2"/>
      <c r="H18" s="2"/>
      <c r="I18" s="2"/>
      <c r="J18" s="2"/>
      <c r="K18" s="2"/>
      <c r="L18" s="2"/>
      <c r="M18" s="2"/>
      <c r="N18" s="2"/>
      <c r="O18" s="2"/>
      <c r="P18" s="2"/>
      <c r="Q18" s="2"/>
      <c r="R18" s="2"/>
      <c r="S18" s="2"/>
      <c r="T18" s="2"/>
      <c r="U18" s="2"/>
    </row>
    <row r="19" spans="2:22" ht="24" customHeight="1">
      <c r="B19" s="2" t="s">
        <v>109</v>
      </c>
      <c r="C19" s="2"/>
      <c r="D19" s="2"/>
      <c r="E19" s="2"/>
      <c r="F19" s="2"/>
      <c r="G19" s="2"/>
      <c r="H19" s="2"/>
      <c r="I19" s="2"/>
      <c r="J19" s="2"/>
      <c r="K19" s="2"/>
      <c r="L19" s="2"/>
      <c r="M19" s="2"/>
      <c r="N19" s="2"/>
      <c r="O19" s="2"/>
      <c r="P19" s="2"/>
      <c r="Q19" s="2"/>
      <c r="R19" s="2"/>
      <c r="S19" s="2"/>
      <c r="T19" s="2"/>
      <c r="U19" s="2"/>
    </row>
    <row r="20" spans="2:22" ht="24" customHeight="1">
      <c r="B20" s="2"/>
      <c r="C20" s="2"/>
      <c r="D20" s="2"/>
      <c r="E20" s="2"/>
      <c r="F20" s="2"/>
      <c r="G20" s="2"/>
      <c r="H20" s="2"/>
      <c r="I20" s="2"/>
      <c r="J20" s="2"/>
      <c r="K20" s="2"/>
      <c r="L20" s="2"/>
      <c r="M20" s="2"/>
      <c r="N20" s="2"/>
      <c r="O20" s="2"/>
      <c r="P20" s="2"/>
      <c r="Q20" s="2"/>
      <c r="R20" s="2"/>
      <c r="S20" s="2"/>
      <c r="T20" s="2"/>
      <c r="U20" s="2"/>
    </row>
    <row r="21" spans="2:22" ht="33.75" customHeight="1">
      <c r="B21" s="2"/>
      <c r="C21" s="507" t="s">
        <v>13</v>
      </c>
      <c r="D21" s="508"/>
      <c r="E21" s="508"/>
      <c r="F21" s="508"/>
      <c r="G21" s="508"/>
      <c r="H21" s="508"/>
      <c r="I21" s="508"/>
      <c r="J21" s="508"/>
      <c r="K21" s="508"/>
      <c r="L21" s="508"/>
      <c r="M21" s="508"/>
      <c r="N21" s="508"/>
      <c r="O21" s="508"/>
      <c r="P21" s="508"/>
      <c r="Q21" s="508"/>
      <c r="R21" s="508"/>
      <c r="S21" s="508"/>
      <c r="T21" s="508"/>
      <c r="U21" s="508"/>
    </row>
    <row r="22" spans="2:22" ht="31.5" customHeight="1">
      <c r="B22" s="2"/>
      <c r="D22" s="12" t="s">
        <v>141</v>
      </c>
      <c r="H22" s="532" t="str">
        <f>基礎データ入力!C2</f>
        <v>○○高校改築工事</v>
      </c>
      <c r="I22" s="532"/>
      <c r="J22" s="532"/>
      <c r="K22" s="532"/>
      <c r="L22" s="532"/>
      <c r="M22" s="532"/>
      <c r="N22" s="532"/>
      <c r="O22" s="532"/>
      <c r="P22" s="532"/>
      <c r="Q22" s="532"/>
      <c r="R22" s="532"/>
      <c r="S22" s="3"/>
      <c r="T22" s="3"/>
      <c r="U22" s="3"/>
      <c r="V22" s="17"/>
    </row>
    <row r="23" spans="2:22" ht="31.5" customHeight="1">
      <c r="B23" s="2"/>
      <c r="C23" s="2"/>
      <c r="D23" s="12" t="s">
        <v>140</v>
      </c>
      <c r="H23" s="532" t="str">
        <f>基礎データ入力!C10</f>
        <v>北九州市八幡西区●●町△-△</v>
      </c>
      <c r="I23" s="532"/>
      <c r="J23" s="532"/>
      <c r="K23" s="532"/>
      <c r="L23" s="532"/>
      <c r="M23" s="532"/>
      <c r="N23" s="532"/>
      <c r="O23" s="532"/>
      <c r="P23" s="532"/>
      <c r="Q23" s="532"/>
      <c r="R23" s="532"/>
      <c r="S23" s="12"/>
      <c r="T23" s="12"/>
      <c r="U23" s="12"/>
      <c r="V23" s="17"/>
    </row>
    <row r="24" spans="2:22" ht="24" customHeight="1">
      <c r="B24" s="2"/>
      <c r="C24" s="2"/>
      <c r="D24" s="12" t="s">
        <v>52</v>
      </c>
      <c r="E24" s="3"/>
      <c r="F24" s="3"/>
      <c r="G24" s="3"/>
      <c r="H24" s="3" t="s">
        <v>53</v>
      </c>
      <c r="I24" s="537">
        <f>基礎データ入力!C4</f>
        <v>43952</v>
      </c>
      <c r="J24" s="537"/>
      <c r="K24" s="537"/>
      <c r="L24" s="537"/>
      <c r="M24" s="537"/>
      <c r="N24" s="3"/>
      <c r="O24" s="3"/>
      <c r="P24" s="19"/>
      <c r="Q24" s="12"/>
      <c r="R24" s="12"/>
      <c r="S24" s="12"/>
      <c r="T24" s="12"/>
      <c r="U24" s="12"/>
      <c r="V24" s="17"/>
    </row>
    <row r="25" spans="2:22" ht="24" customHeight="1">
      <c r="B25" s="2"/>
      <c r="C25" s="2"/>
      <c r="D25" s="3"/>
      <c r="E25" s="3"/>
      <c r="F25" s="3"/>
      <c r="G25" s="3"/>
      <c r="H25" s="3" t="s">
        <v>54</v>
      </c>
      <c r="I25" s="537">
        <f>基礎データ入力!C5</f>
        <v>44286</v>
      </c>
      <c r="J25" s="537"/>
      <c r="K25" s="537"/>
      <c r="L25" s="537"/>
      <c r="M25" s="537"/>
      <c r="N25" s="3"/>
      <c r="O25" s="3"/>
      <c r="P25" s="19"/>
      <c r="Q25" s="12"/>
      <c r="R25" s="12"/>
      <c r="S25" s="12"/>
      <c r="T25" s="12"/>
      <c r="U25" s="12"/>
      <c r="V25" s="17"/>
    </row>
    <row r="26" spans="2:22" ht="24" customHeight="1">
      <c r="B26" s="2"/>
      <c r="C26" s="2"/>
      <c r="D26" s="3"/>
      <c r="E26" s="3"/>
      <c r="F26" s="3"/>
      <c r="G26" s="3"/>
      <c r="H26" s="3"/>
      <c r="I26" s="3"/>
      <c r="J26" s="3"/>
      <c r="K26" s="3"/>
      <c r="L26" s="3"/>
      <c r="M26" s="12"/>
      <c r="N26" s="12"/>
      <c r="O26" s="19"/>
      <c r="P26" s="19"/>
      <c r="Q26" s="12"/>
      <c r="R26" s="12"/>
      <c r="S26" s="12"/>
      <c r="T26" s="12"/>
      <c r="U26" s="12"/>
      <c r="V26" s="17"/>
    </row>
    <row r="27" spans="2:22" ht="24" customHeight="1">
      <c r="B27" s="2"/>
      <c r="C27" s="2"/>
      <c r="D27" s="3"/>
      <c r="E27" s="3"/>
      <c r="F27" s="3"/>
      <c r="G27" s="3"/>
      <c r="H27" s="3"/>
      <c r="I27" s="3"/>
      <c r="J27" s="3"/>
      <c r="K27" s="3"/>
      <c r="L27" s="3"/>
      <c r="M27" s="12"/>
      <c r="N27" s="12"/>
      <c r="O27" s="19"/>
      <c r="P27" s="19"/>
      <c r="Q27" s="12"/>
      <c r="R27" s="12"/>
      <c r="S27" s="12"/>
      <c r="T27" s="12"/>
      <c r="U27" s="12"/>
      <c r="V27" s="17"/>
    </row>
    <row r="28" spans="2:22" ht="24" customHeight="1">
      <c r="B28" s="2"/>
      <c r="C28" s="2"/>
      <c r="D28" s="3"/>
      <c r="E28" s="3"/>
      <c r="F28" s="3"/>
      <c r="G28" s="3"/>
      <c r="H28" s="3"/>
      <c r="I28" s="3"/>
      <c r="J28" s="3"/>
      <c r="K28" s="3"/>
      <c r="L28" s="3"/>
      <c r="M28" s="12"/>
      <c r="N28" s="12"/>
      <c r="O28" s="19"/>
      <c r="P28" s="19"/>
      <c r="Q28" s="12"/>
      <c r="R28" s="12"/>
      <c r="S28" s="12"/>
      <c r="T28" s="12"/>
      <c r="U28" s="12"/>
      <c r="V28" s="17"/>
    </row>
    <row r="29" spans="2:22" ht="24" customHeight="1">
      <c r="B29" s="2"/>
      <c r="C29" s="2"/>
      <c r="D29" s="3"/>
      <c r="E29" s="3"/>
      <c r="F29" s="3"/>
      <c r="G29" s="3"/>
      <c r="H29" s="3"/>
      <c r="I29" s="3"/>
      <c r="J29" s="3"/>
      <c r="K29" s="3"/>
      <c r="L29" s="3"/>
      <c r="M29" s="12"/>
      <c r="N29" s="12"/>
      <c r="O29" s="19"/>
      <c r="P29" s="19"/>
      <c r="Q29" s="12"/>
      <c r="R29" s="12"/>
      <c r="S29" s="12"/>
      <c r="T29" s="12"/>
      <c r="U29" s="12"/>
      <c r="V29" s="17"/>
    </row>
    <row r="30" spans="2:22" ht="24" customHeight="1">
      <c r="B30" s="2"/>
      <c r="C30" s="2"/>
      <c r="D30" s="3"/>
      <c r="E30" s="3"/>
      <c r="F30" s="3"/>
      <c r="G30" s="3"/>
      <c r="H30" s="3"/>
      <c r="I30" s="3"/>
      <c r="J30" s="3"/>
      <c r="K30" s="3"/>
      <c r="L30" s="3"/>
      <c r="M30" s="12"/>
      <c r="N30" s="12"/>
      <c r="O30" s="19"/>
      <c r="P30" s="19"/>
      <c r="Q30" s="12"/>
      <c r="R30" s="12"/>
      <c r="S30" s="12"/>
      <c r="T30" s="12"/>
      <c r="U30" s="12"/>
      <c r="V30" s="17"/>
    </row>
    <row r="31" spans="2:22" ht="24.75" customHeight="1">
      <c r="B31" s="2"/>
      <c r="C31" s="2"/>
      <c r="D31" s="3"/>
      <c r="E31" s="3"/>
      <c r="F31" s="3"/>
      <c r="G31" s="3"/>
      <c r="H31" s="3"/>
      <c r="I31" s="3"/>
      <c r="J31" s="3"/>
      <c r="K31" s="3"/>
      <c r="L31" s="3"/>
      <c r="M31" s="12"/>
      <c r="N31" s="12"/>
      <c r="O31" s="19"/>
      <c r="P31" s="19"/>
      <c r="Q31" s="12"/>
      <c r="R31" s="12"/>
      <c r="S31" s="12"/>
      <c r="T31" s="12"/>
      <c r="U31" s="12"/>
      <c r="V31" s="17"/>
    </row>
    <row r="32" spans="2:22" ht="18" customHeight="1">
      <c r="B32" s="35" t="s">
        <v>183</v>
      </c>
      <c r="C32" s="2"/>
      <c r="D32" s="12"/>
      <c r="E32" s="12"/>
      <c r="F32" s="12"/>
      <c r="G32" s="12"/>
      <c r="H32" s="12"/>
      <c r="I32" s="12"/>
      <c r="J32" s="12"/>
      <c r="K32" s="12"/>
      <c r="L32" s="12"/>
      <c r="M32" s="12"/>
      <c r="N32" s="12"/>
      <c r="O32" s="19"/>
      <c r="P32" s="19"/>
      <c r="Q32" s="12"/>
      <c r="R32" s="12"/>
      <c r="S32" s="12"/>
      <c r="T32" s="12"/>
      <c r="U32" s="12"/>
      <c r="V32" s="17"/>
    </row>
    <row r="33" spans="2:22" ht="27" customHeight="1">
      <c r="B33" s="24" t="s">
        <v>110</v>
      </c>
      <c r="C33" s="2"/>
      <c r="D33" s="43"/>
      <c r="E33" s="43"/>
      <c r="F33" s="43"/>
      <c r="G33" s="43"/>
      <c r="H33" s="43"/>
      <c r="I33" s="43"/>
      <c r="J33" s="43"/>
      <c r="K33" s="43"/>
      <c r="L33" s="43"/>
      <c r="M33" s="12"/>
      <c r="N33" s="12"/>
      <c r="O33" s="12"/>
      <c r="P33" s="23"/>
      <c r="Q33" s="23"/>
      <c r="R33" s="12"/>
      <c r="S33" s="12"/>
      <c r="T33" s="12"/>
      <c r="U33" s="12"/>
      <c r="V33" s="17"/>
    </row>
    <row r="34" spans="2:22" ht="27" customHeight="1">
      <c r="B34" s="533" t="s">
        <v>111</v>
      </c>
      <c r="C34" s="534"/>
      <c r="D34" s="534"/>
      <c r="E34" s="534"/>
      <c r="F34" s="534"/>
      <c r="G34" s="533" t="s">
        <v>112</v>
      </c>
      <c r="H34" s="533"/>
      <c r="I34" s="533"/>
      <c r="J34" s="533" t="s">
        <v>113</v>
      </c>
      <c r="K34" s="533"/>
      <c r="L34" s="533"/>
      <c r="M34" s="533"/>
      <c r="N34" s="533"/>
      <c r="O34" s="533"/>
      <c r="P34" s="533" t="s">
        <v>114</v>
      </c>
      <c r="Q34" s="533"/>
      <c r="R34" s="533"/>
      <c r="S34" s="533"/>
      <c r="T34" s="533"/>
      <c r="U34" s="533"/>
      <c r="V34" s="17"/>
    </row>
    <row r="35" spans="2:22" ht="27" customHeight="1">
      <c r="B35" s="533"/>
      <c r="C35" s="534"/>
      <c r="D35" s="534"/>
      <c r="E35" s="534"/>
      <c r="F35" s="534"/>
      <c r="G35" s="535"/>
      <c r="H35" s="535"/>
      <c r="I35" s="535"/>
      <c r="J35" s="535"/>
      <c r="K35" s="536"/>
      <c r="L35" s="536"/>
      <c r="M35" s="536"/>
      <c r="N35" s="536"/>
      <c r="O35" s="536"/>
      <c r="P35" s="535"/>
      <c r="Q35" s="535"/>
      <c r="R35" s="535"/>
      <c r="S35" s="535"/>
      <c r="T35" s="535"/>
      <c r="U35" s="535"/>
      <c r="V35" s="17"/>
    </row>
    <row r="36" spans="2:22" ht="27" customHeight="1">
      <c r="B36" s="533"/>
      <c r="C36" s="534"/>
      <c r="D36" s="534"/>
      <c r="E36" s="534"/>
      <c r="F36" s="534"/>
      <c r="G36" s="535"/>
      <c r="H36" s="535"/>
      <c r="I36" s="535"/>
      <c r="J36" s="535"/>
      <c r="K36" s="536"/>
      <c r="L36" s="536"/>
      <c r="M36" s="536"/>
      <c r="N36" s="536"/>
      <c r="O36" s="536"/>
      <c r="P36" s="535"/>
      <c r="Q36" s="535"/>
      <c r="R36" s="535"/>
      <c r="S36" s="535"/>
      <c r="T36" s="535"/>
      <c r="U36" s="535"/>
      <c r="V36" s="17"/>
    </row>
    <row r="37" spans="2:22" ht="27" customHeight="1">
      <c r="B37" s="533"/>
      <c r="C37" s="534"/>
      <c r="D37" s="534"/>
      <c r="E37" s="534"/>
      <c r="F37" s="534"/>
      <c r="G37" s="535"/>
      <c r="H37" s="535"/>
      <c r="I37" s="535"/>
      <c r="J37" s="535"/>
      <c r="K37" s="536"/>
      <c r="L37" s="536"/>
      <c r="M37" s="536"/>
      <c r="N37" s="536"/>
      <c r="O37" s="536"/>
      <c r="P37" s="535"/>
      <c r="Q37" s="535"/>
      <c r="R37" s="535"/>
      <c r="S37" s="535"/>
      <c r="T37" s="535"/>
      <c r="U37" s="535"/>
      <c r="V37" s="17"/>
    </row>
    <row r="38" spans="2:22" ht="27" customHeight="1">
      <c r="B38" s="533"/>
      <c r="C38" s="534"/>
      <c r="D38" s="534"/>
      <c r="E38" s="534"/>
      <c r="F38" s="534"/>
      <c r="G38" s="535"/>
      <c r="H38" s="535"/>
      <c r="I38" s="535"/>
      <c r="J38" s="535"/>
      <c r="K38" s="536"/>
      <c r="L38" s="536"/>
      <c r="M38" s="536"/>
      <c r="N38" s="536"/>
      <c r="O38" s="536"/>
      <c r="P38" s="535"/>
      <c r="Q38" s="535"/>
      <c r="R38" s="535"/>
      <c r="S38" s="535"/>
      <c r="T38" s="535"/>
      <c r="U38" s="535"/>
      <c r="V38" s="17"/>
    </row>
    <row r="39" spans="2:22" ht="27" customHeight="1">
      <c r="B39" s="533"/>
      <c r="C39" s="534"/>
      <c r="D39" s="534"/>
      <c r="E39" s="534"/>
      <c r="F39" s="534"/>
      <c r="G39" s="535"/>
      <c r="H39" s="535"/>
      <c r="I39" s="535"/>
      <c r="J39" s="535"/>
      <c r="K39" s="536"/>
      <c r="L39" s="536"/>
      <c r="M39" s="536"/>
      <c r="N39" s="536"/>
      <c r="O39" s="536"/>
      <c r="P39" s="535"/>
      <c r="Q39" s="535"/>
      <c r="R39" s="535"/>
      <c r="S39" s="535"/>
      <c r="T39" s="535"/>
      <c r="U39" s="535"/>
      <c r="V39" s="17"/>
    </row>
    <row r="40" spans="2:22" ht="27" customHeight="1">
      <c r="B40" s="533"/>
      <c r="C40" s="534"/>
      <c r="D40" s="534"/>
      <c r="E40" s="534"/>
      <c r="F40" s="534"/>
      <c r="G40" s="535"/>
      <c r="H40" s="535"/>
      <c r="I40" s="535"/>
      <c r="J40" s="535"/>
      <c r="K40" s="536"/>
      <c r="L40" s="536"/>
      <c r="M40" s="536"/>
      <c r="N40" s="536"/>
      <c r="O40" s="536"/>
      <c r="P40" s="535"/>
      <c r="Q40" s="535"/>
      <c r="R40" s="535"/>
      <c r="S40" s="535"/>
      <c r="T40" s="535"/>
      <c r="U40" s="535"/>
      <c r="V40" s="17"/>
    </row>
    <row r="41" spans="2:22" ht="27" customHeight="1">
      <c r="B41" s="533"/>
      <c r="C41" s="534"/>
      <c r="D41" s="534"/>
      <c r="E41" s="534"/>
      <c r="F41" s="534"/>
      <c r="G41" s="535"/>
      <c r="H41" s="535"/>
      <c r="I41" s="535"/>
      <c r="J41" s="535"/>
      <c r="K41" s="536"/>
      <c r="L41" s="536"/>
      <c r="M41" s="536"/>
      <c r="N41" s="536"/>
      <c r="O41" s="536"/>
      <c r="P41" s="535"/>
      <c r="Q41" s="535"/>
      <c r="R41" s="535"/>
      <c r="S41" s="535"/>
      <c r="T41" s="535"/>
      <c r="U41" s="535"/>
      <c r="V41" s="17"/>
    </row>
    <row r="42" spans="2:22" ht="27" customHeight="1">
      <c r="B42" s="533"/>
      <c r="C42" s="534"/>
      <c r="D42" s="534"/>
      <c r="E42" s="534"/>
      <c r="F42" s="534"/>
      <c r="G42" s="535"/>
      <c r="H42" s="535"/>
      <c r="I42" s="535"/>
      <c r="J42" s="535"/>
      <c r="K42" s="536"/>
      <c r="L42" s="536"/>
      <c r="M42" s="536"/>
      <c r="N42" s="536"/>
      <c r="O42" s="536"/>
      <c r="P42" s="535"/>
      <c r="Q42" s="535"/>
      <c r="R42" s="535"/>
      <c r="S42" s="535"/>
      <c r="T42" s="535"/>
      <c r="U42" s="535"/>
      <c r="V42" s="17"/>
    </row>
    <row r="43" spans="2:22" ht="27" customHeight="1">
      <c r="B43" s="533"/>
      <c r="C43" s="534"/>
      <c r="D43" s="534"/>
      <c r="E43" s="534"/>
      <c r="F43" s="534"/>
      <c r="G43" s="535"/>
      <c r="H43" s="535"/>
      <c r="I43" s="535"/>
      <c r="J43" s="535"/>
      <c r="K43" s="536"/>
      <c r="L43" s="536"/>
      <c r="M43" s="536"/>
      <c r="N43" s="536"/>
      <c r="O43" s="536"/>
      <c r="P43" s="535"/>
      <c r="Q43" s="535"/>
      <c r="R43" s="535"/>
      <c r="S43" s="535"/>
      <c r="T43" s="535"/>
      <c r="U43" s="535"/>
      <c r="V43" s="17"/>
    </row>
    <row r="44" spans="2:22" ht="27" customHeight="1">
      <c r="B44" s="533"/>
      <c r="C44" s="534"/>
      <c r="D44" s="534"/>
      <c r="E44" s="534"/>
      <c r="F44" s="534"/>
      <c r="G44" s="535"/>
      <c r="H44" s="535"/>
      <c r="I44" s="535"/>
      <c r="J44" s="535"/>
      <c r="K44" s="536"/>
      <c r="L44" s="536"/>
      <c r="M44" s="536"/>
      <c r="N44" s="536"/>
      <c r="O44" s="536"/>
      <c r="P44" s="535"/>
      <c r="Q44" s="535"/>
      <c r="R44" s="535"/>
      <c r="S44" s="535"/>
      <c r="T44" s="535"/>
      <c r="U44" s="535"/>
      <c r="V44" s="17"/>
    </row>
    <row r="45" spans="2:22" ht="27" customHeight="1">
      <c r="B45" s="533"/>
      <c r="C45" s="534"/>
      <c r="D45" s="534"/>
      <c r="E45" s="534"/>
      <c r="F45" s="534"/>
      <c r="G45" s="535"/>
      <c r="H45" s="535"/>
      <c r="I45" s="535"/>
      <c r="J45" s="535"/>
      <c r="K45" s="536"/>
      <c r="L45" s="536"/>
      <c r="M45" s="536"/>
      <c r="N45" s="536"/>
      <c r="O45" s="536"/>
      <c r="P45" s="535"/>
      <c r="Q45" s="535"/>
      <c r="R45" s="535"/>
      <c r="S45" s="535"/>
      <c r="T45" s="535"/>
      <c r="U45" s="535"/>
      <c r="V45" s="17"/>
    </row>
    <row r="46" spans="2:22" ht="27" customHeight="1">
      <c r="B46" s="533"/>
      <c r="C46" s="534"/>
      <c r="D46" s="534"/>
      <c r="E46" s="534"/>
      <c r="F46" s="534"/>
      <c r="G46" s="535"/>
      <c r="H46" s="535"/>
      <c r="I46" s="535"/>
      <c r="J46" s="535"/>
      <c r="K46" s="536"/>
      <c r="L46" s="536"/>
      <c r="M46" s="536"/>
      <c r="N46" s="536"/>
      <c r="O46" s="536"/>
      <c r="P46" s="535"/>
      <c r="Q46" s="535"/>
      <c r="R46" s="535"/>
      <c r="S46" s="535"/>
      <c r="T46" s="535"/>
      <c r="U46" s="535"/>
      <c r="V46" s="17"/>
    </row>
    <row r="47" spans="2:22" ht="27" customHeight="1">
      <c r="B47" s="533"/>
      <c r="C47" s="534"/>
      <c r="D47" s="534"/>
      <c r="E47" s="534"/>
      <c r="F47" s="534"/>
      <c r="G47" s="535"/>
      <c r="H47" s="535"/>
      <c r="I47" s="535"/>
      <c r="J47" s="535"/>
      <c r="K47" s="536"/>
      <c r="L47" s="536"/>
      <c r="M47" s="536"/>
      <c r="N47" s="536"/>
      <c r="O47" s="536"/>
      <c r="P47" s="535"/>
      <c r="Q47" s="535"/>
      <c r="R47" s="535"/>
      <c r="S47" s="535"/>
      <c r="T47" s="535"/>
      <c r="U47" s="535"/>
      <c r="V47" s="17"/>
    </row>
    <row r="48" spans="2:22" ht="27" customHeight="1">
      <c r="B48" s="533"/>
      <c r="C48" s="534"/>
      <c r="D48" s="534"/>
      <c r="E48" s="534"/>
      <c r="F48" s="534"/>
      <c r="G48" s="535"/>
      <c r="H48" s="535"/>
      <c r="I48" s="535"/>
      <c r="J48" s="535"/>
      <c r="K48" s="536"/>
      <c r="L48" s="536"/>
      <c r="M48" s="536"/>
      <c r="N48" s="536"/>
      <c r="O48" s="536"/>
      <c r="P48" s="535"/>
      <c r="Q48" s="535"/>
      <c r="R48" s="535"/>
      <c r="S48" s="535"/>
      <c r="T48" s="535"/>
      <c r="U48" s="535"/>
      <c r="V48" s="17"/>
    </row>
    <row r="49" spans="2:22" ht="27" customHeight="1">
      <c r="B49" s="533"/>
      <c r="C49" s="534"/>
      <c r="D49" s="534"/>
      <c r="E49" s="534"/>
      <c r="F49" s="534"/>
      <c r="G49" s="535"/>
      <c r="H49" s="535"/>
      <c r="I49" s="535"/>
      <c r="J49" s="535"/>
      <c r="K49" s="536"/>
      <c r="L49" s="536"/>
      <c r="M49" s="536"/>
      <c r="N49" s="536"/>
      <c r="O49" s="536"/>
      <c r="P49" s="535"/>
      <c r="Q49" s="535"/>
      <c r="R49" s="535"/>
      <c r="S49" s="535"/>
      <c r="T49" s="535"/>
      <c r="U49" s="535"/>
      <c r="V49" s="17"/>
    </row>
    <row r="50" spans="2:22" ht="27" customHeight="1">
      <c r="B50" s="533"/>
      <c r="C50" s="534"/>
      <c r="D50" s="534"/>
      <c r="E50" s="534"/>
      <c r="F50" s="534"/>
      <c r="G50" s="535"/>
      <c r="H50" s="535"/>
      <c r="I50" s="535"/>
      <c r="J50" s="535"/>
      <c r="K50" s="536"/>
      <c r="L50" s="536"/>
      <c r="M50" s="536"/>
      <c r="N50" s="536"/>
      <c r="O50" s="536"/>
      <c r="P50" s="535"/>
      <c r="Q50" s="535"/>
      <c r="R50" s="535"/>
      <c r="S50" s="535"/>
      <c r="T50" s="535"/>
      <c r="U50" s="535"/>
      <c r="V50" s="17"/>
    </row>
    <row r="51" spans="2:22" ht="27" customHeight="1">
      <c r="B51" s="533"/>
      <c r="C51" s="534"/>
      <c r="D51" s="534"/>
      <c r="E51" s="534"/>
      <c r="F51" s="534"/>
      <c r="G51" s="535"/>
      <c r="H51" s="535"/>
      <c r="I51" s="535"/>
      <c r="J51" s="535"/>
      <c r="K51" s="536"/>
      <c r="L51" s="536"/>
      <c r="M51" s="536"/>
      <c r="N51" s="536"/>
      <c r="O51" s="536"/>
      <c r="P51" s="535"/>
      <c r="Q51" s="535"/>
      <c r="R51" s="535"/>
      <c r="S51" s="535"/>
      <c r="T51" s="535"/>
      <c r="U51" s="535"/>
      <c r="V51" s="17"/>
    </row>
    <row r="52" spans="2:22" ht="27" customHeight="1">
      <c r="B52" s="533"/>
      <c r="C52" s="534"/>
      <c r="D52" s="534"/>
      <c r="E52" s="534"/>
      <c r="F52" s="534"/>
      <c r="G52" s="535"/>
      <c r="H52" s="535"/>
      <c r="I52" s="535"/>
      <c r="J52" s="535"/>
      <c r="K52" s="536"/>
      <c r="L52" s="536"/>
      <c r="M52" s="536"/>
      <c r="N52" s="536"/>
      <c r="O52" s="536"/>
      <c r="P52" s="535"/>
      <c r="Q52" s="535"/>
      <c r="R52" s="535"/>
      <c r="S52" s="535"/>
      <c r="T52" s="535"/>
      <c r="U52" s="535"/>
      <c r="V52" s="17"/>
    </row>
    <row r="53" spans="2:22" ht="27" customHeight="1">
      <c r="B53" s="533"/>
      <c r="C53" s="534"/>
      <c r="D53" s="534"/>
      <c r="E53" s="534"/>
      <c r="F53" s="534"/>
      <c r="G53" s="535"/>
      <c r="H53" s="535"/>
      <c r="I53" s="535"/>
      <c r="J53" s="535"/>
      <c r="K53" s="536"/>
      <c r="L53" s="536"/>
      <c r="M53" s="536"/>
      <c r="N53" s="536"/>
      <c r="O53" s="536"/>
      <c r="P53" s="535"/>
      <c r="Q53" s="535"/>
      <c r="R53" s="535"/>
      <c r="S53" s="535"/>
      <c r="T53" s="535"/>
      <c r="U53" s="535"/>
      <c r="V53" s="17"/>
    </row>
    <row r="54" spans="2:22" ht="27" customHeight="1">
      <c r="B54" s="533"/>
      <c r="C54" s="534"/>
      <c r="D54" s="534"/>
      <c r="E54" s="534"/>
      <c r="F54" s="534"/>
      <c r="G54" s="535"/>
      <c r="H54" s="535"/>
      <c r="I54" s="535"/>
      <c r="J54" s="535"/>
      <c r="K54" s="536"/>
      <c r="L54" s="536"/>
      <c r="M54" s="536"/>
      <c r="N54" s="536"/>
      <c r="O54" s="536"/>
      <c r="P54" s="535"/>
      <c r="Q54" s="535"/>
      <c r="R54" s="535"/>
      <c r="S54" s="535"/>
      <c r="T54" s="535"/>
      <c r="U54" s="535"/>
      <c r="V54" s="17"/>
    </row>
    <row r="55" spans="2:22" ht="27" customHeight="1">
      <c r="B55" s="533"/>
      <c r="C55" s="534"/>
      <c r="D55" s="534"/>
      <c r="E55" s="534"/>
      <c r="F55" s="534"/>
      <c r="G55" s="535"/>
      <c r="H55" s="535"/>
      <c r="I55" s="535"/>
      <c r="J55" s="535"/>
      <c r="K55" s="536"/>
      <c r="L55" s="536"/>
      <c r="M55" s="536"/>
      <c r="N55" s="536"/>
      <c r="O55" s="536"/>
      <c r="P55" s="535"/>
      <c r="Q55" s="535"/>
      <c r="R55" s="535"/>
      <c r="S55" s="535"/>
      <c r="T55" s="535"/>
      <c r="U55" s="535"/>
      <c r="V55" s="17"/>
    </row>
    <row r="56" spans="2:22" ht="27" customHeight="1">
      <c r="B56" s="533"/>
      <c r="C56" s="534"/>
      <c r="D56" s="534"/>
      <c r="E56" s="534"/>
      <c r="F56" s="534"/>
      <c r="G56" s="535"/>
      <c r="H56" s="535"/>
      <c r="I56" s="535"/>
      <c r="J56" s="535"/>
      <c r="K56" s="536"/>
      <c r="L56" s="536"/>
      <c r="M56" s="536"/>
      <c r="N56" s="536"/>
      <c r="O56" s="536"/>
      <c r="P56" s="535"/>
      <c r="Q56" s="535"/>
      <c r="R56" s="535"/>
      <c r="S56" s="535"/>
      <c r="T56" s="535"/>
      <c r="U56" s="535"/>
      <c r="V56" s="17"/>
    </row>
    <row r="57" spans="2:22" ht="27" customHeight="1">
      <c r="B57" s="533"/>
      <c r="C57" s="534"/>
      <c r="D57" s="534"/>
      <c r="E57" s="534"/>
      <c r="F57" s="534"/>
      <c r="G57" s="535"/>
      <c r="H57" s="535"/>
      <c r="I57" s="535"/>
      <c r="J57" s="535"/>
      <c r="K57" s="536"/>
      <c r="L57" s="536"/>
      <c r="M57" s="536"/>
      <c r="N57" s="536"/>
      <c r="O57" s="536"/>
      <c r="P57" s="535"/>
      <c r="Q57" s="535"/>
      <c r="R57" s="535"/>
      <c r="S57" s="535"/>
      <c r="T57" s="535"/>
      <c r="U57" s="535"/>
      <c r="V57" s="17"/>
    </row>
    <row r="58" spans="2:22" ht="27" customHeight="1">
      <c r="B58" s="533"/>
      <c r="C58" s="534"/>
      <c r="D58" s="534"/>
      <c r="E58" s="534"/>
      <c r="F58" s="534"/>
      <c r="G58" s="535"/>
      <c r="H58" s="535"/>
      <c r="I58" s="535"/>
      <c r="J58" s="535"/>
      <c r="K58" s="536"/>
      <c r="L58" s="536"/>
      <c r="M58" s="536"/>
      <c r="N58" s="536"/>
      <c r="O58" s="536"/>
      <c r="P58" s="535"/>
      <c r="Q58" s="535"/>
      <c r="R58" s="535"/>
      <c r="S58" s="535"/>
      <c r="T58" s="535"/>
      <c r="U58" s="535"/>
      <c r="V58" s="17"/>
    </row>
    <row r="59" spans="2:22" ht="27" customHeight="1">
      <c r="B59" s="533" t="s">
        <v>115</v>
      </c>
      <c r="C59" s="534"/>
      <c r="D59" s="534"/>
      <c r="E59" s="534"/>
      <c r="F59" s="534"/>
      <c r="G59" s="538"/>
      <c r="H59" s="538"/>
      <c r="I59" s="538"/>
      <c r="J59" s="538"/>
      <c r="K59" s="538"/>
      <c r="L59" s="538"/>
      <c r="M59" s="538"/>
      <c r="N59" s="538"/>
      <c r="O59" s="538"/>
      <c r="P59" s="535">
        <f>SUM(P35:U58)</f>
        <v>0</v>
      </c>
      <c r="Q59" s="535"/>
      <c r="R59" s="535"/>
      <c r="S59" s="535"/>
      <c r="T59" s="535"/>
      <c r="U59" s="535"/>
      <c r="V59" s="17"/>
    </row>
    <row r="60" spans="2:22" ht="17.25" customHeight="1">
      <c r="B60" s="17"/>
      <c r="C60" s="17"/>
      <c r="D60" s="17"/>
      <c r="E60" s="17"/>
      <c r="F60" s="17"/>
      <c r="G60" s="17"/>
      <c r="H60" s="17"/>
      <c r="I60" s="17"/>
      <c r="J60" s="17"/>
      <c r="K60" s="17"/>
      <c r="L60" s="17"/>
      <c r="M60" s="17"/>
      <c r="N60" s="17"/>
      <c r="O60" s="17"/>
      <c r="P60" s="17"/>
      <c r="Q60" s="17"/>
      <c r="R60" s="17"/>
      <c r="S60" s="17"/>
      <c r="T60" s="17"/>
      <c r="U60" s="17"/>
      <c r="V60" s="17"/>
    </row>
    <row r="61" spans="2:22" ht="17.25" customHeight="1">
      <c r="B61" s="17"/>
      <c r="C61" s="17"/>
      <c r="D61" s="17"/>
      <c r="E61" s="17"/>
      <c r="F61" s="17"/>
      <c r="G61" s="17"/>
      <c r="H61" s="17"/>
      <c r="I61" s="17"/>
      <c r="J61" s="17"/>
      <c r="K61" s="17"/>
      <c r="L61" s="17"/>
      <c r="M61" s="17"/>
      <c r="N61" s="17"/>
      <c r="O61" s="17"/>
      <c r="P61" s="17"/>
      <c r="Q61" s="17"/>
      <c r="R61" s="17"/>
      <c r="S61" s="17"/>
      <c r="T61" s="17"/>
      <c r="U61" s="17"/>
      <c r="V61" s="17"/>
    </row>
    <row r="62" spans="2:22" ht="17.25" customHeight="1">
      <c r="B62" s="17"/>
      <c r="C62" s="17"/>
      <c r="D62" s="17"/>
      <c r="E62" s="17"/>
      <c r="F62" s="17"/>
      <c r="G62" s="17"/>
      <c r="H62" s="17"/>
      <c r="I62" s="17"/>
      <c r="J62" s="17"/>
      <c r="K62" s="17"/>
      <c r="L62" s="17"/>
      <c r="M62" s="17"/>
      <c r="N62" s="17"/>
      <c r="O62" s="17"/>
      <c r="P62" s="17"/>
      <c r="Q62" s="17"/>
      <c r="R62" s="17"/>
      <c r="S62" s="17"/>
      <c r="T62" s="17"/>
      <c r="U62" s="17"/>
    </row>
    <row r="63" spans="2:22" ht="17.25" customHeight="1">
      <c r="B63" s="17"/>
      <c r="C63" s="17"/>
      <c r="D63" s="17"/>
      <c r="E63" s="17"/>
      <c r="F63" s="17"/>
      <c r="G63" s="17"/>
      <c r="H63" s="17"/>
      <c r="I63" s="17"/>
      <c r="J63" s="17"/>
      <c r="K63" s="17"/>
      <c r="L63" s="17"/>
      <c r="M63" s="17"/>
      <c r="N63" s="17"/>
      <c r="O63" s="17"/>
      <c r="P63" s="17"/>
      <c r="Q63" s="17"/>
      <c r="R63" s="17"/>
      <c r="S63" s="17"/>
      <c r="T63" s="17"/>
      <c r="U63" s="17"/>
    </row>
    <row r="64" spans="2:22" ht="17.25" customHeight="1">
      <c r="B64" s="17"/>
      <c r="C64" s="17"/>
      <c r="D64" s="17"/>
      <c r="E64" s="17"/>
      <c r="F64" s="17"/>
      <c r="G64" s="17"/>
      <c r="H64" s="17"/>
      <c r="I64" s="17"/>
      <c r="J64" s="17"/>
      <c r="K64" s="17"/>
      <c r="L64" s="17"/>
      <c r="M64" s="17"/>
      <c r="N64" s="17"/>
      <c r="O64" s="17"/>
      <c r="P64" s="17"/>
      <c r="Q64" s="17"/>
      <c r="R64" s="17"/>
      <c r="S64" s="17"/>
      <c r="T64" s="17"/>
      <c r="U64" s="17"/>
    </row>
    <row r="65" spans="2:21" ht="17.25" customHeight="1">
      <c r="B65" s="17"/>
      <c r="C65" s="17"/>
      <c r="D65" s="17"/>
      <c r="E65" s="17"/>
      <c r="F65" s="17"/>
      <c r="G65" s="17"/>
      <c r="H65" s="17"/>
      <c r="I65" s="17"/>
      <c r="J65" s="17"/>
      <c r="K65" s="17"/>
      <c r="L65" s="17"/>
      <c r="M65" s="17"/>
      <c r="N65" s="17"/>
      <c r="O65" s="17"/>
      <c r="P65" s="17"/>
      <c r="Q65" s="17"/>
      <c r="R65" s="17"/>
      <c r="S65" s="17"/>
      <c r="T65" s="17"/>
      <c r="U65" s="17"/>
    </row>
    <row r="66" spans="2:21" ht="17.25" customHeight="1">
      <c r="B66" s="17"/>
      <c r="C66" s="17"/>
      <c r="D66" s="17"/>
      <c r="E66" s="17"/>
      <c r="F66" s="17"/>
      <c r="G66" s="17"/>
      <c r="H66" s="17"/>
      <c r="I66" s="17"/>
      <c r="J66" s="17"/>
      <c r="K66" s="17"/>
      <c r="L66" s="17"/>
      <c r="M66" s="17"/>
      <c r="N66" s="17"/>
      <c r="O66" s="17"/>
      <c r="P66" s="17"/>
      <c r="Q66" s="17"/>
      <c r="R66" s="17"/>
      <c r="S66" s="17"/>
      <c r="T66" s="17"/>
      <c r="U66" s="17"/>
    </row>
    <row r="67" spans="2:21" ht="17.25" customHeight="1">
      <c r="B67" s="17"/>
      <c r="C67" s="17"/>
      <c r="D67" s="17"/>
      <c r="E67" s="17"/>
      <c r="F67" s="17"/>
      <c r="G67" s="17"/>
      <c r="H67" s="17"/>
      <c r="I67" s="17"/>
      <c r="J67" s="17"/>
      <c r="K67" s="17"/>
      <c r="L67" s="17"/>
      <c r="M67" s="17"/>
      <c r="N67" s="17"/>
      <c r="O67" s="17"/>
      <c r="P67" s="17"/>
      <c r="Q67" s="17"/>
      <c r="R67" s="17"/>
      <c r="S67" s="17"/>
      <c r="T67" s="17"/>
      <c r="U67" s="17"/>
    </row>
    <row r="68" spans="2:21" ht="17.25" customHeight="1">
      <c r="B68" s="17"/>
      <c r="C68" s="17"/>
      <c r="D68" s="17"/>
      <c r="E68" s="17"/>
      <c r="F68" s="17"/>
      <c r="G68" s="17"/>
      <c r="H68" s="17"/>
      <c r="I68" s="17"/>
      <c r="J68" s="17"/>
      <c r="K68" s="17"/>
      <c r="L68" s="17"/>
      <c r="M68" s="17"/>
      <c r="N68" s="17"/>
      <c r="O68" s="17"/>
      <c r="P68" s="17"/>
      <c r="Q68" s="17"/>
      <c r="R68" s="17"/>
      <c r="S68" s="17"/>
      <c r="T68" s="17"/>
      <c r="U68" s="17"/>
    </row>
    <row r="69" spans="2:21" ht="17.25" customHeight="1">
      <c r="B69" s="17"/>
      <c r="C69" s="17"/>
      <c r="D69" s="17"/>
      <c r="E69" s="17"/>
      <c r="F69" s="17"/>
      <c r="G69" s="17"/>
      <c r="H69" s="17"/>
      <c r="I69" s="17"/>
      <c r="J69" s="17"/>
      <c r="K69" s="17"/>
      <c r="L69" s="17"/>
      <c r="M69" s="17"/>
      <c r="N69" s="17"/>
      <c r="O69" s="17"/>
      <c r="P69" s="17"/>
      <c r="Q69" s="17"/>
      <c r="R69" s="17"/>
      <c r="S69" s="17"/>
      <c r="T69" s="17"/>
      <c r="U69" s="17"/>
    </row>
    <row r="70" spans="2:21" ht="17.25" customHeight="1">
      <c r="B70" s="17"/>
      <c r="C70" s="17"/>
      <c r="D70" s="17"/>
      <c r="E70" s="17"/>
      <c r="F70" s="17"/>
      <c r="G70" s="17"/>
      <c r="H70" s="17"/>
      <c r="I70" s="17"/>
      <c r="J70" s="17"/>
      <c r="K70" s="17"/>
      <c r="L70" s="17"/>
      <c r="M70" s="17"/>
      <c r="N70" s="17"/>
      <c r="O70" s="17"/>
      <c r="P70" s="17"/>
      <c r="Q70" s="17"/>
      <c r="R70" s="17"/>
      <c r="S70" s="17"/>
      <c r="T70" s="17"/>
      <c r="U70" s="17"/>
    </row>
    <row r="71" spans="2:21" ht="17.25" customHeight="1">
      <c r="B71" s="17"/>
      <c r="C71" s="17"/>
      <c r="D71" s="17"/>
      <c r="E71" s="17"/>
      <c r="F71" s="17"/>
      <c r="G71" s="17"/>
      <c r="H71" s="17"/>
      <c r="I71" s="17"/>
      <c r="J71" s="17"/>
      <c r="K71" s="17"/>
      <c r="L71" s="17"/>
      <c r="M71" s="17"/>
      <c r="N71" s="17"/>
      <c r="O71" s="17"/>
      <c r="P71" s="17"/>
      <c r="Q71" s="17"/>
      <c r="R71" s="17"/>
      <c r="S71" s="17"/>
      <c r="T71" s="17"/>
      <c r="U71" s="17"/>
    </row>
    <row r="72" spans="2:21" ht="17.25" customHeight="1">
      <c r="B72" s="17"/>
      <c r="C72" s="17"/>
      <c r="D72" s="17"/>
      <c r="E72" s="17"/>
      <c r="F72" s="17"/>
      <c r="G72" s="17"/>
      <c r="H72" s="17"/>
      <c r="I72" s="17"/>
      <c r="J72" s="17"/>
      <c r="K72" s="17"/>
      <c r="L72" s="17"/>
      <c r="M72" s="17"/>
      <c r="N72" s="17"/>
      <c r="O72" s="17"/>
      <c r="P72" s="17"/>
      <c r="Q72" s="17"/>
      <c r="R72" s="17"/>
      <c r="S72" s="17"/>
      <c r="T72" s="17"/>
      <c r="U72" s="17"/>
    </row>
    <row r="73" spans="2:21" ht="17.25" customHeight="1">
      <c r="B73" s="17"/>
      <c r="C73" s="17"/>
      <c r="D73" s="17"/>
      <c r="E73" s="17"/>
      <c r="F73" s="17"/>
      <c r="G73" s="17"/>
      <c r="H73" s="17"/>
      <c r="I73" s="17"/>
      <c r="J73" s="17"/>
      <c r="K73" s="17"/>
      <c r="L73" s="17"/>
      <c r="M73" s="17"/>
      <c r="N73" s="17"/>
      <c r="O73" s="17"/>
      <c r="P73" s="17"/>
      <c r="Q73" s="17"/>
      <c r="R73" s="17"/>
      <c r="S73" s="17"/>
      <c r="T73" s="17"/>
      <c r="U73" s="17"/>
    </row>
    <row r="74" spans="2:21" ht="17.25" customHeight="1"/>
    <row r="75" spans="2:21" ht="17.25" customHeight="1"/>
    <row r="76" spans="2:21" ht="17.25" customHeight="1"/>
    <row r="77" spans="2:21" ht="17.25" customHeight="1"/>
    <row r="78" spans="2:21" ht="17.25" customHeight="1"/>
    <row r="79" spans="2:21" ht="17.25" customHeight="1"/>
  </sheetData>
  <mergeCells count="116">
    <mergeCell ref="B56:F56"/>
    <mergeCell ref="G56:I56"/>
    <mergeCell ref="J56:O56"/>
    <mergeCell ref="P56:U56"/>
    <mergeCell ref="B55:F55"/>
    <mergeCell ref="G55:I55"/>
    <mergeCell ref="J55:O55"/>
    <mergeCell ref="P55:U55"/>
    <mergeCell ref="B54:F54"/>
    <mergeCell ref="G54:I54"/>
    <mergeCell ref="J54:O54"/>
    <mergeCell ref="P54:U54"/>
    <mergeCell ref="P59:U59"/>
    <mergeCell ref="B59:O59"/>
    <mergeCell ref="B58:F58"/>
    <mergeCell ref="G58:I58"/>
    <mergeCell ref="J58:O58"/>
    <mergeCell ref="P58:U58"/>
    <mergeCell ref="B57:F57"/>
    <mergeCell ref="G57:I57"/>
    <mergeCell ref="J57:O57"/>
    <mergeCell ref="P57:U57"/>
    <mergeCell ref="B53:F53"/>
    <mergeCell ref="G53:I53"/>
    <mergeCell ref="J53:O53"/>
    <mergeCell ref="P53:U53"/>
    <mergeCell ref="B52:F52"/>
    <mergeCell ref="G52:I52"/>
    <mergeCell ref="J52:O52"/>
    <mergeCell ref="P52:U52"/>
    <mergeCell ref="B51:F51"/>
    <mergeCell ref="G51:I51"/>
    <mergeCell ref="J51:O51"/>
    <mergeCell ref="P51:U51"/>
    <mergeCell ref="B50:F50"/>
    <mergeCell ref="G50:I50"/>
    <mergeCell ref="J50:O50"/>
    <mergeCell ref="P50:U50"/>
    <mergeCell ref="B49:F49"/>
    <mergeCell ref="G49:I49"/>
    <mergeCell ref="J49:O49"/>
    <mergeCell ref="P49:U49"/>
    <mergeCell ref="B48:F48"/>
    <mergeCell ref="G48:I48"/>
    <mergeCell ref="J48:O48"/>
    <mergeCell ref="P48:U48"/>
    <mergeCell ref="B47:F47"/>
    <mergeCell ref="G47:I47"/>
    <mergeCell ref="J47:O47"/>
    <mergeCell ref="P47:U47"/>
    <mergeCell ref="B46:F46"/>
    <mergeCell ref="G46:I46"/>
    <mergeCell ref="J46:O46"/>
    <mergeCell ref="P46:U46"/>
    <mergeCell ref="B45:F45"/>
    <mergeCell ref="G45:I45"/>
    <mergeCell ref="J45:O45"/>
    <mergeCell ref="P45:U45"/>
    <mergeCell ref="B44:F44"/>
    <mergeCell ref="G44:I44"/>
    <mergeCell ref="J44:O44"/>
    <mergeCell ref="P44:U44"/>
    <mergeCell ref="B43:F43"/>
    <mergeCell ref="G43:I43"/>
    <mergeCell ref="J43:O43"/>
    <mergeCell ref="P43:U43"/>
    <mergeCell ref="B42:F42"/>
    <mergeCell ref="G42:I42"/>
    <mergeCell ref="J42:O42"/>
    <mergeCell ref="P42:U42"/>
    <mergeCell ref="B41:F41"/>
    <mergeCell ref="G41:I41"/>
    <mergeCell ref="J41:O41"/>
    <mergeCell ref="P41:U41"/>
    <mergeCell ref="B40:F40"/>
    <mergeCell ref="G40:I40"/>
    <mergeCell ref="J40:O40"/>
    <mergeCell ref="P40:U40"/>
    <mergeCell ref="B39:F39"/>
    <mergeCell ref="G39:I39"/>
    <mergeCell ref="J39:O39"/>
    <mergeCell ref="P39:U39"/>
    <mergeCell ref="B38:F38"/>
    <mergeCell ref="G38:I38"/>
    <mergeCell ref="J38:O38"/>
    <mergeCell ref="P38:U38"/>
    <mergeCell ref="B37:F37"/>
    <mergeCell ref="G37:I37"/>
    <mergeCell ref="J37:O37"/>
    <mergeCell ref="P37:U37"/>
    <mergeCell ref="B36:F36"/>
    <mergeCell ref="G36:I36"/>
    <mergeCell ref="J36:O36"/>
    <mergeCell ref="P36:U36"/>
    <mergeCell ref="H22:R22"/>
    <mergeCell ref="H23:R23"/>
    <mergeCell ref="B35:F35"/>
    <mergeCell ref="G35:I35"/>
    <mergeCell ref="J35:O35"/>
    <mergeCell ref="P35:U35"/>
    <mergeCell ref="G34:I34"/>
    <mergeCell ref="B34:F34"/>
    <mergeCell ref="J34:O34"/>
    <mergeCell ref="P34:U34"/>
    <mergeCell ref="I25:M25"/>
    <mergeCell ref="I24:M24"/>
    <mergeCell ref="M1:P1"/>
    <mergeCell ref="O11:U11"/>
    <mergeCell ref="C2:U2"/>
    <mergeCell ref="N14:T14"/>
    <mergeCell ref="N8:U8"/>
    <mergeCell ref="C21:U21"/>
    <mergeCell ref="N9:U9"/>
    <mergeCell ref="N10:T10"/>
    <mergeCell ref="N12:U12"/>
    <mergeCell ref="N13:U13"/>
  </mergeCells>
  <phoneticPr fontId="6"/>
  <pageMargins left="0.78740157480314965" right="0.78740157480314965" top="0.98425196850393704" bottom="0.78740157480314965" header="0.51181102362204722" footer="0.51181102362204722"/>
  <pageSetup paperSize="9" orientation="portrait" r:id="rId1"/>
  <headerFooter alignWithMargins="0"/>
  <rowBreaks count="1" manualBreakCount="1">
    <brk id="31"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38"/>
  <sheetViews>
    <sheetView view="pageBreakPreview" zoomScale="70" zoomScaleNormal="100" zoomScaleSheetLayoutView="70" workbookViewId="0"/>
  </sheetViews>
  <sheetFormatPr defaultColWidth="9" defaultRowHeight="13.5"/>
  <cols>
    <col min="1" max="1" width="2.125" style="109" customWidth="1"/>
    <col min="2" max="5" width="10.625" style="109" customWidth="1"/>
    <col min="6" max="6" width="11.625" style="109" customWidth="1"/>
    <col min="7" max="10" width="10.625" style="109" customWidth="1"/>
    <col min="11" max="11" width="9" style="109"/>
    <col min="12" max="12" width="39" style="109" customWidth="1"/>
    <col min="13" max="16384" width="9" style="109"/>
  </cols>
  <sheetData>
    <row r="1" spans="2:10" ht="22.5" customHeight="1">
      <c r="B1" s="35" t="s">
        <v>184</v>
      </c>
      <c r="C1" s="126"/>
      <c r="D1" s="127"/>
      <c r="E1" s="127"/>
      <c r="F1" s="127"/>
      <c r="G1" s="127"/>
      <c r="H1" s="127"/>
      <c r="I1" s="127"/>
      <c r="J1" s="127"/>
    </row>
    <row r="2" spans="2:10" ht="39" customHeight="1">
      <c r="B2" s="552" t="s">
        <v>187</v>
      </c>
      <c r="C2" s="552"/>
      <c r="D2" s="552"/>
      <c r="E2" s="552"/>
      <c r="F2" s="552"/>
      <c r="G2" s="552"/>
      <c r="H2" s="552"/>
      <c r="I2" s="552"/>
      <c r="J2" s="552"/>
    </row>
    <row r="3" spans="2:10" ht="31.5" customHeight="1">
      <c r="B3" s="128"/>
      <c r="C3" s="128"/>
      <c r="D3" s="128"/>
      <c r="E3" s="128"/>
      <c r="F3" s="128"/>
      <c r="G3" s="128"/>
      <c r="H3" s="128"/>
      <c r="I3" s="128"/>
      <c r="J3" s="134" t="s">
        <v>422</v>
      </c>
    </row>
    <row r="4" spans="2:10" ht="22.5" customHeight="1">
      <c r="B4" s="136" t="s">
        <v>185</v>
      </c>
      <c r="C4" s="136"/>
      <c r="D4" s="128"/>
      <c r="E4" s="128"/>
      <c r="F4" s="128"/>
      <c r="G4" s="128"/>
      <c r="H4" s="128"/>
      <c r="I4" s="128"/>
      <c r="J4" s="128"/>
    </row>
    <row r="5" spans="2:10" ht="22.5" customHeight="1">
      <c r="B5" s="129"/>
      <c r="C5" s="128"/>
      <c r="D5" s="128"/>
      <c r="E5" s="128"/>
      <c r="F5" s="128"/>
      <c r="G5" s="128"/>
      <c r="H5" s="128"/>
      <c r="I5" s="128"/>
      <c r="J5" s="128"/>
    </row>
    <row r="6" spans="2:10" ht="22.5" customHeight="1">
      <c r="B6" s="129"/>
      <c r="C6" s="128"/>
      <c r="D6" s="128"/>
      <c r="E6" s="128"/>
      <c r="F6" s="4" t="s">
        <v>499</v>
      </c>
      <c r="G6" s="128"/>
      <c r="H6" s="128"/>
      <c r="I6" s="128"/>
      <c r="J6" s="128"/>
    </row>
    <row r="7" spans="2:10" ht="22.5" customHeight="1">
      <c r="B7" s="129"/>
      <c r="C7" s="128"/>
      <c r="D7" s="128"/>
      <c r="E7" s="128"/>
      <c r="F7" s="4" t="s">
        <v>16</v>
      </c>
      <c r="G7" s="128" t="str">
        <f>基礎データ入力!C6</f>
        <v>福岡市博多区●●町△-△</v>
      </c>
      <c r="H7" s="128"/>
      <c r="I7" s="128"/>
      <c r="J7" s="128"/>
    </row>
    <row r="8" spans="2:10" ht="22.5" customHeight="1">
      <c r="B8" s="129"/>
      <c r="C8" s="128"/>
      <c r="D8" s="128"/>
      <c r="E8" s="128"/>
      <c r="F8" s="4" t="s">
        <v>14</v>
      </c>
      <c r="G8" s="128" t="str">
        <f>基礎データ入力!C7</f>
        <v>○○建設株式会社</v>
      </c>
      <c r="H8" s="128"/>
      <c r="I8" s="128"/>
      <c r="J8" s="128"/>
    </row>
    <row r="9" spans="2:10" ht="22.5" customHeight="1">
      <c r="B9" s="129"/>
      <c r="C9" s="128"/>
      <c r="D9" s="128"/>
      <c r="E9" s="128"/>
      <c r="F9" s="4" t="s">
        <v>15</v>
      </c>
      <c r="G9" s="128" t="str">
        <f>基礎データ入力!C8</f>
        <v>代表取締役　●山　△太郎</v>
      </c>
      <c r="H9" s="128"/>
      <c r="I9" s="128"/>
      <c r="J9" s="329"/>
    </row>
    <row r="10" spans="2:10" ht="22.5" customHeight="1">
      <c r="B10" s="129"/>
      <c r="C10" s="128"/>
      <c r="D10" s="128"/>
      <c r="E10" s="128"/>
      <c r="F10" s="128"/>
      <c r="G10" s="128"/>
      <c r="H10" s="128"/>
      <c r="I10" s="128"/>
      <c r="J10" s="128"/>
    </row>
    <row r="11" spans="2:10" s="110" customFormat="1" ht="30" customHeight="1">
      <c r="B11" s="555" t="s">
        <v>149</v>
      </c>
      <c r="C11" s="555"/>
      <c r="D11" s="555"/>
      <c r="E11" s="560" t="str">
        <f>基礎データ入力!C2</f>
        <v>○○高校改築工事</v>
      </c>
      <c r="F11" s="560"/>
      <c r="G11" s="560"/>
      <c r="H11" s="560"/>
      <c r="I11" s="560"/>
      <c r="J11" s="560"/>
    </row>
    <row r="12" spans="2:10" s="110" customFormat="1" ht="30" customHeight="1">
      <c r="B12" s="555" t="s">
        <v>150</v>
      </c>
      <c r="C12" s="555"/>
      <c r="D12" s="555"/>
      <c r="E12" s="553" t="str">
        <f>基礎データ入力!C10</f>
        <v>北九州市八幡西区●●町△-△</v>
      </c>
      <c r="F12" s="553"/>
      <c r="G12" s="553"/>
      <c r="H12" s="553"/>
      <c r="I12" s="553"/>
      <c r="J12" s="553"/>
    </row>
    <row r="13" spans="2:10" s="110" customFormat="1" ht="30" customHeight="1">
      <c r="B13" s="555" t="s">
        <v>151</v>
      </c>
      <c r="C13" s="555"/>
      <c r="D13" s="555"/>
      <c r="E13" s="556">
        <f>基礎データ入力!C4</f>
        <v>43952</v>
      </c>
      <c r="F13" s="557"/>
      <c r="G13" s="321" t="s">
        <v>449</v>
      </c>
      <c r="H13" s="558">
        <f>基礎データ入力!C5</f>
        <v>44286</v>
      </c>
      <c r="I13" s="558"/>
      <c r="J13" s="559"/>
    </row>
    <row r="14" spans="2:10" s="110" customFormat="1" ht="30" customHeight="1">
      <c r="B14" s="555" t="s">
        <v>152</v>
      </c>
      <c r="C14" s="555"/>
      <c r="D14" s="555"/>
      <c r="E14" s="553"/>
      <c r="F14" s="553"/>
      <c r="G14" s="553"/>
      <c r="H14" s="553"/>
      <c r="I14" s="553"/>
      <c r="J14" s="553"/>
    </row>
    <row r="15" spans="2:10" s="110" customFormat="1" ht="30" customHeight="1">
      <c r="B15" s="555" t="s">
        <v>153</v>
      </c>
      <c r="C15" s="555"/>
      <c r="D15" s="555"/>
      <c r="E15" s="553"/>
      <c r="F15" s="553"/>
      <c r="G15" s="553"/>
      <c r="H15" s="553"/>
      <c r="I15" s="553"/>
      <c r="J15" s="553"/>
    </row>
    <row r="16" spans="2:10" s="110" customFormat="1" ht="30" customHeight="1">
      <c r="B16" s="555" t="s">
        <v>519</v>
      </c>
      <c r="C16" s="555"/>
      <c r="D16" s="555"/>
      <c r="E16" s="553" t="s">
        <v>512</v>
      </c>
      <c r="F16" s="553"/>
      <c r="G16" s="553"/>
      <c r="H16" s="553"/>
      <c r="I16" s="553"/>
      <c r="J16" s="553"/>
    </row>
    <row r="17" spans="2:13" s="110" customFormat="1" ht="30" customHeight="1">
      <c r="B17" s="555" t="s">
        <v>645</v>
      </c>
      <c r="C17" s="555"/>
      <c r="D17" s="555"/>
      <c r="E17" s="554" t="s">
        <v>513</v>
      </c>
      <c r="F17" s="554"/>
      <c r="G17" s="553"/>
      <c r="H17" s="553"/>
      <c r="I17" s="553"/>
      <c r="J17" s="553"/>
    </row>
    <row r="18" spans="2:13" s="110" customFormat="1" ht="30" customHeight="1">
      <c r="B18" s="561" t="s">
        <v>501</v>
      </c>
      <c r="C18" s="562"/>
      <c r="D18" s="562"/>
      <c r="E18" s="553" t="s">
        <v>506</v>
      </c>
      <c r="F18" s="553"/>
      <c r="G18" s="561" t="s">
        <v>507</v>
      </c>
      <c r="H18" s="563"/>
      <c r="I18" s="564"/>
      <c r="J18" s="565"/>
      <c r="L18" s="490" t="s">
        <v>502</v>
      </c>
      <c r="M18" s="358"/>
    </row>
    <row r="19" spans="2:13" s="110" customFormat="1" ht="20.100000000000001" customHeight="1">
      <c r="B19" s="539" t="s">
        <v>520</v>
      </c>
      <c r="C19" s="540"/>
      <c r="D19" s="540"/>
      <c r="E19" s="540"/>
      <c r="F19" s="540"/>
      <c r="G19" s="540"/>
      <c r="H19" s="540"/>
      <c r="I19" s="540"/>
      <c r="J19" s="541"/>
      <c r="L19" s="490" t="s">
        <v>506</v>
      </c>
      <c r="M19" s="358"/>
    </row>
    <row r="20" spans="2:13" s="110" customFormat="1" ht="20.100000000000001" customHeight="1">
      <c r="B20" s="554" t="s">
        <v>503</v>
      </c>
      <c r="C20" s="575" t="s">
        <v>508</v>
      </c>
      <c r="D20" s="576"/>
      <c r="E20" s="576"/>
      <c r="F20" s="576"/>
      <c r="G20" s="577"/>
      <c r="H20" s="542" t="s">
        <v>518</v>
      </c>
      <c r="I20" s="542"/>
      <c r="J20" s="543"/>
      <c r="M20" s="358"/>
    </row>
    <row r="21" spans="2:13" s="110" customFormat="1" ht="20.100000000000001" customHeight="1">
      <c r="B21" s="566"/>
      <c r="C21" s="569" t="s">
        <v>509</v>
      </c>
      <c r="D21" s="570"/>
      <c r="E21" s="570"/>
      <c r="F21" s="570"/>
      <c r="G21" s="571"/>
      <c r="H21" s="544"/>
      <c r="I21" s="544"/>
      <c r="J21" s="545"/>
      <c r="L21" s="490" t="s">
        <v>503</v>
      </c>
      <c r="M21" s="358"/>
    </row>
    <row r="22" spans="2:13" s="110" customFormat="1" ht="20.100000000000001" customHeight="1">
      <c r="B22" s="554" t="s">
        <v>505</v>
      </c>
      <c r="C22" s="572" t="s">
        <v>511</v>
      </c>
      <c r="D22" s="573"/>
      <c r="E22" s="573"/>
      <c r="F22" s="573"/>
      <c r="G22" s="574"/>
      <c r="H22" s="550" t="s">
        <v>517</v>
      </c>
      <c r="I22" s="550"/>
      <c r="J22" s="551"/>
      <c r="L22" s="490" t="s">
        <v>504</v>
      </c>
      <c r="M22" s="358"/>
    </row>
    <row r="23" spans="2:13" s="110" customFormat="1" ht="20.100000000000001" customHeight="1">
      <c r="B23" s="566"/>
      <c r="C23" s="569" t="s">
        <v>510</v>
      </c>
      <c r="D23" s="570"/>
      <c r="E23" s="570"/>
      <c r="F23" s="570"/>
      <c r="G23" s="571"/>
      <c r="H23" s="544"/>
      <c r="I23" s="544"/>
      <c r="J23" s="545"/>
      <c r="L23" s="490" t="s">
        <v>505</v>
      </c>
      <c r="M23" s="358"/>
    </row>
    <row r="24" spans="2:13" s="110" customFormat="1" ht="20.100000000000001" customHeight="1">
      <c r="B24" s="567"/>
      <c r="C24" s="578"/>
      <c r="D24" s="579"/>
      <c r="E24" s="579"/>
      <c r="F24" s="579"/>
      <c r="G24" s="580"/>
      <c r="H24" s="546"/>
      <c r="I24" s="546"/>
      <c r="J24" s="547"/>
      <c r="M24" s="358"/>
    </row>
    <row r="25" spans="2:13" s="110" customFormat="1" ht="20.100000000000001" customHeight="1">
      <c r="B25" s="568"/>
      <c r="C25" s="581"/>
      <c r="D25" s="582"/>
      <c r="E25" s="582"/>
      <c r="F25" s="582"/>
      <c r="G25" s="583"/>
      <c r="H25" s="548"/>
      <c r="I25" s="548"/>
      <c r="J25" s="549"/>
      <c r="L25" s="490" t="s">
        <v>514</v>
      </c>
      <c r="M25" s="358"/>
    </row>
    <row r="26" spans="2:13" ht="22.5" customHeight="1">
      <c r="B26" s="141"/>
      <c r="C26" s="128"/>
      <c r="D26" s="128"/>
      <c r="E26" s="128"/>
      <c r="F26" s="128"/>
      <c r="G26" s="128"/>
      <c r="H26" s="128"/>
      <c r="I26" s="128"/>
      <c r="J26" s="139"/>
      <c r="L26" s="490" t="s">
        <v>515</v>
      </c>
    </row>
    <row r="27" spans="2:13" ht="22.5" customHeight="1">
      <c r="B27" s="142" t="s">
        <v>192</v>
      </c>
      <c r="C27" s="128"/>
      <c r="D27" s="128"/>
      <c r="E27" s="128"/>
      <c r="F27" s="128"/>
      <c r="G27" s="128"/>
      <c r="H27" s="128"/>
      <c r="I27" s="128"/>
      <c r="J27" s="139"/>
      <c r="L27" s="490" t="s">
        <v>516</v>
      </c>
    </row>
    <row r="28" spans="2:13" ht="22.5" customHeight="1">
      <c r="B28" s="140"/>
      <c r="C28" s="128"/>
      <c r="D28" s="128"/>
      <c r="E28" s="128"/>
      <c r="F28" s="128"/>
      <c r="G28" s="128"/>
      <c r="H28" s="128"/>
      <c r="I28" s="128"/>
      <c r="J28" s="139"/>
      <c r="L28" s="490" t="s">
        <v>517</v>
      </c>
    </row>
    <row r="29" spans="2:13" ht="22.5" customHeight="1">
      <c r="B29" s="140" t="s">
        <v>186</v>
      </c>
      <c r="C29" s="128"/>
      <c r="D29" s="128"/>
      <c r="E29" s="128"/>
      <c r="F29" s="128"/>
      <c r="G29" s="128"/>
      <c r="H29" s="128"/>
      <c r="I29" s="128"/>
      <c r="J29" s="139"/>
      <c r="L29" s="490" t="s">
        <v>518</v>
      </c>
    </row>
    <row r="30" spans="2:13" ht="22.5" customHeight="1">
      <c r="B30" s="140"/>
      <c r="C30" s="128"/>
      <c r="D30" s="128"/>
      <c r="E30" s="128"/>
      <c r="F30" s="128"/>
      <c r="G30" s="128"/>
      <c r="H30" s="128"/>
      <c r="I30" s="128"/>
      <c r="J30" s="139"/>
    </row>
    <row r="31" spans="2:13" ht="22.5" customHeight="1">
      <c r="B31" s="137"/>
      <c r="C31" s="138"/>
      <c r="D31" s="127"/>
      <c r="E31" s="127"/>
      <c r="F31" s="4" t="s">
        <v>188</v>
      </c>
      <c r="G31" s="128"/>
      <c r="H31" s="128"/>
      <c r="I31" s="128"/>
      <c r="J31" s="139"/>
    </row>
    <row r="32" spans="2:13" ht="22.5" customHeight="1">
      <c r="B32" s="130"/>
      <c r="C32" s="127"/>
      <c r="D32" s="129"/>
      <c r="E32" s="129"/>
      <c r="F32" s="4" t="s">
        <v>16</v>
      </c>
      <c r="G32" s="128"/>
      <c r="H32" s="128"/>
      <c r="I32" s="128"/>
      <c r="J32" s="139"/>
    </row>
    <row r="33" spans="2:10" ht="22.5" customHeight="1">
      <c r="B33" s="130"/>
      <c r="C33" s="127"/>
      <c r="D33" s="129"/>
      <c r="E33" s="129"/>
      <c r="F33" s="4" t="s">
        <v>14</v>
      </c>
      <c r="G33" s="128"/>
      <c r="H33" s="128"/>
      <c r="I33" s="128"/>
      <c r="J33" s="139"/>
    </row>
    <row r="34" spans="2:10" ht="22.5" customHeight="1">
      <c r="B34" s="135"/>
      <c r="C34" s="127"/>
      <c r="D34" s="127"/>
      <c r="E34" s="127"/>
      <c r="F34" s="4" t="s">
        <v>15</v>
      </c>
      <c r="G34" s="128"/>
      <c r="H34" s="128"/>
      <c r="I34" s="128"/>
      <c r="J34" s="328"/>
    </row>
    <row r="35" spans="2:10" ht="22.5" customHeight="1">
      <c r="B35" s="130"/>
      <c r="C35" s="127"/>
      <c r="D35" s="127"/>
      <c r="E35" s="127"/>
      <c r="F35" s="330" t="s">
        <v>461</v>
      </c>
      <c r="G35" s="128"/>
      <c r="H35" s="128"/>
      <c r="I35" s="128"/>
      <c r="J35" s="139"/>
    </row>
    <row r="36" spans="2:10" ht="22.5" customHeight="1">
      <c r="B36" s="131"/>
      <c r="C36" s="132"/>
      <c r="D36" s="132"/>
      <c r="E36" s="132"/>
      <c r="F36" s="132"/>
      <c r="G36" s="132"/>
      <c r="H36" s="132"/>
      <c r="I36" s="132"/>
      <c r="J36" s="133"/>
    </row>
    <row r="37" spans="2:10" ht="22.5" customHeight="1">
      <c r="B37" s="127"/>
      <c r="C37" s="127"/>
      <c r="D37" s="127"/>
      <c r="E37" s="127"/>
      <c r="F37" s="127"/>
      <c r="G37" s="127"/>
      <c r="H37" s="127"/>
      <c r="I37" s="127"/>
      <c r="J37" s="127"/>
    </row>
    <row r="38" spans="2:10" ht="22.5" customHeight="1">
      <c r="B38" s="127"/>
      <c r="C38" s="127"/>
      <c r="D38" s="127"/>
      <c r="E38" s="127"/>
      <c r="F38" s="127"/>
      <c r="G38" s="127"/>
      <c r="H38" s="127"/>
      <c r="I38" s="127"/>
      <c r="J38" s="127"/>
    </row>
  </sheetData>
  <mergeCells count="33">
    <mergeCell ref="B20:B21"/>
    <mergeCell ref="B24:B25"/>
    <mergeCell ref="B22:B23"/>
    <mergeCell ref="C23:G23"/>
    <mergeCell ref="C22:G22"/>
    <mergeCell ref="C21:G21"/>
    <mergeCell ref="C20:G20"/>
    <mergeCell ref="C24:G24"/>
    <mergeCell ref="C25:G25"/>
    <mergeCell ref="B15:D15"/>
    <mergeCell ref="B17:D17"/>
    <mergeCell ref="B16:D16"/>
    <mergeCell ref="E16:J16"/>
    <mergeCell ref="B18:D18"/>
    <mergeCell ref="E18:F18"/>
    <mergeCell ref="G18:H18"/>
    <mergeCell ref="I18:J18"/>
    <mergeCell ref="B19:J19"/>
    <mergeCell ref="H20:J21"/>
    <mergeCell ref="H24:J25"/>
    <mergeCell ref="H22:J23"/>
    <mergeCell ref="B2:J2"/>
    <mergeCell ref="E15:J15"/>
    <mergeCell ref="E17:J17"/>
    <mergeCell ref="B11:D11"/>
    <mergeCell ref="B12:D12"/>
    <mergeCell ref="E13:F13"/>
    <mergeCell ref="H13:J13"/>
    <mergeCell ref="B13:D13"/>
    <mergeCell ref="B14:D14"/>
    <mergeCell ref="E11:J11"/>
    <mergeCell ref="E12:J12"/>
    <mergeCell ref="E14:J14"/>
  </mergeCells>
  <phoneticPr fontId="6"/>
  <dataValidations count="3">
    <dataValidation type="list" allowBlank="1" showInputMessage="1" showErrorMessage="1" sqref="E18" xr:uid="{00000000-0002-0000-0400-000001000000}">
      <formula1>$L$18:$L$19</formula1>
    </dataValidation>
    <dataValidation type="list" allowBlank="1" showInputMessage="1" showErrorMessage="1" sqref="B20:B25" xr:uid="{00000000-0002-0000-0400-000000000000}">
      <formula1>$L$21:$L$23</formula1>
    </dataValidation>
    <dataValidation type="list" allowBlank="1" showInputMessage="1" showErrorMessage="1" sqref="H20 H22 H24" xr:uid="{00000000-0002-0000-0400-000002000000}">
      <formula1>$L$25:$L$29</formula1>
    </dataValidation>
  </dataValidations>
  <pageMargins left="0.78700000000000003" right="0.78700000000000003" top="0.98399999999999999" bottom="0.98399999999999999" header="0.51200000000000001" footer="0.51200000000000001"/>
  <pageSetup paperSize="9" scale="87"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S55"/>
  <sheetViews>
    <sheetView view="pageBreakPreview" zoomScale="85" zoomScaleNormal="75" zoomScaleSheetLayoutView="85" workbookViewId="0"/>
  </sheetViews>
  <sheetFormatPr defaultRowHeight="13.5"/>
  <cols>
    <col min="1" max="1" width="1.25" customWidth="1"/>
    <col min="2" max="2" width="4.75" customWidth="1"/>
    <col min="3" max="4" width="9.5" customWidth="1"/>
    <col min="5" max="5" width="18.625" customWidth="1"/>
    <col min="6" max="6" width="13.375" customWidth="1"/>
    <col min="7" max="8" width="9.125" customWidth="1"/>
    <col min="9" max="9" width="11.5" customWidth="1"/>
    <col min="10" max="10" width="4.625" customWidth="1"/>
    <col min="11" max="14" width="4.125" customWidth="1"/>
    <col min="15" max="16" width="3.625" customWidth="1"/>
    <col min="17" max="17" width="4.375" customWidth="1"/>
    <col min="257" max="257" width="1.25" customWidth="1"/>
    <col min="258" max="258" width="4.75" customWidth="1"/>
    <col min="259" max="260" width="9.5" customWidth="1"/>
    <col min="261" max="261" width="18.625" customWidth="1"/>
    <col min="262" max="262" width="13.375" customWidth="1"/>
    <col min="263" max="264" width="9.125" customWidth="1"/>
    <col min="265" max="265" width="11.5" customWidth="1"/>
    <col min="266" max="266" width="4.625" customWidth="1"/>
    <col min="267" max="270" width="4.125" customWidth="1"/>
    <col min="271" max="272" width="3.625" customWidth="1"/>
    <col min="273" max="273" width="4.375" customWidth="1"/>
    <col min="513" max="513" width="1.25" customWidth="1"/>
    <col min="514" max="514" width="4.75" customWidth="1"/>
    <col min="515" max="516" width="9.5" customWidth="1"/>
    <col min="517" max="517" width="18.625" customWidth="1"/>
    <col min="518" max="518" width="13.375" customWidth="1"/>
    <col min="519" max="520" width="9.125" customWidth="1"/>
    <col min="521" max="521" width="11.5" customWidth="1"/>
    <col min="522" max="522" width="4.625" customWidth="1"/>
    <col min="523" max="526" width="4.125" customWidth="1"/>
    <col min="527" max="528" width="3.625" customWidth="1"/>
    <col min="529" max="529" width="4.375" customWidth="1"/>
    <col min="769" max="769" width="1.25" customWidth="1"/>
    <col min="770" max="770" width="4.75" customWidth="1"/>
    <col min="771" max="772" width="9.5" customWidth="1"/>
    <col min="773" max="773" width="18.625" customWidth="1"/>
    <col min="774" max="774" width="13.375" customWidth="1"/>
    <col min="775" max="776" width="9.125" customWidth="1"/>
    <col min="777" max="777" width="11.5" customWidth="1"/>
    <col min="778" max="778" width="4.625" customWidth="1"/>
    <col min="779" max="782" width="4.125" customWidth="1"/>
    <col min="783" max="784" width="3.625" customWidth="1"/>
    <col min="785" max="785" width="4.375" customWidth="1"/>
    <col min="1025" max="1025" width="1.25" customWidth="1"/>
    <col min="1026" max="1026" width="4.75" customWidth="1"/>
    <col min="1027" max="1028" width="9.5" customWidth="1"/>
    <col min="1029" max="1029" width="18.625" customWidth="1"/>
    <col min="1030" max="1030" width="13.375" customWidth="1"/>
    <col min="1031" max="1032" width="9.125" customWidth="1"/>
    <col min="1033" max="1033" width="11.5" customWidth="1"/>
    <col min="1034" max="1034" width="4.625" customWidth="1"/>
    <col min="1035" max="1038" width="4.125" customWidth="1"/>
    <col min="1039" max="1040" width="3.625" customWidth="1"/>
    <col min="1041" max="1041" width="4.375" customWidth="1"/>
    <col min="1281" max="1281" width="1.25" customWidth="1"/>
    <col min="1282" max="1282" width="4.75" customWidth="1"/>
    <col min="1283" max="1284" width="9.5" customWidth="1"/>
    <col min="1285" max="1285" width="18.625" customWidth="1"/>
    <col min="1286" max="1286" width="13.375" customWidth="1"/>
    <col min="1287" max="1288" width="9.125" customWidth="1"/>
    <col min="1289" max="1289" width="11.5" customWidth="1"/>
    <col min="1290" max="1290" width="4.625" customWidth="1"/>
    <col min="1291" max="1294" width="4.125" customWidth="1"/>
    <col min="1295" max="1296" width="3.625" customWidth="1"/>
    <col min="1297" max="1297" width="4.375" customWidth="1"/>
    <col min="1537" max="1537" width="1.25" customWidth="1"/>
    <col min="1538" max="1538" width="4.75" customWidth="1"/>
    <col min="1539" max="1540" width="9.5" customWidth="1"/>
    <col min="1541" max="1541" width="18.625" customWidth="1"/>
    <col min="1542" max="1542" width="13.375" customWidth="1"/>
    <col min="1543" max="1544" width="9.125" customWidth="1"/>
    <col min="1545" max="1545" width="11.5" customWidth="1"/>
    <col min="1546" max="1546" width="4.625" customWidth="1"/>
    <col min="1547" max="1550" width="4.125" customWidth="1"/>
    <col min="1551" max="1552" width="3.625" customWidth="1"/>
    <col min="1553" max="1553" width="4.375" customWidth="1"/>
    <col min="1793" max="1793" width="1.25" customWidth="1"/>
    <col min="1794" max="1794" width="4.75" customWidth="1"/>
    <col min="1795" max="1796" width="9.5" customWidth="1"/>
    <col min="1797" max="1797" width="18.625" customWidth="1"/>
    <col min="1798" max="1798" width="13.375" customWidth="1"/>
    <col min="1799" max="1800" width="9.125" customWidth="1"/>
    <col min="1801" max="1801" width="11.5" customWidth="1"/>
    <col min="1802" max="1802" width="4.625" customWidth="1"/>
    <col min="1803" max="1806" width="4.125" customWidth="1"/>
    <col min="1807" max="1808" width="3.625" customWidth="1"/>
    <col min="1809" max="1809" width="4.375" customWidth="1"/>
    <col min="2049" max="2049" width="1.25" customWidth="1"/>
    <col min="2050" max="2050" width="4.75" customWidth="1"/>
    <col min="2051" max="2052" width="9.5" customWidth="1"/>
    <col min="2053" max="2053" width="18.625" customWidth="1"/>
    <col min="2054" max="2054" width="13.375" customWidth="1"/>
    <col min="2055" max="2056" width="9.125" customWidth="1"/>
    <col min="2057" max="2057" width="11.5" customWidth="1"/>
    <col min="2058" max="2058" width="4.625" customWidth="1"/>
    <col min="2059" max="2062" width="4.125" customWidth="1"/>
    <col min="2063" max="2064" width="3.625" customWidth="1"/>
    <col min="2065" max="2065" width="4.375" customWidth="1"/>
    <col min="2305" max="2305" width="1.25" customWidth="1"/>
    <col min="2306" max="2306" width="4.75" customWidth="1"/>
    <col min="2307" max="2308" width="9.5" customWidth="1"/>
    <col min="2309" max="2309" width="18.625" customWidth="1"/>
    <col min="2310" max="2310" width="13.375" customWidth="1"/>
    <col min="2311" max="2312" width="9.125" customWidth="1"/>
    <col min="2313" max="2313" width="11.5" customWidth="1"/>
    <col min="2314" max="2314" width="4.625" customWidth="1"/>
    <col min="2315" max="2318" width="4.125" customWidth="1"/>
    <col min="2319" max="2320" width="3.625" customWidth="1"/>
    <col min="2321" max="2321" width="4.375" customWidth="1"/>
    <col min="2561" max="2561" width="1.25" customWidth="1"/>
    <col min="2562" max="2562" width="4.75" customWidth="1"/>
    <col min="2563" max="2564" width="9.5" customWidth="1"/>
    <col min="2565" max="2565" width="18.625" customWidth="1"/>
    <col min="2566" max="2566" width="13.375" customWidth="1"/>
    <col min="2567" max="2568" width="9.125" customWidth="1"/>
    <col min="2569" max="2569" width="11.5" customWidth="1"/>
    <col min="2570" max="2570" width="4.625" customWidth="1"/>
    <col min="2571" max="2574" width="4.125" customWidth="1"/>
    <col min="2575" max="2576" width="3.625" customWidth="1"/>
    <col min="2577" max="2577" width="4.375" customWidth="1"/>
    <col min="2817" max="2817" width="1.25" customWidth="1"/>
    <col min="2818" max="2818" width="4.75" customWidth="1"/>
    <col min="2819" max="2820" width="9.5" customWidth="1"/>
    <col min="2821" max="2821" width="18.625" customWidth="1"/>
    <col min="2822" max="2822" width="13.375" customWidth="1"/>
    <col min="2823" max="2824" width="9.125" customWidth="1"/>
    <col min="2825" max="2825" width="11.5" customWidth="1"/>
    <col min="2826" max="2826" width="4.625" customWidth="1"/>
    <col min="2827" max="2830" width="4.125" customWidth="1"/>
    <col min="2831" max="2832" width="3.625" customWidth="1"/>
    <col min="2833" max="2833" width="4.375" customWidth="1"/>
    <col min="3073" max="3073" width="1.25" customWidth="1"/>
    <col min="3074" max="3074" width="4.75" customWidth="1"/>
    <col min="3075" max="3076" width="9.5" customWidth="1"/>
    <col min="3077" max="3077" width="18.625" customWidth="1"/>
    <col min="3078" max="3078" width="13.375" customWidth="1"/>
    <col min="3079" max="3080" width="9.125" customWidth="1"/>
    <col min="3081" max="3081" width="11.5" customWidth="1"/>
    <col min="3082" max="3082" width="4.625" customWidth="1"/>
    <col min="3083" max="3086" width="4.125" customWidth="1"/>
    <col min="3087" max="3088" width="3.625" customWidth="1"/>
    <col min="3089" max="3089" width="4.375" customWidth="1"/>
    <col min="3329" max="3329" width="1.25" customWidth="1"/>
    <col min="3330" max="3330" width="4.75" customWidth="1"/>
    <col min="3331" max="3332" width="9.5" customWidth="1"/>
    <col min="3333" max="3333" width="18.625" customWidth="1"/>
    <col min="3334" max="3334" width="13.375" customWidth="1"/>
    <col min="3335" max="3336" width="9.125" customWidth="1"/>
    <col min="3337" max="3337" width="11.5" customWidth="1"/>
    <col min="3338" max="3338" width="4.625" customWidth="1"/>
    <col min="3339" max="3342" width="4.125" customWidth="1"/>
    <col min="3343" max="3344" width="3.625" customWidth="1"/>
    <col min="3345" max="3345" width="4.375" customWidth="1"/>
    <col min="3585" max="3585" width="1.25" customWidth="1"/>
    <col min="3586" max="3586" width="4.75" customWidth="1"/>
    <col min="3587" max="3588" width="9.5" customWidth="1"/>
    <col min="3589" max="3589" width="18.625" customWidth="1"/>
    <col min="3590" max="3590" width="13.375" customWidth="1"/>
    <col min="3591" max="3592" width="9.125" customWidth="1"/>
    <col min="3593" max="3593" width="11.5" customWidth="1"/>
    <col min="3594" max="3594" width="4.625" customWidth="1"/>
    <col min="3595" max="3598" width="4.125" customWidth="1"/>
    <col min="3599" max="3600" width="3.625" customWidth="1"/>
    <col min="3601" max="3601" width="4.375" customWidth="1"/>
    <col min="3841" max="3841" width="1.25" customWidth="1"/>
    <col min="3842" max="3842" width="4.75" customWidth="1"/>
    <col min="3843" max="3844" width="9.5" customWidth="1"/>
    <col min="3845" max="3845" width="18.625" customWidth="1"/>
    <col min="3846" max="3846" width="13.375" customWidth="1"/>
    <col min="3847" max="3848" width="9.125" customWidth="1"/>
    <col min="3849" max="3849" width="11.5" customWidth="1"/>
    <col min="3850" max="3850" width="4.625" customWidth="1"/>
    <col min="3851" max="3854" width="4.125" customWidth="1"/>
    <col min="3855" max="3856" width="3.625" customWidth="1"/>
    <col min="3857" max="3857" width="4.375" customWidth="1"/>
    <col min="4097" max="4097" width="1.25" customWidth="1"/>
    <col min="4098" max="4098" width="4.75" customWidth="1"/>
    <col min="4099" max="4100" width="9.5" customWidth="1"/>
    <col min="4101" max="4101" width="18.625" customWidth="1"/>
    <col min="4102" max="4102" width="13.375" customWidth="1"/>
    <col min="4103" max="4104" width="9.125" customWidth="1"/>
    <col min="4105" max="4105" width="11.5" customWidth="1"/>
    <col min="4106" max="4106" width="4.625" customWidth="1"/>
    <col min="4107" max="4110" width="4.125" customWidth="1"/>
    <col min="4111" max="4112" width="3.625" customWidth="1"/>
    <col min="4113" max="4113" width="4.375" customWidth="1"/>
    <col min="4353" max="4353" width="1.25" customWidth="1"/>
    <col min="4354" max="4354" width="4.75" customWidth="1"/>
    <col min="4355" max="4356" width="9.5" customWidth="1"/>
    <col min="4357" max="4357" width="18.625" customWidth="1"/>
    <col min="4358" max="4358" width="13.375" customWidth="1"/>
    <col min="4359" max="4360" width="9.125" customWidth="1"/>
    <col min="4361" max="4361" width="11.5" customWidth="1"/>
    <col min="4362" max="4362" width="4.625" customWidth="1"/>
    <col min="4363" max="4366" width="4.125" customWidth="1"/>
    <col min="4367" max="4368" width="3.625" customWidth="1"/>
    <col min="4369" max="4369" width="4.375" customWidth="1"/>
    <col min="4609" max="4609" width="1.25" customWidth="1"/>
    <col min="4610" max="4610" width="4.75" customWidth="1"/>
    <col min="4611" max="4612" width="9.5" customWidth="1"/>
    <col min="4613" max="4613" width="18.625" customWidth="1"/>
    <col min="4614" max="4614" width="13.375" customWidth="1"/>
    <col min="4615" max="4616" width="9.125" customWidth="1"/>
    <col min="4617" max="4617" width="11.5" customWidth="1"/>
    <col min="4618" max="4618" width="4.625" customWidth="1"/>
    <col min="4619" max="4622" width="4.125" customWidth="1"/>
    <col min="4623" max="4624" width="3.625" customWidth="1"/>
    <col min="4625" max="4625" width="4.375" customWidth="1"/>
    <col min="4865" max="4865" width="1.25" customWidth="1"/>
    <col min="4866" max="4866" width="4.75" customWidth="1"/>
    <col min="4867" max="4868" width="9.5" customWidth="1"/>
    <col min="4869" max="4869" width="18.625" customWidth="1"/>
    <col min="4870" max="4870" width="13.375" customWidth="1"/>
    <col min="4871" max="4872" width="9.125" customWidth="1"/>
    <col min="4873" max="4873" width="11.5" customWidth="1"/>
    <col min="4874" max="4874" width="4.625" customWidth="1"/>
    <col min="4875" max="4878" width="4.125" customWidth="1"/>
    <col min="4879" max="4880" width="3.625" customWidth="1"/>
    <col min="4881" max="4881" width="4.375" customWidth="1"/>
    <col min="5121" max="5121" width="1.25" customWidth="1"/>
    <col min="5122" max="5122" width="4.75" customWidth="1"/>
    <col min="5123" max="5124" width="9.5" customWidth="1"/>
    <col min="5125" max="5125" width="18.625" customWidth="1"/>
    <col min="5126" max="5126" width="13.375" customWidth="1"/>
    <col min="5127" max="5128" width="9.125" customWidth="1"/>
    <col min="5129" max="5129" width="11.5" customWidth="1"/>
    <col min="5130" max="5130" width="4.625" customWidth="1"/>
    <col min="5131" max="5134" width="4.125" customWidth="1"/>
    <col min="5135" max="5136" width="3.625" customWidth="1"/>
    <col min="5137" max="5137" width="4.375" customWidth="1"/>
    <col min="5377" max="5377" width="1.25" customWidth="1"/>
    <col min="5378" max="5378" width="4.75" customWidth="1"/>
    <col min="5379" max="5380" width="9.5" customWidth="1"/>
    <col min="5381" max="5381" width="18.625" customWidth="1"/>
    <col min="5382" max="5382" width="13.375" customWidth="1"/>
    <col min="5383" max="5384" width="9.125" customWidth="1"/>
    <col min="5385" max="5385" width="11.5" customWidth="1"/>
    <col min="5386" max="5386" width="4.625" customWidth="1"/>
    <col min="5387" max="5390" width="4.125" customWidth="1"/>
    <col min="5391" max="5392" width="3.625" customWidth="1"/>
    <col min="5393" max="5393" width="4.375" customWidth="1"/>
    <col min="5633" max="5633" width="1.25" customWidth="1"/>
    <col min="5634" max="5634" width="4.75" customWidth="1"/>
    <col min="5635" max="5636" width="9.5" customWidth="1"/>
    <col min="5637" max="5637" width="18.625" customWidth="1"/>
    <col min="5638" max="5638" width="13.375" customWidth="1"/>
    <col min="5639" max="5640" width="9.125" customWidth="1"/>
    <col min="5641" max="5641" width="11.5" customWidth="1"/>
    <col min="5642" max="5642" width="4.625" customWidth="1"/>
    <col min="5643" max="5646" width="4.125" customWidth="1"/>
    <col min="5647" max="5648" width="3.625" customWidth="1"/>
    <col min="5649" max="5649" width="4.375" customWidth="1"/>
    <col min="5889" max="5889" width="1.25" customWidth="1"/>
    <col min="5890" max="5890" width="4.75" customWidth="1"/>
    <col min="5891" max="5892" width="9.5" customWidth="1"/>
    <col min="5893" max="5893" width="18.625" customWidth="1"/>
    <col min="5894" max="5894" width="13.375" customWidth="1"/>
    <col min="5895" max="5896" width="9.125" customWidth="1"/>
    <col min="5897" max="5897" width="11.5" customWidth="1"/>
    <col min="5898" max="5898" width="4.625" customWidth="1"/>
    <col min="5899" max="5902" width="4.125" customWidth="1"/>
    <col min="5903" max="5904" width="3.625" customWidth="1"/>
    <col min="5905" max="5905" width="4.375" customWidth="1"/>
    <col min="6145" max="6145" width="1.25" customWidth="1"/>
    <col min="6146" max="6146" width="4.75" customWidth="1"/>
    <col min="6147" max="6148" width="9.5" customWidth="1"/>
    <col min="6149" max="6149" width="18.625" customWidth="1"/>
    <col min="6150" max="6150" width="13.375" customWidth="1"/>
    <col min="6151" max="6152" width="9.125" customWidth="1"/>
    <col min="6153" max="6153" width="11.5" customWidth="1"/>
    <col min="6154" max="6154" width="4.625" customWidth="1"/>
    <col min="6155" max="6158" width="4.125" customWidth="1"/>
    <col min="6159" max="6160" width="3.625" customWidth="1"/>
    <col min="6161" max="6161" width="4.375" customWidth="1"/>
    <col min="6401" max="6401" width="1.25" customWidth="1"/>
    <col min="6402" max="6402" width="4.75" customWidth="1"/>
    <col min="6403" max="6404" width="9.5" customWidth="1"/>
    <col min="6405" max="6405" width="18.625" customWidth="1"/>
    <col min="6406" max="6406" width="13.375" customWidth="1"/>
    <col min="6407" max="6408" width="9.125" customWidth="1"/>
    <col min="6409" max="6409" width="11.5" customWidth="1"/>
    <col min="6410" max="6410" width="4.625" customWidth="1"/>
    <col min="6411" max="6414" width="4.125" customWidth="1"/>
    <col min="6415" max="6416" width="3.625" customWidth="1"/>
    <col min="6417" max="6417" width="4.375" customWidth="1"/>
    <col min="6657" max="6657" width="1.25" customWidth="1"/>
    <col min="6658" max="6658" width="4.75" customWidth="1"/>
    <col min="6659" max="6660" width="9.5" customWidth="1"/>
    <col min="6661" max="6661" width="18.625" customWidth="1"/>
    <col min="6662" max="6662" width="13.375" customWidth="1"/>
    <col min="6663" max="6664" width="9.125" customWidth="1"/>
    <col min="6665" max="6665" width="11.5" customWidth="1"/>
    <col min="6666" max="6666" width="4.625" customWidth="1"/>
    <col min="6667" max="6670" width="4.125" customWidth="1"/>
    <col min="6671" max="6672" width="3.625" customWidth="1"/>
    <col min="6673" max="6673" width="4.375" customWidth="1"/>
    <col min="6913" max="6913" width="1.25" customWidth="1"/>
    <col min="6914" max="6914" width="4.75" customWidth="1"/>
    <col min="6915" max="6916" width="9.5" customWidth="1"/>
    <col min="6917" max="6917" width="18.625" customWidth="1"/>
    <col min="6918" max="6918" width="13.375" customWidth="1"/>
    <col min="6919" max="6920" width="9.125" customWidth="1"/>
    <col min="6921" max="6921" width="11.5" customWidth="1"/>
    <col min="6922" max="6922" width="4.625" customWidth="1"/>
    <col min="6923" max="6926" width="4.125" customWidth="1"/>
    <col min="6927" max="6928" width="3.625" customWidth="1"/>
    <col min="6929" max="6929" width="4.375" customWidth="1"/>
    <col min="7169" max="7169" width="1.25" customWidth="1"/>
    <col min="7170" max="7170" width="4.75" customWidth="1"/>
    <col min="7171" max="7172" width="9.5" customWidth="1"/>
    <col min="7173" max="7173" width="18.625" customWidth="1"/>
    <col min="7174" max="7174" width="13.375" customWidth="1"/>
    <col min="7175" max="7176" width="9.125" customWidth="1"/>
    <col min="7177" max="7177" width="11.5" customWidth="1"/>
    <col min="7178" max="7178" width="4.625" customWidth="1"/>
    <col min="7179" max="7182" width="4.125" customWidth="1"/>
    <col min="7183" max="7184" width="3.625" customWidth="1"/>
    <col min="7185" max="7185" width="4.375" customWidth="1"/>
    <col min="7425" max="7425" width="1.25" customWidth="1"/>
    <col min="7426" max="7426" width="4.75" customWidth="1"/>
    <col min="7427" max="7428" width="9.5" customWidth="1"/>
    <col min="7429" max="7429" width="18.625" customWidth="1"/>
    <col min="7430" max="7430" width="13.375" customWidth="1"/>
    <col min="7431" max="7432" width="9.125" customWidth="1"/>
    <col min="7433" max="7433" width="11.5" customWidth="1"/>
    <col min="7434" max="7434" width="4.625" customWidth="1"/>
    <col min="7435" max="7438" width="4.125" customWidth="1"/>
    <col min="7439" max="7440" width="3.625" customWidth="1"/>
    <col min="7441" max="7441" width="4.375" customWidth="1"/>
    <col min="7681" max="7681" width="1.25" customWidth="1"/>
    <col min="7682" max="7682" width="4.75" customWidth="1"/>
    <col min="7683" max="7684" width="9.5" customWidth="1"/>
    <col min="7685" max="7685" width="18.625" customWidth="1"/>
    <col min="7686" max="7686" width="13.375" customWidth="1"/>
    <col min="7687" max="7688" width="9.125" customWidth="1"/>
    <col min="7689" max="7689" width="11.5" customWidth="1"/>
    <col min="7690" max="7690" width="4.625" customWidth="1"/>
    <col min="7691" max="7694" width="4.125" customWidth="1"/>
    <col min="7695" max="7696" width="3.625" customWidth="1"/>
    <col min="7697" max="7697" width="4.375" customWidth="1"/>
    <col min="7937" max="7937" width="1.25" customWidth="1"/>
    <col min="7938" max="7938" width="4.75" customWidth="1"/>
    <col min="7939" max="7940" width="9.5" customWidth="1"/>
    <col min="7941" max="7941" width="18.625" customWidth="1"/>
    <col min="7942" max="7942" width="13.375" customWidth="1"/>
    <col min="7943" max="7944" width="9.125" customWidth="1"/>
    <col min="7945" max="7945" width="11.5" customWidth="1"/>
    <col min="7946" max="7946" width="4.625" customWidth="1"/>
    <col min="7947" max="7950" width="4.125" customWidth="1"/>
    <col min="7951" max="7952" width="3.625" customWidth="1"/>
    <col min="7953" max="7953" width="4.375" customWidth="1"/>
    <col min="8193" max="8193" width="1.25" customWidth="1"/>
    <col min="8194" max="8194" width="4.75" customWidth="1"/>
    <col min="8195" max="8196" width="9.5" customWidth="1"/>
    <col min="8197" max="8197" width="18.625" customWidth="1"/>
    <col min="8198" max="8198" width="13.375" customWidth="1"/>
    <col min="8199" max="8200" width="9.125" customWidth="1"/>
    <col min="8201" max="8201" width="11.5" customWidth="1"/>
    <col min="8202" max="8202" width="4.625" customWidth="1"/>
    <col min="8203" max="8206" width="4.125" customWidth="1"/>
    <col min="8207" max="8208" width="3.625" customWidth="1"/>
    <col min="8209" max="8209" width="4.375" customWidth="1"/>
    <col min="8449" max="8449" width="1.25" customWidth="1"/>
    <col min="8450" max="8450" width="4.75" customWidth="1"/>
    <col min="8451" max="8452" width="9.5" customWidth="1"/>
    <col min="8453" max="8453" width="18.625" customWidth="1"/>
    <col min="8454" max="8454" width="13.375" customWidth="1"/>
    <col min="8455" max="8456" width="9.125" customWidth="1"/>
    <col min="8457" max="8457" width="11.5" customWidth="1"/>
    <col min="8458" max="8458" width="4.625" customWidth="1"/>
    <col min="8459" max="8462" width="4.125" customWidth="1"/>
    <col min="8463" max="8464" width="3.625" customWidth="1"/>
    <col min="8465" max="8465" width="4.375" customWidth="1"/>
    <col min="8705" max="8705" width="1.25" customWidth="1"/>
    <col min="8706" max="8706" width="4.75" customWidth="1"/>
    <col min="8707" max="8708" width="9.5" customWidth="1"/>
    <col min="8709" max="8709" width="18.625" customWidth="1"/>
    <col min="8710" max="8710" width="13.375" customWidth="1"/>
    <col min="8711" max="8712" width="9.125" customWidth="1"/>
    <col min="8713" max="8713" width="11.5" customWidth="1"/>
    <col min="8714" max="8714" width="4.625" customWidth="1"/>
    <col min="8715" max="8718" width="4.125" customWidth="1"/>
    <col min="8719" max="8720" width="3.625" customWidth="1"/>
    <col min="8721" max="8721" width="4.375" customWidth="1"/>
    <col min="8961" max="8961" width="1.25" customWidth="1"/>
    <col min="8962" max="8962" width="4.75" customWidth="1"/>
    <col min="8963" max="8964" width="9.5" customWidth="1"/>
    <col min="8965" max="8965" width="18.625" customWidth="1"/>
    <col min="8966" max="8966" width="13.375" customWidth="1"/>
    <col min="8967" max="8968" width="9.125" customWidth="1"/>
    <col min="8969" max="8969" width="11.5" customWidth="1"/>
    <col min="8970" max="8970" width="4.625" customWidth="1"/>
    <col min="8971" max="8974" width="4.125" customWidth="1"/>
    <col min="8975" max="8976" width="3.625" customWidth="1"/>
    <col min="8977" max="8977" width="4.375" customWidth="1"/>
    <col min="9217" max="9217" width="1.25" customWidth="1"/>
    <col min="9218" max="9218" width="4.75" customWidth="1"/>
    <col min="9219" max="9220" width="9.5" customWidth="1"/>
    <col min="9221" max="9221" width="18.625" customWidth="1"/>
    <col min="9222" max="9222" width="13.375" customWidth="1"/>
    <col min="9223" max="9224" width="9.125" customWidth="1"/>
    <col min="9225" max="9225" width="11.5" customWidth="1"/>
    <col min="9226" max="9226" width="4.625" customWidth="1"/>
    <col min="9227" max="9230" width="4.125" customWidth="1"/>
    <col min="9231" max="9232" width="3.625" customWidth="1"/>
    <col min="9233" max="9233" width="4.375" customWidth="1"/>
    <col min="9473" max="9473" width="1.25" customWidth="1"/>
    <col min="9474" max="9474" width="4.75" customWidth="1"/>
    <col min="9475" max="9476" width="9.5" customWidth="1"/>
    <col min="9477" max="9477" width="18.625" customWidth="1"/>
    <col min="9478" max="9478" width="13.375" customWidth="1"/>
    <col min="9479" max="9480" width="9.125" customWidth="1"/>
    <col min="9481" max="9481" width="11.5" customWidth="1"/>
    <col min="9482" max="9482" width="4.625" customWidth="1"/>
    <col min="9483" max="9486" width="4.125" customWidth="1"/>
    <col min="9487" max="9488" width="3.625" customWidth="1"/>
    <col min="9489" max="9489" width="4.375" customWidth="1"/>
    <col min="9729" max="9729" width="1.25" customWidth="1"/>
    <col min="9730" max="9730" width="4.75" customWidth="1"/>
    <col min="9731" max="9732" width="9.5" customWidth="1"/>
    <col min="9733" max="9733" width="18.625" customWidth="1"/>
    <col min="9734" max="9734" width="13.375" customWidth="1"/>
    <col min="9735" max="9736" width="9.125" customWidth="1"/>
    <col min="9737" max="9737" width="11.5" customWidth="1"/>
    <col min="9738" max="9738" width="4.625" customWidth="1"/>
    <col min="9739" max="9742" width="4.125" customWidth="1"/>
    <col min="9743" max="9744" width="3.625" customWidth="1"/>
    <col min="9745" max="9745" width="4.375" customWidth="1"/>
    <col min="9985" max="9985" width="1.25" customWidth="1"/>
    <col min="9986" max="9986" width="4.75" customWidth="1"/>
    <col min="9987" max="9988" width="9.5" customWidth="1"/>
    <col min="9989" max="9989" width="18.625" customWidth="1"/>
    <col min="9990" max="9990" width="13.375" customWidth="1"/>
    <col min="9991" max="9992" width="9.125" customWidth="1"/>
    <col min="9993" max="9993" width="11.5" customWidth="1"/>
    <col min="9994" max="9994" width="4.625" customWidth="1"/>
    <col min="9995" max="9998" width="4.125" customWidth="1"/>
    <col min="9999" max="10000" width="3.625" customWidth="1"/>
    <col min="10001" max="10001" width="4.375" customWidth="1"/>
    <col min="10241" max="10241" width="1.25" customWidth="1"/>
    <col min="10242" max="10242" width="4.75" customWidth="1"/>
    <col min="10243" max="10244" width="9.5" customWidth="1"/>
    <col min="10245" max="10245" width="18.625" customWidth="1"/>
    <col min="10246" max="10246" width="13.375" customWidth="1"/>
    <col min="10247" max="10248" width="9.125" customWidth="1"/>
    <col min="10249" max="10249" width="11.5" customWidth="1"/>
    <col min="10250" max="10250" width="4.625" customWidth="1"/>
    <col min="10251" max="10254" width="4.125" customWidth="1"/>
    <col min="10255" max="10256" width="3.625" customWidth="1"/>
    <col min="10257" max="10257" width="4.375" customWidth="1"/>
    <col min="10497" max="10497" width="1.25" customWidth="1"/>
    <col min="10498" max="10498" width="4.75" customWidth="1"/>
    <col min="10499" max="10500" width="9.5" customWidth="1"/>
    <col min="10501" max="10501" width="18.625" customWidth="1"/>
    <col min="10502" max="10502" width="13.375" customWidth="1"/>
    <col min="10503" max="10504" width="9.125" customWidth="1"/>
    <col min="10505" max="10505" width="11.5" customWidth="1"/>
    <col min="10506" max="10506" width="4.625" customWidth="1"/>
    <col min="10507" max="10510" width="4.125" customWidth="1"/>
    <col min="10511" max="10512" width="3.625" customWidth="1"/>
    <col min="10513" max="10513" width="4.375" customWidth="1"/>
    <col min="10753" max="10753" width="1.25" customWidth="1"/>
    <col min="10754" max="10754" width="4.75" customWidth="1"/>
    <col min="10755" max="10756" width="9.5" customWidth="1"/>
    <col min="10757" max="10757" width="18.625" customWidth="1"/>
    <col min="10758" max="10758" width="13.375" customWidth="1"/>
    <col min="10759" max="10760" width="9.125" customWidth="1"/>
    <col min="10761" max="10761" width="11.5" customWidth="1"/>
    <col min="10762" max="10762" width="4.625" customWidth="1"/>
    <col min="10763" max="10766" width="4.125" customWidth="1"/>
    <col min="10767" max="10768" width="3.625" customWidth="1"/>
    <col min="10769" max="10769" width="4.375" customWidth="1"/>
    <col min="11009" max="11009" width="1.25" customWidth="1"/>
    <col min="11010" max="11010" width="4.75" customWidth="1"/>
    <col min="11011" max="11012" width="9.5" customWidth="1"/>
    <col min="11013" max="11013" width="18.625" customWidth="1"/>
    <col min="11014" max="11014" width="13.375" customWidth="1"/>
    <col min="11015" max="11016" width="9.125" customWidth="1"/>
    <col min="11017" max="11017" width="11.5" customWidth="1"/>
    <col min="11018" max="11018" width="4.625" customWidth="1"/>
    <col min="11019" max="11022" width="4.125" customWidth="1"/>
    <col min="11023" max="11024" width="3.625" customWidth="1"/>
    <col min="11025" max="11025" width="4.375" customWidth="1"/>
    <col min="11265" max="11265" width="1.25" customWidth="1"/>
    <col min="11266" max="11266" width="4.75" customWidth="1"/>
    <col min="11267" max="11268" width="9.5" customWidth="1"/>
    <col min="11269" max="11269" width="18.625" customWidth="1"/>
    <col min="11270" max="11270" width="13.375" customWidth="1"/>
    <col min="11271" max="11272" width="9.125" customWidth="1"/>
    <col min="11273" max="11273" width="11.5" customWidth="1"/>
    <col min="11274" max="11274" width="4.625" customWidth="1"/>
    <col min="11275" max="11278" width="4.125" customWidth="1"/>
    <col min="11279" max="11280" width="3.625" customWidth="1"/>
    <col min="11281" max="11281" width="4.375" customWidth="1"/>
    <col min="11521" max="11521" width="1.25" customWidth="1"/>
    <col min="11522" max="11522" width="4.75" customWidth="1"/>
    <col min="11523" max="11524" width="9.5" customWidth="1"/>
    <col min="11525" max="11525" width="18.625" customWidth="1"/>
    <col min="11526" max="11526" width="13.375" customWidth="1"/>
    <col min="11527" max="11528" width="9.125" customWidth="1"/>
    <col min="11529" max="11529" width="11.5" customWidth="1"/>
    <col min="11530" max="11530" width="4.625" customWidth="1"/>
    <col min="11531" max="11534" width="4.125" customWidth="1"/>
    <col min="11535" max="11536" width="3.625" customWidth="1"/>
    <col min="11537" max="11537" width="4.375" customWidth="1"/>
    <col min="11777" max="11777" width="1.25" customWidth="1"/>
    <col min="11778" max="11778" width="4.75" customWidth="1"/>
    <col min="11779" max="11780" width="9.5" customWidth="1"/>
    <col min="11781" max="11781" width="18.625" customWidth="1"/>
    <col min="11782" max="11782" width="13.375" customWidth="1"/>
    <col min="11783" max="11784" width="9.125" customWidth="1"/>
    <col min="11785" max="11785" width="11.5" customWidth="1"/>
    <col min="11786" max="11786" width="4.625" customWidth="1"/>
    <col min="11787" max="11790" width="4.125" customWidth="1"/>
    <col min="11791" max="11792" width="3.625" customWidth="1"/>
    <col min="11793" max="11793" width="4.375" customWidth="1"/>
    <col min="12033" max="12033" width="1.25" customWidth="1"/>
    <col min="12034" max="12034" width="4.75" customWidth="1"/>
    <col min="12035" max="12036" width="9.5" customWidth="1"/>
    <col min="12037" max="12037" width="18.625" customWidth="1"/>
    <col min="12038" max="12038" width="13.375" customWidth="1"/>
    <col min="12039" max="12040" width="9.125" customWidth="1"/>
    <col min="12041" max="12041" width="11.5" customWidth="1"/>
    <col min="12042" max="12042" width="4.625" customWidth="1"/>
    <col min="12043" max="12046" width="4.125" customWidth="1"/>
    <col min="12047" max="12048" width="3.625" customWidth="1"/>
    <col min="12049" max="12049" width="4.375" customWidth="1"/>
    <col min="12289" max="12289" width="1.25" customWidth="1"/>
    <col min="12290" max="12290" width="4.75" customWidth="1"/>
    <col min="12291" max="12292" width="9.5" customWidth="1"/>
    <col min="12293" max="12293" width="18.625" customWidth="1"/>
    <col min="12294" max="12294" width="13.375" customWidth="1"/>
    <col min="12295" max="12296" width="9.125" customWidth="1"/>
    <col min="12297" max="12297" width="11.5" customWidth="1"/>
    <col min="12298" max="12298" width="4.625" customWidth="1"/>
    <col min="12299" max="12302" width="4.125" customWidth="1"/>
    <col min="12303" max="12304" width="3.625" customWidth="1"/>
    <col min="12305" max="12305" width="4.375" customWidth="1"/>
    <col min="12545" max="12545" width="1.25" customWidth="1"/>
    <col min="12546" max="12546" width="4.75" customWidth="1"/>
    <col min="12547" max="12548" width="9.5" customWidth="1"/>
    <col min="12549" max="12549" width="18.625" customWidth="1"/>
    <col min="12550" max="12550" width="13.375" customWidth="1"/>
    <col min="12551" max="12552" width="9.125" customWidth="1"/>
    <col min="12553" max="12553" width="11.5" customWidth="1"/>
    <col min="12554" max="12554" width="4.625" customWidth="1"/>
    <col min="12555" max="12558" width="4.125" customWidth="1"/>
    <col min="12559" max="12560" width="3.625" customWidth="1"/>
    <col min="12561" max="12561" width="4.375" customWidth="1"/>
    <col min="12801" max="12801" width="1.25" customWidth="1"/>
    <col min="12802" max="12802" width="4.75" customWidth="1"/>
    <col min="12803" max="12804" width="9.5" customWidth="1"/>
    <col min="12805" max="12805" width="18.625" customWidth="1"/>
    <col min="12806" max="12806" width="13.375" customWidth="1"/>
    <col min="12807" max="12808" width="9.125" customWidth="1"/>
    <col min="12809" max="12809" width="11.5" customWidth="1"/>
    <col min="12810" max="12810" width="4.625" customWidth="1"/>
    <col min="12811" max="12814" width="4.125" customWidth="1"/>
    <col min="12815" max="12816" width="3.625" customWidth="1"/>
    <col min="12817" max="12817" width="4.375" customWidth="1"/>
    <col min="13057" max="13057" width="1.25" customWidth="1"/>
    <col min="13058" max="13058" width="4.75" customWidth="1"/>
    <col min="13059" max="13060" width="9.5" customWidth="1"/>
    <col min="13061" max="13061" width="18.625" customWidth="1"/>
    <col min="13062" max="13062" width="13.375" customWidth="1"/>
    <col min="13063" max="13064" width="9.125" customWidth="1"/>
    <col min="13065" max="13065" width="11.5" customWidth="1"/>
    <col min="13066" max="13066" width="4.625" customWidth="1"/>
    <col min="13067" max="13070" width="4.125" customWidth="1"/>
    <col min="13071" max="13072" width="3.625" customWidth="1"/>
    <col min="13073" max="13073" width="4.375" customWidth="1"/>
    <col min="13313" max="13313" width="1.25" customWidth="1"/>
    <col min="13314" max="13314" width="4.75" customWidth="1"/>
    <col min="13315" max="13316" width="9.5" customWidth="1"/>
    <col min="13317" max="13317" width="18.625" customWidth="1"/>
    <col min="13318" max="13318" width="13.375" customWidth="1"/>
    <col min="13319" max="13320" width="9.125" customWidth="1"/>
    <col min="13321" max="13321" width="11.5" customWidth="1"/>
    <col min="13322" max="13322" width="4.625" customWidth="1"/>
    <col min="13323" max="13326" width="4.125" customWidth="1"/>
    <col min="13327" max="13328" width="3.625" customWidth="1"/>
    <col min="13329" max="13329" width="4.375" customWidth="1"/>
    <col min="13569" max="13569" width="1.25" customWidth="1"/>
    <col min="13570" max="13570" width="4.75" customWidth="1"/>
    <col min="13571" max="13572" width="9.5" customWidth="1"/>
    <col min="13573" max="13573" width="18.625" customWidth="1"/>
    <col min="13574" max="13574" width="13.375" customWidth="1"/>
    <col min="13575" max="13576" width="9.125" customWidth="1"/>
    <col min="13577" max="13577" width="11.5" customWidth="1"/>
    <col min="13578" max="13578" width="4.625" customWidth="1"/>
    <col min="13579" max="13582" width="4.125" customWidth="1"/>
    <col min="13583" max="13584" width="3.625" customWidth="1"/>
    <col min="13585" max="13585" width="4.375" customWidth="1"/>
    <col min="13825" max="13825" width="1.25" customWidth="1"/>
    <col min="13826" max="13826" width="4.75" customWidth="1"/>
    <col min="13827" max="13828" width="9.5" customWidth="1"/>
    <col min="13829" max="13829" width="18.625" customWidth="1"/>
    <col min="13830" max="13830" width="13.375" customWidth="1"/>
    <col min="13831" max="13832" width="9.125" customWidth="1"/>
    <col min="13833" max="13833" width="11.5" customWidth="1"/>
    <col min="13834" max="13834" width="4.625" customWidth="1"/>
    <col min="13835" max="13838" width="4.125" customWidth="1"/>
    <col min="13839" max="13840" width="3.625" customWidth="1"/>
    <col min="13841" max="13841" width="4.375" customWidth="1"/>
    <col min="14081" max="14081" width="1.25" customWidth="1"/>
    <col min="14082" max="14082" width="4.75" customWidth="1"/>
    <col min="14083" max="14084" width="9.5" customWidth="1"/>
    <col min="14085" max="14085" width="18.625" customWidth="1"/>
    <col min="14086" max="14086" width="13.375" customWidth="1"/>
    <col min="14087" max="14088" width="9.125" customWidth="1"/>
    <col min="14089" max="14089" width="11.5" customWidth="1"/>
    <col min="14090" max="14090" width="4.625" customWidth="1"/>
    <col min="14091" max="14094" width="4.125" customWidth="1"/>
    <col min="14095" max="14096" width="3.625" customWidth="1"/>
    <col min="14097" max="14097" width="4.375" customWidth="1"/>
    <col min="14337" max="14337" width="1.25" customWidth="1"/>
    <col min="14338" max="14338" width="4.75" customWidth="1"/>
    <col min="14339" max="14340" width="9.5" customWidth="1"/>
    <col min="14341" max="14341" width="18.625" customWidth="1"/>
    <col min="14342" max="14342" width="13.375" customWidth="1"/>
    <col min="14343" max="14344" width="9.125" customWidth="1"/>
    <col min="14345" max="14345" width="11.5" customWidth="1"/>
    <col min="14346" max="14346" width="4.625" customWidth="1"/>
    <col min="14347" max="14350" width="4.125" customWidth="1"/>
    <col min="14351" max="14352" width="3.625" customWidth="1"/>
    <col min="14353" max="14353" width="4.375" customWidth="1"/>
    <col min="14593" max="14593" width="1.25" customWidth="1"/>
    <col min="14594" max="14594" width="4.75" customWidth="1"/>
    <col min="14595" max="14596" width="9.5" customWidth="1"/>
    <col min="14597" max="14597" width="18.625" customWidth="1"/>
    <col min="14598" max="14598" width="13.375" customWidth="1"/>
    <col min="14599" max="14600" width="9.125" customWidth="1"/>
    <col min="14601" max="14601" width="11.5" customWidth="1"/>
    <col min="14602" max="14602" width="4.625" customWidth="1"/>
    <col min="14603" max="14606" width="4.125" customWidth="1"/>
    <col min="14607" max="14608" width="3.625" customWidth="1"/>
    <col min="14609" max="14609" width="4.375" customWidth="1"/>
    <col min="14849" max="14849" width="1.25" customWidth="1"/>
    <col min="14850" max="14850" width="4.75" customWidth="1"/>
    <col min="14851" max="14852" width="9.5" customWidth="1"/>
    <col min="14853" max="14853" width="18.625" customWidth="1"/>
    <col min="14854" max="14854" width="13.375" customWidth="1"/>
    <col min="14855" max="14856" width="9.125" customWidth="1"/>
    <col min="14857" max="14857" width="11.5" customWidth="1"/>
    <col min="14858" max="14858" width="4.625" customWidth="1"/>
    <col min="14859" max="14862" width="4.125" customWidth="1"/>
    <col min="14863" max="14864" width="3.625" customWidth="1"/>
    <col min="14865" max="14865" width="4.375" customWidth="1"/>
    <col min="15105" max="15105" width="1.25" customWidth="1"/>
    <col min="15106" max="15106" width="4.75" customWidth="1"/>
    <col min="15107" max="15108" width="9.5" customWidth="1"/>
    <col min="15109" max="15109" width="18.625" customWidth="1"/>
    <col min="15110" max="15110" width="13.375" customWidth="1"/>
    <col min="15111" max="15112" width="9.125" customWidth="1"/>
    <col min="15113" max="15113" width="11.5" customWidth="1"/>
    <col min="15114" max="15114" width="4.625" customWidth="1"/>
    <col min="15115" max="15118" width="4.125" customWidth="1"/>
    <col min="15119" max="15120" width="3.625" customWidth="1"/>
    <col min="15121" max="15121" width="4.375" customWidth="1"/>
    <col min="15361" max="15361" width="1.25" customWidth="1"/>
    <col min="15362" max="15362" width="4.75" customWidth="1"/>
    <col min="15363" max="15364" width="9.5" customWidth="1"/>
    <col min="15365" max="15365" width="18.625" customWidth="1"/>
    <col min="15366" max="15366" width="13.375" customWidth="1"/>
    <col min="15367" max="15368" width="9.125" customWidth="1"/>
    <col min="15369" max="15369" width="11.5" customWidth="1"/>
    <col min="15370" max="15370" width="4.625" customWidth="1"/>
    <col min="15371" max="15374" width="4.125" customWidth="1"/>
    <col min="15375" max="15376" width="3.625" customWidth="1"/>
    <col min="15377" max="15377" width="4.375" customWidth="1"/>
    <col min="15617" max="15617" width="1.25" customWidth="1"/>
    <col min="15618" max="15618" width="4.75" customWidth="1"/>
    <col min="15619" max="15620" width="9.5" customWidth="1"/>
    <col min="15621" max="15621" width="18.625" customWidth="1"/>
    <col min="15622" max="15622" width="13.375" customWidth="1"/>
    <col min="15623" max="15624" width="9.125" customWidth="1"/>
    <col min="15625" max="15625" width="11.5" customWidth="1"/>
    <col min="15626" max="15626" width="4.625" customWidth="1"/>
    <col min="15627" max="15630" width="4.125" customWidth="1"/>
    <col min="15631" max="15632" width="3.625" customWidth="1"/>
    <col min="15633" max="15633" width="4.375" customWidth="1"/>
    <col min="15873" max="15873" width="1.25" customWidth="1"/>
    <col min="15874" max="15874" width="4.75" customWidth="1"/>
    <col min="15875" max="15876" width="9.5" customWidth="1"/>
    <col min="15877" max="15877" width="18.625" customWidth="1"/>
    <col min="15878" max="15878" width="13.375" customWidth="1"/>
    <col min="15879" max="15880" width="9.125" customWidth="1"/>
    <col min="15881" max="15881" width="11.5" customWidth="1"/>
    <col min="15882" max="15882" width="4.625" customWidth="1"/>
    <col min="15883" max="15886" width="4.125" customWidth="1"/>
    <col min="15887" max="15888" width="3.625" customWidth="1"/>
    <col min="15889" max="15889" width="4.375" customWidth="1"/>
    <col min="16129" max="16129" width="1.25" customWidth="1"/>
    <col min="16130" max="16130" width="4.75" customWidth="1"/>
    <col min="16131" max="16132" width="9.5" customWidth="1"/>
    <col min="16133" max="16133" width="18.625" customWidth="1"/>
    <col min="16134" max="16134" width="13.375" customWidth="1"/>
    <col min="16135" max="16136" width="9.125" customWidth="1"/>
    <col min="16137" max="16137" width="11.5" customWidth="1"/>
    <col min="16138" max="16138" width="4.625" customWidth="1"/>
    <col min="16139" max="16142" width="4.125" customWidth="1"/>
    <col min="16143" max="16144" width="3.625" customWidth="1"/>
    <col min="16145" max="16145" width="4.375" customWidth="1"/>
  </cols>
  <sheetData>
    <row r="1" spans="2:19" ht="17.25" customHeight="1">
      <c r="B1" s="35" t="s">
        <v>50</v>
      </c>
      <c r="E1" s="20"/>
      <c r="F1" s="20"/>
      <c r="G1" s="20"/>
      <c r="H1" s="20"/>
      <c r="I1" s="20"/>
      <c r="J1" s="20"/>
      <c r="K1" s="20"/>
    </row>
    <row r="2" spans="2:19" ht="33.75" customHeight="1">
      <c r="B2" s="517" t="s">
        <v>117</v>
      </c>
      <c r="C2" s="585"/>
      <c r="D2" s="585"/>
      <c r="E2" s="585"/>
      <c r="F2" s="585"/>
      <c r="G2" s="585"/>
      <c r="H2" s="585"/>
      <c r="I2" s="585"/>
      <c r="J2" s="7"/>
      <c r="K2" s="7"/>
      <c r="L2" s="7"/>
      <c r="M2" s="7"/>
      <c r="N2" s="7"/>
      <c r="O2" s="18"/>
      <c r="P2" s="18"/>
    </row>
    <row r="3" spans="2:19" ht="12" customHeight="1">
      <c r="B3" s="18"/>
      <c r="C3" s="7"/>
      <c r="D3" s="7"/>
      <c r="E3" s="7"/>
      <c r="F3" s="7"/>
      <c r="G3" s="7"/>
      <c r="H3" s="7"/>
      <c r="I3" s="7"/>
      <c r="J3" s="7"/>
      <c r="K3" s="7"/>
      <c r="L3" s="7"/>
      <c r="M3" s="7"/>
      <c r="N3" s="7"/>
      <c r="O3" s="18"/>
      <c r="P3" s="18"/>
    </row>
    <row r="4" spans="2:19" ht="24.75" customHeight="1">
      <c r="B4" s="591" t="s">
        <v>142</v>
      </c>
      <c r="C4" s="518"/>
      <c r="D4" s="518" t="str">
        <f>基礎データ入力!C2</f>
        <v>○○高校改築工事</v>
      </c>
      <c r="E4" s="518"/>
      <c r="F4" s="518"/>
      <c r="G4" s="518"/>
      <c r="H4" s="18"/>
      <c r="I4" s="99" t="s">
        <v>424</v>
      </c>
      <c r="K4" s="18"/>
      <c r="L4" s="18"/>
      <c r="M4" s="18"/>
      <c r="N4" s="18"/>
      <c r="O4" s="18"/>
      <c r="P4" s="18"/>
    </row>
    <row r="5" spans="2:19" ht="11.25" customHeight="1">
      <c r="C5" s="26"/>
      <c r="D5" s="26"/>
      <c r="E5" s="28"/>
      <c r="F5" s="18"/>
      <c r="G5" s="18"/>
      <c r="H5" s="18"/>
      <c r="I5" s="18"/>
      <c r="J5" s="18"/>
      <c r="K5" s="18"/>
      <c r="L5" s="18"/>
      <c r="M5" s="18"/>
      <c r="N5" s="18"/>
      <c r="O5" s="18"/>
      <c r="P5" s="18"/>
    </row>
    <row r="6" spans="2:19" ht="29.25" customHeight="1">
      <c r="B6" s="30" t="s">
        <v>463</v>
      </c>
      <c r="C6" s="588" t="s">
        <v>26</v>
      </c>
      <c r="D6" s="588"/>
      <c r="F6" s="586" t="s">
        <v>646</v>
      </c>
      <c r="G6" s="587" t="str">
        <f>基礎データ入力!C7</f>
        <v>○○建設株式会社</v>
      </c>
      <c r="H6" s="587"/>
      <c r="I6" s="587"/>
      <c r="J6" s="18"/>
      <c r="K6" s="18"/>
      <c r="L6" s="18"/>
      <c r="M6" s="18"/>
      <c r="N6" s="18"/>
      <c r="O6" s="18"/>
      <c r="P6" s="18"/>
      <c r="S6" t="s">
        <v>464</v>
      </c>
    </row>
    <row r="7" spans="2:19" ht="29.25" customHeight="1">
      <c r="B7" s="30" t="s">
        <v>463</v>
      </c>
      <c r="C7" s="588" t="s">
        <v>27</v>
      </c>
      <c r="D7" s="588"/>
      <c r="E7" s="27"/>
      <c r="F7" s="586"/>
      <c r="G7" s="587"/>
      <c r="H7" s="587"/>
      <c r="I7" s="587"/>
      <c r="J7" s="18"/>
      <c r="K7" s="18"/>
      <c r="L7" s="18"/>
      <c r="M7" s="18"/>
      <c r="N7" s="18"/>
      <c r="O7" s="18"/>
      <c r="P7" s="18"/>
      <c r="S7" t="s">
        <v>465</v>
      </c>
    </row>
    <row r="8" spans="2:19" ht="21" customHeight="1">
      <c r="B8" s="589" t="s">
        <v>466</v>
      </c>
      <c r="C8" s="590"/>
      <c r="D8" s="590"/>
      <c r="E8" s="28"/>
      <c r="F8" s="18"/>
      <c r="G8" s="18"/>
      <c r="H8" s="18"/>
      <c r="I8" s="18"/>
      <c r="J8" s="18"/>
      <c r="K8" s="18"/>
      <c r="L8" s="18"/>
      <c r="M8" s="18"/>
      <c r="N8" s="18"/>
      <c r="O8" s="18"/>
      <c r="P8" s="18"/>
      <c r="R8" t="s">
        <v>467</v>
      </c>
    </row>
    <row r="9" spans="2:19" ht="27" customHeight="1">
      <c r="B9" s="288" t="s">
        <v>21</v>
      </c>
      <c r="C9" s="534" t="s">
        <v>22</v>
      </c>
      <c r="D9" s="534"/>
      <c r="E9" s="534"/>
      <c r="F9" s="288" t="s">
        <v>23</v>
      </c>
      <c r="G9" s="288" t="s">
        <v>24</v>
      </c>
      <c r="H9" s="288" t="s">
        <v>25</v>
      </c>
      <c r="I9" s="288" t="s">
        <v>18</v>
      </c>
      <c r="K9" s="7"/>
      <c r="L9" s="7"/>
      <c r="M9" s="7"/>
      <c r="N9" s="7"/>
    </row>
    <row r="10" spans="2:19" ht="27" customHeight="1">
      <c r="B10" s="288">
        <v>1</v>
      </c>
      <c r="C10" s="584"/>
      <c r="D10" s="584"/>
      <c r="E10" s="584"/>
      <c r="F10" s="287"/>
      <c r="G10" s="288"/>
      <c r="H10" s="288"/>
      <c r="I10" s="288"/>
      <c r="J10" s="7"/>
      <c r="K10" s="7"/>
      <c r="L10" s="7"/>
      <c r="M10" s="7"/>
      <c r="N10" s="7"/>
      <c r="R10" t="s">
        <v>468</v>
      </c>
    </row>
    <row r="11" spans="2:19" ht="27" customHeight="1">
      <c r="B11" s="288">
        <v>2</v>
      </c>
      <c r="C11" s="584"/>
      <c r="D11" s="584"/>
      <c r="E11" s="584"/>
      <c r="F11" s="287"/>
      <c r="G11" s="288"/>
      <c r="H11" s="288"/>
      <c r="I11" s="288"/>
      <c r="J11" s="7"/>
      <c r="K11" s="7"/>
      <c r="L11" s="7"/>
      <c r="M11" s="7"/>
      <c r="N11" s="7"/>
      <c r="R11" t="s">
        <v>469</v>
      </c>
    </row>
    <row r="12" spans="2:19" ht="27" customHeight="1">
      <c r="B12" s="288">
        <v>3</v>
      </c>
      <c r="C12" s="584"/>
      <c r="D12" s="584"/>
      <c r="E12" s="584"/>
      <c r="F12" s="287"/>
      <c r="G12" s="288"/>
      <c r="H12" s="288"/>
      <c r="I12" s="288"/>
      <c r="J12" s="7"/>
      <c r="K12" s="7"/>
      <c r="L12" s="7"/>
      <c r="M12" s="7"/>
      <c r="N12" s="7"/>
      <c r="R12" t="s">
        <v>470</v>
      </c>
    </row>
    <row r="13" spans="2:19" ht="27" customHeight="1">
      <c r="B13" s="288">
        <v>4</v>
      </c>
      <c r="C13" s="584"/>
      <c r="D13" s="584"/>
      <c r="E13" s="584"/>
      <c r="F13" s="287"/>
      <c r="G13" s="288"/>
      <c r="H13" s="288"/>
      <c r="I13" s="288"/>
      <c r="J13" s="7"/>
      <c r="K13" s="7"/>
      <c r="L13" s="7"/>
      <c r="M13" s="7"/>
      <c r="N13" s="7"/>
      <c r="R13" t="s">
        <v>471</v>
      </c>
    </row>
    <row r="14" spans="2:19" ht="27" customHeight="1">
      <c r="B14" s="288">
        <v>5</v>
      </c>
      <c r="C14" s="584"/>
      <c r="D14" s="584"/>
      <c r="E14" s="584"/>
      <c r="F14" s="287"/>
      <c r="G14" s="288"/>
      <c r="H14" s="288"/>
      <c r="I14" s="288"/>
      <c r="J14" s="7"/>
      <c r="K14" s="7"/>
      <c r="L14" s="7"/>
      <c r="M14" s="7"/>
      <c r="N14" s="7"/>
      <c r="R14" t="s">
        <v>472</v>
      </c>
    </row>
    <row r="15" spans="2:19" ht="27" customHeight="1">
      <c r="B15" s="288">
        <v>6</v>
      </c>
      <c r="C15" s="584"/>
      <c r="D15" s="584"/>
      <c r="E15" s="584"/>
      <c r="F15" s="29"/>
      <c r="G15" s="288"/>
      <c r="H15" s="288"/>
      <c r="I15" s="288"/>
      <c r="J15" s="7"/>
      <c r="K15" s="7"/>
      <c r="L15" s="7"/>
      <c r="M15" s="7"/>
      <c r="N15" s="7"/>
      <c r="R15" t="s">
        <v>473</v>
      </c>
    </row>
    <row r="16" spans="2:19" ht="27" customHeight="1">
      <c r="B16" s="288">
        <v>7</v>
      </c>
      <c r="C16" s="584"/>
      <c r="D16" s="584"/>
      <c r="E16" s="584"/>
      <c r="F16" s="287"/>
      <c r="G16" s="288"/>
      <c r="H16" s="288"/>
      <c r="I16" s="288"/>
      <c r="J16" s="7"/>
      <c r="K16" s="7"/>
      <c r="L16" s="7"/>
      <c r="M16" s="7"/>
      <c r="N16" s="7"/>
      <c r="R16" t="s">
        <v>474</v>
      </c>
    </row>
    <row r="17" spans="2:18" ht="27" customHeight="1">
      <c r="B17" s="288">
        <v>8</v>
      </c>
      <c r="C17" s="584"/>
      <c r="D17" s="584"/>
      <c r="E17" s="584"/>
      <c r="F17" s="287"/>
      <c r="G17" s="288"/>
      <c r="H17" s="288"/>
      <c r="I17" s="288"/>
      <c r="J17" s="7"/>
      <c r="K17" s="7"/>
      <c r="L17" s="7"/>
      <c r="M17" s="7"/>
      <c r="N17" s="7"/>
      <c r="R17" t="s">
        <v>475</v>
      </c>
    </row>
    <row r="18" spans="2:18" ht="27" customHeight="1">
      <c r="B18" s="288">
        <v>9</v>
      </c>
      <c r="C18" s="584"/>
      <c r="D18" s="584"/>
      <c r="E18" s="584"/>
      <c r="F18" s="287"/>
      <c r="G18" s="288"/>
      <c r="H18" s="288"/>
      <c r="I18" s="288"/>
      <c r="J18" s="7"/>
      <c r="K18" s="7"/>
      <c r="L18" s="7"/>
      <c r="M18" s="7"/>
      <c r="N18" s="7"/>
      <c r="R18" t="s">
        <v>476</v>
      </c>
    </row>
    <row r="19" spans="2:18" ht="27" customHeight="1">
      <c r="B19" s="288">
        <v>10</v>
      </c>
      <c r="C19" s="584"/>
      <c r="D19" s="584"/>
      <c r="E19" s="584"/>
      <c r="F19" s="287"/>
      <c r="G19" s="288"/>
      <c r="H19" s="288"/>
      <c r="I19" s="288"/>
      <c r="J19" s="7"/>
      <c r="K19" s="7"/>
      <c r="L19" s="7"/>
      <c r="M19" s="7"/>
      <c r="N19" s="7"/>
      <c r="R19" t="s">
        <v>477</v>
      </c>
    </row>
    <row r="20" spans="2:18" ht="27" customHeight="1">
      <c r="B20" s="288">
        <v>11</v>
      </c>
      <c r="C20" s="584"/>
      <c r="D20" s="584"/>
      <c r="E20" s="584"/>
      <c r="F20" s="287"/>
      <c r="G20" s="288"/>
      <c r="H20" s="288"/>
      <c r="I20" s="288"/>
      <c r="J20" s="7"/>
      <c r="K20" s="7"/>
      <c r="L20" s="7"/>
      <c r="M20" s="7"/>
      <c r="N20" s="7"/>
      <c r="R20" t="s">
        <v>478</v>
      </c>
    </row>
    <row r="21" spans="2:18" ht="27" customHeight="1">
      <c r="B21" s="288">
        <v>12</v>
      </c>
      <c r="C21" s="584"/>
      <c r="D21" s="584"/>
      <c r="E21" s="584"/>
      <c r="F21" s="287"/>
      <c r="G21" s="288"/>
      <c r="H21" s="288"/>
      <c r="I21" s="288"/>
      <c r="J21" s="7"/>
      <c r="K21" s="7"/>
      <c r="L21" s="7"/>
      <c r="M21" s="7"/>
      <c r="N21" s="7"/>
      <c r="R21" t="s">
        <v>479</v>
      </c>
    </row>
    <row r="22" spans="2:18" ht="27" customHeight="1">
      <c r="B22" s="288">
        <v>13</v>
      </c>
      <c r="C22" s="584"/>
      <c r="D22" s="584"/>
      <c r="E22" s="584"/>
      <c r="F22" s="287"/>
      <c r="G22" s="288"/>
      <c r="H22" s="288"/>
      <c r="I22" s="288"/>
      <c r="J22" s="7"/>
      <c r="K22" s="7"/>
      <c r="L22" s="7"/>
      <c r="M22" s="7"/>
      <c r="N22" s="7"/>
      <c r="R22" t="s">
        <v>480</v>
      </c>
    </row>
    <row r="23" spans="2:18" ht="27" customHeight="1">
      <c r="B23" s="288">
        <v>14</v>
      </c>
      <c r="C23" s="584"/>
      <c r="D23" s="584"/>
      <c r="E23" s="584"/>
      <c r="F23" s="287"/>
      <c r="G23" s="288"/>
      <c r="H23" s="288"/>
      <c r="I23" s="288"/>
      <c r="J23" s="7"/>
      <c r="K23" s="7"/>
      <c r="L23" s="7"/>
      <c r="M23" s="7"/>
      <c r="N23" s="7"/>
      <c r="R23" t="s">
        <v>481</v>
      </c>
    </row>
    <row r="24" spans="2:18" ht="27" customHeight="1">
      <c r="B24" s="288">
        <v>15</v>
      </c>
      <c r="C24" s="584"/>
      <c r="D24" s="584"/>
      <c r="E24" s="584"/>
      <c r="F24" s="287"/>
      <c r="G24" s="288"/>
      <c r="H24" s="288"/>
      <c r="I24" s="288"/>
      <c r="J24" s="7"/>
      <c r="K24" s="7"/>
      <c r="L24" s="7"/>
      <c r="M24" s="7"/>
      <c r="N24" s="7"/>
      <c r="R24" t="s">
        <v>482</v>
      </c>
    </row>
    <row r="25" spans="2:18" ht="27" customHeight="1">
      <c r="B25" s="288">
        <v>16</v>
      </c>
      <c r="C25" s="584"/>
      <c r="D25" s="584"/>
      <c r="E25" s="584"/>
      <c r="F25" s="287"/>
      <c r="G25" s="288"/>
      <c r="H25" s="288"/>
      <c r="I25" s="288"/>
      <c r="J25" s="7"/>
      <c r="K25" s="7"/>
      <c r="L25" s="7"/>
      <c r="M25" s="7"/>
      <c r="N25" s="7"/>
      <c r="R25" t="s">
        <v>483</v>
      </c>
    </row>
    <row r="26" spans="2:18" ht="27" customHeight="1">
      <c r="B26" s="288">
        <v>17</v>
      </c>
      <c r="C26" s="584"/>
      <c r="D26" s="584"/>
      <c r="E26" s="584"/>
      <c r="F26" s="287"/>
      <c r="G26" s="288"/>
      <c r="H26" s="288"/>
      <c r="I26" s="288"/>
      <c r="J26" s="7"/>
      <c r="K26" s="7"/>
      <c r="L26" s="7"/>
      <c r="M26" s="7"/>
      <c r="N26" s="7"/>
      <c r="R26" t="s">
        <v>484</v>
      </c>
    </row>
    <row r="27" spans="2:18" ht="27" customHeight="1">
      <c r="B27" s="288">
        <v>18</v>
      </c>
      <c r="C27" s="584"/>
      <c r="D27" s="584"/>
      <c r="E27" s="584"/>
      <c r="F27" s="287"/>
      <c r="G27" s="288"/>
      <c r="H27" s="288"/>
      <c r="I27" s="288"/>
      <c r="J27" s="7"/>
      <c r="K27" s="7"/>
      <c r="L27" s="7"/>
      <c r="M27" s="7"/>
      <c r="N27" s="7"/>
      <c r="R27" t="s">
        <v>485</v>
      </c>
    </row>
    <row r="28" spans="2:18" ht="27" customHeight="1">
      <c r="B28" s="288">
        <v>19</v>
      </c>
      <c r="C28" s="584"/>
      <c r="D28" s="584"/>
      <c r="E28" s="584"/>
      <c r="F28" s="287"/>
      <c r="G28" s="288"/>
      <c r="H28" s="288"/>
      <c r="I28" s="288"/>
      <c r="J28" s="7"/>
      <c r="K28" s="7"/>
      <c r="L28" s="7"/>
      <c r="M28" s="7"/>
      <c r="N28" s="7"/>
      <c r="R28" t="s">
        <v>486</v>
      </c>
    </row>
    <row r="29" spans="2:18" ht="27" customHeight="1">
      <c r="B29" s="288">
        <v>20</v>
      </c>
      <c r="C29" s="584"/>
      <c r="D29" s="584"/>
      <c r="E29" s="584"/>
      <c r="F29" s="287"/>
      <c r="G29" s="288"/>
      <c r="H29" s="288"/>
      <c r="I29" s="288"/>
      <c r="J29" s="7"/>
      <c r="K29" s="7"/>
      <c r="L29" s="7"/>
      <c r="M29" s="7"/>
      <c r="N29" s="7"/>
      <c r="O29" s="7"/>
      <c r="P29" s="7"/>
      <c r="R29" t="s">
        <v>487</v>
      </c>
    </row>
    <row r="30" spans="2:18" ht="18" customHeight="1">
      <c r="B30" s="2" t="s">
        <v>488</v>
      </c>
      <c r="E30" s="2"/>
      <c r="F30" s="2"/>
      <c r="G30" s="2"/>
      <c r="H30" s="2"/>
      <c r="I30" s="4"/>
      <c r="K30" s="11"/>
      <c r="L30" s="290"/>
      <c r="M30" s="3"/>
      <c r="N30" s="7"/>
      <c r="O30" s="7"/>
      <c r="P30" s="7"/>
      <c r="R30" t="s">
        <v>489</v>
      </c>
    </row>
    <row r="31" spans="2:18" ht="18" customHeight="1">
      <c r="B31" t="s">
        <v>490</v>
      </c>
      <c r="E31" s="2"/>
      <c r="F31" s="2"/>
      <c r="G31" s="2"/>
      <c r="H31" s="2"/>
      <c r="I31" s="4"/>
      <c r="K31" s="11"/>
      <c r="L31" s="290"/>
      <c r="M31" s="3"/>
      <c r="N31" s="7"/>
      <c r="O31" s="7"/>
      <c r="P31" s="7"/>
      <c r="R31" t="s">
        <v>491</v>
      </c>
    </row>
    <row r="32" spans="2:18" ht="18" customHeight="1">
      <c r="E32" s="2"/>
      <c r="F32" s="2"/>
      <c r="G32" s="2"/>
      <c r="H32" s="2"/>
      <c r="I32" s="4"/>
      <c r="K32" s="11"/>
      <c r="L32" s="290"/>
      <c r="M32" s="3"/>
      <c r="N32" s="7"/>
      <c r="O32" s="7"/>
      <c r="P32" s="7"/>
      <c r="R32" t="s">
        <v>492</v>
      </c>
    </row>
    <row r="33" spans="5:18" ht="18" customHeight="1">
      <c r="E33" s="2"/>
      <c r="F33" s="2"/>
      <c r="G33" s="2"/>
      <c r="H33" s="2"/>
      <c r="I33" s="4"/>
      <c r="K33" s="3"/>
      <c r="L33" s="7"/>
      <c r="M33" s="3"/>
      <c r="N33" s="7"/>
      <c r="O33" s="7"/>
      <c r="P33" s="7"/>
      <c r="R33" t="s">
        <v>493</v>
      </c>
    </row>
    <row r="34" spans="5:18" ht="17.25" customHeight="1"/>
    <row r="35" spans="5:18" ht="17.25" customHeight="1"/>
    <row r="36" spans="5:18" ht="17.25" customHeight="1"/>
    <row r="37" spans="5:18" ht="17.25" customHeight="1"/>
    <row r="38" spans="5:18" ht="17.25" customHeight="1"/>
    <row r="39" spans="5:18" ht="17.25" customHeight="1"/>
    <row r="40" spans="5:18" ht="17.25" customHeight="1"/>
    <row r="41" spans="5:18" ht="17.25" customHeight="1"/>
    <row r="42" spans="5:18" ht="17.25" customHeight="1"/>
    <row r="43" spans="5:18" ht="17.25" customHeight="1"/>
    <row r="44" spans="5:18" ht="17.25" customHeight="1"/>
    <row r="45" spans="5:18" ht="17.25" customHeight="1"/>
    <row r="46" spans="5:18" ht="17.25" customHeight="1"/>
    <row r="47" spans="5:18" ht="17.25" customHeight="1"/>
    <row r="48" spans="5:18" ht="17.25" customHeight="1"/>
    <row r="49" ht="17.25" customHeight="1"/>
    <row r="50" ht="17.25" customHeight="1"/>
    <row r="51" ht="17.25" customHeight="1"/>
    <row r="52" ht="17.25" customHeight="1"/>
    <row r="53" ht="17.25" customHeight="1"/>
    <row r="54" ht="17.25" customHeight="1"/>
    <row r="55" ht="17.25" customHeight="1"/>
  </sheetData>
  <mergeCells count="29">
    <mergeCell ref="C18:E18"/>
    <mergeCell ref="C19:E19"/>
    <mergeCell ref="C20:E20"/>
    <mergeCell ref="C21:E21"/>
    <mergeCell ref="B2:I2"/>
    <mergeCell ref="C9:E9"/>
    <mergeCell ref="F6:F7"/>
    <mergeCell ref="G6:I7"/>
    <mergeCell ref="C6:D6"/>
    <mergeCell ref="C7:D7"/>
    <mergeCell ref="B8:D8"/>
    <mergeCell ref="B4:C4"/>
    <mergeCell ref="D4:G4"/>
    <mergeCell ref="C16:E16"/>
    <mergeCell ref="C17:E17"/>
    <mergeCell ref="C10:E10"/>
    <mergeCell ref="C11:E11"/>
    <mergeCell ref="C12:E12"/>
    <mergeCell ref="C13:E13"/>
    <mergeCell ref="C14:E14"/>
    <mergeCell ref="C15:E15"/>
    <mergeCell ref="C29:E29"/>
    <mergeCell ref="C22:E22"/>
    <mergeCell ref="C23:E23"/>
    <mergeCell ref="C24:E24"/>
    <mergeCell ref="C25:E25"/>
    <mergeCell ref="C26:E26"/>
    <mergeCell ref="C27:E27"/>
    <mergeCell ref="C28:E28"/>
  </mergeCells>
  <phoneticPr fontId="6"/>
  <dataValidations count="2">
    <dataValidation type="list" allowBlank="1" showInputMessage="1" showErrorMessage="1" sqref="B6:B7 IX6:IX7 ST6:ST7 ACP6:ACP7 AML6:AML7 AWH6:AWH7 BGD6:BGD7 BPZ6:BPZ7 BZV6:BZV7 CJR6:CJR7 CTN6:CTN7 DDJ6:DDJ7 DNF6:DNF7 DXB6:DXB7 EGX6:EGX7 EQT6:EQT7 FAP6:FAP7 FKL6:FKL7 FUH6:FUH7 GED6:GED7 GNZ6:GNZ7 GXV6:GXV7 HHR6:HHR7 HRN6:HRN7 IBJ6:IBJ7 ILF6:ILF7 IVB6:IVB7 JEX6:JEX7 JOT6:JOT7 JYP6:JYP7 KIL6:KIL7 KSH6:KSH7 LCD6:LCD7 LLZ6:LLZ7 LVV6:LVV7 MFR6:MFR7 MPN6:MPN7 MZJ6:MZJ7 NJF6:NJF7 NTB6:NTB7 OCX6:OCX7 OMT6:OMT7 OWP6:OWP7 PGL6:PGL7 PQH6:PQH7 QAD6:QAD7 QJZ6:QJZ7 QTV6:QTV7 RDR6:RDR7 RNN6:RNN7 RXJ6:RXJ7 SHF6:SHF7 SRB6:SRB7 TAX6:TAX7 TKT6:TKT7 TUP6:TUP7 UEL6:UEL7 UOH6:UOH7 UYD6:UYD7 VHZ6:VHZ7 VRV6:VRV7 WBR6:WBR7 WLN6:WLN7 WVJ6:WVJ7 B65542:B65543 IX65542:IX65543 ST65542:ST65543 ACP65542:ACP65543 AML65542:AML65543 AWH65542:AWH65543 BGD65542:BGD65543 BPZ65542:BPZ65543 BZV65542:BZV65543 CJR65542:CJR65543 CTN65542:CTN65543 DDJ65542:DDJ65543 DNF65542:DNF65543 DXB65542:DXB65543 EGX65542:EGX65543 EQT65542:EQT65543 FAP65542:FAP65543 FKL65542:FKL65543 FUH65542:FUH65543 GED65542:GED65543 GNZ65542:GNZ65543 GXV65542:GXV65543 HHR65542:HHR65543 HRN65542:HRN65543 IBJ65542:IBJ65543 ILF65542:ILF65543 IVB65542:IVB65543 JEX65542:JEX65543 JOT65542:JOT65543 JYP65542:JYP65543 KIL65542:KIL65543 KSH65542:KSH65543 LCD65542:LCD65543 LLZ65542:LLZ65543 LVV65542:LVV65543 MFR65542:MFR65543 MPN65542:MPN65543 MZJ65542:MZJ65543 NJF65542:NJF65543 NTB65542:NTB65543 OCX65542:OCX65543 OMT65542:OMT65543 OWP65542:OWP65543 PGL65542:PGL65543 PQH65542:PQH65543 QAD65542:QAD65543 QJZ65542:QJZ65543 QTV65542:QTV65543 RDR65542:RDR65543 RNN65542:RNN65543 RXJ65542:RXJ65543 SHF65542:SHF65543 SRB65542:SRB65543 TAX65542:TAX65543 TKT65542:TKT65543 TUP65542:TUP65543 UEL65542:UEL65543 UOH65542:UOH65543 UYD65542:UYD65543 VHZ65542:VHZ65543 VRV65542:VRV65543 WBR65542:WBR65543 WLN65542:WLN65543 WVJ65542:WVJ65543 B131078:B131079 IX131078:IX131079 ST131078:ST131079 ACP131078:ACP131079 AML131078:AML131079 AWH131078:AWH131079 BGD131078:BGD131079 BPZ131078:BPZ131079 BZV131078:BZV131079 CJR131078:CJR131079 CTN131078:CTN131079 DDJ131078:DDJ131079 DNF131078:DNF131079 DXB131078:DXB131079 EGX131078:EGX131079 EQT131078:EQT131079 FAP131078:FAP131079 FKL131078:FKL131079 FUH131078:FUH131079 GED131078:GED131079 GNZ131078:GNZ131079 GXV131078:GXV131079 HHR131078:HHR131079 HRN131078:HRN131079 IBJ131078:IBJ131079 ILF131078:ILF131079 IVB131078:IVB131079 JEX131078:JEX131079 JOT131078:JOT131079 JYP131078:JYP131079 KIL131078:KIL131079 KSH131078:KSH131079 LCD131078:LCD131079 LLZ131078:LLZ131079 LVV131078:LVV131079 MFR131078:MFR131079 MPN131078:MPN131079 MZJ131078:MZJ131079 NJF131078:NJF131079 NTB131078:NTB131079 OCX131078:OCX131079 OMT131078:OMT131079 OWP131078:OWP131079 PGL131078:PGL131079 PQH131078:PQH131079 QAD131078:QAD131079 QJZ131078:QJZ131079 QTV131078:QTV131079 RDR131078:RDR131079 RNN131078:RNN131079 RXJ131078:RXJ131079 SHF131078:SHF131079 SRB131078:SRB131079 TAX131078:TAX131079 TKT131078:TKT131079 TUP131078:TUP131079 UEL131078:UEL131079 UOH131078:UOH131079 UYD131078:UYD131079 VHZ131078:VHZ131079 VRV131078:VRV131079 WBR131078:WBR131079 WLN131078:WLN131079 WVJ131078:WVJ131079 B196614:B196615 IX196614:IX196615 ST196614:ST196615 ACP196614:ACP196615 AML196614:AML196615 AWH196614:AWH196615 BGD196614:BGD196615 BPZ196614:BPZ196615 BZV196614:BZV196615 CJR196614:CJR196615 CTN196614:CTN196615 DDJ196614:DDJ196615 DNF196614:DNF196615 DXB196614:DXB196615 EGX196614:EGX196615 EQT196614:EQT196615 FAP196614:FAP196615 FKL196614:FKL196615 FUH196614:FUH196615 GED196614:GED196615 GNZ196614:GNZ196615 GXV196614:GXV196615 HHR196614:HHR196615 HRN196614:HRN196615 IBJ196614:IBJ196615 ILF196614:ILF196615 IVB196614:IVB196615 JEX196614:JEX196615 JOT196614:JOT196615 JYP196614:JYP196615 KIL196614:KIL196615 KSH196614:KSH196615 LCD196614:LCD196615 LLZ196614:LLZ196615 LVV196614:LVV196615 MFR196614:MFR196615 MPN196614:MPN196615 MZJ196614:MZJ196615 NJF196614:NJF196615 NTB196614:NTB196615 OCX196614:OCX196615 OMT196614:OMT196615 OWP196614:OWP196615 PGL196614:PGL196615 PQH196614:PQH196615 QAD196614:QAD196615 QJZ196614:QJZ196615 QTV196614:QTV196615 RDR196614:RDR196615 RNN196614:RNN196615 RXJ196614:RXJ196615 SHF196614:SHF196615 SRB196614:SRB196615 TAX196614:TAX196615 TKT196614:TKT196615 TUP196614:TUP196615 UEL196614:UEL196615 UOH196614:UOH196615 UYD196614:UYD196615 VHZ196614:VHZ196615 VRV196614:VRV196615 WBR196614:WBR196615 WLN196614:WLN196615 WVJ196614:WVJ196615 B262150:B262151 IX262150:IX262151 ST262150:ST262151 ACP262150:ACP262151 AML262150:AML262151 AWH262150:AWH262151 BGD262150:BGD262151 BPZ262150:BPZ262151 BZV262150:BZV262151 CJR262150:CJR262151 CTN262150:CTN262151 DDJ262150:DDJ262151 DNF262150:DNF262151 DXB262150:DXB262151 EGX262150:EGX262151 EQT262150:EQT262151 FAP262150:FAP262151 FKL262150:FKL262151 FUH262150:FUH262151 GED262150:GED262151 GNZ262150:GNZ262151 GXV262150:GXV262151 HHR262150:HHR262151 HRN262150:HRN262151 IBJ262150:IBJ262151 ILF262150:ILF262151 IVB262150:IVB262151 JEX262150:JEX262151 JOT262150:JOT262151 JYP262150:JYP262151 KIL262150:KIL262151 KSH262150:KSH262151 LCD262150:LCD262151 LLZ262150:LLZ262151 LVV262150:LVV262151 MFR262150:MFR262151 MPN262150:MPN262151 MZJ262150:MZJ262151 NJF262150:NJF262151 NTB262150:NTB262151 OCX262150:OCX262151 OMT262150:OMT262151 OWP262150:OWP262151 PGL262150:PGL262151 PQH262150:PQH262151 QAD262150:QAD262151 QJZ262150:QJZ262151 QTV262150:QTV262151 RDR262150:RDR262151 RNN262150:RNN262151 RXJ262150:RXJ262151 SHF262150:SHF262151 SRB262150:SRB262151 TAX262150:TAX262151 TKT262150:TKT262151 TUP262150:TUP262151 UEL262150:UEL262151 UOH262150:UOH262151 UYD262150:UYD262151 VHZ262150:VHZ262151 VRV262150:VRV262151 WBR262150:WBR262151 WLN262150:WLN262151 WVJ262150:WVJ262151 B327686:B327687 IX327686:IX327687 ST327686:ST327687 ACP327686:ACP327687 AML327686:AML327687 AWH327686:AWH327687 BGD327686:BGD327687 BPZ327686:BPZ327687 BZV327686:BZV327687 CJR327686:CJR327687 CTN327686:CTN327687 DDJ327686:DDJ327687 DNF327686:DNF327687 DXB327686:DXB327687 EGX327686:EGX327687 EQT327686:EQT327687 FAP327686:FAP327687 FKL327686:FKL327687 FUH327686:FUH327687 GED327686:GED327687 GNZ327686:GNZ327687 GXV327686:GXV327687 HHR327686:HHR327687 HRN327686:HRN327687 IBJ327686:IBJ327687 ILF327686:ILF327687 IVB327686:IVB327687 JEX327686:JEX327687 JOT327686:JOT327687 JYP327686:JYP327687 KIL327686:KIL327687 KSH327686:KSH327687 LCD327686:LCD327687 LLZ327686:LLZ327687 LVV327686:LVV327687 MFR327686:MFR327687 MPN327686:MPN327687 MZJ327686:MZJ327687 NJF327686:NJF327687 NTB327686:NTB327687 OCX327686:OCX327687 OMT327686:OMT327687 OWP327686:OWP327687 PGL327686:PGL327687 PQH327686:PQH327687 QAD327686:QAD327687 QJZ327686:QJZ327687 QTV327686:QTV327687 RDR327686:RDR327687 RNN327686:RNN327687 RXJ327686:RXJ327687 SHF327686:SHF327687 SRB327686:SRB327687 TAX327686:TAX327687 TKT327686:TKT327687 TUP327686:TUP327687 UEL327686:UEL327687 UOH327686:UOH327687 UYD327686:UYD327687 VHZ327686:VHZ327687 VRV327686:VRV327687 WBR327686:WBR327687 WLN327686:WLN327687 WVJ327686:WVJ327687 B393222:B393223 IX393222:IX393223 ST393222:ST393223 ACP393222:ACP393223 AML393222:AML393223 AWH393222:AWH393223 BGD393222:BGD393223 BPZ393222:BPZ393223 BZV393222:BZV393223 CJR393222:CJR393223 CTN393222:CTN393223 DDJ393222:DDJ393223 DNF393222:DNF393223 DXB393222:DXB393223 EGX393222:EGX393223 EQT393222:EQT393223 FAP393222:FAP393223 FKL393222:FKL393223 FUH393222:FUH393223 GED393222:GED393223 GNZ393222:GNZ393223 GXV393222:GXV393223 HHR393222:HHR393223 HRN393222:HRN393223 IBJ393222:IBJ393223 ILF393222:ILF393223 IVB393222:IVB393223 JEX393222:JEX393223 JOT393222:JOT393223 JYP393222:JYP393223 KIL393222:KIL393223 KSH393222:KSH393223 LCD393222:LCD393223 LLZ393222:LLZ393223 LVV393222:LVV393223 MFR393222:MFR393223 MPN393222:MPN393223 MZJ393222:MZJ393223 NJF393222:NJF393223 NTB393222:NTB393223 OCX393222:OCX393223 OMT393222:OMT393223 OWP393222:OWP393223 PGL393222:PGL393223 PQH393222:PQH393223 QAD393222:QAD393223 QJZ393222:QJZ393223 QTV393222:QTV393223 RDR393222:RDR393223 RNN393222:RNN393223 RXJ393222:RXJ393223 SHF393222:SHF393223 SRB393222:SRB393223 TAX393222:TAX393223 TKT393222:TKT393223 TUP393222:TUP393223 UEL393222:UEL393223 UOH393222:UOH393223 UYD393222:UYD393223 VHZ393222:VHZ393223 VRV393222:VRV393223 WBR393222:WBR393223 WLN393222:WLN393223 WVJ393222:WVJ393223 B458758:B458759 IX458758:IX458759 ST458758:ST458759 ACP458758:ACP458759 AML458758:AML458759 AWH458758:AWH458759 BGD458758:BGD458759 BPZ458758:BPZ458759 BZV458758:BZV458759 CJR458758:CJR458759 CTN458758:CTN458759 DDJ458758:DDJ458759 DNF458758:DNF458759 DXB458758:DXB458759 EGX458758:EGX458759 EQT458758:EQT458759 FAP458758:FAP458759 FKL458758:FKL458759 FUH458758:FUH458759 GED458758:GED458759 GNZ458758:GNZ458759 GXV458758:GXV458759 HHR458758:HHR458759 HRN458758:HRN458759 IBJ458758:IBJ458759 ILF458758:ILF458759 IVB458758:IVB458759 JEX458758:JEX458759 JOT458758:JOT458759 JYP458758:JYP458759 KIL458758:KIL458759 KSH458758:KSH458759 LCD458758:LCD458759 LLZ458758:LLZ458759 LVV458758:LVV458759 MFR458758:MFR458759 MPN458758:MPN458759 MZJ458758:MZJ458759 NJF458758:NJF458759 NTB458758:NTB458759 OCX458758:OCX458759 OMT458758:OMT458759 OWP458758:OWP458759 PGL458758:PGL458759 PQH458758:PQH458759 QAD458758:QAD458759 QJZ458758:QJZ458759 QTV458758:QTV458759 RDR458758:RDR458759 RNN458758:RNN458759 RXJ458758:RXJ458759 SHF458758:SHF458759 SRB458758:SRB458759 TAX458758:TAX458759 TKT458758:TKT458759 TUP458758:TUP458759 UEL458758:UEL458759 UOH458758:UOH458759 UYD458758:UYD458759 VHZ458758:VHZ458759 VRV458758:VRV458759 WBR458758:WBR458759 WLN458758:WLN458759 WVJ458758:WVJ458759 B524294:B524295 IX524294:IX524295 ST524294:ST524295 ACP524294:ACP524295 AML524294:AML524295 AWH524294:AWH524295 BGD524294:BGD524295 BPZ524294:BPZ524295 BZV524294:BZV524295 CJR524294:CJR524295 CTN524294:CTN524295 DDJ524294:DDJ524295 DNF524294:DNF524295 DXB524294:DXB524295 EGX524294:EGX524295 EQT524294:EQT524295 FAP524294:FAP524295 FKL524294:FKL524295 FUH524294:FUH524295 GED524294:GED524295 GNZ524294:GNZ524295 GXV524294:GXV524295 HHR524294:HHR524295 HRN524294:HRN524295 IBJ524294:IBJ524295 ILF524294:ILF524295 IVB524294:IVB524295 JEX524294:JEX524295 JOT524294:JOT524295 JYP524294:JYP524295 KIL524294:KIL524295 KSH524294:KSH524295 LCD524294:LCD524295 LLZ524294:LLZ524295 LVV524294:LVV524295 MFR524294:MFR524295 MPN524294:MPN524295 MZJ524294:MZJ524295 NJF524294:NJF524295 NTB524294:NTB524295 OCX524294:OCX524295 OMT524294:OMT524295 OWP524294:OWP524295 PGL524294:PGL524295 PQH524294:PQH524295 QAD524294:QAD524295 QJZ524294:QJZ524295 QTV524294:QTV524295 RDR524294:RDR524295 RNN524294:RNN524295 RXJ524294:RXJ524295 SHF524294:SHF524295 SRB524294:SRB524295 TAX524294:TAX524295 TKT524294:TKT524295 TUP524294:TUP524295 UEL524294:UEL524295 UOH524294:UOH524295 UYD524294:UYD524295 VHZ524294:VHZ524295 VRV524294:VRV524295 WBR524294:WBR524295 WLN524294:WLN524295 WVJ524294:WVJ524295 B589830:B589831 IX589830:IX589831 ST589830:ST589831 ACP589830:ACP589831 AML589830:AML589831 AWH589830:AWH589831 BGD589830:BGD589831 BPZ589830:BPZ589831 BZV589830:BZV589831 CJR589830:CJR589831 CTN589830:CTN589831 DDJ589830:DDJ589831 DNF589830:DNF589831 DXB589830:DXB589831 EGX589830:EGX589831 EQT589830:EQT589831 FAP589830:FAP589831 FKL589830:FKL589831 FUH589830:FUH589831 GED589830:GED589831 GNZ589830:GNZ589831 GXV589830:GXV589831 HHR589830:HHR589831 HRN589830:HRN589831 IBJ589830:IBJ589831 ILF589830:ILF589831 IVB589830:IVB589831 JEX589830:JEX589831 JOT589830:JOT589831 JYP589830:JYP589831 KIL589830:KIL589831 KSH589830:KSH589831 LCD589830:LCD589831 LLZ589830:LLZ589831 LVV589830:LVV589831 MFR589830:MFR589831 MPN589830:MPN589831 MZJ589830:MZJ589831 NJF589830:NJF589831 NTB589830:NTB589831 OCX589830:OCX589831 OMT589830:OMT589831 OWP589830:OWP589831 PGL589830:PGL589831 PQH589830:PQH589831 QAD589830:QAD589831 QJZ589830:QJZ589831 QTV589830:QTV589831 RDR589830:RDR589831 RNN589830:RNN589831 RXJ589830:RXJ589831 SHF589830:SHF589831 SRB589830:SRB589831 TAX589830:TAX589831 TKT589830:TKT589831 TUP589830:TUP589831 UEL589830:UEL589831 UOH589830:UOH589831 UYD589830:UYD589831 VHZ589830:VHZ589831 VRV589830:VRV589831 WBR589830:WBR589831 WLN589830:WLN589831 WVJ589830:WVJ589831 B655366:B655367 IX655366:IX655367 ST655366:ST655367 ACP655366:ACP655367 AML655366:AML655367 AWH655366:AWH655367 BGD655366:BGD655367 BPZ655366:BPZ655367 BZV655366:BZV655367 CJR655366:CJR655367 CTN655366:CTN655367 DDJ655366:DDJ655367 DNF655366:DNF655367 DXB655366:DXB655367 EGX655366:EGX655367 EQT655366:EQT655367 FAP655366:FAP655367 FKL655366:FKL655367 FUH655366:FUH655367 GED655366:GED655367 GNZ655366:GNZ655367 GXV655366:GXV655367 HHR655366:HHR655367 HRN655366:HRN655367 IBJ655366:IBJ655367 ILF655366:ILF655367 IVB655366:IVB655367 JEX655366:JEX655367 JOT655366:JOT655367 JYP655366:JYP655367 KIL655366:KIL655367 KSH655366:KSH655367 LCD655366:LCD655367 LLZ655366:LLZ655367 LVV655366:LVV655367 MFR655366:MFR655367 MPN655366:MPN655367 MZJ655366:MZJ655367 NJF655366:NJF655367 NTB655366:NTB655367 OCX655366:OCX655367 OMT655366:OMT655367 OWP655366:OWP655367 PGL655366:PGL655367 PQH655366:PQH655367 QAD655366:QAD655367 QJZ655366:QJZ655367 QTV655366:QTV655367 RDR655366:RDR655367 RNN655366:RNN655367 RXJ655366:RXJ655367 SHF655366:SHF655367 SRB655366:SRB655367 TAX655366:TAX655367 TKT655366:TKT655367 TUP655366:TUP655367 UEL655366:UEL655367 UOH655366:UOH655367 UYD655366:UYD655367 VHZ655366:VHZ655367 VRV655366:VRV655367 WBR655366:WBR655367 WLN655366:WLN655367 WVJ655366:WVJ655367 B720902:B720903 IX720902:IX720903 ST720902:ST720903 ACP720902:ACP720903 AML720902:AML720903 AWH720902:AWH720903 BGD720902:BGD720903 BPZ720902:BPZ720903 BZV720902:BZV720903 CJR720902:CJR720903 CTN720902:CTN720903 DDJ720902:DDJ720903 DNF720902:DNF720903 DXB720902:DXB720903 EGX720902:EGX720903 EQT720902:EQT720903 FAP720902:FAP720903 FKL720902:FKL720903 FUH720902:FUH720903 GED720902:GED720903 GNZ720902:GNZ720903 GXV720902:GXV720903 HHR720902:HHR720903 HRN720902:HRN720903 IBJ720902:IBJ720903 ILF720902:ILF720903 IVB720902:IVB720903 JEX720902:JEX720903 JOT720902:JOT720903 JYP720902:JYP720903 KIL720902:KIL720903 KSH720902:KSH720903 LCD720902:LCD720903 LLZ720902:LLZ720903 LVV720902:LVV720903 MFR720902:MFR720903 MPN720902:MPN720903 MZJ720902:MZJ720903 NJF720902:NJF720903 NTB720902:NTB720903 OCX720902:OCX720903 OMT720902:OMT720903 OWP720902:OWP720903 PGL720902:PGL720903 PQH720902:PQH720903 QAD720902:QAD720903 QJZ720902:QJZ720903 QTV720902:QTV720903 RDR720902:RDR720903 RNN720902:RNN720903 RXJ720902:RXJ720903 SHF720902:SHF720903 SRB720902:SRB720903 TAX720902:TAX720903 TKT720902:TKT720903 TUP720902:TUP720903 UEL720902:UEL720903 UOH720902:UOH720903 UYD720902:UYD720903 VHZ720902:VHZ720903 VRV720902:VRV720903 WBR720902:WBR720903 WLN720902:WLN720903 WVJ720902:WVJ720903 B786438:B786439 IX786438:IX786439 ST786438:ST786439 ACP786438:ACP786439 AML786438:AML786439 AWH786438:AWH786439 BGD786438:BGD786439 BPZ786438:BPZ786439 BZV786438:BZV786439 CJR786438:CJR786439 CTN786438:CTN786439 DDJ786438:DDJ786439 DNF786438:DNF786439 DXB786438:DXB786439 EGX786438:EGX786439 EQT786438:EQT786439 FAP786438:FAP786439 FKL786438:FKL786439 FUH786438:FUH786439 GED786438:GED786439 GNZ786438:GNZ786439 GXV786438:GXV786439 HHR786438:HHR786439 HRN786438:HRN786439 IBJ786438:IBJ786439 ILF786438:ILF786439 IVB786438:IVB786439 JEX786438:JEX786439 JOT786438:JOT786439 JYP786438:JYP786439 KIL786438:KIL786439 KSH786438:KSH786439 LCD786438:LCD786439 LLZ786438:LLZ786439 LVV786438:LVV786439 MFR786438:MFR786439 MPN786438:MPN786439 MZJ786438:MZJ786439 NJF786438:NJF786439 NTB786438:NTB786439 OCX786438:OCX786439 OMT786438:OMT786439 OWP786438:OWP786439 PGL786438:PGL786439 PQH786438:PQH786439 QAD786438:QAD786439 QJZ786438:QJZ786439 QTV786438:QTV786439 RDR786438:RDR786439 RNN786438:RNN786439 RXJ786438:RXJ786439 SHF786438:SHF786439 SRB786438:SRB786439 TAX786438:TAX786439 TKT786438:TKT786439 TUP786438:TUP786439 UEL786438:UEL786439 UOH786438:UOH786439 UYD786438:UYD786439 VHZ786438:VHZ786439 VRV786438:VRV786439 WBR786438:WBR786439 WLN786438:WLN786439 WVJ786438:WVJ786439 B851974:B851975 IX851974:IX851975 ST851974:ST851975 ACP851974:ACP851975 AML851974:AML851975 AWH851974:AWH851975 BGD851974:BGD851975 BPZ851974:BPZ851975 BZV851974:BZV851975 CJR851974:CJR851975 CTN851974:CTN851975 DDJ851974:DDJ851975 DNF851974:DNF851975 DXB851974:DXB851975 EGX851974:EGX851975 EQT851974:EQT851975 FAP851974:FAP851975 FKL851974:FKL851975 FUH851974:FUH851975 GED851974:GED851975 GNZ851974:GNZ851975 GXV851974:GXV851975 HHR851974:HHR851975 HRN851974:HRN851975 IBJ851974:IBJ851975 ILF851974:ILF851975 IVB851974:IVB851975 JEX851974:JEX851975 JOT851974:JOT851975 JYP851974:JYP851975 KIL851974:KIL851975 KSH851974:KSH851975 LCD851974:LCD851975 LLZ851974:LLZ851975 LVV851974:LVV851975 MFR851974:MFR851975 MPN851974:MPN851975 MZJ851974:MZJ851975 NJF851974:NJF851975 NTB851974:NTB851975 OCX851974:OCX851975 OMT851974:OMT851975 OWP851974:OWP851975 PGL851974:PGL851975 PQH851974:PQH851975 QAD851974:QAD851975 QJZ851974:QJZ851975 QTV851974:QTV851975 RDR851974:RDR851975 RNN851974:RNN851975 RXJ851974:RXJ851975 SHF851974:SHF851975 SRB851974:SRB851975 TAX851974:TAX851975 TKT851974:TKT851975 TUP851974:TUP851975 UEL851974:UEL851975 UOH851974:UOH851975 UYD851974:UYD851975 VHZ851974:VHZ851975 VRV851974:VRV851975 WBR851974:WBR851975 WLN851974:WLN851975 WVJ851974:WVJ851975 B917510:B917511 IX917510:IX917511 ST917510:ST917511 ACP917510:ACP917511 AML917510:AML917511 AWH917510:AWH917511 BGD917510:BGD917511 BPZ917510:BPZ917511 BZV917510:BZV917511 CJR917510:CJR917511 CTN917510:CTN917511 DDJ917510:DDJ917511 DNF917510:DNF917511 DXB917510:DXB917511 EGX917510:EGX917511 EQT917510:EQT917511 FAP917510:FAP917511 FKL917510:FKL917511 FUH917510:FUH917511 GED917510:GED917511 GNZ917510:GNZ917511 GXV917510:GXV917511 HHR917510:HHR917511 HRN917510:HRN917511 IBJ917510:IBJ917511 ILF917510:ILF917511 IVB917510:IVB917511 JEX917510:JEX917511 JOT917510:JOT917511 JYP917510:JYP917511 KIL917510:KIL917511 KSH917510:KSH917511 LCD917510:LCD917511 LLZ917510:LLZ917511 LVV917510:LVV917511 MFR917510:MFR917511 MPN917510:MPN917511 MZJ917510:MZJ917511 NJF917510:NJF917511 NTB917510:NTB917511 OCX917510:OCX917511 OMT917510:OMT917511 OWP917510:OWP917511 PGL917510:PGL917511 PQH917510:PQH917511 QAD917510:QAD917511 QJZ917510:QJZ917511 QTV917510:QTV917511 RDR917510:RDR917511 RNN917510:RNN917511 RXJ917510:RXJ917511 SHF917510:SHF917511 SRB917510:SRB917511 TAX917510:TAX917511 TKT917510:TKT917511 TUP917510:TUP917511 UEL917510:UEL917511 UOH917510:UOH917511 UYD917510:UYD917511 VHZ917510:VHZ917511 VRV917510:VRV917511 WBR917510:WBR917511 WLN917510:WLN917511 WVJ917510:WVJ917511 B983046:B983047 IX983046:IX983047 ST983046:ST983047 ACP983046:ACP983047 AML983046:AML983047 AWH983046:AWH983047 BGD983046:BGD983047 BPZ983046:BPZ983047 BZV983046:BZV983047 CJR983046:CJR983047 CTN983046:CTN983047 DDJ983046:DDJ983047 DNF983046:DNF983047 DXB983046:DXB983047 EGX983046:EGX983047 EQT983046:EQT983047 FAP983046:FAP983047 FKL983046:FKL983047 FUH983046:FUH983047 GED983046:GED983047 GNZ983046:GNZ983047 GXV983046:GXV983047 HHR983046:HHR983047 HRN983046:HRN983047 IBJ983046:IBJ983047 ILF983046:ILF983047 IVB983046:IVB983047 JEX983046:JEX983047 JOT983046:JOT983047 JYP983046:JYP983047 KIL983046:KIL983047 KSH983046:KSH983047 LCD983046:LCD983047 LLZ983046:LLZ983047 LVV983046:LVV983047 MFR983046:MFR983047 MPN983046:MPN983047 MZJ983046:MZJ983047 NJF983046:NJF983047 NTB983046:NTB983047 OCX983046:OCX983047 OMT983046:OMT983047 OWP983046:OWP983047 PGL983046:PGL983047 PQH983046:PQH983047 QAD983046:QAD983047 QJZ983046:QJZ983047 QTV983046:QTV983047 RDR983046:RDR983047 RNN983046:RNN983047 RXJ983046:RXJ983047 SHF983046:SHF983047 SRB983046:SRB983047 TAX983046:TAX983047 TKT983046:TKT983047 TUP983046:TUP983047 UEL983046:UEL983047 UOH983046:UOH983047 UYD983046:UYD983047 VHZ983046:VHZ983047 VRV983046:VRV983047 WBR983046:WBR983047 WLN983046:WLN983047 WVJ983046:WVJ983047" xr:uid="{00000000-0002-0000-0500-000000000000}">
      <formula1>$S$6:$S$7</formula1>
    </dataValidation>
    <dataValidation type="list" allowBlank="1" showInputMessage="1" showErrorMessage="1" sqref="C10:E29 IY10:JA29 SU10:SW29 ACQ10:ACS29 AMM10:AMO29 AWI10:AWK29 BGE10:BGG29 BQA10:BQC29 BZW10:BZY29 CJS10:CJU29 CTO10:CTQ29 DDK10:DDM29 DNG10:DNI29 DXC10:DXE29 EGY10:EHA29 EQU10:EQW29 FAQ10:FAS29 FKM10:FKO29 FUI10:FUK29 GEE10:GEG29 GOA10:GOC29 GXW10:GXY29 HHS10:HHU29 HRO10:HRQ29 IBK10:IBM29 ILG10:ILI29 IVC10:IVE29 JEY10:JFA29 JOU10:JOW29 JYQ10:JYS29 KIM10:KIO29 KSI10:KSK29 LCE10:LCG29 LMA10:LMC29 LVW10:LVY29 MFS10:MFU29 MPO10:MPQ29 MZK10:MZM29 NJG10:NJI29 NTC10:NTE29 OCY10:ODA29 OMU10:OMW29 OWQ10:OWS29 PGM10:PGO29 PQI10:PQK29 QAE10:QAG29 QKA10:QKC29 QTW10:QTY29 RDS10:RDU29 RNO10:RNQ29 RXK10:RXM29 SHG10:SHI29 SRC10:SRE29 TAY10:TBA29 TKU10:TKW29 TUQ10:TUS29 UEM10:UEO29 UOI10:UOK29 UYE10:UYG29 VIA10:VIC29 VRW10:VRY29 WBS10:WBU29 WLO10:WLQ29 WVK10:WVM29 C65546:E65565 IY65546:JA65565 SU65546:SW65565 ACQ65546:ACS65565 AMM65546:AMO65565 AWI65546:AWK65565 BGE65546:BGG65565 BQA65546:BQC65565 BZW65546:BZY65565 CJS65546:CJU65565 CTO65546:CTQ65565 DDK65546:DDM65565 DNG65546:DNI65565 DXC65546:DXE65565 EGY65546:EHA65565 EQU65546:EQW65565 FAQ65546:FAS65565 FKM65546:FKO65565 FUI65546:FUK65565 GEE65546:GEG65565 GOA65546:GOC65565 GXW65546:GXY65565 HHS65546:HHU65565 HRO65546:HRQ65565 IBK65546:IBM65565 ILG65546:ILI65565 IVC65546:IVE65565 JEY65546:JFA65565 JOU65546:JOW65565 JYQ65546:JYS65565 KIM65546:KIO65565 KSI65546:KSK65565 LCE65546:LCG65565 LMA65546:LMC65565 LVW65546:LVY65565 MFS65546:MFU65565 MPO65546:MPQ65565 MZK65546:MZM65565 NJG65546:NJI65565 NTC65546:NTE65565 OCY65546:ODA65565 OMU65546:OMW65565 OWQ65546:OWS65565 PGM65546:PGO65565 PQI65546:PQK65565 QAE65546:QAG65565 QKA65546:QKC65565 QTW65546:QTY65565 RDS65546:RDU65565 RNO65546:RNQ65565 RXK65546:RXM65565 SHG65546:SHI65565 SRC65546:SRE65565 TAY65546:TBA65565 TKU65546:TKW65565 TUQ65546:TUS65565 UEM65546:UEO65565 UOI65546:UOK65565 UYE65546:UYG65565 VIA65546:VIC65565 VRW65546:VRY65565 WBS65546:WBU65565 WLO65546:WLQ65565 WVK65546:WVM65565 C131082:E131101 IY131082:JA131101 SU131082:SW131101 ACQ131082:ACS131101 AMM131082:AMO131101 AWI131082:AWK131101 BGE131082:BGG131101 BQA131082:BQC131101 BZW131082:BZY131101 CJS131082:CJU131101 CTO131082:CTQ131101 DDK131082:DDM131101 DNG131082:DNI131101 DXC131082:DXE131101 EGY131082:EHA131101 EQU131082:EQW131101 FAQ131082:FAS131101 FKM131082:FKO131101 FUI131082:FUK131101 GEE131082:GEG131101 GOA131082:GOC131101 GXW131082:GXY131101 HHS131082:HHU131101 HRO131082:HRQ131101 IBK131082:IBM131101 ILG131082:ILI131101 IVC131082:IVE131101 JEY131082:JFA131101 JOU131082:JOW131101 JYQ131082:JYS131101 KIM131082:KIO131101 KSI131082:KSK131101 LCE131082:LCG131101 LMA131082:LMC131101 LVW131082:LVY131101 MFS131082:MFU131101 MPO131082:MPQ131101 MZK131082:MZM131101 NJG131082:NJI131101 NTC131082:NTE131101 OCY131082:ODA131101 OMU131082:OMW131101 OWQ131082:OWS131101 PGM131082:PGO131101 PQI131082:PQK131101 QAE131082:QAG131101 QKA131082:QKC131101 QTW131082:QTY131101 RDS131082:RDU131101 RNO131082:RNQ131101 RXK131082:RXM131101 SHG131082:SHI131101 SRC131082:SRE131101 TAY131082:TBA131101 TKU131082:TKW131101 TUQ131082:TUS131101 UEM131082:UEO131101 UOI131082:UOK131101 UYE131082:UYG131101 VIA131082:VIC131101 VRW131082:VRY131101 WBS131082:WBU131101 WLO131082:WLQ131101 WVK131082:WVM131101 C196618:E196637 IY196618:JA196637 SU196618:SW196637 ACQ196618:ACS196637 AMM196618:AMO196637 AWI196618:AWK196637 BGE196618:BGG196637 BQA196618:BQC196637 BZW196618:BZY196637 CJS196618:CJU196637 CTO196618:CTQ196637 DDK196618:DDM196637 DNG196618:DNI196637 DXC196618:DXE196637 EGY196618:EHA196637 EQU196618:EQW196637 FAQ196618:FAS196637 FKM196618:FKO196637 FUI196618:FUK196637 GEE196618:GEG196637 GOA196618:GOC196637 GXW196618:GXY196637 HHS196618:HHU196637 HRO196618:HRQ196637 IBK196618:IBM196637 ILG196618:ILI196637 IVC196618:IVE196637 JEY196618:JFA196637 JOU196618:JOW196637 JYQ196618:JYS196637 KIM196618:KIO196637 KSI196618:KSK196637 LCE196618:LCG196637 LMA196618:LMC196637 LVW196618:LVY196637 MFS196618:MFU196637 MPO196618:MPQ196637 MZK196618:MZM196637 NJG196618:NJI196637 NTC196618:NTE196637 OCY196618:ODA196637 OMU196618:OMW196637 OWQ196618:OWS196637 PGM196618:PGO196637 PQI196618:PQK196637 QAE196618:QAG196637 QKA196618:QKC196637 QTW196618:QTY196637 RDS196618:RDU196637 RNO196618:RNQ196637 RXK196618:RXM196637 SHG196618:SHI196637 SRC196618:SRE196637 TAY196618:TBA196637 TKU196618:TKW196637 TUQ196618:TUS196637 UEM196618:UEO196637 UOI196618:UOK196637 UYE196618:UYG196637 VIA196618:VIC196637 VRW196618:VRY196637 WBS196618:WBU196637 WLO196618:WLQ196637 WVK196618:WVM196637 C262154:E262173 IY262154:JA262173 SU262154:SW262173 ACQ262154:ACS262173 AMM262154:AMO262173 AWI262154:AWK262173 BGE262154:BGG262173 BQA262154:BQC262173 BZW262154:BZY262173 CJS262154:CJU262173 CTO262154:CTQ262173 DDK262154:DDM262173 DNG262154:DNI262173 DXC262154:DXE262173 EGY262154:EHA262173 EQU262154:EQW262173 FAQ262154:FAS262173 FKM262154:FKO262173 FUI262154:FUK262173 GEE262154:GEG262173 GOA262154:GOC262173 GXW262154:GXY262173 HHS262154:HHU262173 HRO262154:HRQ262173 IBK262154:IBM262173 ILG262154:ILI262173 IVC262154:IVE262173 JEY262154:JFA262173 JOU262154:JOW262173 JYQ262154:JYS262173 KIM262154:KIO262173 KSI262154:KSK262173 LCE262154:LCG262173 LMA262154:LMC262173 LVW262154:LVY262173 MFS262154:MFU262173 MPO262154:MPQ262173 MZK262154:MZM262173 NJG262154:NJI262173 NTC262154:NTE262173 OCY262154:ODA262173 OMU262154:OMW262173 OWQ262154:OWS262173 PGM262154:PGO262173 PQI262154:PQK262173 QAE262154:QAG262173 QKA262154:QKC262173 QTW262154:QTY262173 RDS262154:RDU262173 RNO262154:RNQ262173 RXK262154:RXM262173 SHG262154:SHI262173 SRC262154:SRE262173 TAY262154:TBA262173 TKU262154:TKW262173 TUQ262154:TUS262173 UEM262154:UEO262173 UOI262154:UOK262173 UYE262154:UYG262173 VIA262154:VIC262173 VRW262154:VRY262173 WBS262154:WBU262173 WLO262154:WLQ262173 WVK262154:WVM262173 C327690:E327709 IY327690:JA327709 SU327690:SW327709 ACQ327690:ACS327709 AMM327690:AMO327709 AWI327690:AWK327709 BGE327690:BGG327709 BQA327690:BQC327709 BZW327690:BZY327709 CJS327690:CJU327709 CTO327690:CTQ327709 DDK327690:DDM327709 DNG327690:DNI327709 DXC327690:DXE327709 EGY327690:EHA327709 EQU327690:EQW327709 FAQ327690:FAS327709 FKM327690:FKO327709 FUI327690:FUK327709 GEE327690:GEG327709 GOA327690:GOC327709 GXW327690:GXY327709 HHS327690:HHU327709 HRO327690:HRQ327709 IBK327690:IBM327709 ILG327690:ILI327709 IVC327690:IVE327709 JEY327690:JFA327709 JOU327690:JOW327709 JYQ327690:JYS327709 KIM327690:KIO327709 KSI327690:KSK327709 LCE327690:LCG327709 LMA327690:LMC327709 LVW327690:LVY327709 MFS327690:MFU327709 MPO327690:MPQ327709 MZK327690:MZM327709 NJG327690:NJI327709 NTC327690:NTE327709 OCY327690:ODA327709 OMU327690:OMW327709 OWQ327690:OWS327709 PGM327690:PGO327709 PQI327690:PQK327709 QAE327690:QAG327709 QKA327690:QKC327709 QTW327690:QTY327709 RDS327690:RDU327709 RNO327690:RNQ327709 RXK327690:RXM327709 SHG327690:SHI327709 SRC327690:SRE327709 TAY327690:TBA327709 TKU327690:TKW327709 TUQ327690:TUS327709 UEM327690:UEO327709 UOI327690:UOK327709 UYE327690:UYG327709 VIA327690:VIC327709 VRW327690:VRY327709 WBS327690:WBU327709 WLO327690:WLQ327709 WVK327690:WVM327709 C393226:E393245 IY393226:JA393245 SU393226:SW393245 ACQ393226:ACS393245 AMM393226:AMO393245 AWI393226:AWK393245 BGE393226:BGG393245 BQA393226:BQC393245 BZW393226:BZY393245 CJS393226:CJU393245 CTO393226:CTQ393245 DDK393226:DDM393245 DNG393226:DNI393245 DXC393226:DXE393245 EGY393226:EHA393245 EQU393226:EQW393245 FAQ393226:FAS393245 FKM393226:FKO393245 FUI393226:FUK393245 GEE393226:GEG393245 GOA393226:GOC393245 GXW393226:GXY393245 HHS393226:HHU393245 HRO393226:HRQ393245 IBK393226:IBM393245 ILG393226:ILI393245 IVC393226:IVE393245 JEY393226:JFA393245 JOU393226:JOW393245 JYQ393226:JYS393245 KIM393226:KIO393245 KSI393226:KSK393245 LCE393226:LCG393245 LMA393226:LMC393245 LVW393226:LVY393245 MFS393226:MFU393245 MPO393226:MPQ393245 MZK393226:MZM393245 NJG393226:NJI393245 NTC393226:NTE393245 OCY393226:ODA393245 OMU393226:OMW393245 OWQ393226:OWS393245 PGM393226:PGO393245 PQI393226:PQK393245 QAE393226:QAG393245 QKA393226:QKC393245 QTW393226:QTY393245 RDS393226:RDU393245 RNO393226:RNQ393245 RXK393226:RXM393245 SHG393226:SHI393245 SRC393226:SRE393245 TAY393226:TBA393245 TKU393226:TKW393245 TUQ393226:TUS393245 UEM393226:UEO393245 UOI393226:UOK393245 UYE393226:UYG393245 VIA393226:VIC393245 VRW393226:VRY393245 WBS393226:WBU393245 WLO393226:WLQ393245 WVK393226:WVM393245 C458762:E458781 IY458762:JA458781 SU458762:SW458781 ACQ458762:ACS458781 AMM458762:AMO458781 AWI458762:AWK458781 BGE458762:BGG458781 BQA458762:BQC458781 BZW458762:BZY458781 CJS458762:CJU458781 CTO458762:CTQ458781 DDK458762:DDM458781 DNG458762:DNI458781 DXC458762:DXE458781 EGY458762:EHA458781 EQU458762:EQW458781 FAQ458762:FAS458781 FKM458762:FKO458781 FUI458762:FUK458781 GEE458762:GEG458781 GOA458762:GOC458781 GXW458762:GXY458781 HHS458762:HHU458781 HRO458762:HRQ458781 IBK458762:IBM458781 ILG458762:ILI458781 IVC458762:IVE458781 JEY458762:JFA458781 JOU458762:JOW458781 JYQ458762:JYS458781 KIM458762:KIO458781 KSI458762:KSK458781 LCE458762:LCG458781 LMA458762:LMC458781 LVW458762:LVY458781 MFS458762:MFU458781 MPO458762:MPQ458781 MZK458762:MZM458781 NJG458762:NJI458781 NTC458762:NTE458781 OCY458762:ODA458781 OMU458762:OMW458781 OWQ458762:OWS458781 PGM458762:PGO458781 PQI458762:PQK458781 QAE458762:QAG458781 QKA458762:QKC458781 QTW458762:QTY458781 RDS458762:RDU458781 RNO458762:RNQ458781 RXK458762:RXM458781 SHG458762:SHI458781 SRC458762:SRE458781 TAY458762:TBA458781 TKU458762:TKW458781 TUQ458762:TUS458781 UEM458762:UEO458781 UOI458762:UOK458781 UYE458762:UYG458781 VIA458762:VIC458781 VRW458762:VRY458781 WBS458762:WBU458781 WLO458762:WLQ458781 WVK458762:WVM458781 C524298:E524317 IY524298:JA524317 SU524298:SW524317 ACQ524298:ACS524317 AMM524298:AMO524317 AWI524298:AWK524317 BGE524298:BGG524317 BQA524298:BQC524317 BZW524298:BZY524317 CJS524298:CJU524317 CTO524298:CTQ524317 DDK524298:DDM524317 DNG524298:DNI524317 DXC524298:DXE524317 EGY524298:EHA524317 EQU524298:EQW524317 FAQ524298:FAS524317 FKM524298:FKO524317 FUI524298:FUK524317 GEE524298:GEG524317 GOA524298:GOC524317 GXW524298:GXY524317 HHS524298:HHU524317 HRO524298:HRQ524317 IBK524298:IBM524317 ILG524298:ILI524317 IVC524298:IVE524317 JEY524298:JFA524317 JOU524298:JOW524317 JYQ524298:JYS524317 KIM524298:KIO524317 KSI524298:KSK524317 LCE524298:LCG524317 LMA524298:LMC524317 LVW524298:LVY524317 MFS524298:MFU524317 MPO524298:MPQ524317 MZK524298:MZM524317 NJG524298:NJI524317 NTC524298:NTE524317 OCY524298:ODA524317 OMU524298:OMW524317 OWQ524298:OWS524317 PGM524298:PGO524317 PQI524298:PQK524317 QAE524298:QAG524317 QKA524298:QKC524317 QTW524298:QTY524317 RDS524298:RDU524317 RNO524298:RNQ524317 RXK524298:RXM524317 SHG524298:SHI524317 SRC524298:SRE524317 TAY524298:TBA524317 TKU524298:TKW524317 TUQ524298:TUS524317 UEM524298:UEO524317 UOI524298:UOK524317 UYE524298:UYG524317 VIA524298:VIC524317 VRW524298:VRY524317 WBS524298:WBU524317 WLO524298:WLQ524317 WVK524298:WVM524317 C589834:E589853 IY589834:JA589853 SU589834:SW589853 ACQ589834:ACS589853 AMM589834:AMO589853 AWI589834:AWK589853 BGE589834:BGG589853 BQA589834:BQC589853 BZW589834:BZY589853 CJS589834:CJU589853 CTO589834:CTQ589853 DDK589834:DDM589853 DNG589834:DNI589853 DXC589834:DXE589853 EGY589834:EHA589853 EQU589834:EQW589853 FAQ589834:FAS589853 FKM589834:FKO589853 FUI589834:FUK589853 GEE589834:GEG589853 GOA589834:GOC589853 GXW589834:GXY589853 HHS589834:HHU589853 HRO589834:HRQ589853 IBK589834:IBM589853 ILG589834:ILI589853 IVC589834:IVE589853 JEY589834:JFA589853 JOU589834:JOW589853 JYQ589834:JYS589853 KIM589834:KIO589853 KSI589834:KSK589853 LCE589834:LCG589853 LMA589834:LMC589853 LVW589834:LVY589853 MFS589834:MFU589853 MPO589834:MPQ589853 MZK589834:MZM589853 NJG589834:NJI589853 NTC589834:NTE589853 OCY589834:ODA589853 OMU589834:OMW589853 OWQ589834:OWS589853 PGM589834:PGO589853 PQI589834:PQK589853 QAE589834:QAG589853 QKA589834:QKC589853 QTW589834:QTY589853 RDS589834:RDU589853 RNO589834:RNQ589853 RXK589834:RXM589853 SHG589834:SHI589853 SRC589834:SRE589853 TAY589834:TBA589853 TKU589834:TKW589853 TUQ589834:TUS589853 UEM589834:UEO589853 UOI589834:UOK589853 UYE589834:UYG589853 VIA589834:VIC589853 VRW589834:VRY589853 WBS589834:WBU589853 WLO589834:WLQ589853 WVK589834:WVM589853 C655370:E655389 IY655370:JA655389 SU655370:SW655389 ACQ655370:ACS655389 AMM655370:AMO655389 AWI655370:AWK655389 BGE655370:BGG655389 BQA655370:BQC655389 BZW655370:BZY655389 CJS655370:CJU655389 CTO655370:CTQ655389 DDK655370:DDM655389 DNG655370:DNI655389 DXC655370:DXE655389 EGY655370:EHA655389 EQU655370:EQW655389 FAQ655370:FAS655389 FKM655370:FKO655389 FUI655370:FUK655389 GEE655370:GEG655389 GOA655370:GOC655389 GXW655370:GXY655389 HHS655370:HHU655389 HRO655370:HRQ655389 IBK655370:IBM655389 ILG655370:ILI655389 IVC655370:IVE655389 JEY655370:JFA655389 JOU655370:JOW655389 JYQ655370:JYS655389 KIM655370:KIO655389 KSI655370:KSK655389 LCE655370:LCG655389 LMA655370:LMC655389 LVW655370:LVY655389 MFS655370:MFU655389 MPO655370:MPQ655389 MZK655370:MZM655389 NJG655370:NJI655389 NTC655370:NTE655389 OCY655370:ODA655389 OMU655370:OMW655389 OWQ655370:OWS655389 PGM655370:PGO655389 PQI655370:PQK655389 QAE655370:QAG655389 QKA655370:QKC655389 QTW655370:QTY655389 RDS655370:RDU655389 RNO655370:RNQ655389 RXK655370:RXM655389 SHG655370:SHI655389 SRC655370:SRE655389 TAY655370:TBA655389 TKU655370:TKW655389 TUQ655370:TUS655389 UEM655370:UEO655389 UOI655370:UOK655389 UYE655370:UYG655389 VIA655370:VIC655389 VRW655370:VRY655389 WBS655370:WBU655389 WLO655370:WLQ655389 WVK655370:WVM655389 C720906:E720925 IY720906:JA720925 SU720906:SW720925 ACQ720906:ACS720925 AMM720906:AMO720925 AWI720906:AWK720925 BGE720906:BGG720925 BQA720906:BQC720925 BZW720906:BZY720925 CJS720906:CJU720925 CTO720906:CTQ720925 DDK720906:DDM720925 DNG720906:DNI720925 DXC720906:DXE720925 EGY720906:EHA720925 EQU720906:EQW720925 FAQ720906:FAS720925 FKM720906:FKO720925 FUI720906:FUK720925 GEE720906:GEG720925 GOA720906:GOC720925 GXW720906:GXY720925 HHS720906:HHU720925 HRO720906:HRQ720925 IBK720906:IBM720925 ILG720906:ILI720925 IVC720906:IVE720925 JEY720906:JFA720925 JOU720906:JOW720925 JYQ720906:JYS720925 KIM720906:KIO720925 KSI720906:KSK720925 LCE720906:LCG720925 LMA720906:LMC720925 LVW720906:LVY720925 MFS720906:MFU720925 MPO720906:MPQ720925 MZK720906:MZM720925 NJG720906:NJI720925 NTC720906:NTE720925 OCY720906:ODA720925 OMU720906:OMW720925 OWQ720906:OWS720925 PGM720906:PGO720925 PQI720906:PQK720925 QAE720906:QAG720925 QKA720906:QKC720925 QTW720906:QTY720925 RDS720906:RDU720925 RNO720906:RNQ720925 RXK720906:RXM720925 SHG720906:SHI720925 SRC720906:SRE720925 TAY720906:TBA720925 TKU720906:TKW720925 TUQ720906:TUS720925 UEM720906:UEO720925 UOI720906:UOK720925 UYE720906:UYG720925 VIA720906:VIC720925 VRW720906:VRY720925 WBS720906:WBU720925 WLO720906:WLQ720925 WVK720906:WVM720925 C786442:E786461 IY786442:JA786461 SU786442:SW786461 ACQ786442:ACS786461 AMM786442:AMO786461 AWI786442:AWK786461 BGE786442:BGG786461 BQA786442:BQC786461 BZW786442:BZY786461 CJS786442:CJU786461 CTO786442:CTQ786461 DDK786442:DDM786461 DNG786442:DNI786461 DXC786442:DXE786461 EGY786442:EHA786461 EQU786442:EQW786461 FAQ786442:FAS786461 FKM786442:FKO786461 FUI786442:FUK786461 GEE786442:GEG786461 GOA786442:GOC786461 GXW786442:GXY786461 HHS786442:HHU786461 HRO786442:HRQ786461 IBK786442:IBM786461 ILG786442:ILI786461 IVC786442:IVE786461 JEY786442:JFA786461 JOU786442:JOW786461 JYQ786442:JYS786461 KIM786442:KIO786461 KSI786442:KSK786461 LCE786442:LCG786461 LMA786442:LMC786461 LVW786442:LVY786461 MFS786442:MFU786461 MPO786442:MPQ786461 MZK786442:MZM786461 NJG786442:NJI786461 NTC786442:NTE786461 OCY786442:ODA786461 OMU786442:OMW786461 OWQ786442:OWS786461 PGM786442:PGO786461 PQI786442:PQK786461 QAE786442:QAG786461 QKA786442:QKC786461 QTW786442:QTY786461 RDS786442:RDU786461 RNO786442:RNQ786461 RXK786442:RXM786461 SHG786442:SHI786461 SRC786442:SRE786461 TAY786442:TBA786461 TKU786442:TKW786461 TUQ786442:TUS786461 UEM786442:UEO786461 UOI786442:UOK786461 UYE786442:UYG786461 VIA786442:VIC786461 VRW786442:VRY786461 WBS786442:WBU786461 WLO786442:WLQ786461 WVK786442:WVM786461 C851978:E851997 IY851978:JA851997 SU851978:SW851997 ACQ851978:ACS851997 AMM851978:AMO851997 AWI851978:AWK851997 BGE851978:BGG851997 BQA851978:BQC851997 BZW851978:BZY851997 CJS851978:CJU851997 CTO851978:CTQ851997 DDK851978:DDM851997 DNG851978:DNI851997 DXC851978:DXE851997 EGY851978:EHA851997 EQU851978:EQW851997 FAQ851978:FAS851997 FKM851978:FKO851997 FUI851978:FUK851997 GEE851978:GEG851997 GOA851978:GOC851997 GXW851978:GXY851997 HHS851978:HHU851997 HRO851978:HRQ851997 IBK851978:IBM851997 ILG851978:ILI851997 IVC851978:IVE851997 JEY851978:JFA851997 JOU851978:JOW851997 JYQ851978:JYS851997 KIM851978:KIO851997 KSI851978:KSK851997 LCE851978:LCG851997 LMA851978:LMC851997 LVW851978:LVY851997 MFS851978:MFU851997 MPO851978:MPQ851997 MZK851978:MZM851997 NJG851978:NJI851997 NTC851978:NTE851997 OCY851978:ODA851997 OMU851978:OMW851997 OWQ851978:OWS851997 PGM851978:PGO851997 PQI851978:PQK851997 QAE851978:QAG851997 QKA851978:QKC851997 QTW851978:QTY851997 RDS851978:RDU851997 RNO851978:RNQ851997 RXK851978:RXM851997 SHG851978:SHI851997 SRC851978:SRE851997 TAY851978:TBA851997 TKU851978:TKW851997 TUQ851978:TUS851997 UEM851978:UEO851997 UOI851978:UOK851997 UYE851978:UYG851997 VIA851978:VIC851997 VRW851978:VRY851997 WBS851978:WBU851997 WLO851978:WLQ851997 WVK851978:WVM851997 C917514:E917533 IY917514:JA917533 SU917514:SW917533 ACQ917514:ACS917533 AMM917514:AMO917533 AWI917514:AWK917533 BGE917514:BGG917533 BQA917514:BQC917533 BZW917514:BZY917533 CJS917514:CJU917533 CTO917514:CTQ917533 DDK917514:DDM917533 DNG917514:DNI917533 DXC917514:DXE917533 EGY917514:EHA917533 EQU917514:EQW917533 FAQ917514:FAS917533 FKM917514:FKO917533 FUI917514:FUK917533 GEE917514:GEG917533 GOA917514:GOC917533 GXW917514:GXY917533 HHS917514:HHU917533 HRO917514:HRQ917533 IBK917514:IBM917533 ILG917514:ILI917533 IVC917514:IVE917533 JEY917514:JFA917533 JOU917514:JOW917533 JYQ917514:JYS917533 KIM917514:KIO917533 KSI917514:KSK917533 LCE917514:LCG917533 LMA917514:LMC917533 LVW917514:LVY917533 MFS917514:MFU917533 MPO917514:MPQ917533 MZK917514:MZM917533 NJG917514:NJI917533 NTC917514:NTE917533 OCY917514:ODA917533 OMU917514:OMW917533 OWQ917514:OWS917533 PGM917514:PGO917533 PQI917514:PQK917533 QAE917514:QAG917533 QKA917514:QKC917533 QTW917514:QTY917533 RDS917514:RDU917533 RNO917514:RNQ917533 RXK917514:RXM917533 SHG917514:SHI917533 SRC917514:SRE917533 TAY917514:TBA917533 TKU917514:TKW917533 TUQ917514:TUS917533 UEM917514:UEO917533 UOI917514:UOK917533 UYE917514:UYG917533 VIA917514:VIC917533 VRW917514:VRY917533 WBS917514:WBU917533 WLO917514:WLQ917533 WVK917514:WVM917533 C983050:E983069 IY983050:JA983069 SU983050:SW983069 ACQ983050:ACS983069 AMM983050:AMO983069 AWI983050:AWK983069 BGE983050:BGG983069 BQA983050:BQC983069 BZW983050:BZY983069 CJS983050:CJU983069 CTO983050:CTQ983069 DDK983050:DDM983069 DNG983050:DNI983069 DXC983050:DXE983069 EGY983050:EHA983069 EQU983050:EQW983069 FAQ983050:FAS983069 FKM983050:FKO983069 FUI983050:FUK983069 GEE983050:GEG983069 GOA983050:GOC983069 GXW983050:GXY983069 HHS983050:HHU983069 HRO983050:HRQ983069 IBK983050:IBM983069 ILG983050:ILI983069 IVC983050:IVE983069 JEY983050:JFA983069 JOU983050:JOW983069 JYQ983050:JYS983069 KIM983050:KIO983069 KSI983050:KSK983069 LCE983050:LCG983069 LMA983050:LMC983069 LVW983050:LVY983069 MFS983050:MFU983069 MPO983050:MPQ983069 MZK983050:MZM983069 NJG983050:NJI983069 NTC983050:NTE983069 OCY983050:ODA983069 OMU983050:OMW983069 OWQ983050:OWS983069 PGM983050:PGO983069 PQI983050:PQK983069 QAE983050:QAG983069 QKA983050:QKC983069 QTW983050:QTY983069 RDS983050:RDU983069 RNO983050:RNQ983069 RXK983050:RXM983069 SHG983050:SHI983069 SRC983050:SRE983069 TAY983050:TBA983069 TKU983050:TKW983069 TUQ983050:TUS983069 UEM983050:UEO983069 UOI983050:UOK983069 UYE983050:UYG983069 VIA983050:VIC983069 VRW983050:VRY983069 WBS983050:WBU983069 WLO983050:WLQ983069 WVK983050:WVM983069" xr:uid="{00000000-0002-0000-0500-000001000000}">
      <formula1>$R$9:$R$34</formula1>
    </dataValidation>
  </dataValidations>
  <pageMargins left="0.78740157480314965" right="0.78740157480314965" top="0.98425196850393704" bottom="0.78740157480314965"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N56"/>
  <sheetViews>
    <sheetView view="pageBreakPreview" zoomScale="85" zoomScaleNormal="75" zoomScaleSheetLayoutView="85" workbookViewId="0"/>
  </sheetViews>
  <sheetFormatPr defaultRowHeight="13.5"/>
  <cols>
    <col min="1" max="1" width="1.25" customWidth="1"/>
    <col min="2" max="2" width="3.375" customWidth="1"/>
    <col min="3" max="5" width="16.75" customWidth="1"/>
    <col min="6" max="6" width="14.375" customWidth="1"/>
    <col min="7" max="7" width="16.75" customWidth="1"/>
    <col min="8" max="8" width="4.625" customWidth="1"/>
    <col min="9" max="12" width="4.125" customWidth="1"/>
    <col min="13" max="14" width="3.625" customWidth="1"/>
    <col min="15" max="15" width="4.375" customWidth="1"/>
    <col min="257" max="257" width="1.25" customWidth="1"/>
    <col min="258" max="258" width="3.375" customWidth="1"/>
    <col min="259" max="261" width="16.75" customWidth="1"/>
    <col min="262" max="262" width="14.375" customWidth="1"/>
    <col min="263" max="263" width="16.75" customWidth="1"/>
    <col min="264" max="264" width="4.625" customWidth="1"/>
    <col min="265" max="268" width="4.125" customWidth="1"/>
    <col min="269" max="270" width="3.625" customWidth="1"/>
    <col min="271" max="271" width="4.375" customWidth="1"/>
    <col min="513" max="513" width="1.25" customWidth="1"/>
    <col min="514" max="514" width="3.375" customWidth="1"/>
    <col min="515" max="517" width="16.75" customWidth="1"/>
    <col min="518" max="518" width="14.375" customWidth="1"/>
    <col min="519" max="519" width="16.75" customWidth="1"/>
    <col min="520" max="520" width="4.625" customWidth="1"/>
    <col min="521" max="524" width="4.125" customWidth="1"/>
    <col min="525" max="526" width="3.625" customWidth="1"/>
    <col min="527" max="527" width="4.375" customWidth="1"/>
    <col min="769" max="769" width="1.25" customWidth="1"/>
    <col min="770" max="770" width="3.375" customWidth="1"/>
    <col min="771" max="773" width="16.75" customWidth="1"/>
    <col min="774" max="774" width="14.375" customWidth="1"/>
    <col min="775" max="775" width="16.75" customWidth="1"/>
    <col min="776" max="776" width="4.625" customWidth="1"/>
    <col min="777" max="780" width="4.125" customWidth="1"/>
    <col min="781" max="782" width="3.625" customWidth="1"/>
    <col min="783" max="783" width="4.375" customWidth="1"/>
    <col min="1025" max="1025" width="1.25" customWidth="1"/>
    <col min="1026" max="1026" width="3.375" customWidth="1"/>
    <col min="1027" max="1029" width="16.75" customWidth="1"/>
    <col min="1030" max="1030" width="14.375" customWidth="1"/>
    <col min="1031" max="1031" width="16.75" customWidth="1"/>
    <col min="1032" max="1032" width="4.625" customWidth="1"/>
    <col min="1033" max="1036" width="4.125" customWidth="1"/>
    <col min="1037" max="1038" width="3.625" customWidth="1"/>
    <col min="1039" max="1039" width="4.375" customWidth="1"/>
    <col min="1281" max="1281" width="1.25" customWidth="1"/>
    <col min="1282" max="1282" width="3.375" customWidth="1"/>
    <col min="1283" max="1285" width="16.75" customWidth="1"/>
    <col min="1286" max="1286" width="14.375" customWidth="1"/>
    <col min="1287" max="1287" width="16.75" customWidth="1"/>
    <col min="1288" max="1288" width="4.625" customWidth="1"/>
    <col min="1289" max="1292" width="4.125" customWidth="1"/>
    <col min="1293" max="1294" width="3.625" customWidth="1"/>
    <col min="1295" max="1295" width="4.375" customWidth="1"/>
    <col min="1537" max="1537" width="1.25" customWidth="1"/>
    <col min="1538" max="1538" width="3.375" customWidth="1"/>
    <col min="1539" max="1541" width="16.75" customWidth="1"/>
    <col min="1542" max="1542" width="14.375" customWidth="1"/>
    <col min="1543" max="1543" width="16.75" customWidth="1"/>
    <col min="1544" max="1544" width="4.625" customWidth="1"/>
    <col min="1545" max="1548" width="4.125" customWidth="1"/>
    <col min="1549" max="1550" width="3.625" customWidth="1"/>
    <col min="1551" max="1551" width="4.375" customWidth="1"/>
    <col min="1793" max="1793" width="1.25" customWidth="1"/>
    <col min="1794" max="1794" width="3.375" customWidth="1"/>
    <col min="1795" max="1797" width="16.75" customWidth="1"/>
    <col min="1798" max="1798" width="14.375" customWidth="1"/>
    <col min="1799" max="1799" width="16.75" customWidth="1"/>
    <col min="1800" max="1800" width="4.625" customWidth="1"/>
    <col min="1801" max="1804" width="4.125" customWidth="1"/>
    <col min="1805" max="1806" width="3.625" customWidth="1"/>
    <col min="1807" max="1807" width="4.375" customWidth="1"/>
    <col min="2049" max="2049" width="1.25" customWidth="1"/>
    <col min="2050" max="2050" width="3.375" customWidth="1"/>
    <col min="2051" max="2053" width="16.75" customWidth="1"/>
    <col min="2054" max="2054" width="14.375" customWidth="1"/>
    <col min="2055" max="2055" width="16.75" customWidth="1"/>
    <col min="2056" max="2056" width="4.625" customWidth="1"/>
    <col min="2057" max="2060" width="4.125" customWidth="1"/>
    <col min="2061" max="2062" width="3.625" customWidth="1"/>
    <col min="2063" max="2063" width="4.375" customWidth="1"/>
    <col min="2305" max="2305" width="1.25" customWidth="1"/>
    <col min="2306" max="2306" width="3.375" customWidth="1"/>
    <col min="2307" max="2309" width="16.75" customWidth="1"/>
    <col min="2310" max="2310" width="14.375" customWidth="1"/>
    <col min="2311" max="2311" width="16.75" customWidth="1"/>
    <col min="2312" max="2312" width="4.625" customWidth="1"/>
    <col min="2313" max="2316" width="4.125" customWidth="1"/>
    <col min="2317" max="2318" width="3.625" customWidth="1"/>
    <col min="2319" max="2319" width="4.375" customWidth="1"/>
    <col min="2561" max="2561" width="1.25" customWidth="1"/>
    <col min="2562" max="2562" width="3.375" customWidth="1"/>
    <col min="2563" max="2565" width="16.75" customWidth="1"/>
    <col min="2566" max="2566" width="14.375" customWidth="1"/>
    <col min="2567" max="2567" width="16.75" customWidth="1"/>
    <col min="2568" max="2568" width="4.625" customWidth="1"/>
    <col min="2569" max="2572" width="4.125" customWidth="1"/>
    <col min="2573" max="2574" width="3.625" customWidth="1"/>
    <col min="2575" max="2575" width="4.375" customWidth="1"/>
    <col min="2817" max="2817" width="1.25" customWidth="1"/>
    <col min="2818" max="2818" width="3.375" customWidth="1"/>
    <col min="2819" max="2821" width="16.75" customWidth="1"/>
    <col min="2822" max="2822" width="14.375" customWidth="1"/>
    <col min="2823" max="2823" width="16.75" customWidth="1"/>
    <col min="2824" max="2824" width="4.625" customWidth="1"/>
    <col min="2825" max="2828" width="4.125" customWidth="1"/>
    <col min="2829" max="2830" width="3.625" customWidth="1"/>
    <col min="2831" max="2831" width="4.375" customWidth="1"/>
    <col min="3073" max="3073" width="1.25" customWidth="1"/>
    <col min="3074" max="3074" width="3.375" customWidth="1"/>
    <col min="3075" max="3077" width="16.75" customWidth="1"/>
    <col min="3078" max="3078" width="14.375" customWidth="1"/>
    <col min="3079" max="3079" width="16.75" customWidth="1"/>
    <col min="3080" max="3080" width="4.625" customWidth="1"/>
    <col min="3081" max="3084" width="4.125" customWidth="1"/>
    <col min="3085" max="3086" width="3.625" customWidth="1"/>
    <col min="3087" max="3087" width="4.375" customWidth="1"/>
    <col min="3329" max="3329" width="1.25" customWidth="1"/>
    <col min="3330" max="3330" width="3.375" customWidth="1"/>
    <col min="3331" max="3333" width="16.75" customWidth="1"/>
    <col min="3334" max="3334" width="14.375" customWidth="1"/>
    <col min="3335" max="3335" width="16.75" customWidth="1"/>
    <col min="3336" max="3336" width="4.625" customWidth="1"/>
    <col min="3337" max="3340" width="4.125" customWidth="1"/>
    <col min="3341" max="3342" width="3.625" customWidth="1"/>
    <col min="3343" max="3343" width="4.375" customWidth="1"/>
    <col min="3585" max="3585" width="1.25" customWidth="1"/>
    <col min="3586" max="3586" width="3.375" customWidth="1"/>
    <col min="3587" max="3589" width="16.75" customWidth="1"/>
    <col min="3590" max="3590" width="14.375" customWidth="1"/>
    <col min="3591" max="3591" width="16.75" customWidth="1"/>
    <col min="3592" max="3592" width="4.625" customWidth="1"/>
    <col min="3593" max="3596" width="4.125" customWidth="1"/>
    <col min="3597" max="3598" width="3.625" customWidth="1"/>
    <col min="3599" max="3599" width="4.375" customWidth="1"/>
    <col min="3841" max="3841" width="1.25" customWidth="1"/>
    <col min="3842" max="3842" width="3.375" customWidth="1"/>
    <col min="3843" max="3845" width="16.75" customWidth="1"/>
    <col min="3846" max="3846" width="14.375" customWidth="1"/>
    <col min="3847" max="3847" width="16.75" customWidth="1"/>
    <col min="3848" max="3848" width="4.625" customWidth="1"/>
    <col min="3849" max="3852" width="4.125" customWidth="1"/>
    <col min="3853" max="3854" width="3.625" customWidth="1"/>
    <col min="3855" max="3855" width="4.375" customWidth="1"/>
    <col min="4097" max="4097" width="1.25" customWidth="1"/>
    <col min="4098" max="4098" width="3.375" customWidth="1"/>
    <col min="4099" max="4101" width="16.75" customWidth="1"/>
    <col min="4102" max="4102" width="14.375" customWidth="1"/>
    <col min="4103" max="4103" width="16.75" customWidth="1"/>
    <col min="4104" max="4104" width="4.625" customWidth="1"/>
    <col min="4105" max="4108" width="4.125" customWidth="1"/>
    <col min="4109" max="4110" width="3.625" customWidth="1"/>
    <col min="4111" max="4111" width="4.375" customWidth="1"/>
    <col min="4353" max="4353" width="1.25" customWidth="1"/>
    <col min="4354" max="4354" width="3.375" customWidth="1"/>
    <col min="4355" max="4357" width="16.75" customWidth="1"/>
    <col min="4358" max="4358" width="14.375" customWidth="1"/>
    <col min="4359" max="4359" width="16.75" customWidth="1"/>
    <col min="4360" max="4360" width="4.625" customWidth="1"/>
    <col min="4361" max="4364" width="4.125" customWidth="1"/>
    <col min="4365" max="4366" width="3.625" customWidth="1"/>
    <col min="4367" max="4367" width="4.375" customWidth="1"/>
    <col min="4609" max="4609" width="1.25" customWidth="1"/>
    <col min="4610" max="4610" width="3.375" customWidth="1"/>
    <col min="4611" max="4613" width="16.75" customWidth="1"/>
    <col min="4614" max="4614" width="14.375" customWidth="1"/>
    <col min="4615" max="4615" width="16.75" customWidth="1"/>
    <col min="4616" max="4616" width="4.625" customWidth="1"/>
    <col min="4617" max="4620" width="4.125" customWidth="1"/>
    <col min="4621" max="4622" width="3.625" customWidth="1"/>
    <col min="4623" max="4623" width="4.375" customWidth="1"/>
    <col min="4865" max="4865" width="1.25" customWidth="1"/>
    <col min="4866" max="4866" width="3.375" customWidth="1"/>
    <col min="4867" max="4869" width="16.75" customWidth="1"/>
    <col min="4870" max="4870" width="14.375" customWidth="1"/>
    <col min="4871" max="4871" width="16.75" customWidth="1"/>
    <col min="4872" max="4872" width="4.625" customWidth="1"/>
    <col min="4873" max="4876" width="4.125" customWidth="1"/>
    <col min="4877" max="4878" width="3.625" customWidth="1"/>
    <col min="4879" max="4879" width="4.375" customWidth="1"/>
    <col min="5121" max="5121" width="1.25" customWidth="1"/>
    <col min="5122" max="5122" width="3.375" customWidth="1"/>
    <col min="5123" max="5125" width="16.75" customWidth="1"/>
    <col min="5126" max="5126" width="14.375" customWidth="1"/>
    <col min="5127" max="5127" width="16.75" customWidth="1"/>
    <col min="5128" max="5128" width="4.625" customWidth="1"/>
    <col min="5129" max="5132" width="4.125" customWidth="1"/>
    <col min="5133" max="5134" width="3.625" customWidth="1"/>
    <col min="5135" max="5135" width="4.375" customWidth="1"/>
    <col min="5377" max="5377" width="1.25" customWidth="1"/>
    <col min="5378" max="5378" width="3.375" customWidth="1"/>
    <col min="5379" max="5381" width="16.75" customWidth="1"/>
    <col min="5382" max="5382" width="14.375" customWidth="1"/>
    <col min="5383" max="5383" width="16.75" customWidth="1"/>
    <col min="5384" max="5384" width="4.625" customWidth="1"/>
    <col min="5385" max="5388" width="4.125" customWidth="1"/>
    <col min="5389" max="5390" width="3.625" customWidth="1"/>
    <col min="5391" max="5391" width="4.375" customWidth="1"/>
    <col min="5633" max="5633" width="1.25" customWidth="1"/>
    <col min="5634" max="5634" width="3.375" customWidth="1"/>
    <col min="5635" max="5637" width="16.75" customWidth="1"/>
    <col min="5638" max="5638" width="14.375" customWidth="1"/>
    <col min="5639" max="5639" width="16.75" customWidth="1"/>
    <col min="5640" max="5640" width="4.625" customWidth="1"/>
    <col min="5641" max="5644" width="4.125" customWidth="1"/>
    <col min="5645" max="5646" width="3.625" customWidth="1"/>
    <col min="5647" max="5647" width="4.375" customWidth="1"/>
    <col min="5889" max="5889" width="1.25" customWidth="1"/>
    <col min="5890" max="5890" width="3.375" customWidth="1"/>
    <col min="5891" max="5893" width="16.75" customWidth="1"/>
    <col min="5894" max="5894" width="14.375" customWidth="1"/>
    <col min="5895" max="5895" width="16.75" customWidth="1"/>
    <col min="5896" max="5896" width="4.625" customWidth="1"/>
    <col min="5897" max="5900" width="4.125" customWidth="1"/>
    <col min="5901" max="5902" width="3.625" customWidth="1"/>
    <col min="5903" max="5903" width="4.375" customWidth="1"/>
    <col min="6145" max="6145" width="1.25" customWidth="1"/>
    <col min="6146" max="6146" width="3.375" customWidth="1"/>
    <col min="6147" max="6149" width="16.75" customWidth="1"/>
    <col min="6150" max="6150" width="14.375" customWidth="1"/>
    <col min="6151" max="6151" width="16.75" customWidth="1"/>
    <col min="6152" max="6152" width="4.625" customWidth="1"/>
    <col min="6153" max="6156" width="4.125" customWidth="1"/>
    <col min="6157" max="6158" width="3.625" customWidth="1"/>
    <col min="6159" max="6159" width="4.375" customWidth="1"/>
    <col min="6401" max="6401" width="1.25" customWidth="1"/>
    <col min="6402" max="6402" width="3.375" customWidth="1"/>
    <col min="6403" max="6405" width="16.75" customWidth="1"/>
    <col min="6406" max="6406" width="14.375" customWidth="1"/>
    <col min="6407" max="6407" width="16.75" customWidth="1"/>
    <col min="6408" max="6408" width="4.625" customWidth="1"/>
    <col min="6409" max="6412" width="4.125" customWidth="1"/>
    <col min="6413" max="6414" width="3.625" customWidth="1"/>
    <col min="6415" max="6415" width="4.375" customWidth="1"/>
    <col min="6657" max="6657" width="1.25" customWidth="1"/>
    <col min="6658" max="6658" width="3.375" customWidth="1"/>
    <col min="6659" max="6661" width="16.75" customWidth="1"/>
    <col min="6662" max="6662" width="14.375" customWidth="1"/>
    <col min="6663" max="6663" width="16.75" customWidth="1"/>
    <col min="6664" max="6664" width="4.625" customWidth="1"/>
    <col min="6665" max="6668" width="4.125" customWidth="1"/>
    <col min="6669" max="6670" width="3.625" customWidth="1"/>
    <col min="6671" max="6671" width="4.375" customWidth="1"/>
    <col min="6913" max="6913" width="1.25" customWidth="1"/>
    <col min="6914" max="6914" width="3.375" customWidth="1"/>
    <col min="6915" max="6917" width="16.75" customWidth="1"/>
    <col min="6918" max="6918" width="14.375" customWidth="1"/>
    <col min="6919" max="6919" width="16.75" customWidth="1"/>
    <col min="6920" max="6920" width="4.625" customWidth="1"/>
    <col min="6921" max="6924" width="4.125" customWidth="1"/>
    <col min="6925" max="6926" width="3.625" customWidth="1"/>
    <col min="6927" max="6927" width="4.375" customWidth="1"/>
    <col min="7169" max="7169" width="1.25" customWidth="1"/>
    <col min="7170" max="7170" width="3.375" customWidth="1"/>
    <col min="7171" max="7173" width="16.75" customWidth="1"/>
    <col min="7174" max="7174" width="14.375" customWidth="1"/>
    <col min="7175" max="7175" width="16.75" customWidth="1"/>
    <col min="7176" max="7176" width="4.625" customWidth="1"/>
    <col min="7177" max="7180" width="4.125" customWidth="1"/>
    <col min="7181" max="7182" width="3.625" customWidth="1"/>
    <col min="7183" max="7183" width="4.375" customWidth="1"/>
    <col min="7425" max="7425" width="1.25" customWidth="1"/>
    <col min="7426" max="7426" width="3.375" customWidth="1"/>
    <col min="7427" max="7429" width="16.75" customWidth="1"/>
    <col min="7430" max="7430" width="14.375" customWidth="1"/>
    <col min="7431" max="7431" width="16.75" customWidth="1"/>
    <col min="7432" max="7432" width="4.625" customWidth="1"/>
    <col min="7433" max="7436" width="4.125" customWidth="1"/>
    <col min="7437" max="7438" width="3.625" customWidth="1"/>
    <col min="7439" max="7439" width="4.375" customWidth="1"/>
    <col min="7681" max="7681" width="1.25" customWidth="1"/>
    <col min="7682" max="7682" width="3.375" customWidth="1"/>
    <col min="7683" max="7685" width="16.75" customWidth="1"/>
    <col min="7686" max="7686" width="14.375" customWidth="1"/>
    <col min="7687" max="7687" width="16.75" customWidth="1"/>
    <col min="7688" max="7688" width="4.625" customWidth="1"/>
    <col min="7689" max="7692" width="4.125" customWidth="1"/>
    <col min="7693" max="7694" width="3.625" customWidth="1"/>
    <col min="7695" max="7695" width="4.375" customWidth="1"/>
    <col min="7937" max="7937" width="1.25" customWidth="1"/>
    <col min="7938" max="7938" width="3.375" customWidth="1"/>
    <col min="7939" max="7941" width="16.75" customWidth="1"/>
    <col min="7942" max="7942" width="14.375" customWidth="1"/>
    <col min="7943" max="7943" width="16.75" customWidth="1"/>
    <col min="7944" max="7944" width="4.625" customWidth="1"/>
    <col min="7945" max="7948" width="4.125" customWidth="1"/>
    <col min="7949" max="7950" width="3.625" customWidth="1"/>
    <col min="7951" max="7951" width="4.375" customWidth="1"/>
    <col min="8193" max="8193" width="1.25" customWidth="1"/>
    <col min="8194" max="8194" width="3.375" customWidth="1"/>
    <col min="8195" max="8197" width="16.75" customWidth="1"/>
    <col min="8198" max="8198" width="14.375" customWidth="1"/>
    <col min="8199" max="8199" width="16.75" customWidth="1"/>
    <col min="8200" max="8200" width="4.625" customWidth="1"/>
    <col min="8201" max="8204" width="4.125" customWidth="1"/>
    <col min="8205" max="8206" width="3.625" customWidth="1"/>
    <col min="8207" max="8207" width="4.375" customWidth="1"/>
    <col min="8449" max="8449" width="1.25" customWidth="1"/>
    <col min="8450" max="8450" width="3.375" customWidth="1"/>
    <col min="8451" max="8453" width="16.75" customWidth="1"/>
    <col min="8454" max="8454" width="14.375" customWidth="1"/>
    <col min="8455" max="8455" width="16.75" customWidth="1"/>
    <col min="8456" max="8456" width="4.625" customWidth="1"/>
    <col min="8457" max="8460" width="4.125" customWidth="1"/>
    <col min="8461" max="8462" width="3.625" customWidth="1"/>
    <col min="8463" max="8463" width="4.375" customWidth="1"/>
    <col min="8705" max="8705" width="1.25" customWidth="1"/>
    <col min="8706" max="8706" width="3.375" customWidth="1"/>
    <col min="8707" max="8709" width="16.75" customWidth="1"/>
    <col min="8710" max="8710" width="14.375" customWidth="1"/>
    <col min="8711" max="8711" width="16.75" customWidth="1"/>
    <col min="8712" max="8712" width="4.625" customWidth="1"/>
    <col min="8713" max="8716" width="4.125" customWidth="1"/>
    <col min="8717" max="8718" width="3.625" customWidth="1"/>
    <col min="8719" max="8719" width="4.375" customWidth="1"/>
    <col min="8961" max="8961" width="1.25" customWidth="1"/>
    <col min="8962" max="8962" width="3.375" customWidth="1"/>
    <col min="8963" max="8965" width="16.75" customWidth="1"/>
    <col min="8966" max="8966" width="14.375" customWidth="1"/>
    <col min="8967" max="8967" width="16.75" customWidth="1"/>
    <col min="8968" max="8968" width="4.625" customWidth="1"/>
    <col min="8969" max="8972" width="4.125" customWidth="1"/>
    <col min="8973" max="8974" width="3.625" customWidth="1"/>
    <col min="8975" max="8975" width="4.375" customWidth="1"/>
    <col min="9217" max="9217" width="1.25" customWidth="1"/>
    <col min="9218" max="9218" width="3.375" customWidth="1"/>
    <col min="9219" max="9221" width="16.75" customWidth="1"/>
    <col min="9222" max="9222" width="14.375" customWidth="1"/>
    <col min="9223" max="9223" width="16.75" customWidth="1"/>
    <col min="9224" max="9224" width="4.625" customWidth="1"/>
    <col min="9225" max="9228" width="4.125" customWidth="1"/>
    <col min="9229" max="9230" width="3.625" customWidth="1"/>
    <col min="9231" max="9231" width="4.375" customWidth="1"/>
    <col min="9473" max="9473" width="1.25" customWidth="1"/>
    <col min="9474" max="9474" width="3.375" customWidth="1"/>
    <col min="9475" max="9477" width="16.75" customWidth="1"/>
    <col min="9478" max="9478" width="14.375" customWidth="1"/>
    <col min="9479" max="9479" width="16.75" customWidth="1"/>
    <col min="9480" max="9480" width="4.625" customWidth="1"/>
    <col min="9481" max="9484" width="4.125" customWidth="1"/>
    <col min="9485" max="9486" width="3.625" customWidth="1"/>
    <col min="9487" max="9487" width="4.375" customWidth="1"/>
    <col min="9729" max="9729" width="1.25" customWidth="1"/>
    <col min="9730" max="9730" width="3.375" customWidth="1"/>
    <col min="9731" max="9733" width="16.75" customWidth="1"/>
    <col min="9734" max="9734" width="14.375" customWidth="1"/>
    <col min="9735" max="9735" width="16.75" customWidth="1"/>
    <col min="9736" max="9736" width="4.625" customWidth="1"/>
    <col min="9737" max="9740" width="4.125" customWidth="1"/>
    <col min="9741" max="9742" width="3.625" customWidth="1"/>
    <col min="9743" max="9743" width="4.375" customWidth="1"/>
    <col min="9985" max="9985" width="1.25" customWidth="1"/>
    <col min="9986" max="9986" width="3.375" customWidth="1"/>
    <col min="9987" max="9989" width="16.75" customWidth="1"/>
    <col min="9990" max="9990" width="14.375" customWidth="1"/>
    <col min="9991" max="9991" width="16.75" customWidth="1"/>
    <col min="9992" max="9992" width="4.625" customWidth="1"/>
    <col min="9993" max="9996" width="4.125" customWidth="1"/>
    <col min="9997" max="9998" width="3.625" customWidth="1"/>
    <col min="9999" max="9999" width="4.375" customWidth="1"/>
    <col min="10241" max="10241" width="1.25" customWidth="1"/>
    <col min="10242" max="10242" width="3.375" customWidth="1"/>
    <col min="10243" max="10245" width="16.75" customWidth="1"/>
    <col min="10246" max="10246" width="14.375" customWidth="1"/>
    <col min="10247" max="10247" width="16.75" customWidth="1"/>
    <col min="10248" max="10248" width="4.625" customWidth="1"/>
    <col min="10249" max="10252" width="4.125" customWidth="1"/>
    <col min="10253" max="10254" width="3.625" customWidth="1"/>
    <col min="10255" max="10255" width="4.375" customWidth="1"/>
    <col min="10497" max="10497" width="1.25" customWidth="1"/>
    <col min="10498" max="10498" width="3.375" customWidth="1"/>
    <col min="10499" max="10501" width="16.75" customWidth="1"/>
    <col min="10502" max="10502" width="14.375" customWidth="1"/>
    <col min="10503" max="10503" width="16.75" customWidth="1"/>
    <col min="10504" max="10504" width="4.625" customWidth="1"/>
    <col min="10505" max="10508" width="4.125" customWidth="1"/>
    <col min="10509" max="10510" width="3.625" customWidth="1"/>
    <col min="10511" max="10511" width="4.375" customWidth="1"/>
    <col min="10753" max="10753" width="1.25" customWidth="1"/>
    <col min="10754" max="10754" width="3.375" customWidth="1"/>
    <col min="10755" max="10757" width="16.75" customWidth="1"/>
    <col min="10758" max="10758" width="14.375" customWidth="1"/>
    <col min="10759" max="10759" width="16.75" customWidth="1"/>
    <col min="10760" max="10760" width="4.625" customWidth="1"/>
    <col min="10761" max="10764" width="4.125" customWidth="1"/>
    <col min="10765" max="10766" width="3.625" customWidth="1"/>
    <col min="10767" max="10767" width="4.375" customWidth="1"/>
    <col min="11009" max="11009" width="1.25" customWidth="1"/>
    <col min="11010" max="11010" width="3.375" customWidth="1"/>
    <col min="11011" max="11013" width="16.75" customWidth="1"/>
    <col min="11014" max="11014" width="14.375" customWidth="1"/>
    <col min="11015" max="11015" width="16.75" customWidth="1"/>
    <col min="11016" max="11016" width="4.625" customWidth="1"/>
    <col min="11017" max="11020" width="4.125" customWidth="1"/>
    <col min="11021" max="11022" width="3.625" customWidth="1"/>
    <col min="11023" max="11023" width="4.375" customWidth="1"/>
    <col min="11265" max="11265" width="1.25" customWidth="1"/>
    <col min="11266" max="11266" width="3.375" customWidth="1"/>
    <col min="11267" max="11269" width="16.75" customWidth="1"/>
    <col min="11270" max="11270" width="14.375" customWidth="1"/>
    <col min="11271" max="11271" width="16.75" customWidth="1"/>
    <col min="11272" max="11272" width="4.625" customWidth="1"/>
    <col min="11273" max="11276" width="4.125" customWidth="1"/>
    <col min="11277" max="11278" width="3.625" customWidth="1"/>
    <col min="11279" max="11279" width="4.375" customWidth="1"/>
    <col min="11521" max="11521" width="1.25" customWidth="1"/>
    <col min="11522" max="11522" width="3.375" customWidth="1"/>
    <col min="11523" max="11525" width="16.75" customWidth="1"/>
    <col min="11526" max="11526" width="14.375" customWidth="1"/>
    <col min="11527" max="11527" width="16.75" customWidth="1"/>
    <col min="11528" max="11528" width="4.625" customWidth="1"/>
    <col min="11529" max="11532" width="4.125" customWidth="1"/>
    <col min="11533" max="11534" width="3.625" customWidth="1"/>
    <col min="11535" max="11535" width="4.375" customWidth="1"/>
    <col min="11777" max="11777" width="1.25" customWidth="1"/>
    <col min="11778" max="11778" width="3.375" customWidth="1"/>
    <col min="11779" max="11781" width="16.75" customWidth="1"/>
    <col min="11782" max="11782" width="14.375" customWidth="1"/>
    <col min="11783" max="11783" width="16.75" customWidth="1"/>
    <col min="11784" max="11784" width="4.625" customWidth="1"/>
    <col min="11785" max="11788" width="4.125" customWidth="1"/>
    <col min="11789" max="11790" width="3.625" customWidth="1"/>
    <col min="11791" max="11791" width="4.375" customWidth="1"/>
    <col min="12033" max="12033" width="1.25" customWidth="1"/>
    <col min="12034" max="12034" width="3.375" customWidth="1"/>
    <col min="12035" max="12037" width="16.75" customWidth="1"/>
    <col min="12038" max="12038" width="14.375" customWidth="1"/>
    <col min="12039" max="12039" width="16.75" customWidth="1"/>
    <col min="12040" max="12040" width="4.625" customWidth="1"/>
    <col min="12041" max="12044" width="4.125" customWidth="1"/>
    <col min="12045" max="12046" width="3.625" customWidth="1"/>
    <col min="12047" max="12047" width="4.375" customWidth="1"/>
    <col min="12289" max="12289" width="1.25" customWidth="1"/>
    <col min="12290" max="12290" width="3.375" customWidth="1"/>
    <col min="12291" max="12293" width="16.75" customWidth="1"/>
    <col min="12294" max="12294" width="14.375" customWidth="1"/>
    <col min="12295" max="12295" width="16.75" customWidth="1"/>
    <col min="12296" max="12296" width="4.625" customWidth="1"/>
    <col min="12297" max="12300" width="4.125" customWidth="1"/>
    <col min="12301" max="12302" width="3.625" customWidth="1"/>
    <col min="12303" max="12303" width="4.375" customWidth="1"/>
    <col min="12545" max="12545" width="1.25" customWidth="1"/>
    <col min="12546" max="12546" width="3.375" customWidth="1"/>
    <col min="12547" max="12549" width="16.75" customWidth="1"/>
    <col min="12550" max="12550" width="14.375" customWidth="1"/>
    <col min="12551" max="12551" width="16.75" customWidth="1"/>
    <col min="12552" max="12552" width="4.625" customWidth="1"/>
    <col min="12553" max="12556" width="4.125" customWidth="1"/>
    <col min="12557" max="12558" width="3.625" customWidth="1"/>
    <col min="12559" max="12559" width="4.375" customWidth="1"/>
    <col min="12801" max="12801" width="1.25" customWidth="1"/>
    <col min="12802" max="12802" width="3.375" customWidth="1"/>
    <col min="12803" max="12805" width="16.75" customWidth="1"/>
    <col min="12806" max="12806" width="14.375" customWidth="1"/>
    <col min="12807" max="12807" width="16.75" customWidth="1"/>
    <col min="12808" max="12808" width="4.625" customWidth="1"/>
    <col min="12809" max="12812" width="4.125" customWidth="1"/>
    <col min="12813" max="12814" width="3.625" customWidth="1"/>
    <col min="12815" max="12815" width="4.375" customWidth="1"/>
    <col min="13057" max="13057" width="1.25" customWidth="1"/>
    <col min="13058" max="13058" width="3.375" customWidth="1"/>
    <col min="13059" max="13061" width="16.75" customWidth="1"/>
    <col min="13062" max="13062" width="14.375" customWidth="1"/>
    <col min="13063" max="13063" width="16.75" customWidth="1"/>
    <col min="13064" max="13064" width="4.625" customWidth="1"/>
    <col min="13065" max="13068" width="4.125" customWidth="1"/>
    <col min="13069" max="13070" width="3.625" customWidth="1"/>
    <col min="13071" max="13071" width="4.375" customWidth="1"/>
    <col min="13313" max="13313" width="1.25" customWidth="1"/>
    <col min="13314" max="13314" width="3.375" customWidth="1"/>
    <col min="13315" max="13317" width="16.75" customWidth="1"/>
    <col min="13318" max="13318" width="14.375" customWidth="1"/>
    <col min="13319" max="13319" width="16.75" customWidth="1"/>
    <col min="13320" max="13320" width="4.625" customWidth="1"/>
    <col min="13321" max="13324" width="4.125" customWidth="1"/>
    <col min="13325" max="13326" width="3.625" customWidth="1"/>
    <col min="13327" max="13327" width="4.375" customWidth="1"/>
    <col min="13569" max="13569" width="1.25" customWidth="1"/>
    <col min="13570" max="13570" width="3.375" customWidth="1"/>
    <col min="13571" max="13573" width="16.75" customWidth="1"/>
    <col min="13574" max="13574" width="14.375" customWidth="1"/>
    <col min="13575" max="13575" width="16.75" customWidth="1"/>
    <col min="13576" max="13576" width="4.625" customWidth="1"/>
    <col min="13577" max="13580" width="4.125" customWidth="1"/>
    <col min="13581" max="13582" width="3.625" customWidth="1"/>
    <col min="13583" max="13583" width="4.375" customWidth="1"/>
    <col min="13825" max="13825" width="1.25" customWidth="1"/>
    <col min="13826" max="13826" width="3.375" customWidth="1"/>
    <col min="13827" max="13829" width="16.75" customWidth="1"/>
    <col min="13830" max="13830" width="14.375" customWidth="1"/>
    <col min="13831" max="13831" width="16.75" customWidth="1"/>
    <col min="13832" max="13832" width="4.625" customWidth="1"/>
    <col min="13833" max="13836" width="4.125" customWidth="1"/>
    <col min="13837" max="13838" width="3.625" customWidth="1"/>
    <col min="13839" max="13839" width="4.375" customWidth="1"/>
    <col min="14081" max="14081" width="1.25" customWidth="1"/>
    <col min="14082" max="14082" width="3.375" customWidth="1"/>
    <col min="14083" max="14085" width="16.75" customWidth="1"/>
    <col min="14086" max="14086" width="14.375" customWidth="1"/>
    <col min="14087" max="14087" width="16.75" customWidth="1"/>
    <col min="14088" max="14088" width="4.625" customWidth="1"/>
    <col min="14089" max="14092" width="4.125" customWidth="1"/>
    <col min="14093" max="14094" width="3.625" customWidth="1"/>
    <col min="14095" max="14095" width="4.375" customWidth="1"/>
    <col min="14337" max="14337" width="1.25" customWidth="1"/>
    <col min="14338" max="14338" width="3.375" customWidth="1"/>
    <col min="14339" max="14341" width="16.75" customWidth="1"/>
    <col min="14342" max="14342" width="14.375" customWidth="1"/>
    <col min="14343" max="14343" width="16.75" customWidth="1"/>
    <col min="14344" max="14344" width="4.625" customWidth="1"/>
    <col min="14345" max="14348" width="4.125" customWidth="1"/>
    <col min="14349" max="14350" width="3.625" customWidth="1"/>
    <col min="14351" max="14351" width="4.375" customWidth="1"/>
    <col min="14593" max="14593" width="1.25" customWidth="1"/>
    <col min="14594" max="14594" width="3.375" customWidth="1"/>
    <col min="14595" max="14597" width="16.75" customWidth="1"/>
    <col min="14598" max="14598" width="14.375" customWidth="1"/>
    <col min="14599" max="14599" width="16.75" customWidth="1"/>
    <col min="14600" max="14600" width="4.625" customWidth="1"/>
    <col min="14601" max="14604" width="4.125" customWidth="1"/>
    <col min="14605" max="14606" width="3.625" customWidth="1"/>
    <col min="14607" max="14607" width="4.375" customWidth="1"/>
    <col min="14849" max="14849" width="1.25" customWidth="1"/>
    <col min="14850" max="14850" width="3.375" customWidth="1"/>
    <col min="14851" max="14853" width="16.75" customWidth="1"/>
    <col min="14854" max="14854" width="14.375" customWidth="1"/>
    <col min="14855" max="14855" width="16.75" customWidth="1"/>
    <col min="14856" max="14856" width="4.625" customWidth="1"/>
    <col min="14857" max="14860" width="4.125" customWidth="1"/>
    <col min="14861" max="14862" width="3.625" customWidth="1"/>
    <col min="14863" max="14863" width="4.375" customWidth="1"/>
    <col min="15105" max="15105" width="1.25" customWidth="1"/>
    <col min="15106" max="15106" width="3.375" customWidth="1"/>
    <col min="15107" max="15109" width="16.75" customWidth="1"/>
    <col min="15110" max="15110" width="14.375" customWidth="1"/>
    <col min="15111" max="15111" width="16.75" customWidth="1"/>
    <col min="15112" max="15112" width="4.625" customWidth="1"/>
    <col min="15113" max="15116" width="4.125" customWidth="1"/>
    <col min="15117" max="15118" width="3.625" customWidth="1"/>
    <col min="15119" max="15119" width="4.375" customWidth="1"/>
    <col min="15361" max="15361" width="1.25" customWidth="1"/>
    <col min="15362" max="15362" width="3.375" customWidth="1"/>
    <col min="15363" max="15365" width="16.75" customWidth="1"/>
    <col min="15366" max="15366" width="14.375" customWidth="1"/>
    <col min="15367" max="15367" width="16.75" customWidth="1"/>
    <col min="15368" max="15368" width="4.625" customWidth="1"/>
    <col min="15369" max="15372" width="4.125" customWidth="1"/>
    <col min="15373" max="15374" width="3.625" customWidth="1"/>
    <col min="15375" max="15375" width="4.375" customWidth="1"/>
    <col min="15617" max="15617" width="1.25" customWidth="1"/>
    <col min="15618" max="15618" width="3.375" customWidth="1"/>
    <col min="15619" max="15621" width="16.75" customWidth="1"/>
    <col min="15622" max="15622" width="14.375" customWidth="1"/>
    <col min="15623" max="15623" width="16.75" customWidth="1"/>
    <col min="15624" max="15624" width="4.625" customWidth="1"/>
    <col min="15625" max="15628" width="4.125" customWidth="1"/>
    <col min="15629" max="15630" width="3.625" customWidth="1"/>
    <col min="15631" max="15631" width="4.375" customWidth="1"/>
    <col min="15873" max="15873" width="1.25" customWidth="1"/>
    <col min="15874" max="15874" width="3.375" customWidth="1"/>
    <col min="15875" max="15877" width="16.75" customWidth="1"/>
    <col min="15878" max="15878" width="14.375" customWidth="1"/>
    <col min="15879" max="15879" width="16.75" customWidth="1"/>
    <col min="15880" max="15880" width="4.625" customWidth="1"/>
    <col min="15881" max="15884" width="4.125" customWidth="1"/>
    <col min="15885" max="15886" width="3.625" customWidth="1"/>
    <col min="15887" max="15887" width="4.375" customWidth="1"/>
    <col min="16129" max="16129" width="1.25" customWidth="1"/>
    <col min="16130" max="16130" width="3.375" customWidth="1"/>
    <col min="16131" max="16133" width="16.75" customWidth="1"/>
    <col min="16134" max="16134" width="14.375" customWidth="1"/>
    <col min="16135" max="16135" width="16.75" customWidth="1"/>
    <col min="16136" max="16136" width="4.625" customWidth="1"/>
    <col min="16137" max="16140" width="4.125" customWidth="1"/>
    <col min="16141" max="16142" width="3.625" customWidth="1"/>
    <col min="16143" max="16143" width="4.375" customWidth="1"/>
  </cols>
  <sheetData>
    <row r="1" spans="2:14" ht="17.25" customHeight="1">
      <c r="C1" s="35" t="s">
        <v>405</v>
      </c>
      <c r="E1" s="20"/>
      <c r="F1" s="20"/>
      <c r="G1" s="20"/>
      <c r="H1" s="20"/>
      <c r="I1" s="20"/>
    </row>
    <row r="2" spans="2:14" ht="33.75" customHeight="1">
      <c r="C2" s="287"/>
      <c r="E2" s="18" t="s">
        <v>118</v>
      </c>
      <c r="F2" s="7"/>
      <c r="G2" s="7"/>
      <c r="H2" s="7"/>
      <c r="I2" s="7"/>
      <c r="J2" s="7"/>
      <c r="K2" s="7"/>
      <c r="L2" s="7"/>
      <c r="M2" s="18"/>
      <c r="N2" s="18"/>
    </row>
    <row r="3" spans="2:14" ht="15" customHeight="1">
      <c r="C3" s="143" t="s">
        <v>20</v>
      </c>
      <c r="D3" s="7"/>
      <c r="E3" s="7"/>
      <c r="F3" s="7"/>
      <c r="G3" s="7"/>
      <c r="H3" s="7"/>
      <c r="I3" s="7"/>
      <c r="J3" s="7"/>
      <c r="K3" s="7"/>
      <c r="L3" s="7"/>
      <c r="M3" s="18"/>
      <c r="N3" s="18"/>
    </row>
    <row r="4" spans="2:14" ht="26.25" customHeight="1">
      <c r="C4" s="76" t="s">
        <v>142</v>
      </c>
      <c r="D4" s="518" t="str">
        <f>基礎データ入力!C2</f>
        <v>○○高校改築工事</v>
      </c>
      <c r="E4" s="518"/>
      <c r="F4" s="518"/>
      <c r="G4" s="99"/>
      <c r="I4" s="18"/>
      <c r="J4" s="18"/>
      <c r="K4" s="18"/>
      <c r="L4" s="18"/>
      <c r="M4" s="18"/>
      <c r="N4" s="18"/>
    </row>
    <row r="5" spans="2:14" ht="26.25" customHeight="1">
      <c r="D5" s="76"/>
      <c r="E5" s="28"/>
      <c r="F5" s="18"/>
      <c r="G5" s="99" t="s">
        <v>424</v>
      </c>
      <c r="H5" s="18"/>
      <c r="I5" s="18"/>
      <c r="J5" s="18"/>
      <c r="K5" s="18"/>
      <c r="L5" s="18"/>
      <c r="M5" s="18"/>
      <c r="N5" s="18"/>
    </row>
    <row r="6" spans="2:14" ht="26.25" customHeight="1">
      <c r="D6" s="7"/>
      <c r="E6" s="99" t="s">
        <v>646</v>
      </c>
      <c r="F6" s="518" t="str">
        <f>基礎データ入力!C7</f>
        <v>○○建設株式会社</v>
      </c>
      <c r="G6" s="518"/>
      <c r="H6" s="18"/>
      <c r="I6" s="18"/>
      <c r="J6" s="18"/>
      <c r="K6" s="18"/>
      <c r="L6" s="18"/>
      <c r="M6" s="18"/>
      <c r="N6" s="18"/>
    </row>
    <row r="7" spans="2:14" ht="11.25" customHeight="1">
      <c r="D7" s="7"/>
      <c r="E7" s="32"/>
      <c r="F7" s="31"/>
      <c r="G7" s="31"/>
      <c r="H7" s="18"/>
      <c r="I7" s="18"/>
      <c r="J7" s="18"/>
      <c r="K7" s="18"/>
      <c r="L7" s="18"/>
      <c r="M7" s="18"/>
      <c r="N7" s="18"/>
    </row>
    <row r="8" spans="2:14" ht="27" customHeight="1">
      <c r="B8" s="287"/>
      <c r="C8" s="288" t="s">
        <v>28</v>
      </c>
      <c r="D8" s="288" t="s">
        <v>29</v>
      </c>
      <c r="E8" s="288" t="s">
        <v>30</v>
      </c>
      <c r="F8" s="288" t="s">
        <v>31</v>
      </c>
      <c r="G8" s="288" t="s">
        <v>32</v>
      </c>
      <c r="I8" s="7"/>
      <c r="J8" s="7"/>
      <c r="K8" s="7"/>
      <c r="L8" s="7"/>
    </row>
    <row r="9" spans="2:14" ht="27" customHeight="1">
      <c r="B9" s="287">
        <v>1</v>
      </c>
      <c r="C9" s="289"/>
      <c r="D9" s="289"/>
      <c r="E9" s="289"/>
      <c r="F9" s="289"/>
      <c r="G9" s="289"/>
      <c r="H9" s="7"/>
      <c r="I9" s="7"/>
      <c r="J9" s="7" t="s">
        <v>494</v>
      </c>
      <c r="K9" s="7"/>
      <c r="L9" s="7"/>
    </row>
    <row r="10" spans="2:14" ht="27" customHeight="1">
      <c r="B10" s="287">
        <v>2</v>
      </c>
      <c r="C10" s="289"/>
      <c r="D10" s="289"/>
      <c r="E10" s="289"/>
      <c r="F10" s="41"/>
      <c r="G10" s="289"/>
      <c r="H10" s="7"/>
      <c r="I10" s="7"/>
      <c r="J10" s="7" t="s">
        <v>495</v>
      </c>
      <c r="K10" s="7"/>
      <c r="L10" s="7"/>
    </row>
    <row r="11" spans="2:14" ht="27" customHeight="1">
      <c r="B11" s="287">
        <v>3</v>
      </c>
      <c r="C11" s="289"/>
      <c r="D11" s="289"/>
      <c r="E11" s="289"/>
      <c r="F11" s="289"/>
      <c r="G11" s="289"/>
      <c r="H11" s="7"/>
      <c r="I11" s="7"/>
      <c r="J11" s="7" t="s">
        <v>496</v>
      </c>
      <c r="K11" s="7"/>
      <c r="L11" s="7"/>
    </row>
    <row r="12" spans="2:14" ht="27" customHeight="1">
      <c r="B12" s="287">
        <v>4</v>
      </c>
      <c r="C12" s="289"/>
      <c r="D12" s="289"/>
      <c r="E12" s="289"/>
      <c r="F12" s="289"/>
      <c r="G12" s="289"/>
      <c r="H12" s="7"/>
      <c r="I12" s="7"/>
      <c r="J12" s="7"/>
      <c r="K12" s="7"/>
      <c r="L12" s="7"/>
    </row>
    <row r="13" spans="2:14" ht="27" customHeight="1">
      <c r="B13" s="287">
        <v>5</v>
      </c>
      <c r="C13" s="289"/>
      <c r="D13" s="289"/>
      <c r="E13" s="289"/>
      <c r="F13" s="289"/>
      <c r="G13" s="289"/>
      <c r="H13" s="7"/>
      <c r="I13" s="7"/>
      <c r="J13" s="7"/>
      <c r="K13" s="7"/>
      <c r="L13" s="7"/>
    </row>
    <row r="14" spans="2:14" ht="27" customHeight="1">
      <c r="B14" s="287">
        <v>6</v>
      </c>
      <c r="C14" s="289"/>
      <c r="D14" s="289"/>
      <c r="E14" s="289"/>
      <c r="F14" s="29"/>
      <c r="G14" s="289"/>
      <c r="H14" s="7"/>
      <c r="I14" s="7"/>
      <c r="J14" s="7"/>
      <c r="K14" s="7"/>
      <c r="L14" s="7"/>
    </row>
    <row r="15" spans="2:14" ht="27" customHeight="1">
      <c r="B15" s="287">
        <v>7</v>
      </c>
      <c r="C15" s="289"/>
      <c r="D15" s="289"/>
      <c r="E15" s="289"/>
      <c r="F15" s="289"/>
      <c r="G15" s="289"/>
      <c r="H15" s="7"/>
      <c r="I15" s="7"/>
      <c r="J15" s="7"/>
      <c r="K15" s="7"/>
      <c r="L15" s="7"/>
    </row>
    <row r="16" spans="2:14" ht="27" customHeight="1">
      <c r="B16" s="287">
        <v>8</v>
      </c>
      <c r="C16" s="289"/>
      <c r="D16" s="289"/>
      <c r="E16" s="289"/>
      <c r="F16" s="289"/>
      <c r="G16" s="289"/>
      <c r="H16" s="7"/>
      <c r="I16" s="7"/>
      <c r="J16" s="7"/>
      <c r="K16" s="7"/>
      <c r="L16" s="7"/>
    </row>
    <row r="17" spans="2:14" ht="27" customHeight="1">
      <c r="B17" s="287">
        <v>9</v>
      </c>
      <c r="C17" s="289"/>
      <c r="D17" s="289"/>
      <c r="E17" s="289"/>
      <c r="F17" s="289"/>
      <c r="G17" s="289"/>
      <c r="H17" s="7"/>
      <c r="I17" s="7"/>
      <c r="J17" s="7"/>
      <c r="K17" s="7"/>
      <c r="L17" s="7"/>
    </row>
    <row r="18" spans="2:14" ht="27" customHeight="1">
      <c r="B18" s="287">
        <v>10</v>
      </c>
      <c r="C18" s="289"/>
      <c r="D18" s="289"/>
      <c r="E18" s="289"/>
      <c r="F18" s="289"/>
      <c r="G18" s="289"/>
      <c r="H18" s="7"/>
      <c r="I18" s="7"/>
      <c r="J18" s="7"/>
      <c r="K18" s="7"/>
      <c r="L18" s="7"/>
    </row>
    <row r="19" spans="2:14" ht="27" customHeight="1">
      <c r="B19" s="287">
        <v>11</v>
      </c>
      <c r="C19" s="289"/>
      <c r="D19" s="289"/>
      <c r="E19" s="289"/>
      <c r="F19" s="289"/>
      <c r="G19" s="289"/>
      <c r="H19" s="7"/>
      <c r="I19" s="7"/>
      <c r="J19" s="7"/>
      <c r="K19" s="7"/>
      <c r="L19" s="7"/>
    </row>
    <row r="20" spans="2:14" ht="27" customHeight="1">
      <c r="B20" s="287">
        <v>12</v>
      </c>
      <c r="C20" s="289"/>
      <c r="D20" s="289"/>
      <c r="E20" s="289"/>
      <c r="F20" s="289"/>
      <c r="G20" s="289"/>
      <c r="H20" s="7"/>
      <c r="I20" s="7"/>
      <c r="J20" s="7"/>
      <c r="K20" s="7"/>
      <c r="L20" s="7"/>
    </row>
    <row r="21" spans="2:14" ht="27" customHeight="1">
      <c r="B21" s="287">
        <v>13</v>
      </c>
      <c r="C21" s="289"/>
      <c r="D21" s="289"/>
      <c r="E21" s="289"/>
      <c r="F21" s="289"/>
      <c r="G21" s="289"/>
      <c r="H21" s="7"/>
      <c r="I21" s="7"/>
      <c r="J21" s="7"/>
      <c r="K21" s="7"/>
      <c r="L21" s="7"/>
    </row>
    <row r="22" spans="2:14" ht="27" customHeight="1">
      <c r="B22" s="287">
        <v>14</v>
      </c>
      <c r="C22" s="289"/>
      <c r="D22" s="289"/>
      <c r="E22" s="289"/>
      <c r="F22" s="289"/>
      <c r="G22" s="289"/>
      <c r="H22" s="7"/>
      <c r="I22" s="7"/>
      <c r="J22" s="7"/>
      <c r="K22" s="7"/>
      <c r="L22" s="7"/>
    </row>
    <row r="23" spans="2:14" ht="27" customHeight="1">
      <c r="B23" s="287">
        <v>15</v>
      </c>
      <c r="C23" s="289"/>
      <c r="D23" s="289"/>
      <c r="E23" s="289"/>
      <c r="F23" s="289"/>
      <c r="G23" s="289"/>
      <c r="H23" s="7"/>
      <c r="I23" s="7"/>
      <c r="J23" s="7"/>
      <c r="K23" s="7"/>
      <c r="L23" s="7"/>
    </row>
    <row r="24" spans="2:14" ht="27" customHeight="1">
      <c r="B24" s="287">
        <v>16</v>
      </c>
      <c r="C24" s="289"/>
      <c r="D24" s="289"/>
      <c r="E24" s="289"/>
      <c r="F24" s="289"/>
      <c r="G24" s="289"/>
      <c r="H24" s="7"/>
      <c r="I24" s="7"/>
      <c r="J24" s="7"/>
      <c r="K24" s="7"/>
      <c r="L24" s="7"/>
    </row>
    <row r="25" spans="2:14" ht="27" customHeight="1">
      <c r="B25" s="287">
        <v>17</v>
      </c>
      <c r="C25" s="289"/>
      <c r="D25" s="289"/>
      <c r="E25" s="289"/>
      <c r="F25" s="289"/>
      <c r="G25" s="289"/>
      <c r="H25" s="7"/>
      <c r="I25" s="7"/>
      <c r="J25" s="7"/>
      <c r="K25" s="7"/>
      <c r="L25" s="7"/>
    </row>
    <row r="26" spans="2:14" ht="27" customHeight="1">
      <c r="B26" s="287">
        <v>18</v>
      </c>
      <c r="C26" s="289"/>
      <c r="D26" s="289"/>
      <c r="E26" s="289"/>
      <c r="F26" s="289"/>
      <c r="G26" s="289"/>
      <c r="H26" s="7"/>
      <c r="I26" s="7"/>
      <c r="J26" s="7"/>
      <c r="K26" s="7"/>
      <c r="L26" s="7"/>
    </row>
    <row r="27" spans="2:14" ht="27" customHeight="1">
      <c r="B27" s="287">
        <v>19</v>
      </c>
      <c r="C27" s="289"/>
      <c r="D27" s="289"/>
      <c r="E27" s="289"/>
      <c r="F27" s="289"/>
      <c r="G27" s="289"/>
      <c r="H27" s="7"/>
      <c r="I27" s="7"/>
      <c r="J27" s="7"/>
      <c r="K27" s="7"/>
      <c r="L27" s="7"/>
    </row>
    <row r="28" spans="2:14" ht="27" customHeight="1">
      <c r="B28" s="287">
        <v>20</v>
      </c>
      <c r="C28" s="289"/>
      <c r="D28" s="289"/>
      <c r="E28" s="289"/>
      <c r="F28" s="289"/>
      <c r="G28" s="289"/>
      <c r="H28" s="7"/>
      <c r="I28" s="7"/>
      <c r="J28" s="7"/>
      <c r="K28" s="7"/>
      <c r="L28" s="7"/>
    </row>
    <row r="29" spans="2:14" ht="27" customHeight="1">
      <c r="B29" t="s">
        <v>497</v>
      </c>
      <c r="H29" s="7"/>
      <c r="I29" s="7"/>
      <c r="J29" s="7"/>
      <c r="K29" s="7"/>
      <c r="L29" s="7"/>
    </row>
    <row r="30" spans="2:14" ht="27" customHeight="1">
      <c r="H30" s="7"/>
      <c r="I30" s="7"/>
      <c r="J30" s="7"/>
      <c r="K30" s="7"/>
      <c r="L30" s="7"/>
      <c r="M30" s="7"/>
      <c r="N30" s="7"/>
    </row>
    <row r="31" spans="2:14" ht="18" customHeight="1">
      <c r="C31" s="2"/>
      <c r="E31" s="2"/>
      <c r="F31" s="2"/>
      <c r="G31" s="2"/>
      <c r="I31" s="11"/>
      <c r="J31" s="290"/>
      <c r="K31" s="3"/>
      <c r="L31" s="7"/>
      <c r="M31" s="7"/>
      <c r="N31" s="7"/>
    </row>
    <row r="32" spans="2:14" ht="18" customHeight="1">
      <c r="E32" s="2"/>
      <c r="F32" s="2"/>
      <c r="G32" s="2"/>
      <c r="I32" s="11"/>
      <c r="J32" s="290"/>
      <c r="K32" s="3"/>
      <c r="L32" s="7"/>
      <c r="M32" s="7"/>
      <c r="N32" s="7"/>
    </row>
    <row r="33" spans="5:14" ht="18" customHeight="1">
      <c r="E33" s="2"/>
      <c r="F33" s="2"/>
      <c r="G33" s="2"/>
      <c r="I33" s="11"/>
      <c r="J33" s="290"/>
      <c r="K33" s="3"/>
      <c r="L33" s="7"/>
      <c r="M33" s="7"/>
      <c r="N33" s="7"/>
    </row>
    <row r="34" spans="5:14" ht="18" customHeight="1">
      <c r="E34" s="2"/>
      <c r="F34" s="2"/>
      <c r="G34" s="2"/>
      <c r="I34" s="3"/>
      <c r="J34" s="7"/>
      <c r="K34" s="3"/>
      <c r="L34" s="7"/>
      <c r="M34" s="7"/>
      <c r="N34" s="7"/>
    </row>
    <row r="35" spans="5:14" ht="17.25" customHeight="1"/>
    <row r="36" spans="5:14" ht="17.25" customHeight="1"/>
    <row r="37" spans="5:14" ht="17.25" customHeight="1"/>
    <row r="38" spans="5:14" ht="17.25" customHeight="1"/>
    <row r="39" spans="5:14" ht="17.25" customHeight="1"/>
    <row r="40" spans="5:14" ht="17.25" customHeight="1"/>
    <row r="41" spans="5:14" ht="17.25" customHeight="1"/>
    <row r="42" spans="5:14" ht="17.25" customHeight="1"/>
    <row r="43" spans="5:14" ht="17.25" customHeight="1"/>
    <row r="44" spans="5:14" ht="17.25" customHeight="1"/>
    <row r="45" spans="5:14" ht="17.25" customHeight="1"/>
    <row r="46" spans="5:14" ht="17.25" customHeight="1"/>
    <row r="47" spans="5:14" ht="17.25" customHeight="1"/>
    <row r="48" spans="5:14" ht="17.25" customHeight="1"/>
    <row r="49" ht="17.25" customHeight="1"/>
    <row r="50" ht="17.25" customHeight="1"/>
    <row r="51" ht="17.25" customHeight="1"/>
    <row r="52" ht="17.25" customHeight="1"/>
    <row r="53" ht="17.25" customHeight="1"/>
    <row r="54" ht="17.25" customHeight="1"/>
    <row r="55" ht="17.25" customHeight="1"/>
    <row r="56" ht="17.25" customHeight="1"/>
  </sheetData>
  <mergeCells count="2">
    <mergeCell ref="D4:F4"/>
    <mergeCell ref="F6:G6"/>
  </mergeCells>
  <phoneticPr fontId="6"/>
  <dataValidations count="1">
    <dataValidation type="list" allowBlank="1" showInputMessage="1" showErrorMessage="1" sqref="G9:G28 JC9:JC28 SY9:SY28 ACU9:ACU28 AMQ9:AMQ28 AWM9:AWM28 BGI9:BGI28 BQE9:BQE28 CAA9:CAA28 CJW9:CJW28 CTS9:CTS28 DDO9:DDO28 DNK9:DNK28 DXG9:DXG28 EHC9:EHC28 EQY9:EQY28 FAU9:FAU28 FKQ9:FKQ28 FUM9:FUM28 GEI9:GEI28 GOE9:GOE28 GYA9:GYA28 HHW9:HHW28 HRS9:HRS28 IBO9:IBO28 ILK9:ILK28 IVG9:IVG28 JFC9:JFC28 JOY9:JOY28 JYU9:JYU28 KIQ9:KIQ28 KSM9:KSM28 LCI9:LCI28 LME9:LME28 LWA9:LWA28 MFW9:MFW28 MPS9:MPS28 MZO9:MZO28 NJK9:NJK28 NTG9:NTG28 ODC9:ODC28 OMY9:OMY28 OWU9:OWU28 PGQ9:PGQ28 PQM9:PQM28 QAI9:QAI28 QKE9:QKE28 QUA9:QUA28 RDW9:RDW28 RNS9:RNS28 RXO9:RXO28 SHK9:SHK28 SRG9:SRG28 TBC9:TBC28 TKY9:TKY28 TUU9:TUU28 UEQ9:UEQ28 UOM9:UOM28 UYI9:UYI28 VIE9:VIE28 VSA9:VSA28 WBW9:WBW28 WLS9:WLS28 WVO9:WVO28 G65545:G65564 JC65545:JC65564 SY65545:SY65564 ACU65545:ACU65564 AMQ65545:AMQ65564 AWM65545:AWM65564 BGI65545:BGI65564 BQE65545:BQE65564 CAA65545:CAA65564 CJW65545:CJW65564 CTS65545:CTS65564 DDO65545:DDO65564 DNK65545:DNK65564 DXG65545:DXG65564 EHC65545:EHC65564 EQY65545:EQY65564 FAU65545:FAU65564 FKQ65545:FKQ65564 FUM65545:FUM65564 GEI65545:GEI65564 GOE65545:GOE65564 GYA65545:GYA65564 HHW65545:HHW65564 HRS65545:HRS65564 IBO65545:IBO65564 ILK65545:ILK65564 IVG65545:IVG65564 JFC65545:JFC65564 JOY65545:JOY65564 JYU65545:JYU65564 KIQ65545:KIQ65564 KSM65545:KSM65564 LCI65545:LCI65564 LME65545:LME65564 LWA65545:LWA65564 MFW65545:MFW65564 MPS65545:MPS65564 MZO65545:MZO65564 NJK65545:NJK65564 NTG65545:NTG65564 ODC65545:ODC65564 OMY65545:OMY65564 OWU65545:OWU65564 PGQ65545:PGQ65564 PQM65545:PQM65564 QAI65545:QAI65564 QKE65545:QKE65564 QUA65545:QUA65564 RDW65545:RDW65564 RNS65545:RNS65564 RXO65545:RXO65564 SHK65545:SHK65564 SRG65545:SRG65564 TBC65545:TBC65564 TKY65545:TKY65564 TUU65545:TUU65564 UEQ65545:UEQ65564 UOM65545:UOM65564 UYI65545:UYI65564 VIE65545:VIE65564 VSA65545:VSA65564 WBW65545:WBW65564 WLS65545:WLS65564 WVO65545:WVO65564 G131081:G131100 JC131081:JC131100 SY131081:SY131100 ACU131081:ACU131100 AMQ131081:AMQ131100 AWM131081:AWM131100 BGI131081:BGI131100 BQE131081:BQE131100 CAA131081:CAA131100 CJW131081:CJW131100 CTS131081:CTS131100 DDO131081:DDO131100 DNK131081:DNK131100 DXG131081:DXG131100 EHC131081:EHC131100 EQY131081:EQY131100 FAU131081:FAU131100 FKQ131081:FKQ131100 FUM131081:FUM131100 GEI131081:GEI131100 GOE131081:GOE131100 GYA131081:GYA131100 HHW131081:HHW131100 HRS131081:HRS131100 IBO131081:IBO131100 ILK131081:ILK131100 IVG131081:IVG131100 JFC131081:JFC131100 JOY131081:JOY131100 JYU131081:JYU131100 KIQ131081:KIQ131100 KSM131081:KSM131100 LCI131081:LCI131100 LME131081:LME131100 LWA131081:LWA131100 MFW131081:MFW131100 MPS131081:MPS131100 MZO131081:MZO131100 NJK131081:NJK131100 NTG131081:NTG131100 ODC131081:ODC131100 OMY131081:OMY131100 OWU131081:OWU131100 PGQ131081:PGQ131100 PQM131081:PQM131100 QAI131081:QAI131100 QKE131081:QKE131100 QUA131081:QUA131100 RDW131081:RDW131100 RNS131081:RNS131100 RXO131081:RXO131100 SHK131081:SHK131100 SRG131081:SRG131100 TBC131081:TBC131100 TKY131081:TKY131100 TUU131081:TUU131100 UEQ131081:UEQ131100 UOM131081:UOM131100 UYI131081:UYI131100 VIE131081:VIE131100 VSA131081:VSA131100 WBW131081:WBW131100 WLS131081:WLS131100 WVO131081:WVO131100 G196617:G196636 JC196617:JC196636 SY196617:SY196636 ACU196617:ACU196636 AMQ196617:AMQ196636 AWM196617:AWM196636 BGI196617:BGI196636 BQE196617:BQE196636 CAA196617:CAA196636 CJW196617:CJW196636 CTS196617:CTS196636 DDO196617:DDO196636 DNK196617:DNK196636 DXG196617:DXG196636 EHC196617:EHC196636 EQY196617:EQY196636 FAU196617:FAU196636 FKQ196617:FKQ196636 FUM196617:FUM196636 GEI196617:GEI196636 GOE196617:GOE196636 GYA196617:GYA196636 HHW196617:HHW196636 HRS196617:HRS196636 IBO196617:IBO196636 ILK196617:ILK196636 IVG196617:IVG196636 JFC196617:JFC196636 JOY196617:JOY196636 JYU196617:JYU196636 KIQ196617:KIQ196636 KSM196617:KSM196636 LCI196617:LCI196636 LME196617:LME196636 LWA196617:LWA196636 MFW196617:MFW196636 MPS196617:MPS196636 MZO196617:MZO196636 NJK196617:NJK196636 NTG196617:NTG196636 ODC196617:ODC196636 OMY196617:OMY196636 OWU196617:OWU196636 PGQ196617:PGQ196636 PQM196617:PQM196636 QAI196617:QAI196636 QKE196617:QKE196636 QUA196617:QUA196636 RDW196617:RDW196636 RNS196617:RNS196636 RXO196617:RXO196636 SHK196617:SHK196636 SRG196617:SRG196636 TBC196617:TBC196636 TKY196617:TKY196636 TUU196617:TUU196636 UEQ196617:UEQ196636 UOM196617:UOM196636 UYI196617:UYI196636 VIE196617:VIE196636 VSA196617:VSA196636 WBW196617:WBW196636 WLS196617:WLS196636 WVO196617:WVO196636 G262153:G262172 JC262153:JC262172 SY262153:SY262172 ACU262153:ACU262172 AMQ262153:AMQ262172 AWM262153:AWM262172 BGI262153:BGI262172 BQE262153:BQE262172 CAA262153:CAA262172 CJW262153:CJW262172 CTS262153:CTS262172 DDO262153:DDO262172 DNK262153:DNK262172 DXG262153:DXG262172 EHC262153:EHC262172 EQY262153:EQY262172 FAU262153:FAU262172 FKQ262153:FKQ262172 FUM262153:FUM262172 GEI262153:GEI262172 GOE262153:GOE262172 GYA262153:GYA262172 HHW262153:HHW262172 HRS262153:HRS262172 IBO262153:IBO262172 ILK262153:ILK262172 IVG262153:IVG262172 JFC262153:JFC262172 JOY262153:JOY262172 JYU262153:JYU262172 KIQ262153:KIQ262172 KSM262153:KSM262172 LCI262153:LCI262172 LME262153:LME262172 LWA262153:LWA262172 MFW262153:MFW262172 MPS262153:MPS262172 MZO262153:MZO262172 NJK262153:NJK262172 NTG262153:NTG262172 ODC262153:ODC262172 OMY262153:OMY262172 OWU262153:OWU262172 PGQ262153:PGQ262172 PQM262153:PQM262172 QAI262153:QAI262172 QKE262153:QKE262172 QUA262153:QUA262172 RDW262153:RDW262172 RNS262153:RNS262172 RXO262153:RXO262172 SHK262153:SHK262172 SRG262153:SRG262172 TBC262153:TBC262172 TKY262153:TKY262172 TUU262153:TUU262172 UEQ262153:UEQ262172 UOM262153:UOM262172 UYI262153:UYI262172 VIE262153:VIE262172 VSA262153:VSA262172 WBW262153:WBW262172 WLS262153:WLS262172 WVO262153:WVO262172 G327689:G327708 JC327689:JC327708 SY327689:SY327708 ACU327689:ACU327708 AMQ327689:AMQ327708 AWM327689:AWM327708 BGI327689:BGI327708 BQE327689:BQE327708 CAA327689:CAA327708 CJW327689:CJW327708 CTS327689:CTS327708 DDO327689:DDO327708 DNK327689:DNK327708 DXG327689:DXG327708 EHC327689:EHC327708 EQY327689:EQY327708 FAU327689:FAU327708 FKQ327689:FKQ327708 FUM327689:FUM327708 GEI327689:GEI327708 GOE327689:GOE327708 GYA327689:GYA327708 HHW327689:HHW327708 HRS327689:HRS327708 IBO327689:IBO327708 ILK327689:ILK327708 IVG327689:IVG327708 JFC327689:JFC327708 JOY327689:JOY327708 JYU327689:JYU327708 KIQ327689:KIQ327708 KSM327689:KSM327708 LCI327689:LCI327708 LME327689:LME327708 LWA327689:LWA327708 MFW327689:MFW327708 MPS327689:MPS327708 MZO327689:MZO327708 NJK327689:NJK327708 NTG327689:NTG327708 ODC327689:ODC327708 OMY327689:OMY327708 OWU327689:OWU327708 PGQ327689:PGQ327708 PQM327689:PQM327708 QAI327689:QAI327708 QKE327689:QKE327708 QUA327689:QUA327708 RDW327689:RDW327708 RNS327689:RNS327708 RXO327689:RXO327708 SHK327689:SHK327708 SRG327689:SRG327708 TBC327689:TBC327708 TKY327689:TKY327708 TUU327689:TUU327708 UEQ327689:UEQ327708 UOM327689:UOM327708 UYI327689:UYI327708 VIE327689:VIE327708 VSA327689:VSA327708 WBW327689:WBW327708 WLS327689:WLS327708 WVO327689:WVO327708 G393225:G393244 JC393225:JC393244 SY393225:SY393244 ACU393225:ACU393244 AMQ393225:AMQ393244 AWM393225:AWM393244 BGI393225:BGI393244 BQE393225:BQE393244 CAA393225:CAA393244 CJW393225:CJW393244 CTS393225:CTS393244 DDO393225:DDO393244 DNK393225:DNK393244 DXG393225:DXG393244 EHC393225:EHC393244 EQY393225:EQY393244 FAU393225:FAU393244 FKQ393225:FKQ393244 FUM393225:FUM393244 GEI393225:GEI393244 GOE393225:GOE393244 GYA393225:GYA393244 HHW393225:HHW393244 HRS393225:HRS393244 IBO393225:IBO393244 ILK393225:ILK393244 IVG393225:IVG393244 JFC393225:JFC393244 JOY393225:JOY393244 JYU393225:JYU393244 KIQ393225:KIQ393244 KSM393225:KSM393244 LCI393225:LCI393244 LME393225:LME393244 LWA393225:LWA393244 MFW393225:MFW393244 MPS393225:MPS393244 MZO393225:MZO393244 NJK393225:NJK393244 NTG393225:NTG393244 ODC393225:ODC393244 OMY393225:OMY393244 OWU393225:OWU393244 PGQ393225:PGQ393244 PQM393225:PQM393244 QAI393225:QAI393244 QKE393225:QKE393244 QUA393225:QUA393244 RDW393225:RDW393244 RNS393225:RNS393244 RXO393225:RXO393244 SHK393225:SHK393244 SRG393225:SRG393244 TBC393225:TBC393244 TKY393225:TKY393244 TUU393225:TUU393244 UEQ393225:UEQ393244 UOM393225:UOM393244 UYI393225:UYI393244 VIE393225:VIE393244 VSA393225:VSA393244 WBW393225:WBW393244 WLS393225:WLS393244 WVO393225:WVO393244 G458761:G458780 JC458761:JC458780 SY458761:SY458780 ACU458761:ACU458780 AMQ458761:AMQ458780 AWM458761:AWM458780 BGI458761:BGI458780 BQE458761:BQE458780 CAA458761:CAA458780 CJW458761:CJW458780 CTS458761:CTS458780 DDO458761:DDO458780 DNK458761:DNK458780 DXG458761:DXG458780 EHC458761:EHC458780 EQY458761:EQY458780 FAU458761:FAU458780 FKQ458761:FKQ458780 FUM458761:FUM458780 GEI458761:GEI458780 GOE458761:GOE458780 GYA458761:GYA458780 HHW458761:HHW458780 HRS458761:HRS458780 IBO458761:IBO458780 ILK458761:ILK458780 IVG458761:IVG458780 JFC458761:JFC458780 JOY458761:JOY458780 JYU458761:JYU458780 KIQ458761:KIQ458780 KSM458761:KSM458780 LCI458761:LCI458780 LME458761:LME458780 LWA458761:LWA458780 MFW458761:MFW458780 MPS458761:MPS458780 MZO458761:MZO458780 NJK458761:NJK458780 NTG458761:NTG458780 ODC458761:ODC458780 OMY458761:OMY458780 OWU458761:OWU458780 PGQ458761:PGQ458780 PQM458761:PQM458780 QAI458761:QAI458780 QKE458761:QKE458780 QUA458761:QUA458780 RDW458761:RDW458780 RNS458761:RNS458780 RXO458761:RXO458780 SHK458761:SHK458780 SRG458761:SRG458780 TBC458761:TBC458780 TKY458761:TKY458780 TUU458761:TUU458780 UEQ458761:UEQ458780 UOM458761:UOM458780 UYI458761:UYI458780 VIE458761:VIE458780 VSA458761:VSA458780 WBW458761:WBW458780 WLS458761:WLS458780 WVO458761:WVO458780 G524297:G524316 JC524297:JC524316 SY524297:SY524316 ACU524297:ACU524316 AMQ524297:AMQ524316 AWM524297:AWM524316 BGI524297:BGI524316 BQE524297:BQE524316 CAA524297:CAA524316 CJW524297:CJW524316 CTS524297:CTS524316 DDO524297:DDO524316 DNK524297:DNK524316 DXG524297:DXG524316 EHC524297:EHC524316 EQY524297:EQY524316 FAU524297:FAU524316 FKQ524297:FKQ524316 FUM524297:FUM524316 GEI524297:GEI524316 GOE524297:GOE524316 GYA524297:GYA524316 HHW524297:HHW524316 HRS524297:HRS524316 IBO524297:IBO524316 ILK524297:ILK524316 IVG524297:IVG524316 JFC524297:JFC524316 JOY524297:JOY524316 JYU524297:JYU524316 KIQ524297:KIQ524316 KSM524297:KSM524316 LCI524297:LCI524316 LME524297:LME524316 LWA524297:LWA524316 MFW524297:MFW524316 MPS524297:MPS524316 MZO524297:MZO524316 NJK524297:NJK524316 NTG524297:NTG524316 ODC524297:ODC524316 OMY524297:OMY524316 OWU524297:OWU524316 PGQ524297:PGQ524316 PQM524297:PQM524316 QAI524297:QAI524316 QKE524297:QKE524316 QUA524297:QUA524316 RDW524297:RDW524316 RNS524297:RNS524316 RXO524297:RXO524316 SHK524297:SHK524316 SRG524297:SRG524316 TBC524297:TBC524316 TKY524297:TKY524316 TUU524297:TUU524316 UEQ524297:UEQ524316 UOM524297:UOM524316 UYI524297:UYI524316 VIE524297:VIE524316 VSA524297:VSA524316 WBW524297:WBW524316 WLS524297:WLS524316 WVO524297:WVO524316 G589833:G589852 JC589833:JC589852 SY589833:SY589852 ACU589833:ACU589852 AMQ589833:AMQ589852 AWM589833:AWM589852 BGI589833:BGI589852 BQE589833:BQE589852 CAA589833:CAA589852 CJW589833:CJW589852 CTS589833:CTS589852 DDO589833:DDO589852 DNK589833:DNK589852 DXG589833:DXG589852 EHC589833:EHC589852 EQY589833:EQY589852 FAU589833:FAU589852 FKQ589833:FKQ589852 FUM589833:FUM589852 GEI589833:GEI589852 GOE589833:GOE589852 GYA589833:GYA589852 HHW589833:HHW589852 HRS589833:HRS589852 IBO589833:IBO589852 ILK589833:ILK589852 IVG589833:IVG589852 JFC589833:JFC589852 JOY589833:JOY589852 JYU589833:JYU589852 KIQ589833:KIQ589852 KSM589833:KSM589852 LCI589833:LCI589852 LME589833:LME589852 LWA589833:LWA589852 MFW589833:MFW589852 MPS589833:MPS589852 MZO589833:MZO589852 NJK589833:NJK589852 NTG589833:NTG589852 ODC589833:ODC589852 OMY589833:OMY589852 OWU589833:OWU589852 PGQ589833:PGQ589852 PQM589833:PQM589852 QAI589833:QAI589852 QKE589833:QKE589852 QUA589833:QUA589852 RDW589833:RDW589852 RNS589833:RNS589852 RXO589833:RXO589852 SHK589833:SHK589852 SRG589833:SRG589852 TBC589833:TBC589852 TKY589833:TKY589852 TUU589833:TUU589852 UEQ589833:UEQ589852 UOM589833:UOM589852 UYI589833:UYI589852 VIE589833:VIE589852 VSA589833:VSA589852 WBW589833:WBW589852 WLS589833:WLS589852 WVO589833:WVO589852 G655369:G655388 JC655369:JC655388 SY655369:SY655388 ACU655369:ACU655388 AMQ655369:AMQ655388 AWM655369:AWM655388 BGI655369:BGI655388 BQE655369:BQE655388 CAA655369:CAA655388 CJW655369:CJW655388 CTS655369:CTS655388 DDO655369:DDO655388 DNK655369:DNK655388 DXG655369:DXG655388 EHC655369:EHC655388 EQY655369:EQY655388 FAU655369:FAU655388 FKQ655369:FKQ655388 FUM655369:FUM655388 GEI655369:GEI655388 GOE655369:GOE655388 GYA655369:GYA655388 HHW655369:HHW655388 HRS655369:HRS655388 IBO655369:IBO655388 ILK655369:ILK655388 IVG655369:IVG655388 JFC655369:JFC655388 JOY655369:JOY655388 JYU655369:JYU655388 KIQ655369:KIQ655388 KSM655369:KSM655388 LCI655369:LCI655388 LME655369:LME655388 LWA655369:LWA655388 MFW655369:MFW655388 MPS655369:MPS655388 MZO655369:MZO655388 NJK655369:NJK655388 NTG655369:NTG655388 ODC655369:ODC655388 OMY655369:OMY655388 OWU655369:OWU655388 PGQ655369:PGQ655388 PQM655369:PQM655388 QAI655369:QAI655388 QKE655369:QKE655388 QUA655369:QUA655388 RDW655369:RDW655388 RNS655369:RNS655388 RXO655369:RXO655388 SHK655369:SHK655388 SRG655369:SRG655388 TBC655369:TBC655388 TKY655369:TKY655388 TUU655369:TUU655388 UEQ655369:UEQ655388 UOM655369:UOM655388 UYI655369:UYI655388 VIE655369:VIE655388 VSA655369:VSA655388 WBW655369:WBW655388 WLS655369:WLS655388 WVO655369:WVO655388 G720905:G720924 JC720905:JC720924 SY720905:SY720924 ACU720905:ACU720924 AMQ720905:AMQ720924 AWM720905:AWM720924 BGI720905:BGI720924 BQE720905:BQE720924 CAA720905:CAA720924 CJW720905:CJW720924 CTS720905:CTS720924 DDO720905:DDO720924 DNK720905:DNK720924 DXG720905:DXG720924 EHC720905:EHC720924 EQY720905:EQY720924 FAU720905:FAU720924 FKQ720905:FKQ720924 FUM720905:FUM720924 GEI720905:GEI720924 GOE720905:GOE720924 GYA720905:GYA720924 HHW720905:HHW720924 HRS720905:HRS720924 IBO720905:IBO720924 ILK720905:ILK720924 IVG720905:IVG720924 JFC720905:JFC720924 JOY720905:JOY720924 JYU720905:JYU720924 KIQ720905:KIQ720924 KSM720905:KSM720924 LCI720905:LCI720924 LME720905:LME720924 LWA720905:LWA720924 MFW720905:MFW720924 MPS720905:MPS720924 MZO720905:MZO720924 NJK720905:NJK720924 NTG720905:NTG720924 ODC720905:ODC720924 OMY720905:OMY720924 OWU720905:OWU720924 PGQ720905:PGQ720924 PQM720905:PQM720924 QAI720905:QAI720924 QKE720905:QKE720924 QUA720905:QUA720924 RDW720905:RDW720924 RNS720905:RNS720924 RXO720905:RXO720924 SHK720905:SHK720924 SRG720905:SRG720924 TBC720905:TBC720924 TKY720905:TKY720924 TUU720905:TUU720924 UEQ720905:UEQ720924 UOM720905:UOM720924 UYI720905:UYI720924 VIE720905:VIE720924 VSA720905:VSA720924 WBW720905:WBW720924 WLS720905:WLS720924 WVO720905:WVO720924 G786441:G786460 JC786441:JC786460 SY786441:SY786460 ACU786441:ACU786460 AMQ786441:AMQ786460 AWM786441:AWM786460 BGI786441:BGI786460 BQE786441:BQE786460 CAA786441:CAA786460 CJW786441:CJW786460 CTS786441:CTS786460 DDO786441:DDO786460 DNK786441:DNK786460 DXG786441:DXG786460 EHC786441:EHC786460 EQY786441:EQY786460 FAU786441:FAU786460 FKQ786441:FKQ786460 FUM786441:FUM786460 GEI786441:GEI786460 GOE786441:GOE786460 GYA786441:GYA786460 HHW786441:HHW786460 HRS786441:HRS786460 IBO786441:IBO786460 ILK786441:ILK786460 IVG786441:IVG786460 JFC786441:JFC786460 JOY786441:JOY786460 JYU786441:JYU786460 KIQ786441:KIQ786460 KSM786441:KSM786460 LCI786441:LCI786460 LME786441:LME786460 LWA786441:LWA786460 MFW786441:MFW786460 MPS786441:MPS786460 MZO786441:MZO786460 NJK786441:NJK786460 NTG786441:NTG786460 ODC786441:ODC786460 OMY786441:OMY786460 OWU786441:OWU786460 PGQ786441:PGQ786460 PQM786441:PQM786460 QAI786441:QAI786460 QKE786441:QKE786460 QUA786441:QUA786460 RDW786441:RDW786460 RNS786441:RNS786460 RXO786441:RXO786460 SHK786441:SHK786460 SRG786441:SRG786460 TBC786441:TBC786460 TKY786441:TKY786460 TUU786441:TUU786460 UEQ786441:UEQ786460 UOM786441:UOM786460 UYI786441:UYI786460 VIE786441:VIE786460 VSA786441:VSA786460 WBW786441:WBW786460 WLS786441:WLS786460 WVO786441:WVO786460 G851977:G851996 JC851977:JC851996 SY851977:SY851996 ACU851977:ACU851996 AMQ851977:AMQ851996 AWM851977:AWM851996 BGI851977:BGI851996 BQE851977:BQE851996 CAA851977:CAA851996 CJW851977:CJW851996 CTS851977:CTS851996 DDO851977:DDO851996 DNK851977:DNK851996 DXG851977:DXG851996 EHC851977:EHC851996 EQY851977:EQY851996 FAU851977:FAU851996 FKQ851977:FKQ851996 FUM851977:FUM851996 GEI851977:GEI851996 GOE851977:GOE851996 GYA851977:GYA851996 HHW851977:HHW851996 HRS851977:HRS851996 IBO851977:IBO851996 ILK851977:ILK851996 IVG851977:IVG851996 JFC851977:JFC851996 JOY851977:JOY851996 JYU851977:JYU851996 KIQ851977:KIQ851996 KSM851977:KSM851996 LCI851977:LCI851996 LME851977:LME851996 LWA851977:LWA851996 MFW851977:MFW851996 MPS851977:MPS851996 MZO851977:MZO851996 NJK851977:NJK851996 NTG851977:NTG851996 ODC851977:ODC851996 OMY851977:OMY851996 OWU851977:OWU851996 PGQ851977:PGQ851996 PQM851977:PQM851996 QAI851977:QAI851996 QKE851977:QKE851996 QUA851977:QUA851996 RDW851977:RDW851996 RNS851977:RNS851996 RXO851977:RXO851996 SHK851977:SHK851996 SRG851977:SRG851996 TBC851977:TBC851996 TKY851977:TKY851996 TUU851977:TUU851996 UEQ851977:UEQ851996 UOM851977:UOM851996 UYI851977:UYI851996 VIE851977:VIE851996 VSA851977:VSA851996 WBW851977:WBW851996 WLS851977:WLS851996 WVO851977:WVO851996 G917513:G917532 JC917513:JC917532 SY917513:SY917532 ACU917513:ACU917532 AMQ917513:AMQ917532 AWM917513:AWM917532 BGI917513:BGI917532 BQE917513:BQE917532 CAA917513:CAA917532 CJW917513:CJW917532 CTS917513:CTS917532 DDO917513:DDO917532 DNK917513:DNK917532 DXG917513:DXG917532 EHC917513:EHC917532 EQY917513:EQY917532 FAU917513:FAU917532 FKQ917513:FKQ917532 FUM917513:FUM917532 GEI917513:GEI917532 GOE917513:GOE917532 GYA917513:GYA917532 HHW917513:HHW917532 HRS917513:HRS917532 IBO917513:IBO917532 ILK917513:ILK917532 IVG917513:IVG917532 JFC917513:JFC917532 JOY917513:JOY917532 JYU917513:JYU917532 KIQ917513:KIQ917532 KSM917513:KSM917532 LCI917513:LCI917532 LME917513:LME917532 LWA917513:LWA917532 MFW917513:MFW917532 MPS917513:MPS917532 MZO917513:MZO917532 NJK917513:NJK917532 NTG917513:NTG917532 ODC917513:ODC917532 OMY917513:OMY917532 OWU917513:OWU917532 PGQ917513:PGQ917532 PQM917513:PQM917532 QAI917513:QAI917532 QKE917513:QKE917532 QUA917513:QUA917532 RDW917513:RDW917532 RNS917513:RNS917532 RXO917513:RXO917532 SHK917513:SHK917532 SRG917513:SRG917532 TBC917513:TBC917532 TKY917513:TKY917532 TUU917513:TUU917532 UEQ917513:UEQ917532 UOM917513:UOM917532 UYI917513:UYI917532 VIE917513:VIE917532 VSA917513:VSA917532 WBW917513:WBW917532 WLS917513:WLS917532 WVO917513:WVO917532 G983049:G983068 JC983049:JC983068 SY983049:SY983068 ACU983049:ACU983068 AMQ983049:AMQ983068 AWM983049:AWM983068 BGI983049:BGI983068 BQE983049:BQE983068 CAA983049:CAA983068 CJW983049:CJW983068 CTS983049:CTS983068 DDO983049:DDO983068 DNK983049:DNK983068 DXG983049:DXG983068 EHC983049:EHC983068 EQY983049:EQY983068 FAU983049:FAU983068 FKQ983049:FKQ983068 FUM983049:FUM983068 GEI983049:GEI983068 GOE983049:GOE983068 GYA983049:GYA983068 HHW983049:HHW983068 HRS983049:HRS983068 IBO983049:IBO983068 ILK983049:ILK983068 IVG983049:IVG983068 JFC983049:JFC983068 JOY983049:JOY983068 JYU983049:JYU983068 KIQ983049:KIQ983068 KSM983049:KSM983068 LCI983049:LCI983068 LME983049:LME983068 LWA983049:LWA983068 MFW983049:MFW983068 MPS983049:MPS983068 MZO983049:MZO983068 NJK983049:NJK983068 NTG983049:NTG983068 ODC983049:ODC983068 OMY983049:OMY983068 OWU983049:OWU983068 PGQ983049:PGQ983068 PQM983049:PQM983068 QAI983049:QAI983068 QKE983049:QKE983068 QUA983049:QUA983068 RDW983049:RDW983068 RNS983049:RNS983068 RXO983049:RXO983068 SHK983049:SHK983068 SRG983049:SRG983068 TBC983049:TBC983068 TKY983049:TKY983068 TUU983049:TUU983068 UEQ983049:UEQ983068 UOM983049:UOM983068 UYI983049:UYI983068 VIE983049:VIE983068 VSA983049:VSA983068 WBW983049:WBW983068 WLS983049:WLS983068 WVO983049:WVO983068" xr:uid="{00000000-0002-0000-0600-000000000000}">
      <formula1>$J$9:$J$11</formula1>
    </dataValidation>
  </dataValidations>
  <pageMargins left="0.78740157480314965" right="0.78740157480314965" top="0.98425196850393704" bottom="0.78740157480314965"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51"/>
  <sheetViews>
    <sheetView view="pageBreakPreview" zoomScale="85" zoomScaleNormal="100" zoomScaleSheetLayoutView="85" workbookViewId="0"/>
  </sheetViews>
  <sheetFormatPr defaultColWidth="9" defaultRowHeight="13.5"/>
  <cols>
    <col min="1" max="1" width="11.875" customWidth="1"/>
    <col min="2" max="2" width="17.75" customWidth="1"/>
    <col min="3" max="3" width="59.125" customWidth="1"/>
  </cols>
  <sheetData>
    <row r="1" spans="1:3" ht="13.5" customHeight="1">
      <c r="A1" s="35" t="s">
        <v>387</v>
      </c>
    </row>
    <row r="2" spans="1:3" ht="27" customHeight="1">
      <c r="A2" s="617" t="s">
        <v>403</v>
      </c>
      <c r="B2" s="617"/>
      <c r="C2" s="617"/>
    </row>
    <row r="3" spans="1:3" ht="26.25" customHeight="1">
      <c r="A3" s="618" t="s">
        <v>422</v>
      </c>
      <c r="B3" s="619"/>
      <c r="C3" s="620"/>
    </row>
    <row r="4" spans="1:3" ht="26.25" customHeight="1">
      <c r="A4" s="598" t="s">
        <v>396</v>
      </c>
      <c r="B4" s="592"/>
      <c r="C4" s="599"/>
    </row>
    <row r="5" spans="1:3" ht="19.5" customHeight="1">
      <c r="A5" s="306"/>
      <c r="B5" s="307"/>
      <c r="C5" s="491" t="s">
        <v>500</v>
      </c>
    </row>
    <row r="6" spans="1:3" ht="19.5" customHeight="1">
      <c r="A6" s="306"/>
      <c r="B6" s="307"/>
      <c r="C6" s="322" t="str">
        <f>基礎データ入力!C7&amp;"  "&amp;基礎データ入力!C8</f>
        <v>○○建設株式会社  代表取締役　●山　△太郎</v>
      </c>
    </row>
    <row r="7" spans="1:3" ht="19.5" customHeight="1">
      <c r="A7" s="306"/>
      <c r="B7" s="307"/>
      <c r="C7" s="323" t="s">
        <v>450</v>
      </c>
    </row>
    <row r="8" spans="1:3">
      <c r="A8" s="612" t="s">
        <v>397</v>
      </c>
      <c r="B8" s="613"/>
      <c r="C8" s="614"/>
    </row>
    <row r="9" spans="1:3" ht="27" customHeight="1">
      <c r="A9" s="285" t="s">
        <v>398</v>
      </c>
      <c r="B9" s="615" t="str">
        <f>基礎データ入力!C2</f>
        <v>○○高校改築工事</v>
      </c>
      <c r="C9" s="616"/>
    </row>
    <row r="10" spans="1:3">
      <c r="A10" s="595"/>
      <c r="B10" s="596"/>
      <c r="C10" s="597"/>
    </row>
    <row r="11" spans="1:3" ht="38.25" customHeight="1">
      <c r="A11" s="598" t="s">
        <v>399</v>
      </c>
      <c r="B11" s="592"/>
      <c r="C11" s="599"/>
    </row>
    <row r="12" spans="1:3">
      <c r="A12" s="600"/>
      <c r="B12" s="601"/>
      <c r="C12" s="602"/>
    </row>
    <row r="13" spans="1:3">
      <c r="A13" s="603"/>
      <c r="B13" s="604"/>
      <c r="C13" s="605" t="s">
        <v>400</v>
      </c>
    </row>
    <row r="14" spans="1:3">
      <c r="A14" s="608" t="s">
        <v>401</v>
      </c>
      <c r="B14" s="609"/>
      <c r="C14" s="606"/>
    </row>
    <row r="15" spans="1:3">
      <c r="A15" s="610"/>
      <c r="B15" s="611"/>
      <c r="C15" s="607"/>
    </row>
    <row r="16" spans="1:3">
      <c r="A16" s="594"/>
      <c r="B16" s="594"/>
      <c r="C16" s="594"/>
    </row>
    <row r="17" spans="1:3">
      <c r="A17" s="594"/>
      <c r="B17" s="594"/>
      <c r="C17" s="594"/>
    </row>
    <row r="18" spans="1:3">
      <c r="A18" s="594"/>
      <c r="B18" s="594"/>
      <c r="C18" s="594"/>
    </row>
    <row r="19" spans="1:3">
      <c r="A19" s="594"/>
      <c r="B19" s="594"/>
      <c r="C19" s="594"/>
    </row>
    <row r="20" spans="1:3">
      <c r="A20" s="594"/>
      <c r="B20" s="594"/>
      <c r="C20" s="594"/>
    </row>
    <row r="21" spans="1:3">
      <c r="A21" s="594"/>
      <c r="B21" s="594"/>
      <c r="C21" s="594"/>
    </row>
    <row r="22" spans="1:3">
      <c r="A22" s="594"/>
      <c r="B22" s="594"/>
      <c r="C22" s="594"/>
    </row>
    <row r="23" spans="1:3">
      <c r="A23" s="594"/>
      <c r="B23" s="594"/>
      <c r="C23" s="594"/>
    </row>
    <row r="24" spans="1:3">
      <c r="A24" s="594"/>
      <c r="B24" s="594"/>
      <c r="C24" s="594"/>
    </row>
    <row r="25" spans="1:3">
      <c r="A25" s="594"/>
      <c r="B25" s="594"/>
      <c r="C25" s="594"/>
    </row>
    <row r="26" spans="1:3">
      <c r="A26" s="594"/>
      <c r="B26" s="594"/>
      <c r="C26" s="594"/>
    </row>
    <row r="27" spans="1:3">
      <c r="A27" s="594"/>
      <c r="B27" s="594"/>
      <c r="C27" s="594"/>
    </row>
    <row r="28" spans="1:3">
      <c r="A28" s="594"/>
      <c r="B28" s="594"/>
      <c r="C28" s="594"/>
    </row>
    <row r="29" spans="1:3">
      <c r="A29" s="594"/>
      <c r="B29" s="594"/>
      <c r="C29" s="594"/>
    </row>
    <row r="30" spans="1:3">
      <c r="A30" s="594"/>
      <c r="B30" s="594"/>
      <c r="C30" s="594"/>
    </row>
    <row r="31" spans="1:3">
      <c r="A31" s="594"/>
      <c r="B31" s="594"/>
      <c r="C31" s="594"/>
    </row>
    <row r="32" spans="1:3">
      <c r="A32" s="594"/>
      <c r="B32" s="594"/>
      <c r="C32" s="594"/>
    </row>
    <row r="33" spans="1:3">
      <c r="A33" s="594"/>
      <c r="B33" s="594"/>
      <c r="C33" s="594"/>
    </row>
    <row r="34" spans="1:3">
      <c r="A34" s="594"/>
      <c r="B34" s="594"/>
      <c r="C34" s="594"/>
    </row>
    <row r="35" spans="1:3">
      <c r="A35" s="594"/>
      <c r="B35" s="594"/>
      <c r="C35" s="594"/>
    </row>
    <row r="36" spans="1:3">
      <c r="A36" s="594"/>
      <c r="B36" s="594"/>
      <c r="C36" s="594"/>
    </row>
    <row r="37" spans="1:3">
      <c r="A37" s="594"/>
      <c r="B37" s="594"/>
      <c r="C37" s="594"/>
    </row>
    <row r="38" spans="1:3">
      <c r="A38" s="594"/>
      <c r="B38" s="594"/>
      <c r="C38" s="594"/>
    </row>
    <row r="39" spans="1:3">
      <c r="A39" s="594"/>
      <c r="B39" s="594"/>
      <c r="C39" s="594"/>
    </row>
    <row r="40" spans="1:3">
      <c r="A40" s="594"/>
      <c r="B40" s="594"/>
      <c r="C40" s="594"/>
    </row>
    <row r="41" spans="1:3">
      <c r="A41" s="594"/>
      <c r="B41" s="594"/>
      <c r="C41" s="594"/>
    </row>
    <row r="42" spans="1:3">
      <c r="A42" s="594"/>
      <c r="B42" s="594"/>
      <c r="C42" s="594"/>
    </row>
    <row r="43" spans="1:3">
      <c r="A43" s="594"/>
      <c r="B43" s="594"/>
      <c r="C43" s="594"/>
    </row>
    <row r="44" spans="1:3">
      <c r="A44" s="594"/>
      <c r="B44" s="594"/>
      <c r="C44" s="594"/>
    </row>
    <row r="45" spans="1:3">
      <c r="A45" s="594"/>
      <c r="B45" s="594"/>
      <c r="C45" s="594"/>
    </row>
    <row r="46" spans="1:3">
      <c r="A46" s="594"/>
      <c r="B46" s="594"/>
      <c r="C46" s="594"/>
    </row>
    <row r="47" spans="1:3">
      <c r="A47" s="594"/>
      <c r="B47" s="594"/>
      <c r="C47" s="594"/>
    </row>
    <row r="48" spans="1:3">
      <c r="A48" s="594"/>
      <c r="B48" s="594"/>
      <c r="C48" s="594"/>
    </row>
    <row r="49" spans="1:3">
      <c r="A49" s="286"/>
      <c r="B49" s="286"/>
      <c r="C49" s="286"/>
    </row>
    <row r="50" spans="1:3" ht="30" customHeight="1">
      <c r="A50" s="592" t="s">
        <v>411</v>
      </c>
      <c r="B50" s="593"/>
      <c r="C50" s="593"/>
    </row>
    <row r="51" spans="1:3" ht="30" customHeight="1">
      <c r="A51" s="592" t="s">
        <v>402</v>
      </c>
      <c r="B51" s="593"/>
      <c r="C51" s="593"/>
    </row>
  </sheetData>
  <mergeCells count="36">
    <mergeCell ref="A8:C8"/>
    <mergeCell ref="B9:C9"/>
    <mergeCell ref="A2:C2"/>
    <mergeCell ref="A3:C3"/>
    <mergeCell ref="A4:C4"/>
    <mergeCell ref="C22:C24"/>
    <mergeCell ref="A10:C10"/>
    <mergeCell ref="A11:C11"/>
    <mergeCell ref="A12:C12"/>
    <mergeCell ref="A13:B13"/>
    <mergeCell ref="C13:C15"/>
    <mergeCell ref="A14:B14"/>
    <mergeCell ref="A15:B15"/>
    <mergeCell ref="A16:B18"/>
    <mergeCell ref="C16:C18"/>
    <mergeCell ref="A19:B21"/>
    <mergeCell ref="C19:C21"/>
    <mergeCell ref="A22:B24"/>
    <mergeCell ref="A40:B42"/>
    <mergeCell ref="C40:C42"/>
    <mergeCell ref="A25:B27"/>
    <mergeCell ref="C25:C27"/>
    <mergeCell ref="A28:B30"/>
    <mergeCell ref="C28:C30"/>
    <mergeCell ref="C31:C33"/>
    <mergeCell ref="A34:B36"/>
    <mergeCell ref="C34:C36"/>
    <mergeCell ref="A37:B39"/>
    <mergeCell ref="C37:C39"/>
    <mergeCell ref="A31:B33"/>
    <mergeCell ref="A51:C51"/>
    <mergeCell ref="A43:B45"/>
    <mergeCell ref="C43:C45"/>
    <mergeCell ref="A46:B48"/>
    <mergeCell ref="C46:C48"/>
    <mergeCell ref="A50:C50"/>
  </mergeCells>
  <phoneticPr fontId="6"/>
  <pageMargins left="0.7" right="0.7" top="0.75" bottom="0.3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G45"/>
  <sheetViews>
    <sheetView view="pageBreakPreview" zoomScale="85" zoomScaleNormal="100" zoomScaleSheetLayoutView="85" workbookViewId="0"/>
  </sheetViews>
  <sheetFormatPr defaultColWidth="3.25" defaultRowHeight="19.5" customHeight="1"/>
  <cols>
    <col min="1" max="30" width="2.5" style="331" customWidth="1"/>
    <col min="31" max="33" width="2.5" style="277" customWidth="1"/>
    <col min="34" max="16384" width="3.25" style="277"/>
  </cols>
  <sheetData>
    <row r="1" spans="1:33" ht="19.5" customHeight="1">
      <c r="A1" s="277"/>
      <c r="B1" s="35" t="s">
        <v>395</v>
      </c>
    </row>
    <row r="2" spans="1:33" ht="19.5" customHeight="1">
      <c r="B2" s="331" t="s">
        <v>371</v>
      </c>
    </row>
    <row r="5" spans="1:33" ht="19.5" customHeight="1">
      <c r="A5" s="277"/>
      <c r="B5" s="621" t="s">
        <v>372</v>
      </c>
      <c r="C5" s="621"/>
      <c r="D5" s="621"/>
      <c r="E5" s="621"/>
      <c r="F5" s="621"/>
      <c r="G5" s="621"/>
      <c r="H5" s="621"/>
      <c r="I5" s="621"/>
      <c r="J5" s="621"/>
      <c r="K5" s="621"/>
      <c r="L5" s="621"/>
      <c r="M5" s="621"/>
      <c r="N5" s="621"/>
      <c r="O5" s="621"/>
      <c r="P5" s="621"/>
      <c r="Q5" s="621"/>
      <c r="R5" s="621"/>
      <c r="S5" s="621"/>
      <c r="T5" s="621"/>
      <c r="U5" s="621"/>
      <c r="V5" s="621"/>
      <c r="W5" s="621"/>
      <c r="X5" s="621"/>
      <c r="Y5" s="621"/>
      <c r="Z5" s="621"/>
      <c r="AA5" s="621"/>
      <c r="AB5" s="621"/>
      <c r="AC5" s="621"/>
      <c r="AD5" s="621"/>
      <c r="AE5" s="621"/>
      <c r="AF5" s="621"/>
    </row>
    <row r="8" spans="1:33" ht="19.5" customHeight="1">
      <c r="B8" s="331" t="s">
        <v>373</v>
      </c>
    </row>
    <row r="11" spans="1:33" ht="19.5" customHeight="1">
      <c r="A11" s="277"/>
      <c r="B11" s="622" t="s">
        <v>374</v>
      </c>
      <c r="C11" s="622"/>
      <c r="D11" s="622"/>
      <c r="E11" s="622"/>
      <c r="F11" s="622"/>
      <c r="G11" s="622"/>
      <c r="H11" s="622"/>
      <c r="I11" s="622"/>
      <c r="J11" s="622"/>
      <c r="K11" s="622"/>
      <c r="L11" s="622"/>
      <c r="M11" s="622"/>
      <c r="N11" s="622"/>
      <c r="O11" s="622"/>
      <c r="P11" s="622"/>
      <c r="Q11" s="622"/>
      <c r="R11" s="622"/>
      <c r="S11" s="622"/>
      <c r="T11" s="622"/>
      <c r="U11" s="622"/>
      <c r="V11" s="622"/>
      <c r="W11" s="622"/>
      <c r="X11" s="622"/>
      <c r="Y11" s="622"/>
      <c r="Z11" s="622"/>
      <c r="AA11" s="622"/>
      <c r="AB11" s="622"/>
      <c r="AC11" s="622"/>
      <c r="AD11" s="622"/>
      <c r="AE11" s="622"/>
      <c r="AF11" s="622"/>
    </row>
    <row r="12" spans="1:33" ht="19.5" customHeight="1">
      <c r="G12" s="277"/>
      <c r="H12" s="277"/>
      <c r="I12" s="277"/>
      <c r="J12" s="277"/>
      <c r="K12" s="277"/>
      <c r="L12" s="277"/>
      <c r="M12" s="277"/>
      <c r="N12" s="277"/>
      <c r="O12" s="277"/>
      <c r="P12" s="277"/>
      <c r="Q12" s="277"/>
      <c r="R12" s="277"/>
      <c r="S12" s="277"/>
      <c r="T12" s="277"/>
      <c r="U12" s="277"/>
      <c r="V12" s="277"/>
      <c r="W12" s="277"/>
      <c r="X12" s="277"/>
    </row>
    <row r="13" spans="1:33" ht="37.5" customHeight="1">
      <c r="B13" s="623" t="s">
        <v>375</v>
      </c>
      <c r="C13" s="623"/>
      <c r="D13" s="623"/>
      <c r="E13" s="623"/>
      <c r="F13" s="624"/>
      <c r="G13" s="623" t="s">
        <v>376</v>
      </c>
      <c r="H13" s="623"/>
      <c r="I13" s="623"/>
      <c r="J13" s="623"/>
      <c r="K13" s="623"/>
      <c r="L13" s="623"/>
      <c r="M13" s="623"/>
      <c r="N13" s="625" t="s">
        <v>377</v>
      </c>
      <c r="O13" s="623"/>
      <c r="P13" s="623"/>
      <c r="Q13" s="624"/>
      <c r="R13" s="623" t="s">
        <v>378</v>
      </c>
      <c r="S13" s="623"/>
      <c r="T13" s="623"/>
      <c r="U13" s="626" t="s">
        <v>379</v>
      </c>
      <c r="V13" s="627"/>
      <c r="W13" s="627"/>
      <c r="X13" s="627"/>
      <c r="Y13" s="628"/>
      <c r="Z13" s="623" t="s">
        <v>380</v>
      </c>
      <c r="AA13" s="623"/>
      <c r="AB13" s="623"/>
      <c r="AC13" s="623"/>
      <c r="AD13" s="625" t="s">
        <v>381</v>
      </c>
      <c r="AE13" s="623"/>
      <c r="AF13" s="623"/>
      <c r="AG13" s="623"/>
    </row>
    <row r="14" spans="1:33" ht="19.5" customHeight="1">
      <c r="B14" s="332"/>
      <c r="C14" s="333"/>
      <c r="D14" s="333"/>
      <c r="E14" s="333"/>
      <c r="F14" s="333"/>
      <c r="G14" s="332"/>
      <c r="H14" s="333"/>
      <c r="I14" s="333"/>
      <c r="J14" s="333"/>
      <c r="K14" s="333"/>
      <c r="L14" s="333"/>
      <c r="M14" s="334"/>
      <c r="N14" s="333"/>
      <c r="O14" s="333"/>
      <c r="P14" s="333"/>
      <c r="Q14" s="333"/>
      <c r="R14" s="332"/>
      <c r="S14" s="333"/>
      <c r="T14" s="334"/>
      <c r="U14" s="333"/>
      <c r="V14" s="333"/>
      <c r="W14" s="333"/>
      <c r="X14" s="333"/>
      <c r="Y14" s="333"/>
      <c r="Z14" s="332"/>
      <c r="AA14" s="333"/>
      <c r="AB14" s="333"/>
      <c r="AC14" s="334"/>
      <c r="AD14" s="333"/>
      <c r="AE14" s="335"/>
      <c r="AF14" s="335"/>
      <c r="AG14" s="336"/>
    </row>
    <row r="15" spans="1:33" ht="19.5" customHeight="1">
      <c r="B15" s="337"/>
      <c r="G15" s="337"/>
      <c r="M15" s="338"/>
      <c r="R15" s="337"/>
      <c r="T15" s="338"/>
      <c r="Z15" s="337"/>
      <c r="AC15" s="338"/>
      <c r="AG15" s="339"/>
    </row>
    <row r="16" spans="1:33" ht="19.5" customHeight="1">
      <c r="B16" s="337"/>
      <c r="G16" s="337"/>
      <c r="M16" s="338"/>
      <c r="R16" s="337"/>
      <c r="T16" s="338"/>
      <c r="Z16" s="337"/>
      <c r="AC16" s="338"/>
      <c r="AG16" s="339"/>
    </row>
    <row r="17" spans="1:33" ht="19.5" customHeight="1">
      <c r="B17" s="337"/>
      <c r="G17" s="337"/>
      <c r="M17" s="338"/>
      <c r="R17" s="337"/>
      <c r="T17" s="338"/>
      <c r="Z17" s="337"/>
      <c r="AC17" s="338"/>
      <c r="AG17" s="339"/>
    </row>
    <row r="18" spans="1:33" ht="19.5" customHeight="1">
      <c r="B18" s="337"/>
      <c r="G18" s="337"/>
      <c r="M18" s="338"/>
      <c r="R18" s="337"/>
      <c r="T18" s="338"/>
      <c r="Z18" s="337"/>
      <c r="AC18" s="338"/>
      <c r="AG18" s="339"/>
    </row>
    <row r="19" spans="1:33" ht="19.5" customHeight="1">
      <c r="B19" s="337"/>
      <c r="G19" s="337"/>
      <c r="M19" s="338"/>
      <c r="R19" s="337"/>
      <c r="T19" s="338"/>
      <c r="Z19" s="337"/>
      <c r="AC19" s="338"/>
      <c r="AG19" s="339"/>
    </row>
    <row r="20" spans="1:33" ht="19.5" customHeight="1">
      <c r="B20" s="337"/>
      <c r="G20" s="337"/>
      <c r="M20" s="338"/>
      <c r="R20" s="337"/>
      <c r="T20" s="338"/>
      <c r="Z20" s="337"/>
      <c r="AC20" s="338"/>
      <c r="AG20" s="339"/>
    </row>
    <row r="21" spans="1:33" ht="19.5" customHeight="1">
      <c r="B21" s="337"/>
      <c r="G21" s="337"/>
      <c r="M21" s="338"/>
      <c r="R21" s="337"/>
      <c r="T21" s="338"/>
      <c r="Z21" s="337"/>
      <c r="AC21" s="338"/>
      <c r="AG21" s="339"/>
    </row>
    <row r="22" spans="1:33" ht="19.5" customHeight="1">
      <c r="B22" s="337"/>
      <c r="G22" s="337"/>
      <c r="M22" s="338"/>
      <c r="R22" s="337"/>
      <c r="T22" s="338"/>
      <c r="Z22" s="337"/>
      <c r="AC22" s="338"/>
      <c r="AG22" s="339"/>
    </row>
    <row r="23" spans="1:33" ht="19.5" customHeight="1">
      <c r="B23" s="337"/>
      <c r="G23" s="337"/>
      <c r="M23" s="338"/>
      <c r="R23" s="337"/>
      <c r="T23" s="338"/>
      <c r="Z23" s="337"/>
      <c r="AC23" s="338"/>
      <c r="AG23" s="339"/>
    </row>
    <row r="24" spans="1:33" ht="19.5" customHeight="1">
      <c r="B24" s="340"/>
      <c r="C24" s="341"/>
      <c r="D24" s="341"/>
      <c r="E24" s="341"/>
      <c r="F24" s="341"/>
      <c r="G24" s="340"/>
      <c r="H24" s="341"/>
      <c r="I24" s="341"/>
      <c r="J24" s="341"/>
      <c r="K24" s="341"/>
      <c r="L24" s="341"/>
      <c r="M24" s="342"/>
      <c r="N24" s="341"/>
      <c r="O24" s="341"/>
      <c r="P24" s="341"/>
      <c r="Q24" s="341"/>
      <c r="R24" s="340"/>
      <c r="S24" s="341"/>
      <c r="T24" s="342"/>
      <c r="U24" s="341"/>
      <c r="V24" s="341"/>
      <c r="W24" s="341"/>
      <c r="X24" s="341"/>
      <c r="Y24" s="341"/>
      <c r="Z24" s="340"/>
      <c r="AA24" s="341"/>
      <c r="AB24" s="341"/>
      <c r="AC24" s="342"/>
      <c r="AD24" s="341"/>
      <c r="AE24" s="343"/>
      <c r="AF24" s="343"/>
      <c r="AG24" s="344"/>
    </row>
    <row r="26" spans="1:33" ht="19.5" customHeight="1">
      <c r="A26" s="277"/>
      <c r="B26" s="277" t="s">
        <v>423</v>
      </c>
      <c r="C26" s="277"/>
      <c r="D26" s="277"/>
      <c r="E26" s="277"/>
      <c r="F26" s="277"/>
      <c r="G26" s="277"/>
      <c r="H26" s="277"/>
      <c r="I26" s="277"/>
      <c r="J26" s="277"/>
      <c r="K26" s="277"/>
      <c r="L26" s="277"/>
      <c r="M26" s="277"/>
      <c r="N26" s="277"/>
      <c r="O26" s="277"/>
      <c r="P26" s="277"/>
      <c r="Q26" s="277"/>
      <c r="R26" s="277"/>
      <c r="S26" s="277"/>
      <c r="T26" s="277"/>
      <c r="U26" s="277"/>
      <c r="V26" s="277"/>
      <c r="W26" s="277"/>
      <c r="X26" s="277"/>
      <c r="Y26" s="277"/>
      <c r="Z26" s="277"/>
      <c r="AA26" s="277"/>
      <c r="AB26" s="277"/>
      <c r="AC26" s="277"/>
      <c r="AD26" s="277"/>
    </row>
    <row r="27" spans="1:33" ht="19.5" customHeight="1">
      <c r="A27" s="277"/>
      <c r="B27" s="345" t="s">
        <v>142</v>
      </c>
      <c r="C27" s="277"/>
      <c r="D27" s="277"/>
      <c r="E27" s="277"/>
      <c r="F27" s="331" t="str">
        <f>基礎データ入力!C2</f>
        <v>○○高校改築工事</v>
      </c>
      <c r="G27" s="277"/>
      <c r="H27" s="277"/>
      <c r="I27" s="277"/>
      <c r="J27" s="277"/>
      <c r="K27" s="277"/>
      <c r="L27" s="277"/>
      <c r="M27" s="277"/>
      <c r="N27" s="277"/>
      <c r="O27" s="277"/>
      <c r="P27" s="277"/>
      <c r="Q27" s="277"/>
      <c r="R27" s="277"/>
      <c r="S27" s="277"/>
      <c r="T27" s="277"/>
      <c r="U27" s="277"/>
      <c r="V27" s="277"/>
      <c r="W27" s="277"/>
      <c r="X27" s="277"/>
      <c r="Y27" s="277"/>
      <c r="Z27" s="277"/>
      <c r="AA27" s="277"/>
      <c r="AB27" s="277"/>
      <c r="AC27" s="277"/>
      <c r="AD27" s="277"/>
    </row>
    <row r="28" spans="1:33" ht="19.5" customHeight="1">
      <c r="A28" s="277"/>
      <c r="B28" s="345"/>
      <c r="C28" s="277"/>
      <c r="D28" s="277"/>
      <c r="E28" s="277"/>
      <c r="F28" s="277"/>
      <c r="G28" s="277"/>
      <c r="H28" s="277"/>
      <c r="I28" s="277"/>
      <c r="J28" s="277"/>
      <c r="K28" s="277"/>
      <c r="L28" s="277"/>
      <c r="M28" s="277"/>
      <c r="N28" s="277"/>
      <c r="O28" s="277"/>
      <c r="P28" s="277"/>
      <c r="Q28" s="277"/>
      <c r="R28" s="277"/>
      <c r="S28" s="277"/>
      <c r="T28" s="277"/>
      <c r="U28" s="277"/>
      <c r="V28" s="277"/>
      <c r="W28" s="277"/>
      <c r="X28" s="277"/>
      <c r="Y28" s="277"/>
      <c r="Z28" s="277"/>
      <c r="AA28" s="277"/>
      <c r="AB28" s="277"/>
      <c r="AC28" s="277"/>
      <c r="AD28" s="277"/>
    </row>
    <row r="29" spans="1:33" ht="19.5" customHeight="1">
      <c r="A29" s="277"/>
      <c r="B29" s="277" t="s">
        <v>647</v>
      </c>
      <c r="C29" s="277"/>
      <c r="D29" s="277"/>
      <c r="E29" s="277"/>
      <c r="F29" s="277"/>
      <c r="G29" s="277"/>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row>
    <row r="30" spans="1:33" ht="8.25" customHeight="1">
      <c r="A30" s="277"/>
      <c r="B30" s="277"/>
      <c r="C30" s="277"/>
      <c r="D30" s="277"/>
      <c r="E30" s="277"/>
      <c r="F30" s="277"/>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row>
    <row r="31" spans="1:33" ht="19.5" customHeight="1">
      <c r="A31" s="277"/>
      <c r="B31" s="277"/>
      <c r="C31" s="277"/>
      <c r="D31" s="277"/>
      <c r="E31" s="277"/>
      <c r="F31" s="277"/>
      <c r="G31" s="277"/>
      <c r="H31" s="277"/>
      <c r="I31" s="277"/>
      <c r="J31" s="277"/>
      <c r="K31" s="277"/>
      <c r="L31" s="277"/>
      <c r="M31" s="277"/>
      <c r="N31" s="277"/>
      <c r="O31" s="277"/>
      <c r="P31" s="277" t="s">
        <v>382</v>
      </c>
      <c r="Q31" s="277"/>
      <c r="R31" s="277"/>
      <c r="S31" s="277"/>
      <c r="T31" s="277"/>
      <c r="U31" s="277"/>
      <c r="V31" s="277"/>
      <c r="W31" s="277"/>
      <c r="X31" s="277"/>
      <c r="Y31" s="277"/>
      <c r="Z31" s="277"/>
      <c r="AA31" s="277"/>
      <c r="AB31" s="277"/>
      <c r="AC31" s="277"/>
      <c r="AD31" s="277"/>
    </row>
    <row r="32" spans="1:33" ht="14.25">
      <c r="A32" s="277"/>
      <c r="B32" s="277"/>
      <c r="C32" s="277"/>
      <c r="D32" s="277"/>
      <c r="E32" s="277"/>
      <c r="F32" s="277"/>
      <c r="G32" s="277"/>
      <c r="H32" s="277"/>
      <c r="I32" s="277"/>
      <c r="J32" s="277"/>
      <c r="K32" s="277"/>
      <c r="L32" s="277"/>
      <c r="M32" s="277"/>
      <c r="N32" s="277"/>
      <c r="O32" s="277"/>
      <c r="P32" s="277"/>
      <c r="Q32" s="277"/>
      <c r="R32" s="277"/>
      <c r="S32" s="277"/>
      <c r="T32" s="277"/>
      <c r="U32" s="277"/>
      <c r="V32" s="277"/>
      <c r="W32" s="277"/>
      <c r="X32" s="277"/>
      <c r="Y32" s="277"/>
      <c r="Z32" s="277"/>
      <c r="AA32" s="277"/>
      <c r="AB32" s="277"/>
      <c r="AC32" s="277"/>
      <c r="AD32" s="277"/>
    </row>
    <row r="33" spans="17:18" s="277" customFormat="1" ht="19.5" customHeight="1">
      <c r="Q33" s="277" t="s">
        <v>383</v>
      </c>
    </row>
    <row r="34" spans="17:18" s="277" customFormat="1" ht="19.5" customHeight="1">
      <c r="R34" s="277" t="s">
        <v>384</v>
      </c>
    </row>
    <row r="35" spans="17:18" s="277" customFormat="1" ht="14.25"/>
    <row r="36" spans="17:18" s="277" customFormat="1" ht="19.5" customHeight="1">
      <c r="R36" s="277" t="s">
        <v>385</v>
      </c>
    </row>
    <row r="37" spans="17:18" s="277" customFormat="1" ht="14.25"/>
    <row r="38" spans="17:18" s="277" customFormat="1" ht="14.25">
      <c r="R38" s="346" t="s">
        <v>462</v>
      </c>
    </row>
    <row r="39" spans="17:18" s="277" customFormat="1" ht="19.5" customHeight="1">
      <c r="R39" s="277" t="s">
        <v>386</v>
      </c>
    </row>
    <row r="40" spans="17:18" s="277" customFormat="1" ht="19.5" customHeight="1">
      <c r="R40" s="277" t="s">
        <v>406</v>
      </c>
    </row>
    <row r="41" spans="17:18" s="277" customFormat="1" ht="19.5" customHeight="1">
      <c r="R41" s="277" t="s">
        <v>407</v>
      </c>
    </row>
    <row r="42" spans="17:18" s="277" customFormat="1" ht="19.5" customHeight="1"/>
    <row r="43" spans="17:18" s="277" customFormat="1" ht="19.5" customHeight="1"/>
    <row r="44" spans="17:18" s="277" customFormat="1" ht="19.5" customHeight="1"/>
    <row r="45" spans="17:18" s="277" customFormat="1" ht="19.5" customHeight="1"/>
  </sheetData>
  <mergeCells count="9">
    <mergeCell ref="B5:AF5"/>
    <mergeCell ref="B11:AF11"/>
    <mergeCell ref="B13:F13"/>
    <mergeCell ref="G13:M13"/>
    <mergeCell ref="N13:Q13"/>
    <mergeCell ref="R13:T13"/>
    <mergeCell ref="U13:Y13"/>
    <mergeCell ref="Z13:AC13"/>
    <mergeCell ref="AD13:AG13"/>
  </mergeCells>
  <phoneticPr fontId="6"/>
  <pageMargins left="0.7" right="0.7" top="0.75" bottom="0.75" header="0.3" footer="0.3"/>
  <pageSetup paperSize="9" scale="98"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18</vt:i4>
      </vt:variant>
    </vt:vector>
  </HeadingPairs>
  <TitlesOfParts>
    <vt:vector size="46" baseType="lpstr">
      <vt:lpstr>基礎データ入力</vt:lpstr>
      <vt:lpstr>共10-1</vt:lpstr>
      <vt:lpstr>共10-2</vt:lpstr>
      <vt:lpstr>共10-3</vt:lpstr>
      <vt:lpstr>共11</vt:lpstr>
      <vt:lpstr>共12</vt:lpstr>
      <vt:lpstr>共13-1</vt:lpstr>
      <vt:lpstr>共13-2</vt:lpstr>
      <vt:lpstr>共13-3</vt:lpstr>
      <vt:lpstr>共13-4</vt:lpstr>
      <vt:lpstr>共14</vt:lpstr>
      <vt:lpstr>共16-1</vt:lpstr>
      <vt:lpstr>共16-4</vt:lpstr>
      <vt:lpstr>共17-1</vt:lpstr>
      <vt:lpstr>共17-2</vt:lpstr>
      <vt:lpstr>共17-3</vt:lpstr>
      <vt:lpstr>共17-4A（R6以前発注工事）</vt:lpstr>
      <vt:lpstr>共17-4A（記入例）</vt:lpstr>
      <vt:lpstr>共17-4B（R7以降発注工事（月単位））</vt:lpstr>
      <vt:lpstr>共17-4B（記入例）</vt:lpstr>
      <vt:lpstr>共17-4C（R8以降発注工事（完全週休２日達成版））</vt:lpstr>
      <vt:lpstr>共17-4C（記入例）</vt:lpstr>
      <vt:lpstr>共17-5</vt:lpstr>
      <vt:lpstr>共18</vt:lpstr>
      <vt:lpstr>共19A(住)</vt:lpstr>
      <vt:lpstr>共19B(住)</vt:lpstr>
      <vt:lpstr>共19A(営) </vt:lpstr>
      <vt:lpstr>共19B(営)</vt:lpstr>
      <vt:lpstr>'共10-1'!Print_Area</vt:lpstr>
      <vt:lpstr>共11!Print_Area</vt:lpstr>
      <vt:lpstr>共12!Print_Area</vt:lpstr>
      <vt:lpstr>'共13-1'!Print_Area</vt:lpstr>
      <vt:lpstr>共14!Print_Area</vt:lpstr>
      <vt:lpstr>'共16-4'!Print_Area</vt:lpstr>
      <vt:lpstr>'共17-2'!Print_Area</vt:lpstr>
      <vt:lpstr>'共17-3'!Print_Area</vt:lpstr>
      <vt:lpstr>'共17-4A（R6以前発注工事）'!Print_Area</vt:lpstr>
      <vt:lpstr>'共17-4A（記入例）'!Print_Area</vt:lpstr>
      <vt:lpstr>'共17-4B（R7以降発注工事（月単位））'!Print_Area</vt:lpstr>
      <vt:lpstr>'共17-4B（記入例）'!Print_Area</vt:lpstr>
      <vt:lpstr>'共17-4C（R8以降発注工事（完全週休２日達成版））'!Print_Area</vt:lpstr>
      <vt:lpstr>'共17-4C（記入例）'!Print_Area</vt:lpstr>
      <vt:lpstr>'共17-4A（R6以前発注工事）'!Print_Titles</vt:lpstr>
      <vt:lpstr>'共17-4A（記入例）'!Print_Titles</vt:lpstr>
      <vt:lpstr>'共17-4B（R7以降発注工事（月単位））'!Print_Titles</vt:lpstr>
      <vt:lpstr>'共17-4B（記入例）'!Print_Titles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大坂間　望</cp:lastModifiedBy>
  <cp:lastPrinted>2026-03-05T06:23:30Z</cp:lastPrinted>
  <dcterms:created xsi:type="dcterms:W3CDTF">2008-01-04T04:12:08Z</dcterms:created>
  <dcterms:modified xsi:type="dcterms:W3CDTF">2026-03-30T13:50:27Z</dcterms:modified>
</cp:coreProperties>
</file>