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0.74.115\設計図書データ共有\★マニュアル関係\●福岡県建築都市部週休２日促進工事試行要領\最新版（R80401改定（完全週休二日））\県HP資料\県HP\"/>
    </mc:Choice>
  </mc:AlternateContent>
  <xr:revisionPtr revIDLastSave="0" documentId="13_ncr:1_{BB7AC4C9-3C23-47B2-ACE3-2DB042BE379D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参考様式１" sheetId="13" r:id="rId1"/>
    <sheet name="記入例" sheetId="12" r:id="rId2"/>
    <sheet name="参考様式１（完全週休２日達成版）" sheetId="14" r:id="rId3"/>
    <sheet name="記入例（完全週休２日）" sheetId="16" r:id="rId4"/>
  </sheets>
  <definedNames>
    <definedName name="page1">#REF!</definedName>
    <definedName name="page2">#REF!</definedName>
    <definedName name="_xlnm.Print_Area" localSheetId="1">記入例!$A$1:$AI$302</definedName>
    <definedName name="_xlnm.Print_Area" localSheetId="3">'記入例（完全週休２日）'!$A$1:$BQ$142</definedName>
    <definedName name="_xlnm.Print_Area" localSheetId="0">参考様式１!$A$1:$AI$302</definedName>
    <definedName name="_xlnm.Print_Area" localSheetId="2">'参考様式１（完全週休２日達成版）'!$A$1:$BQ$142</definedName>
    <definedName name="_xlnm.Print_Titles" localSheetId="1">記入例!$1:$9</definedName>
    <definedName name="_xlnm.Print_Titles" localSheetId="0">参考様式１!$1:$6</definedName>
    <definedName name="夏休" localSheetId="0">#REF!</definedName>
    <definedName name="夏休">#REF!</definedName>
    <definedName name="技能講習名">#REF!</definedName>
    <definedName name="許可業種">#REF!</definedName>
    <definedName name="血液型">#REF!</definedName>
    <definedName name="工種">#REF!</definedName>
    <definedName name="工種１">#REF!</definedName>
    <definedName name="工種工種">#REF!</definedName>
    <definedName name="祝日" localSheetId="0">#REF!</definedName>
    <definedName name="祝日">#REF!</definedName>
    <definedName name="職種名">#REF!</definedName>
    <definedName name="中止" localSheetId="0">#REF!</definedName>
    <definedName name="中止">#REF!</definedName>
    <definedName name="通常" localSheetId="0">#REF!</definedName>
    <definedName name="通常">#REF!</definedName>
    <definedName name="通常実績" localSheetId="0">#REF!</definedName>
    <definedName name="通常実績">#REF!</definedName>
    <definedName name="冬休" localSheetId="0">#REF!</definedName>
    <definedName name="冬休">#REF!</definedName>
    <definedName name="特殊健康診断名">#REF!</definedName>
    <definedName name="特別教育名">#REF!</definedName>
    <definedName name="免許資格名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16" l="1"/>
  <c r="K4" i="16"/>
  <c r="C11" i="16" s="1"/>
  <c r="C12" i="16" s="1"/>
  <c r="BP135" i="16"/>
  <c r="BE135" i="16"/>
  <c r="AS135" i="16"/>
  <c r="AH135" i="16"/>
  <c r="V135" i="16"/>
  <c r="K135" i="16"/>
  <c r="BP133" i="16"/>
  <c r="BE133" i="16"/>
  <c r="AS133" i="16"/>
  <c r="AH133" i="16"/>
  <c r="V133" i="16"/>
  <c r="K133" i="16"/>
  <c r="BP131" i="16"/>
  <c r="BE131" i="16"/>
  <c r="AS131" i="16"/>
  <c r="AH131" i="16"/>
  <c r="V131" i="16"/>
  <c r="K131" i="16"/>
  <c r="BP118" i="16"/>
  <c r="BE118" i="16"/>
  <c r="AS118" i="16"/>
  <c r="AH118" i="16"/>
  <c r="V118" i="16"/>
  <c r="K118" i="16"/>
  <c r="BP116" i="16"/>
  <c r="BE116" i="16"/>
  <c r="AS116" i="16"/>
  <c r="AH116" i="16"/>
  <c r="V116" i="16"/>
  <c r="K116" i="16"/>
  <c r="BP114" i="16"/>
  <c r="BE114" i="16"/>
  <c r="AS114" i="16"/>
  <c r="AH114" i="16"/>
  <c r="V114" i="16"/>
  <c r="K114" i="16"/>
  <c r="BP101" i="16"/>
  <c r="BE101" i="16"/>
  <c r="AS101" i="16"/>
  <c r="AH101" i="16"/>
  <c r="V101" i="16"/>
  <c r="K101" i="16"/>
  <c r="BP99" i="16"/>
  <c r="BE99" i="16"/>
  <c r="AS99" i="16"/>
  <c r="AH99" i="16"/>
  <c r="V99" i="16"/>
  <c r="K99" i="16"/>
  <c r="BP97" i="16"/>
  <c r="BE97" i="16"/>
  <c r="AS97" i="16"/>
  <c r="AH97" i="16"/>
  <c r="V97" i="16"/>
  <c r="K97" i="16"/>
  <c r="BP84" i="16"/>
  <c r="BE84" i="16"/>
  <c r="AS84" i="16"/>
  <c r="AH84" i="16"/>
  <c r="V84" i="16"/>
  <c r="K84" i="16"/>
  <c r="BP82" i="16"/>
  <c r="BE82" i="16"/>
  <c r="AS82" i="16"/>
  <c r="AH82" i="16"/>
  <c r="V82" i="16"/>
  <c r="K82" i="16"/>
  <c r="BP80" i="16"/>
  <c r="BE80" i="16"/>
  <c r="AS80" i="16"/>
  <c r="AH80" i="16"/>
  <c r="V80" i="16"/>
  <c r="K80" i="16"/>
  <c r="BP67" i="16"/>
  <c r="BE67" i="16"/>
  <c r="AS67" i="16"/>
  <c r="AH67" i="16"/>
  <c r="V67" i="16"/>
  <c r="K67" i="16"/>
  <c r="BP65" i="16"/>
  <c r="BE65" i="16"/>
  <c r="AS65" i="16"/>
  <c r="AH65" i="16"/>
  <c r="V65" i="16"/>
  <c r="K65" i="16"/>
  <c r="BP63" i="16"/>
  <c r="BE63" i="16"/>
  <c r="AS63" i="16"/>
  <c r="AH63" i="16"/>
  <c r="V63" i="16"/>
  <c r="K63" i="16"/>
  <c r="BP50" i="16"/>
  <c r="BE50" i="16"/>
  <c r="AS50" i="16"/>
  <c r="AH50" i="16"/>
  <c r="V50" i="16"/>
  <c r="K50" i="16"/>
  <c r="BP48" i="16"/>
  <c r="BE48" i="16"/>
  <c r="AS48" i="16"/>
  <c r="AH48" i="16"/>
  <c r="V48" i="16"/>
  <c r="K48" i="16"/>
  <c r="BP46" i="16"/>
  <c r="BE46" i="16"/>
  <c r="AS46" i="16"/>
  <c r="AH46" i="16"/>
  <c r="V46" i="16"/>
  <c r="K46" i="16"/>
  <c r="BP33" i="16"/>
  <c r="BE33" i="16"/>
  <c r="AS33" i="16"/>
  <c r="AH33" i="16"/>
  <c r="V33" i="16"/>
  <c r="K33" i="16"/>
  <c r="BP31" i="16"/>
  <c r="BE31" i="16"/>
  <c r="AS31" i="16"/>
  <c r="AH31" i="16"/>
  <c r="V31" i="16"/>
  <c r="K31" i="16"/>
  <c r="BP29" i="16"/>
  <c r="BE29" i="16"/>
  <c r="AS29" i="16"/>
  <c r="AH29" i="16"/>
  <c r="V29" i="16"/>
  <c r="K29" i="16"/>
  <c r="BP16" i="16"/>
  <c r="BE16" i="16"/>
  <c r="AS16" i="16"/>
  <c r="AH16" i="16"/>
  <c r="V16" i="16"/>
  <c r="K16" i="16"/>
  <c r="BP14" i="16"/>
  <c r="BE14" i="16"/>
  <c r="AS14" i="16"/>
  <c r="AH14" i="16"/>
  <c r="V14" i="16"/>
  <c r="K14" i="16"/>
  <c r="BP12" i="16"/>
  <c r="BE12" i="16"/>
  <c r="AS12" i="16"/>
  <c r="AH12" i="16"/>
  <c r="V12" i="16"/>
  <c r="K12" i="16"/>
  <c r="E8" i="16"/>
  <c r="D8" i="16"/>
  <c r="C10" i="16" s="1"/>
  <c r="C8" i="16"/>
  <c r="AD5" i="16"/>
  <c r="BA5" i="16" s="1"/>
  <c r="BE5" i="16" s="1"/>
  <c r="M5" i="16"/>
  <c r="AD4" i="16"/>
  <c r="AH4" i="16" s="1"/>
  <c r="AD3" i="16"/>
  <c r="BA3" i="16" s="1"/>
  <c r="BP135" i="14"/>
  <c r="BE135" i="14"/>
  <c r="AS135" i="14"/>
  <c r="AH135" i="14"/>
  <c r="V135" i="14"/>
  <c r="K135" i="14"/>
  <c r="BP133" i="14"/>
  <c r="BE133" i="14"/>
  <c r="AS133" i="14"/>
  <c r="AH133" i="14"/>
  <c r="V133" i="14"/>
  <c r="K133" i="14"/>
  <c r="BP131" i="14"/>
  <c r="BE131" i="14"/>
  <c r="AS131" i="14"/>
  <c r="AH131" i="14"/>
  <c r="V131" i="14"/>
  <c r="K131" i="14"/>
  <c r="BP118" i="14"/>
  <c r="BE118" i="14"/>
  <c r="AS118" i="14"/>
  <c r="AH118" i="14"/>
  <c r="V118" i="14"/>
  <c r="K118" i="14"/>
  <c r="BP116" i="14"/>
  <c r="BE116" i="14"/>
  <c r="AS116" i="14"/>
  <c r="AH116" i="14"/>
  <c r="V116" i="14"/>
  <c r="K116" i="14"/>
  <c r="BP114" i="14"/>
  <c r="BE114" i="14"/>
  <c r="AS114" i="14"/>
  <c r="AH114" i="14"/>
  <c r="V114" i="14"/>
  <c r="K114" i="14"/>
  <c r="BP101" i="14"/>
  <c r="BE101" i="14"/>
  <c r="AS101" i="14"/>
  <c r="AH101" i="14"/>
  <c r="V101" i="14"/>
  <c r="K101" i="14"/>
  <c r="BP99" i="14"/>
  <c r="BE99" i="14"/>
  <c r="AS99" i="14"/>
  <c r="AH99" i="14"/>
  <c r="V99" i="14"/>
  <c r="K99" i="14"/>
  <c r="BP97" i="14"/>
  <c r="BE97" i="14"/>
  <c r="AS97" i="14"/>
  <c r="AH97" i="14"/>
  <c r="V97" i="14"/>
  <c r="K97" i="14"/>
  <c r="BP84" i="14"/>
  <c r="BE84" i="14"/>
  <c r="AS84" i="14"/>
  <c r="AH84" i="14"/>
  <c r="V84" i="14"/>
  <c r="K84" i="14"/>
  <c r="BP82" i="14"/>
  <c r="BE82" i="14"/>
  <c r="AS82" i="14"/>
  <c r="AH82" i="14"/>
  <c r="V82" i="14"/>
  <c r="K82" i="14"/>
  <c r="BP80" i="14"/>
  <c r="BE80" i="14"/>
  <c r="AS80" i="14"/>
  <c r="AH80" i="14"/>
  <c r="V80" i="14"/>
  <c r="K80" i="14"/>
  <c r="BP67" i="14"/>
  <c r="BE67" i="14"/>
  <c r="AS67" i="14"/>
  <c r="AH67" i="14"/>
  <c r="V67" i="14"/>
  <c r="K67" i="14"/>
  <c r="BP65" i="14"/>
  <c r="BE65" i="14"/>
  <c r="AS65" i="14"/>
  <c r="AH65" i="14"/>
  <c r="V65" i="14"/>
  <c r="K65" i="14"/>
  <c r="BP63" i="14"/>
  <c r="BE63" i="14"/>
  <c r="AS63" i="14"/>
  <c r="AH63" i="14"/>
  <c r="V63" i="14"/>
  <c r="K63" i="14"/>
  <c r="BP50" i="14"/>
  <c r="BE50" i="14"/>
  <c r="AS50" i="14"/>
  <c r="AH50" i="14"/>
  <c r="V50" i="14"/>
  <c r="K50" i="14"/>
  <c r="BP48" i="14"/>
  <c r="BE48" i="14"/>
  <c r="AS48" i="14"/>
  <c r="AH48" i="14"/>
  <c r="V48" i="14"/>
  <c r="K48" i="14"/>
  <c r="BP46" i="14"/>
  <c r="BE46" i="14"/>
  <c r="AS46" i="14"/>
  <c r="AH46" i="14"/>
  <c r="V46" i="14"/>
  <c r="K46" i="14"/>
  <c r="BP33" i="14"/>
  <c r="BE33" i="14"/>
  <c r="AS33" i="14"/>
  <c r="AH33" i="14"/>
  <c r="V33" i="14"/>
  <c r="K33" i="14"/>
  <c r="BP31" i="14"/>
  <c r="BE31" i="14"/>
  <c r="AS31" i="14"/>
  <c r="AH31" i="14"/>
  <c r="V31" i="14"/>
  <c r="K31" i="14"/>
  <c r="BP29" i="14"/>
  <c r="BE29" i="14"/>
  <c r="AS29" i="14"/>
  <c r="AH29" i="14"/>
  <c r="V29" i="14"/>
  <c r="K29" i="14"/>
  <c r="BP16" i="14"/>
  <c r="BE16" i="14"/>
  <c r="AS16" i="14"/>
  <c r="AH16" i="14"/>
  <c r="V16" i="14"/>
  <c r="K16" i="14"/>
  <c r="BP14" i="14"/>
  <c r="BE14" i="14"/>
  <c r="AS14" i="14"/>
  <c r="AH14" i="14"/>
  <c r="V14" i="14"/>
  <c r="K14" i="14"/>
  <c r="BP12" i="14"/>
  <c r="BE12" i="14"/>
  <c r="AS12" i="14"/>
  <c r="AH12" i="14"/>
  <c r="V12" i="14"/>
  <c r="K12" i="14"/>
  <c r="E8" i="14"/>
  <c r="D8" i="14"/>
  <c r="C8" i="14"/>
  <c r="AD5" i="14"/>
  <c r="M5" i="14"/>
  <c r="K5" i="14"/>
  <c r="BE4" i="14"/>
  <c r="AD4" i="14"/>
  <c r="BA4" i="14" s="1"/>
  <c r="K4" i="14"/>
  <c r="C11" i="14" s="1"/>
  <c r="AD3" i="14"/>
  <c r="BA3" i="14" s="1"/>
  <c r="AH5" i="16" l="1"/>
  <c r="BA4" i="16"/>
  <c r="BE4" i="16" s="1"/>
  <c r="D11" i="16"/>
  <c r="C12" i="14"/>
  <c r="D11" i="14"/>
  <c r="C10" i="14"/>
  <c r="BA5" i="14"/>
  <c r="BE5" i="14" s="1"/>
  <c r="AH5" i="14"/>
  <c r="AH4" i="14"/>
  <c r="D12" i="16" l="1"/>
  <c r="E11" i="16"/>
  <c r="D12" i="14"/>
  <c r="E11" i="14"/>
  <c r="E12" i="16" l="1"/>
  <c r="F11" i="16"/>
  <c r="F11" i="14"/>
  <c r="E12" i="14"/>
  <c r="G11" i="16" l="1"/>
  <c r="F12" i="16"/>
  <c r="G11" i="14"/>
  <c r="F12" i="14"/>
  <c r="G12" i="16" l="1"/>
  <c r="H11" i="16"/>
  <c r="G12" i="14"/>
  <c r="H11" i="14"/>
  <c r="I11" i="16" l="1"/>
  <c r="H12" i="16"/>
  <c r="H21" i="16" s="1"/>
  <c r="H12" i="14"/>
  <c r="I11" i="14"/>
  <c r="I12" i="14" s="1"/>
  <c r="H22" i="14"/>
  <c r="K13" i="14" l="1"/>
  <c r="K17" i="14" s="1"/>
  <c r="H20" i="16"/>
  <c r="H19" i="16"/>
  <c r="H22" i="16"/>
  <c r="I12" i="16"/>
  <c r="K11" i="16" s="1"/>
  <c r="K18" i="16" s="1"/>
  <c r="I9" i="16"/>
  <c r="K13" i="16"/>
  <c r="H19" i="14"/>
  <c r="H20" i="14"/>
  <c r="K11" i="14"/>
  <c r="K18" i="14" s="1"/>
  <c r="I9" i="14"/>
  <c r="H21" i="14"/>
  <c r="K15" i="14" l="1"/>
  <c r="K17" i="16"/>
  <c r="K15" i="16"/>
  <c r="H9" i="16"/>
  <c r="G9" i="16" s="1"/>
  <c r="F9" i="16" s="1"/>
  <c r="E9" i="16" s="1"/>
  <c r="D9" i="16" s="1"/>
  <c r="C9" i="16" s="1"/>
  <c r="C26" i="16"/>
  <c r="C28" i="16" s="1"/>
  <c r="E25" i="16"/>
  <c r="D25" i="16"/>
  <c r="C25" i="16"/>
  <c r="C27" i="16" s="1"/>
  <c r="C25" i="14"/>
  <c r="H9" i="14"/>
  <c r="G9" i="14" s="1"/>
  <c r="F9" i="14" s="1"/>
  <c r="E9" i="14" s="1"/>
  <c r="D9" i="14" s="1"/>
  <c r="C9" i="14" s="1"/>
  <c r="C26" i="14"/>
  <c r="E25" i="14"/>
  <c r="D25" i="14"/>
  <c r="D28" i="16" l="1"/>
  <c r="D29" i="16" s="1"/>
  <c r="D26" i="16"/>
  <c r="C29" i="16"/>
  <c r="C28" i="14"/>
  <c r="D26" i="14"/>
  <c r="C27" i="14"/>
  <c r="E28" i="16" l="1"/>
  <c r="E26" i="16"/>
  <c r="D28" i="14"/>
  <c r="D29" i="14" s="1"/>
  <c r="C29" i="14"/>
  <c r="E26" i="14"/>
  <c r="E28" i="14" l="1"/>
  <c r="E29" i="14" s="1"/>
  <c r="F28" i="16"/>
  <c r="F29" i="16" s="1"/>
  <c r="F26" i="16"/>
  <c r="E29" i="16"/>
  <c r="F26" i="14"/>
  <c r="F28" i="14" l="1"/>
  <c r="F29" i="14" s="1"/>
  <c r="G28" i="16"/>
  <c r="G26" i="16"/>
  <c r="G26" i="14"/>
  <c r="G28" i="14" l="1"/>
  <c r="G29" i="14" s="1"/>
  <c r="H28" i="16"/>
  <c r="H26" i="16"/>
  <c r="G29" i="16"/>
  <c r="H26" i="14"/>
  <c r="H28" i="14" l="1"/>
  <c r="H29" i="14" s="1"/>
  <c r="I28" i="16"/>
  <c r="I26" i="16"/>
  <c r="H29" i="16"/>
  <c r="H39" i="16" s="1"/>
  <c r="H39" i="14"/>
  <c r="H36" i="14"/>
  <c r="I26" i="14"/>
  <c r="H37" i="14" l="1"/>
  <c r="I28" i="14"/>
  <c r="I29" i="14" s="1"/>
  <c r="H37" i="16"/>
  <c r="C42" i="16"/>
  <c r="C45" i="16"/>
  <c r="E42" i="16"/>
  <c r="D42" i="16"/>
  <c r="C43" i="16"/>
  <c r="H36" i="16"/>
  <c r="H38" i="16"/>
  <c r="I29" i="16"/>
  <c r="K28" i="16" s="1"/>
  <c r="K35" i="16" s="1"/>
  <c r="K30" i="16"/>
  <c r="K30" i="14"/>
  <c r="C45" i="14"/>
  <c r="C46" i="14" s="1"/>
  <c r="C43" i="14"/>
  <c r="E42" i="14"/>
  <c r="D42" i="14"/>
  <c r="C42" i="14"/>
  <c r="K28" i="14"/>
  <c r="K35" i="14" s="1"/>
  <c r="H38" i="14"/>
  <c r="C46" i="16" l="1"/>
  <c r="K32" i="16"/>
  <c r="K34" i="16"/>
  <c r="D45" i="16"/>
  <c r="D46" i="16" s="1"/>
  <c r="D43" i="16"/>
  <c r="C44" i="16"/>
  <c r="K32" i="14"/>
  <c r="K34" i="14"/>
  <c r="D45" i="14"/>
  <c r="D46" i="14" s="1"/>
  <c r="D43" i="14"/>
  <c r="C44" i="14"/>
  <c r="E45" i="16" l="1"/>
  <c r="E46" i="16" s="1"/>
  <c r="E43" i="16"/>
  <c r="E45" i="14"/>
  <c r="E46" i="14" s="1"/>
  <c r="E43" i="14"/>
  <c r="F45" i="16" l="1"/>
  <c r="F43" i="16"/>
  <c r="F45" i="14"/>
  <c r="F46" i="14" s="1"/>
  <c r="F43" i="14"/>
  <c r="G45" i="16" l="1"/>
  <c r="G46" i="16" s="1"/>
  <c r="G43" i="16"/>
  <c r="F46" i="16"/>
  <c r="G45" i="14"/>
  <c r="G46" i="14" s="1"/>
  <c r="G43" i="14"/>
  <c r="H45" i="16" l="1"/>
  <c r="H43" i="16"/>
  <c r="H45" i="14"/>
  <c r="H46" i="14" s="1"/>
  <c r="H43" i="14"/>
  <c r="I43" i="16" l="1"/>
  <c r="I45" i="16"/>
  <c r="I46" i="16" s="1"/>
  <c r="H46" i="16"/>
  <c r="K45" i="16" s="1"/>
  <c r="K52" i="16" s="1"/>
  <c r="K47" i="16"/>
  <c r="I45" i="14"/>
  <c r="I46" i="14" s="1"/>
  <c r="I43" i="14"/>
  <c r="H55" i="14"/>
  <c r="H56" i="16" l="1"/>
  <c r="H53" i="16"/>
  <c r="K49" i="16"/>
  <c r="K51" i="16"/>
  <c r="H55" i="16"/>
  <c r="H54" i="16"/>
  <c r="C59" i="16"/>
  <c r="C62" i="16"/>
  <c r="C60" i="16"/>
  <c r="E59" i="16"/>
  <c r="D59" i="16"/>
  <c r="H54" i="14"/>
  <c r="C62" i="14"/>
  <c r="C63" i="14" s="1"/>
  <c r="C60" i="14"/>
  <c r="E59" i="14"/>
  <c r="D59" i="14"/>
  <c r="C59" i="14"/>
  <c r="H56" i="14"/>
  <c r="H53" i="14"/>
  <c r="K45" i="14"/>
  <c r="K52" i="14" s="1"/>
  <c r="K47" i="14"/>
  <c r="C61" i="16" l="1"/>
  <c r="D62" i="16"/>
  <c r="D63" i="16" s="1"/>
  <c r="D60" i="16"/>
  <c r="C63" i="16"/>
  <c r="C61" i="14"/>
  <c r="D62" i="14"/>
  <c r="D63" i="14" s="1"/>
  <c r="D60" i="14"/>
  <c r="K51" i="14"/>
  <c r="K49" i="14"/>
  <c r="E62" i="16" l="1"/>
  <c r="E60" i="16"/>
  <c r="E62" i="14"/>
  <c r="E63" i="14" s="1"/>
  <c r="E60" i="14"/>
  <c r="F62" i="16" l="1"/>
  <c r="F63" i="16" s="1"/>
  <c r="F60" i="16"/>
  <c r="E63" i="16"/>
  <c r="F62" i="14"/>
  <c r="F63" i="14" s="1"/>
  <c r="F60" i="14"/>
  <c r="G62" i="16" l="1"/>
  <c r="G60" i="16"/>
  <c r="G62" i="14"/>
  <c r="G63" i="14" s="1"/>
  <c r="G60" i="14"/>
  <c r="H62" i="16" l="1"/>
  <c r="H60" i="16"/>
  <c r="G63" i="16"/>
  <c r="H62" i="14"/>
  <c r="H63" i="14" s="1"/>
  <c r="H60" i="14"/>
  <c r="I62" i="16" l="1"/>
  <c r="I60" i="16"/>
  <c r="H63" i="16"/>
  <c r="H72" i="16" s="1"/>
  <c r="I62" i="14"/>
  <c r="I63" i="14" s="1"/>
  <c r="I60" i="14"/>
  <c r="H73" i="14"/>
  <c r="H71" i="16" l="1"/>
  <c r="H70" i="16"/>
  <c r="C76" i="16"/>
  <c r="C79" i="16"/>
  <c r="C77" i="16"/>
  <c r="E76" i="16"/>
  <c r="D76" i="16"/>
  <c r="H73" i="16"/>
  <c r="I63" i="16"/>
  <c r="K62" i="16" s="1"/>
  <c r="K69" i="16" s="1"/>
  <c r="K64" i="16"/>
  <c r="H72" i="14"/>
  <c r="H70" i="14"/>
  <c r="H71" i="14"/>
  <c r="C79" i="14"/>
  <c r="C80" i="14" s="1"/>
  <c r="C77" i="14"/>
  <c r="E76" i="14"/>
  <c r="C76" i="14"/>
  <c r="D76" i="14"/>
  <c r="K62" i="14"/>
  <c r="K69" i="14" s="1"/>
  <c r="K64" i="14"/>
  <c r="C78" i="16" l="1"/>
  <c r="K68" i="16"/>
  <c r="K66" i="16"/>
  <c r="D79" i="16"/>
  <c r="D80" i="16" s="1"/>
  <c r="D77" i="16"/>
  <c r="C80" i="16"/>
  <c r="K66" i="14"/>
  <c r="K68" i="14"/>
  <c r="C78" i="14"/>
  <c r="D79" i="14"/>
  <c r="D80" i="14" s="1"/>
  <c r="D77" i="14"/>
  <c r="E79" i="16" l="1"/>
  <c r="E80" i="16" s="1"/>
  <c r="E77" i="16"/>
  <c r="E79" i="14"/>
  <c r="E80" i="14" s="1"/>
  <c r="E77" i="14"/>
  <c r="F79" i="16" l="1"/>
  <c r="F80" i="16" s="1"/>
  <c r="F77" i="16"/>
  <c r="F79" i="14"/>
  <c r="F80" i="14" s="1"/>
  <c r="F77" i="14"/>
  <c r="G79" i="16" l="1"/>
  <c r="G80" i="16" s="1"/>
  <c r="G77" i="16"/>
  <c r="G79" i="14"/>
  <c r="G80" i="14" s="1"/>
  <c r="G77" i="14"/>
  <c r="H79" i="16" l="1"/>
  <c r="H77" i="16"/>
  <c r="H79" i="14"/>
  <c r="H80" i="14" s="1"/>
  <c r="H77" i="14"/>
  <c r="I79" i="16" l="1"/>
  <c r="I77" i="16"/>
  <c r="H80" i="16"/>
  <c r="H90" i="16" s="1"/>
  <c r="I79" i="14"/>
  <c r="I80" i="14" s="1"/>
  <c r="I77" i="14"/>
  <c r="H88" i="14"/>
  <c r="H89" i="16" l="1"/>
  <c r="H87" i="16"/>
  <c r="C93" i="16"/>
  <c r="C96" i="16"/>
  <c r="C94" i="16"/>
  <c r="E93" i="16"/>
  <c r="D93" i="16"/>
  <c r="H88" i="16"/>
  <c r="I80" i="16"/>
  <c r="K79" i="16" s="1"/>
  <c r="K86" i="16" s="1"/>
  <c r="K81" i="16"/>
  <c r="H87" i="14"/>
  <c r="C93" i="14"/>
  <c r="C96" i="14"/>
  <c r="C97" i="14" s="1"/>
  <c r="C94" i="14"/>
  <c r="E93" i="14"/>
  <c r="D93" i="14"/>
  <c r="H89" i="14"/>
  <c r="H90" i="14"/>
  <c r="K79" i="14"/>
  <c r="K86" i="14" s="1"/>
  <c r="K81" i="14"/>
  <c r="K83" i="16" l="1"/>
  <c r="K85" i="16"/>
  <c r="D94" i="16"/>
  <c r="D96" i="16"/>
  <c r="D97" i="16" s="1"/>
  <c r="C97" i="16"/>
  <c r="C95" i="16"/>
  <c r="K83" i="14"/>
  <c r="K85" i="14"/>
  <c r="C95" i="14"/>
  <c r="D96" i="14"/>
  <c r="D97" i="14" s="1"/>
  <c r="D94" i="14"/>
  <c r="E96" i="16" l="1"/>
  <c r="E94" i="16"/>
  <c r="E96" i="14"/>
  <c r="E97" i="14" s="1"/>
  <c r="E94" i="14"/>
  <c r="F96" i="16" l="1"/>
  <c r="F97" i="16" s="1"/>
  <c r="F94" i="16"/>
  <c r="E97" i="16"/>
  <c r="F94" i="14"/>
  <c r="F96" i="14"/>
  <c r="F97" i="14" s="1"/>
  <c r="G96" i="16" l="1"/>
  <c r="G94" i="16"/>
  <c r="G96" i="14"/>
  <c r="G97" i="14" s="1"/>
  <c r="G94" i="14"/>
  <c r="H96" i="16" l="1"/>
  <c r="H94" i="16"/>
  <c r="G97" i="16"/>
  <c r="H96" i="14"/>
  <c r="H97" i="14" s="1"/>
  <c r="H94" i="14"/>
  <c r="I96" i="16" l="1"/>
  <c r="I94" i="16"/>
  <c r="H97" i="16"/>
  <c r="H104" i="16" s="1"/>
  <c r="I96" i="14"/>
  <c r="I97" i="14" s="1"/>
  <c r="I94" i="14"/>
  <c r="H106" i="14"/>
  <c r="H105" i="16" l="1"/>
  <c r="H107" i="16"/>
  <c r="C113" i="16"/>
  <c r="C111" i="16"/>
  <c r="E110" i="16"/>
  <c r="D110" i="16"/>
  <c r="C110" i="16"/>
  <c r="H106" i="16"/>
  <c r="I97" i="16"/>
  <c r="K96" i="16" s="1"/>
  <c r="K103" i="16" s="1"/>
  <c r="K98" i="16"/>
  <c r="H107" i="14"/>
  <c r="H104" i="14"/>
  <c r="D110" i="14"/>
  <c r="C110" i="14"/>
  <c r="C113" i="14"/>
  <c r="C114" i="14" s="1"/>
  <c r="C111" i="14"/>
  <c r="E110" i="14"/>
  <c r="H105" i="14"/>
  <c r="K96" i="14"/>
  <c r="K103" i="14" s="1"/>
  <c r="K98" i="14"/>
  <c r="C112" i="16" l="1"/>
  <c r="C114" i="16"/>
  <c r="K100" i="16"/>
  <c r="K102" i="16"/>
  <c r="D113" i="16"/>
  <c r="D114" i="16" s="1"/>
  <c r="D111" i="16"/>
  <c r="D113" i="14"/>
  <c r="D114" i="14" s="1"/>
  <c r="D111" i="14"/>
  <c r="K102" i="14"/>
  <c r="K100" i="14"/>
  <c r="C112" i="14"/>
  <c r="E113" i="16" l="1"/>
  <c r="E114" i="16" s="1"/>
  <c r="E111" i="16"/>
  <c r="E113" i="14"/>
  <c r="E114" i="14" s="1"/>
  <c r="E111" i="14"/>
  <c r="F111" i="16" l="1"/>
  <c r="F113" i="16"/>
  <c r="F111" i="14"/>
  <c r="F113" i="14"/>
  <c r="F114" i="14" s="1"/>
  <c r="F114" i="16" l="1"/>
  <c r="G111" i="16"/>
  <c r="G113" i="16"/>
  <c r="G114" i="16" s="1"/>
  <c r="G113" i="14"/>
  <c r="G114" i="14" s="1"/>
  <c r="G111" i="14"/>
  <c r="H113" i="16" l="1"/>
  <c r="H111" i="16"/>
  <c r="H111" i="14"/>
  <c r="H113" i="14"/>
  <c r="H114" i="14" s="1"/>
  <c r="I113" i="16" l="1"/>
  <c r="I111" i="16"/>
  <c r="H123" i="16"/>
  <c r="H121" i="16"/>
  <c r="H114" i="16"/>
  <c r="H124" i="16"/>
  <c r="H122" i="16"/>
  <c r="H122" i="14"/>
  <c r="H124" i="14"/>
  <c r="I113" i="14"/>
  <c r="I114" i="14" s="1"/>
  <c r="I111" i="14"/>
  <c r="C130" i="16" l="1"/>
  <c r="C128" i="16"/>
  <c r="E127" i="16"/>
  <c r="D127" i="16"/>
  <c r="C127" i="16"/>
  <c r="I114" i="16"/>
  <c r="K113" i="16" s="1"/>
  <c r="K120" i="16" s="1"/>
  <c r="K115" i="16"/>
  <c r="H121" i="14"/>
  <c r="K113" i="14"/>
  <c r="K120" i="14" s="1"/>
  <c r="K115" i="14"/>
  <c r="H123" i="14"/>
  <c r="C130" i="14"/>
  <c r="C131" i="14" s="1"/>
  <c r="C128" i="14"/>
  <c r="E127" i="14"/>
  <c r="D127" i="14"/>
  <c r="C127" i="14"/>
  <c r="K119" i="16" l="1"/>
  <c r="K117" i="16"/>
  <c r="D130" i="16"/>
  <c r="D131" i="16" s="1"/>
  <c r="D128" i="16"/>
  <c r="C129" i="16"/>
  <c r="C131" i="16"/>
  <c r="C129" i="14"/>
  <c r="D130" i="14"/>
  <c r="D131" i="14" s="1"/>
  <c r="D128" i="14"/>
  <c r="K119" i="14"/>
  <c r="K117" i="14"/>
  <c r="E128" i="16" l="1"/>
  <c r="E130" i="16"/>
  <c r="E130" i="14"/>
  <c r="E131" i="14" s="1"/>
  <c r="E128" i="14"/>
  <c r="E131" i="16" l="1"/>
  <c r="F130" i="16"/>
  <c r="F131" i="16" s="1"/>
  <c r="F128" i="16"/>
  <c r="F130" i="14"/>
  <c r="F131" i="14" s="1"/>
  <c r="F128" i="14"/>
  <c r="G130" i="16" l="1"/>
  <c r="G131" i="16" s="1"/>
  <c r="G128" i="16"/>
  <c r="G130" i="14"/>
  <c r="G131" i="14" s="1"/>
  <c r="G128" i="14"/>
  <c r="H130" i="16" l="1"/>
  <c r="H128" i="16"/>
  <c r="H130" i="14"/>
  <c r="H131" i="14" s="1"/>
  <c r="H128" i="14"/>
  <c r="I128" i="16" l="1"/>
  <c r="I130" i="16"/>
  <c r="H131" i="16"/>
  <c r="H139" i="16" s="1"/>
  <c r="I130" i="14"/>
  <c r="I131" i="14" s="1"/>
  <c r="I128" i="14"/>
  <c r="H139" i="14"/>
  <c r="H140" i="16" l="1"/>
  <c r="H141" i="16"/>
  <c r="H138" i="16"/>
  <c r="I131" i="16"/>
  <c r="K130" i="16" s="1"/>
  <c r="K137" i="16" s="1"/>
  <c r="K132" i="16"/>
  <c r="N11" i="16"/>
  <c r="N9" i="16"/>
  <c r="P8" i="16"/>
  <c r="N8" i="16"/>
  <c r="O8" i="16"/>
  <c r="H140" i="14"/>
  <c r="H141" i="14"/>
  <c r="H138" i="14"/>
  <c r="N8" i="14"/>
  <c r="N11" i="14"/>
  <c r="N12" i="14" s="1"/>
  <c r="N9" i="14"/>
  <c r="P8" i="14"/>
  <c r="O8" i="14"/>
  <c r="K130" i="14"/>
  <c r="K137" i="14" s="1"/>
  <c r="K132" i="14"/>
  <c r="O9" i="16" l="1"/>
  <c r="O11" i="16"/>
  <c r="O12" i="16" s="1"/>
  <c r="N12" i="16"/>
  <c r="N10" i="16"/>
  <c r="K134" i="16"/>
  <c r="K136" i="16"/>
  <c r="K136" i="14"/>
  <c r="K134" i="14"/>
  <c r="O11" i="14"/>
  <c r="O12" i="14" s="1"/>
  <c r="O9" i="14"/>
  <c r="N10" i="14"/>
  <c r="P11" i="16" l="1"/>
  <c r="P9" i="16"/>
  <c r="P9" i="14"/>
  <c r="P11" i="14"/>
  <c r="P12" i="14" s="1"/>
  <c r="Q11" i="16" l="1"/>
  <c r="Q12" i="16" s="1"/>
  <c r="Q9" i="16"/>
  <c r="P12" i="16"/>
  <c r="Q11" i="14"/>
  <c r="Q12" i="14" s="1"/>
  <c r="Q9" i="14"/>
  <c r="R11" i="16" l="1"/>
  <c r="R9" i="16"/>
  <c r="R9" i="14"/>
  <c r="R11" i="14"/>
  <c r="R12" i="14" s="1"/>
  <c r="S9" i="16" l="1"/>
  <c r="S11" i="16"/>
  <c r="R12" i="16"/>
  <c r="S11" i="14"/>
  <c r="S12" i="14" s="1"/>
  <c r="S9" i="14"/>
  <c r="S12" i="16" l="1"/>
  <c r="S22" i="16" s="1"/>
  <c r="T11" i="16"/>
  <c r="T9" i="16"/>
  <c r="T9" i="14"/>
  <c r="T11" i="14"/>
  <c r="T12" i="14" s="1"/>
  <c r="S20" i="14"/>
  <c r="S21" i="14"/>
  <c r="S22" i="14"/>
  <c r="S19" i="16" l="1"/>
  <c r="N25" i="16"/>
  <c r="N26" i="16"/>
  <c r="O25" i="16"/>
  <c r="N28" i="16"/>
  <c r="P25" i="16"/>
  <c r="S21" i="16"/>
  <c r="T12" i="16"/>
  <c r="V11" i="16" s="1"/>
  <c r="V18" i="16" s="1"/>
  <c r="V13" i="16"/>
  <c r="S20" i="16"/>
  <c r="V11" i="14"/>
  <c r="V18" i="14" s="1"/>
  <c r="V13" i="14"/>
  <c r="S19" i="14"/>
  <c r="O25" i="14"/>
  <c r="N28" i="14"/>
  <c r="N29" i="14" s="1"/>
  <c r="N25" i="14"/>
  <c r="N26" i="14"/>
  <c r="P25" i="14"/>
  <c r="O28" i="16" l="1"/>
  <c r="O29" i="16" s="1"/>
  <c r="O26" i="16"/>
  <c r="N27" i="16"/>
  <c r="V17" i="16"/>
  <c r="V15" i="16"/>
  <c r="N29" i="16"/>
  <c r="N27" i="14"/>
  <c r="V17" i="14"/>
  <c r="V15" i="14"/>
  <c r="O28" i="14"/>
  <c r="O29" i="14" s="1"/>
  <c r="O26" i="14"/>
  <c r="P26" i="16" l="1"/>
  <c r="P28" i="16"/>
  <c r="P29" i="16" s="1"/>
  <c r="P26" i="14"/>
  <c r="P28" i="14"/>
  <c r="P29" i="14" s="1"/>
  <c r="Q28" i="16" l="1"/>
  <c r="Q29" i="16" s="1"/>
  <c r="Q26" i="16"/>
  <c r="Q28" i="14"/>
  <c r="Q29" i="14" s="1"/>
  <c r="Q26" i="14"/>
  <c r="R28" i="16" l="1"/>
  <c r="R26" i="16"/>
  <c r="R28" i="14"/>
  <c r="R29" i="14" s="1"/>
  <c r="R26" i="14"/>
  <c r="S28" i="16" l="1"/>
  <c r="S26" i="16"/>
  <c r="R29" i="16"/>
  <c r="S28" i="14"/>
  <c r="S29" i="14" s="1"/>
  <c r="S26" i="14"/>
  <c r="T26" i="16" l="1"/>
  <c r="T28" i="16"/>
  <c r="S29" i="16"/>
  <c r="S37" i="16" s="1"/>
  <c r="T28" i="14"/>
  <c r="T29" i="14" s="1"/>
  <c r="T26" i="14"/>
  <c r="S36" i="16" l="1"/>
  <c r="T29" i="16"/>
  <c r="V28" i="16" s="1"/>
  <c r="V35" i="16" s="1"/>
  <c r="V30" i="16"/>
  <c r="S39" i="16"/>
  <c r="S38" i="16"/>
  <c r="N42" i="16"/>
  <c r="N45" i="16"/>
  <c r="P42" i="16"/>
  <c r="N43" i="16"/>
  <c r="O42" i="16"/>
  <c r="V30" i="14"/>
  <c r="V32" i="14" s="1"/>
  <c r="V28" i="14"/>
  <c r="V35" i="14" s="1"/>
  <c r="S36" i="14"/>
  <c r="S37" i="14"/>
  <c r="S38" i="14"/>
  <c r="S39" i="14"/>
  <c r="N45" i="14"/>
  <c r="N46" i="14" s="1"/>
  <c r="P42" i="14"/>
  <c r="N43" i="14"/>
  <c r="O42" i="14"/>
  <c r="N42" i="14"/>
  <c r="V34" i="14" l="1"/>
  <c r="N44" i="16"/>
  <c r="O45" i="16"/>
  <c r="O46" i="16" s="1"/>
  <c r="O43" i="16"/>
  <c r="N46" i="16"/>
  <c r="V32" i="16"/>
  <c r="V34" i="16"/>
  <c r="N44" i="14"/>
  <c r="O43" i="14"/>
  <c r="O45" i="14"/>
  <c r="O46" i="14" s="1"/>
  <c r="P43" i="16" l="1"/>
  <c r="P45" i="16"/>
  <c r="P45" i="14"/>
  <c r="P46" i="14" s="1"/>
  <c r="P43" i="14"/>
  <c r="P46" i="16" l="1"/>
  <c r="Q43" i="16"/>
  <c r="Q45" i="16"/>
  <c r="Q46" i="16" s="1"/>
  <c r="Q43" i="14"/>
  <c r="Q45" i="14"/>
  <c r="Q46" i="14" s="1"/>
  <c r="R45" i="16" l="1"/>
  <c r="R46" i="16" s="1"/>
  <c r="R43" i="16"/>
  <c r="R45" i="14"/>
  <c r="R46" i="14" s="1"/>
  <c r="R43" i="14"/>
  <c r="S45" i="16" l="1"/>
  <c r="S43" i="16"/>
  <c r="S43" i="14"/>
  <c r="S45" i="14"/>
  <c r="S46" i="14" s="1"/>
  <c r="T43" i="16" l="1"/>
  <c r="T45" i="16"/>
  <c r="S46" i="16"/>
  <c r="S56" i="16" s="1"/>
  <c r="S54" i="14"/>
  <c r="T45" i="14"/>
  <c r="T46" i="14" s="1"/>
  <c r="T43" i="14"/>
  <c r="S54" i="16" l="1"/>
  <c r="T46" i="16"/>
  <c r="V45" i="16" s="1"/>
  <c r="V52" i="16" s="1"/>
  <c r="V47" i="16"/>
  <c r="S53" i="16"/>
  <c r="S55" i="16"/>
  <c r="N59" i="16"/>
  <c r="N62" i="16"/>
  <c r="P59" i="16"/>
  <c r="N60" i="16"/>
  <c r="O59" i="16"/>
  <c r="S55" i="14"/>
  <c r="S53" i="14"/>
  <c r="N59" i="14"/>
  <c r="N62" i="14"/>
  <c r="N63" i="14" s="1"/>
  <c r="N60" i="14"/>
  <c r="O59" i="14"/>
  <c r="P59" i="14"/>
  <c r="V45" i="14"/>
  <c r="V52" i="14" s="1"/>
  <c r="V47" i="14"/>
  <c r="S56" i="14"/>
  <c r="N61" i="16" l="1"/>
  <c r="O62" i="16"/>
  <c r="O63" i="16" s="1"/>
  <c r="O60" i="16"/>
  <c r="N63" i="16"/>
  <c r="V51" i="16"/>
  <c r="V49" i="16"/>
  <c r="V49" i="14"/>
  <c r="V51" i="14"/>
  <c r="N61" i="14"/>
  <c r="O62" i="14"/>
  <c r="O63" i="14" s="1"/>
  <c r="O60" i="14"/>
  <c r="P60" i="16" l="1"/>
  <c r="P62" i="16"/>
  <c r="P60" i="14"/>
  <c r="P62" i="14"/>
  <c r="P63" i="14" s="1"/>
  <c r="P63" i="16" l="1"/>
  <c r="Q62" i="16"/>
  <c r="Q63" i="16" s="1"/>
  <c r="Q60" i="16"/>
  <c r="Q60" i="14"/>
  <c r="Q62" i="14"/>
  <c r="Q63" i="14" s="1"/>
  <c r="R60" i="16" l="1"/>
  <c r="R62" i="16"/>
  <c r="R63" i="16" s="1"/>
  <c r="R62" i="14"/>
  <c r="R63" i="14" s="1"/>
  <c r="R60" i="14"/>
  <c r="S62" i="16" l="1"/>
  <c r="S60" i="16"/>
  <c r="S62" i="14"/>
  <c r="S63" i="14" s="1"/>
  <c r="S60" i="14"/>
  <c r="T60" i="16" l="1"/>
  <c r="T62" i="16"/>
  <c r="S63" i="16"/>
  <c r="T62" i="14"/>
  <c r="T63" i="14" s="1"/>
  <c r="T60" i="14"/>
  <c r="S72" i="16" l="1"/>
  <c r="S70" i="16"/>
  <c r="T63" i="16"/>
  <c r="V62" i="16" s="1"/>
  <c r="V69" i="16" s="1"/>
  <c r="V64" i="16"/>
  <c r="S71" i="16"/>
  <c r="S73" i="16"/>
  <c r="O76" i="16"/>
  <c r="N79" i="16"/>
  <c r="P76" i="16"/>
  <c r="N77" i="16"/>
  <c r="N76" i="16"/>
  <c r="N78" i="16" s="1"/>
  <c r="V62" i="14"/>
  <c r="V69" i="14" s="1"/>
  <c r="S72" i="14"/>
  <c r="S70" i="14"/>
  <c r="S71" i="14"/>
  <c r="N76" i="14"/>
  <c r="N79" i="14"/>
  <c r="N80" i="14" s="1"/>
  <c r="P76" i="14"/>
  <c r="N77" i="14"/>
  <c r="O76" i="14"/>
  <c r="S73" i="14"/>
  <c r="V64" i="14"/>
  <c r="N80" i="16" l="1"/>
  <c r="V68" i="16"/>
  <c r="V66" i="16"/>
  <c r="O77" i="16"/>
  <c r="O79" i="16"/>
  <c r="O80" i="16" s="1"/>
  <c r="O79" i="14"/>
  <c r="O80" i="14" s="1"/>
  <c r="O77" i="14"/>
  <c r="V68" i="14"/>
  <c r="V66" i="14"/>
  <c r="N78" i="14"/>
  <c r="P79" i="16" l="1"/>
  <c r="P80" i="16" s="1"/>
  <c r="P77" i="16"/>
  <c r="P77" i="14"/>
  <c r="P79" i="14"/>
  <c r="P80" i="14" s="1"/>
  <c r="Q77" i="16" l="1"/>
  <c r="Q79" i="16"/>
  <c r="Q80" i="16" s="1"/>
  <c r="Q79" i="14"/>
  <c r="Q80" i="14" s="1"/>
  <c r="Q77" i="14"/>
  <c r="R77" i="16" l="1"/>
  <c r="R79" i="16"/>
  <c r="R80" i="16" s="1"/>
  <c r="R79" i="14"/>
  <c r="R80" i="14" s="1"/>
  <c r="R77" i="14"/>
  <c r="S79" i="16" l="1"/>
  <c r="S77" i="16"/>
  <c r="S79" i="14"/>
  <c r="S80" i="14" s="1"/>
  <c r="S77" i="14"/>
  <c r="T79" i="16" l="1"/>
  <c r="T77" i="16"/>
  <c r="S80" i="16"/>
  <c r="S89" i="16" s="1"/>
  <c r="T77" i="14"/>
  <c r="T79" i="14"/>
  <c r="T80" i="14" s="1"/>
  <c r="S87" i="14"/>
  <c r="S88" i="16" l="1"/>
  <c r="S87" i="16"/>
  <c r="S90" i="16"/>
  <c r="O93" i="16"/>
  <c r="N96" i="16"/>
  <c r="P93" i="16"/>
  <c r="N94" i="16"/>
  <c r="N93" i="16"/>
  <c r="N95" i="16" s="1"/>
  <c r="T80" i="16"/>
  <c r="V79" i="16" s="1"/>
  <c r="V86" i="16" s="1"/>
  <c r="V81" i="16"/>
  <c r="S89" i="14"/>
  <c r="S88" i="14"/>
  <c r="V79" i="14"/>
  <c r="V86" i="14" s="1"/>
  <c r="V81" i="14"/>
  <c r="S90" i="14"/>
  <c r="O93" i="14"/>
  <c r="N93" i="14"/>
  <c r="N96" i="14"/>
  <c r="N97" i="14" s="1"/>
  <c r="N94" i="14"/>
  <c r="P93" i="14"/>
  <c r="O94" i="16" l="1"/>
  <c r="O96" i="16"/>
  <c r="O97" i="16" s="1"/>
  <c r="V85" i="16"/>
  <c r="V83" i="16"/>
  <c r="N97" i="16"/>
  <c r="N95" i="14"/>
  <c r="O96" i="14"/>
  <c r="O97" i="14" s="1"/>
  <c r="O94" i="14"/>
  <c r="V85" i="14"/>
  <c r="V83" i="14"/>
  <c r="P96" i="16" l="1"/>
  <c r="P94" i="16"/>
  <c r="P96" i="14"/>
  <c r="P97" i="14" s="1"/>
  <c r="P94" i="14"/>
  <c r="Q96" i="16" l="1"/>
  <c r="Q97" i="16" s="1"/>
  <c r="Q94" i="16"/>
  <c r="P97" i="16"/>
  <c r="Q94" i="14"/>
  <c r="Q96" i="14"/>
  <c r="Q97" i="14" s="1"/>
  <c r="R96" i="16" l="1"/>
  <c r="R94" i="16"/>
  <c r="R96" i="14"/>
  <c r="R97" i="14" s="1"/>
  <c r="R94" i="14"/>
  <c r="S96" i="16" l="1"/>
  <c r="S94" i="16"/>
  <c r="R97" i="16"/>
  <c r="S96" i="14"/>
  <c r="S97" i="14" s="1"/>
  <c r="S94" i="14"/>
  <c r="T96" i="16" l="1"/>
  <c r="T94" i="16"/>
  <c r="S97" i="16"/>
  <c r="S105" i="16" s="1"/>
  <c r="T96" i="14"/>
  <c r="T97" i="14" s="1"/>
  <c r="T94" i="14"/>
  <c r="S105" i="14"/>
  <c r="S107" i="16" l="1"/>
  <c r="S104" i="16"/>
  <c r="N111" i="16"/>
  <c r="P110" i="16"/>
  <c r="O110" i="16"/>
  <c r="N110" i="16"/>
  <c r="N113" i="16"/>
  <c r="S106" i="16"/>
  <c r="T97" i="16"/>
  <c r="V96" i="16" s="1"/>
  <c r="V103" i="16" s="1"/>
  <c r="V98" i="16"/>
  <c r="S106" i="14"/>
  <c r="S107" i="14"/>
  <c r="S104" i="14"/>
  <c r="N111" i="14"/>
  <c r="P110" i="14"/>
  <c r="N113" i="14"/>
  <c r="N114" i="14" s="1"/>
  <c r="O110" i="14"/>
  <c r="N110" i="14"/>
  <c r="V96" i="14"/>
  <c r="V103" i="14" s="1"/>
  <c r="V98" i="14"/>
  <c r="V102" i="16" l="1"/>
  <c r="V100" i="16"/>
  <c r="N112" i="16"/>
  <c r="N114" i="16"/>
  <c r="O111" i="16"/>
  <c r="O113" i="16"/>
  <c r="O114" i="16" s="1"/>
  <c r="N112" i="14"/>
  <c r="O113" i="14"/>
  <c r="O114" i="14" s="1"/>
  <c r="O111" i="14"/>
  <c r="V100" i="14"/>
  <c r="V102" i="14"/>
  <c r="P113" i="16" l="1"/>
  <c r="P114" i="16" s="1"/>
  <c r="P111" i="16"/>
  <c r="P113" i="14"/>
  <c r="P114" i="14" s="1"/>
  <c r="P111" i="14"/>
  <c r="Q113" i="16" l="1"/>
  <c r="Q111" i="16"/>
  <c r="Q113" i="14"/>
  <c r="Q114" i="14" s="1"/>
  <c r="Q111" i="14"/>
  <c r="R111" i="16" l="1"/>
  <c r="R113" i="16"/>
  <c r="R114" i="16" s="1"/>
  <c r="Q114" i="16"/>
  <c r="R111" i="14"/>
  <c r="R113" i="14"/>
  <c r="R114" i="14" s="1"/>
  <c r="S111" i="16" l="1"/>
  <c r="S113" i="16"/>
  <c r="S113" i="14"/>
  <c r="S114" i="14" s="1"/>
  <c r="S111" i="14"/>
  <c r="S114" i="16" l="1"/>
  <c r="S123" i="16" s="1"/>
  <c r="T113" i="16"/>
  <c r="T111" i="16"/>
  <c r="T113" i="14"/>
  <c r="T114" i="14" s="1"/>
  <c r="T111" i="14"/>
  <c r="S124" i="14"/>
  <c r="S121" i="16" l="1"/>
  <c r="S122" i="16"/>
  <c r="N130" i="16"/>
  <c r="N128" i="16"/>
  <c r="P127" i="16"/>
  <c r="N127" i="16"/>
  <c r="O127" i="16"/>
  <c r="T114" i="16"/>
  <c r="V113" i="16" s="1"/>
  <c r="V120" i="16" s="1"/>
  <c r="V115" i="16"/>
  <c r="S124" i="16"/>
  <c r="S123" i="14"/>
  <c r="S121" i="14"/>
  <c r="N130" i="14"/>
  <c r="N131" i="14" s="1"/>
  <c r="N128" i="14"/>
  <c r="P127" i="14"/>
  <c r="O127" i="14"/>
  <c r="N127" i="14"/>
  <c r="S122" i="14"/>
  <c r="V113" i="14"/>
  <c r="V120" i="14" s="1"/>
  <c r="V115" i="14"/>
  <c r="N129" i="16" l="1"/>
  <c r="V119" i="16"/>
  <c r="V117" i="16"/>
  <c r="O128" i="16"/>
  <c r="O130" i="16"/>
  <c r="O131" i="16" s="1"/>
  <c r="N131" i="16"/>
  <c r="N129" i="14"/>
  <c r="V119" i="14"/>
  <c r="V117" i="14"/>
  <c r="O128" i="14"/>
  <c r="O130" i="14"/>
  <c r="O131" i="14" s="1"/>
  <c r="P128" i="16" l="1"/>
  <c r="P130" i="16"/>
  <c r="P130" i="14"/>
  <c r="P131" i="14" s="1"/>
  <c r="P128" i="14"/>
  <c r="P131" i="16" l="1"/>
  <c r="Q130" i="16"/>
  <c r="Q131" i="16" s="1"/>
  <c r="Q128" i="16"/>
  <c r="Q130" i="14"/>
  <c r="Q131" i="14" s="1"/>
  <c r="Q128" i="14"/>
  <c r="R130" i="16" l="1"/>
  <c r="R131" i="16" s="1"/>
  <c r="R128" i="16"/>
  <c r="R130" i="14"/>
  <c r="R131" i="14" s="1"/>
  <c r="R128" i="14"/>
  <c r="S128" i="16" l="1"/>
  <c r="S130" i="16"/>
  <c r="S128" i="14"/>
  <c r="S130" i="14"/>
  <c r="S131" i="14" s="1"/>
  <c r="S139" i="16" l="1"/>
  <c r="S131" i="16"/>
  <c r="V130" i="16" s="1"/>
  <c r="V137" i="16" s="1"/>
  <c r="T128" i="16"/>
  <c r="T130" i="16"/>
  <c r="T131" i="16" s="1"/>
  <c r="S141" i="14"/>
  <c r="T130" i="14"/>
  <c r="T131" i="14" s="1"/>
  <c r="T128" i="14"/>
  <c r="S138" i="16" l="1"/>
  <c r="Z11" i="16"/>
  <c r="Z8" i="16"/>
  <c r="Z9" i="16"/>
  <c r="AB8" i="16"/>
  <c r="AA8" i="16"/>
  <c r="V132" i="16"/>
  <c r="S140" i="16"/>
  <c r="S141" i="16"/>
  <c r="S138" i="14"/>
  <c r="AA8" i="14"/>
  <c r="Z11" i="14"/>
  <c r="Z12" i="14" s="1"/>
  <c r="Z8" i="14"/>
  <c r="AB8" i="14"/>
  <c r="Z9" i="14"/>
  <c r="S139" i="14"/>
  <c r="V130" i="14"/>
  <c r="V137" i="14" s="1"/>
  <c r="V132" i="14"/>
  <c r="S140" i="14"/>
  <c r="Z10" i="14" l="1"/>
  <c r="Z10" i="16"/>
  <c r="Z12" i="16"/>
  <c r="AA11" i="16"/>
  <c r="AA12" i="16" s="1"/>
  <c r="AA9" i="16"/>
  <c r="V134" i="16"/>
  <c r="V136" i="16"/>
  <c r="AA11" i="14"/>
  <c r="AA12" i="14" s="1"/>
  <c r="AA9" i="14"/>
  <c r="V136" i="14"/>
  <c r="V134" i="14"/>
  <c r="AB9" i="16" l="1"/>
  <c r="AB11" i="16"/>
  <c r="AB12" i="16" s="1"/>
  <c r="AB9" i="14"/>
  <c r="AB11" i="14"/>
  <c r="AB12" i="14" s="1"/>
  <c r="AC9" i="16" l="1"/>
  <c r="AC11" i="16"/>
  <c r="AC9" i="14"/>
  <c r="AC11" i="14"/>
  <c r="AC12" i="14" s="1"/>
  <c r="AC12" i="16" l="1"/>
  <c r="AD11" i="16"/>
  <c r="AD12" i="16" s="1"/>
  <c r="AD9" i="16"/>
  <c r="AD11" i="14"/>
  <c r="AD12" i="14" s="1"/>
  <c r="AD9" i="14"/>
  <c r="AE11" i="16" l="1"/>
  <c r="AE9" i="16"/>
  <c r="AE11" i="14"/>
  <c r="AE12" i="14" s="1"/>
  <c r="AE9" i="14"/>
  <c r="AF9" i="16" l="1"/>
  <c r="AF11" i="16"/>
  <c r="AE12" i="16"/>
  <c r="AE20" i="16" s="1"/>
  <c r="AF9" i="14"/>
  <c r="AF11" i="14"/>
  <c r="AF12" i="14" s="1"/>
  <c r="AH11" i="14"/>
  <c r="AH18" i="14" s="1"/>
  <c r="AE19" i="14"/>
  <c r="AE21" i="16" l="1"/>
  <c r="AF12" i="16"/>
  <c r="AH13" i="16"/>
  <c r="AH11" i="16"/>
  <c r="AH18" i="16" s="1"/>
  <c r="AE22" i="16"/>
  <c r="AE19" i="16"/>
  <c r="AA25" i="16"/>
  <c r="Z28" i="16"/>
  <c r="AB25" i="16"/>
  <c r="Z25" i="16"/>
  <c r="Z26" i="16"/>
  <c r="AH13" i="14"/>
  <c r="AH15" i="14" s="1"/>
  <c r="AE22" i="14"/>
  <c r="AE20" i="14"/>
  <c r="AE21" i="14"/>
  <c r="Z26" i="14"/>
  <c r="AB25" i="14"/>
  <c r="AA25" i="14"/>
  <c r="Z25" i="14"/>
  <c r="Z28" i="14"/>
  <c r="Z29" i="14" s="1"/>
  <c r="Z27" i="14" l="1"/>
  <c r="AH17" i="14"/>
  <c r="Z27" i="16"/>
  <c r="Z29" i="16"/>
  <c r="AA28" i="16"/>
  <c r="AA29" i="16" s="1"/>
  <c r="AA26" i="16"/>
  <c r="AH15" i="16"/>
  <c r="AH17" i="16"/>
  <c r="AA28" i="14"/>
  <c r="AA29" i="14" s="1"/>
  <c r="AA26" i="14"/>
  <c r="AB28" i="16" l="1"/>
  <c r="AB26" i="16"/>
  <c r="AB28" i="14"/>
  <c r="AB29" i="14" s="1"/>
  <c r="AB26" i="14"/>
  <c r="AC26" i="16" l="1"/>
  <c r="AC28" i="16"/>
  <c r="AC29" i="16" s="1"/>
  <c r="AB29" i="16"/>
  <c r="AC28" i="14"/>
  <c r="AC29" i="14" s="1"/>
  <c r="AC26" i="14"/>
  <c r="AD26" i="16" l="1"/>
  <c r="AD28" i="16"/>
  <c r="AD28" i="14"/>
  <c r="AD29" i="14" s="1"/>
  <c r="AD26" i="14"/>
  <c r="AD29" i="16" l="1"/>
  <c r="AE28" i="16"/>
  <c r="AE26" i="16"/>
  <c r="AE28" i="14"/>
  <c r="AE29" i="14" s="1"/>
  <c r="AE26" i="14"/>
  <c r="AF28" i="16" l="1"/>
  <c r="AF26" i="16"/>
  <c r="AE29" i="16"/>
  <c r="AE36" i="16" s="1"/>
  <c r="AF28" i="14"/>
  <c r="AF29" i="14" s="1"/>
  <c r="AF26" i="14"/>
  <c r="AE37" i="16" l="1"/>
  <c r="AE38" i="16"/>
  <c r="AA42" i="16"/>
  <c r="Z43" i="16"/>
  <c r="Z42" i="16"/>
  <c r="Z45" i="16"/>
  <c r="AB42" i="16"/>
  <c r="AE39" i="16"/>
  <c r="AF29" i="16"/>
  <c r="AH28" i="16" s="1"/>
  <c r="AH35" i="16" s="1"/>
  <c r="AH30" i="16"/>
  <c r="AE38" i="14"/>
  <c r="AE39" i="14"/>
  <c r="AE36" i="14"/>
  <c r="Z45" i="14"/>
  <c r="Z46" i="14" s="1"/>
  <c r="Z42" i="14"/>
  <c r="AA42" i="14"/>
  <c r="Z43" i="14"/>
  <c r="AB42" i="14"/>
  <c r="AE37" i="14"/>
  <c r="AH28" i="14"/>
  <c r="AH35" i="14" s="1"/>
  <c r="AH30" i="14"/>
  <c r="Z44" i="14" l="1"/>
  <c r="Z44" i="16"/>
  <c r="AH34" i="16"/>
  <c r="AH32" i="16"/>
  <c r="Z46" i="16"/>
  <c r="AA45" i="16"/>
  <c r="AA46" i="16" s="1"/>
  <c r="AA43" i="16"/>
  <c r="AH32" i="14"/>
  <c r="AH34" i="14"/>
  <c r="AA43" i="14"/>
  <c r="AA45" i="14"/>
  <c r="AA46" i="14" s="1"/>
  <c r="AB45" i="16" l="1"/>
  <c r="AB46" i="16" s="1"/>
  <c r="AB43" i="16"/>
  <c r="AB43" i="14"/>
  <c r="AB45" i="14"/>
  <c r="AB46" i="14" s="1"/>
  <c r="AC43" i="16" l="1"/>
  <c r="AC45" i="16"/>
  <c r="AC46" i="16" s="1"/>
  <c r="AC45" i="14"/>
  <c r="AC46" i="14" s="1"/>
  <c r="AC43" i="14"/>
  <c r="AD43" i="16" l="1"/>
  <c r="AD45" i="16"/>
  <c r="AD46" i="16" s="1"/>
  <c r="AD45" i="14"/>
  <c r="AD46" i="14" s="1"/>
  <c r="AD43" i="14"/>
  <c r="AE45" i="16" l="1"/>
  <c r="AE43" i="16"/>
  <c r="AE45" i="14"/>
  <c r="AE46" i="14" s="1"/>
  <c r="AE43" i="14"/>
  <c r="AF43" i="16" l="1"/>
  <c r="AF45" i="16"/>
  <c r="AE46" i="16"/>
  <c r="AE55" i="16" s="1"/>
  <c r="AF43" i="14"/>
  <c r="AF45" i="14"/>
  <c r="AF46" i="14" s="1"/>
  <c r="AE55" i="14"/>
  <c r="AF46" i="16" l="1"/>
  <c r="AH45" i="16" s="1"/>
  <c r="AH52" i="16" s="1"/>
  <c r="AH47" i="16"/>
  <c r="AE56" i="16"/>
  <c r="AE53" i="16"/>
  <c r="AE54" i="16"/>
  <c r="AA59" i="16"/>
  <c r="Z60" i="16"/>
  <c r="Z62" i="16"/>
  <c r="AB59" i="16"/>
  <c r="Z59" i="16"/>
  <c r="Z61" i="16" s="1"/>
  <c r="AH45" i="14"/>
  <c r="AH52" i="14" s="1"/>
  <c r="AH47" i="14"/>
  <c r="AE56" i="14"/>
  <c r="AE53" i="14"/>
  <c r="AE54" i="14"/>
  <c r="Z62" i="14"/>
  <c r="Z63" i="14" s="1"/>
  <c r="AA59" i="14"/>
  <c r="Z59" i="14"/>
  <c r="Z60" i="14"/>
  <c r="AB59" i="14"/>
  <c r="Z61" i="14" l="1"/>
  <c r="AA62" i="16"/>
  <c r="AA63" i="16" s="1"/>
  <c r="AA60" i="16"/>
  <c r="Z63" i="16"/>
  <c r="AH51" i="16"/>
  <c r="AH49" i="16"/>
  <c r="AA62" i="14"/>
  <c r="AA63" i="14" s="1"/>
  <c r="AA60" i="14"/>
  <c r="AH49" i="14"/>
  <c r="AH51" i="14"/>
  <c r="AB60" i="16" l="1"/>
  <c r="AB62" i="16"/>
  <c r="AB62" i="14"/>
  <c r="AB63" i="14" s="1"/>
  <c r="AB60" i="14"/>
  <c r="AB63" i="16" l="1"/>
  <c r="AC60" i="16"/>
  <c r="AC62" i="16"/>
  <c r="AC63" i="16" s="1"/>
  <c r="AC62" i="14"/>
  <c r="AC63" i="14" s="1"/>
  <c r="AC60" i="14"/>
  <c r="AD60" i="16" l="1"/>
  <c r="AD62" i="16"/>
  <c r="AD63" i="16" s="1"/>
  <c r="AD62" i="14"/>
  <c r="AD63" i="14" s="1"/>
  <c r="AD60" i="14"/>
  <c r="AE62" i="16" l="1"/>
  <c r="AE60" i="16"/>
  <c r="AE62" i="14"/>
  <c r="AE63" i="14" s="1"/>
  <c r="AE60" i="14"/>
  <c r="AF62" i="16" l="1"/>
  <c r="AF60" i="16"/>
  <c r="AE63" i="16"/>
  <c r="AF60" i="14"/>
  <c r="AF62" i="14"/>
  <c r="AF63" i="14" s="1"/>
  <c r="AE73" i="14"/>
  <c r="AE71" i="14"/>
  <c r="AE72" i="14"/>
  <c r="AE70" i="16" l="1"/>
  <c r="AE73" i="16"/>
  <c r="Z77" i="16"/>
  <c r="AB76" i="16"/>
  <c r="Z79" i="16"/>
  <c r="AA76" i="16"/>
  <c r="Z76" i="16"/>
  <c r="AE72" i="16"/>
  <c r="AE71" i="16"/>
  <c r="AF63" i="16"/>
  <c r="AH62" i="16" s="1"/>
  <c r="AH69" i="16" s="1"/>
  <c r="AH64" i="16"/>
  <c r="AE70" i="14"/>
  <c r="AH62" i="14"/>
  <c r="AH69" i="14" s="1"/>
  <c r="AH64" i="14"/>
  <c r="AA76" i="14"/>
  <c r="Z79" i="14"/>
  <c r="Z80" i="14" s="1"/>
  <c r="Z76" i="14"/>
  <c r="Z78" i="14" s="1"/>
  <c r="Z77" i="14"/>
  <c r="AB76" i="14"/>
  <c r="AH68" i="16" l="1"/>
  <c r="AH66" i="16"/>
  <c r="Z78" i="16"/>
  <c r="AA77" i="16"/>
  <c r="AA79" i="16"/>
  <c r="AA80" i="16" s="1"/>
  <c r="Z80" i="16"/>
  <c r="AA79" i="14"/>
  <c r="AA80" i="14" s="1"/>
  <c r="AA77" i="14"/>
  <c r="AH66" i="14"/>
  <c r="AH68" i="14"/>
  <c r="AB79" i="16" l="1"/>
  <c r="AB80" i="16" s="1"/>
  <c r="AB77" i="16"/>
  <c r="AB77" i="14"/>
  <c r="AB79" i="14"/>
  <c r="AB80" i="14" s="1"/>
  <c r="AC79" i="16" l="1"/>
  <c r="AC77" i="16"/>
  <c r="AC77" i="14"/>
  <c r="AC79" i="14"/>
  <c r="AC80" i="14" s="1"/>
  <c r="AD77" i="16" l="1"/>
  <c r="AD79" i="16"/>
  <c r="AD80" i="16" s="1"/>
  <c r="AC80" i="16"/>
  <c r="AD79" i="14"/>
  <c r="AD80" i="14" s="1"/>
  <c r="AD77" i="14"/>
  <c r="AE77" i="16" l="1"/>
  <c r="AE79" i="16"/>
  <c r="AE79" i="14"/>
  <c r="AE80" i="14" s="1"/>
  <c r="AE77" i="14"/>
  <c r="AE80" i="16" l="1"/>
  <c r="AE88" i="16" s="1"/>
  <c r="AF79" i="16"/>
  <c r="AF77" i="16"/>
  <c r="AF77" i="14"/>
  <c r="AF79" i="14"/>
  <c r="AF80" i="14" s="1"/>
  <c r="AE89" i="14"/>
  <c r="AE87" i="16" l="1"/>
  <c r="AE89" i="16"/>
  <c r="Z94" i="16"/>
  <c r="AB93" i="16"/>
  <c r="Z96" i="16"/>
  <c r="AA93" i="16"/>
  <c r="Z93" i="16"/>
  <c r="Z95" i="16" s="1"/>
  <c r="AF80" i="16"/>
  <c r="AH79" i="16" s="1"/>
  <c r="AH86" i="16" s="1"/>
  <c r="AH81" i="16"/>
  <c r="AE90" i="16"/>
  <c r="AH79" i="14"/>
  <c r="AH86" i="14" s="1"/>
  <c r="AH81" i="14"/>
  <c r="AE90" i="14"/>
  <c r="AE87" i="14"/>
  <c r="AE88" i="14"/>
  <c r="Z94" i="14"/>
  <c r="AB93" i="14"/>
  <c r="AA93" i="14"/>
  <c r="Z96" i="14"/>
  <c r="Z97" i="14" s="1"/>
  <c r="Z93" i="14"/>
  <c r="Z95" i="14" s="1"/>
  <c r="AH85" i="16" l="1"/>
  <c r="AH83" i="16"/>
  <c r="Z97" i="16"/>
  <c r="AA96" i="16"/>
  <c r="AA97" i="16" s="1"/>
  <c r="AA94" i="16"/>
  <c r="AA96" i="14"/>
  <c r="AA97" i="14" s="1"/>
  <c r="AA94" i="14"/>
  <c r="AH83" i="14"/>
  <c r="AH85" i="14"/>
  <c r="AB96" i="16" l="1"/>
  <c r="AB97" i="16" s="1"/>
  <c r="AB94" i="16"/>
  <c r="AB96" i="14"/>
  <c r="AB97" i="14" s="1"/>
  <c r="AB94" i="14"/>
  <c r="AC96" i="16" l="1"/>
  <c r="AC97" i="16" s="1"/>
  <c r="AC94" i="16"/>
  <c r="AC94" i="14"/>
  <c r="AC96" i="14"/>
  <c r="AC97" i="14" s="1"/>
  <c r="AD94" i="16" l="1"/>
  <c r="AD96" i="16"/>
  <c r="AD94" i="14"/>
  <c r="AD96" i="14"/>
  <c r="AD97" i="14" s="1"/>
  <c r="AD97" i="16" l="1"/>
  <c r="AE94" i="16"/>
  <c r="AE96" i="16"/>
  <c r="AE96" i="14"/>
  <c r="AE97" i="14" s="1"/>
  <c r="AE94" i="14"/>
  <c r="AE97" i="16" l="1"/>
  <c r="AE107" i="16" s="1"/>
  <c r="AF96" i="16"/>
  <c r="AF97" i="16" s="1"/>
  <c r="AF94" i="16"/>
  <c r="AF96" i="14"/>
  <c r="AF97" i="14" s="1"/>
  <c r="AF94" i="14"/>
  <c r="AH96" i="16" l="1"/>
  <c r="AH103" i="16" s="1"/>
  <c r="AE104" i="16"/>
  <c r="AE105" i="16"/>
  <c r="AH98" i="16"/>
  <c r="AH102" i="16" s="1"/>
  <c r="Z113" i="16"/>
  <c r="Z110" i="16"/>
  <c r="AA110" i="16"/>
  <c r="AB110" i="16"/>
  <c r="Z111" i="16"/>
  <c r="AE106" i="16"/>
  <c r="AE106" i="14"/>
  <c r="AE107" i="14"/>
  <c r="AE104" i="14"/>
  <c r="AE105" i="14"/>
  <c r="Z113" i="14"/>
  <c r="Z114" i="14" s="1"/>
  <c r="Z111" i="14"/>
  <c r="AB110" i="14"/>
  <c r="AA110" i="14"/>
  <c r="Z110" i="14"/>
  <c r="AH96" i="14"/>
  <c r="AH103" i="14" s="1"/>
  <c r="AH98" i="14"/>
  <c r="Z112" i="14" l="1"/>
  <c r="AH100" i="16"/>
  <c r="Z112" i="16"/>
  <c r="AA111" i="16"/>
  <c r="AA113" i="16"/>
  <c r="AA114" i="16" s="1"/>
  <c r="Z114" i="16"/>
  <c r="AA113" i="14"/>
  <c r="AA114" i="14" s="1"/>
  <c r="AA111" i="14"/>
  <c r="AH102" i="14"/>
  <c r="AH100" i="14"/>
  <c r="AB113" i="16" l="1"/>
  <c r="AB111" i="16"/>
  <c r="AB113" i="14"/>
  <c r="AB114" i="14" s="1"/>
  <c r="AB111" i="14"/>
  <c r="AC111" i="16" l="1"/>
  <c r="AC113" i="16"/>
  <c r="AC114" i="16" s="1"/>
  <c r="AB114" i="16"/>
  <c r="AC113" i="14"/>
  <c r="AC114" i="14" s="1"/>
  <c r="AC111" i="14"/>
  <c r="AD113" i="16" l="1"/>
  <c r="AD111" i="16"/>
  <c r="AD111" i="14"/>
  <c r="AD113" i="14"/>
  <c r="AD114" i="14" s="1"/>
  <c r="AE113" i="16" l="1"/>
  <c r="AE111" i="16"/>
  <c r="AD114" i="16"/>
  <c r="AE111" i="14"/>
  <c r="AE113" i="14"/>
  <c r="AE114" i="14" s="1"/>
  <c r="AF113" i="16" l="1"/>
  <c r="AF111" i="16"/>
  <c r="AE114" i="16"/>
  <c r="AE123" i="16" s="1"/>
  <c r="AE123" i="14"/>
  <c r="AE122" i="14"/>
  <c r="AE124" i="14"/>
  <c r="AF113" i="14"/>
  <c r="AF111" i="14"/>
  <c r="AE124" i="16" l="1"/>
  <c r="AE121" i="16"/>
  <c r="AE122" i="16"/>
  <c r="Z130" i="16"/>
  <c r="Z127" i="16"/>
  <c r="AA127" i="16"/>
  <c r="Z128" i="16"/>
  <c r="AB127" i="16"/>
  <c r="AF114" i="16"/>
  <c r="AH113" i="16" s="1"/>
  <c r="AH120" i="16" s="1"/>
  <c r="AH115" i="16"/>
  <c r="AF114" i="14"/>
  <c r="AH113" i="14" s="1"/>
  <c r="AH120" i="14" s="1"/>
  <c r="AE121" i="14"/>
  <c r="Z130" i="14"/>
  <c r="Z131" i="14" s="1"/>
  <c r="Z127" i="14"/>
  <c r="Z128" i="14"/>
  <c r="AB127" i="14"/>
  <c r="AA127" i="14"/>
  <c r="AH115" i="14"/>
  <c r="Z129" i="14" l="1"/>
  <c r="AA128" i="16"/>
  <c r="AA130" i="16"/>
  <c r="AA131" i="16" s="1"/>
  <c r="AH119" i="16"/>
  <c r="AH117" i="16"/>
  <c r="Z129" i="16"/>
  <c r="Z131" i="16"/>
  <c r="AH117" i="14"/>
  <c r="AH119" i="14"/>
  <c r="AA128" i="14"/>
  <c r="AA130" i="14"/>
  <c r="AA131" i="14" s="1"/>
  <c r="AB128" i="16" l="1"/>
  <c r="AB130" i="16"/>
  <c r="AB128" i="14"/>
  <c r="AB130" i="14"/>
  <c r="AB131" i="14" s="1"/>
  <c r="AB131" i="16" l="1"/>
  <c r="AC130" i="16"/>
  <c r="AC131" i="16" s="1"/>
  <c r="AC128" i="16"/>
  <c r="AC130" i="14"/>
  <c r="AC131" i="14" s="1"/>
  <c r="AC128" i="14"/>
  <c r="AD130" i="16" l="1"/>
  <c r="AD131" i="16" s="1"/>
  <c r="AD128" i="16"/>
  <c r="AD130" i="14"/>
  <c r="AD131" i="14" s="1"/>
  <c r="AD128" i="14"/>
  <c r="AE128" i="16" l="1"/>
  <c r="AE130" i="16"/>
  <c r="AE128" i="14"/>
  <c r="AE130" i="14"/>
  <c r="AE131" i="14" s="1"/>
  <c r="AE131" i="16" l="1"/>
  <c r="AF128" i="16"/>
  <c r="AF130" i="16"/>
  <c r="AF131" i="16" s="1"/>
  <c r="AE139" i="14"/>
  <c r="AF128" i="14"/>
  <c r="AF130" i="14"/>
  <c r="AF131" i="14" s="1"/>
  <c r="AH130" i="16" l="1"/>
  <c r="AH137" i="16" s="1"/>
  <c r="AE139" i="16"/>
  <c r="AE138" i="16"/>
  <c r="AK11" i="16"/>
  <c r="AL8" i="16"/>
  <c r="AK9" i="16"/>
  <c r="AK8" i="16"/>
  <c r="AM8" i="16"/>
  <c r="AH132" i="16"/>
  <c r="AE140" i="16"/>
  <c r="AE141" i="16"/>
  <c r="AE140" i="14"/>
  <c r="AE138" i="14"/>
  <c r="AK9" i="14"/>
  <c r="AM8" i="14"/>
  <c r="AK11" i="14"/>
  <c r="AK12" i="14" s="1"/>
  <c r="AL8" i="14"/>
  <c r="AK8" i="14"/>
  <c r="AH132" i="14"/>
  <c r="AH130" i="14"/>
  <c r="AH137" i="14" s="1"/>
  <c r="AE141" i="14"/>
  <c r="AK10" i="16" l="1"/>
  <c r="AK12" i="16"/>
  <c r="AL9" i="16"/>
  <c r="AL11" i="16"/>
  <c r="AL12" i="16" s="1"/>
  <c r="AH134" i="16"/>
  <c r="AH136" i="16"/>
  <c r="AH136" i="14"/>
  <c r="AH134" i="14"/>
  <c r="AK10" i="14"/>
  <c r="AL11" i="14"/>
  <c r="AL12" i="14" s="1"/>
  <c r="AL9" i="14"/>
  <c r="AM11" i="16" l="1"/>
  <c r="AM12" i="16" s="1"/>
  <c r="AM9" i="16"/>
  <c r="AM9" i="14"/>
  <c r="AM11" i="14"/>
  <c r="AM12" i="14" s="1"/>
  <c r="AN9" i="16" l="1"/>
  <c r="AN11" i="16"/>
  <c r="AN12" i="16" s="1"/>
  <c r="AN9" i="14"/>
  <c r="AN11" i="14"/>
  <c r="AN12" i="14" s="1"/>
  <c r="AO11" i="16" l="1"/>
  <c r="AO12" i="16" s="1"/>
  <c r="AO9" i="16"/>
  <c r="AO9" i="14"/>
  <c r="AO11" i="14"/>
  <c r="AO12" i="14" s="1"/>
  <c r="AP9" i="16" l="1"/>
  <c r="AP11" i="16"/>
  <c r="AP11" i="14"/>
  <c r="AP12" i="14" s="1"/>
  <c r="AP9" i="14"/>
  <c r="AP12" i="16" l="1"/>
  <c r="AP21" i="16" s="1"/>
  <c r="AQ9" i="16"/>
  <c r="AQ11" i="16"/>
  <c r="AQ9" i="14"/>
  <c r="AQ11" i="14"/>
  <c r="AQ12" i="14" s="1"/>
  <c r="AP19" i="16" l="1"/>
  <c r="AP20" i="16"/>
  <c r="AQ12" i="16"/>
  <c r="AS11" i="16" s="1"/>
  <c r="AS18" i="16" s="1"/>
  <c r="AS13" i="16"/>
  <c r="AK26" i="16"/>
  <c r="AM25" i="16"/>
  <c r="AK25" i="16"/>
  <c r="AK28" i="16"/>
  <c r="AL25" i="16"/>
  <c r="AP22" i="16"/>
  <c r="AS11" i="14"/>
  <c r="AS18" i="14" s="1"/>
  <c r="AS13" i="14"/>
  <c r="AP22" i="14"/>
  <c r="AP19" i="14"/>
  <c r="AP20" i="14"/>
  <c r="AP21" i="14"/>
  <c r="AK28" i="14"/>
  <c r="AK29" i="14" s="1"/>
  <c r="AK26" i="14"/>
  <c r="AM25" i="14"/>
  <c r="AL25" i="14"/>
  <c r="AK25" i="14"/>
  <c r="AK29" i="16" l="1"/>
  <c r="AS17" i="16"/>
  <c r="AS15" i="16"/>
  <c r="AK27" i="16"/>
  <c r="AL28" i="16"/>
  <c r="AL29" i="16" s="1"/>
  <c r="AL26" i="16"/>
  <c r="AK27" i="14"/>
  <c r="AS17" i="14"/>
  <c r="AS15" i="14"/>
  <c r="AL28" i="14"/>
  <c r="AL29" i="14" s="1"/>
  <c r="AL26" i="14"/>
  <c r="AM26" i="16" l="1"/>
  <c r="AM28" i="16"/>
  <c r="AM29" i="16" s="1"/>
  <c r="AM26" i="14"/>
  <c r="AM28" i="14"/>
  <c r="AM29" i="14" s="1"/>
  <c r="AN28" i="16" l="1"/>
  <c r="AN26" i="16"/>
  <c r="AN28" i="14"/>
  <c r="AN29" i="14" s="1"/>
  <c r="AN26" i="14"/>
  <c r="AO26" i="16" l="1"/>
  <c r="AO28" i="16"/>
  <c r="AO29" i="16" s="1"/>
  <c r="AN29" i="16"/>
  <c r="AO26" i="14"/>
  <c r="AO28" i="14"/>
  <c r="AO29" i="14" s="1"/>
  <c r="AP28" i="16" l="1"/>
  <c r="AP26" i="16"/>
  <c r="AP26" i="14"/>
  <c r="AP28" i="14"/>
  <c r="AP29" i="14" s="1"/>
  <c r="AQ26" i="16" l="1"/>
  <c r="AQ28" i="16"/>
  <c r="AP29" i="16"/>
  <c r="AP38" i="16" s="1"/>
  <c r="AP36" i="14"/>
  <c r="AQ28" i="14"/>
  <c r="AQ29" i="14" s="1"/>
  <c r="AQ26" i="14"/>
  <c r="AP36" i="16" l="1"/>
  <c r="AQ29" i="16"/>
  <c r="AS28" i="16" s="1"/>
  <c r="AS35" i="16" s="1"/>
  <c r="AS30" i="16"/>
  <c r="AP39" i="16"/>
  <c r="AP37" i="16"/>
  <c r="AK43" i="16"/>
  <c r="AM42" i="16"/>
  <c r="AK45" i="16"/>
  <c r="AL42" i="16"/>
  <c r="AK42" i="16"/>
  <c r="AK45" i="14"/>
  <c r="AK46" i="14" s="1"/>
  <c r="AL42" i="14"/>
  <c r="AK43" i="14"/>
  <c r="AM42" i="14"/>
  <c r="AK42" i="14"/>
  <c r="AS28" i="14"/>
  <c r="AS35" i="14" s="1"/>
  <c r="AS30" i="14"/>
  <c r="AP37" i="14"/>
  <c r="AP38" i="14"/>
  <c r="AP39" i="14"/>
  <c r="AK46" i="16" l="1"/>
  <c r="AS34" i="16"/>
  <c r="AS32" i="16"/>
  <c r="AK44" i="16"/>
  <c r="AL45" i="16"/>
  <c r="AL46" i="16" s="1"/>
  <c r="AL43" i="16"/>
  <c r="AK44" i="14"/>
  <c r="AS34" i="14"/>
  <c r="AS32" i="14"/>
  <c r="AL45" i="14"/>
  <c r="AL46" i="14" s="1"/>
  <c r="AL43" i="14"/>
  <c r="AM43" i="16" l="1"/>
  <c r="AM45" i="16"/>
  <c r="AM46" i="16" s="1"/>
  <c r="AM45" i="14"/>
  <c r="AM46" i="14" s="1"/>
  <c r="AM43" i="14"/>
  <c r="AN43" i="16" l="1"/>
  <c r="AN45" i="16"/>
  <c r="AN46" i="16" s="1"/>
  <c r="AN43" i="14"/>
  <c r="AN45" i="14"/>
  <c r="AN46" i="14" s="1"/>
  <c r="AO43" i="16" l="1"/>
  <c r="AO45" i="16"/>
  <c r="AO46" i="16" s="1"/>
  <c r="AO45" i="14"/>
  <c r="AO46" i="14" s="1"/>
  <c r="AO43" i="14"/>
  <c r="AP45" i="16" l="1"/>
  <c r="AP43" i="16"/>
  <c r="AP43" i="14"/>
  <c r="AP45" i="14"/>
  <c r="AP46" i="14" s="1"/>
  <c r="AQ45" i="16" l="1"/>
  <c r="AQ43" i="16"/>
  <c r="AP46" i="16"/>
  <c r="AP55" i="14"/>
  <c r="AQ45" i="14"/>
  <c r="AQ46" i="14" s="1"/>
  <c r="AQ43" i="14"/>
  <c r="AP53" i="16" l="1"/>
  <c r="AP54" i="16"/>
  <c r="AK60" i="16"/>
  <c r="AM59" i="16"/>
  <c r="AK62" i="16"/>
  <c r="AL59" i="16"/>
  <c r="AK59" i="16"/>
  <c r="AP56" i="16"/>
  <c r="AP55" i="16"/>
  <c r="AQ46" i="16"/>
  <c r="AS45" i="16" s="1"/>
  <c r="AS52" i="16" s="1"/>
  <c r="AS47" i="16"/>
  <c r="AP53" i="14"/>
  <c r="AP54" i="14"/>
  <c r="AK62" i="14"/>
  <c r="AK63" i="14" s="1"/>
  <c r="AK60" i="14"/>
  <c r="AM59" i="14"/>
  <c r="AL59" i="14"/>
  <c r="AK59" i="14"/>
  <c r="AS45" i="14"/>
  <c r="AS52" i="14" s="1"/>
  <c r="AS47" i="14"/>
  <c r="AP56" i="14"/>
  <c r="AS49" i="16" l="1"/>
  <c r="AS51" i="16"/>
  <c r="AK61" i="16"/>
  <c r="AL62" i="16"/>
  <c r="AL63" i="16" s="1"/>
  <c r="AL60" i="16"/>
  <c r="AK63" i="16"/>
  <c r="AK61" i="14"/>
  <c r="AL62" i="14"/>
  <c r="AL63" i="14" s="1"/>
  <c r="AL60" i="14"/>
  <c r="AS51" i="14"/>
  <c r="AS49" i="14"/>
  <c r="AM62" i="16" l="1"/>
  <c r="AM60" i="16"/>
  <c r="AM60" i="14"/>
  <c r="AM62" i="14"/>
  <c r="AM63" i="14" s="1"/>
  <c r="AN60" i="16" l="1"/>
  <c r="AN62" i="16"/>
  <c r="AN63" i="16" s="1"/>
  <c r="AM63" i="16"/>
  <c r="AN60" i="14"/>
  <c r="AN62" i="14"/>
  <c r="AN63" i="14" s="1"/>
  <c r="AO60" i="16" l="1"/>
  <c r="AO62" i="16"/>
  <c r="AO62" i="14"/>
  <c r="AO63" i="14" s="1"/>
  <c r="AO60" i="14"/>
  <c r="AO63" i="16" l="1"/>
  <c r="AP62" i="16"/>
  <c r="AP60" i="16"/>
  <c r="AP62" i="14"/>
  <c r="AP63" i="14" s="1"/>
  <c r="AP60" i="14"/>
  <c r="AQ62" i="16" l="1"/>
  <c r="AQ60" i="16"/>
  <c r="AP63" i="16"/>
  <c r="AP72" i="16" s="1"/>
  <c r="AQ62" i="14"/>
  <c r="AQ63" i="14" s="1"/>
  <c r="AQ60" i="14"/>
  <c r="AP71" i="16" l="1"/>
  <c r="AP73" i="16"/>
  <c r="AP70" i="16"/>
  <c r="AK79" i="16"/>
  <c r="AL76" i="16"/>
  <c r="AK77" i="16"/>
  <c r="AM76" i="16"/>
  <c r="AK76" i="16"/>
  <c r="AK78" i="16" s="1"/>
  <c r="AQ63" i="16"/>
  <c r="AS62" i="16" s="1"/>
  <c r="AS69" i="16" s="1"/>
  <c r="AS64" i="16"/>
  <c r="AK77" i="14"/>
  <c r="AM76" i="14"/>
  <c r="AK79" i="14"/>
  <c r="AK80" i="14" s="1"/>
  <c r="AL76" i="14"/>
  <c r="AK76" i="14"/>
  <c r="AP72" i="14"/>
  <c r="AP71" i="14"/>
  <c r="AS62" i="14"/>
  <c r="AS69" i="14" s="1"/>
  <c r="AS64" i="14"/>
  <c r="AP73" i="14"/>
  <c r="AP70" i="14"/>
  <c r="AK80" i="16" l="1"/>
  <c r="AS68" i="16"/>
  <c r="AS66" i="16"/>
  <c r="AL77" i="16"/>
  <c r="AL79" i="16"/>
  <c r="AL80" i="16" s="1"/>
  <c r="AS66" i="14"/>
  <c r="AS68" i="14"/>
  <c r="AK78" i="14"/>
  <c r="AL79" i="14"/>
  <c r="AL80" i="14" s="1"/>
  <c r="AL77" i="14"/>
  <c r="AM79" i="16" l="1"/>
  <c r="AM80" i="16" s="1"/>
  <c r="AM77" i="16"/>
  <c r="AM79" i="14"/>
  <c r="AM80" i="14" s="1"/>
  <c r="AM77" i="14"/>
  <c r="AN77" i="16" l="1"/>
  <c r="AN79" i="16"/>
  <c r="AN77" i="14"/>
  <c r="AN79" i="14"/>
  <c r="AN80" i="14" s="1"/>
  <c r="AN80" i="16" l="1"/>
  <c r="AO79" i="16"/>
  <c r="AO80" i="16" s="1"/>
  <c r="AO77" i="16"/>
  <c r="AO77" i="14"/>
  <c r="AO79" i="14"/>
  <c r="AO80" i="14" s="1"/>
  <c r="AP77" i="16" l="1"/>
  <c r="AP79" i="16"/>
  <c r="AP79" i="14"/>
  <c r="AP80" i="14" s="1"/>
  <c r="AP77" i="14"/>
  <c r="AP80" i="16" l="1"/>
  <c r="AP87" i="16" s="1"/>
  <c r="AQ79" i="16"/>
  <c r="AQ77" i="16"/>
  <c r="AP90" i="14"/>
  <c r="AQ79" i="14"/>
  <c r="AQ80" i="14" s="1"/>
  <c r="AQ77" i="14"/>
  <c r="AP88" i="16" l="1"/>
  <c r="AK96" i="16"/>
  <c r="AL93" i="16"/>
  <c r="AK93" i="16"/>
  <c r="AK94" i="16"/>
  <c r="AM93" i="16"/>
  <c r="AQ80" i="16"/>
  <c r="AS81" i="16"/>
  <c r="AS79" i="16"/>
  <c r="AS86" i="16" s="1"/>
  <c r="AP90" i="16"/>
  <c r="AP89" i="16"/>
  <c r="AP87" i="14"/>
  <c r="AP88" i="14"/>
  <c r="AK94" i="14"/>
  <c r="AM93" i="14"/>
  <c r="AK96" i="14"/>
  <c r="AK97" i="14" s="1"/>
  <c r="AL93" i="14"/>
  <c r="AK93" i="14"/>
  <c r="AP89" i="14"/>
  <c r="AS79" i="14"/>
  <c r="AS86" i="14" s="1"/>
  <c r="AS81" i="14"/>
  <c r="AK97" i="16" l="1"/>
  <c r="AL94" i="16"/>
  <c r="AL96" i="16"/>
  <c r="AL97" i="16" s="1"/>
  <c r="AS83" i="16"/>
  <c r="AS85" i="16"/>
  <c r="AK95" i="16"/>
  <c r="AS85" i="14"/>
  <c r="AS83" i="14"/>
  <c r="AK95" i="14"/>
  <c r="AL94" i="14"/>
  <c r="AL96" i="14"/>
  <c r="AL97" i="14" s="1"/>
  <c r="AM96" i="16" l="1"/>
  <c r="AM97" i="16" s="1"/>
  <c r="AM94" i="16"/>
  <c r="AM96" i="14"/>
  <c r="AM97" i="14" s="1"/>
  <c r="AM94" i="14"/>
  <c r="AN96" i="16" l="1"/>
  <c r="AN94" i="16"/>
  <c r="AN94" i="14"/>
  <c r="AN96" i="14"/>
  <c r="AN97" i="14" s="1"/>
  <c r="AO96" i="16" l="1"/>
  <c r="AO97" i="16" s="1"/>
  <c r="AO94" i="16"/>
  <c r="AN97" i="16"/>
  <c r="AO94" i="14"/>
  <c r="AO96" i="14"/>
  <c r="AO97" i="14" s="1"/>
  <c r="AP94" i="16" l="1"/>
  <c r="AP96" i="16"/>
  <c r="AP94" i="14"/>
  <c r="AP96" i="14"/>
  <c r="AP97" i="14" s="1"/>
  <c r="AP97" i="16" l="1"/>
  <c r="AP106" i="16" s="1"/>
  <c r="AQ94" i="16"/>
  <c r="AQ96" i="16"/>
  <c r="AP107" i="14"/>
  <c r="AQ96" i="14"/>
  <c r="AQ97" i="14" s="1"/>
  <c r="AQ94" i="14"/>
  <c r="AP104" i="16" l="1"/>
  <c r="AP105" i="16"/>
  <c r="AQ97" i="16"/>
  <c r="AS96" i="16" s="1"/>
  <c r="AS103" i="16" s="1"/>
  <c r="AS98" i="16"/>
  <c r="AL110" i="16"/>
  <c r="AK110" i="16"/>
  <c r="AK111" i="16"/>
  <c r="AK113" i="16"/>
  <c r="AM110" i="16"/>
  <c r="AP107" i="16"/>
  <c r="AP104" i="14"/>
  <c r="AP105" i="14"/>
  <c r="AK110" i="14"/>
  <c r="AK113" i="14"/>
  <c r="AK114" i="14" s="1"/>
  <c r="AK111" i="14"/>
  <c r="AM110" i="14"/>
  <c r="AL110" i="14"/>
  <c r="AP106" i="14"/>
  <c r="AS96" i="14"/>
  <c r="AS103" i="14" s="1"/>
  <c r="AS98" i="14"/>
  <c r="AK112" i="16" l="1"/>
  <c r="AS100" i="16"/>
  <c r="AS102" i="16"/>
  <c r="AK114" i="16"/>
  <c r="AL113" i="16"/>
  <c r="AL114" i="16" s="1"/>
  <c r="AL111" i="16"/>
  <c r="AK112" i="14"/>
  <c r="AS102" i="14"/>
  <c r="AS100" i="14"/>
  <c r="AL113" i="14"/>
  <c r="AL114" i="14" s="1"/>
  <c r="AL111" i="14"/>
  <c r="AM113" i="16" l="1"/>
  <c r="AM111" i="16"/>
  <c r="AM113" i="14"/>
  <c r="AM114" i="14" s="1"/>
  <c r="AM111" i="14"/>
  <c r="AN113" i="16" l="1"/>
  <c r="AN114" i="16" s="1"/>
  <c r="AN111" i="16"/>
  <c r="AM114" i="16"/>
  <c r="AN113" i="14"/>
  <c r="AN114" i="14" s="1"/>
  <c r="AN111" i="14"/>
  <c r="AO113" i="16" l="1"/>
  <c r="AO111" i="16"/>
  <c r="AO111" i="14"/>
  <c r="AO113" i="14"/>
  <c r="AO114" i="14" s="1"/>
  <c r="AP111" i="16" l="1"/>
  <c r="AP113" i="16"/>
  <c r="AO114" i="16"/>
  <c r="AP111" i="14"/>
  <c r="AP113" i="14"/>
  <c r="AP114" i="14" s="1"/>
  <c r="AP114" i="16" l="1"/>
  <c r="AP124" i="16" s="1"/>
  <c r="AQ113" i="16"/>
  <c r="AQ111" i="16"/>
  <c r="AP124" i="14"/>
  <c r="AP123" i="14"/>
  <c r="AQ113" i="14"/>
  <c r="AQ114" i="14" s="1"/>
  <c r="AQ111" i="14"/>
  <c r="AP121" i="16" l="1"/>
  <c r="AP122" i="16"/>
  <c r="AP123" i="16"/>
  <c r="AK130" i="16"/>
  <c r="AL127" i="16"/>
  <c r="AK127" i="16"/>
  <c r="AK129" i="16" s="1"/>
  <c r="AK128" i="16"/>
  <c r="AM127" i="16"/>
  <c r="AQ114" i="16"/>
  <c r="AS113" i="16" s="1"/>
  <c r="AS120" i="16" s="1"/>
  <c r="AS115" i="16"/>
  <c r="AP121" i="14"/>
  <c r="AP122" i="14"/>
  <c r="AK130" i="14"/>
  <c r="AK131" i="14" s="1"/>
  <c r="AL127" i="14"/>
  <c r="AK127" i="14"/>
  <c r="AK128" i="14"/>
  <c r="AM127" i="14"/>
  <c r="AS113" i="14"/>
  <c r="AS120" i="14" s="1"/>
  <c r="AS115" i="14"/>
  <c r="AL130" i="16" l="1"/>
  <c r="AL131" i="16" s="1"/>
  <c r="AL128" i="16"/>
  <c r="AS117" i="16"/>
  <c r="AS119" i="16"/>
  <c r="AK131" i="16"/>
  <c r="AL128" i="14"/>
  <c r="AL130" i="14"/>
  <c r="AL131" i="14" s="1"/>
  <c r="AS117" i="14"/>
  <c r="AS119" i="14"/>
  <c r="AK129" i="14"/>
  <c r="AM128" i="16" l="1"/>
  <c r="AM130" i="16"/>
  <c r="AM128" i="14"/>
  <c r="AM130" i="14"/>
  <c r="AM131" i="14" s="1"/>
  <c r="AM131" i="16" l="1"/>
  <c r="AN128" i="16"/>
  <c r="AN130" i="16"/>
  <c r="AN131" i="16" s="1"/>
  <c r="AN128" i="14"/>
  <c r="AN130" i="14"/>
  <c r="AN131" i="14" s="1"/>
  <c r="AO130" i="16" l="1"/>
  <c r="AO131" i="16" s="1"/>
  <c r="AO128" i="16"/>
  <c r="AO130" i="14"/>
  <c r="AO131" i="14" s="1"/>
  <c r="AO128" i="14"/>
  <c r="AP130" i="16" l="1"/>
  <c r="AP128" i="16"/>
  <c r="AP128" i="14"/>
  <c r="AP130" i="14"/>
  <c r="AP131" i="14" s="1"/>
  <c r="AQ128" i="16" l="1"/>
  <c r="AQ130" i="16"/>
  <c r="AP131" i="16"/>
  <c r="AP140" i="16" s="1"/>
  <c r="AP138" i="14"/>
  <c r="AP140" i="14"/>
  <c r="AQ128" i="14"/>
  <c r="AQ130" i="14"/>
  <c r="AQ131" i="14" s="1"/>
  <c r="AQ131" i="16" l="1"/>
  <c r="AS130" i="16" s="1"/>
  <c r="AS137" i="16" s="1"/>
  <c r="AS132" i="16"/>
  <c r="AP141" i="16"/>
  <c r="AP138" i="16"/>
  <c r="AP139" i="16"/>
  <c r="AW11" i="16"/>
  <c r="AW9" i="16"/>
  <c r="AY8" i="16"/>
  <c r="AX8" i="16"/>
  <c r="AW8" i="16"/>
  <c r="AS132" i="14"/>
  <c r="AP139" i="14"/>
  <c r="AX8" i="14"/>
  <c r="AW11" i="14"/>
  <c r="AW12" i="14" s="1"/>
  <c r="AW9" i="14"/>
  <c r="AY8" i="14"/>
  <c r="AW8" i="14"/>
  <c r="AW10" i="14" s="1"/>
  <c r="AS130" i="14"/>
  <c r="AS137" i="14" s="1"/>
  <c r="AP141" i="14"/>
  <c r="AX11" i="16" l="1"/>
  <c r="AX12" i="16" s="1"/>
  <c r="AX9" i="16"/>
  <c r="AW10" i="16"/>
  <c r="AW12" i="16"/>
  <c r="AS136" i="16"/>
  <c r="AS134" i="16"/>
  <c r="AS136" i="14"/>
  <c r="AS134" i="14"/>
  <c r="AX11" i="14"/>
  <c r="AX12" i="14" s="1"/>
  <c r="AX9" i="14"/>
  <c r="AY9" i="16" l="1"/>
  <c r="AY11" i="16"/>
  <c r="AY11" i="14"/>
  <c r="AY12" i="14" s="1"/>
  <c r="AY9" i="14"/>
  <c r="AY12" i="16" l="1"/>
  <c r="AZ9" i="16"/>
  <c r="AZ11" i="16"/>
  <c r="AZ12" i="16" s="1"/>
  <c r="AZ11" i="14"/>
  <c r="AZ12" i="14" s="1"/>
  <c r="AZ9" i="14"/>
  <c r="BA11" i="16" l="1"/>
  <c r="BA9" i="16"/>
  <c r="BA11" i="14"/>
  <c r="BA12" i="14" s="1"/>
  <c r="BA9" i="14"/>
  <c r="BB9" i="16" l="1"/>
  <c r="BB11" i="16"/>
  <c r="BA12" i="16"/>
  <c r="BB11" i="14"/>
  <c r="BB12" i="14" s="1"/>
  <c r="BB9" i="14"/>
  <c r="BB12" i="16" l="1"/>
  <c r="BB21" i="16" s="1"/>
  <c r="BC11" i="16"/>
  <c r="BC9" i="16"/>
  <c r="BC11" i="14"/>
  <c r="BC12" i="14" s="1"/>
  <c r="BC9" i="14"/>
  <c r="BB22" i="16" l="1"/>
  <c r="AW26" i="16"/>
  <c r="AY25" i="16"/>
  <c r="AW28" i="16"/>
  <c r="AX25" i="16"/>
  <c r="AW25" i="16"/>
  <c r="BC12" i="16"/>
  <c r="BE11" i="16" s="1"/>
  <c r="BE18" i="16" s="1"/>
  <c r="BE13" i="16"/>
  <c r="BB19" i="16"/>
  <c r="BB20" i="16"/>
  <c r="BB22" i="14"/>
  <c r="BB21" i="14"/>
  <c r="BB19" i="14"/>
  <c r="AW25" i="14"/>
  <c r="AW26" i="14"/>
  <c r="AY25" i="14"/>
  <c r="AX25" i="14"/>
  <c r="AW28" i="14"/>
  <c r="AW29" i="14" s="1"/>
  <c r="BB20" i="14"/>
  <c r="BE11" i="14"/>
  <c r="BE18" i="14" s="1"/>
  <c r="BE13" i="14"/>
  <c r="AW27" i="16" l="1"/>
  <c r="AX28" i="16"/>
  <c r="AX29" i="16" s="1"/>
  <c r="AX26" i="16"/>
  <c r="BE17" i="16"/>
  <c r="BE15" i="16"/>
  <c r="AW29" i="16"/>
  <c r="BE17" i="14"/>
  <c r="BE15" i="14"/>
  <c r="AX26" i="14"/>
  <c r="AX28" i="14"/>
  <c r="AX29" i="14" s="1"/>
  <c r="AW27" i="14"/>
  <c r="AY28" i="16" l="1"/>
  <c r="AY26" i="16"/>
  <c r="AY26" i="14"/>
  <c r="AY28" i="14"/>
  <c r="AY29" i="14" s="1"/>
  <c r="AZ26" i="16" l="1"/>
  <c r="AZ28" i="16"/>
  <c r="AZ29" i="16" s="1"/>
  <c r="AY29" i="16"/>
  <c r="AZ28" i="14"/>
  <c r="AZ29" i="14" s="1"/>
  <c r="AZ26" i="14"/>
  <c r="BA26" i="16" l="1"/>
  <c r="BA28" i="16"/>
  <c r="BA28" i="14"/>
  <c r="BA29" i="14" s="1"/>
  <c r="BA26" i="14"/>
  <c r="BA29" i="16" l="1"/>
  <c r="BB28" i="16"/>
  <c r="BB26" i="16"/>
  <c r="BB26" i="14"/>
  <c r="BB28" i="14"/>
  <c r="BB29" i="14" s="1"/>
  <c r="BB29" i="16" l="1"/>
  <c r="BB38" i="16" s="1"/>
  <c r="BC26" i="16"/>
  <c r="BC28" i="16"/>
  <c r="BB37" i="14"/>
  <c r="BC26" i="14"/>
  <c r="BC28" i="14"/>
  <c r="BC29" i="14" s="1"/>
  <c r="BB37" i="16" l="1"/>
  <c r="BC29" i="16"/>
  <c r="BE28" i="16" s="1"/>
  <c r="BE35" i="16" s="1"/>
  <c r="BE30" i="16"/>
  <c r="BB39" i="16"/>
  <c r="AW43" i="16"/>
  <c r="AY42" i="16"/>
  <c r="AW45" i="16"/>
  <c r="AX42" i="16"/>
  <c r="AW42" i="16"/>
  <c r="BB36" i="16"/>
  <c r="BB38" i="14"/>
  <c r="BB36" i="14"/>
  <c r="AW45" i="14"/>
  <c r="AW46" i="14" s="1"/>
  <c r="AW43" i="14"/>
  <c r="AY42" i="14"/>
  <c r="AW42" i="14"/>
  <c r="AX42" i="14"/>
  <c r="BE30" i="14"/>
  <c r="BE28" i="14"/>
  <c r="BE35" i="14" s="1"/>
  <c r="BB39" i="14"/>
  <c r="AW44" i="16" l="1"/>
  <c r="BE32" i="16"/>
  <c r="BE34" i="16"/>
  <c r="AW46" i="16"/>
  <c r="AX45" i="16"/>
  <c r="AX46" i="16" s="1"/>
  <c r="AX43" i="16"/>
  <c r="AW44" i="14"/>
  <c r="AX43" i="14"/>
  <c r="AX45" i="14"/>
  <c r="AX46" i="14" s="1"/>
  <c r="BE34" i="14"/>
  <c r="BE32" i="14"/>
  <c r="AY43" i="16" l="1"/>
  <c r="AY45" i="16"/>
  <c r="AY43" i="14"/>
  <c r="AY45" i="14"/>
  <c r="AY46" i="14" s="1"/>
  <c r="AY46" i="16" l="1"/>
  <c r="AZ45" i="16"/>
  <c r="AZ46" i="16" s="1"/>
  <c r="AZ43" i="16"/>
  <c r="AZ43" i="14"/>
  <c r="AZ45" i="14"/>
  <c r="AZ46" i="14" s="1"/>
  <c r="BA45" i="16" l="1"/>
  <c r="BA43" i="16"/>
  <c r="BA45" i="14"/>
  <c r="BA46" i="14" s="1"/>
  <c r="BA43" i="14"/>
  <c r="BB45" i="16" l="1"/>
  <c r="BB43" i="16"/>
  <c r="BA46" i="16"/>
  <c r="BB45" i="14"/>
  <c r="BB46" i="14" s="1"/>
  <c r="BB43" i="14"/>
  <c r="BC43" i="16" l="1"/>
  <c r="BC45" i="16"/>
  <c r="BB46" i="16"/>
  <c r="BB54" i="16" s="1"/>
  <c r="BB56" i="16"/>
  <c r="BC45" i="14"/>
  <c r="BC46" i="14" s="1"/>
  <c r="BC43" i="14"/>
  <c r="BB54" i="14"/>
  <c r="BB55" i="16" l="1"/>
  <c r="BC46" i="16"/>
  <c r="BE45" i="16" s="1"/>
  <c r="BE52" i="16" s="1"/>
  <c r="BE47" i="16"/>
  <c r="BB53" i="16"/>
  <c r="AW62" i="16"/>
  <c r="AX59" i="16"/>
  <c r="AW60" i="16"/>
  <c r="AY59" i="16"/>
  <c r="AW59" i="16"/>
  <c r="BB55" i="14"/>
  <c r="BB56" i="14"/>
  <c r="BB53" i="14"/>
  <c r="AW62" i="14"/>
  <c r="AW63" i="14" s="1"/>
  <c r="AW60" i="14"/>
  <c r="AY59" i="14"/>
  <c r="AW59" i="14"/>
  <c r="AX59" i="14"/>
  <c r="BE45" i="14"/>
  <c r="BE52" i="14" s="1"/>
  <c r="BE47" i="14"/>
  <c r="AW61" i="16" l="1"/>
  <c r="AX62" i="16"/>
  <c r="AX63" i="16" s="1"/>
  <c r="AX60" i="16"/>
  <c r="BE51" i="16"/>
  <c r="BE49" i="16"/>
  <c r="AW63" i="16"/>
  <c r="AW61" i="14"/>
  <c r="BE51" i="14"/>
  <c r="BE49" i="14"/>
  <c r="AX60" i="14"/>
  <c r="AX62" i="14"/>
  <c r="AX63" i="14" s="1"/>
  <c r="AY60" i="16" l="1"/>
  <c r="AY62" i="16"/>
  <c r="AY62" i="14"/>
  <c r="AY63" i="14" s="1"/>
  <c r="AY60" i="14"/>
  <c r="AY63" i="16" l="1"/>
  <c r="AZ62" i="16"/>
  <c r="AZ63" i="16" s="1"/>
  <c r="AZ60" i="16"/>
  <c r="AZ62" i="14"/>
  <c r="AZ63" i="14" s="1"/>
  <c r="AZ60" i="14"/>
  <c r="BA60" i="16" l="1"/>
  <c r="BA62" i="16"/>
  <c r="BA62" i="14"/>
  <c r="BA63" i="14" s="1"/>
  <c r="BA60" i="14"/>
  <c r="BA63" i="16" l="1"/>
  <c r="BB62" i="16"/>
  <c r="BB63" i="16" s="1"/>
  <c r="BB60" i="16"/>
  <c r="BB60" i="14"/>
  <c r="BB62" i="14"/>
  <c r="BB63" i="14" s="1"/>
  <c r="BC62" i="16" l="1"/>
  <c r="BC60" i="16"/>
  <c r="BC62" i="14"/>
  <c r="BC63" i="14" s="1"/>
  <c r="BC60" i="14"/>
  <c r="AW76" i="16" l="1"/>
  <c r="AW79" i="16"/>
  <c r="AX76" i="16"/>
  <c r="AW77" i="16"/>
  <c r="AY76" i="16"/>
  <c r="BC63" i="16"/>
  <c r="BE62" i="16" s="1"/>
  <c r="BE69" i="16" s="1"/>
  <c r="BE64" i="16"/>
  <c r="AW79" i="14"/>
  <c r="AW80" i="14" s="1"/>
  <c r="AW77" i="14"/>
  <c r="AY76" i="14"/>
  <c r="AX76" i="14"/>
  <c r="AW76" i="14"/>
  <c r="BE62" i="14"/>
  <c r="BE69" i="14" s="1"/>
  <c r="BE64" i="14"/>
  <c r="AX79" i="16" l="1"/>
  <c r="AX80" i="16" s="1"/>
  <c r="AX77" i="16"/>
  <c r="BE68" i="16"/>
  <c r="BE66" i="16"/>
  <c r="AW80" i="16"/>
  <c r="AW78" i="16"/>
  <c r="AW78" i="14"/>
  <c r="BE68" i="14"/>
  <c r="BE66" i="14"/>
  <c r="AX79" i="14"/>
  <c r="AX80" i="14" s="1"/>
  <c r="AX77" i="14"/>
  <c r="AY79" i="16" l="1"/>
  <c r="AY77" i="16"/>
  <c r="AY77" i="14"/>
  <c r="AY79" i="14"/>
  <c r="AY80" i="14" s="1"/>
  <c r="AZ77" i="16" l="1"/>
  <c r="AZ79" i="16"/>
  <c r="AZ80" i="16" s="1"/>
  <c r="AY80" i="16"/>
  <c r="AZ79" i="14"/>
  <c r="AZ80" i="14" s="1"/>
  <c r="AZ77" i="14"/>
  <c r="BA79" i="16" l="1"/>
  <c r="BA77" i="16"/>
  <c r="BA79" i="14"/>
  <c r="BA80" i="14" s="1"/>
  <c r="BA77" i="14"/>
  <c r="BB79" i="16" l="1"/>
  <c r="BB77" i="16"/>
  <c r="BA80" i="16"/>
  <c r="BB79" i="14"/>
  <c r="BB80" i="14" s="1"/>
  <c r="BB77" i="14"/>
  <c r="BC79" i="16" l="1"/>
  <c r="BC77" i="16"/>
  <c r="BB80" i="16"/>
  <c r="BB89" i="16" s="1"/>
  <c r="BC79" i="14"/>
  <c r="BC80" i="14" s="1"/>
  <c r="BC77" i="14"/>
  <c r="BB90" i="14"/>
  <c r="BB90" i="16" l="1"/>
  <c r="BB87" i="16"/>
  <c r="BB88" i="16"/>
  <c r="AW93" i="16"/>
  <c r="AW96" i="16"/>
  <c r="AY93" i="16"/>
  <c r="AW94" i="16"/>
  <c r="AX93" i="16"/>
  <c r="BC80" i="16"/>
  <c r="BE79" i="16" s="1"/>
  <c r="BE86" i="16" s="1"/>
  <c r="BE81" i="16"/>
  <c r="BB89" i="14"/>
  <c r="BB87" i="14"/>
  <c r="AW93" i="14"/>
  <c r="AW96" i="14"/>
  <c r="AW97" i="14" s="1"/>
  <c r="AW94" i="14"/>
  <c r="AY93" i="14"/>
  <c r="AX93" i="14"/>
  <c r="BB88" i="14"/>
  <c r="BE79" i="14"/>
  <c r="BE86" i="14" s="1"/>
  <c r="BE81" i="14"/>
  <c r="BE83" i="16" l="1"/>
  <c r="BE85" i="16"/>
  <c r="AW97" i="16"/>
  <c r="AX94" i="16"/>
  <c r="AX96" i="16"/>
  <c r="AX97" i="16" s="1"/>
  <c r="AW95" i="16"/>
  <c r="AW95" i="14"/>
  <c r="BE85" i="14"/>
  <c r="BE83" i="14"/>
  <c r="AX96" i="14"/>
  <c r="AX97" i="14" s="1"/>
  <c r="AX94" i="14"/>
  <c r="AY96" i="16" l="1"/>
  <c r="AY94" i="16"/>
  <c r="AY96" i="14"/>
  <c r="AY97" i="14" s="1"/>
  <c r="AY94" i="14"/>
  <c r="AZ96" i="16" l="1"/>
  <c r="AZ97" i="16" s="1"/>
  <c r="AZ94" i="16"/>
  <c r="AY97" i="16"/>
  <c r="AZ94" i="14"/>
  <c r="AZ96" i="14"/>
  <c r="AZ97" i="14" s="1"/>
  <c r="BA94" i="16" l="1"/>
  <c r="BA96" i="16"/>
  <c r="BA96" i="14"/>
  <c r="BA97" i="14" s="1"/>
  <c r="BA94" i="14"/>
  <c r="BA97" i="16" l="1"/>
  <c r="BB96" i="16"/>
  <c r="BB94" i="16"/>
  <c r="BB96" i="14"/>
  <c r="BB97" i="14" s="1"/>
  <c r="BB94" i="14"/>
  <c r="BC96" i="16" l="1"/>
  <c r="BC97" i="16" s="1"/>
  <c r="BC94" i="16"/>
  <c r="BB97" i="16"/>
  <c r="BB105" i="16" s="1"/>
  <c r="BE98" i="16"/>
  <c r="BC96" i="14"/>
  <c r="BC97" i="14" s="1"/>
  <c r="BC94" i="14"/>
  <c r="BB105" i="14"/>
  <c r="BE96" i="16" l="1"/>
  <c r="BE103" i="16" s="1"/>
  <c r="BE102" i="16"/>
  <c r="BE100" i="16"/>
  <c r="BB106" i="16"/>
  <c r="BB107" i="16"/>
  <c r="BB104" i="16"/>
  <c r="AW113" i="16"/>
  <c r="AW111" i="16"/>
  <c r="AY110" i="16"/>
  <c r="AX110" i="16"/>
  <c r="AW110" i="16"/>
  <c r="BB107" i="14"/>
  <c r="BB104" i="14"/>
  <c r="AX110" i="14"/>
  <c r="AW113" i="14"/>
  <c r="AW114" i="14" s="1"/>
  <c r="AW110" i="14"/>
  <c r="AW111" i="14"/>
  <c r="AY110" i="14"/>
  <c r="BB106" i="14"/>
  <c r="BE96" i="14"/>
  <c r="BE103" i="14" s="1"/>
  <c r="BE98" i="14"/>
  <c r="AX111" i="16" l="1"/>
  <c r="AX113" i="16"/>
  <c r="AX114" i="16" s="1"/>
  <c r="AW112" i="16"/>
  <c r="AW114" i="16"/>
  <c r="AW112" i="14"/>
  <c r="BE102" i="14"/>
  <c r="BE100" i="14"/>
  <c r="AX113" i="14"/>
  <c r="AX114" i="14" s="1"/>
  <c r="AX111" i="14"/>
  <c r="AY113" i="16" l="1"/>
  <c r="AY114" i="16" s="1"/>
  <c r="AY111" i="16"/>
  <c r="AY113" i="14"/>
  <c r="AY114" i="14" s="1"/>
  <c r="AY111" i="14"/>
  <c r="AZ111" i="16" l="1"/>
  <c r="AZ113" i="16"/>
  <c r="AZ114" i="16" s="1"/>
  <c r="AZ113" i="14"/>
  <c r="AZ114" i="14" s="1"/>
  <c r="AZ111" i="14"/>
  <c r="BA111" i="16" l="1"/>
  <c r="BA113" i="16"/>
  <c r="BA114" i="16" s="1"/>
  <c r="BA113" i="14"/>
  <c r="BA114" i="14" s="1"/>
  <c r="BA111" i="14"/>
  <c r="BB113" i="16" l="1"/>
  <c r="BB111" i="16"/>
  <c r="BB113" i="14"/>
  <c r="BB114" i="14" s="1"/>
  <c r="BB111" i="14"/>
  <c r="BC113" i="16" l="1"/>
  <c r="BC111" i="16"/>
  <c r="BB114" i="16"/>
  <c r="BB123" i="16" s="1"/>
  <c r="BC113" i="14"/>
  <c r="BC114" i="14" s="1"/>
  <c r="BC111" i="14"/>
  <c r="BB122" i="14"/>
  <c r="BB124" i="16" l="1"/>
  <c r="BB121" i="16"/>
  <c r="AW130" i="16"/>
  <c r="AW128" i="16"/>
  <c r="AY127" i="16"/>
  <c r="AX127" i="16"/>
  <c r="AW127" i="16"/>
  <c r="BE113" i="16"/>
  <c r="BE120" i="16" s="1"/>
  <c r="BB122" i="16"/>
  <c r="BC114" i="16"/>
  <c r="BE115" i="16"/>
  <c r="BB121" i="14"/>
  <c r="AW130" i="14"/>
  <c r="AW131" i="14" s="1"/>
  <c r="AW128" i="14"/>
  <c r="AY127" i="14"/>
  <c r="AX127" i="14"/>
  <c r="AW127" i="14"/>
  <c r="BB123" i="14"/>
  <c r="BB124" i="14"/>
  <c r="BE113" i="14"/>
  <c r="BE120" i="14" s="1"/>
  <c r="BE115" i="14"/>
  <c r="BE117" i="16" l="1"/>
  <c r="BE119" i="16"/>
  <c r="AW129" i="16"/>
  <c r="AW131" i="16"/>
  <c r="AX130" i="16"/>
  <c r="AX131" i="16" s="1"/>
  <c r="AX128" i="16"/>
  <c r="AX130" i="14"/>
  <c r="AX131" i="14" s="1"/>
  <c r="AX128" i="14"/>
  <c r="BE119" i="14"/>
  <c r="BE117" i="14"/>
  <c r="AW129" i="14"/>
  <c r="AY128" i="16" l="1"/>
  <c r="AY130" i="16"/>
  <c r="AY131" i="16" s="1"/>
  <c r="AY130" i="14"/>
  <c r="AY131" i="14" s="1"/>
  <c r="AY128" i="14"/>
  <c r="AZ130" i="16" l="1"/>
  <c r="AZ128" i="16"/>
  <c r="AZ130" i="14"/>
  <c r="AZ131" i="14" s="1"/>
  <c r="AZ128" i="14"/>
  <c r="BA130" i="16" l="1"/>
  <c r="BA131" i="16" s="1"/>
  <c r="BA128" i="16"/>
  <c r="AZ131" i="16"/>
  <c r="BA130" i="14"/>
  <c r="BA131" i="14" s="1"/>
  <c r="BA128" i="14"/>
  <c r="BB130" i="16" l="1"/>
  <c r="BB128" i="16"/>
  <c r="BB130" i="14"/>
  <c r="BB131" i="14" s="1"/>
  <c r="BB128" i="14"/>
  <c r="BC128" i="16" l="1"/>
  <c r="BC130" i="16"/>
  <c r="BB131" i="16"/>
  <c r="BB140" i="16" s="1"/>
  <c r="BC130" i="14"/>
  <c r="BC131" i="14" s="1"/>
  <c r="BC128" i="14"/>
  <c r="BB139" i="14"/>
  <c r="BE130" i="16" l="1"/>
  <c r="BE137" i="16" s="1"/>
  <c r="BC131" i="16"/>
  <c r="BE132" i="16"/>
  <c r="BB141" i="16"/>
  <c r="BB138" i="16"/>
  <c r="BB139" i="16"/>
  <c r="BH11" i="16"/>
  <c r="BJ8" i="16"/>
  <c r="BH8" i="16"/>
  <c r="BH10" i="16" s="1"/>
  <c r="BH9" i="16"/>
  <c r="BI8" i="16"/>
  <c r="BB141" i="14"/>
  <c r="BB138" i="14"/>
  <c r="BH8" i="14"/>
  <c r="BH11" i="14"/>
  <c r="BH12" i="14" s="1"/>
  <c r="BH9" i="14"/>
  <c r="BJ8" i="14"/>
  <c r="BI8" i="14"/>
  <c r="BB140" i="14"/>
  <c r="BE130" i="14"/>
  <c r="BE137" i="14" s="1"/>
  <c r="BE132" i="14"/>
  <c r="BH12" i="16" l="1"/>
  <c r="BE134" i="16"/>
  <c r="BE136" i="16"/>
  <c r="BI9" i="16"/>
  <c r="BI11" i="16"/>
  <c r="BI12" i="16" s="1"/>
  <c r="BH10" i="14"/>
  <c r="BE134" i="14"/>
  <c r="BE136" i="14"/>
  <c r="BI11" i="14"/>
  <c r="BI12" i="14" s="1"/>
  <c r="BI9" i="14"/>
  <c r="BJ11" i="16" l="1"/>
  <c r="BJ12" i="16" s="1"/>
  <c r="BJ9" i="16"/>
  <c r="BJ9" i="14"/>
  <c r="BJ11" i="14"/>
  <c r="BJ12" i="14" s="1"/>
  <c r="BK11" i="16" l="1"/>
  <c r="BK9" i="16"/>
  <c r="BK11" i="14"/>
  <c r="BK12" i="14" s="1"/>
  <c r="BK9" i="14"/>
  <c r="BL11" i="16" l="1"/>
  <c r="BL12" i="16" s="1"/>
  <c r="BL9" i="16"/>
  <c r="BK12" i="16"/>
  <c r="BL9" i="14"/>
  <c r="BL11" i="14"/>
  <c r="BL12" i="14" s="1"/>
  <c r="BM9" i="16" l="1"/>
  <c r="BM11" i="16"/>
  <c r="BM11" i="14"/>
  <c r="BM12" i="14" s="1"/>
  <c r="BM9" i="14"/>
  <c r="BM12" i="16" l="1"/>
  <c r="BM20" i="16" s="1"/>
  <c r="BN11" i="16"/>
  <c r="BN9" i="16"/>
  <c r="BN9" i="14"/>
  <c r="BN11" i="14"/>
  <c r="BN12" i="14" s="1"/>
  <c r="BM19" i="16" l="1"/>
  <c r="BM21" i="16"/>
  <c r="BU20" i="16"/>
  <c r="BV20" i="16"/>
  <c r="BU19" i="16"/>
  <c r="BU21" i="16"/>
  <c r="BV21" i="16"/>
  <c r="BH25" i="16"/>
  <c r="BJ25" i="16"/>
  <c r="BH28" i="16"/>
  <c r="BH26" i="16"/>
  <c r="BI25" i="16"/>
  <c r="BN12" i="16"/>
  <c r="BP13" i="16"/>
  <c r="BP11" i="16"/>
  <c r="BP18" i="16" s="1"/>
  <c r="BM22" i="16"/>
  <c r="BP11" i="14"/>
  <c r="BP18" i="14" s="1"/>
  <c r="BM22" i="14"/>
  <c r="BP13" i="14"/>
  <c r="BM19" i="14"/>
  <c r="BM21" i="14"/>
  <c r="BM20" i="14"/>
  <c r="BI25" i="14"/>
  <c r="BH28" i="14"/>
  <c r="BH29" i="14" s="1"/>
  <c r="BH25" i="14"/>
  <c r="BH27" i="14" s="1"/>
  <c r="BJ25" i="14"/>
  <c r="BH26" i="14"/>
  <c r="BH27" i="16" l="1"/>
  <c r="BI28" i="16"/>
  <c r="BI29" i="16" s="1"/>
  <c r="BI26" i="16"/>
  <c r="BV19" i="16"/>
  <c r="BU22" i="16"/>
  <c r="BV22" i="16"/>
  <c r="BP15" i="16"/>
  <c r="BP17" i="16"/>
  <c r="BV18" i="16" s="1"/>
  <c r="BH29" i="16"/>
  <c r="BV19" i="14"/>
  <c r="BU19" i="14"/>
  <c r="BI28" i="14"/>
  <c r="BI29" i="14" s="1"/>
  <c r="BI26" i="14"/>
  <c r="BP15" i="14"/>
  <c r="BP17" i="14"/>
  <c r="BV18" i="14" s="1"/>
  <c r="BU20" i="14"/>
  <c r="BV20" i="14"/>
  <c r="BU21" i="14"/>
  <c r="BV21" i="14"/>
  <c r="BU22" i="14"/>
  <c r="BV22" i="14"/>
  <c r="BJ26" i="16" l="1"/>
  <c r="BJ28" i="16"/>
  <c r="BJ26" i="14"/>
  <c r="BJ28" i="14"/>
  <c r="BJ29" i="14" s="1"/>
  <c r="BJ29" i="16" l="1"/>
  <c r="BK28" i="16"/>
  <c r="BK29" i="16" s="1"/>
  <c r="BK26" i="16"/>
  <c r="BK28" i="14"/>
  <c r="BK29" i="14" s="1"/>
  <c r="BK26" i="14"/>
  <c r="BL28" i="16" l="1"/>
  <c r="BL29" i="16" s="1"/>
  <c r="BL26" i="16"/>
  <c r="BL28" i="14"/>
  <c r="BL29" i="14" s="1"/>
  <c r="BL26" i="14"/>
  <c r="BM28" i="16" l="1"/>
  <c r="BM26" i="16"/>
  <c r="BM28" i="14"/>
  <c r="BM29" i="14" s="1"/>
  <c r="BM26" i="14"/>
  <c r="BN26" i="16" l="1"/>
  <c r="BN28" i="16"/>
  <c r="BN29" i="16" s="1"/>
  <c r="BM38" i="16"/>
  <c r="BM36" i="16"/>
  <c r="BM29" i="16"/>
  <c r="BP28" i="16" s="1"/>
  <c r="BP35" i="16" s="1"/>
  <c r="BM37" i="16"/>
  <c r="BM39" i="16"/>
  <c r="BP30" i="16"/>
  <c r="BN28" i="14"/>
  <c r="BN29" i="14" s="1"/>
  <c r="BN26" i="14"/>
  <c r="BM36" i="14"/>
  <c r="BP34" i="16" l="1"/>
  <c r="BP32" i="16"/>
  <c r="BV36" i="16"/>
  <c r="BU36" i="16"/>
  <c r="BU39" i="16"/>
  <c r="BV39" i="16"/>
  <c r="BU38" i="16"/>
  <c r="BV38" i="16"/>
  <c r="BU37" i="16"/>
  <c r="BV37" i="16"/>
  <c r="BV35" i="16"/>
  <c r="BH42" i="16"/>
  <c r="BH45" i="16"/>
  <c r="BH43" i="16"/>
  <c r="BI42" i="16"/>
  <c r="BJ42" i="16"/>
  <c r="BP30" i="14"/>
  <c r="BP32" i="14" s="1"/>
  <c r="BP28" i="14"/>
  <c r="BP35" i="14" s="1"/>
  <c r="BV36" i="14" s="1"/>
  <c r="BM38" i="14"/>
  <c r="BM39" i="14"/>
  <c r="BM37" i="14"/>
  <c r="BH45" i="14"/>
  <c r="BH46" i="14" s="1"/>
  <c r="BJ42" i="14"/>
  <c r="BH43" i="14"/>
  <c r="BI42" i="14"/>
  <c r="BH42" i="14"/>
  <c r="BU36" i="14"/>
  <c r="BP34" i="14" l="1"/>
  <c r="BH44" i="16"/>
  <c r="BI45" i="16"/>
  <c r="BI46" i="16" s="1"/>
  <c r="BI43" i="16"/>
  <c r="BH46" i="16"/>
  <c r="BV35" i="14"/>
  <c r="BU39" i="14"/>
  <c r="BV39" i="14"/>
  <c r="BU38" i="14"/>
  <c r="BV38" i="14"/>
  <c r="BH44" i="14"/>
  <c r="BU37" i="14"/>
  <c r="BV37" i="14"/>
  <c r="BI43" i="14"/>
  <c r="BI45" i="14"/>
  <c r="BI46" i="14" s="1"/>
  <c r="BJ43" i="16" l="1"/>
  <c r="BJ45" i="16"/>
  <c r="BJ46" i="16" s="1"/>
  <c r="BJ45" i="14"/>
  <c r="BJ46" i="14" s="1"/>
  <c r="BJ43" i="14"/>
  <c r="BK45" i="16" l="1"/>
  <c r="BK43" i="16"/>
  <c r="BK43" i="14"/>
  <c r="BK45" i="14"/>
  <c r="BK46" i="14" s="1"/>
  <c r="BL45" i="16" l="1"/>
  <c r="BL46" i="16" s="1"/>
  <c r="BL43" i="16"/>
  <c r="BK46" i="16"/>
  <c r="BL45" i="14"/>
  <c r="BL46" i="14" s="1"/>
  <c r="BL43" i="14"/>
  <c r="BM45" i="16" l="1"/>
  <c r="BM43" i="16"/>
  <c r="BM43" i="14"/>
  <c r="BM45" i="14"/>
  <c r="BM46" i="14" s="1"/>
  <c r="BN43" i="16" l="1"/>
  <c r="BN45" i="16"/>
  <c r="BN46" i="16" s="1"/>
  <c r="BM46" i="16"/>
  <c r="BP45" i="16" s="1"/>
  <c r="BP52" i="16" s="1"/>
  <c r="BP47" i="16"/>
  <c r="BP45" i="14"/>
  <c r="BP52" i="14" s="1"/>
  <c r="BN45" i="14"/>
  <c r="BN46" i="14" s="1"/>
  <c r="BN43" i="14"/>
  <c r="BM56" i="16" l="1"/>
  <c r="BP51" i="16"/>
  <c r="BV52" i="16" s="1"/>
  <c r="BP49" i="16"/>
  <c r="BM53" i="16"/>
  <c r="BM55" i="16"/>
  <c r="BM54" i="16"/>
  <c r="BH59" i="16"/>
  <c r="BH62" i="16"/>
  <c r="BH60" i="16"/>
  <c r="BI59" i="16"/>
  <c r="BJ59" i="16"/>
  <c r="BM53" i="14"/>
  <c r="BU53" i="14" s="1"/>
  <c r="BM54" i="14"/>
  <c r="BU54" i="14" s="1"/>
  <c r="BH62" i="14"/>
  <c r="BH63" i="14" s="1"/>
  <c r="BH59" i="14"/>
  <c r="BJ59" i="14"/>
  <c r="BI59" i="14"/>
  <c r="BH60" i="14"/>
  <c r="BM55" i="14"/>
  <c r="BV54" i="14"/>
  <c r="BP47" i="14"/>
  <c r="BM56" i="14"/>
  <c r="BV53" i="14" l="1"/>
  <c r="BH63" i="16"/>
  <c r="BV53" i="16"/>
  <c r="BU53" i="16"/>
  <c r="BH61" i="16"/>
  <c r="BU54" i="16"/>
  <c r="BV54" i="16"/>
  <c r="BI62" i="16"/>
  <c r="BI63" i="16" s="1"/>
  <c r="BI60" i="16"/>
  <c r="BU55" i="16"/>
  <c r="BV55" i="16"/>
  <c r="BU56" i="16"/>
  <c r="BV56" i="16"/>
  <c r="BH61" i="14"/>
  <c r="BU55" i="14"/>
  <c r="BV55" i="14"/>
  <c r="BP51" i="14"/>
  <c r="BV52" i="14" s="1"/>
  <c r="BP49" i="14"/>
  <c r="BI62" i="14"/>
  <c r="BI63" i="14" s="1"/>
  <c r="BI60" i="14"/>
  <c r="BU56" i="14"/>
  <c r="BV56" i="14"/>
  <c r="BJ60" i="16" l="1"/>
  <c r="BJ62" i="16"/>
  <c r="BJ63" i="16" s="1"/>
  <c r="BJ60" i="14"/>
  <c r="BJ62" i="14"/>
  <c r="BJ63" i="14" s="1"/>
  <c r="BK62" i="16" l="1"/>
  <c r="BK60" i="16"/>
  <c r="BK60" i="14"/>
  <c r="BK62" i="14"/>
  <c r="BK63" i="14" s="1"/>
  <c r="BL62" i="16" l="1"/>
  <c r="BL63" i="16" s="1"/>
  <c r="BL60" i="16"/>
  <c r="BK63" i="16"/>
  <c r="BL62" i="14"/>
  <c r="BL63" i="14" s="1"/>
  <c r="BL60" i="14"/>
  <c r="BM62" i="16" l="1"/>
  <c r="BM60" i="16"/>
  <c r="BM62" i="14"/>
  <c r="BM63" i="14" s="1"/>
  <c r="BM60" i="14"/>
  <c r="BN60" i="16" l="1"/>
  <c r="BN62" i="16"/>
  <c r="BM63" i="16"/>
  <c r="BN62" i="14"/>
  <c r="BN63" i="14" s="1"/>
  <c r="BN60" i="14"/>
  <c r="BP62" i="16" l="1"/>
  <c r="BP69" i="16" s="1"/>
  <c r="BN63" i="16"/>
  <c r="BP64" i="16"/>
  <c r="BM72" i="16"/>
  <c r="BM70" i="16"/>
  <c r="BM73" i="16"/>
  <c r="BU73" i="16" s="1"/>
  <c r="BM71" i="16"/>
  <c r="BI76" i="16"/>
  <c r="BH79" i="16"/>
  <c r="BH77" i="16"/>
  <c r="BH76" i="16"/>
  <c r="BJ76" i="16"/>
  <c r="BP64" i="14"/>
  <c r="BP62" i="14"/>
  <c r="BP69" i="14" s="1"/>
  <c r="BM72" i="14"/>
  <c r="BU72" i="14" s="1"/>
  <c r="BM71" i="14"/>
  <c r="BM73" i="14"/>
  <c r="BU73" i="14" s="1"/>
  <c r="BH76" i="14"/>
  <c r="BH79" i="14"/>
  <c r="BH80" i="14" s="1"/>
  <c r="BI76" i="14"/>
  <c r="BH77" i="14"/>
  <c r="BJ76" i="14"/>
  <c r="BP68" i="14"/>
  <c r="BP66" i="14"/>
  <c r="BM70" i="14"/>
  <c r="BH78" i="16" l="1"/>
  <c r="BV70" i="16"/>
  <c r="BV71" i="16"/>
  <c r="BU70" i="16"/>
  <c r="BU72" i="16"/>
  <c r="BV73" i="16"/>
  <c r="BV72" i="16"/>
  <c r="BU71" i="16"/>
  <c r="BP68" i="16"/>
  <c r="BP66" i="16"/>
  <c r="BH80" i="16"/>
  <c r="BI79" i="16"/>
  <c r="BI80" i="16" s="1"/>
  <c r="BI77" i="16"/>
  <c r="BV69" i="16"/>
  <c r="BV69" i="14"/>
  <c r="BU71" i="14"/>
  <c r="BV72" i="14"/>
  <c r="BH78" i="14"/>
  <c r="BV73" i="14"/>
  <c r="BV70" i="14"/>
  <c r="BV71" i="14"/>
  <c r="BU70" i="14"/>
  <c r="BI79" i="14"/>
  <c r="BI80" i="14" s="1"/>
  <c r="BI77" i="14"/>
  <c r="BJ79" i="16" l="1"/>
  <c r="BJ77" i="16"/>
  <c r="BJ77" i="14"/>
  <c r="BJ79" i="14"/>
  <c r="BJ80" i="14" s="1"/>
  <c r="BK77" i="16" l="1"/>
  <c r="BK79" i="16"/>
  <c r="BK80" i="16" s="1"/>
  <c r="BJ80" i="16"/>
  <c r="BK77" i="14"/>
  <c r="BK79" i="14"/>
  <c r="BK80" i="14" s="1"/>
  <c r="BL79" i="16" l="1"/>
  <c r="BL77" i="16"/>
  <c r="BL79" i="14"/>
  <c r="BL80" i="14" s="1"/>
  <c r="BL77" i="14"/>
  <c r="BM79" i="16" l="1"/>
  <c r="BM77" i="16"/>
  <c r="BL80" i="16"/>
  <c r="BM79" i="14"/>
  <c r="BM80" i="14" s="1"/>
  <c r="BM77" i="14"/>
  <c r="BN79" i="16" l="1"/>
  <c r="BN77" i="16"/>
  <c r="BM80" i="16"/>
  <c r="BM90" i="16" s="1"/>
  <c r="BN77" i="14"/>
  <c r="BN79" i="14"/>
  <c r="BN80" i="14" s="1"/>
  <c r="BU90" i="16" l="1"/>
  <c r="BM89" i="16"/>
  <c r="BV90" i="16" s="1"/>
  <c r="BM88" i="16"/>
  <c r="BH94" i="16"/>
  <c r="BI93" i="16"/>
  <c r="BH96" i="16"/>
  <c r="BH93" i="16"/>
  <c r="BH95" i="16" s="1"/>
  <c r="BJ93" i="16"/>
  <c r="BM87" i="16"/>
  <c r="BN80" i="16"/>
  <c r="BP79" i="16" s="1"/>
  <c r="BP86" i="16" s="1"/>
  <c r="BP81" i="16"/>
  <c r="BP79" i="14"/>
  <c r="BP86" i="14" s="1"/>
  <c r="BP81" i="14"/>
  <c r="BM90" i="14"/>
  <c r="BM87" i="14"/>
  <c r="BM89" i="14"/>
  <c r="BM88" i="14"/>
  <c r="BI93" i="14"/>
  <c r="BH93" i="14"/>
  <c r="BH96" i="14"/>
  <c r="BH97" i="14" s="1"/>
  <c r="BJ93" i="14"/>
  <c r="BH94" i="14"/>
  <c r="BU88" i="16" l="1"/>
  <c r="BV88" i="16"/>
  <c r="BH97" i="16"/>
  <c r="BU89" i="16"/>
  <c r="BV89" i="16"/>
  <c r="BP83" i="16"/>
  <c r="BP85" i="16"/>
  <c r="BV86" i="16" s="1"/>
  <c r="BV87" i="16"/>
  <c r="BU87" i="16"/>
  <c r="BI94" i="16"/>
  <c r="BI96" i="16"/>
  <c r="BI97" i="16" s="1"/>
  <c r="BH95" i="14"/>
  <c r="BV87" i="14"/>
  <c r="BU87" i="14"/>
  <c r="BI96" i="14"/>
  <c r="BI97" i="14" s="1"/>
  <c r="BI94" i="14"/>
  <c r="BU88" i="14"/>
  <c r="BV88" i="14"/>
  <c r="BP85" i="14"/>
  <c r="BV86" i="14" s="1"/>
  <c r="BP83" i="14"/>
  <c r="BU90" i="14"/>
  <c r="BV90" i="14"/>
  <c r="BU89" i="14"/>
  <c r="BV89" i="14"/>
  <c r="BJ96" i="16" l="1"/>
  <c r="BJ97" i="16" s="1"/>
  <c r="BJ94" i="16"/>
  <c r="BJ96" i="14"/>
  <c r="BJ97" i="14" s="1"/>
  <c r="BJ94" i="14"/>
  <c r="BK96" i="16" l="1"/>
  <c r="BK94" i="16"/>
  <c r="BK94" i="14"/>
  <c r="BK96" i="14"/>
  <c r="BK97" i="14" s="1"/>
  <c r="BL94" i="16" l="1"/>
  <c r="BL96" i="16"/>
  <c r="BL97" i="16" s="1"/>
  <c r="BK97" i="16"/>
  <c r="BL96" i="14"/>
  <c r="BL97" i="14" s="1"/>
  <c r="BL94" i="14"/>
  <c r="BM94" i="16" l="1"/>
  <c r="BM96" i="16"/>
  <c r="BM96" i="14"/>
  <c r="BM97" i="14" s="1"/>
  <c r="BM94" i="14"/>
  <c r="BM97" i="16" l="1"/>
  <c r="BP96" i="16" s="1"/>
  <c r="BP103" i="16" s="1"/>
  <c r="BN96" i="16"/>
  <c r="BN97" i="16" s="1"/>
  <c r="BN94" i="16"/>
  <c r="BN96" i="14"/>
  <c r="BN97" i="14" s="1"/>
  <c r="BN94" i="14"/>
  <c r="BM105" i="14"/>
  <c r="BM104" i="16" l="1"/>
  <c r="BM105" i="16"/>
  <c r="BU105" i="16" s="1"/>
  <c r="BV104" i="16"/>
  <c r="BU104" i="16"/>
  <c r="BV105" i="16"/>
  <c r="BH113" i="16"/>
  <c r="BH111" i="16"/>
  <c r="BJ110" i="16"/>
  <c r="BH110" i="16"/>
  <c r="BI110" i="16"/>
  <c r="BP98" i="16"/>
  <c r="BM106" i="16"/>
  <c r="BM107" i="16"/>
  <c r="BU105" i="14"/>
  <c r="BM107" i="14"/>
  <c r="BM104" i="14"/>
  <c r="BV105" i="14" s="1"/>
  <c r="BH113" i="14"/>
  <c r="BH114" i="14" s="1"/>
  <c r="BH111" i="14"/>
  <c r="BJ110" i="14"/>
  <c r="BI110" i="14"/>
  <c r="BH110" i="14"/>
  <c r="BM106" i="14"/>
  <c r="BP96" i="14"/>
  <c r="BP103" i="14" s="1"/>
  <c r="BP98" i="14"/>
  <c r="BU107" i="16" l="1"/>
  <c r="BV107" i="16"/>
  <c r="BH112" i="16"/>
  <c r="BU106" i="16"/>
  <c r="BV106" i="16"/>
  <c r="BP100" i="16"/>
  <c r="BP102" i="16"/>
  <c r="BV103" i="16" s="1"/>
  <c r="BI111" i="16"/>
  <c r="BI113" i="16"/>
  <c r="BI114" i="16" s="1"/>
  <c r="BH114" i="16"/>
  <c r="BU107" i="14"/>
  <c r="BV107" i="14"/>
  <c r="BP102" i="14"/>
  <c r="BV103" i="14" s="1"/>
  <c r="BP100" i="14"/>
  <c r="BU106" i="14"/>
  <c r="BV106" i="14"/>
  <c r="BI113" i="14"/>
  <c r="BI114" i="14" s="1"/>
  <c r="BI111" i="14"/>
  <c r="BV104" i="14"/>
  <c r="BU104" i="14"/>
  <c r="BH112" i="14"/>
  <c r="BJ113" i="16" l="1"/>
  <c r="BJ114" i="16" s="1"/>
  <c r="BJ111" i="16"/>
  <c r="BJ113" i="14"/>
  <c r="BJ114" i="14" s="1"/>
  <c r="BJ111" i="14"/>
  <c r="BK113" i="16" l="1"/>
  <c r="BK114" i="16" s="1"/>
  <c r="BK111" i="16"/>
  <c r="BK113" i="14"/>
  <c r="BK114" i="14" s="1"/>
  <c r="BK111" i="14"/>
  <c r="BL113" i="16" l="1"/>
  <c r="BL111" i="16"/>
  <c r="BL113" i="14"/>
  <c r="BL114" i="14" s="1"/>
  <c r="BL111" i="14"/>
  <c r="BM113" i="16" l="1"/>
  <c r="BM111" i="16"/>
  <c r="BL114" i="16"/>
  <c r="BM113" i="14"/>
  <c r="BM114" i="14" s="1"/>
  <c r="BM111" i="14"/>
  <c r="BN113" i="16" l="1"/>
  <c r="BN111" i="16"/>
  <c r="BM114" i="16"/>
  <c r="BM122" i="16" s="1"/>
  <c r="BN113" i="14"/>
  <c r="BN114" i="14" s="1"/>
  <c r="BP113" i="14" s="1"/>
  <c r="BP120" i="14" s="1"/>
  <c r="BN111" i="14"/>
  <c r="BM123" i="16" l="1"/>
  <c r="BU123" i="16" s="1"/>
  <c r="BU122" i="16"/>
  <c r="BM124" i="16"/>
  <c r="BM121" i="16"/>
  <c r="BH130" i="16"/>
  <c r="BH128" i="16"/>
  <c r="BJ127" i="16"/>
  <c r="BH127" i="16"/>
  <c r="BI127" i="16"/>
  <c r="BV123" i="16"/>
  <c r="BN114" i="16"/>
  <c r="BP113" i="16" s="1"/>
  <c r="BP120" i="16" s="1"/>
  <c r="BP115" i="16"/>
  <c r="BP115" i="14"/>
  <c r="BP119" i="14" s="1"/>
  <c r="BV120" i="14" s="1"/>
  <c r="BM123" i="14"/>
  <c r="BM124" i="14"/>
  <c r="BM121" i="14"/>
  <c r="BH130" i="14"/>
  <c r="BH131" i="14" s="1"/>
  <c r="BH128" i="14"/>
  <c r="BJ127" i="14"/>
  <c r="BI127" i="14"/>
  <c r="BH127" i="14"/>
  <c r="BM122" i="14"/>
  <c r="BH129" i="16" l="1"/>
  <c r="BV121" i="16"/>
  <c r="BU121" i="16"/>
  <c r="BU124" i="16"/>
  <c r="BV124" i="16"/>
  <c r="BV122" i="16"/>
  <c r="BI128" i="16"/>
  <c r="BI130" i="16"/>
  <c r="BI131" i="16" s="1"/>
  <c r="BP119" i="16"/>
  <c r="BV120" i="16" s="1"/>
  <c r="BP117" i="16"/>
  <c r="BH131" i="16"/>
  <c r="BP117" i="14"/>
  <c r="BU123" i="14"/>
  <c r="BV123" i="14"/>
  <c r="BH129" i="14"/>
  <c r="BU122" i="14"/>
  <c r="BV122" i="14"/>
  <c r="BI128" i="14"/>
  <c r="BI130" i="14"/>
  <c r="BI131" i="14" s="1"/>
  <c r="BV121" i="14"/>
  <c r="BU121" i="14"/>
  <c r="BU124" i="14"/>
  <c r="BV124" i="14"/>
  <c r="BJ128" i="16" l="1"/>
  <c r="BJ130" i="16"/>
  <c r="BJ130" i="14"/>
  <c r="BJ131" i="14" s="1"/>
  <c r="BJ128" i="14"/>
  <c r="BJ131" i="16" l="1"/>
  <c r="BK130" i="16"/>
  <c r="BK131" i="16" s="1"/>
  <c r="BK128" i="16"/>
  <c r="BK130" i="14"/>
  <c r="BK131" i="14" s="1"/>
  <c r="BK128" i="14"/>
  <c r="BL130" i="16" l="1"/>
  <c r="BL131" i="16" s="1"/>
  <c r="BL128" i="16"/>
  <c r="BL130" i="14"/>
  <c r="BL131" i="14" s="1"/>
  <c r="BL128" i="14"/>
  <c r="BM128" i="16" l="1"/>
  <c r="BM130" i="16"/>
  <c r="BM128" i="14"/>
  <c r="BM130" i="14"/>
  <c r="BM131" i="14" s="1"/>
  <c r="BM131" i="16" l="1"/>
  <c r="BP130" i="16" s="1"/>
  <c r="BP137" i="16" s="1"/>
  <c r="BN128" i="16"/>
  <c r="BN130" i="16"/>
  <c r="BN131" i="16" s="1"/>
  <c r="BP130" i="14"/>
  <c r="BP137" i="14" s="1"/>
  <c r="BN130" i="14"/>
  <c r="BN131" i="14" s="1"/>
  <c r="BN128" i="14"/>
  <c r="BM138" i="16" l="1"/>
  <c r="BM139" i="16"/>
  <c r="BU139" i="16" s="1"/>
  <c r="BV138" i="16"/>
  <c r="BU138" i="16"/>
  <c r="BV139" i="16"/>
  <c r="BP132" i="16"/>
  <c r="BM140" i="16"/>
  <c r="BM141" i="16"/>
  <c r="BM139" i="14"/>
  <c r="BM138" i="14"/>
  <c r="BP132" i="14"/>
  <c r="BM140" i="14"/>
  <c r="BM141" i="14"/>
  <c r="BU141" i="16" l="1"/>
  <c r="V5" i="16" s="1"/>
  <c r="BV141" i="16"/>
  <c r="BU140" i="16"/>
  <c r="V4" i="16" s="1"/>
  <c r="BV140" i="16"/>
  <c r="BP134" i="16"/>
  <c r="BP136" i="16"/>
  <c r="BV137" i="16" s="1"/>
  <c r="U3" i="16" s="1"/>
  <c r="BU140" i="14"/>
  <c r="BV140" i="14"/>
  <c r="BP136" i="14"/>
  <c r="BV137" i="14" s="1"/>
  <c r="U3" i="14" s="1"/>
  <c r="BP134" i="14"/>
  <c r="BU141" i="14"/>
  <c r="BV141" i="14"/>
  <c r="BV138" i="14"/>
  <c r="BU138" i="14"/>
  <c r="BU139" i="14"/>
  <c r="V5" i="14" s="1"/>
  <c r="BV139" i="14"/>
  <c r="V4" i="14" l="1"/>
  <c r="AI294" i="12" l="1"/>
  <c r="AI280" i="12"/>
  <c r="AI266" i="12"/>
  <c r="AI252" i="12"/>
  <c r="AI238" i="12"/>
  <c r="AI224" i="12"/>
  <c r="AI210" i="12"/>
  <c r="AI196" i="12"/>
  <c r="AI182" i="12"/>
  <c r="AI168" i="12"/>
  <c r="AI154" i="12"/>
  <c r="AI140" i="12"/>
  <c r="AI126" i="12"/>
  <c r="AI112" i="12"/>
  <c r="AI98" i="12"/>
  <c r="AI84" i="12"/>
  <c r="AI70" i="12"/>
  <c r="AI56" i="12"/>
  <c r="AI42" i="12"/>
  <c r="AI28" i="12"/>
  <c r="AI294" i="13"/>
  <c r="AI280" i="13"/>
  <c r="AI266" i="13"/>
  <c r="AI252" i="13"/>
  <c r="AI224" i="13"/>
  <c r="AI238" i="13"/>
  <c r="AI210" i="13"/>
  <c r="AI196" i="13"/>
  <c r="AI182" i="13"/>
  <c r="AI168" i="13"/>
  <c r="AI154" i="13"/>
  <c r="AI140" i="13"/>
  <c r="AI126" i="13"/>
  <c r="AI112" i="13"/>
  <c r="AI98" i="13"/>
  <c r="AI84" i="13"/>
  <c r="AI70" i="13"/>
  <c r="AI42" i="13"/>
  <c r="AI56" i="13"/>
  <c r="AI28" i="13"/>
  <c r="AI14" i="13"/>
  <c r="AI14" i="12"/>
  <c r="AI16" i="13"/>
  <c r="AI18" i="13"/>
  <c r="P5" i="13" l="1"/>
  <c r="AI298" i="13" l="1"/>
  <c r="AI296" i="13"/>
  <c r="AI284" i="13"/>
  <c r="AI282" i="13"/>
  <c r="AI270" i="13"/>
  <c r="AI268" i="13"/>
  <c r="AI256" i="13"/>
  <c r="AI254" i="13"/>
  <c r="AI242" i="13"/>
  <c r="AI240" i="13"/>
  <c r="AI228" i="13"/>
  <c r="AI226" i="13"/>
  <c r="AI214" i="13"/>
  <c r="AI212" i="13"/>
  <c r="AI200" i="13"/>
  <c r="AI198" i="13"/>
  <c r="AI186" i="13"/>
  <c r="AI184" i="13"/>
  <c r="AI172" i="13"/>
  <c r="AI170" i="13"/>
  <c r="AI158" i="13"/>
  <c r="AI156" i="13"/>
  <c r="AI144" i="13"/>
  <c r="AI142" i="13"/>
  <c r="AI130" i="13"/>
  <c r="AI128" i="13"/>
  <c r="AI116" i="13"/>
  <c r="AI114" i="13"/>
  <c r="AI102" i="13"/>
  <c r="AI100" i="13"/>
  <c r="AI88" i="13"/>
  <c r="AI86" i="13"/>
  <c r="AI74" i="13"/>
  <c r="AI72" i="13"/>
  <c r="AI60" i="13"/>
  <c r="AI58" i="13"/>
  <c r="AI46" i="13"/>
  <c r="AI44" i="13"/>
  <c r="AI32" i="13"/>
  <c r="AI30" i="13"/>
  <c r="D10" i="13"/>
  <c r="C10" i="13"/>
  <c r="C12" i="13" s="1"/>
  <c r="D12" i="13" s="1"/>
  <c r="E12" i="13" s="1"/>
  <c r="F12" i="13" s="1"/>
  <c r="G12" i="13" s="1"/>
  <c r="H12" i="13" s="1"/>
  <c r="I12" i="13" s="1"/>
  <c r="J12" i="13" s="1"/>
  <c r="K12" i="13" s="1"/>
  <c r="L12" i="13" s="1"/>
  <c r="M12" i="13" s="1"/>
  <c r="N12" i="13" s="1"/>
  <c r="O12" i="13" s="1"/>
  <c r="P12" i="13" s="1"/>
  <c r="Q12" i="13" s="1"/>
  <c r="R12" i="13" s="1"/>
  <c r="S12" i="13" s="1"/>
  <c r="T12" i="13" s="1"/>
  <c r="U12" i="13" s="1"/>
  <c r="V12" i="13" s="1"/>
  <c r="W12" i="13" s="1"/>
  <c r="X12" i="13" s="1"/>
  <c r="Y12" i="13" s="1"/>
  <c r="Z12" i="13" s="1"/>
  <c r="AA12" i="13" s="1"/>
  <c r="AB12" i="13" s="1"/>
  <c r="AC12" i="13" s="1"/>
  <c r="AD12" i="13" s="1"/>
  <c r="AE12" i="13" s="1"/>
  <c r="AF12" i="13" s="1"/>
  <c r="AG12" i="13" s="1"/>
  <c r="AI130" i="12"/>
  <c r="P5" i="12"/>
  <c r="W4" i="13" l="1"/>
  <c r="W3" i="13"/>
  <c r="C27" i="13"/>
  <c r="C13" i="13"/>
  <c r="C11" i="13"/>
  <c r="F10" i="13"/>
  <c r="C14" i="13" l="1"/>
  <c r="C28" i="13"/>
  <c r="C24" i="13"/>
  <c r="C25" i="13"/>
  <c r="D24" i="13"/>
  <c r="D13" i="13"/>
  <c r="C36" i="13" l="1"/>
  <c r="C21" i="13"/>
  <c r="C26" i="13"/>
  <c r="D14" i="13"/>
  <c r="D22" i="13" s="1"/>
  <c r="E13" i="13"/>
  <c r="C22" i="13"/>
  <c r="C35" i="13"/>
  <c r="D21" i="13" l="1"/>
  <c r="C41" i="13"/>
  <c r="D26" i="13"/>
  <c r="F13" i="13"/>
  <c r="E14" i="13"/>
  <c r="E22" i="13" s="1"/>
  <c r="G13" i="13" l="1"/>
  <c r="F14" i="13"/>
  <c r="E21" i="13"/>
  <c r="D27" i="13"/>
  <c r="E26" i="13"/>
  <c r="D38" i="13"/>
  <c r="C38" i="13"/>
  <c r="C39" i="13"/>
  <c r="C42" i="13"/>
  <c r="F22" i="13" l="1"/>
  <c r="C40" i="13"/>
  <c r="C55" i="13" s="1"/>
  <c r="D28" i="13"/>
  <c r="D36" i="13" s="1"/>
  <c r="F26" i="13"/>
  <c r="E27" i="13"/>
  <c r="F21" i="13"/>
  <c r="C49" i="13"/>
  <c r="C50" i="13"/>
  <c r="G14" i="13"/>
  <c r="G21" i="13" s="1"/>
  <c r="H13" i="13"/>
  <c r="D40" i="13" l="1"/>
  <c r="E40" i="13" s="1"/>
  <c r="E28" i="13"/>
  <c r="E36" i="13" s="1"/>
  <c r="C56" i="13"/>
  <c r="C53" i="13"/>
  <c r="C52" i="13"/>
  <c r="D52" i="13"/>
  <c r="G22" i="13"/>
  <c r="F27" i="13"/>
  <c r="G26" i="13"/>
  <c r="I13" i="13"/>
  <c r="D35" i="13"/>
  <c r="H14" i="13"/>
  <c r="H22" i="13" l="1"/>
  <c r="D41" i="13"/>
  <c r="D42" i="13" s="1"/>
  <c r="D50" i="13" s="1"/>
  <c r="G27" i="13"/>
  <c r="H26" i="13"/>
  <c r="C63" i="13"/>
  <c r="F28" i="13"/>
  <c r="C64" i="13"/>
  <c r="H21" i="13"/>
  <c r="I14" i="13"/>
  <c r="I22" i="13" s="1"/>
  <c r="E35" i="13"/>
  <c r="J13" i="13"/>
  <c r="F40" i="13"/>
  <c r="C54" i="13"/>
  <c r="E41" i="13" l="1"/>
  <c r="E42" i="13" s="1"/>
  <c r="E49" i="13" s="1"/>
  <c r="J14" i="13"/>
  <c r="J22" i="13" s="1"/>
  <c r="F35" i="13"/>
  <c r="K13" i="13"/>
  <c r="F36" i="13"/>
  <c r="G40" i="13"/>
  <c r="I21" i="13"/>
  <c r="H27" i="13"/>
  <c r="I26" i="13"/>
  <c r="G28" i="13"/>
  <c r="G36" i="13" s="1"/>
  <c r="D54" i="13"/>
  <c r="C69" i="13"/>
  <c r="D49" i="13"/>
  <c r="F41" i="13" l="1"/>
  <c r="F42" i="13" s="1"/>
  <c r="J21" i="13"/>
  <c r="G35" i="13"/>
  <c r="H28" i="13"/>
  <c r="H35" i="13" s="1"/>
  <c r="C66" i="13"/>
  <c r="C70" i="13"/>
  <c r="C78" i="13" s="1"/>
  <c r="D66" i="13"/>
  <c r="C67" i="13"/>
  <c r="E50" i="13"/>
  <c r="H40" i="13"/>
  <c r="K14" i="13"/>
  <c r="K22" i="13" s="1"/>
  <c r="E54" i="13"/>
  <c r="D55" i="13"/>
  <c r="I27" i="13"/>
  <c r="J26" i="13"/>
  <c r="L13" i="13"/>
  <c r="G41" i="13" l="1"/>
  <c r="K21" i="13"/>
  <c r="L14" i="13"/>
  <c r="L22" i="13" s="1"/>
  <c r="C77" i="13"/>
  <c r="M13" i="13"/>
  <c r="H36" i="13"/>
  <c r="I28" i="13"/>
  <c r="I36" i="13" s="1"/>
  <c r="G42" i="13"/>
  <c r="G50" i="13" s="1"/>
  <c r="C68" i="13"/>
  <c r="E55" i="13"/>
  <c r="F54" i="13"/>
  <c r="F49" i="13"/>
  <c r="K26" i="13"/>
  <c r="J27" i="13"/>
  <c r="H41" i="13"/>
  <c r="I40" i="13"/>
  <c r="D56" i="13"/>
  <c r="F50" i="13"/>
  <c r="G49" i="13" l="1"/>
  <c r="J28" i="13"/>
  <c r="J35" i="13" s="1"/>
  <c r="D68" i="13"/>
  <c r="C83" i="13"/>
  <c r="N13" i="13"/>
  <c r="H42" i="13"/>
  <c r="H49" i="13" s="1"/>
  <c r="L21" i="13"/>
  <c r="K27" i="13"/>
  <c r="L26" i="13"/>
  <c r="I35" i="13"/>
  <c r="D64" i="13"/>
  <c r="F55" i="13"/>
  <c r="G54" i="13"/>
  <c r="E56" i="13"/>
  <c r="D63" i="13"/>
  <c r="J40" i="13"/>
  <c r="I41" i="13"/>
  <c r="M14" i="13"/>
  <c r="M22" i="13" s="1"/>
  <c r="C84" i="13" l="1"/>
  <c r="C81" i="13"/>
  <c r="D80" i="13"/>
  <c r="C80" i="13"/>
  <c r="C82" i="13" s="1"/>
  <c r="E64" i="13"/>
  <c r="K28" i="13"/>
  <c r="K35" i="13" s="1"/>
  <c r="D69" i="13"/>
  <c r="E68" i="13"/>
  <c r="J36" i="13"/>
  <c r="F56" i="13"/>
  <c r="F64" i="13" s="1"/>
  <c r="E63" i="13"/>
  <c r="L27" i="13"/>
  <c r="M26" i="13"/>
  <c r="H54" i="13"/>
  <c r="G55" i="13"/>
  <c r="I42" i="13"/>
  <c r="I49" i="13" s="1"/>
  <c r="H50" i="13"/>
  <c r="M21" i="13"/>
  <c r="J41" i="13"/>
  <c r="K40" i="13"/>
  <c r="O13" i="13"/>
  <c r="N14" i="13"/>
  <c r="N22" i="13" s="1"/>
  <c r="N21" i="13" l="1"/>
  <c r="K36" i="13"/>
  <c r="I50" i="13"/>
  <c r="P13" i="13"/>
  <c r="F63" i="13"/>
  <c r="L28" i="13"/>
  <c r="L36" i="13" s="1"/>
  <c r="L40" i="13"/>
  <c r="K41" i="13"/>
  <c r="G56" i="13"/>
  <c r="G63" i="13" s="1"/>
  <c r="C97" i="13"/>
  <c r="D82" i="13"/>
  <c r="J42" i="13"/>
  <c r="J50" i="13" s="1"/>
  <c r="I54" i="13"/>
  <c r="H55" i="13"/>
  <c r="E69" i="13"/>
  <c r="F68" i="13"/>
  <c r="O14" i="13"/>
  <c r="O21" i="13" s="1"/>
  <c r="N26" i="13"/>
  <c r="M27" i="13"/>
  <c r="D70" i="13"/>
  <c r="D78" i="13" s="1"/>
  <c r="C91" i="13"/>
  <c r="C92" i="13"/>
  <c r="O22" i="13" l="1"/>
  <c r="L35" i="13"/>
  <c r="D77" i="13"/>
  <c r="G68" i="13"/>
  <c r="F69" i="13"/>
  <c r="C98" i="13"/>
  <c r="C106" i="13" s="1"/>
  <c r="C95" i="13"/>
  <c r="D94" i="13"/>
  <c r="C94" i="13"/>
  <c r="H56" i="13"/>
  <c r="H63" i="13" s="1"/>
  <c r="G64" i="13"/>
  <c r="Q13" i="13"/>
  <c r="E70" i="13"/>
  <c r="E77" i="13" s="1"/>
  <c r="J49" i="13"/>
  <c r="K42" i="13"/>
  <c r="K49" i="13" s="1"/>
  <c r="D83" i="13"/>
  <c r="E82" i="13"/>
  <c r="M28" i="13"/>
  <c r="M35" i="13" s="1"/>
  <c r="J54" i="13"/>
  <c r="I55" i="13"/>
  <c r="P14" i="13"/>
  <c r="P22" i="13" s="1"/>
  <c r="O26" i="13"/>
  <c r="N27" i="13"/>
  <c r="M40" i="13"/>
  <c r="L41" i="13"/>
  <c r="P21" i="13" l="1"/>
  <c r="M36" i="13"/>
  <c r="E78" i="13"/>
  <c r="C105" i="13"/>
  <c r="N28" i="13"/>
  <c r="N36" i="13" s="1"/>
  <c r="H64" i="13"/>
  <c r="F70" i="13"/>
  <c r="F78" i="13" s="1"/>
  <c r="F82" i="13"/>
  <c r="E83" i="13"/>
  <c r="D84" i="13"/>
  <c r="H68" i="13"/>
  <c r="G69" i="13"/>
  <c r="O27" i="13"/>
  <c r="P26" i="13"/>
  <c r="K50" i="13"/>
  <c r="R13" i="13"/>
  <c r="C96" i="13"/>
  <c r="L42" i="13"/>
  <c r="L49" i="13" s="1"/>
  <c r="I56" i="13"/>
  <c r="I64" i="13" s="1"/>
  <c r="Q14" i="13"/>
  <c r="Q22" i="13" s="1"/>
  <c r="M41" i="13"/>
  <c r="N40" i="13"/>
  <c r="J55" i="13"/>
  <c r="K54" i="13"/>
  <c r="R14" i="13" l="1"/>
  <c r="R22" i="13" s="1"/>
  <c r="K55" i="13"/>
  <c r="L54" i="13"/>
  <c r="I63" i="13"/>
  <c r="S13" i="13"/>
  <c r="D91" i="13"/>
  <c r="J56" i="13"/>
  <c r="J64" i="13" s="1"/>
  <c r="D92" i="13"/>
  <c r="Q26" i="13"/>
  <c r="P27" i="13"/>
  <c r="E84" i="13"/>
  <c r="E91" i="13" s="1"/>
  <c r="N35" i="13"/>
  <c r="N41" i="13"/>
  <c r="O40" i="13"/>
  <c r="M42" i="13"/>
  <c r="M50" i="13" s="1"/>
  <c r="L50" i="13"/>
  <c r="O28" i="13"/>
  <c r="O36" i="13" s="1"/>
  <c r="G82" i="13"/>
  <c r="F83" i="13"/>
  <c r="G70" i="13"/>
  <c r="G78" i="13" s="1"/>
  <c r="Q21" i="13"/>
  <c r="H69" i="13"/>
  <c r="I68" i="13"/>
  <c r="C111" i="13"/>
  <c r="D96" i="13"/>
  <c r="F77" i="13"/>
  <c r="D97" i="13" l="1"/>
  <c r="E96" i="13"/>
  <c r="G77" i="13"/>
  <c r="M49" i="13"/>
  <c r="P28" i="13"/>
  <c r="P36" i="13" s="1"/>
  <c r="S14" i="13"/>
  <c r="S22" i="13" s="1"/>
  <c r="C112" i="13"/>
  <c r="C109" i="13"/>
  <c r="D108" i="13"/>
  <c r="C108" i="13"/>
  <c r="F84" i="13"/>
  <c r="F92" i="13" s="1"/>
  <c r="Q27" i="13"/>
  <c r="R26" i="13"/>
  <c r="I69" i="13"/>
  <c r="J68" i="13"/>
  <c r="G83" i="13"/>
  <c r="H82" i="13"/>
  <c r="O41" i="13"/>
  <c r="P40" i="13"/>
  <c r="M54" i="13"/>
  <c r="L55" i="13"/>
  <c r="H70" i="13"/>
  <c r="H77" i="13" s="1"/>
  <c r="N42" i="13"/>
  <c r="N50" i="13" s="1"/>
  <c r="J63" i="13"/>
  <c r="K56" i="13"/>
  <c r="K63" i="13" s="1"/>
  <c r="O35" i="13"/>
  <c r="R21" i="13"/>
  <c r="E92" i="13"/>
  <c r="T13" i="13"/>
  <c r="C110" i="13" l="1"/>
  <c r="D110" i="13" s="1"/>
  <c r="K64" i="13"/>
  <c r="L56" i="13"/>
  <c r="L64" i="13" s="1"/>
  <c r="U13" i="13"/>
  <c r="N49" i="13"/>
  <c r="P35" i="13"/>
  <c r="P41" i="13"/>
  <c r="Q40" i="13"/>
  <c r="S26" i="13"/>
  <c r="R27" i="13"/>
  <c r="O42" i="13"/>
  <c r="O49" i="13" s="1"/>
  <c r="Q28" i="13"/>
  <c r="Q35" i="13" s="1"/>
  <c r="H78" i="13"/>
  <c r="H83" i="13"/>
  <c r="I82" i="13"/>
  <c r="F91" i="13"/>
  <c r="C119" i="13"/>
  <c r="G84" i="13"/>
  <c r="G92" i="13" s="1"/>
  <c r="C120" i="13"/>
  <c r="J69" i="13"/>
  <c r="K68" i="13"/>
  <c r="S21" i="13"/>
  <c r="E97" i="13"/>
  <c r="F96" i="13"/>
  <c r="I70" i="13"/>
  <c r="I78" i="13" s="1"/>
  <c r="D98" i="13"/>
  <c r="D106" i="13" s="1"/>
  <c r="T14" i="13"/>
  <c r="T22" i="13" s="1"/>
  <c r="N54" i="13"/>
  <c r="M55" i="13"/>
  <c r="C125" i="13" l="1"/>
  <c r="C122" i="13" s="1"/>
  <c r="T21" i="13"/>
  <c r="Q36" i="13"/>
  <c r="E98" i="13"/>
  <c r="E106" i="13" s="1"/>
  <c r="O50" i="13"/>
  <c r="H84" i="13"/>
  <c r="H91" i="13" s="1"/>
  <c r="D111" i="13"/>
  <c r="E110" i="13"/>
  <c r="V13" i="13"/>
  <c r="U14" i="13"/>
  <c r="U22" i="13" s="1"/>
  <c r="R28" i="13"/>
  <c r="R35" i="13" s="1"/>
  <c r="L68" i="13"/>
  <c r="K69" i="13"/>
  <c r="I83" i="13"/>
  <c r="J82" i="13"/>
  <c r="D105" i="13"/>
  <c r="I77" i="13"/>
  <c r="T26" i="13"/>
  <c r="S27" i="13"/>
  <c r="L63" i="13"/>
  <c r="M56" i="13"/>
  <c r="M63" i="13" s="1"/>
  <c r="R40" i="13"/>
  <c r="Q41" i="13"/>
  <c r="J70" i="13"/>
  <c r="J77" i="13" s="1"/>
  <c r="N55" i="13"/>
  <c r="O54" i="13"/>
  <c r="G91" i="13"/>
  <c r="G96" i="13"/>
  <c r="F97" i="13"/>
  <c r="P42" i="13"/>
  <c r="P50" i="13" s="1"/>
  <c r="C126" i="13" l="1"/>
  <c r="C133" i="13" s="1"/>
  <c r="D122" i="13"/>
  <c r="C124" i="13" s="1"/>
  <c r="C123" i="13"/>
  <c r="U21" i="13"/>
  <c r="R36" i="13"/>
  <c r="J78" i="13"/>
  <c r="M68" i="13"/>
  <c r="L69" i="13"/>
  <c r="O55" i="13"/>
  <c r="P54" i="13"/>
  <c r="M64" i="13"/>
  <c r="I84" i="13"/>
  <c r="I91" i="13" s="1"/>
  <c r="H92" i="13"/>
  <c r="K70" i="13"/>
  <c r="K78" i="13" s="1"/>
  <c r="W13" i="13"/>
  <c r="V14" i="13"/>
  <c r="V22" i="13" s="1"/>
  <c r="T27" i="13"/>
  <c r="U26" i="13"/>
  <c r="P49" i="13"/>
  <c r="F98" i="13"/>
  <c r="F105" i="13" s="1"/>
  <c r="Q42" i="13"/>
  <c r="Q49" i="13" s="1"/>
  <c r="E111" i="13"/>
  <c r="F110" i="13"/>
  <c r="E105" i="13"/>
  <c r="N56" i="13"/>
  <c r="N63" i="13" s="1"/>
  <c r="S28" i="13"/>
  <c r="S35" i="13" s="1"/>
  <c r="G97" i="13"/>
  <c r="H96" i="13"/>
  <c r="S40" i="13"/>
  <c r="R41" i="13"/>
  <c r="D112" i="13"/>
  <c r="J83" i="13"/>
  <c r="K82" i="13"/>
  <c r="C134" i="13" l="1"/>
  <c r="F106" i="13"/>
  <c r="N64" i="13"/>
  <c r="Q50" i="13"/>
  <c r="K77" i="13"/>
  <c r="I92" i="13"/>
  <c r="S36" i="13"/>
  <c r="V26" i="13"/>
  <c r="U27" i="13"/>
  <c r="D119" i="13"/>
  <c r="T28" i="13"/>
  <c r="T35" i="13" s="1"/>
  <c r="Q54" i="13"/>
  <c r="P55" i="13"/>
  <c r="O56" i="13"/>
  <c r="O63" i="13" s="1"/>
  <c r="K83" i="13"/>
  <c r="L82" i="13"/>
  <c r="T40" i="13"/>
  <c r="S41" i="13"/>
  <c r="V21" i="13"/>
  <c r="L70" i="13"/>
  <c r="L78" i="13" s="1"/>
  <c r="R42" i="13"/>
  <c r="R49" i="13" s="1"/>
  <c r="J84" i="13"/>
  <c r="J92" i="13" s="1"/>
  <c r="H97" i="13"/>
  <c r="I96" i="13"/>
  <c r="D124" i="13"/>
  <c r="C139" i="13"/>
  <c r="C137" i="13" s="1"/>
  <c r="M69" i="13"/>
  <c r="N68" i="13"/>
  <c r="W14" i="13"/>
  <c r="W22" i="13" s="1"/>
  <c r="F111" i="13"/>
  <c r="G110" i="13"/>
  <c r="G98" i="13"/>
  <c r="G106" i="13" s="1"/>
  <c r="X13" i="13"/>
  <c r="D120" i="13"/>
  <c r="E112" i="13"/>
  <c r="E120" i="13" s="1"/>
  <c r="L77" i="13" l="1"/>
  <c r="G105" i="13"/>
  <c r="S42" i="13"/>
  <c r="S49" i="13" s="1"/>
  <c r="R54" i="13"/>
  <c r="Q55" i="13"/>
  <c r="E119" i="13"/>
  <c r="G111" i="13"/>
  <c r="H110" i="13"/>
  <c r="C136" i="13"/>
  <c r="D136" i="13"/>
  <c r="C140" i="13"/>
  <c r="R50" i="13"/>
  <c r="L83" i="13"/>
  <c r="M82" i="13"/>
  <c r="T36" i="13"/>
  <c r="F112" i="13"/>
  <c r="F120" i="13" s="1"/>
  <c r="E124" i="13"/>
  <c r="D125" i="13"/>
  <c r="K84" i="13"/>
  <c r="K92" i="13" s="1"/>
  <c r="I97" i="13"/>
  <c r="J96" i="13"/>
  <c r="O64" i="13"/>
  <c r="H98" i="13"/>
  <c r="H106" i="13" s="1"/>
  <c r="U28" i="13"/>
  <c r="U36" i="13" s="1"/>
  <c r="X14" i="13"/>
  <c r="X22" i="13" s="1"/>
  <c r="W21" i="13"/>
  <c r="Y13" i="13"/>
  <c r="V27" i="13"/>
  <c r="W26" i="13"/>
  <c r="J91" i="13"/>
  <c r="P56" i="13"/>
  <c r="P63" i="13" s="1"/>
  <c r="N69" i="13"/>
  <c r="O68" i="13"/>
  <c r="M70" i="13"/>
  <c r="M78" i="13" s="1"/>
  <c r="U40" i="13"/>
  <c r="T41" i="13"/>
  <c r="U35" i="13" l="1"/>
  <c r="S50" i="13"/>
  <c r="F119" i="13"/>
  <c r="Y14" i="13"/>
  <c r="Y22" i="13" s="1"/>
  <c r="M77" i="13"/>
  <c r="F124" i="13"/>
  <c r="E125" i="13"/>
  <c r="H111" i="13"/>
  <c r="I110" i="13"/>
  <c r="G112" i="13"/>
  <c r="G120" i="13" s="1"/>
  <c r="V28" i="13"/>
  <c r="V35" i="13" s="1"/>
  <c r="J97" i="13"/>
  <c r="K96" i="13"/>
  <c r="P68" i="13"/>
  <c r="O69" i="13"/>
  <c r="Z13" i="13"/>
  <c r="I98" i="13"/>
  <c r="I105" i="13" s="1"/>
  <c r="Q56" i="13"/>
  <c r="Q63" i="13" s="1"/>
  <c r="S54" i="13"/>
  <c r="R55" i="13"/>
  <c r="W27" i="13"/>
  <c r="X26" i="13"/>
  <c r="N70" i="13"/>
  <c r="N78" i="13" s="1"/>
  <c r="H105" i="13"/>
  <c r="K91" i="13"/>
  <c r="C138" i="13"/>
  <c r="C147" i="13"/>
  <c r="T42" i="13"/>
  <c r="T49" i="13" s="1"/>
  <c r="P64" i="13"/>
  <c r="X21" i="13"/>
  <c r="N82" i="13"/>
  <c r="M83" i="13"/>
  <c r="U41" i="13"/>
  <c r="V40" i="13"/>
  <c r="D126" i="13"/>
  <c r="D133" i="13" s="1"/>
  <c r="L84" i="13"/>
  <c r="L92" i="13" s="1"/>
  <c r="C148" i="13"/>
  <c r="D134" i="13" l="1"/>
  <c r="U42" i="13"/>
  <c r="U50" i="13" s="1"/>
  <c r="M84" i="13"/>
  <c r="M92" i="13" s="1"/>
  <c r="C153" i="13"/>
  <c r="D138" i="13"/>
  <c r="R56" i="13"/>
  <c r="R63" i="13" s="1"/>
  <c r="I106" i="13"/>
  <c r="V36" i="13"/>
  <c r="E126" i="13"/>
  <c r="E133" i="13" s="1"/>
  <c r="L91" i="13"/>
  <c r="O82" i="13"/>
  <c r="N83" i="13"/>
  <c r="S55" i="13"/>
  <c r="T54" i="13"/>
  <c r="Z14" i="13"/>
  <c r="Z21" i="13" s="1"/>
  <c r="F125" i="13"/>
  <c r="G124" i="13"/>
  <c r="AA13" i="13"/>
  <c r="G119" i="13"/>
  <c r="N77" i="13"/>
  <c r="Q64" i="13"/>
  <c r="O70" i="13"/>
  <c r="O78" i="13" s="1"/>
  <c r="T50" i="13"/>
  <c r="Q68" i="13"/>
  <c r="P69" i="13"/>
  <c r="Y21" i="13"/>
  <c r="L96" i="13"/>
  <c r="K97" i="13"/>
  <c r="W40" i="13"/>
  <c r="V41" i="13"/>
  <c r="X27" i="13"/>
  <c r="Y26" i="13"/>
  <c r="J98" i="13"/>
  <c r="J105" i="13" s="1"/>
  <c r="J110" i="13"/>
  <c r="I111" i="13"/>
  <c r="W28" i="13"/>
  <c r="W36" i="13" s="1"/>
  <c r="H112" i="13"/>
  <c r="H119" i="13" s="1"/>
  <c r="J106" i="13" l="1"/>
  <c r="H120" i="13"/>
  <c r="O77" i="13"/>
  <c r="R64" i="13"/>
  <c r="Z22" i="13"/>
  <c r="C154" i="13"/>
  <c r="C151" i="13"/>
  <c r="D150" i="13"/>
  <c r="C150" i="13"/>
  <c r="E134" i="13"/>
  <c r="P70" i="13"/>
  <c r="P77" i="13" s="1"/>
  <c r="W35" i="13"/>
  <c r="Z26" i="13"/>
  <c r="Y27" i="13"/>
  <c r="Q69" i="13"/>
  <c r="R68" i="13"/>
  <c r="T55" i="13"/>
  <c r="U54" i="13"/>
  <c r="M91" i="13"/>
  <c r="X28" i="13"/>
  <c r="X35" i="13" s="1"/>
  <c r="AA14" i="13"/>
  <c r="AA22" i="13" s="1"/>
  <c r="S56" i="13"/>
  <c r="S64" i="13" s="1"/>
  <c r="AB13" i="13"/>
  <c r="V42" i="13"/>
  <c r="V49" i="13" s="1"/>
  <c r="N84" i="13"/>
  <c r="N92" i="13" s="1"/>
  <c r="I112" i="13"/>
  <c r="I120" i="13" s="1"/>
  <c r="W41" i="13"/>
  <c r="X40" i="13"/>
  <c r="H124" i="13"/>
  <c r="G125" i="13"/>
  <c r="O83" i="13"/>
  <c r="P82" i="13"/>
  <c r="U49" i="13"/>
  <c r="K98" i="13"/>
  <c r="K106" i="13" s="1"/>
  <c r="F126" i="13"/>
  <c r="K110" i="13"/>
  <c r="J111" i="13"/>
  <c r="L97" i="13"/>
  <c r="M96" i="13"/>
  <c r="E138" i="13"/>
  <c r="D139" i="13"/>
  <c r="P78" i="13" l="1"/>
  <c r="S63" i="13"/>
  <c r="N91" i="13"/>
  <c r="I119" i="13"/>
  <c r="AB14" i="13"/>
  <c r="AB21" i="13" s="1"/>
  <c r="X36" i="13"/>
  <c r="Y28" i="13"/>
  <c r="Y36" i="13" s="1"/>
  <c r="C152" i="13"/>
  <c r="K111" i="13"/>
  <c r="L110" i="13"/>
  <c r="Q82" i="13"/>
  <c r="P83" i="13"/>
  <c r="AC13" i="13"/>
  <c r="Z27" i="13"/>
  <c r="AA26" i="13"/>
  <c r="G126" i="13"/>
  <c r="G134" i="13" s="1"/>
  <c r="F134" i="13"/>
  <c r="E139" i="13"/>
  <c r="F138" i="13"/>
  <c r="H125" i="13"/>
  <c r="I124" i="13"/>
  <c r="V54" i="13"/>
  <c r="U55" i="13"/>
  <c r="C161" i="13"/>
  <c r="F133" i="13"/>
  <c r="M97" i="13"/>
  <c r="N96" i="13"/>
  <c r="K105" i="13"/>
  <c r="X41" i="13"/>
  <c r="Y40" i="13"/>
  <c r="AA21" i="13"/>
  <c r="T56" i="13"/>
  <c r="T64" i="13" s="1"/>
  <c r="C162" i="13"/>
  <c r="O84" i="13"/>
  <c r="O92" i="13" s="1"/>
  <c r="L98" i="13"/>
  <c r="L105" i="13" s="1"/>
  <c r="W42" i="13"/>
  <c r="W49" i="13" s="1"/>
  <c r="V50" i="13"/>
  <c r="R69" i="13"/>
  <c r="S68" i="13"/>
  <c r="D140" i="13"/>
  <c r="D147" i="13" s="1"/>
  <c r="J112" i="13"/>
  <c r="J120" i="13" s="1"/>
  <c r="Q70" i="13"/>
  <c r="Q78" i="13" s="1"/>
  <c r="D148" i="13" l="1"/>
  <c r="L106" i="13"/>
  <c r="W50" i="13"/>
  <c r="Y35" i="13"/>
  <c r="P84" i="13"/>
  <c r="P91" i="13" s="1"/>
  <c r="T63" i="13"/>
  <c r="S69" i="13"/>
  <c r="T68" i="13"/>
  <c r="U56" i="13"/>
  <c r="U63" i="13" s="1"/>
  <c r="G133" i="13"/>
  <c r="Q83" i="13"/>
  <c r="R82" i="13"/>
  <c r="AB22" i="13"/>
  <c r="R70" i="13"/>
  <c r="R78" i="13" s="1"/>
  <c r="Y41" i="13"/>
  <c r="Z40" i="13"/>
  <c r="W54" i="13"/>
  <c r="V55" i="13"/>
  <c r="M110" i="13"/>
  <c r="L111" i="13"/>
  <c r="O91" i="13"/>
  <c r="X42" i="13"/>
  <c r="X50" i="13" s="1"/>
  <c r="I125" i="13"/>
  <c r="J124" i="13"/>
  <c r="K112" i="13"/>
  <c r="K120" i="13" s="1"/>
  <c r="H126" i="13"/>
  <c r="H134" i="13" s="1"/>
  <c r="AB26" i="13"/>
  <c r="AA27" i="13"/>
  <c r="D152" i="13"/>
  <c r="C167" i="13"/>
  <c r="Q77" i="13"/>
  <c r="J119" i="13"/>
  <c r="O96" i="13"/>
  <c r="N97" i="13"/>
  <c r="F139" i="13"/>
  <c r="G138" i="13"/>
  <c r="Z28" i="13"/>
  <c r="Z35" i="13" s="1"/>
  <c r="M98" i="13"/>
  <c r="M106" i="13" s="1"/>
  <c r="E140" i="13"/>
  <c r="E147" i="13" s="1"/>
  <c r="AC14" i="13"/>
  <c r="AC21" i="13" s="1"/>
  <c r="AD13" i="13"/>
  <c r="AC22" i="13" l="1"/>
  <c r="X49" i="13"/>
  <c r="E148" i="13"/>
  <c r="U64" i="13"/>
  <c r="Z36" i="13"/>
  <c r="C164" i="13"/>
  <c r="C168" i="13"/>
  <c r="C165" i="13"/>
  <c r="D164" i="13"/>
  <c r="K119" i="13"/>
  <c r="L112" i="13"/>
  <c r="L120" i="13" s="1"/>
  <c r="R77" i="13"/>
  <c r="U68" i="13"/>
  <c r="T69" i="13"/>
  <c r="E152" i="13"/>
  <c r="D153" i="13"/>
  <c r="N110" i="13"/>
  <c r="M111" i="13"/>
  <c r="S70" i="13"/>
  <c r="S77" i="13" s="1"/>
  <c r="G139" i="13"/>
  <c r="H138" i="13"/>
  <c r="AA28" i="13"/>
  <c r="AA36" i="13" s="1"/>
  <c r="J125" i="13"/>
  <c r="K124" i="13"/>
  <c r="V56" i="13"/>
  <c r="V63" i="13" s="1"/>
  <c r="R83" i="13"/>
  <c r="S82" i="13"/>
  <c r="AE13" i="13"/>
  <c r="F140" i="13"/>
  <c r="F148" i="13" s="1"/>
  <c r="AC26" i="13"/>
  <c r="AB27" i="13"/>
  <c r="I126" i="13"/>
  <c r="I133" i="13" s="1"/>
  <c r="W55" i="13"/>
  <c r="X54" i="13"/>
  <c r="Q84" i="13"/>
  <c r="Q92" i="13" s="1"/>
  <c r="AD14" i="13"/>
  <c r="AD22" i="13" s="1"/>
  <c r="N98" i="13"/>
  <c r="N106" i="13" s="1"/>
  <c r="H133" i="13"/>
  <c r="AA40" i="13"/>
  <c r="Z41" i="13"/>
  <c r="P92" i="13"/>
  <c r="Y42" i="13"/>
  <c r="Y50" i="13" s="1"/>
  <c r="M105" i="13"/>
  <c r="P96" i="13"/>
  <c r="O97" i="13"/>
  <c r="Q91" i="13" l="1"/>
  <c r="AA35" i="13"/>
  <c r="N105" i="13"/>
  <c r="AD21" i="13"/>
  <c r="AB40" i="13"/>
  <c r="AA41" i="13"/>
  <c r="F147" i="13"/>
  <c r="V64" i="13"/>
  <c r="G140" i="13"/>
  <c r="G147" i="13" s="1"/>
  <c r="T70" i="13"/>
  <c r="T77" i="13" s="1"/>
  <c r="X55" i="13"/>
  <c r="Y54" i="13"/>
  <c r="S78" i="13"/>
  <c r="V68" i="13"/>
  <c r="U69" i="13"/>
  <c r="Y49" i="13"/>
  <c r="W56" i="13"/>
  <c r="W64" i="13" s="1"/>
  <c r="L124" i="13"/>
  <c r="K125" i="13"/>
  <c r="I134" i="13"/>
  <c r="AE14" i="13"/>
  <c r="AE22" i="13" s="1"/>
  <c r="J126" i="13"/>
  <c r="J133" i="13" s="1"/>
  <c r="L119" i="13"/>
  <c r="C175" i="13"/>
  <c r="AF13" i="13"/>
  <c r="M112" i="13"/>
  <c r="M119" i="13" s="1"/>
  <c r="C176" i="13"/>
  <c r="Z42" i="13"/>
  <c r="Z50" i="13" s="1"/>
  <c r="S83" i="13"/>
  <c r="T82" i="13"/>
  <c r="N111" i="13"/>
  <c r="O110" i="13"/>
  <c r="C166" i="13"/>
  <c r="O98" i="13"/>
  <c r="O106" i="13" s="1"/>
  <c r="AB28" i="13"/>
  <c r="AB36" i="13" s="1"/>
  <c r="D154" i="13"/>
  <c r="D161" i="13" s="1"/>
  <c r="R84" i="13"/>
  <c r="R92" i="13" s="1"/>
  <c r="P97" i="13"/>
  <c r="Q96" i="13"/>
  <c r="AD26" i="13"/>
  <c r="AC27" i="13"/>
  <c r="I138" i="13"/>
  <c r="H139" i="13"/>
  <c r="F152" i="13"/>
  <c r="E153" i="13"/>
  <c r="D162" i="13" l="1"/>
  <c r="M120" i="13"/>
  <c r="AE21" i="13"/>
  <c r="T78" i="13"/>
  <c r="O105" i="13"/>
  <c r="AG13" i="13"/>
  <c r="AI15" i="13" s="1"/>
  <c r="Z49" i="13"/>
  <c r="U70" i="13"/>
  <c r="U78" i="13" s="1"/>
  <c r="K126" i="13"/>
  <c r="K134" i="13" s="1"/>
  <c r="V69" i="13"/>
  <c r="W68" i="13"/>
  <c r="G148" i="13"/>
  <c r="R91" i="13"/>
  <c r="T83" i="13"/>
  <c r="U82" i="13"/>
  <c r="D166" i="13"/>
  <c r="C181" i="13"/>
  <c r="J134" i="13"/>
  <c r="M124" i="13"/>
  <c r="L125" i="13"/>
  <c r="I139" i="13"/>
  <c r="J138" i="13"/>
  <c r="AE26" i="13"/>
  <c r="AD27" i="13"/>
  <c r="Q97" i="13"/>
  <c r="R96" i="13"/>
  <c r="O111" i="13"/>
  <c r="P110" i="13"/>
  <c r="W63" i="13"/>
  <c r="Z54" i="13"/>
  <c r="Y55" i="13"/>
  <c r="H140" i="13"/>
  <c r="H148" i="13" s="1"/>
  <c r="AC28" i="13"/>
  <c r="AC36" i="13" s="1"/>
  <c r="P98" i="13"/>
  <c r="P105" i="13" s="1"/>
  <c r="E154" i="13"/>
  <c r="E161" i="13" s="1"/>
  <c r="AB35" i="13"/>
  <c r="N112" i="13"/>
  <c r="N120" i="13" s="1"/>
  <c r="X56" i="13"/>
  <c r="X63" i="13" s="1"/>
  <c r="AA42" i="13"/>
  <c r="AA50" i="13" s="1"/>
  <c r="G152" i="13"/>
  <c r="F153" i="13"/>
  <c r="S84" i="13"/>
  <c r="S91" i="13" s="1"/>
  <c r="AF14" i="13"/>
  <c r="AF21" i="13" s="1"/>
  <c r="AB41" i="13"/>
  <c r="AC40" i="13"/>
  <c r="P106" i="13" l="1"/>
  <c r="H147" i="13"/>
  <c r="AC35" i="13"/>
  <c r="N119" i="13"/>
  <c r="K133" i="13"/>
  <c r="Y56" i="13"/>
  <c r="Y63" i="13" s="1"/>
  <c r="AB42" i="13"/>
  <c r="AB50" i="13" s="1"/>
  <c r="G153" i="13"/>
  <c r="H152" i="13"/>
  <c r="AA54" i="13"/>
  <c r="Z55" i="13"/>
  <c r="J139" i="13"/>
  <c r="K138" i="13"/>
  <c r="V82" i="13"/>
  <c r="U83" i="13"/>
  <c r="F154" i="13"/>
  <c r="I140" i="13"/>
  <c r="I147" i="13" s="1"/>
  <c r="T84" i="13"/>
  <c r="T92" i="13" s="1"/>
  <c r="U77" i="13"/>
  <c r="AE27" i="13"/>
  <c r="AF26" i="13"/>
  <c r="AA49" i="13"/>
  <c r="P111" i="13"/>
  <c r="Q110" i="13"/>
  <c r="L126" i="13"/>
  <c r="L133" i="13" s="1"/>
  <c r="O112" i="13"/>
  <c r="O120" i="13" s="1"/>
  <c r="N124" i="13"/>
  <c r="M125" i="13"/>
  <c r="AF22" i="13"/>
  <c r="X64" i="13"/>
  <c r="E162" i="13"/>
  <c r="R97" i="13"/>
  <c r="S96" i="13"/>
  <c r="X68" i="13"/>
  <c r="W69" i="13"/>
  <c r="AC41" i="13"/>
  <c r="AD40" i="13"/>
  <c r="Q98" i="13"/>
  <c r="Q106" i="13" s="1"/>
  <c r="C178" i="13"/>
  <c r="C182" i="13"/>
  <c r="C179" i="13"/>
  <c r="D178" i="13"/>
  <c r="V70" i="13"/>
  <c r="V78" i="13" s="1"/>
  <c r="AG14" i="13"/>
  <c r="AI13" i="13" s="1"/>
  <c r="S92" i="13"/>
  <c r="AD28" i="13"/>
  <c r="AD35" i="13" s="1"/>
  <c r="D167" i="13"/>
  <c r="E166" i="13"/>
  <c r="AI20" i="13" l="1"/>
  <c r="AJ20" i="13" s="1"/>
  <c r="I148" i="13"/>
  <c r="AD36" i="13"/>
  <c r="Q105" i="13"/>
  <c r="L134" i="13"/>
  <c r="T91" i="13"/>
  <c r="G154" i="13"/>
  <c r="G162" i="13" s="1"/>
  <c r="AC42" i="13"/>
  <c r="AC50" i="13" s="1"/>
  <c r="M126" i="13"/>
  <c r="M134" i="13" s="1"/>
  <c r="R110" i="13"/>
  <c r="Q111" i="13"/>
  <c r="U84" i="13"/>
  <c r="U91" i="13" s="1"/>
  <c r="AB49" i="13"/>
  <c r="E167" i="13"/>
  <c r="F166" i="13"/>
  <c r="C180" i="13"/>
  <c r="W70" i="13"/>
  <c r="W78" i="13" s="1"/>
  <c r="N125" i="13"/>
  <c r="O124" i="13"/>
  <c r="P112" i="13"/>
  <c r="P120" i="13" s="1"/>
  <c r="V83" i="13"/>
  <c r="W82" i="13"/>
  <c r="AE40" i="13"/>
  <c r="AD41" i="13"/>
  <c r="AG21" i="13"/>
  <c r="AI21" i="13" s="1"/>
  <c r="D168" i="13"/>
  <c r="D176" i="13" s="1"/>
  <c r="AG22" i="13"/>
  <c r="AI22" i="13" s="1"/>
  <c r="V77" i="13"/>
  <c r="C189" i="13"/>
  <c r="Y68" i="13"/>
  <c r="X69" i="13"/>
  <c r="O119" i="13"/>
  <c r="L138" i="13"/>
  <c r="K139" i="13"/>
  <c r="C190" i="13"/>
  <c r="T96" i="13"/>
  <c r="S97" i="13"/>
  <c r="AF27" i="13"/>
  <c r="AG26" i="13"/>
  <c r="J140" i="13"/>
  <c r="J148" i="13" s="1"/>
  <c r="R98" i="13"/>
  <c r="R105" i="13" s="1"/>
  <c r="AE28" i="13"/>
  <c r="AE36" i="13" s="1"/>
  <c r="Z56" i="13"/>
  <c r="Z64" i="13" s="1"/>
  <c r="Y64" i="13"/>
  <c r="F161" i="13"/>
  <c r="AA55" i="13"/>
  <c r="AB54" i="13"/>
  <c r="AI19" i="13"/>
  <c r="AI17" i="13"/>
  <c r="F162" i="13"/>
  <c r="H153" i="13"/>
  <c r="I152" i="13"/>
  <c r="AJ16" i="13" l="1"/>
  <c r="M133" i="13"/>
  <c r="AE35" i="13"/>
  <c r="D175" i="13"/>
  <c r="J147" i="13"/>
  <c r="Z63" i="13"/>
  <c r="AG27" i="13"/>
  <c r="AI29" i="13" s="1"/>
  <c r="S98" i="13"/>
  <c r="S105" i="13" s="1"/>
  <c r="W77" i="13"/>
  <c r="U92" i="13"/>
  <c r="AC49" i="13"/>
  <c r="AD42" i="13"/>
  <c r="AD49" i="13" s="1"/>
  <c r="R106" i="13"/>
  <c r="K140" i="13"/>
  <c r="K148" i="13" s="1"/>
  <c r="W83" i="13"/>
  <c r="X82" i="13"/>
  <c r="V84" i="13"/>
  <c r="V92" i="13" s="1"/>
  <c r="Q112" i="13"/>
  <c r="Q120" i="13" s="1"/>
  <c r="C195" i="13"/>
  <c r="D180" i="13"/>
  <c r="R111" i="13"/>
  <c r="S110" i="13"/>
  <c r="G161" i="13"/>
  <c r="M138" i="13"/>
  <c r="L139" i="13"/>
  <c r="P119" i="13"/>
  <c r="G166" i="13"/>
  <c r="F167" i="13"/>
  <c r="J152" i="13"/>
  <c r="I153" i="13"/>
  <c r="AB55" i="13"/>
  <c r="AC54" i="13"/>
  <c r="X70" i="13"/>
  <c r="X78" i="13" s="1"/>
  <c r="H154" i="13"/>
  <c r="H161" i="13" s="1"/>
  <c r="AA56" i="13"/>
  <c r="AA63" i="13" s="1"/>
  <c r="AF28" i="13"/>
  <c r="AF35" i="13" s="1"/>
  <c r="Y69" i="13"/>
  <c r="Z68" i="13"/>
  <c r="E168" i="13"/>
  <c r="E176" i="13" s="1"/>
  <c r="P124" i="13"/>
  <c r="O125" i="13"/>
  <c r="T97" i="13"/>
  <c r="U96" i="13"/>
  <c r="AF40" i="13"/>
  <c r="AE41" i="13"/>
  <c r="N126" i="13"/>
  <c r="N133" i="13" s="1"/>
  <c r="AF36" i="13" l="1"/>
  <c r="N134" i="13"/>
  <c r="E175" i="13"/>
  <c r="AA64" i="13"/>
  <c r="H162" i="13"/>
  <c r="K147" i="13"/>
  <c r="AG28" i="13"/>
  <c r="AI27" i="13" s="1"/>
  <c r="AE42" i="13"/>
  <c r="AE49" i="13" s="1"/>
  <c r="AF41" i="13"/>
  <c r="AG40" i="13"/>
  <c r="AA68" i="13"/>
  <c r="Z69" i="13"/>
  <c r="C196" i="13"/>
  <c r="C193" i="13"/>
  <c r="C192" i="13"/>
  <c r="D192" i="13"/>
  <c r="W84" i="13"/>
  <c r="W92" i="13" s="1"/>
  <c r="Y70" i="13"/>
  <c r="Y78" i="13" s="1"/>
  <c r="Q119" i="13"/>
  <c r="T98" i="13"/>
  <c r="T106" i="13" s="1"/>
  <c r="AC55" i="13"/>
  <c r="AD54" i="13"/>
  <c r="L140" i="13"/>
  <c r="L148" i="13" s="1"/>
  <c r="M139" i="13"/>
  <c r="N138" i="13"/>
  <c r="Q124" i="13"/>
  <c r="P125" i="13"/>
  <c r="X77" i="13"/>
  <c r="I154" i="13"/>
  <c r="I162" i="13" s="1"/>
  <c r="S106" i="13"/>
  <c r="U97" i="13"/>
  <c r="V96" i="13"/>
  <c r="O126" i="13"/>
  <c r="O134" i="13" s="1"/>
  <c r="AB56" i="13"/>
  <c r="AB63" i="13" s="1"/>
  <c r="J153" i="13"/>
  <c r="K152" i="13"/>
  <c r="S111" i="13"/>
  <c r="T110" i="13"/>
  <c r="V91" i="13"/>
  <c r="AD50" i="13"/>
  <c r="AI31" i="13"/>
  <c r="AI33" i="13"/>
  <c r="F168" i="13"/>
  <c r="F175" i="13" s="1"/>
  <c r="R112" i="13"/>
  <c r="R120" i="13" s="1"/>
  <c r="H166" i="13"/>
  <c r="G167" i="13"/>
  <c r="E180" i="13"/>
  <c r="D181" i="13"/>
  <c r="Y82" i="13"/>
  <c r="X83" i="13"/>
  <c r="AI34" i="13" l="1"/>
  <c r="AJ34" i="13" s="1"/>
  <c r="AJ30" i="13"/>
  <c r="I161" i="13"/>
  <c r="L147" i="13"/>
  <c r="C194" i="13"/>
  <c r="D194" i="13" s="1"/>
  <c r="AG35" i="13"/>
  <c r="AI35" i="13" s="1"/>
  <c r="AG36" i="13"/>
  <c r="AI36" i="13" s="1"/>
  <c r="J154" i="13"/>
  <c r="J162" i="13" s="1"/>
  <c r="R119" i="13"/>
  <c r="AB64" i="13"/>
  <c r="X84" i="13"/>
  <c r="X92" i="13" s="1"/>
  <c r="AA69" i="13"/>
  <c r="AB68" i="13"/>
  <c r="AG41" i="13"/>
  <c r="D182" i="13"/>
  <c r="D189" i="13" s="1"/>
  <c r="O133" i="13"/>
  <c r="Y77" i="13"/>
  <c r="AF42" i="13"/>
  <c r="AF49" i="13" s="1"/>
  <c r="Z82" i="13"/>
  <c r="Y83" i="13"/>
  <c r="F180" i="13"/>
  <c r="E181" i="13"/>
  <c r="S112" i="13"/>
  <c r="S120" i="13" s="1"/>
  <c r="C203" i="13"/>
  <c r="AE50" i="13"/>
  <c r="U110" i="13"/>
  <c r="T111" i="13"/>
  <c r="AE54" i="13"/>
  <c r="AD55" i="13"/>
  <c r="G168" i="13"/>
  <c r="G176" i="13" s="1"/>
  <c r="F176" i="13"/>
  <c r="P126" i="13"/>
  <c r="P134" i="13" s="1"/>
  <c r="AC56" i="13"/>
  <c r="AC64" i="13" s="1"/>
  <c r="H167" i="13"/>
  <c r="I166" i="13"/>
  <c r="K153" i="13"/>
  <c r="L152" i="13"/>
  <c r="V97" i="13"/>
  <c r="W96" i="13"/>
  <c r="Q125" i="13"/>
  <c r="R124" i="13"/>
  <c r="T105" i="13"/>
  <c r="W91" i="13"/>
  <c r="C204" i="13"/>
  <c r="U98" i="13"/>
  <c r="U106" i="13" s="1"/>
  <c r="N139" i="13"/>
  <c r="O138" i="13"/>
  <c r="M140" i="13"/>
  <c r="M147" i="13" s="1"/>
  <c r="Z70" i="13"/>
  <c r="Z77" i="13" s="1"/>
  <c r="C209" i="13" l="1"/>
  <c r="C207" i="13" s="1"/>
  <c r="M148" i="13"/>
  <c r="P133" i="13"/>
  <c r="D190" i="13"/>
  <c r="G175" i="13"/>
  <c r="AC63" i="13"/>
  <c r="O139" i="13"/>
  <c r="P138" i="13"/>
  <c r="R125" i="13"/>
  <c r="S124" i="13"/>
  <c r="N140" i="13"/>
  <c r="N148" i="13" s="1"/>
  <c r="Q126" i="13"/>
  <c r="Q134" i="13" s="1"/>
  <c r="AF50" i="13"/>
  <c r="X91" i="13"/>
  <c r="Z78" i="13"/>
  <c r="X96" i="13"/>
  <c r="W97" i="13"/>
  <c r="AD56" i="13"/>
  <c r="AD63" i="13" s="1"/>
  <c r="S119" i="13"/>
  <c r="AG42" i="13"/>
  <c r="AI41" i="13" s="1"/>
  <c r="AI43" i="13"/>
  <c r="V98" i="13"/>
  <c r="V106" i="13" s="1"/>
  <c r="AF54" i="13"/>
  <c r="AE55" i="13"/>
  <c r="D195" i="13"/>
  <c r="E194" i="13"/>
  <c r="U105" i="13"/>
  <c r="L153" i="13"/>
  <c r="M152" i="13"/>
  <c r="T112" i="13"/>
  <c r="T120" i="13" s="1"/>
  <c r="E182" i="13"/>
  <c r="E190" i="13" s="1"/>
  <c r="K154" i="13"/>
  <c r="K161" i="13" s="1"/>
  <c r="U111" i="13"/>
  <c r="V110" i="13"/>
  <c r="G180" i="13"/>
  <c r="F181" i="13"/>
  <c r="J161" i="13"/>
  <c r="I167" i="13"/>
  <c r="J166" i="13"/>
  <c r="Y84" i="13"/>
  <c r="Y92" i="13" s="1"/>
  <c r="AB69" i="13"/>
  <c r="AC68" i="13"/>
  <c r="H168" i="13"/>
  <c r="H176" i="13" s="1"/>
  <c r="Z83" i="13"/>
  <c r="AA82" i="13"/>
  <c r="AA70" i="13"/>
  <c r="AA77" i="13" s="1"/>
  <c r="C210" i="13" l="1"/>
  <c r="C218" i="13" s="1"/>
  <c r="C206" i="13"/>
  <c r="D206" i="13"/>
  <c r="Q133" i="13"/>
  <c r="AD64" i="13"/>
  <c r="N147" i="13"/>
  <c r="AA78" i="13"/>
  <c r="Y91" i="13"/>
  <c r="V105" i="13"/>
  <c r="L154" i="13"/>
  <c r="L161" i="13" s="1"/>
  <c r="I168" i="13"/>
  <c r="I175" i="13" s="1"/>
  <c r="K162" i="13"/>
  <c r="AI45" i="13"/>
  <c r="AJ44" i="13" s="1"/>
  <c r="AI47" i="13"/>
  <c r="AI48" i="13"/>
  <c r="AJ48" i="13" s="1"/>
  <c r="W98" i="13"/>
  <c r="W106" i="13" s="1"/>
  <c r="K166" i="13"/>
  <c r="J167" i="13"/>
  <c r="AD68" i="13"/>
  <c r="AC69" i="13"/>
  <c r="E189" i="13"/>
  <c r="F194" i="13"/>
  <c r="E195" i="13"/>
  <c r="AG50" i="13"/>
  <c r="AI50" i="13" s="1"/>
  <c r="Y96" i="13"/>
  <c r="X97" i="13"/>
  <c r="G181" i="13"/>
  <c r="H180" i="13"/>
  <c r="H175" i="13"/>
  <c r="AB70" i="13"/>
  <c r="AB78" i="13" s="1"/>
  <c r="F182" i="13"/>
  <c r="F190" i="13" s="1"/>
  <c r="D196" i="13"/>
  <c r="D203" i="13" s="1"/>
  <c r="AG49" i="13"/>
  <c r="AI49" i="13" s="1"/>
  <c r="S125" i="13"/>
  <c r="T124" i="13"/>
  <c r="AE56" i="13"/>
  <c r="AE64" i="13" s="1"/>
  <c r="AA83" i="13"/>
  <c r="AB82" i="13"/>
  <c r="V111" i="13"/>
  <c r="W110" i="13"/>
  <c r="T119" i="13"/>
  <c r="AF55" i="13"/>
  <c r="AG54" i="13"/>
  <c r="R126" i="13"/>
  <c r="R134" i="13" s="1"/>
  <c r="Z84" i="13"/>
  <c r="Z91" i="13" s="1"/>
  <c r="U112" i="13"/>
  <c r="U120" i="13" s="1"/>
  <c r="P139" i="13"/>
  <c r="Q138" i="13"/>
  <c r="N152" i="13"/>
  <c r="M153" i="13"/>
  <c r="O140" i="13"/>
  <c r="O148" i="13" s="1"/>
  <c r="C217" i="13" l="1"/>
  <c r="C208" i="13"/>
  <c r="C223" i="13" s="1"/>
  <c r="D220" i="13" s="1"/>
  <c r="O147" i="13"/>
  <c r="F189" i="13"/>
  <c r="W105" i="13"/>
  <c r="L162" i="13"/>
  <c r="U119" i="13"/>
  <c r="I176" i="13"/>
  <c r="AE63" i="13"/>
  <c r="AG55" i="13"/>
  <c r="AG56" i="13" s="1"/>
  <c r="P140" i="13"/>
  <c r="P148" i="13" s="1"/>
  <c r="AA84" i="13"/>
  <c r="AA92" i="13" s="1"/>
  <c r="D204" i="13"/>
  <c r="AB77" i="13"/>
  <c r="F195" i="13"/>
  <c r="G194" i="13"/>
  <c r="R133" i="13"/>
  <c r="I180" i="13"/>
  <c r="H181" i="13"/>
  <c r="AC70" i="13"/>
  <c r="AC78" i="13" s="1"/>
  <c r="AF56" i="13"/>
  <c r="AF64" i="13" s="1"/>
  <c r="G182" i="13"/>
  <c r="G190" i="13" s="1"/>
  <c r="AE68" i="13"/>
  <c r="AD69" i="13"/>
  <c r="M154" i="13"/>
  <c r="M162" i="13" s="1"/>
  <c r="Z92" i="13"/>
  <c r="U124" i="13"/>
  <c r="T125" i="13"/>
  <c r="X98" i="13"/>
  <c r="X106" i="13" s="1"/>
  <c r="J168" i="13"/>
  <c r="J175" i="13" s="1"/>
  <c r="O152" i="13"/>
  <c r="N153" i="13"/>
  <c r="W111" i="13"/>
  <c r="X110" i="13"/>
  <c r="Z96" i="13"/>
  <c r="Y97" i="13"/>
  <c r="L166" i="13"/>
  <c r="K167" i="13"/>
  <c r="V112" i="13"/>
  <c r="V119" i="13" s="1"/>
  <c r="S126" i="13"/>
  <c r="S134" i="13" s="1"/>
  <c r="R138" i="13"/>
  <c r="Q139" i="13"/>
  <c r="AB83" i="13"/>
  <c r="AC82" i="13"/>
  <c r="E196" i="13"/>
  <c r="E203" i="13" s="1"/>
  <c r="AI55" i="13" l="1"/>
  <c r="C221" i="13"/>
  <c r="C224" i="13"/>
  <c r="C232" i="13" s="1"/>
  <c r="C220" i="13"/>
  <c r="C222" i="13" s="1"/>
  <c r="D208" i="13"/>
  <c r="D209" i="13" s="1"/>
  <c r="D210" i="13" s="1"/>
  <c r="D217" i="13" s="1"/>
  <c r="J176" i="13"/>
  <c r="E204" i="13"/>
  <c r="AF63" i="13"/>
  <c r="AI57" i="13"/>
  <c r="M161" i="13"/>
  <c r="AG64" i="13"/>
  <c r="AI64" i="13" s="1"/>
  <c r="V120" i="13"/>
  <c r="Q140" i="13"/>
  <c r="Q147" i="13" s="1"/>
  <c r="AC77" i="13"/>
  <c r="Z97" i="13"/>
  <c r="AA96" i="13"/>
  <c r="AD70" i="13"/>
  <c r="AD78" i="13" s="1"/>
  <c r="H182" i="13"/>
  <c r="H189" i="13" s="1"/>
  <c r="AA91" i="13"/>
  <c r="AD82" i="13"/>
  <c r="AC83" i="13"/>
  <c r="X111" i="13"/>
  <c r="Y110" i="13"/>
  <c r="X105" i="13"/>
  <c r="AB84" i="13"/>
  <c r="AB91" i="13" s="1"/>
  <c r="W112" i="13"/>
  <c r="W120" i="13" s="1"/>
  <c r="AF68" i="13"/>
  <c r="AE69" i="13"/>
  <c r="J180" i="13"/>
  <c r="I181" i="13"/>
  <c r="L167" i="13"/>
  <c r="M166" i="13"/>
  <c r="G189" i="13"/>
  <c r="AG63" i="13"/>
  <c r="H194" i="13"/>
  <c r="G195" i="13"/>
  <c r="P147" i="13"/>
  <c r="N154" i="13"/>
  <c r="N162" i="13" s="1"/>
  <c r="T126" i="13"/>
  <c r="T134" i="13" s="1"/>
  <c r="R139" i="13"/>
  <c r="S138" i="13"/>
  <c r="K168" i="13"/>
  <c r="K175" i="13" s="1"/>
  <c r="P152" i="13"/>
  <c r="O153" i="13"/>
  <c r="U125" i="13"/>
  <c r="V124" i="13"/>
  <c r="S133" i="13"/>
  <c r="Y98" i="13"/>
  <c r="Y106" i="13" s="1"/>
  <c r="F196" i="13"/>
  <c r="F203" i="13" s="1"/>
  <c r="AI63" i="13" l="1"/>
  <c r="AI62" i="13"/>
  <c r="AJ62" i="13" s="1"/>
  <c r="C231" i="13"/>
  <c r="E208" i="13"/>
  <c r="AI61" i="13"/>
  <c r="AI59" i="13"/>
  <c r="AJ58" i="13" s="1"/>
  <c r="H190" i="13"/>
  <c r="K176" i="13"/>
  <c r="F204" i="13"/>
  <c r="N161" i="13"/>
  <c r="Q148" i="13"/>
  <c r="AC84" i="13"/>
  <c r="AC92" i="13" s="1"/>
  <c r="C237" i="13"/>
  <c r="D222" i="13"/>
  <c r="T138" i="13"/>
  <c r="S139" i="13"/>
  <c r="AD83" i="13"/>
  <c r="AE82" i="13"/>
  <c r="AB96" i="13"/>
  <c r="AA97" i="13"/>
  <c r="R140" i="13"/>
  <c r="R148" i="13" s="1"/>
  <c r="M167" i="13"/>
  <c r="N166" i="13"/>
  <c r="Z98" i="13"/>
  <c r="Z106" i="13" s="1"/>
  <c r="U126" i="13"/>
  <c r="U134" i="13" s="1"/>
  <c r="AE70" i="13"/>
  <c r="AE78" i="13" s="1"/>
  <c r="AB92" i="13"/>
  <c r="AF69" i="13"/>
  <c r="AG68" i="13"/>
  <c r="T133" i="13"/>
  <c r="Y105" i="13"/>
  <c r="Q152" i="13"/>
  <c r="P153" i="13"/>
  <c r="I182" i="13"/>
  <c r="I189" i="13" s="1"/>
  <c r="W119" i="13"/>
  <c r="L168" i="13"/>
  <c r="L175" i="13" s="1"/>
  <c r="O154" i="13"/>
  <c r="O162" i="13" s="1"/>
  <c r="D218" i="13"/>
  <c r="G196" i="13"/>
  <c r="G204" i="13" s="1"/>
  <c r="J181" i="13"/>
  <c r="K180" i="13"/>
  <c r="Z110" i="13"/>
  <c r="Y111" i="13"/>
  <c r="AD77" i="13"/>
  <c r="V125" i="13"/>
  <c r="W124" i="13"/>
  <c r="I194" i="13"/>
  <c r="H195" i="13"/>
  <c r="X112" i="13"/>
  <c r="X120" i="13" s="1"/>
  <c r="F208" i="13" l="1"/>
  <c r="E209" i="13"/>
  <c r="E210" i="13" s="1"/>
  <c r="E218" i="13" s="1"/>
  <c r="G203" i="13"/>
  <c r="I190" i="13"/>
  <c r="L176" i="13"/>
  <c r="AE77" i="13"/>
  <c r="R147" i="13"/>
  <c r="P154" i="13"/>
  <c r="P162" i="13" s="1"/>
  <c r="AE83" i="13"/>
  <c r="AF82" i="13"/>
  <c r="C238" i="13"/>
  <c r="C235" i="13"/>
  <c r="C234" i="13"/>
  <c r="D234" i="13"/>
  <c r="R152" i="13"/>
  <c r="Q153" i="13"/>
  <c r="N167" i="13"/>
  <c r="O166" i="13"/>
  <c r="AD84" i="13"/>
  <c r="AD92" i="13" s="1"/>
  <c r="M168" i="13"/>
  <c r="M176" i="13" s="1"/>
  <c r="AC91" i="13"/>
  <c r="J194" i="13"/>
  <c r="I195" i="13"/>
  <c r="X124" i="13"/>
  <c r="W125" i="13"/>
  <c r="V126" i="13"/>
  <c r="V134" i="13" s="1"/>
  <c r="U133" i="13"/>
  <c r="Y112" i="13"/>
  <c r="Y120" i="13" s="1"/>
  <c r="O161" i="13"/>
  <c r="X119" i="13"/>
  <c r="Z111" i="13"/>
  <c r="AA110" i="13"/>
  <c r="AG69" i="13"/>
  <c r="S140" i="13"/>
  <c r="S147" i="13" s="1"/>
  <c r="AF70" i="13"/>
  <c r="AF78" i="13" s="1"/>
  <c r="Z105" i="13"/>
  <c r="AA98" i="13"/>
  <c r="AA106" i="13" s="1"/>
  <c r="U138" i="13"/>
  <c r="T139" i="13"/>
  <c r="L180" i="13"/>
  <c r="K181" i="13"/>
  <c r="H196" i="13"/>
  <c r="H204" i="13" s="1"/>
  <c r="J182" i="13"/>
  <c r="J189" i="13" s="1"/>
  <c r="AB97" i="13"/>
  <c r="AC96" i="13"/>
  <c r="D223" i="13"/>
  <c r="E222" i="13"/>
  <c r="E217" i="13" l="1"/>
  <c r="J190" i="13"/>
  <c r="P161" i="13"/>
  <c r="F209" i="13"/>
  <c r="F210" i="13" s="1"/>
  <c r="F218" i="13" s="1"/>
  <c r="G208" i="13"/>
  <c r="S148" i="13"/>
  <c r="H203" i="13"/>
  <c r="Y119" i="13"/>
  <c r="V133" i="13"/>
  <c r="N168" i="13"/>
  <c r="N175" i="13" s="1"/>
  <c r="C245" i="13"/>
  <c r="U139" i="13"/>
  <c r="V138" i="13"/>
  <c r="P166" i="13"/>
  <c r="O167" i="13"/>
  <c r="AA105" i="13"/>
  <c r="W126" i="13"/>
  <c r="W134" i="13" s="1"/>
  <c r="Q154" i="13"/>
  <c r="Q162" i="13" s="1"/>
  <c r="C246" i="13"/>
  <c r="T140" i="13"/>
  <c r="T148" i="13" s="1"/>
  <c r="Y124" i="13"/>
  <c r="X125" i="13"/>
  <c r="M175" i="13"/>
  <c r="R153" i="13"/>
  <c r="S152" i="13"/>
  <c r="AF83" i="13"/>
  <c r="AG82" i="13"/>
  <c r="D224" i="13"/>
  <c r="AG70" i="13"/>
  <c r="AI69" i="13" s="1"/>
  <c r="AI71" i="13"/>
  <c r="I196" i="13"/>
  <c r="I203" i="13" s="1"/>
  <c r="AE84" i="13"/>
  <c r="AE92" i="13" s="1"/>
  <c r="E223" i="13"/>
  <c r="F222" i="13"/>
  <c r="K182" i="13"/>
  <c r="K189" i="13" s="1"/>
  <c r="AA111" i="13"/>
  <c r="AB110" i="13"/>
  <c r="J195" i="13"/>
  <c r="K194" i="13"/>
  <c r="AC97" i="13"/>
  <c r="AD96" i="13"/>
  <c r="AF77" i="13"/>
  <c r="AB98" i="13"/>
  <c r="AB105" i="13" s="1"/>
  <c r="L181" i="13"/>
  <c r="M180" i="13"/>
  <c r="Z112" i="13"/>
  <c r="Z119" i="13" s="1"/>
  <c r="AD91" i="13"/>
  <c r="C236" i="13"/>
  <c r="F217" i="13" l="1"/>
  <c r="H208" i="13"/>
  <c r="G209" i="13"/>
  <c r="G210" i="13" s="1"/>
  <c r="G218" i="13" s="1"/>
  <c r="Q161" i="13"/>
  <c r="N176" i="13"/>
  <c r="K190" i="13"/>
  <c r="I204" i="13"/>
  <c r="Z120" i="13"/>
  <c r="Y125" i="13"/>
  <c r="Z124" i="13"/>
  <c r="C251" i="13"/>
  <c r="D236" i="13"/>
  <c r="L182" i="13"/>
  <c r="L190" i="13" s="1"/>
  <c r="J196" i="13"/>
  <c r="J204" i="13" s="1"/>
  <c r="D232" i="13"/>
  <c r="W133" i="13"/>
  <c r="F223" i="13"/>
  <c r="G222" i="13"/>
  <c r="AI76" i="13"/>
  <c r="AJ76" i="13" s="1"/>
  <c r="AI73" i="13"/>
  <c r="AJ72" i="13" s="1"/>
  <c r="AI75" i="13"/>
  <c r="AG83" i="13"/>
  <c r="T147" i="13"/>
  <c r="AF84" i="13"/>
  <c r="AF92" i="13" s="1"/>
  <c r="AB106" i="13"/>
  <c r="E224" i="13"/>
  <c r="AG77" i="13"/>
  <c r="AI77" i="13" s="1"/>
  <c r="S153" i="13"/>
  <c r="T152" i="13"/>
  <c r="O168" i="13"/>
  <c r="O176" i="13" s="1"/>
  <c r="N180" i="13"/>
  <c r="M181" i="13"/>
  <c r="K195" i="13"/>
  <c r="L194" i="13"/>
  <c r="AC110" i="13"/>
  <c r="AB111" i="13"/>
  <c r="AE91" i="13"/>
  <c r="AG78" i="13"/>
  <c r="AI78" i="13" s="1"/>
  <c r="R154" i="13"/>
  <c r="R161" i="13" s="1"/>
  <c r="P167" i="13"/>
  <c r="Q166" i="13"/>
  <c r="AD97" i="13"/>
  <c r="AE96" i="13"/>
  <c r="W138" i="13"/>
  <c r="V139" i="13"/>
  <c r="AA112" i="13"/>
  <c r="AA120" i="13" s="1"/>
  <c r="AC98" i="13"/>
  <c r="AC106" i="13" s="1"/>
  <c r="D231" i="13"/>
  <c r="X126" i="13"/>
  <c r="X133" i="13" s="1"/>
  <c r="U140" i="13"/>
  <c r="U148" i="13" s="1"/>
  <c r="G217" i="13" l="1"/>
  <c r="I208" i="13"/>
  <c r="H209" i="13"/>
  <c r="H210" i="13" s="1"/>
  <c r="H217" i="13" s="1"/>
  <c r="X134" i="13"/>
  <c r="R162" i="13"/>
  <c r="AE97" i="13"/>
  <c r="AF96" i="13"/>
  <c r="O175" i="13"/>
  <c r="AF91" i="13"/>
  <c r="H222" i="13"/>
  <c r="G223" i="13"/>
  <c r="L189" i="13"/>
  <c r="V140" i="13"/>
  <c r="V148" i="13" s="1"/>
  <c r="W139" i="13"/>
  <c r="X138" i="13"/>
  <c r="AD98" i="13"/>
  <c r="AD106" i="13" s="1"/>
  <c r="AB112" i="13"/>
  <c r="AB120" i="13" s="1"/>
  <c r="E231" i="13"/>
  <c r="F224" i="13"/>
  <c r="F232" i="13" s="1"/>
  <c r="AC105" i="13"/>
  <c r="U147" i="13"/>
  <c r="Q167" i="13"/>
  <c r="R166" i="13"/>
  <c r="AC111" i="13"/>
  <c r="AD110" i="13"/>
  <c r="T153" i="13"/>
  <c r="U152" i="13"/>
  <c r="E232" i="13"/>
  <c r="D237" i="13"/>
  <c r="E236" i="13"/>
  <c r="P168" i="13"/>
  <c r="P175" i="13" s="1"/>
  <c r="S154" i="13"/>
  <c r="S162" i="13" s="1"/>
  <c r="AG84" i="13"/>
  <c r="AI83" i="13" s="1"/>
  <c r="AI85" i="13"/>
  <c r="C252" i="13"/>
  <c r="C259" i="13" s="1"/>
  <c r="C249" i="13"/>
  <c r="D248" i="13"/>
  <c r="C248" i="13"/>
  <c r="L195" i="13"/>
  <c r="M194" i="13"/>
  <c r="J203" i="13"/>
  <c r="AA124" i="13"/>
  <c r="Z125" i="13"/>
  <c r="AA119" i="13"/>
  <c r="K196" i="13"/>
  <c r="K204" i="13" s="1"/>
  <c r="M182" i="13"/>
  <c r="M189" i="13" s="1"/>
  <c r="H218" i="13"/>
  <c r="Y126" i="13"/>
  <c r="Y134" i="13" s="1"/>
  <c r="N181" i="13"/>
  <c r="O180" i="13"/>
  <c r="I209" i="13" l="1"/>
  <c r="I210" i="13" s="1"/>
  <c r="I218" i="13" s="1"/>
  <c r="J208" i="13"/>
  <c r="P176" i="13"/>
  <c r="M190" i="13"/>
  <c r="V147" i="13"/>
  <c r="S161" i="13"/>
  <c r="V152" i="13"/>
  <c r="U153" i="13"/>
  <c r="AD105" i="13"/>
  <c r="G224" i="13"/>
  <c r="G232" i="13" s="1"/>
  <c r="T154" i="13"/>
  <c r="T162" i="13" s="1"/>
  <c r="K203" i="13"/>
  <c r="M195" i="13"/>
  <c r="N194" i="13"/>
  <c r="C260" i="13"/>
  <c r="AD111" i="13"/>
  <c r="AE110" i="13"/>
  <c r="F231" i="13"/>
  <c r="H223" i="13"/>
  <c r="I222" i="13"/>
  <c r="Y133" i="13"/>
  <c r="L196" i="13"/>
  <c r="L203" i="13" s="1"/>
  <c r="AI90" i="13"/>
  <c r="AJ90" i="13" s="1"/>
  <c r="AI89" i="13"/>
  <c r="AI87" i="13"/>
  <c r="AJ86" i="13" s="1"/>
  <c r="AC112" i="13"/>
  <c r="AC120" i="13" s="1"/>
  <c r="X139" i="13"/>
  <c r="Y138" i="13"/>
  <c r="R167" i="13"/>
  <c r="S166" i="13"/>
  <c r="W140" i="13"/>
  <c r="W147" i="13" s="1"/>
  <c r="O181" i="13"/>
  <c r="P180" i="13"/>
  <c r="Z126" i="13"/>
  <c r="Z133" i="13" s="1"/>
  <c r="C250" i="13"/>
  <c r="AG91" i="13"/>
  <c r="AI91" i="13" s="1"/>
  <c r="F236" i="13"/>
  <c r="E237" i="13"/>
  <c r="Q168" i="13"/>
  <c r="Q176" i="13" s="1"/>
  <c r="AB119" i="13"/>
  <c r="AG96" i="13"/>
  <c r="AF97" i="13"/>
  <c r="N182" i="13"/>
  <c r="N190" i="13" s="1"/>
  <c r="AB124" i="13"/>
  <c r="AA125" i="13"/>
  <c r="AG92" i="13"/>
  <c r="AI92" i="13" s="1"/>
  <c r="D238" i="13"/>
  <c r="D245" i="13" s="1"/>
  <c r="AE98" i="13"/>
  <c r="AE105" i="13" s="1"/>
  <c r="I217" i="13" l="1"/>
  <c r="K208" i="13"/>
  <c r="J209" i="13"/>
  <c r="J210" i="13" s="1"/>
  <c r="J217" i="13" s="1"/>
  <c r="W148" i="13"/>
  <c r="D246" i="13"/>
  <c r="AG97" i="13"/>
  <c r="AG98" i="13" s="1"/>
  <c r="Z134" i="13"/>
  <c r="L204" i="13"/>
  <c r="M196" i="13"/>
  <c r="M204" i="13" s="1"/>
  <c r="AE106" i="13"/>
  <c r="AC124" i="13"/>
  <c r="AB125" i="13"/>
  <c r="Q175" i="13"/>
  <c r="I223" i="13"/>
  <c r="J222" i="13"/>
  <c r="AA126" i="13"/>
  <c r="AA133" i="13" s="1"/>
  <c r="Q180" i="13"/>
  <c r="P181" i="13"/>
  <c r="T166" i="13"/>
  <c r="S167" i="13"/>
  <c r="H224" i="13"/>
  <c r="H231" i="13" s="1"/>
  <c r="N189" i="13"/>
  <c r="E238" i="13"/>
  <c r="E246" i="13" s="1"/>
  <c r="O182" i="13"/>
  <c r="O190" i="13" s="1"/>
  <c r="R168" i="13"/>
  <c r="R175" i="13" s="1"/>
  <c r="T161" i="13"/>
  <c r="U154" i="13"/>
  <c r="U161" i="13" s="1"/>
  <c r="G236" i="13"/>
  <c r="F237" i="13"/>
  <c r="Y139" i="13"/>
  <c r="Z138" i="13"/>
  <c r="AF110" i="13"/>
  <c r="AE111" i="13"/>
  <c r="W152" i="13"/>
  <c r="V153" i="13"/>
  <c r="AF98" i="13"/>
  <c r="AF105" i="13" s="1"/>
  <c r="X140" i="13"/>
  <c r="X148" i="13" s="1"/>
  <c r="AD112" i="13"/>
  <c r="AD120" i="13" s="1"/>
  <c r="G231" i="13"/>
  <c r="C265" i="13"/>
  <c r="D250" i="13"/>
  <c r="AC119" i="13"/>
  <c r="N195" i="13"/>
  <c r="O194" i="13"/>
  <c r="AI97" i="13" l="1"/>
  <c r="J218" i="13"/>
  <c r="L208" i="13"/>
  <c r="K209" i="13"/>
  <c r="K210" i="13" s="1"/>
  <c r="K217" i="13" s="1"/>
  <c r="AI99" i="13"/>
  <c r="E245" i="13"/>
  <c r="R176" i="13"/>
  <c r="U166" i="13"/>
  <c r="T167" i="13"/>
  <c r="C266" i="13"/>
  <c r="C263" i="13"/>
  <c r="C262" i="13"/>
  <c r="D262" i="13"/>
  <c r="AF106" i="13"/>
  <c r="Y140" i="13"/>
  <c r="Y148" i="13" s="1"/>
  <c r="P182" i="13"/>
  <c r="P190" i="13" s="1"/>
  <c r="I224" i="13"/>
  <c r="I232" i="13" s="1"/>
  <c r="AG106" i="13"/>
  <c r="J223" i="13"/>
  <c r="K222" i="13"/>
  <c r="F238" i="13"/>
  <c r="F245" i="13" s="1"/>
  <c r="R180" i="13"/>
  <c r="Q181" i="13"/>
  <c r="G237" i="13"/>
  <c r="H236" i="13"/>
  <c r="H232" i="13"/>
  <c r="AA134" i="13"/>
  <c r="AB126" i="13"/>
  <c r="AB134" i="13" s="1"/>
  <c r="AC125" i="13"/>
  <c r="AD124" i="13"/>
  <c r="W153" i="13"/>
  <c r="X152" i="13"/>
  <c r="O189" i="13"/>
  <c r="AE112" i="13"/>
  <c r="AE119" i="13" s="1"/>
  <c r="U162" i="13"/>
  <c r="M203" i="13"/>
  <c r="E250" i="13"/>
  <c r="D251" i="13"/>
  <c r="AA138" i="13"/>
  <c r="Z139" i="13"/>
  <c r="AD119" i="13"/>
  <c r="V154" i="13"/>
  <c r="V161" i="13" s="1"/>
  <c r="P194" i="13"/>
  <c r="O195" i="13"/>
  <c r="N196" i="13"/>
  <c r="N204" i="13" s="1"/>
  <c r="X147" i="13"/>
  <c r="AF111" i="13"/>
  <c r="AG110" i="13"/>
  <c r="S168" i="13"/>
  <c r="S176" i="13" s="1"/>
  <c r="AG105" i="13"/>
  <c r="AI105" i="13" s="1"/>
  <c r="AI104" i="13" l="1"/>
  <c r="AJ104" i="13" s="1"/>
  <c r="AI106" i="13"/>
  <c r="K218" i="13"/>
  <c r="AI103" i="13"/>
  <c r="M208" i="13"/>
  <c r="L209" i="13"/>
  <c r="L210" i="13" s="1"/>
  <c r="L217" i="13" s="1"/>
  <c r="AI101" i="13"/>
  <c r="AJ100" i="13" s="1"/>
  <c r="I231" i="13"/>
  <c r="AG111" i="13"/>
  <c r="AI113" i="13" s="1"/>
  <c r="AE120" i="13"/>
  <c r="C264" i="13"/>
  <c r="C279" i="13" s="1"/>
  <c r="Y152" i="13"/>
  <c r="X153" i="13"/>
  <c r="P189" i="13"/>
  <c r="AD125" i="13"/>
  <c r="AE124" i="13"/>
  <c r="S175" i="13"/>
  <c r="N203" i="13"/>
  <c r="AB138" i="13"/>
  <c r="AA139" i="13"/>
  <c r="O196" i="13"/>
  <c r="O204" i="13" s="1"/>
  <c r="D252" i="13"/>
  <c r="D259" i="13" s="1"/>
  <c r="W154" i="13"/>
  <c r="W161" i="13" s="1"/>
  <c r="H237" i="13"/>
  <c r="I236" i="13"/>
  <c r="L222" i="13"/>
  <c r="K223" i="13"/>
  <c r="Q194" i="13"/>
  <c r="P195" i="13"/>
  <c r="J224" i="13"/>
  <c r="J232" i="13" s="1"/>
  <c r="AC126" i="13"/>
  <c r="AC133" i="13" s="1"/>
  <c r="Q182" i="13"/>
  <c r="Q190" i="13" s="1"/>
  <c r="Y147" i="13"/>
  <c r="C273" i="13"/>
  <c r="F250" i="13"/>
  <c r="E251" i="13"/>
  <c r="AF112" i="13"/>
  <c r="AF120" i="13" s="1"/>
  <c r="V162" i="13"/>
  <c r="AB133" i="13"/>
  <c r="S180" i="13"/>
  <c r="R181" i="13"/>
  <c r="C274" i="13"/>
  <c r="T168" i="13"/>
  <c r="T176" i="13" s="1"/>
  <c r="V166" i="13"/>
  <c r="U167" i="13"/>
  <c r="G238" i="13"/>
  <c r="G245" i="13" s="1"/>
  <c r="Z140" i="13"/>
  <c r="Z147" i="13" s="1"/>
  <c r="F246" i="13"/>
  <c r="L218" i="13" l="1"/>
  <c r="AG112" i="13"/>
  <c r="AI111" i="13" s="1"/>
  <c r="AI118" i="13" s="1"/>
  <c r="AJ118" i="13" s="1"/>
  <c r="N208" i="13"/>
  <c r="M209" i="13"/>
  <c r="M210" i="13" s="1"/>
  <c r="M218" i="13" s="1"/>
  <c r="T175" i="13"/>
  <c r="AC134" i="13"/>
  <c r="J231" i="13"/>
  <c r="Q189" i="13"/>
  <c r="D260" i="13"/>
  <c r="D264" i="13"/>
  <c r="E264" i="13" s="1"/>
  <c r="J236" i="13"/>
  <c r="I237" i="13"/>
  <c r="AF124" i="13"/>
  <c r="AE125" i="13"/>
  <c r="H238" i="13"/>
  <c r="H246" i="13" s="1"/>
  <c r="AD126" i="13"/>
  <c r="AD134" i="13" s="1"/>
  <c r="R182" i="13"/>
  <c r="R190" i="13" s="1"/>
  <c r="F251" i="13"/>
  <c r="G250" i="13"/>
  <c r="T180" i="13"/>
  <c r="S181" i="13"/>
  <c r="O203" i="13"/>
  <c r="AI115" i="13"/>
  <c r="AI117" i="13"/>
  <c r="W162" i="13"/>
  <c r="C280" i="13"/>
  <c r="C277" i="13"/>
  <c r="C276" i="13"/>
  <c r="D276" i="13"/>
  <c r="G246" i="13"/>
  <c r="AF119" i="13"/>
  <c r="P196" i="13"/>
  <c r="P203" i="13" s="1"/>
  <c r="AA140" i="13"/>
  <c r="AA147" i="13" s="1"/>
  <c r="Z148" i="13"/>
  <c r="U168" i="13"/>
  <c r="U176" i="13" s="1"/>
  <c r="V167" i="13"/>
  <c r="W166" i="13"/>
  <c r="R194" i="13"/>
  <c r="Q195" i="13"/>
  <c r="AB139" i="13"/>
  <c r="AC138" i="13"/>
  <c r="X154" i="13"/>
  <c r="X161" i="13" s="1"/>
  <c r="E252" i="13"/>
  <c r="E260" i="13" s="1"/>
  <c r="K224" i="13"/>
  <c r="K232" i="13" s="1"/>
  <c r="Z152" i="13"/>
  <c r="Y153" i="13"/>
  <c r="M222" i="13"/>
  <c r="L223" i="13"/>
  <c r="AG120" i="13" l="1"/>
  <c r="AI120" i="13" s="1"/>
  <c r="AG119" i="13"/>
  <c r="AI119" i="13" s="1"/>
  <c r="AJ114" i="13"/>
  <c r="M217" i="13"/>
  <c r="N209" i="13"/>
  <c r="N210" i="13" s="1"/>
  <c r="N217" i="13" s="1"/>
  <c r="O208" i="13"/>
  <c r="X162" i="13"/>
  <c r="C278" i="13"/>
  <c r="C293" i="13" s="1"/>
  <c r="D265" i="13"/>
  <c r="D266" i="13" s="1"/>
  <c r="R189" i="13"/>
  <c r="E265" i="13"/>
  <c r="F264" i="13"/>
  <c r="E259" i="13"/>
  <c r="X166" i="13"/>
  <c r="W167" i="13"/>
  <c r="AE126" i="13"/>
  <c r="AE134" i="13" s="1"/>
  <c r="P204" i="13"/>
  <c r="C287" i="13"/>
  <c r="V168" i="13"/>
  <c r="V176" i="13" s="1"/>
  <c r="Z153" i="13"/>
  <c r="AA152" i="13"/>
  <c r="S182" i="13"/>
  <c r="S189" i="13" s="1"/>
  <c r="AD133" i="13"/>
  <c r="AF125" i="13"/>
  <c r="AG124" i="13"/>
  <c r="L224" i="13"/>
  <c r="L232" i="13" s="1"/>
  <c r="U180" i="13"/>
  <c r="T181" i="13"/>
  <c r="I238" i="13"/>
  <c r="I246" i="13" s="1"/>
  <c r="Y154" i="13"/>
  <c r="Y162" i="13" s="1"/>
  <c r="C288" i="13"/>
  <c r="K231" i="13"/>
  <c r="AC139" i="13"/>
  <c r="AD138" i="13"/>
  <c r="U175" i="13"/>
  <c r="AA148" i="13"/>
  <c r="G251" i="13"/>
  <c r="H250" i="13"/>
  <c r="H245" i="13"/>
  <c r="K236" i="13"/>
  <c r="J237" i="13"/>
  <c r="Q196" i="13"/>
  <c r="Q204" i="13" s="1"/>
  <c r="R195" i="13"/>
  <c r="S194" i="13"/>
  <c r="M223" i="13"/>
  <c r="N222" i="13"/>
  <c r="AB140" i="13"/>
  <c r="AB148" i="13" s="1"/>
  <c r="F252" i="13"/>
  <c r="N218" i="13" l="1"/>
  <c r="D278" i="13"/>
  <c r="E278" i="13" s="1"/>
  <c r="P208" i="13"/>
  <c r="O209" i="13"/>
  <c r="O210" i="13" s="1"/>
  <c r="O217" i="13" s="1"/>
  <c r="L231" i="13"/>
  <c r="Y161" i="13"/>
  <c r="AB147" i="13"/>
  <c r="V175" i="13"/>
  <c r="I245" i="13"/>
  <c r="AG125" i="13"/>
  <c r="AG126" i="13" s="1"/>
  <c r="S190" i="13"/>
  <c r="J238" i="13"/>
  <c r="J246" i="13" s="1"/>
  <c r="AC140" i="13"/>
  <c r="AC148" i="13" s="1"/>
  <c r="W168" i="13"/>
  <c r="W175" i="13" s="1"/>
  <c r="N223" i="13"/>
  <c r="O222" i="13"/>
  <c r="Y166" i="13"/>
  <c r="X167" i="13"/>
  <c r="AA153" i="13"/>
  <c r="AB152" i="13"/>
  <c r="AE133" i="13"/>
  <c r="F259" i="13"/>
  <c r="M224" i="13"/>
  <c r="M232" i="13" s="1"/>
  <c r="F260" i="13"/>
  <c r="S195" i="13"/>
  <c r="T194" i="13"/>
  <c r="H251" i="13"/>
  <c r="I250" i="13"/>
  <c r="Z154" i="13"/>
  <c r="Z162" i="13" s="1"/>
  <c r="G264" i="13"/>
  <c r="F265" i="13"/>
  <c r="V180" i="13"/>
  <c r="U181" i="13"/>
  <c r="K237" i="13"/>
  <c r="L236" i="13"/>
  <c r="R196" i="13"/>
  <c r="R204" i="13" s="1"/>
  <c r="G252" i="13"/>
  <c r="G260" i="13" s="1"/>
  <c r="T182" i="13"/>
  <c r="T189" i="13" s="1"/>
  <c r="E266" i="13"/>
  <c r="E274" i="13" s="1"/>
  <c r="D273" i="13"/>
  <c r="C290" i="13"/>
  <c r="C294" i="13"/>
  <c r="C301" i="13" s="1"/>
  <c r="C291" i="13"/>
  <c r="D290" i="13"/>
  <c r="AF126" i="13"/>
  <c r="AF134" i="13" s="1"/>
  <c r="Q203" i="13"/>
  <c r="AE138" i="13"/>
  <c r="AD139" i="13"/>
  <c r="D274" i="13"/>
  <c r="D279" i="13" l="1"/>
  <c r="O218" i="13"/>
  <c r="P209" i="13"/>
  <c r="P210" i="13" s="1"/>
  <c r="P218" i="13" s="1"/>
  <c r="Q208" i="13"/>
  <c r="R203" i="13"/>
  <c r="T190" i="13"/>
  <c r="Z161" i="13"/>
  <c r="AI127" i="13"/>
  <c r="AI125" i="13"/>
  <c r="AG134" i="13"/>
  <c r="AI134" i="13" s="1"/>
  <c r="C292" i="13"/>
  <c r="D292" i="13" s="1"/>
  <c r="D293" i="13" s="1"/>
  <c r="AF133" i="13"/>
  <c r="G259" i="13"/>
  <c r="W176" i="13"/>
  <c r="AG133" i="13"/>
  <c r="K238" i="13"/>
  <c r="K246" i="13" s="1"/>
  <c r="I251" i="13"/>
  <c r="J250" i="13"/>
  <c r="P217" i="13"/>
  <c r="X168" i="13"/>
  <c r="X176" i="13" s="1"/>
  <c r="AC147" i="13"/>
  <c r="F266" i="13"/>
  <c r="F274" i="13" s="1"/>
  <c r="S196" i="13"/>
  <c r="S204" i="13" s="1"/>
  <c r="AB153" i="13"/>
  <c r="AC152" i="13"/>
  <c r="Y167" i="13"/>
  <c r="Z166" i="13"/>
  <c r="H264" i="13"/>
  <c r="G265" i="13"/>
  <c r="AA154" i="13"/>
  <c r="AA162" i="13" s="1"/>
  <c r="P222" i="13"/>
  <c r="O223" i="13"/>
  <c r="U182" i="13"/>
  <c r="U189" i="13" s="1"/>
  <c r="H252" i="13"/>
  <c r="H259" i="13" s="1"/>
  <c r="AD140" i="13"/>
  <c r="AD148" i="13" s="1"/>
  <c r="D280" i="13"/>
  <c r="D287" i="13" s="1"/>
  <c r="N224" i="13"/>
  <c r="N232" i="13" s="1"/>
  <c r="J245" i="13"/>
  <c r="E273" i="13"/>
  <c r="F278" i="13"/>
  <c r="E279" i="13"/>
  <c r="M231" i="13"/>
  <c r="V181" i="13"/>
  <c r="W180" i="13"/>
  <c r="T195" i="13"/>
  <c r="U194" i="13"/>
  <c r="AF138" i="13"/>
  <c r="AE139" i="13"/>
  <c r="C302" i="13"/>
  <c r="M236" i="13"/>
  <c r="L237" i="13"/>
  <c r="E292" i="13" l="1"/>
  <c r="AI133" i="13"/>
  <c r="AI132" i="13"/>
  <c r="AJ132" i="13" s="1"/>
  <c r="AI129" i="13"/>
  <c r="AJ128" i="13" s="1"/>
  <c r="Q209" i="13"/>
  <c r="Q210" i="13" s="1"/>
  <c r="Q218" i="13" s="1"/>
  <c r="R208" i="13"/>
  <c r="AI131" i="13"/>
  <c r="AD147" i="13"/>
  <c r="D288" i="13"/>
  <c r="T196" i="13"/>
  <c r="T203" i="13" s="1"/>
  <c r="G278" i="13"/>
  <c r="F279" i="13"/>
  <c r="O224" i="13"/>
  <c r="O231" i="13" s="1"/>
  <c r="Y168" i="13"/>
  <c r="Y176" i="13" s="1"/>
  <c r="I252" i="13"/>
  <c r="I259" i="13" s="1"/>
  <c r="W181" i="13"/>
  <c r="X180" i="13"/>
  <c r="P223" i="13"/>
  <c r="Q222" i="13"/>
  <c r="AB154" i="13"/>
  <c r="AB161" i="13" s="1"/>
  <c r="K245" i="13"/>
  <c r="D294" i="13"/>
  <c r="H260" i="13"/>
  <c r="AA161" i="13"/>
  <c r="V182" i="13"/>
  <c r="V190" i="13" s="1"/>
  <c r="N236" i="13"/>
  <c r="M237" i="13"/>
  <c r="F292" i="13"/>
  <c r="E293" i="13"/>
  <c r="S203" i="13"/>
  <c r="X175" i="13"/>
  <c r="U190" i="13"/>
  <c r="G266" i="13"/>
  <c r="G273" i="13" s="1"/>
  <c r="L238" i="13"/>
  <c r="L245" i="13" s="1"/>
  <c r="AE140" i="13"/>
  <c r="AE148" i="13" s="1"/>
  <c r="AG138" i="13"/>
  <c r="AF139" i="13"/>
  <c r="I264" i="13"/>
  <c r="H265" i="13"/>
  <c r="AC153" i="13"/>
  <c r="AD152" i="13"/>
  <c r="N231" i="13"/>
  <c r="U195" i="13"/>
  <c r="V194" i="13"/>
  <c r="E280" i="13"/>
  <c r="E288" i="13" s="1"/>
  <c r="Z167" i="13"/>
  <c r="AA166" i="13"/>
  <c r="F273" i="13"/>
  <c r="J251" i="13"/>
  <c r="K250" i="13"/>
  <c r="Q217" i="13" l="1"/>
  <c r="AG139" i="13"/>
  <c r="AI141" i="13" s="1"/>
  <c r="S208" i="13"/>
  <c r="R209" i="13"/>
  <c r="R210" i="13" s="1"/>
  <c r="R217" i="13" s="1"/>
  <c r="E287" i="13"/>
  <c r="T204" i="13"/>
  <c r="V189" i="13"/>
  <c r="G274" i="13"/>
  <c r="AB162" i="13"/>
  <c r="AE147" i="13"/>
  <c r="W182" i="13"/>
  <c r="W189" i="13" s="1"/>
  <c r="O232" i="13"/>
  <c r="AC154" i="13"/>
  <c r="AC162" i="13" s="1"/>
  <c r="N237" i="13"/>
  <c r="O236" i="13"/>
  <c r="I260" i="13"/>
  <c r="F280" i="13"/>
  <c r="F287" i="13" s="1"/>
  <c r="J264" i="13"/>
  <c r="I265" i="13"/>
  <c r="L246" i="13"/>
  <c r="E294" i="13"/>
  <c r="E302" i="13" s="1"/>
  <c r="D301" i="13"/>
  <c r="H278" i="13"/>
  <c r="G279" i="13"/>
  <c r="AA167" i="13"/>
  <c r="AB166" i="13"/>
  <c r="AE152" i="13"/>
  <c r="AD153" i="13"/>
  <c r="M238" i="13"/>
  <c r="M245" i="13" s="1"/>
  <c r="H266" i="13"/>
  <c r="H273" i="13" s="1"/>
  <c r="AF140" i="13"/>
  <c r="AF148" i="13" s="1"/>
  <c r="G292" i="13"/>
  <c r="F293" i="13"/>
  <c r="D302" i="13"/>
  <c r="Q223" i="13"/>
  <c r="R222" i="13"/>
  <c r="Z168" i="13"/>
  <c r="Z176" i="13" s="1"/>
  <c r="L250" i="13"/>
  <c r="K251" i="13"/>
  <c r="V195" i="13"/>
  <c r="W194" i="13"/>
  <c r="AG140" i="13"/>
  <c r="P224" i="13"/>
  <c r="P232" i="13" s="1"/>
  <c r="Y175" i="13"/>
  <c r="J252" i="13"/>
  <c r="J260" i="13" s="1"/>
  <c r="U196" i="13"/>
  <c r="U204" i="13" s="1"/>
  <c r="X181" i="13"/>
  <c r="Y180" i="13"/>
  <c r="AI139" i="13" l="1"/>
  <c r="AI146" i="13" s="1"/>
  <c r="AJ146" i="13" s="1"/>
  <c r="R218" i="13"/>
  <c r="S209" i="13"/>
  <c r="S210" i="13" s="1"/>
  <c r="S218" i="13" s="1"/>
  <c r="T208" i="13"/>
  <c r="Z175" i="13"/>
  <c r="M246" i="13"/>
  <c r="P231" i="13"/>
  <c r="J259" i="13"/>
  <c r="U203" i="13"/>
  <c r="H274" i="13"/>
  <c r="V196" i="13"/>
  <c r="V203" i="13" s="1"/>
  <c r="G280" i="13"/>
  <c r="G288" i="13" s="1"/>
  <c r="J265" i="13"/>
  <c r="K264" i="13"/>
  <c r="N238" i="13"/>
  <c r="N246" i="13" s="1"/>
  <c r="F294" i="13"/>
  <c r="H279" i="13"/>
  <c r="I278" i="13"/>
  <c r="K252" i="13"/>
  <c r="K260" i="13" s="1"/>
  <c r="Z180" i="13"/>
  <c r="Y181" i="13"/>
  <c r="M250" i="13"/>
  <c r="L251" i="13"/>
  <c r="H292" i="13"/>
  <c r="G293" i="13"/>
  <c r="AC161" i="13"/>
  <c r="AF147" i="13"/>
  <c r="AD154" i="13"/>
  <c r="AD161" i="13" s="1"/>
  <c r="E301" i="13"/>
  <c r="F288" i="13"/>
  <c r="X182" i="13"/>
  <c r="X190" i="13" s="1"/>
  <c r="AI145" i="13"/>
  <c r="AI143" i="13"/>
  <c r="AJ142" i="13" s="1"/>
  <c r="AG147" i="13"/>
  <c r="AG148" i="13"/>
  <c r="AI148" i="13" s="1"/>
  <c r="AF152" i="13"/>
  <c r="AE153" i="13"/>
  <c r="W190" i="13"/>
  <c r="R223" i="13"/>
  <c r="S222" i="13"/>
  <c r="AC166" i="13"/>
  <c r="AB167" i="13"/>
  <c r="X194" i="13"/>
  <c r="W195" i="13"/>
  <c r="Q224" i="13"/>
  <c r="Q232" i="13" s="1"/>
  <c r="AA168" i="13"/>
  <c r="AA176" i="13" s="1"/>
  <c r="I266" i="13"/>
  <c r="I274" i="13" s="1"/>
  <c r="O237" i="13"/>
  <c r="P236" i="13"/>
  <c r="AI147" i="13" l="1"/>
  <c r="S217" i="13"/>
  <c r="T209" i="13"/>
  <c r="T210" i="13" s="1"/>
  <c r="T217" i="13" s="1"/>
  <c r="U208" i="13"/>
  <c r="Q231" i="13"/>
  <c r="V204" i="13"/>
  <c r="N245" i="13"/>
  <c r="X189" i="13"/>
  <c r="AA175" i="13"/>
  <c r="AD166" i="13"/>
  <c r="AC167" i="13"/>
  <c r="N250" i="13"/>
  <c r="M251" i="13"/>
  <c r="J266" i="13"/>
  <c r="J274" i="13" s="1"/>
  <c r="Y182" i="13"/>
  <c r="Y189" i="13" s="1"/>
  <c r="Q236" i="13"/>
  <c r="P237" i="13"/>
  <c r="R224" i="13"/>
  <c r="R231" i="13" s="1"/>
  <c r="AA180" i="13"/>
  <c r="Z181" i="13"/>
  <c r="F301" i="13"/>
  <c r="G287" i="13"/>
  <c r="F302" i="13"/>
  <c r="K259" i="13"/>
  <c r="I273" i="13"/>
  <c r="W196" i="13"/>
  <c r="W204" i="13" s="1"/>
  <c r="AE154" i="13"/>
  <c r="AE161" i="13" s="1"/>
  <c r="AD162" i="13"/>
  <c r="G294" i="13"/>
  <c r="G302" i="13" s="1"/>
  <c r="T222" i="13"/>
  <c r="S223" i="13"/>
  <c r="O238" i="13"/>
  <c r="O246" i="13" s="1"/>
  <c r="X195" i="13"/>
  <c r="Y194" i="13"/>
  <c r="AG152" i="13"/>
  <c r="AF153" i="13"/>
  <c r="H293" i="13"/>
  <c r="I292" i="13"/>
  <c r="J278" i="13"/>
  <c r="I279" i="13"/>
  <c r="AB168" i="13"/>
  <c r="AB176" i="13" s="1"/>
  <c r="L252" i="13"/>
  <c r="L260" i="13" s="1"/>
  <c r="H280" i="13"/>
  <c r="H288" i="13" s="1"/>
  <c r="L264" i="13"/>
  <c r="K265" i="13"/>
  <c r="AG153" i="13" l="1"/>
  <c r="T218" i="13"/>
  <c r="V208" i="13"/>
  <c r="U209" i="13"/>
  <c r="U210" i="13" s="1"/>
  <c r="U217" i="13" s="1"/>
  <c r="AB175" i="13"/>
  <c r="AE162" i="13"/>
  <c r="AF154" i="13"/>
  <c r="AF161" i="13" s="1"/>
  <c r="U222" i="13"/>
  <c r="T223" i="13"/>
  <c r="Z182" i="13"/>
  <c r="Z190" i="13" s="1"/>
  <c r="R236" i="13"/>
  <c r="Q237" i="13"/>
  <c r="H294" i="13"/>
  <c r="H302" i="13" s="1"/>
  <c r="AB180" i="13"/>
  <c r="AA181" i="13"/>
  <c r="J273" i="13"/>
  <c r="AG154" i="13"/>
  <c r="AI153" i="13" s="1"/>
  <c r="AI155" i="13"/>
  <c r="W203" i="13"/>
  <c r="M264" i="13"/>
  <c r="L265" i="13"/>
  <c r="Z194" i="13"/>
  <c r="Y195" i="13"/>
  <c r="G301" i="13"/>
  <c r="Y190" i="13"/>
  <c r="S224" i="13"/>
  <c r="S231" i="13" s="1"/>
  <c r="X196" i="13"/>
  <c r="X203" i="13" s="1"/>
  <c r="M252" i="13"/>
  <c r="M259" i="13" s="1"/>
  <c r="K266" i="13"/>
  <c r="K274" i="13" s="1"/>
  <c r="R232" i="13"/>
  <c r="O250" i="13"/>
  <c r="N251" i="13"/>
  <c r="H287" i="13"/>
  <c r="O245" i="13"/>
  <c r="L259" i="13"/>
  <c r="I280" i="13"/>
  <c r="I288" i="13" s="1"/>
  <c r="J279" i="13"/>
  <c r="K278" i="13"/>
  <c r="I293" i="13"/>
  <c r="J292" i="13"/>
  <c r="AC168" i="13"/>
  <c r="AC176" i="13" s="1"/>
  <c r="P238" i="13"/>
  <c r="P246" i="13" s="1"/>
  <c r="AD167" i="13"/>
  <c r="AE166" i="13"/>
  <c r="U218" i="13" l="1"/>
  <c r="V209" i="13"/>
  <c r="V210" i="13" s="1"/>
  <c r="V217" i="13" s="1"/>
  <c r="W208" i="13"/>
  <c r="M260" i="13"/>
  <c r="S232" i="13"/>
  <c r="N252" i="13"/>
  <c r="N259" i="13" s="1"/>
  <c r="L266" i="13"/>
  <c r="L274" i="13" s="1"/>
  <c r="AA182" i="13"/>
  <c r="AA189" i="13" s="1"/>
  <c r="Z189" i="13"/>
  <c r="M265" i="13"/>
  <c r="N264" i="13"/>
  <c r="AC180" i="13"/>
  <c r="AB181" i="13"/>
  <c r="J280" i="13"/>
  <c r="J288" i="13" s="1"/>
  <c r="P245" i="13"/>
  <c r="AC175" i="13"/>
  <c r="X204" i="13"/>
  <c r="AI157" i="13"/>
  <c r="AJ156" i="13" s="1"/>
  <c r="AI160" i="13"/>
  <c r="AJ160" i="13" s="1"/>
  <c r="AI159" i="13"/>
  <c r="T224" i="13"/>
  <c r="T232" i="13" s="1"/>
  <c r="I287" i="13"/>
  <c r="K273" i="13"/>
  <c r="AG162" i="13"/>
  <c r="H301" i="13"/>
  <c r="U223" i="13"/>
  <c r="V222" i="13"/>
  <c r="J293" i="13"/>
  <c r="K292" i="13"/>
  <c r="Y196" i="13"/>
  <c r="Y204" i="13" s="1"/>
  <c r="AG161" i="13"/>
  <c r="AI161" i="13" s="1"/>
  <c r="Q238" i="13"/>
  <c r="Q245" i="13" s="1"/>
  <c r="AF162" i="13"/>
  <c r="K279" i="13"/>
  <c r="L278" i="13"/>
  <c r="O251" i="13"/>
  <c r="P250" i="13"/>
  <c r="AF166" i="13"/>
  <c r="AE167" i="13"/>
  <c r="AD168" i="13"/>
  <c r="AD176" i="13" s="1"/>
  <c r="I294" i="13"/>
  <c r="I302" i="13" s="1"/>
  <c r="Z195" i="13"/>
  <c r="AA194" i="13"/>
  <c r="R237" i="13"/>
  <c r="S236" i="13"/>
  <c r="V218" i="13" l="1"/>
  <c r="AI162" i="13"/>
  <c r="X208" i="13"/>
  <c r="W209" i="13"/>
  <c r="W210" i="13" s="1"/>
  <c r="W217" i="13" s="1"/>
  <c r="N260" i="13"/>
  <c r="Q246" i="13"/>
  <c r="J287" i="13"/>
  <c r="T231" i="13"/>
  <c r="AE168" i="13"/>
  <c r="AE176" i="13" s="1"/>
  <c r="AA190" i="13"/>
  <c r="AF167" i="13"/>
  <c r="AG166" i="13"/>
  <c r="AG167" i="13" s="1"/>
  <c r="AB182" i="13"/>
  <c r="AB189" i="13" s="1"/>
  <c r="AD180" i="13"/>
  <c r="AC181" i="13"/>
  <c r="L273" i="13"/>
  <c r="Z196" i="13"/>
  <c r="Z204" i="13" s="1"/>
  <c r="I301" i="13"/>
  <c r="O252" i="13"/>
  <c r="O260" i="13" s="1"/>
  <c r="Y203" i="13"/>
  <c r="W222" i="13"/>
  <c r="V223" i="13"/>
  <c r="N265" i="13"/>
  <c r="O264" i="13"/>
  <c r="M278" i="13"/>
  <c r="L279" i="13"/>
  <c r="AD175" i="13"/>
  <c r="K280" i="13"/>
  <c r="K288" i="13" s="1"/>
  <c r="U224" i="13"/>
  <c r="U231" i="13" s="1"/>
  <c r="M266" i="13"/>
  <c r="M274" i="13" s="1"/>
  <c r="AA195" i="13"/>
  <c r="AB194" i="13"/>
  <c r="S237" i="13"/>
  <c r="T236" i="13"/>
  <c r="L292" i="13"/>
  <c r="K293" i="13"/>
  <c r="P251" i="13"/>
  <c r="Q250" i="13"/>
  <c r="R238" i="13"/>
  <c r="R246" i="13" s="1"/>
  <c r="J294" i="13"/>
  <c r="J302" i="13" s="1"/>
  <c r="W218" i="13" l="1"/>
  <c r="Y208" i="13"/>
  <c r="X209" i="13"/>
  <c r="X210" i="13" s="1"/>
  <c r="X218" i="13" s="1"/>
  <c r="U232" i="13"/>
  <c r="V224" i="13"/>
  <c r="V231" i="13" s="1"/>
  <c r="Z203" i="13"/>
  <c r="AG168" i="13"/>
  <c r="AI167" i="13" s="1"/>
  <c r="AI169" i="13"/>
  <c r="M273" i="13"/>
  <c r="K287" i="13"/>
  <c r="X222" i="13"/>
  <c r="W223" i="13"/>
  <c r="AF168" i="13"/>
  <c r="AF176" i="13" s="1"/>
  <c r="AA196" i="13"/>
  <c r="AA204" i="13" s="1"/>
  <c r="J301" i="13"/>
  <c r="AC182" i="13"/>
  <c r="AC189" i="13" s="1"/>
  <c r="N266" i="13"/>
  <c r="N273" i="13" s="1"/>
  <c r="M292" i="13"/>
  <c r="L293" i="13"/>
  <c r="R245" i="13"/>
  <c r="L280" i="13"/>
  <c r="L288" i="13" s="1"/>
  <c r="O259" i="13"/>
  <c r="AE180" i="13"/>
  <c r="AD181" i="13"/>
  <c r="R250" i="13"/>
  <c r="Q251" i="13"/>
  <c r="S238" i="13"/>
  <c r="S246" i="13" s="1"/>
  <c r="N278" i="13"/>
  <c r="M279" i="13"/>
  <c r="AB190" i="13"/>
  <c r="AE175" i="13"/>
  <c r="K294" i="13"/>
  <c r="K302" i="13" s="1"/>
  <c r="U236" i="13"/>
  <c r="T237" i="13"/>
  <c r="P252" i="13"/>
  <c r="P259" i="13" s="1"/>
  <c r="AB195" i="13"/>
  <c r="AC194" i="13"/>
  <c r="P264" i="13"/>
  <c r="O265" i="13"/>
  <c r="X217" i="13" l="1"/>
  <c r="Y209" i="13"/>
  <c r="Z208" i="13"/>
  <c r="V232" i="13"/>
  <c r="K301" i="13"/>
  <c r="AF175" i="13"/>
  <c r="P260" i="13"/>
  <c r="Q252" i="13"/>
  <c r="Q260" i="13" s="1"/>
  <c r="R251" i="13"/>
  <c r="S250" i="13"/>
  <c r="AC190" i="13"/>
  <c r="AG175" i="13"/>
  <c r="AG176" i="13"/>
  <c r="AI176" i="13" s="1"/>
  <c r="O266" i="13"/>
  <c r="O274" i="13" s="1"/>
  <c r="AE181" i="13"/>
  <c r="AF180" i="13"/>
  <c r="W224" i="13"/>
  <c r="W232" i="13" s="1"/>
  <c r="T238" i="13"/>
  <c r="T246" i="13" s="1"/>
  <c r="L294" i="13"/>
  <c r="L302" i="13" s="1"/>
  <c r="X223" i="13"/>
  <c r="Y222" i="13"/>
  <c r="V236" i="13"/>
  <c r="U237" i="13"/>
  <c r="N292" i="13"/>
  <c r="M293" i="13"/>
  <c r="M280" i="13"/>
  <c r="M287" i="13" s="1"/>
  <c r="O278" i="13"/>
  <c r="N279" i="13"/>
  <c r="AD194" i="13"/>
  <c r="AC195" i="13"/>
  <c r="S245" i="13"/>
  <c r="L287" i="13"/>
  <c r="N274" i="13"/>
  <c r="AA203" i="13"/>
  <c r="AD182" i="13"/>
  <c r="AD190" i="13" s="1"/>
  <c r="P265" i="13"/>
  <c r="Q264" i="13"/>
  <c r="AB196" i="13"/>
  <c r="AB204" i="13" s="1"/>
  <c r="AI174" i="13"/>
  <c r="AJ174" i="13" s="1"/>
  <c r="AI173" i="13"/>
  <c r="AI171" i="13"/>
  <c r="AJ170" i="13" s="1"/>
  <c r="AI175" i="13" l="1"/>
  <c r="AA208" i="13"/>
  <c r="Z209" i="13"/>
  <c r="Z210" i="13" s="1"/>
  <c r="Z218" i="13" s="1"/>
  <c r="Y210" i="13"/>
  <c r="Y217" i="13" s="1"/>
  <c r="AD189" i="13"/>
  <c r="O273" i="13"/>
  <c r="Y223" i="13"/>
  <c r="Z222" i="13"/>
  <c r="X224" i="13"/>
  <c r="X232" i="13" s="1"/>
  <c r="W231" i="13"/>
  <c r="P266" i="13"/>
  <c r="P273" i="13" s="1"/>
  <c r="O292" i="13"/>
  <c r="N293" i="13"/>
  <c r="N280" i="13"/>
  <c r="N288" i="13" s="1"/>
  <c r="P278" i="13"/>
  <c r="O279" i="13"/>
  <c r="L301" i="13"/>
  <c r="AF181" i="13"/>
  <c r="AG180" i="13"/>
  <c r="T250" i="13"/>
  <c r="S251" i="13"/>
  <c r="M288" i="13"/>
  <c r="Z217" i="13"/>
  <c r="AE182" i="13"/>
  <c r="AE189" i="13" s="1"/>
  <c r="R252" i="13"/>
  <c r="R260" i="13" s="1"/>
  <c r="Q259" i="13"/>
  <c r="AC196" i="13"/>
  <c r="AC203" i="13" s="1"/>
  <c r="AD195" i="13"/>
  <c r="AE194" i="13"/>
  <c r="AB203" i="13"/>
  <c r="T245" i="13"/>
  <c r="U238" i="13"/>
  <c r="U246" i="13" s="1"/>
  <c r="R264" i="13"/>
  <c r="Q265" i="13"/>
  <c r="M294" i="13"/>
  <c r="M301" i="13" s="1"/>
  <c r="V237" i="13"/>
  <c r="W236" i="13"/>
  <c r="Y218" i="13" l="1"/>
  <c r="AA209" i="13"/>
  <c r="AA210" i="13" s="1"/>
  <c r="AA218" i="13" s="1"/>
  <c r="AB208" i="13"/>
  <c r="AC204" i="13"/>
  <c r="AE190" i="13"/>
  <c r="M302" i="13"/>
  <c r="N287" i="13"/>
  <c r="U245" i="13"/>
  <c r="X231" i="13"/>
  <c r="AG181" i="13"/>
  <c r="AG182" i="13" s="1"/>
  <c r="S252" i="13"/>
  <c r="S260" i="13" s="1"/>
  <c r="P274" i="13"/>
  <c r="AF194" i="13"/>
  <c r="AE195" i="13"/>
  <c r="AF182" i="13"/>
  <c r="AF189" i="13" s="1"/>
  <c r="R259" i="13"/>
  <c r="Q266" i="13"/>
  <c r="Q273" i="13" s="1"/>
  <c r="S264" i="13"/>
  <c r="R265" i="13"/>
  <c r="V238" i="13"/>
  <c r="V246" i="13" s="1"/>
  <c r="O280" i="13"/>
  <c r="O288" i="13" s="1"/>
  <c r="N294" i="13"/>
  <c r="N302" i="13" s="1"/>
  <c r="AD196" i="13"/>
  <c r="AD203" i="13" s="1"/>
  <c r="W237" i="13"/>
  <c r="X236" i="13"/>
  <c r="P279" i="13"/>
  <c r="Q278" i="13"/>
  <c r="P292" i="13"/>
  <c r="O293" i="13"/>
  <c r="Z223" i="13"/>
  <c r="AA222" i="13"/>
  <c r="T251" i="13"/>
  <c r="U250" i="13"/>
  <c r="Y224" i="13"/>
  <c r="Y231" i="13" s="1"/>
  <c r="AI181" i="13" l="1"/>
  <c r="AA217" i="13"/>
  <c r="AB209" i="13"/>
  <c r="AB210" i="13" s="1"/>
  <c r="AB218" i="13" s="1"/>
  <c r="AC208" i="13"/>
  <c r="V245" i="13"/>
  <c r="AI183" i="13"/>
  <c r="Y232" i="13"/>
  <c r="AF190" i="13"/>
  <c r="V250" i="13"/>
  <c r="U251" i="13"/>
  <c r="N301" i="13"/>
  <c r="R266" i="13"/>
  <c r="R274" i="13" s="1"/>
  <c r="AG189" i="13"/>
  <c r="AI189" i="13" s="1"/>
  <c r="AE196" i="13"/>
  <c r="AE204" i="13" s="1"/>
  <c r="AG190" i="13"/>
  <c r="T264" i="13"/>
  <c r="S265" i="13"/>
  <c r="O287" i="13"/>
  <c r="AG194" i="13"/>
  <c r="AF195" i="13"/>
  <c r="X237" i="13"/>
  <c r="Y236" i="13"/>
  <c r="AD204" i="13"/>
  <c r="Q274" i="13"/>
  <c r="W238" i="13"/>
  <c r="W246" i="13" s="1"/>
  <c r="AB222" i="13"/>
  <c r="AA223" i="13"/>
  <c r="Z224" i="13"/>
  <c r="Z231" i="13" s="1"/>
  <c r="O294" i="13"/>
  <c r="O302" i="13" s="1"/>
  <c r="S259" i="13"/>
  <c r="P280" i="13"/>
  <c r="P288" i="13" s="1"/>
  <c r="T252" i="13"/>
  <c r="T260" i="13" s="1"/>
  <c r="P293" i="13"/>
  <c r="Q292" i="13"/>
  <c r="R278" i="13"/>
  <c r="Q279" i="13"/>
  <c r="AB217" i="13" l="1"/>
  <c r="AI190" i="13"/>
  <c r="AI188" i="13"/>
  <c r="AJ188" i="13" s="1"/>
  <c r="AI185" i="13"/>
  <c r="AD208" i="13"/>
  <c r="AC209" i="13"/>
  <c r="AC210" i="13" s="1"/>
  <c r="AC218" i="13" s="1"/>
  <c r="AI187" i="13"/>
  <c r="AE203" i="13"/>
  <c r="AG195" i="13"/>
  <c r="AI197" i="13" s="1"/>
  <c r="R273" i="13"/>
  <c r="U252" i="13"/>
  <c r="U260" i="13" s="1"/>
  <c r="P294" i="13"/>
  <c r="P302" i="13" s="1"/>
  <c r="Z232" i="13"/>
  <c r="T259" i="13"/>
  <c r="AA224" i="13"/>
  <c r="AA232" i="13" s="1"/>
  <c r="X238" i="13"/>
  <c r="X246" i="13" s="1"/>
  <c r="W250" i="13"/>
  <c r="V251" i="13"/>
  <c r="AB223" i="13"/>
  <c r="AC222" i="13"/>
  <c r="AF196" i="13"/>
  <c r="AF203" i="13" s="1"/>
  <c r="Z236" i="13"/>
  <c r="Y237" i="13"/>
  <c r="Q280" i="13"/>
  <c r="Q287" i="13" s="1"/>
  <c r="P287" i="13"/>
  <c r="O301" i="13"/>
  <c r="W245" i="13"/>
  <c r="S278" i="13"/>
  <c r="R279" i="13"/>
  <c r="S266" i="13"/>
  <c r="S274" i="13" s="1"/>
  <c r="Q293" i="13"/>
  <c r="R292" i="13"/>
  <c r="U264" i="13"/>
  <c r="T265" i="13"/>
  <c r="AJ184" i="13" l="1"/>
  <c r="AC217" i="13"/>
  <c r="AE208" i="13"/>
  <c r="AD209" i="13"/>
  <c r="AD210" i="13" s="1"/>
  <c r="AD218" i="13" s="1"/>
  <c r="AG196" i="13"/>
  <c r="AI195" i="13" s="1"/>
  <c r="AI202" i="13" s="1"/>
  <c r="AJ202" i="13" s="1"/>
  <c r="V252" i="13"/>
  <c r="V259" i="13" s="1"/>
  <c r="T266" i="13"/>
  <c r="T274" i="13" s="1"/>
  <c r="W251" i="13"/>
  <c r="X250" i="13"/>
  <c r="X245" i="13"/>
  <c r="P301" i="13"/>
  <c r="R280" i="13"/>
  <c r="R288" i="13" s="1"/>
  <c r="Q288" i="13"/>
  <c r="AF204" i="13"/>
  <c r="U265" i="13"/>
  <c r="V264" i="13"/>
  <c r="Y238" i="13"/>
  <c r="Y246" i="13" s="1"/>
  <c r="Q294" i="13"/>
  <c r="Q301" i="13" s="1"/>
  <c r="S279" i="13"/>
  <c r="T278" i="13"/>
  <c r="S273" i="13"/>
  <c r="Z237" i="13"/>
  <c r="AA236" i="13"/>
  <c r="AC223" i="13"/>
  <c r="AD222" i="13"/>
  <c r="AA231" i="13"/>
  <c r="U259" i="13"/>
  <c r="R293" i="13"/>
  <c r="S292" i="13"/>
  <c r="AI201" i="13"/>
  <c r="AI199" i="13"/>
  <c r="AB224" i="13"/>
  <c r="AB231" i="13" s="1"/>
  <c r="AD217" i="13" l="1"/>
  <c r="AG203" i="13"/>
  <c r="AI203" i="13" s="1"/>
  <c r="AJ198" i="13"/>
  <c r="AG204" i="13"/>
  <c r="AI204" i="13" s="1"/>
  <c r="AF208" i="13"/>
  <c r="AE209" i="13"/>
  <c r="AE210" i="13" s="1"/>
  <c r="AE217" i="13" s="1"/>
  <c r="T273" i="13"/>
  <c r="Q302" i="13"/>
  <c r="Y245" i="13"/>
  <c r="Y250" i="13"/>
  <c r="X251" i="13"/>
  <c r="W252" i="13"/>
  <c r="W260" i="13" s="1"/>
  <c r="R287" i="13"/>
  <c r="AB232" i="13"/>
  <c r="AA237" i="13"/>
  <c r="AB236" i="13"/>
  <c r="Z238" i="13"/>
  <c r="Z245" i="13" s="1"/>
  <c r="S280" i="13"/>
  <c r="S287" i="13" s="1"/>
  <c r="V265" i="13"/>
  <c r="W264" i="13"/>
  <c r="AE222" i="13"/>
  <c r="AD223" i="13"/>
  <c r="AC224" i="13"/>
  <c r="AC232" i="13" s="1"/>
  <c r="U278" i="13"/>
  <c r="T279" i="13"/>
  <c r="T292" i="13"/>
  <c r="S293" i="13"/>
  <c r="U266" i="13"/>
  <c r="U273" i="13" s="1"/>
  <c r="V260" i="13"/>
  <c r="R294" i="13"/>
  <c r="R302" i="13" s="1"/>
  <c r="AE218" i="13" l="1"/>
  <c r="AG208" i="13"/>
  <c r="AF209" i="13"/>
  <c r="AF210" i="13" s="1"/>
  <c r="AF218" i="13" s="1"/>
  <c r="U274" i="13"/>
  <c r="AD224" i="13"/>
  <c r="AD231" i="13" s="1"/>
  <c r="Z246" i="13"/>
  <c r="W259" i="13"/>
  <c r="S288" i="13"/>
  <c r="AF222" i="13"/>
  <c r="AE223" i="13"/>
  <c r="S294" i="13"/>
  <c r="S302" i="13" s="1"/>
  <c r="U292" i="13"/>
  <c r="T293" i="13"/>
  <c r="X264" i="13"/>
  <c r="W265" i="13"/>
  <c r="AB237" i="13"/>
  <c r="AC236" i="13"/>
  <c r="X252" i="13"/>
  <c r="X260" i="13" s="1"/>
  <c r="V278" i="13"/>
  <c r="U279" i="13"/>
  <c r="AC231" i="13"/>
  <c r="R301" i="13"/>
  <c r="T280" i="13"/>
  <c r="T288" i="13" s="1"/>
  <c r="V266" i="13"/>
  <c r="V273" i="13" s="1"/>
  <c r="AA238" i="13"/>
  <c r="AA246" i="13" s="1"/>
  <c r="Z250" i="13"/>
  <c r="Y251" i="13"/>
  <c r="AG209" i="13" l="1"/>
  <c r="AI211" i="13" s="1"/>
  <c r="AF217" i="13"/>
  <c r="V274" i="13"/>
  <c r="S301" i="13"/>
  <c r="AA250" i="13"/>
  <c r="Z251" i="13"/>
  <c r="X259" i="13"/>
  <c r="AA245" i="13"/>
  <c r="T287" i="13"/>
  <c r="AB238" i="13"/>
  <c r="AB245" i="13" s="1"/>
  <c r="W266" i="13"/>
  <c r="W274" i="13" s="1"/>
  <c r="U280" i="13"/>
  <c r="U287" i="13" s="1"/>
  <c r="Y264" i="13"/>
  <c r="X265" i="13"/>
  <c r="AF223" i="13"/>
  <c r="AG222" i="13"/>
  <c r="AE224" i="13"/>
  <c r="AE231" i="13" s="1"/>
  <c r="W278" i="13"/>
  <c r="V279" i="13"/>
  <c r="T294" i="13"/>
  <c r="T302" i="13" s="1"/>
  <c r="AD232" i="13"/>
  <c r="AD236" i="13"/>
  <c r="AC237" i="13"/>
  <c r="Y252" i="13"/>
  <c r="Y260" i="13" s="1"/>
  <c r="V292" i="13"/>
  <c r="U293" i="13"/>
  <c r="AG223" i="13" l="1"/>
  <c r="AG210" i="13"/>
  <c r="AG218" i="13" s="1"/>
  <c r="AI218" i="13" s="1"/>
  <c r="AI209" i="13"/>
  <c r="AI213" i="13"/>
  <c r="AI215" i="13"/>
  <c r="AB246" i="13"/>
  <c r="W273" i="13"/>
  <c r="V280" i="13"/>
  <c r="V288" i="13" s="1"/>
  <c r="Z264" i="13"/>
  <c r="Y265" i="13"/>
  <c r="AC238" i="13"/>
  <c r="AC245" i="13" s="1"/>
  <c r="Y259" i="13"/>
  <c r="U288" i="13"/>
  <c r="AD237" i="13"/>
  <c r="AE236" i="13"/>
  <c r="AE232" i="13"/>
  <c r="Z252" i="13"/>
  <c r="Z260" i="13" s="1"/>
  <c r="X278" i="13"/>
  <c r="W279" i="13"/>
  <c r="U294" i="13"/>
  <c r="U302" i="13" s="1"/>
  <c r="W292" i="13"/>
  <c r="V293" i="13"/>
  <c r="T301" i="13"/>
  <c r="AF224" i="13"/>
  <c r="AF231" i="13" s="1"/>
  <c r="AB250" i="13"/>
  <c r="AA251" i="13"/>
  <c r="AG224" i="13"/>
  <c r="AI225" i="13"/>
  <c r="X266" i="13"/>
  <c r="X274" i="13" s="1"/>
  <c r="AI223" i="13" l="1"/>
  <c r="AG217" i="13"/>
  <c r="AI217" i="13" s="1"/>
  <c r="AI216" i="13"/>
  <c r="AJ216" i="13" s="1"/>
  <c r="AJ212" i="13"/>
  <c r="AF232" i="13"/>
  <c r="V287" i="13"/>
  <c r="Z259" i="13"/>
  <c r="AC246" i="13"/>
  <c r="Y266" i="13"/>
  <c r="Y274" i="13" s="1"/>
  <c r="AB251" i="13"/>
  <c r="AC250" i="13"/>
  <c r="U301" i="13"/>
  <c r="AE237" i="13"/>
  <c r="AF236" i="13"/>
  <c r="Z265" i="13"/>
  <c r="AA264" i="13"/>
  <c r="V294" i="13"/>
  <c r="V302" i="13" s="1"/>
  <c r="X292" i="13"/>
  <c r="W293" i="13"/>
  <c r="X273" i="13"/>
  <c r="AD238" i="13"/>
  <c r="AD245" i="13" s="1"/>
  <c r="AG231" i="13"/>
  <c r="AI231" i="13" s="1"/>
  <c r="AG232" i="13"/>
  <c r="AA252" i="13"/>
  <c r="AA259" i="13" s="1"/>
  <c r="W280" i="13"/>
  <c r="W288" i="13" s="1"/>
  <c r="AI230" i="13"/>
  <c r="AJ230" i="13" s="1"/>
  <c r="AI229" i="13"/>
  <c r="AI227" i="13"/>
  <c r="AJ226" i="13" s="1"/>
  <c r="X279" i="13"/>
  <c r="Y278" i="13"/>
  <c r="AI232" i="13" l="1"/>
  <c r="AA260" i="13"/>
  <c r="AD246" i="13"/>
  <c r="AD250" i="13"/>
  <c r="AC251" i="13"/>
  <c r="AB252" i="13"/>
  <c r="AB260" i="13" s="1"/>
  <c r="W287" i="13"/>
  <c r="AB264" i="13"/>
  <c r="AA265" i="13"/>
  <c r="Y273" i="13"/>
  <c r="V301" i="13"/>
  <c r="Z266" i="13"/>
  <c r="Z274" i="13" s="1"/>
  <c r="X293" i="13"/>
  <c r="Y292" i="13"/>
  <c r="AF237" i="13"/>
  <c r="AG236" i="13"/>
  <c r="Z278" i="13"/>
  <c r="Y279" i="13"/>
  <c r="X280" i="13"/>
  <c r="X287" i="13" s="1"/>
  <c r="W294" i="13"/>
  <c r="W302" i="13" s="1"/>
  <c r="AE238" i="13"/>
  <c r="AE245" i="13" s="1"/>
  <c r="AG237" i="13" l="1"/>
  <c r="AI239" i="13" s="1"/>
  <c r="AB259" i="13"/>
  <c r="W301" i="13"/>
  <c r="AA266" i="13"/>
  <c r="AA274" i="13" s="1"/>
  <c r="Y293" i="13"/>
  <c r="Z292" i="13"/>
  <c r="AF238" i="13"/>
  <c r="AF245" i="13" s="1"/>
  <c r="X288" i="13"/>
  <c r="Z273" i="13"/>
  <c r="X294" i="13"/>
  <c r="X302" i="13" s="1"/>
  <c r="Y280" i="13"/>
  <c r="Y288" i="13" s="1"/>
  <c r="AE246" i="13"/>
  <c r="Z279" i="13"/>
  <c r="AA278" i="13"/>
  <c r="AC252" i="13"/>
  <c r="AC260" i="13" s="1"/>
  <c r="AB265" i="13"/>
  <c r="AC264" i="13"/>
  <c r="AE250" i="13"/>
  <c r="AD251" i="13"/>
  <c r="AG238" i="13" l="1"/>
  <c r="AI237" i="13" s="1"/>
  <c r="AI244" i="13" s="1"/>
  <c r="AJ244" i="13" s="1"/>
  <c r="Y287" i="13"/>
  <c r="AC265" i="13"/>
  <c r="AD264" i="13"/>
  <c r="AF246" i="13"/>
  <c r="AB266" i="13"/>
  <c r="AB274" i="13" s="1"/>
  <c r="AD252" i="13"/>
  <c r="AD259" i="13" s="1"/>
  <c r="AE251" i="13"/>
  <c r="AF250" i="13"/>
  <c r="AC259" i="13"/>
  <c r="Z293" i="13"/>
  <c r="AA292" i="13"/>
  <c r="AI243" i="13"/>
  <c r="AI241" i="13"/>
  <c r="AJ240" i="13" s="1"/>
  <c r="X301" i="13"/>
  <c r="Y294" i="13"/>
  <c r="Y301" i="13" s="1"/>
  <c r="Z280" i="13"/>
  <c r="Z288" i="13" s="1"/>
  <c r="AA273" i="13"/>
  <c r="AA279" i="13"/>
  <c r="AB278" i="13"/>
  <c r="AG246" i="13" l="1"/>
  <c r="AI246" i="13" s="1"/>
  <c r="AG245" i="13"/>
  <c r="AI245" i="13" s="1"/>
  <c r="AD260" i="13"/>
  <c r="Z287" i="13"/>
  <c r="Z294" i="13"/>
  <c r="Z302" i="13" s="1"/>
  <c r="AB273" i="13"/>
  <c r="Y302" i="13"/>
  <c r="AF251" i="13"/>
  <c r="AG250" i="13"/>
  <c r="AC278" i="13"/>
  <c r="AB279" i="13"/>
  <c r="AA280" i="13"/>
  <c r="AA288" i="13" s="1"/>
  <c r="AE252" i="13"/>
  <c r="AE260" i="13" s="1"/>
  <c r="AD265" i="13"/>
  <c r="AE264" i="13"/>
  <c r="AB292" i="13"/>
  <c r="AA293" i="13"/>
  <c r="AC266" i="13"/>
  <c r="AC274" i="13" s="1"/>
  <c r="AG251" i="13" l="1"/>
  <c r="AG252" i="13" s="1"/>
  <c r="AC273" i="13"/>
  <c r="AD278" i="13"/>
  <c r="AC279" i="13"/>
  <c r="AF252" i="13"/>
  <c r="AF259" i="13" s="1"/>
  <c r="AD266" i="13"/>
  <c r="AD273" i="13" s="1"/>
  <c r="AC292" i="13"/>
  <c r="AB293" i="13"/>
  <c r="Z301" i="13"/>
  <c r="AE259" i="13"/>
  <c r="AA294" i="13"/>
  <c r="AA302" i="13" s="1"/>
  <c r="AA287" i="13"/>
  <c r="AF264" i="13"/>
  <c r="AE265" i="13"/>
  <c r="AB280" i="13"/>
  <c r="AB287" i="13" s="1"/>
  <c r="AD274" i="13" l="1"/>
  <c r="AI253" i="13"/>
  <c r="AI251" i="13"/>
  <c r="AG259" i="13"/>
  <c r="AI259" i="13" s="1"/>
  <c r="AB288" i="13"/>
  <c r="AF260" i="13"/>
  <c r="AE266" i="13"/>
  <c r="AE274" i="13" s="1"/>
  <c r="AG264" i="13"/>
  <c r="AF265" i="13"/>
  <c r="AE278" i="13"/>
  <c r="AD279" i="13"/>
  <c r="AD292" i="13"/>
  <c r="AC293" i="13"/>
  <c r="AC280" i="13"/>
  <c r="AC288" i="13" s="1"/>
  <c r="AA301" i="13"/>
  <c r="AB294" i="13"/>
  <c r="AB302" i="13" s="1"/>
  <c r="AG260" i="13"/>
  <c r="AI258" i="13" l="1"/>
  <c r="AJ258" i="13" s="1"/>
  <c r="AI255" i="13"/>
  <c r="AI260" i="13"/>
  <c r="AI257" i="13"/>
  <c r="AG265" i="13"/>
  <c r="AI267" i="13" s="1"/>
  <c r="AJ254" i="13"/>
  <c r="AE292" i="13"/>
  <c r="AD293" i="13"/>
  <c r="AF278" i="13"/>
  <c r="AE279" i="13"/>
  <c r="AD280" i="13"/>
  <c r="AD288" i="13" s="1"/>
  <c r="AC287" i="13"/>
  <c r="AF266" i="13"/>
  <c r="AF274" i="13" s="1"/>
  <c r="AE273" i="13"/>
  <c r="AB301" i="13"/>
  <c r="AC294" i="13"/>
  <c r="AC302" i="13" s="1"/>
  <c r="AG266" i="13" l="1"/>
  <c r="AI265" i="13" s="1"/>
  <c r="AF273" i="13"/>
  <c r="AE280" i="13"/>
  <c r="AE288" i="13" s="1"/>
  <c r="AF279" i="13"/>
  <c r="AG278" i="13"/>
  <c r="AC301" i="13"/>
  <c r="AD287" i="13"/>
  <c r="AD294" i="13"/>
  <c r="AD302" i="13" s="1"/>
  <c r="AI272" i="13"/>
  <c r="AJ272" i="13" s="1"/>
  <c r="AI269" i="13"/>
  <c r="AI271" i="13"/>
  <c r="AF292" i="13"/>
  <c r="AE293" i="13"/>
  <c r="AJ268" i="13" l="1"/>
  <c r="AG273" i="13"/>
  <c r="AI273" i="13" s="1"/>
  <c r="AG274" i="13"/>
  <c r="AI274" i="13" s="1"/>
  <c r="AG279" i="13"/>
  <c r="AG280" i="13" s="1"/>
  <c r="AI279" i="13" s="1"/>
  <c r="AD301" i="13"/>
  <c r="AE287" i="13"/>
  <c r="AF280" i="13"/>
  <c r="AF288" i="13" s="1"/>
  <c r="AE294" i="13"/>
  <c r="AE302" i="13" s="1"/>
  <c r="AF293" i="13"/>
  <c r="AG292" i="13"/>
  <c r="AI281" i="13" l="1"/>
  <c r="AF287" i="13"/>
  <c r="AG293" i="13"/>
  <c r="AG294" i="13" s="1"/>
  <c r="AI293" i="13" s="1"/>
  <c r="AF294" i="13"/>
  <c r="AF302" i="13" s="1"/>
  <c r="AE301" i="13"/>
  <c r="AG288" i="13"/>
  <c r="AI288" i="13" s="1"/>
  <c r="AG287" i="13"/>
  <c r="AI287" i="13" s="1"/>
  <c r="AI286" i="13" l="1"/>
  <c r="AJ286" i="13" s="1"/>
  <c r="AI295" i="13"/>
  <c r="AI300" i="13" s="1"/>
  <c r="AI285" i="13"/>
  <c r="AI283" i="13"/>
  <c r="AJ282" i="13" s="1"/>
  <c r="AF301" i="13"/>
  <c r="AG301" i="13"/>
  <c r="AG302" i="13"/>
  <c r="AI302" i="13" s="1"/>
  <c r="U3" i="13" l="1"/>
  <c r="Y3" i="13" s="1"/>
  <c r="AI301" i="13"/>
  <c r="AI297" i="13"/>
  <c r="AG4" i="13" s="1"/>
  <c r="AI299" i="13"/>
  <c r="AJ300" i="13"/>
  <c r="U4" i="13" l="1"/>
  <c r="Y4" i="13" s="1"/>
  <c r="AG2" i="13" s="1"/>
  <c r="AJ296" i="13"/>
  <c r="AI298" i="12"/>
  <c r="AI296" i="12"/>
  <c r="AI284" i="12"/>
  <c r="AI282" i="12"/>
  <c r="AI270" i="12"/>
  <c r="AI268" i="12"/>
  <c r="AI256" i="12"/>
  <c r="AI254" i="12"/>
  <c r="AI242" i="12"/>
  <c r="AI240" i="12"/>
  <c r="AI228" i="12"/>
  <c r="AI226" i="12"/>
  <c r="AI214" i="12"/>
  <c r="AI212" i="12"/>
  <c r="AI200" i="12"/>
  <c r="AI198" i="12"/>
  <c r="AI186" i="12"/>
  <c r="AI184" i="12"/>
  <c r="AI172" i="12"/>
  <c r="AI170" i="12"/>
  <c r="AI158" i="12"/>
  <c r="AI156" i="12"/>
  <c r="AI144" i="12"/>
  <c r="AI142" i="12"/>
  <c r="AI128" i="12"/>
  <c r="AI116" i="12"/>
  <c r="AI114" i="12"/>
  <c r="AI102" i="12"/>
  <c r="AI100" i="12"/>
  <c r="AI88" i="12"/>
  <c r="AI86" i="12"/>
  <c r="AI74" i="12"/>
  <c r="AI72" i="12"/>
  <c r="AI60" i="12"/>
  <c r="AI58" i="12"/>
  <c r="AI46" i="12"/>
  <c r="AI44" i="12"/>
  <c r="AI32" i="12" l="1"/>
  <c r="AI30" i="12"/>
  <c r="AI18" i="12"/>
  <c r="W4" i="12" s="1"/>
  <c r="AI16" i="12"/>
  <c r="D10" i="12"/>
  <c r="C10" i="12"/>
  <c r="F10" i="12" s="1"/>
  <c r="W3" i="12" l="1"/>
  <c r="C12" i="12"/>
  <c r="C13" i="12" l="1"/>
  <c r="C11" i="12"/>
  <c r="C27" i="12"/>
  <c r="D12" i="12"/>
  <c r="C28" i="12" l="1"/>
  <c r="C35" i="12" s="1"/>
  <c r="C25" i="12"/>
  <c r="D24" i="12"/>
  <c r="C24" i="12"/>
  <c r="E12" i="12"/>
  <c r="D13" i="12"/>
  <c r="C14" i="12"/>
  <c r="C21" i="12" l="1"/>
  <c r="C26" i="12"/>
  <c r="C41" i="12" s="1"/>
  <c r="C22" i="12"/>
  <c r="F12" i="12"/>
  <c r="E13" i="12"/>
  <c r="D14" i="12"/>
  <c r="D21" i="12" s="1"/>
  <c r="C36" i="12"/>
  <c r="D26" i="12" l="1"/>
  <c r="D27" i="12" s="1"/>
  <c r="D22" i="12"/>
  <c r="C42" i="12"/>
  <c r="D38" i="12"/>
  <c r="C39" i="12"/>
  <c r="C38" i="12"/>
  <c r="E14" i="12"/>
  <c r="G12" i="12"/>
  <c r="F13" i="12"/>
  <c r="E21" i="12" l="1"/>
  <c r="C50" i="12"/>
  <c r="E26" i="12"/>
  <c r="F26" i="12" s="1"/>
  <c r="E22" i="12"/>
  <c r="C40" i="12"/>
  <c r="C55" i="12" s="1"/>
  <c r="F14" i="12"/>
  <c r="F22" i="12" s="1"/>
  <c r="D28" i="12"/>
  <c r="D35" i="12" s="1"/>
  <c r="H12" i="12"/>
  <c r="G13" i="12"/>
  <c r="C49" i="12"/>
  <c r="E27" i="12" l="1"/>
  <c r="F27" i="12" s="1"/>
  <c r="D36" i="12"/>
  <c r="F21" i="12"/>
  <c r="D40" i="12"/>
  <c r="D41" i="12" s="1"/>
  <c r="C52" i="12"/>
  <c r="C56" i="12"/>
  <c r="C53" i="12"/>
  <c r="D52" i="12"/>
  <c r="G26" i="12"/>
  <c r="G14" i="12"/>
  <c r="I12" i="12"/>
  <c r="H13" i="12"/>
  <c r="G22" i="12" l="1"/>
  <c r="E28" i="12"/>
  <c r="E35" i="12" s="1"/>
  <c r="C54" i="12"/>
  <c r="E40" i="12"/>
  <c r="E41" i="12" s="1"/>
  <c r="G21" i="12"/>
  <c r="H14" i="12"/>
  <c r="H22" i="12" s="1"/>
  <c r="D42" i="12"/>
  <c r="C63" i="12"/>
  <c r="I13" i="12"/>
  <c r="J12" i="12"/>
  <c r="H26" i="12"/>
  <c r="G27" i="12"/>
  <c r="C64" i="12"/>
  <c r="F28" i="12"/>
  <c r="F35" i="12" s="1"/>
  <c r="C69" i="12"/>
  <c r="D54" i="12"/>
  <c r="E36" i="12" l="1"/>
  <c r="F40" i="12"/>
  <c r="G40" i="12" s="1"/>
  <c r="F36" i="12"/>
  <c r="H21" i="12"/>
  <c r="E42" i="12"/>
  <c r="E50" i="12" s="1"/>
  <c r="H27" i="12"/>
  <c r="I26" i="12"/>
  <c r="E54" i="12"/>
  <c r="D55" i="12"/>
  <c r="J13" i="12"/>
  <c r="K12" i="12"/>
  <c r="I14" i="12"/>
  <c r="C70" i="12"/>
  <c r="C67" i="12"/>
  <c r="D66" i="12"/>
  <c r="C66" i="12"/>
  <c r="D49" i="12"/>
  <c r="G28" i="12"/>
  <c r="G36" i="12" s="1"/>
  <c r="D50" i="12"/>
  <c r="I22" i="12" l="1"/>
  <c r="F41" i="12"/>
  <c r="G41" i="12" s="1"/>
  <c r="G35" i="12"/>
  <c r="C78" i="12"/>
  <c r="I21" i="12"/>
  <c r="C68" i="12"/>
  <c r="D68" i="12" s="1"/>
  <c r="C77" i="12"/>
  <c r="D56" i="12"/>
  <c r="F54" i="12"/>
  <c r="E55" i="12"/>
  <c r="K13" i="12"/>
  <c r="L12" i="12"/>
  <c r="I27" i="12"/>
  <c r="J26" i="12"/>
  <c r="H28" i="12"/>
  <c r="H36" i="12" s="1"/>
  <c r="C83" i="12"/>
  <c r="E49" i="12"/>
  <c r="H40" i="12"/>
  <c r="J14" i="12"/>
  <c r="J22" i="12" s="1"/>
  <c r="F42" i="12" l="1"/>
  <c r="F49" i="12" s="1"/>
  <c r="H35" i="12"/>
  <c r="J21" i="12"/>
  <c r="G42" i="12"/>
  <c r="G50" i="12" s="1"/>
  <c r="G54" i="12"/>
  <c r="F55" i="12"/>
  <c r="E68" i="12"/>
  <c r="D69" i="12"/>
  <c r="I28" i="12"/>
  <c r="I36" i="12" s="1"/>
  <c r="D63" i="12"/>
  <c r="D80" i="12"/>
  <c r="C80" i="12"/>
  <c r="C84" i="12"/>
  <c r="C81" i="12"/>
  <c r="M12" i="12"/>
  <c r="L13" i="12"/>
  <c r="D64" i="12"/>
  <c r="K26" i="12"/>
  <c r="J27" i="12"/>
  <c r="H41" i="12"/>
  <c r="I40" i="12"/>
  <c r="K14" i="12"/>
  <c r="E56" i="12"/>
  <c r="K21" i="12" l="1"/>
  <c r="F50" i="12"/>
  <c r="I35" i="12"/>
  <c r="K22" i="12"/>
  <c r="F56" i="12"/>
  <c r="E64" i="12"/>
  <c r="J28" i="12"/>
  <c r="J35" i="12" s="1"/>
  <c r="C82" i="12"/>
  <c r="C97" i="12" s="1"/>
  <c r="D70" i="12"/>
  <c r="G55" i="12"/>
  <c r="H54" i="12"/>
  <c r="H42" i="12"/>
  <c r="H49" i="12" s="1"/>
  <c r="E63" i="12"/>
  <c r="L26" i="12"/>
  <c r="K27" i="12"/>
  <c r="E69" i="12"/>
  <c r="F68" i="12"/>
  <c r="C91" i="12"/>
  <c r="G49" i="12"/>
  <c r="N12" i="12"/>
  <c r="M13" i="12"/>
  <c r="J40" i="12"/>
  <c r="I41" i="12"/>
  <c r="L14" i="12"/>
  <c r="L21" i="12" s="1"/>
  <c r="C92" i="12"/>
  <c r="F64" i="12" l="1"/>
  <c r="J36" i="12"/>
  <c r="L22" i="12"/>
  <c r="H50" i="12"/>
  <c r="E70" i="12"/>
  <c r="E78" i="12" s="1"/>
  <c r="G56" i="12"/>
  <c r="G63" i="12" s="1"/>
  <c r="I42" i="12"/>
  <c r="I49" i="12" s="1"/>
  <c r="M14" i="12"/>
  <c r="M21" i="12" s="1"/>
  <c r="K28" i="12"/>
  <c r="K35" i="12" s="1"/>
  <c r="F63" i="12"/>
  <c r="D77" i="12"/>
  <c r="O12" i="12"/>
  <c r="N13" i="12"/>
  <c r="L27" i="12"/>
  <c r="M26" i="12"/>
  <c r="D78" i="12"/>
  <c r="C95" i="12"/>
  <c r="D82" i="12"/>
  <c r="J41" i="12"/>
  <c r="K40" i="12"/>
  <c r="G68" i="12"/>
  <c r="F69" i="12"/>
  <c r="I54" i="12"/>
  <c r="H55" i="12"/>
  <c r="K36" i="12" l="1"/>
  <c r="M22" i="12"/>
  <c r="E82" i="12"/>
  <c r="D83" i="12"/>
  <c r="P12" i="12"/>
  <c r="O13" i="12"/>
  <c r="G64" i="12"/>
  <c r="H56" i="12"/>
  <c r="H64" i="12" s="1"/>
  <c r="I50" i="12"/>
  <c r="E77" i="12"/>
  <c r="F70" i="12"/>
  <c r="H68" i="12"/>
  <c r="G69" i="12"/>
  <c r="N26" i="12"/>
  <c r="M27" i="12"/>
  <c r="C98" i="12"/>
  <c r="D94" i="12"/>
  <c r="C94" i="12"/>
  <c r="L28" i="12"/>
  <c r="L35" i="12" s="1"/>
  <c r="I55" i="12"/>
  <c r="J54" i="12"/>
  <c r="L40" i="12"/>
  <c r="K41" i="12"/>
  <c r="J42" i="12"/>
  <c r="J49" i="12" s="1"/>
  <c r="N14" i="12"/>
  <c r="N22" i="12" s="1"/>
  <c r="L36" i="12" l="1"/>
  <c r="N21" i="12"/>
  <c r="H63" i="12"/>
  <c r="F78" i="12"/>
  <c r="M28" i="12"/>
  <c r="M36" i="12" s="1"/>
  <c r="I56" i="12"/>
  <c r="I63" i="12" s="1"/>
  <c r="O14" i="12"/>
  <c r="O22" i="12" s="1"/>
  <c r="J50" i="12"/>
  <c r="C96" i="12"/>
  <c r="G70" i="12"/>
  <c r="G78" i="12" s="1"/>
  <c r="Q12" i="12"/>
  <c r="P13" i="12"/>
  <c r="K42" i="12"/>
  <c r="K49" i="12" s="1"/>
  <c r="M40" i="12"/>
  <c r="L41" i="12"/>
  <c r="C106" i="12"/>
  <c r="H69" i="12"/>
  <c r="I68" i="12"/>
  <c r="D84" i="12"/>
  <c r="F77" i="12"/>
  <c r="N27" i="12"/>
  <c r="O26" i="12"/>
  <c r="K54" i="12"/>
  <c r="J55" i="12"/>
  <c r="C105" i="12"/>
  <c r="F82" i="12"/>
  <c r="E83" i="12"/>
  <c r="M35" i="12" l="1"/>
  <c r="D92" i="12"/>
  <c r="O21" i="12"/>
  <c r="J56" i="12"/>
  <c r="J64" i="12" s="1"/>
  <c r="K50" i="12"/>
  <c r="C111" i="12"/>
  <c r="D96" i="12"/>
  <c r="I64" i="12"/>
  <c r="D91" i="12"/>
  <c r="J68" i="12"/>
  <c r="I69" i="12"/>
  <c r="P14" i="12"/>
  <c r="P22" i="12" s="1"/>
  <c r="L54" i="12"/>
  <c r="K55" i="12"/>
  <c r="P26" i="12"/>
  <c r="O27" i="12"/>
  <c r="N28" i="12"/>
  <c r="N36" i="12" s="1"/>
  <c r="H70" i="12"/>
  <c r="H77" i="12" s="1"/>
  <c r="Q13" i="12"/>
  <c r="R12" i="12"/>
  <c r="E84" i="12"/>
  <c r="E92" i="12" s="1"/>
  <c r="L42" i="12"/>
  <c r="L49" i="12" s="1"/>
  <c r="G77" i="12"/>
  <c r="F83" i="12"/>
  <c r="G82" i="12"/>
  <c r="M41" i="12"/>
  <c r="N40" i="12"/>
  <c r="N35" i="12" l="1"/>
  <c r="P21" i="12"/>
  <c r="H78" i="12"/>
  <c r="F84" i="12"/>
  <c r="E96" i="12"/>
  <c r="D97" i="12"/>
  <c r="C112" i="12"/>
  <c r="C109" i="12"/>
  <c r="C108" i="12"/>
  <c r="D108" i="12"/>
  <c r="L50" i="12"/>
  <c r="I70" i="12"/>
  <c r="I78" i="12" s="1"/>
  <c r="R13" i="12"/>
  <c r="S12" i="12"/>
  <c r="O28" i="12"/>
  <c r="O36" i="12" s="1"/>
  <c r="K68" i="12"/>
  <c r="J69" i="12"/>
  <c r="Q14" i="12"/>
  <c r="Q21" i="12" s="1"/>
  <c r="Q26" i="12"/>
  <c r="P27" i="12"/>
  <c r="J63" i="12"/>
  <c r="O40" i="12"/>
  <c r="N41" i="12"/>
  <c r="L55" i="12"/>
  <c r="M54" i="12"/>
  <c r="M42" i="12"/>
  <c r="M50" i="12" s="1"/>
  <c r="K56" i="12"/>
  <c r="K63" i="12" s="1"/>
  <c r="E91" i="12"/>
  <c r="G83" i="12"/>
  <c r="H82" i="12"/>
  <c r="O35" i="12" l="1"/>
  <c r="C120" i="12"/>
  <c r="F91" i="12"/>
  <c r="M49" i="12"/>
  <c r="Q22" i="12"/>
  <c r="I77" i="12"/>
  <c r="C110" i="12"/>
  <c r="D110" i="12" s="1"/>
  <c r="C119" i="12"/>
  <c r="K64" i="12"/>
  <c r="K69" i="12"/>
  <c r="L68" i="12"/>
  <c r="D98" i="12"/>
  <c r="J70" i="12"/>
  <c r="J77" i="12" s="1"/>
  <c r="F96" i="12"/>
  <c r="E97" i="12"/>
  <c r="I82" i="12"/>
  <c r="H83" i="12"/>
  <c r="R26" i="12"/>
  <c r="Q27" i="12"/>
  <c r="G84" i="12"/>
  <c r="G91" i="12" s="1"/>
  <c r="P28" i="12"/>
  <c r="P36" i="12" s="1"/>
  <c r="N54" i="12"/>
  <c r="M55" i="12"/>
  <c r="L56" i="12"/>
  <c r="L63" i="12" s="1"/>
  <c r="T12" i="12"/>
  <c r="S13" i="12"/>
  <c r="F92" i="12"/>
  <c r="N42" i="12"/>
  <c r="N50" i="12" s="1"/>
  <c r="R14" i="12"/>
  <c r="R22" i="12" s="1"/>
  <c r="O41" i="12"/>
  <c r="P40" i="12"/>
  <c r="N49" i="12" l="1"/>
  <c r="D106" i="12"/>
  <c r="P35" i="12"/>
  <c r="C125" i="12"/>
  <c r="R21" i="12"/>
  <c r="L64" i="12"/>
  <c r="G92" i="12"/>
  <c r="E98" i="12"/>
  <c r="E106" i="12" s="1"/>
  <c r="F97" i="12"/>
  <c r="G96" i="12"/>
  <c r="O42" i="12"/>
  <c r="O49" i="12" s="1"/>
  <c r="J78" i="12"/>
  <c r="M56" i="12"/>
  <c r="M64" i="12" s="1"/>
  <c r="L69" i="12"/>
  <c r="M68" i="12"/>
  <c r="P41" i="12"/>
  <c r="Q40" i="12"/>
  <c r="D111" i="12"/>
  <c r="E110" i="12"/>
  <c r="S14" i="12"/>
  <c r="S21" i="12" s="1"/>
  <c r="N55" i="12"/>
  <c r="O54" i="12"/>
  <c r="Q28" i="12"/>
  <c r="Q36" i="12" s="1"/>
  <c r="K70" i="12"/>
  <c r="K77" i="12" s="1"/>
  <c r="U12" i="12"/>
  <c r="T13" i="12"/>
  <c r="S26" i="12"/>
  <c r="R27" i="12"/>
  <c r="H84" i="12"/>
  <c r="I83" i="12"/>
  <c r="J82" i="12"/>
  <c r="D105" i="12"/>
  <c r="Q35" i="12" l="1"/>
  <c r="C126" i="12"/>
  <c r="C134" i="12" s="1"/>
  <c r="C123" i="12"/>
  <c r="H91" i="12"/>
  <c r="C122" i="12"/>
  <c r="D122" i="12"/>
  <c r="S22" i="12"/>
  <c r="H92" i="12"/>
  <c r="V12" i="12"/>
  <c r="U13" i="12"/>
  <c r="K78" i="12"/>
  <c r="L70" i="12"/>
  <c r="L78" i="12" s="1"/>
  <c r="H96" i="12"/>
  <c r="G97" i="12"/>
  <c r="F98" i="12"/>
  <c r="M63" i="12"/>
  <c r="E111" i="12"/>
  <c r="F110" i="12"/>
  <c r="D112" i="12"/>
  <c r="E105" i="12"/>
  <c r="R40" i="12"/>
  <c r="Q41" i="12"/>
  <c r="O50" i="12"/>
  <c r="R28" i="12"/>
  <c r="R35" i="12" s="1"/>
  <c r="K82" i="12"/>
  <c r="J83" i="12"/>
  <c r="S27" i="12"/>
  <c r="T26" i="12"/>
  <c r="P42" i="12"/>
  <c r="P50" i="12" s="1"/>
  <c r="O55" i="12"/>
  <c r="P54" i="12"/>
  <c r="I84" i="12"/>
  <c r="I92" i="12" s="1"/>
  <c r="T14" i="12"/>
  <c r="T21" i="12" s="1"/>
  <c r="N56" i="12"/>
  <c r="N63" i="12" s="1"/>
  <c r="M69" i="12"/>
  <c r="N68" i="12"/>
  <c r="C124" i="12" l="1"/>
  <c r="D124" i="12" s="1"/>
  <c r="P49" i="12"/>
  <c r="C133" i="12"/>
  <c r="D119" i="12"/>
  <c r="R36" i="12"/>
  <c r="F106" i="12"/>
  <c r="T22" i="12"/>
  <c r="I91" i="12"/>
  <c r="L77" i="12"/>
  <c r="M70" i="12"/>
  <c r="M78" i="12" s="1"/>
  <c r="J84" i="12"/>
  <c r="J92" i="12" s="1"/>
  <c r="K83" i="12"/>
  <c r="L82" i="12"/>
  <c r="O56" i="12"/>
  <c r="O63" i="12" s="1"/>
  <c r="O68" i="12"/>
  <c r="N69" i="12"/>
  <c r="D120" i="12"/>
  <c r="F105" i="12"/>
  <c r="U14" i="12"/>
  <c r="U21" i="12" s="1"/>
  <c r="T27" i="12"/>
  <c r="U26" i="12"/>
  <c r="Q42" i="12"/>
  <c r="Q50" i="12" s="1"/>
  <c r="G110" i="12"/>
  <c r="F111" i="12"/>
  <c r="G98" i="12"/>
  <c r="G106" i="12" s="1"/>
  <c r="W12" i="12"/>
  <c r="V13" i="12"/>
  <c r="N64" i="12"/>
  <c r="P55" i="12"/>
  <c r="Q54" i="12"/>
  <c r="S28" i="12"/>
  <c r="S35" i="12" s="1"/>
  <c r="R41" i="12"/>
  <c r="S40" i="12"/>
  <c r="E112" i="12"/>
  <c r="E120" i="12" s="1"/>
  <c r="I96" i="12"/>
  <c r="H97" i="12"/>
  <c r="C139" i="12" l="1"/>
  <c r="C137" i="12" s="1"/>
  <c r="S36" i="12"/>
  <c r="Q49" i="12"/>
  <c r="U22" i="12"/>
  <c r="E119" i="12"/>
  <c r="G111" i="12"/>
  <c r="H110" i="12"/>
  <c r="J91" i="12"/>
  <c r="T40" i="12"/>
  <c r="S41" i="12"/>
  <c r="O64" i="12"/>
  <c r="D125" i="12"/>
  <c r="E124" i="12"/>
  <c r="V14" i="12"/>
  <c r="V22" i="12" s="1"/>
  <c r="W13" i="12"/>
  <c r="X12" i="12"/>
  <c r="M77" i="12"/>
  <c r="H98" i="12"/>
  <c r="H106" i="12" s="1"/>
  <c r="G105" i="12"/>
  <c r="U27" i="12"/>
  <c r="V26" i="12"/>
  <c r="M82" i="12"/>
  <c r="L83" i="12"/>
  <c r="T28" i="12"/>
  <c r="T35" i="12" s="1"/>
  <c r="N70" i="12"/>
  <c r="N78" i="12" s="1"/>
  <c r="K84" i="12"/>
  <c r="K92" i="12" s="1"/>
  <c r="J96" i="12"/>
  <c r="I97" i="12"/>
  <c r="R54" i="12"/>
  <c r="Q55" i="12"/>
  <c r="P68" i="12"/>
  <c r="O69" i="12"/>
  <c r="R42" i="12"/>
  <c r="R49" i="12" s="1"/>
  <c r="P56" i="12"/>
  <c r="P64" i="12" s="1"/>
  <c r="F112" i="12"/>
  <c r="F120" i="12" s="1"/>
  <c r="D136" i="12" l="1"/>
  <c r="C140" i="12"/>
  <c r="C147" i="12" s="1"/>
  <c r="C136" i="12"/>
  <c r="T36" i="12"/>
  <c r="H105" i="12"/>
  <c r="V21" i="12"/>
  <c r="R50" i="12"/>
  <c r="Y12" i="12"/>
  <c r="X13" i="12"/>
  <c r="P63" i="12"/>
  <c r="Q56" i="12"/>
  <c r="Q63" i="12" s="1"/>
  <c r="N77" i="12"/>
  <c r="U28" i="12"/>
  <c r="U36" i="12" s="1"/>
  <c r="W14" i="12"/>
  <c r="W21" i="12" s="1"/>
  <c r="R55" i="12"/>
  <c r="S54" i="12"/>
  <c r="S42" i="12"/>
  <c r="S49" i="12" s="1"/>
  <c r="V27" i="12"/>
  <c r="W26" i="12"/>
  <c r="I98" i="12"/>
  <c r="I106" i="12" s="1"/>
  <c r="U40" i="12"/>
  <c r="T41" i="12"/>
  <c r="P69" i="12"/>
  <c r="Q68" i="12"/>
  <c r="J97" i="12"/>
  <c r="K96" i="12"/>
  <c r="K91" i="12"/>
  <c r="L84" i="12"/>
  <c r="L91" i="12" s="1"/>
  <c r="F124" i="12"/>
  <c r="E125" i="12"/>
  <c r="H111" i="12"/>
  <c r="I110" i="12"/>
  <c r="F119" i="12"/>
  <c r="O70" i="12"/>
  <c r="O78" i="12" s="1"/>
  <c r="N82" i="12"/>
  <c r="M83" i="12"/>
  <c r="D126" i="12"/>
  <c r="G112" i="12"/>
  <c r="G120" i="12" s="1"/>
  <c r="C138" i="12" l="1"/>
  <c r="C153" i="12" s="1"/>
  <c r="C148" i="12"/>
  <c r="D133" i="12"/>
  <c r="U35" i="12"/>
  <c r="W22" i="12"/>
  <c r="L92" i="12"/>
  <c r="G119" i="12"/>
  <c r="I105" i="12"/>
  <c r="O77" i="12"/>
  <c r="Q64" i="12"/>
  <c r="X26" i="12"/>
  <c r="W27" i="12"/>
  <c r="V28" i="12"/>
  <c r="V36" i="12" s="1"/>
  <c r="V40" i="12"/>
  <c r="U41" i="12"/>
  <c r="S50" i="12"/>
  <c r="T42" i="12"/>
  <c r="T50" i="12" s="1"/>
  <c r="I111" i="12"/>
  <c r="J110" i="12"/>
  <c r="K97" i="12"/>
  <c r="L96" i="12"/>
  <c r="X14" i="12"/>
  <c r="X21" i="12" s="1"/>
  <c r="D134" i="12"/>
  <c r="M84" i="12"/>
  <c r="M92" i="12" s="1"/>
  <c r="H112" i="12"/>
  <c r="J98" i="12"/>
  <c r="J106" i="12" s="1"/>
  <c r="Y13" i="12"/>
  <c r="Z12" i="12"/>
  <c r="N83" i="12"/>
  <c r="O82" i="12"/>
  <c r="E126" i="12"/>
  <c r="R68" i="12"/>
  <c r="Q69" i="12"/>
  <c r="T54" i="12"/>
  <c r="S55" i="12"/>
  <c r="G124" i="12"/>
  <c r="F125" i="12"/>
  <c r="P70" i="12"/>
  <c r="P78" i="12" s="1"/>
  <c r="R56" i="12"/>
  <c r="R64" i="12" s="1"/>
  <c r="X27" i="12" l="1"/>
  <c r="C150" i="12"/>
  <c r="D150" i="12"/>
  <c r="C154" i="12"/>
  <c r="C162" i="12" s="1"/>
  <c r="C151" i="12"/>
  <c r="D138" i="12"/>
  <c r="T49" i="12"/>
  <c r="V35" i="12"/>
  <c r="H120" i="12"/>
  <c r="X22" i="12"/>
  <c r="P77" i="12"/>
  <c r="F126" i="12"/>
  <c r="E133" i="12"/>
  <c r="J105" i="12"/>
  <c r="H124" i="12"/>
  <c r="G125" i="12"/>
  <c r="O83" i="12"/>
  <c r="P82" i="12"/>
  <c r="H119" i="12"/>
  <c r="S56" i="12"/>
  <c r="S63" i="12" s="1"/>
  <c r="W28" i="12"/>
  <c r="W36" i="12" s="1"/>
  <c r="N84" i="12"/>
  <c r="N91" i="12" s="1"/>
  <c r="R63" i="12"/>
  <c r="U54" i="12"/>
  <c r="T55" i="12"/>
  <c r="Z13" i="12"/>
  <c r="AA12" i="12"/>
  <c r="Y26" i="12"/>
  <c r="Q70" i="12"/>
  <c r="Q78" i="12" s="1"/>
  <c r="Y14" i="12"/>
  <c r="Y22" i="12" s="1"/>
  <c r="U42" i="12"/>
  <c r="U50" i="12" s="1"/>
  <c r="S68" i="12"/>
  <c r="R69" i="12"/>
  <c r="M91" i="12"/>
  <c r="K98" i="12"/>
  <c r="K106" i="12" s="1"/>
  <c r="W40" i="12"/>
  <c r="V41" i="12"/>
  <c r="M96" i="12"/>
  <c r="L97" i="12"/>
  <c r="E134" i="12"/>
  <c r="K110" i="12"/>
  <c r="J111" i="12"/>
  <c r="C152" i="12"/>
  <c r="C167" i="12" s="1"/>
  <c r="I112" i="12"/>
  <c r="I119" i="12" s="1"/>
  <c r="C161" i="12" l="1"/>
  <c r="E138" i="12"/>
  <c r="D139" i="12"/>
  <c r="D140" i="12" s="1"/>
  <c r="F134" i="12"/>
  <c r="W35" i="12"/>
  <c r="U49" i="12"/>
  <c r="C168" i="12"/>
  <c r="C176" i="12" s="1"/>
  <c r="Q77" i="12"/>
  <c r="Y21" i="12"/>
  <c r="J112" i="12"/>
  <c r="J119" i="12" s="1"/>
  <c r="V42" i="12"/>
  <c r="V50" i="12" s="1"/>
  <c r="I120" i="12"/>
  <c r="N96" i="12"/>
  <c r="M97" i="12"/>
  <c r="K105" i="12"/>
  <c r="S64" i="12"/>
  <c r="N92" i="12"/>
  <c r="X28" i="12"/>
  <c r="X36" i="12" s="1"/>
  <c r="Z26" i="12"/>
  <c r="Y27" i="12"/>
  <c r="R70" i="12"/>
  <c r="R77" i="12" s="1"/>
  <c r="AA13" i="12"/>
  <c r="AB12" i="12"/>
  <c r="P83" i="12"/>
  <c r="Q82" i="12"/>
  <c r="F133" i="12"/>
  <c r="S69" i="12"/>
  <c r="T68" i="12"/>
  <c r="Z14" i="12"/>
  <c r="Z22" i="12" s="1"/>
  <c r="O84" i="12"/>
  <c r="O92" i="12" s="1"/>
  <c r="G126" i="12"/>
  <c r="G134" i="12" s="1"/>
  <c r="D152" i="12"/>
  <c r="L110" i="12"/>
  <c r="K111" i="12"/>
  <c r="T56" i="12"/>
  <c r="T63" i="12" s="1"/>
  <c r="L98" i="12"/>
  <c r="L106" i="12" s="1"/>
  <c r="X40" i="12"/>
  <c r="W41" i="12"/>
  <c r="V54" i="12"/>
  <c r="U55" i="12"/>
  <c r="H125" i="12"/>
  <c r="I124" i="12"/>
  <c r="D147" i="12" l="1"/>
  <c r="D148" i="12"/>
  <c r="E139" i="12"/>
  <c r="E140" i="12" s="1"/>
  <c r="E147" i="12" s="1"/>
  <c r="F138" i="12"/>
  <c r="X35" i="12"/>
  <c r="C175" i="12"/>
  <c r="V49" i="12"/>
  <c r="Z21" i="12"/>
  <c r="L111" i="12"/>
  <c r="M110" i="12"/>
  <c r="O91" i="12"/>
  <c r="Q83" i="12"/>
  <c r="R82" i="12"/>
  <c r="L105" i="12"/>
  <c r="U56" i="12"/>
  <c r="U63" i="12" s="1"/>
  <c r="Y28" i="12"/>
  <c r="Y36" i="12" s="1"/>
  <c r="W54" i="12"/>
  <c r="V55" i="12"/>
  <c r="E152" i="12"/>
  <c r="D153" i="12"/>
  <c r="P84" i="12"/>
  <c r="P92" i="12" s="1"/>
  <c r="AA26" i="12"/>
  <c r="Z27" i="12"/>
  <c r="AC12" i="12"/>
  <c r="AB13" i="12"/>
  <c r="K112" i="12"/>
  <c r="K119" i="12" s="1"/>
  <c r="AA14" i="12"/>
  <c r="AA21" i="12" s="1"/>
  <c r="J120" i="12"/>
  <c r="H126" i="12"/>
  <c r="T64" i="12"/>
  <c r="G133" i="12"/>
  <c r="U68" i="12"/>
  <c r="T69" i="12"/>
  <c r="W42" i="12"/>
  <c r="W50" i="12" s="1"/>
  <c r="S70" i="12"/>
  <c r="S78" i="12" s="1"/>
  <c r="R78" i="12"/>
  <c r="M98" i="12"/>
  <c r="M105" i="12" s="1"/>
  <c r="C165" i="12"/>
  <c r="D164" i="12"/>
  <c r="C164" i="12"/>
  <c r="I125" i="12"/>
  <c r="J124" i="12"/>
  <c r="X41" i="12"/>
  <c r="Y40" i="12"/>
  <c r="N97" i="12"/>
  <c r="O96" i="12"/>
  <c r="E148" i="12" l="1"/>
  <c r="F139" i="12"/>
  <c r="F140" i="12" s="1"/>
  <c r="F147" i="12" s="1"/>
  <c r="G138" i="12"/>
  <c r="Y35" i="12"/>
  <c r="H134" i="12"/>
  <c r="W49" i="12"/>
  <c r="C166" i="12"/>
  <c r="AA22" i="12"/>
  <c r="K120" i="12"/>
  <c r="V68" i="12"/>
  <c r="U69" i="12"/>
  <c r="F152" i="12"/>
  <c r="E153" i="12"/>
  <c r="U64" i="12"/>
  <c r="Y41" i="12"/>
  <c r="Z40" i="12"/>
  <c r="X42" i="12"/>
  <c r="X49" i="12" s="1"/>
  <c r="S77" i="12"/>
  <c r="Z28" i="12"/>
  <c r="Z35" i="12" s="1"/>
  <c r="V56" i="12"/>
  <c r="V64" i="12" s="1"/>
  <c r="P96" i="12"/>
  <c r="O97" i="12"/>
  <c r="J125" i="12"/>
  <c r="K124" i="12"/>
  <c r="AA27" i="12"/>
  <c r="AB26" i="12"/>
  <c r="W55" i="12"/>
  <c r="X54" i="12"/>
  <c r="S82" i="12"/>
  <c r="R83" i="12"/>
  <c r="N98" i="12"/>
  <c r="N106" i="12" s="1"/>
  <c r="I126" i="12"/>
  <c r="I133" i="12" s="1"/>
  <c r="M106" i="12"/>
  <c r="P91" i="12"/>
  <c r="Q84" i="12"/>
  <c r="Q91" i="12" s="1"/>
  <c r="H133" i="12"/>
  <c r="M111" i="12"/>
  <c r="N110" i="12"/>
  <c r="AB14" i="12"/>
  <c r="AB21" i="12" s="1"/>
  <c r="L112" i="12"/>
  <c r="L120" i="12" s="1"/>
  <c r="T70" i="12"/>
  <c r="T78" i="12" s="1"/>
  <c r="AD12" i="12"/>
  <c r="AC13" i="12"/>
  <c r="D154" i="12"/>
  <c r="F148" i="12" l="1"/>
  <c r="G139" i="12"/>
  <c r="G140" i="12" s="1"/>
  <c r="G147" i="12" s="1"/>
  <c r="H138" i="12"/>
  <c r="Z36" i="12"/>
  <c r="D166" i="12"/>
  <c r="D167" i="12" s="1"/>
  <c r="C181" i="12"/>
  <c r="AB22" i="12"/>
  <c r="T77" i="12"/>
  <c r="Q92" i="12"/>
  <c r="I134" i="12"/>
  <c r="X55" i="12"/>
  <c r="Y54" i="12"/>
  <c r="J126" i="12"/>
  <c r="J133" i="12" s="1"/>
  <c r="Y42" i="12"/>
  <c r="Y50" i="12" s="1"/>
  <c r="O110" i="12"/>
  <c r="N111" i="12"/>
  <c r="W56" i="12"/>
  <c r="W64" i="12" s="1"/>
  <c r="O98" i="12"/>
  <c r="O105" i="12" s="1"/>
  <c r="M112" i="12"/>
  <c r="M120" i="12" s="1"/>
  <c r="AB27" i="12"/>
  <c r="AC26" i="12"/>
  <c r="Q96" i="12"/>
  <c r="P97" i="12"/>
  <c r="L119" i="12"/>
  <c r="N105" i="12"/>
  <c r="AA28" i="12"/>
  <c r="AA35" i="12" s="1"/>
  <c r="E154" i="12"/>
  <c r="E162" i="12" s="1"/>
  <c r="X50" i="12"/>
  <c r="F153" i="12"/>
  <c r="G152" i="12"/>
  <c r="D162" i="12"/>
  <c r="D161" i="12"/>
  <c r="AC14" i="12"/>
  <c r="AC21" i="12" s="1"/>
  <c r="V63" i="12"/>
  <c r="U70" i="12"/>
  <c r="U77" i="12" s="1"/>
  <c r="AE12" i="12"/>
  <c r="AD13" i="12"/>
  <c r="R84" i="12"/>
  <c r="R91" i="12" s="1"/>
  <c r="T82" i="12"/>
  <c r="S83" i="12"/>
  <c r="L124" i="12"/>
  <c r="K125" i="12"/>
  <c r="Z41" i="12"/>
  <c r="AA40" i="12"/>
  <c r="W68" i="12"/>
  <c r="V69" i="12"/>
  <c r="G148" i="12" l="1"/>
  <c r="H139" i="12"/>
  <c r="H140" i="12" s="1"/>
  <c r="H148" i="12" s="1"/>
  <c r="I138" i="12"/>
  <c r="E166" i="12"/>
  <c r="E167" i="12" s="1"/>
  <c r="E168" i="12" s="1"/>
  <c r="E176" i="12" s="1"/>
  <c r="Y49" i="12"/>
  <c r="AA36" i="12"/>
  <c r="C179" i="12"/>
  <c r="C182" i="12"/>
  <c r="D178" i="12"/>
  <c r="C178" i="12"/>
  <c r="D168" i="12"/>
  <c r="AC22" i="12"/>
  <c r="M119" i="12"/>
  <c r="W63" i="12"/>
  <c r="J134" i="12"/>
  <c r="M124" i="12"/>
  <c r="L125" i="12"/>
  <c r="S84" i="12"/>
  <c r="S92" i="12" s="1"/>
  <c r="U82" i="12"/>
  <c r="T83" i="12"/>
  <c r="E161" i="12"/>
  <c r="N112" i="12"/>
  <c r="N119" i="12" s="1"/>
  <c r="P98" i="12"/>
  <c r="P106" i="12" s="1"/>
  <c r="P110" i="12"/>
  <c r="O111" i="12"/>
  <c r="Z54" i="12"/>
  <c r="Y55" i="12"/>
  <c r="V70" i="12"/>
  <c r="V78" i="12" s="1"/>
  <c r="R96" i="12"/>
  <c r="Q97" i="12"/>
  <c r="X56" i="12"/>
  <c r="X63" i="12" s="1"/>
  <c r="W69" i="12"/>
  <c r="X68" i="12"/>
  <c r="R92" i="12"/>
  <c r="AB40" i="12"/>
  <c r="AA41" i="12"/>
  <c r="U78" i="12"/>
  <c r="H152" i="12"/>
  <c r="G153" i="12"/>
  <c r="AD26" i="12"/>
  <c r="AC27" i="12"/>
  <c r="O106" i="12"/>
  <c r="Z42" i="12"/>
  <c r="Z50" i="12" s="1"/>
  <c r="AD14" i="12"/>
  <c r="AD22" i="12" s="1"/>
  <c r="F154" i="12"/>
  <c r="AB28" i="12"/>
  <c r="AB35" i="12" s="1"/>
  <c r="K126" i="12"/>
  <c r="K133" i="12" s="1"/>
  <c r="AF12" i="12"/>
  <c r="AE13" i="12"/>
  <c r="F166" i="12" l="1"/>
  <c r="F167" i="12" s="1"/>
  <c r="H147" i="12"/>
  <c r="J138" i="12"/>
  <c r="I139" i="12"/>
  <c r="I140" i="12" s="1"/>
  <c r="I147" i="12" s="1"/>
  <c r="AE14" i="12"/>
  <c r="AE22" i="12" s="1"/>
  <c r="D176" i="12"/>
  <c r="F162" i="12"/>
  <c r="AB36" i="12"/>
  <c r="Z49" i="12"/>
  <c r="C190" i="12"/>
  <c r="C180" i="12"/>
  <c r="D180" i="12" s="1"/>
  <c r="C189" i="12"/>
  <c r="D175" i="12"/>
  <c r="F168" i="12"/>
  <c r="F176" i="12" s="1"/>
  <c r="E175" i="12"/>
  <c r="AD21" i="12"/>
  <c r="P105" i="12"/>
  <c r="G154" i="12"/>
  <c r="G161" i="12" s="1"/>
  <c r="I152" i="12"/>
  <c r="H153" i="12"/>
  <c r="R97" i="12"/>
  <c r="S96" i="12"/>
  <c r="V77" i="12"/>
  <c r="S91" i="12"/>
  <c r="T84" i="12"/>
  <c r="T91" i="12" s="1"/>
  <c r="L126" i="12"/>
  <c r="L134" i="12" s="1"/>
  <c r="K134" i="12"/>
  <c r="F161" i="12"/>
  <c r="AC40" i="12"/>
  <c r="AB41" i="12"/>
  <c r="X64" i="12"/>
  <c r="N120" i="12"/>
  <c r="V82" i="12"/>
  <c r="U83" i="12"/>
  <c r="M125" i="12"/>
  <c r="N124" i="12"/>
  <c r="AC28" i="12"/>
  <c r="AC36" i="12" s="1"/>
  <c r="Y56" i="12"/>
  <c r="Y64" i="12" s="1"/>
  <c r="AG12" i="12"/>
  <c r="AF13" i="12"/>
  <c r="AA42" i="12"/>
  <c r="AA49" i="12" s="1"/>
  <c r="AD27" i="12"/>
  <c r="AE26" i="12"/>
  <c r="AA54" i="12"/>
  <c r="Z55" i="12"/>
  <c r="W70" i="12"/>
  <c r="W77" i="12" s="1"/>
  <c r="X69" i="12"/>
  <c r="Y68" i="12"/>
  <c r="O112" i="12"/>
  <c r="O120" i="12" s="1"/>
  <c r="G166" i="12"/>
  <c r="G167" i="12" s="1"/>
  <c r="Q98" i="12"/>
  <c r="Q105" i="12" s="1"/>
  <c r="Q110" i="12"/>
  <c r="P111" i="12"/>
  <c r="I148" i="12" l="1"/>
  <c r="J139" i="12"/>
  <c r="J140" i="12" s="1"/>
  <c r="J147" i="12" s="1"/>
  <c r="K138" i="12"/>
  <c r="F175" i="12"/>
  <c r="AC35" i="12"/>
  <c r="AF14" i="12"/>
  <c r="AF22" i="12" s="1"/>
  <c r="C195" i="12"/>
  <c r="C192" i="12" s="1"/>
  <c r="AE21" i="12"/>
  <c r="G168" i="12"/>
  <c r="E180" i="12"/>
  <c r="D181" i="12"/>
  <c r="O119" i="12"/>
  <c r="AA50" i="12"/>
  <c r="M126" i="12"/>
  <c r="M134" i="12" s="1"/>
  <c r="H154" i="12"/>
  <c r="AD40" i="12"/>
  <c r="AC41" i="12"/>
  <c r="Y63" i="12"/>
  <c r="U84" i="12"/>
  <c r="U91" i="12" s="1"/>
  <c r="L133" i="12"/>
  <c r="I153" i="12"/>
  <c r="J152" i="12"/>
  <c r="V83" i="12"/>
  <c r="W82" i="12"/>
  <c r="G162" i="12"/>
  <c r="Z56" i="12"/>
  <c r="Z64" i="12" s="1"/>
  <c r="AG13" i="12"/>
  <c r="T92" i="12"/>
  <c r="Q111" i="12"/>
  <c r="R110" i="12"/>
  <c r="X70" i="12"/>
  <c r="X77" i="12" s="1"/>
  <c r="AA55" i="12"/>
  <c r="AB54" i="12"/>
  <c r="W78" i="12"/>
  <c r="AE27" i="12"/>
  <c r="AF26" i="12"/>
  <c r="H166" i="12"/>
  <c r="H167" i="12" s="1"/>
  <c r="O124" i="12"/>
  <c r="N125" i="12"/>
  <c r="P112" i="12"/>
  <c r="P119" i="12" s="1"/>
  <c r="Q106" i="12"/>
  <c r="Z68" i="12"/>
  <c r="Y69" i="12"/>
  <c r="AD28" i="12"/>
  <c r="AD36" i="12" s="1"/>
  <c r="AB42" i="12"/>
  <c r="AB49" i="12" s="1"/>
  <c r="S97" i="12"/>
  <c r="T96" i="12"/>
  <c r="R98" i="12"/>
  <c r="R106" i="12" s="1"/>
  <c r="J148" i="12" l="1"/>
  <c r="L138" i="12"/>
  <c r="K139" i="12"/>
  <c r="K140" i="12" s="1"/>
  <c r="K147" i="12" s="1"/>
  <c r="C196" i="12"/>
  <c r="C203" i="12" s="1"/>
  <c r="C193" i="12"/>
  <c r="D192" i="12"/>
  <c r="C194" i="12" s="1"/>
  <c r="AF21" i="12"/>
  <c r="G175" i="12"/>
  <c r="H162" i="12"/>
  <c r="AD35" i="12"/>
  <c r="AE28" i="12"/>
  <c r="AE35" i="12" s="1"/>
  <c r="AI15" i="12"/>
  <c r="G176" i="12"/>
  <c r="H168" i="12"/>
  <c r="H175" i="12" s="1"/>
  <c r="E181" i="12"/>
  <c r="F180" i="12"/>
  <c r="D182" i="12"/>
  <c r="R105" i="12"/>
  <c r="AB50" i="12"/>
  <c r="H161" i="12"/>
  <c r="P120" i="12"/>
  <c r="AG26" i="12"/>
  <c r="AF27" i="12"/>
  <c r="R111" i="12"/>
  <c r="S110" i="12"/>
  <c r="AG14" i="12"/>
  <c r="AI13" i="12" s="1"/>
  <c r="U92" i="12"/>
  <c r="Q112" i="12"/>
  <c r="Q120" i="12" s="1"/>
  <c r="Z63" i="12"/>
  <c r="W83" i="12"/>
  <c r="X82" i="12"/>
  <c r="V84" i="12"/>
  <c r="V92" i="12" s="1"/>
  <c r="M133" i="12"/>
  <c r="Y70" i="12"/>
  <c r="Y78" i="12" s="1"/>
  <c r="P124" i="12"/>
  <c r="O125" i="12"/>
  <c r="AC54" i="12"/>
  <c r="AB55" i="12"/>
  <c r="K152" i="12"/>
  <c r="J153" i="12"/>
  <c r="AC42" i="12"/>
  <c r="AC49" i="12" s="1"/>
  <c r="N126" i="12"/>
  <c r="N134" i="12" s="1"/>
  <c r="U96" i="12"/>
  <c r="T97" i="12"/>
  <c r="S98" i="12"/>
  <c r="S105" i="12" s="1"/>
  <c r="AA68" i="12"/>
  <c r="Z69" i="12"/>
  <c r="AA56" i="12"/>
  <c r="AA64" i="12" s="1"/>
  <c r="I154" i="12"/>
  <c r="I161" i="12" s="1"/>
  <c r="AE40" i="12"/>
  <c r="AD41" i="12"/>
  <c r="X78" i="12"/>
  <c r="I166" i="12"/>
  <c r="I167" i="12" s="1"/>
  <c r="AI20" i="12" l="1"/>
  <c r="AJ20" i="12" s="1"/>
  <c r="K148" i="12"/>
  <c r="L139" i="12"/>
  <c r="L140" i="12" s="1"/>
  <c r="L147" i="12" s="1"/>
  <c r="M138" i="12"/>
  <c r="C204" i="12"/>
  <c r="AE36" i="12"/>
  <c r="AG21" i="12"/>
  <c r="AI21" i="12" s="1"/>
  <c r="AG22" i="12"/>
  <c r="AI22" i="12" s="1"/>
  <c r="D190" i="12"/>
  <c r="AF28" i="12"/>
  <c r="AF36" i="12" s="1"/>
  <c r="D194" i="12"/>
  <c r="C209" i="12"/>
  <c r="I168" i="12"/>
  <c r="I176" i="12" s="1"/>
  <c r="E182" i="12"/>
  <c r="E189" i="12" s="1"/>
  <c r="H176" i="12"/>
  <c r="F181" i="12"/>
  <c r="G180" i="12"/>
  <c r="D189" i="12"/>
  <c r="S106" i="12"/>
  <c r="AC50" i="12"/>
  <c r="Q119" i="12"/>
  <c r="L148" i="12"/>
  <c r="O126" i="12"/>
  <c r="O134" i="12" s="1"/>
  <c r="Q124" i="12"/>
  <c r="P125" i="12"/>
  <c r="V91" i="12"/>
  <c r="AG27" i="12"/>
  <c r="AA63" i="12"/>
  <c r="Y82" i="12"/>
  <c r="X83" i="12"/>
  <c r="T98" i="12"/>
  <c r="T106" i="12" s="1"/>
  <c r="J154" i="12"/>
  <c r="J162" i="12" s="1"/>
  <c r="Y77" i="12"/>
  <c r="W84" i="12"/>
  <c r="W92" i="12" s="1"/>
  <c r="AD42" i="12"/>
  <c r="AD50" i="12" s="1"/>
  <c r="V96" i="12"/>
  <c r="U97" i="12"/>
  <c r="K153" i="12"/>
  <c r="L152" i="12"/>
  <c r="AI17" i="12"/>
  <c r="AJ16" i="12" s="1"/>
  <c r="AI19" i="12"/>
  <c r="J166" i="12"/>
  <c r="J167" i="12" s="1"/>
  <c r="AF40" i="12"/>
  <c r="AE41" i="12"/>
  <c r="I162" i="12"/>
  <c r="Z70" i="12"/>
  <c r="Z78" i="12" s="1"/>
  <c r="N133" i="12"/>
  <c r="AB56" i="12"/>
  <c r="AB63" i="12" s="1"/>
  <c r="T110" i="12"/>
  <c r="S111" i="12"/>
  <c r="AA69" i="12"/>
  <c r="AB68" i="12"/>
  <c r="AD54" i="12"/>
  <c r="AC55" i="12"/>
  <c r="R112" i="12"/>
  <c r="R120" i="12" s="1"/>
  <c r="N138" i="12" l="1"/>
  <c r="M139" i="12"/>
  <c r="M140" i="12" s="1"/>
  <c r="M147" i="12" s="1"/>
  <c r="AD49" i="12"/>
  <c r="AF35" i="12"/>
  <c r="AE42" i="12"/>
  <c r="AE50" i="12" s="1"/>
  <c r="AB64" i="12"/>
  <c r="E190" i="12"/>
  <c r="G181" i="12"/>
  <c r="H180" i="12"/>
  <c r="I175" i="12"/>
  <c r="F182" i="12"/>
  <c r="C206" i="12"/>
  <c r="C207" i="12"/>
  <c r="C210" i="12"/>
  <c r="D206" i="12"/>
  <c r="J168" i="12"/>
  <c r="J175" i="12" s="1"/>
  <c r="D195" i="12"/>
  <c r="E194" i="12"/>
  <c r="J161" i="12"/>
  <c r="R119" i="12"/>
  <c r="S112" i="12"/>
  <c r="S119" i="12" s="1"/>
  <c r="Z77" i="12"/>
  <c r="W91" i="12"/>
  <c r="Y83" i="12"/>
  <c r="Z82" i="12"/>
  <c r="U110" i="12"/>
  <c r="T111" i="12"/>
  <c r="K166" i="12"/>
  <c r="K167" i="12" s="1"/>
  <c r="P126" i="12"/>
  <c r="P134" i="12" s="1"/>
  <c r="Q125" i="12"/>
  <c r="R124" i="12"/>
  <c r="AC56" i="12"/>
  <c r="AC64" i="12" s="1"/>
  <c r="M152" i="12"/>
  <c r="L153" i="12"/>
  <c r="O133" i="12"/>
  <c r="K154" i="12"/>
  <c r="K162" i="12" s="1"/>
  <c r="AG28" i="12"/>
  <c r="AI27" i="12" s="1"/>
  <c r="AI29" i="12"/>
  <c r="U98" i="12"/>
  <c r="U106" i="12" s="1"/>
  <c r="T105" i="12"/>
  <c r="AD55" i="12"/>
  <c r="AE54" i="12"/>
  <c r="AC68" i="12"/>
  <c r="AB69" i="12"/>
  <c r="AA70" i="12"/>
  <c r="AA77" i="12" s="1"/>
  <c r="AF41" i="12"/>
  <c r="AG40" i="12"/>
  <c r="V97" i="12"/>
  <c r="W96" i="12"/>
  <c r="X84" i="12"/>
  <c r="X92" i="12" s="1"/>
  <c r="M148" i="12" l="1"/>
  <c r="AI34" i="12"/>
  <c r="AJ34" i="12" s="1"/>
  <c r="N139" i="12"/>
  <c r="N140" i="12" s="1"/>
  <c r="N148" i="12" s="1"/>
  <c r="O138" i="12"/>
  <c r="AG41" i="12"/>
  <c r="AI43" i="12" s="1"/>
  <c r="AE49" i="12"/>
  <c r="C208" i="12"/>
  <c r="D208" i="12" s="1"/>
  <c r="AG35" i="12"/>
  <c r="AI35" i="12" s="1"/>
  <c r="F189" i="12"/>
  <c r="AG36" i="12"/>
  <c r="AI36" i="12" s="1"/>
  <c r="C218" i="12"/>
  <c r="AF42" i="12"/>
  <c r="AF49" i="12" s="1"/>
  <c r="C217" i="12"/>
  <c r="J176" i="12"/>
  <c r="F190" i="12"/>
  <c r="E195" i="12"/>
  <c r="F194" i="12"/>
  <c r="H181" i="12"/>
  <c r="I180" i="12"/>
  <c r="D196" i="12"/>
  <c r="D204" i="12" s="1"/>
  <c r="K168" i="12"/>
  <c r="K176" i="12" s="1"/>
  <c r="G182" i="12"/>
  <c r="G190" i="12" s="1"/>
  <c r="X91" i="12"/>
  <c r="U105" i="12"/>
  <c r="AC63" i="12"/>
  <c r="K161" i="12"/>
  <c r="X96" i="12"/>
  <c r="W97" i="12"/>
  <c r="AA78" i="12"/>
  <c r="L154" i="12"/>
  <c r="L161" i="12" s="1"/>
  <c r="R125" i="12"/>
  <c r="S124" i="12"/>
  <c r="AA82" i="12"/>
  <c r="Z83" i="12"/>
  <c r="AI31" i="12"/>
  <c r="AJ30" i="12" s="1"/>
  <c r="AI33" i="12"/>
  <c r="N152" i="12"/>
  <c r="M153" i="12"/>
  <c r="Q126" i="12"/>
  <c r="Q133" i="12" s="1"/>
  <c r="Y84" i="12"/>
  <c r="Y91" i="12" s="1"/>
  <c r="S120" i="12"/>
  <c r="V98" i="12"/>
  <c r="V106" i="12" s="1"/>
  <c r="AE55" i="12"/>
  <c r="AF54" i="12"/>
  <c r="L166" i="12"/>
  <c r="L167" i="12" s="1"/>
  <c r="AB70" i="12"/>
  <c r="AB78" i="12" s="1"/>
  <c r="AG42" i="12"/>
  <c r="AG50" i="12" s="1"/>
  <c r="AD56" i="12"/>
  <c r="AD64" i="12" s="1"/>
  <c r="P133" i="12"/>
  <c r="T112" i="12"/>
  <c r="T120" i="12" s="1"/>
  <c r="AD68" i="12"/>
  <c r="AC69" i="12"/>
  <c r="U111" i="12"/>
  <c r="V110" i="12"/>
  <c r="N147" i="12" l="1"/>
  <c r="C223" i="12"/>
  <c r="C220" i="12" s="1"/>
  <c r="O139" i="12"/>
  <c r="O140" i="12" s="1"/>
  <c r="O147" i="12" s="1"/>
  <c r="P138" i="12"/>
  <c r="AF50" i="12"/>
  <c r="AI50" i="12" s="1"/>
  <c r="AE56" i="12"/>
  <c r="AE63" i="12" s="1"/>
  <c r="AI47" i="12"/>
  <c r="AI45" i="12"/>
  <c r="AG49" i="12"/>
  <c r="AI49" i="12" s="1"/>
  <c r="AI41" i="12"/>
  <c r="AI48" i="12" s="1"/>
  <c r="D203" i="12"/>
  <c r="K175" i="12"/>
  <c r="F195" i="12"/>
  <c r="G194" i="12"/>
  <c r="E196" i="12"/>
  <c r="E203" i="12" s="1"/>
  <c r="L168" i="12"/>
  <c r="L176" i="12" s="1"/>
  <c r="D209" i="12"/>
  <c r="E208" i="12"/>
  <c r="G189" i="12"/>
  <c r="J180" i="12"/>
  <c r="I181" i="12"/>
  <c r="H182" i="12"/>
  <c r="AB77" i="12"/>
  <c r="V105" i="12"/>
  <c r="Y92" i="12"/>
  <c r="L162" i="12"/>
  <c r="Q134" i="12"/>
  <c r="Z84" i="12"/>
  <c r="Z91" i="12" s="1"/>
  <c r="AC70" i="12"/>
  <c r="AC77" i="12" s="1"/>
  <c r="AE68" i="12"/>
  <c r="AD69" i="12"/>
  <c r="AF55" i="12"/>
  <c r="AG54" i="12"/>
  <c r="M154" i="12"/>
  <c r="M161" i="12" s="1"/>
  <c r="AA83" i="12"/>
  <c r="AB82" i="12"/>
  <c r="T119" i="12"/>
  <c r="M166" i="12"/>
  <c r="M167" i="12" s="1"/>
  <c r="N153" i="12"/>
  <c r="O152" i="12"/>
  <c r="S125" i="12"/>
  <c r="T124" i="12"/>
  <c r="W98" i="12"/>
  <c r="W106" i="12" s="1"/>
  <c r="V111" i="12"/>
  <c r="W110" i="12"/>
  <c r="R126" i="12"/>
  <c r="R134" i="12" s="1"/>
  <c r="Y96" i="12"/>
  <c r="X97" i="12"/>
  <c r="AD63" i="12"/>
  <c r="U112" i="12"/>
  <c r="U119" i="12" s="1"/>
  <c r="C224" i="12" l="1"/>
  <c r="C232" i="12" s="1"/>
  <c r="C221" i="12"/>
  <c r="D220" i="12"/>
  <c r="O148" i="12"/>
  <c r="P139" i="12"/>
  <c r="P140" i="12" s="1"/>
  <c r="P148" i="12" s="1"/>
  <c r="Q138" i="12"/>
  <c r="AJ44" i="12"/>
  <c r="AJ48" i="12"/>
  <c r="AE64" i="12"/>
  <c r="L175" i="12"/>
  <c r="H189" i="12"/>
  <c r="AF56" i="12"/>
  <c r="AF63" i="12" s="1"/>
  <c r="H190" i="12"/>
  <c r="E204" i="12"/>
  <c r="M168" i="12"/>
  <c r="M176" i="12" s="1"/>
  <c r="I182" i="12"/>
  <c r="I189" i="12" s="1"/>
  <c r="K180" i="12"/>
  <c r="J181" i="12"/>
  <c r="E209" i="12"/>
  <c r="F208" i="12"/>
  <c r="G195" i="12"/>
  <c r="H194" i="12"/>
  <c r="D210" i="12"/>
  <c r="C222" i="12"/>
  <c r="F196" i="12"/>
  <c r="M162" i="12"/>
  <c r="AG55" i="12"/>
  <c r="Z92" i="12"/>
  <c r="R133" i="12"/>
  <c r="N154" i="12"/>
  <c r="N162" i="12" s="1"/>
  <c r="AC78" i="12"/>
  <c r="Z96" i="12"/>
  <c r="Y97" i="12"/>
  <c r="N166" i="12"/>
  <c r="N167" i="12" s="1"/>
  <c r="U120" i="12"/>
  <c r="W105" i="12"/>
  <c r="AD70" i="12"/>
  <c r="AD78" i="12" s="1"/>
  <c r="X98" i="12"/>
  <c r="X106" i="12" s="1"/>
  <c r="W111" i="12"/>
  <c r="X110" i="12"/>
  <c r="U124" i="12"/>
  <c r="T125" i="12"/>
  <c r="AF68" i="12"/>
  <c r="AE69" i="12"/>
  <c r="S126" i="12"/>
  <c r="S133" i="12" s="1"/>
  <c r="V112" i="12"/>
  <c r="V120" i="12" s="1"/>
  <c r="AC82" i="12"/>
  <c r="AB83" i="12"/>
  <c r="P152" i="12"/>
  <c r="O153" i="12"/>
  <c r="AA84" i="12"/>
  <c r="AA92" i="12" s="1"/>
  <c r="P147" i="12" l="1"/>
  <c r="C231" i="12"/>
  <c r="R138" i="12"/>
  <c r="Q139" i="12"/>
  <c r="Q140" i="12" s="1"/>
  <c r="Q147" i="12" s="1"/>
  <c r="AF64" i="12"/>
  <c r="F204" i="12"/>
  <c r="D217" i="12"/>
  <c r="AE70" i="12"/>
  <c r="AE78" i="12" s="1"/>
  <c r="AG56" i="12"/>
  <c r="AI55" i="12" s="1"/>
  <c r="AI57" i="12"/>
  <c r="M175" i="12"/>
  <c r="H195" i="12"/>
  <c r="I194" i="12"/>
  <c r="I190" i="12"/>
  <c r="F203" i="12"/>
  <c r="G208" i="12"/>
  <c r="F209" i="12"/>
  <c r="G196" i="12"/>
  <c r="G203" i="12" s="1"/>
  <c r="C237" i="12"/>
  <c r="D222" i="12"/>
  <c r="E210" i="12"/>
  <c r="E217" i="12" s="1"/>
  <c r="N168" i="12"/>
  <c r="N176" i="12" s="1"/>
  <c r="J182" i="12"/>
  <c r="D218" i="12"/>
  <c r="K181" i="12"/>
  <c r="L180" i="12"/>
  <c r="V119" i="12"/>
  <c r="AD77" i="12"/>
  <c r="AA91" i="12"/>
  <c r="T126" i="12"/>
  <c r="T134" i="12" s="1"/>
  <c r="AB84" i="12"/>
  <c r="AB92" i="12" s="1"/>
  <c r="S134" i="12"/>
  <c r="O166" i="12"/>
  <c r="O167" i="12" s="1"/>
  <c r="AD82" i="12"/>
  <c r="AC83" i="12"/>
  <c r="AF69" i="12"/>
  <c r="AG68" i="12"/>
  <c r="X105" i="12"/>
  <c r="Y98" i="12"/>
  <c r="Y105" i="12" s="1"/>
  <c r="N161" i="12"/>
  <c r="Z97" i="12"/>
  <c r="AA96" i="12"/>
  <c r="V124" i="12"/>
  <c r="U125" i="12"/>
  <c r="Y110" i="12"/>
  <c r="X111" i="12"/>
  <c r="W112" i="12"/>
  <c r="W119" i="12" s="1"/>
  <c r="O154" i="12"/>
  <c r="O161" i="12" s="1"/>
  <c r="P153" i="12"/>
  <c r="Q152" i="12"/>
  <c r="Q148" i="12" l="1"/>
  <c r="AI62" i="12"/>
  <c r="AJ62" i="12" s="1"/>
  <c r="R139" i="12"/>
  <c r="R140" i="12" s="1"/>
  <c r="R147" i="12" s="1"/>
  <c r="S138" i="12"/>
  <c r="AE77" i="12"/>
  <c r="AF70" i="12"/>
  <c r="AF78" i="12" s="1"/>
  <c r="AI59" i="12"/>
  <c r="AJ58" i="12" s="1"/>
  <c r="AI61" i="12"/>
  <c r="AG63" i="12"/>
  <c r="AI63" i="12" s="1"/>
  <c r="J190" i="12"/>
  <c r="AG64" i="12"/>
  <c r="AI64" i="12" s="1"/>
  <c r="N175" i="12"/>
  <c r="G204" i="12"/>
  <c r="W120" i="12"/>
  <c r="F210" i="12"/>
  <c r="E218" i="12"/>
  <c r="J189" i="12"/>
  <c r="H208" i="12"/>
  <c r="G209" i="12"/>
  <c r="D223" i="12"/>
  <c r="E222" i="12"/>
  <c r="J194" i="12"/>
  <c r="I195" i="12"/>
  <c r="K182" i="12"/>
  <c r="K190" i="12" s="1"/>
  <c r="C234" i="12"/>
  <c r="C235" i="12"/>
  <c r="C238" i="12"/>
  <c r="D234" i="12"/>
  <c r="O168" i="12"/>
  <c r="O176" i="12" s="1"/>
  <c r="M180" i="12"/>
  <c r="L181" i="12"/>
  <c r="H196" i="12"/>
  <c r="H204" i="12" s="1"/>
  <c r="P166" i="12"/>
  <c r="P167" i="12" s="1"/>
  <c r="AB91" i="12"/>
  <c r="X112" i="12"/>
  <c r="X120" i="12" s="1"/>
  <c r="Q153" i="12"/>
  <c r="R152" i="12"/>
  <c r="Y111" i="12"/>
  <c r="Z110" i="12"/>
  <c r="U126" i="12"/>
  <c r="U133" i="12" s="1"/>
  <c r="Y106" i="12"/>
  <c r="AG69" i="12"/>
  <c r="T133" i="12"/>
  <c r="P154" i="12"/>
  <c r="P162" i="12" s="1"/>
  <c r="V125" i="12"/>
  <c r="W124" i="12"/>
  <c r="AC84" i="12"/>
  <c r="AC92" i="12" s="1"/>
  <c r="AA97" i="12"/>
  <c r="AB96" i="12"/>
  <c r="AD83" i="12"/>
  <c r="AE82" i="12"/>
  <c r="O162" i="12"/>
  <c r="Z98" i="12"/>
  <c r="Z105" i="12" s="1"/>
  <c r="R148" i="12" l="1"/>
  <c r="T138" i="12"/>
  <c r="S139" i="12"/>
  <c r="S140" i="12" s="1"/>
  <c r="S147" i="12" s="1"/>
  <c r="AF77" i="12"/>
  <c r="AI71" i="12"/>
  <c r="C246" i="12"/>
  <c r="K189" i="12"/>
  <c r="C236" i="12"/>
  <c r="D236" i="12" s="1"/>
  <c r="O175" i="12"/>
  <c r="I208" i="12"/>
  <c r="H209" i="12"/>
  <c r="H203" i="12"/>
  <c r="I196" i="12"/>
  <c r="G210" i="12"/>
  <c r="G217" i="12" s="1"/>
  <c r="P168" i="12"/>
  <c r="P176" i="12" s="1"/>
  <c r="L182" i="12"/>
  <c r="L190" i="12" s="1"/>
  <c r="K194" i="12"/>
  <c r="J195" i="12"/>
  <c r="M181" i="12"/>
  <c r="N180" i="12"/>
  <c r="F222" i="12"/>
  <c r="E223" i="12"/>
  <c r="F217" i="12"/>
  <c r="C245" i="12"/>
  <c r="D224" i="12"/>
  <c r="F218" i="12"/>
  <c r="Z106" i="12"/>
  <c r="X119" i="12"/>
  <c r="U134" i="12"/>
  <c r="P161" i="12"/>
  <c r="Y112" i="12"/>
  <c r="Y120" i="12" s="1"/>
  <c r="X124" i="12"/>
  <c r="W125" i="12"/>
  <c r="AG70" i="12"/>
  <c r="S152" i="12"/>
  <c r="R153" i="12"/>
  <c r="AA98" i="12"/>
  <c r="AA105" i="12" s="1"/>
  <c r="V126" i="12"/>
  <c r="V134" i="12" s="1"/>
  <c r="Q154" i="12"/>
  <c r="Q161" i="12" s="1"/>
  <c r="AD84" i="12"/>
  <c r="AD91" i="12" s="1"/>
  <c r="AC91" i="12"/>
  <c r="AE83" i="12"/>
  <c r="AF82" i="12"/>
  <c r="AC96" i="12"/>
  <c r="AB97" i="12"/>
  <c r="Z111" i="12"/>
  <c r="AA110" i="12"/>
  <c r="Q166" i="12"/>
  <c r="Q167" i="12" s="1"/>
  <c r="S148" i="12" l="1"/>
  <c r="U138" i="12"/>
  <c r="T139" i="12"/>
  <c r="T140" i="12" s="1"/>
  <c r="T148" i="12" s="1"/>
  <c r="I203" i="12"/>
  <c r="AE84" i="12"/>
  <c r="AE92" i="12" s="1"/>
  <c r="AI69" i="12"/>
  <c r="AI76" i="12" s="1"/>
  <c r="AI75" i="12"/>
  <c r="AI73" i="12"/>
  <c r="D232" i="12"/>
  <c r="AG77" i="12"/>
  <c r="AI77" i="12" s="1"/>
  <c r="AG78" i="12"/>
  <c r="AI78" i="12" s="1"/>
  <c r="C251" i="12"/>
  <c r="D248" i="12" s="1"/>
  <c r="D231" i="12"/>
  <c r="L189" i="12"/>
  <c r="I204" i="12"/>
  <c r="M182" i="12"/>
  <c r="M190" i="12" s="1"/>
  <c r="P175" i="12"/>
  <c r="N181" i="12"/>
  <c r="O180" i="12"/>
  <c r="K195" i="12"/>
  <c r="L194" i="12"/>
  <c r="G218" i="12"/>
  <c r="D237" i="12"/>
  <c r="E236" i="12"/>
  <c r="H210" i="12"/>
  <c r="I209" i="12"/>
  <c r="J208" i="12"/>
  <c r="J196" i="12"/>
  <c r="J203" i="12" s="1"/>
  <c r="E224" i="12"/>
  <c r="E231" i="12" s="1"/>
  <c r="Q168" i="12"/>
  <c r="Q175" i="12" s="1"/>
  <c r="G222" i="12"/>
  <c r="F223" i="12"/>
  <c r="AA106" i="12"/>
  <c r="V133" i="12"/>
  <c r="Q162" i="12"/>
  <c r="Y119" i="12"/>
  <c r="AB110" i="12"/>
  <c r="AA111" i="12"/>
  <c r="AB98" i="12"/>
  <c r="AB106" i="12" s="1"/>
  <c r="Z112" i="12"/>
  <c r="Z120" i="12" s="1"/>
  <c r="AD96" i="12"/>
  <c r="AC97" i="12"/>
  <c r="AD92" i="12"/>
  <c r="AG82" i="12"/>
  <c r="AF83" i="12"/>
  <c r="R154" i="12"/>
  <c r="R162" i="12" s="1"/>
  <c r="S153" i="12"/>
  <c r="T152" i="12"/>
  <c r="W126" i="12"/>
  <c r="W134" i="12" s="1"/>
  <c r="R166" i="12"/>
  <c r="R167" i="12" s="1"/>
  <c r="X125" i="12"/>
  <c r="Y124" i="12"/>
  <c r="T147" i="12" l="1"/>
  <c r="U139" i="12"/>
  <c r="U140" i="12" s="1"/>
  <c r="U147" i="12" s="1"/>
  <c r="V138" i="12"/>
  <c r="Q176" i="12"/>
  <c r="AJ72" i="12"/>
  <c r="AJ76" i="12"/>
  <c r="AE91" i="12"/>
  <c r="AF84" i="12"/>
  <c r="AF92" i="12" s="1"/>
  <c r="H218" i="12"/>
  <c r="C249" i="12"/>
  <c r="C252" i="12"/>
  <c r="C260" i="12" s="1"/>
  <c r="H217" i="12"/>
  <c r="C248" i="12"/>
  <c r="C250" i="12" s="1"/>
  <c r="J204" i="12"/>
  <c r="M189" i="12"/>
  <c r="E232" i="12"/>
  <c r="I210" i="12"/>
  <c r="I217" i="12" s="1"/>
  <c r="K196" i="12"/>
  <c r="K203" i="12" s="1"/>
  <c r="O181" i="12"/>
  <c r="P180" i="12"/>
  <c r="L195" i="12"/>
  <c r="M194" i="12"/>
  <c r="N182" i="12"/>
  <c r="N189" i="12" s="1"/>
  <c r="J209" i="12"/>
  <c r="K208" i="12"/>
  <c r="E237" i="12"/>
  <c r="F236" i="12"/>
  <c r="F224" i="12"/>
  <c r="R168" i="12"/>
  <c r="R176" i="12" s="1"/>
  <c r="H222" i="12"/>
  <c r="G223" i="12"/>
  <c r="D238" i="12"/>
  <c r="W133" i="12"/>
  <c r="U152" i="12"/>
  <c r="T153" i="12"/>
  <c r="AD97" i="12"/>
  <c r="AE96" i="12"/>
  <c r="S154" i="12"/>
  <c r="S161" i="12" s="1"/>
  <c r="AB105" i="12"/>
  <c r="S166" i="12"/>
  <c r="S167" i="12" s="1"/>
  <c r="R161" i="12"/>
  <c r="Z119" i="12"/>
  <c r="AG83" i="12"/>
  <c r="X126" i="12"/>
  <c r="X134" i="12" s="1"/>
  <c r="AA112" i="12"/>
  <c r="AA119" i="12" s="1"/>
  <c r="Y125" i="12"/>
  <c r="Z124" i="12"/>
  <c r="AC98" i="12"/>
  <c r="AC106" i="12" s="1"/>
  <c r="AB111" i="12"/>
  <c r="AC110" i="12"/>
  <c r="U148" i="12" l="1"/>
  <c r="W138" i="12"/>
  <c r="V139" i="12"/>
  <c r="V140" i="12" s="1"/>
  <c r="V148" i="12" s="1"/>
  <c r="C259" i="12"/>
  <c r="AF91" i="12"/>
  <c r="AI85" i="12"/>
  <c r="F232" i="12"/>
  <c r="D245" i="12"/>
  <c r="R175" i="12"/>
  <c r="I218" i="12"/>
  <c r="D246" i="12"/>
  <c r="K204" i="12"/>
  <c r="F231" i="12"/>
  <c r="N190" i="12"/>
  <c r="I222" i="12"/>
  <c r="H223" i="12"/>
  <c r="S168" i="12"/>
  <c r="S176" i="12" s="1"/>
  <c r="D250" i="12"/>
  <c r="C265" i="12"/>
  <c r="F237" i="12"/>
  <c r="G236" i="12"/>
  <c r="M195" i="12"/>
  <c r="N194" i="12"/>
  <c r="K209" i="12"/>
  <c r="L208" i="12"/>
  <c r="J210" i="12"/>
  <c r="J218" i="12" s="1"/>
  <c r="G224" i="12"/>
  <c r="G231" i="12" s="1"/>
  <c r="E238" i="12"/>
  <c r="E246" i="12" s="1"/>
  <c r="L196" i="12"/>
  <c r="L204" i="12" s="1"/>
  <c r="P181" i="12"/>
  <c r="Q180" i="12"/>
  <c r="O182" i="12"/>
  <c r="O189" i="12" s="1"/>
  <c r="AA120" i="12"/>
  <c r="T154" i="12"/>
  <c r="T162" i="12" s="1"/>
  <c r="X133" i="12"/>
  <c r="V147" i="12"/>
  <c r="S162" i="12"/>
  <c r="V152" i="12"/>
  <c r="U153" i="12"/>
  <c r="AC111" i="12"/>
  <c r="AD110" i="12"/>
  <c r="Z125" i="12"/>
  <c r="AA124" i="12"/>
  <c r="AB112" i="12"/>
  <c r="AB119" i="12" s="1"/>
  <c r="Y126" i="12"/>
  <c r="Y133" i="12" s="1"/>
  <c r="AC105" i="12"/>
  <c r="T166" i="12"/>
  <c r="T167" i="12" s="1"/>
  <c r="AF96" i="12"/>
  <c r="AE97" i="12"/>
  <c r="AG84" i="12"/>
  <c r="AD98" i="12"/>
  <c r="AD105" i="12" s="1"/>
  <c r="X138" i="12" l="1"/>
  <c r="W139" i="12"/>
  <c r="W140" i="12" s="1"/>
  <c r="W147" i="12" s="1"/>
  <c r="O190" i="12"/>
  <c r="AI83" i="12"/>
  <c r="E245" i="12"/>
  <c r="AE98" i="12"/>
  <c r="AE106" i="12" s="1"/>
  <c r="AI87" i="12"/>
  <c r="AI89" i="12"/>
  <c r="AG91" i="12"/>
  <c r="AI91" i="12" s="1"/>
  <c r="AG92" i="12"/>
  <c r="AI92" i="12" s="1"/>
  <c r="L203" i="12"/>
  <c r="G232" i="12"/>
  <c r="K210" i="12"/>
  <c r="K217" i="12" s="1"/>
  <c r="S175" i="12"/>
  <c r="R180" i="12"/>
  <c r="Q181" i="12"/>
  <c r="O194" i="12"/>
  <c r="N195" i="12"/>
  <c r="D251" i="12"/>
  <c r="E250" i="12"/>
  <c r="M208" i="12"/>
  <c r="L209" i="12"/>
  <c r="P182" i="12"/>
  <c r="P189" i="12" s="1"/>
  <c r="M196" i="12"/>
  <c r="M204" i="12" s="1"/>
  <c r="H224" i="12"/>
  <c r="H236" i="12"/>
  <c r="G237" i="12"/>
  <c r="I223" i="12"/>
  <c r="J222" i="12"/>
  <c r="T168" i="12"/>
  <c r="T176" i="12" s="1"/>
  <c r="J217" i="12"/>
  <c r="F238" i="12"/>
  <c r="C262" i="12"/>
  <c r="D262" i="12"/>
  <c r="C263" i="12"/>
  <c r="C266" i="12"/>
  <c r="Y134" i="12"/>
  <c r="AB120" i="12"/>
  <c r="U154" i="12"/>
  <c r="U161" i="12" s="1"/>
  <c r="T161" i="12"/>
  <c r="AA125" i="12"/>
  <c r="AB124" i="12"/>
  <c r="V153" i="12"/>
  <c r="W152" i="12"/>
  <c r="Z126" i="12"/>
  <c r="Z133" i="12" s="1"/>
  <c r="AG96" i="12"/>
  <c r="AF97" i="12"/>
  <c r="U166" i="12"/>
  <c r="U167" i="12" s="1"/>
  <c r="AE110" i="12"/>
  <c r="AD111" i="12"/>
  <c r="AD106" i="12"/>
  <c r="AC112" i="12"/>
  <c r="AC119" i="12" s="1"/>
  <c r="AI90" i="12" l="1"/>
  <c r="AJ90" i="12" s="1"/>
  <c r="W148" i="12"/>
  <c r="X139" i="12"/>
  <c r="X140" i="12" s="1"/>
  <c r="X148" i="12" s="1"/>
  <c r="Y138" i="12"/>
  <c r="AE105" i="12"/>
  <c r="T175" i="12"/>
  <c r="AJ86" i="12"/>
  <c r="P190" i="12"/>
  <c r="AF98" i="12"/>
  <c r="AF105" i="12" s="1"/>
  <c r="H232" i="12"/>
  <c r="C274" i="12"/>
  <c r="C273" i="12"/>
  <c r="K218" i="12"/>
  <c r="H231" i="12"/>
  <c r="M203" i="12"/>
  <c r="Q182" i="12"/>
  <c r="Q189" i="12" s="1"/>
  <c r="G238" i="12"/>
  <c r="G245" i="12" s="1"/>
  <c r="N196" i="12"/>
  <c r="N203" i="12" s="1"/>
  <c r="I236" i="12"/>
  <c r="H237" i="12"/>
  <c r="R181" i="12"/>
  <c r="S180" i="12"/>
  <c r="U168" i="12"/>
  <c r="U175" i="12" s="1"/>
  <c r="O195" i="12"/>
  <c r="P194" i="12"/>
  <c r="L210" i="12"/>
  <c r="L217" i="12" s="1"/>
  <c r="N208" i="12"/>
  <c r="M209" i="12"/>
  <c r="F246" i="12"/>
  <c r="C264" i="12"/>
  <c r="K222" i="12"/>
  <c r="J223" i="12"/>
  <c r="E251" i="12"/>
  <c r="F250" i="12"/>
  <c r="F245" i="12"/>
  <c r="I224" i="12"/>
  <c r="I231" i="12" s="1"/>
  <c r="D252" i="12"/>
  <c r="AG97" i="12"/>
  <c r="AC120" i="12"/>
  <c r="Z134" i="12"/>
  <c r="AE111" i="12"/>
  <c r="AF110" i="12"/>
  <c r="X152" i="12"/>
  <c r="W153" i="12"/>
  <c r="V166" i="12"/>
  <c r="V167" i="12" s="1"/>
  <c r="V154" i="12"/>
  <c r="V161" i="12" s="1"/>
  <c r="U162" i="12"/>
  <c r="X147" i="12"/>
  <c r="AB125" i="12"/>
  <c r="AC124" i="12"/>
  <c r="AA126" i="12"/>
  <c r="AA134" i="12" s="1"/>
  <c r="AD112" i="12"/>
  <c r="AD120" i="12" s="1"/>
  <c r="Y139" i="12" l="1"/>
  <c r="Y140" i="12" s="1"/>
  <c r="Y147" i="12" s="1"/>
  <c r="Z138" i="12"/>
  <c r="AF106" i="12"/>
  <c r="AE112" i="12"/>
  <c r="AE119" i="12" s="1"/>
  <c r="AG98" i="12"/>
  <c r="AI97" i="12" s="1"/>
  <c r="AI99" i="12"/>
  <c r="D259" i="12"/>
  <c r="V162" i="12"/>
  <c r="U176" i="12"/>
  <c r="L218" i="12"/>
  <c r="D260" i="12"/>
  <c r="G246" i="12"/>
  <c r="V168" i="12"/>
  <c r="V176" i="12" s="1"/>
  <c r="F251" i="12"/>
  <c r="G250" i="12"/>
  <c r="N209" i="12"/>
  <c r="O208" i="12"/>
  <c r="N204" i="12"/>
  <c r="J224" i="12"/>
  <c r="I232" i="12"/>
  <c r="L222" i="12"/>
  <c r="K223" i="12"/>
  <c r="R182" i="12"/>
  <c r="R189" i="12" s="1"/>
  <c r="P195" i="12"/>
  <c r="Q194" i="12"/>
  <c r="H238" i="12"/>
  <c r="Q190" i="12"/>
  <c r="M210" i="12"/>
  <c r="M217" i="12" s="1"/>
  <c r="D264" i="12"/>
  <c r="C279" i="12"/>
  <c r="E252" i="12"/>
  <c r="E259" i="12" s="1"/>
  <c r="S181" i="12"/>
  <c r="T180" i="12"/>
  <c r="O196" i="12"/>
  <c r="O203" i="12" s="1"/>
  <c r="I237" i="12"/>
  <c r="J236" i="12"/>
  <c r="AD119" i="12"/>
  <c r="AA133" i="12"/>
  <c r="W154" i="12"/>
  <c r="W161" i="12" s="1"/>
  <c r="W166" i="12"/>
  <c r="W167" i="12" s="1"/>
  <c r="Y152" i="12"/>
  <c r="X153" i="12"/>
  <c r="AD124" i="12"/>
  <c r="AC125" i="12"/>
  <c r="AB126" i="12"/>
  <c r="AB134" i="12" s="1"/>
  <c r="AG110" i="12"/>
  <c r="AF111" i="12"/>
  <c r="AI104" i="12" l="1"/>
  <c r="AJ104" i="12" s="1"/>
  <c r="Y148" i="12"/>
  <c r="Z139" i="12"/>
  <c r="Z140" i="12" s="1"/>
  <c r="Z147" i="12" s="1"/>
  <c r="AA138" i="12"/>
  <c r="AG106" i="12"/>
  <c r="AI106" i="12" s="1"/>
  <c r="AG105" i="12"/>
  <c r="AI105" i="12" s="1"/>
  <c r="AE120" i="12"/>
  <c r="H245" i="12"/>
  <c r="AI103" i="12"/>
  <c r="AI101" i="12"/>
  <c r="AJ100" i="12" s="1"/>
  <c r="V175" i="12"/>
  <c r="AF112" i="12"/>
  <c r="AF119" i="12" s="1"/>
  <c r="J231" i="12"/>
  <c r="R190" i="12"/>
  <c r="O204" i="12"/>
  <c r="E260" i="12"/>
  <c r="K224" i="12"/>
  <c r="K232" i="12" s="1"/>
  <c r="I238" i="12"/>
  <c r="I245" i="12" s="1"/>
  <c r="H246" i="12"/>
  <c r="L223" i="12"/>
  <c r="M222" i="12"/>
  <c r="P208" i="12"/>
  <c r="O209" i="12"/>
  <c r="G251" i="12"/>
  <c r="H250" i="12"/>
  <c r="M218" i="12"/>
  <c r="P196" i="12"/>
  <c r="P204" i="12" s="1"/>
  <c r="J232" i="12"/>
  <c r="F252" i="12"/>
  <c r="F259" i="12" s="1"/>
  <c r="J237" i="12"/>
  <c r="K236" i="12"/>
  <c r="N210" i="12"/>
  <c r="N218" i="12" s="1"/>
  <c r="E264" i="12"/>
  <c r="D265" i="12"/>
  <c r="U180" i="12"/>
  <c r="T181" i="12"/>
  <c r="C277" i="12"/>
  <c r="C280" i="12"/>
  <c r="C276" i="12"/>
  <c r="D276" i="12"/>
  <c r="W168" i="12"/>
  <c r="W175" i="12" s="1"/>
  <c r="R194" i="12"/>
  <c r="Q195" i="12"/>
  <c r="S182" i="12"/>
  <c r="S190" i="12" s="1"/>
  <c r="AG111" i="12"/>
  <c r="AC126" i="12"/>
  <c r="AC133" i="12" s="1"/>
  <c r="X154" i="12"/>
  <c r="X162" i="12" s="1"/>
  <c r="AB133" i="12"/>
  <c r="Y153" i="12"/>
  <c r="Z152" i="12"/>
  <c r="AE124" i="12"/>
  <c r="AD125" i="12"/>
  <c r="X166" i="12"/>
  <c r="X167" i="12" s="1"/>
  <c r="W162" i="12"/>
  <c r="Z148" i="12" l="1"/>
  <c r="AA139" i="12"/>
  <c r="AA140" i="12" s="1"/>
  <c r="AA147" i="12" s="1"/>
  <c r="AB138" i="12"/>
  <c r="W176" i="12"/>
  <c r="I246" i="12"/>
  <c r="AG112" i="12"/>
  <c r="AG120" i="12" s="1"/>
  <c r="AI120" i="12" s="1"/>
  <c r="AI113" i="12"/>
  <c r="C288" i="12"/>
  <c r="AF120" i="12"/>
  <c r="S189" i="12"/>
  <c r="C287" i="12"/>
  <c r="K231" i="12"/>
  <c r="P203" i="12"/>
  <c r="U181" i="12"/>
  <c r="V180" i="12"/>
  <c r="C278" i="12"/>
  <c r="D266" i="12"/>
  <c r="I250" i="12"/>
  <c r="H251" i="12"/>
  <c r="E265" i="12"/>
  <c r="F264" i="12"/>
  <c r="Q196" i="12"/>
  <c r="Q204" i="12" s="1"/>
  <c r="N217" i="12"/>
  <c r="O210" i="12"/>
  <c r="O218" i="12" s="1"/>
  <c r="G252" i="12"/>
  <c r="X168" i="12"/>
  <c r="X175" i="12" s="1"/>
  <c r="S194" i="12"/>
  <c r="R195" i="12"/>
  <c r="P209" i="12"/>
  <c r="Q208" i="12"/>
  <c r="M223" i="12"/>
  <c r="N222" i="12"/>
  <c r="F260" i="12"/>
  <c r="L236" i="12"/>
  <c r="K237" i="12"/>
  <c r="L224" i="12"/>
  <c r="L231" i="12" s="1"/>
  <c r="T182" i="12"/>
  <c r="T189" i="12" s="1"/>
  <c r="J238" i="12"/>
  <c r="J245" i="12" s="1"/>
  <c r="AF124" i="12"/>
  <c r="AE125" i="12"/>
  <c r="Y154" i="12"/>
  <c r="Y161" i="12" s="1"/>
  <c r="X161" i="12"/>
  <c r="AD126" i="12"/>
  <c r="AD134" i="12" s="1"/>
  <c r="AA152" i="12"/>
  <c r="Z153" i="12"/>
  <c r="AC134" i="12"/>
  <c r="Y166" i="12"/>
  <c r="Y167" i="12" s="1"/>
  <c r="AA148" i="12" l="1"/>
  <c r="AB139" i="12"/>
  <c r="AB140" i="12" s="1"/>
  <c r="AB147" i="12" s="1"/>
  <c r="AC138" i="12"/>
  <c r="AG119" i="12"/>
  <c r="AI119" i="12" s="1"/>
  <c r="AE126" i="12"/>
  <c r="AE134" i="12" s="1"/>
  <c r="D274" i="12"/>
  <c r="AI117" i="12"/>
  <c r="AI115" i="12"/>
  <c r="G259" i="12"/>
  <c r="AI111" i="12"/>
  <c r="O217" i="12"/>
  <c r="X176" i="12"/>
  <c r="L232" i="12"/>
  <c r="Q203" i="12"/>
  <c r="J250" i="12"/>
  <c r="I251" i="12"/>
  <c r="O222" i="12"/>
  <c r="N223" i="12"/>
  <c r="T190" i="12"/>
  <c r="M224" i="12"/>
  <c r="M231" i="12" s="1"/>
  <c r="D273" i="12"/>
  <c r="G260" i="12"/>
  <c r="J246" i="12"/>
  <c r="K238" i="12"/>
  <c r="K245" i="12" s="1"/>
  <c r="P210" i="12"/>
  <c r="P218" i="12" s="1"/>
  <c r="F265" i="12"/>
  <c r="G264" i="12"/>
  <c r="D278" i="12"/>
  <c r="C293" i="12"/>
  <c r="Q209" i="12"/>
  <c r="R208" i="12"/>
  <c r="Y168" i="12"/>
  <c r="Y175" i="12" s="1"/>
  <c r="M236" i="12"/>
  <c r="L237" i="12"/>
  <c r="R196" i="12"/>
  <c r="R204" i="12" s="1"/>
  <c r="E266" i="12"/>
  <c r="E274" i="12" s="1"/>
  <c r="V181" i="12"/>
  <c r="W180" i="12"/>
  <c r="S195" i="12"/>
  <c r="T194" i="12"/>
  <c r="H252" i="12"/>
  <c r="H259" i="12" s="1"/>
  <c r="U182" i="12"/>
  <c r="U190" i="12" s="1"/>
  <c r="AD133" i="12"/>
  <c r="Y162" i="12"/>
  <c r="AB148" i="12"/>
  <c r="Z154" i="12"/>
  <c r="Z162" i="12" s="1"/>
  <c r="AA153" i="12"/>
  <c r="AB152" i="12"/>
  <c r="Z166" i="12"/>
  <c r="Z167" i="12" s="1"/>
  <c r="AG124" i="12"/>
  <c r="AF125" i="12"/>
  <c r="AI118" i="12" l="1"/>
  <c r="AJ118" i="12" s="1"/>
  <c r="AC139" i="12"/>
  <c r="AC140" i="12" s="1"/>
  <c r="AC147" i="12" s="1"/>
  <c r="AD138" i="12"/>
  <c r="R203" i="12"/>
  <c r="AE133" i="12"/>
  <c r="C290" i="12"/>
  <c r="AF126" i="12"/>
  <c r="AF133" i="12" s="1"/>
  <c r="Y176" i="12"/>
  <c r="E273" i="12"/>
  <c r="U189" i="12"/>
  <c r="AJ114" i="12"/>
  <c r="P217" i="12"/>
  <c r="H260" i="12"/>
  <c r="Q210" i="12"/>
  <c r="Q217" i="12" s="1"/>
  <c r="M232" i="12"/>
  <c r="D290" i="12"/>
  <c r="C291" i="12"/>
  <c r="C294" i="12"/>
  <c r="K246" i="12"/>
  <c r="S196" i="12"/>
  <c r="S204" i="12" s="1"/>
  <c r="W181" i="12"/>
  <c r="X180" i="12"/>
  <c r="L238" i="12"/>
  <c r="L246" i="12" s="1"/>
  <c r="E278" i="12"/>
  <c r="D279" i="12"/>
  <c r="U194" i="12"/>
  <c r="T195" i="12"/>
  <c r="V182" i="12"/>
  <c r="V190" i="12" s="1"/>
  <c r="M237" i="12"/>
  <c r="N236" i="12"/>
  <c r="H264" i="12"/>
  <c r="G265" i="12"/>
  <c r="N224" i="12"/>
  <c r="N231" i="12" s="1"/>
  <c r="P222" i="12"/>
  <c r="O223" i="12"/>
  <c r="Z168" i="12"/>
  <c r="Z176" i="12" s="1"/>
  <c r="I252" i="12"/>
  <c r="I260" i="12" s="1"/>
  <c r="R209" i="12"/>
  <c r="S208" i="12"/>
  <c r="F266" i="12"/>
  <c r="J251" i="12"/>
  <c r="K250" i="12"/>
  <c r="Z161" i="12"/>
  <c r="AG125" i="12"/>
  <c r="AC152" i="12"/>
  <c r="AB153" i="12"/>
  <c r="AA154" i="12"/>
  <c r="AA162" i="12" s="1"/>
  <c r="AC148" i="12"/>
  <c r="AA166" i="12"/>
  <c r="AA167" i="12" s="1"/>
  <c r="AD139" i="12" l="1"/>
  <c r="AD140" i="12" s="1"/>
  <c r="AD148" i="12" s="1"/>
  <c r="AE138" i="12"/>
  <c r="AF134" i="12"/>
  <c r="F274" i="12"/>
  <c r="C302" i="12"/>
  <c r="AI127" i="12"/>
  <c r="C292" i="12"/>
  <c r="D292" i="12" s="1"/>
  <c r="N232" i="12"/>
  <c r="Z175" i="12"/>
  <c r="AA161" i="12"/>
  <c r="Q218" i="12"/>
  <c r="C301" i="12"/>
  <c r="S203" i="12"/>
  <c r="I259" i="12"/>
  <c r="J252" i="12"/>
  <c r="J260" i="12" s="1"/>
  <c r="L245" i="12"/>
  <c r="F273" i="12"/>
  <c r="G266" i="12"/>
  <c r="G274" i="12" s="1"/>
  <c r="X181" i="12"/>
  <c r="Y180" i="12"/>
  <c r="I264" i="12"/>
  <c r="H265" i="12"/>
  <c r="T196" i="12"/>
  <c r="T204" i="12" s="1"/>
  <c r="W182" i="12"/>
  <c r="W189" i="12" s="1"/>
  <c r="U195" i="12"/>
  <c r="V194" i="12"/>
  <c r="N237" i="12"/>
  <c r="O236" i="12"/>
  <c r="AA168" i="12"/>
  <c r="AA176" i="12" s="1"/>
  <c r="S209" i="12"/>
  <c r="T208" i="12"/>
  <c r="O224" i="12"/>
  <c r="O232" i="12" s="1"/>
  <c r="M238" i="12"/>
  <c r="M246" i="12" s="1"/>
  <c r="D280" i="12"/>
  <c r="R210" i="12"/>
  <c r="R218" i="12" s="1"/>
  <c r="P223" i="12"/>
  <c r="Q222" i="12"/>
  <c r="V189" i="12"/>
  <c r="F278" i="12"/>
  <c r="E279" i="12"/>
  <c r="K251" i="12"/>
  <c r="L250" i="12"/>
  <c r="AD152" i="12"/>
  <c r="AC153" i="12"/>
  <c r="AB154" i="12"/>
  <c r="AB161" i="12" s="1"/>
  <c r="AG126" i="12"/>
  <c r="AG133" i="12" s="1"/>
  <c r="AI133" i="12" s="1"/>
  <c r="AB166" i="12"/>
  <c r="AB167" i="12" s="1"/>
  <c r="AD147" i="12" l="1"/>
  <c r="AE139" i="12"/>
  <c r="AE140" i="12" s="1"/>
  <c r="AE148" i="12" s="1"/>
  <c r="AF138" i="12"/>
  <c r="E292" i="12"/>
  <c r="F292" i="12" s="1"/>
  <c r="D293" i="12"/>
  <c r="D294" i="12" s="1"/>
  <c r="AI131" i="12"/>
  <c r="AI129" i="12"/>
  <c r="AI125" i="12"/>
  <c r="AI132" i="12" s="1"/>
  <c r="D287" i="12"/>
  <c r="AG134" i="12"/>
  <c r="AI134" i="12" s="1"/>
  <c r="AB162" i="12"/>
  <c r="M245" i="12"/>
  <c r="U208" i="12"/>
  <c r="T209" i="12"/>
  <c r="T203" i="12"/>
  <c r="G273" i="12"/>
  <c r="F279" i="12"/>
  <c r="G278" i="12"/>
  <c r="D288" i="12"/>
  <c r="S210" i="12"/>
  <c r="S217" i="12" s="1"/>
  <c r="W194" i="12"/>
  <c r="V195" i="12"/>
  <c r="H266" i="12"/>
  <c r="H273" i="12" s="1"/>
  <c r="Q223" i="12"/>
  <c r="R222" i="12"/>
  <c r="AA175" i="12"/>
  <c r="U196" i="12"/>
  <c r="U203" i="12" s="1"/>
  <c r="I265" i="12"/>
  <c r="J264" i="12"/>
  <c r="AB168" i="12"/>
  <c r="AB175" i="12" s="1"/>
  <c r="L251" i="12"/>
  <c r="M250" i="12"/>
  <c r="W190" i="12"/>
  <c r="Z180" i="12"/>
  <c r="Y181" i="12"/>
  <c r="J259" i="12"/>
  <c r="P224" i="12"/>
  <c r="P231" i="12" s="1"/>
  <c r="R217" i="12"/>
  <c r="P236" i="12"/>
  <c r="O237" i="12"/>
  <c r="X182" i="12"/>
  <c r="X189" i="12" s="1"/>
  <c r="K252" i="12"/>
  <c r="K260" i="12" s="1"/>
  <c r="O231" i="12"/>
  <c r="E280" i="12"/>
  <c r="E288" i="12" s="1"/>
  <c r="N238" i="12"/>
  <c r="N245" i="12" s="1"/>
  <c r="AC166" i="12"/>
  <c r="AC167" i="12" s="1"/>
  <c r="AC154" i="12"/>
  <c r="AC161" i="12" s="1"/>
  <c r="AD153" i="12"/>
  <c r="AE152" i="12"/>
  <c r="AJ128" i="12" l="1"/>
  <c r="E293" i="12"/>
  <c r="E294" i="12" s="1"/>
  <c r="E302" i="12" s="1"/>
  <c r="AE147" i="12"/>
  <c r="AF139" i="12"/>
  <c r="AF140" i="12" s="1"/>
  <c r="AF147" i="12" s="1"/>
  <c r="AG138" i="12"/>
  <c r="X190" i="12"/>
  <c r="AJ132" i="12"/>
  <c r="AB176" i="12"/>
  <c r="H274" i="12"/>
  <c r="AC162" i="12"/>
  <c r="U204" i="12"/>
  <c r="W195" i="12"/>
  <c r="X194" i="12"/>
  <c r="F280" i="12"/>
  <c r="F288" i="12" s="1"/>
  <c r="S222" i="12"/>
  <c r="R223" i="12"/>
  <c r="P232" i="12"/>
  <c r="Y182" i="12"/>
  <c r="Y189" i="12" s="1"/>
  <c r="J265" i="12"/>
  <c r="K264" i="12"/>
  <c r="S218" i="12"/>
  <c r="F293" i="12"/>
  <c r="G292" i="12"/>
  <c r="AC168" i="12"/>
  <c r="AC176" i="12" s="1"/>
  <c r="Z181" i="12"/>
  <c r="AA180" i="12"/>
  <c r="I266" i="12"/>
  <c r="Q224" i="12"/>
  <c r="Q231" i="12" s="1"/>
  <c r="E287" i="12"/>
  <c r="P237" i="12"/>
  <c r="Q236" i="12"/>
  <c r="T210" i="12"/>
  <c r="T218" i="12" s="1"/>
  <c r="N246" i="12"/>
  <c r="D301" i="12"/>
  <c r="O238" i="12"/>
  <c r="O246" i="12" s="1"/>
  <c r="D302" i="12"/>
  <c r="K259" i="12"/>
  <c r="M251" i="12"/>
  <c r="N250" i="12"/>
  <c r="U209" i="12"/>
  <c r="V208" i="12"/>
  <c r="L252" i="12"/>
  <c r="L260" i="12" s="1"/>
  <c r="V196" i="12"/>
  <c r="V203" i="12" s="1"/>
  <c r="G279" i="12"/>
  <c r="H278" i="12"/>
  <c r="E301" i="12"/>
  <c r="AD154" i="12"/>
  <c r="AD166" i="12"/>
  <c r="AD167" i="12" s="1"/>
  <c r="AF152" i="12"/>
  <c r="AE153" i="12"/>
  <c r="AG139" i="12" l="1"/>
  <c r="AG140" i="12" s="1"/>
  <c r="AG148" i="12" s="1"/>
  <c r="AF148" i="12"/>
  <c r="AC175" i="12"/>
  <c r="AE154" i="12"/>
  <c r="AE162" i="12" s="1"/>
  <c r="I273" i="12"/>
  <c r="AI139" i="12"/>
  <c r="T217" i="12"/>
  <c r="V204" i="12"/>
  <c r="AD162" i="12"/>
  <c r="AD161" i="12"/>
  <c r="I274" i="12"/>
  <c r="Y190" i="12"/>
  <c r="L259" i="12"/>
  <c r="P238" i="12"/>
  <c r="P245" i="12" s="1"/>
  <c r="AA181" i="12"/>
  <c r="AB180" i="12"/>
  <c r="K265" i="12"/>
  <c r="L264" i="12"/>
  <c r="T222" i="12"/>
  <c r="S223" i="12"/>
  <c r="H279" i="12"/>
  <c r="I278" i="12"/>
  <c r="W208" i="12"/>
  <c r="V209" i="12"/>
  <c r="O245" i="12"/>
  <c r="Z182" i="12"/>
  <c r="Z189" i="12" s="1"/>
  <c r="J266" i="12"/>
  <c r="J274" i="12" s="1"/>
  <c r="F287" i="12"/>
  <c r="G280" i="12"/>
  <c r="G288" i="12" s="1"/>
  <c r="U210" i="12"/>
  <c r="U217" i="12" s="1"/>
  <c r="Q232" i="12"/>
  <c r="O250" i="12"/>
  <c r="N251" i="12"/>
  <c r="F294" i="12"/>
  <c r="M252" i="12"/>
  <c r="M259" i="12" s="1"/>
  <c r="Y194" i="12"/>
  <c r="X195" i="12"/>
  <c r="AD168" i="12"/>
  <c r="AD175" i="12" s="1"/>
  <c r="H292" i="12"/>
  <c r="G293" i="12"/>
  <c r="W196" i="12"/>
  <c r="W203" i="12" s="1"/>
  <c r="Q237" i="12"/>
  <c r="R236" i="12"/>
  <c r="R224" i="12"/>
  <c r="R231" i="12" s="1"/>
  <c r="AF153" i="12"/>
  <c r="AG152" i="12"/>
  <c r="AE166" i="12"/>
  <c r="AE167" i="12" s="1"/>
  <c r="AI148" i="12" l="1"/>
  <c r="AG147" i="12"/>
  <c r="AI147" i="12" s="1"/>
  <c r="AI141" i="12"/>
  <c r="AI145" i="12" s="1"/>
  <c r="AE161" i="12"/>
  <c r="G294" i="12"/>
  <c r="G301" i="12" s="1"/>
  <c r="AE168" i="12"/>
  <c r="AE175" i="12" s="1"/>
  <c r="F301" i="12"/>
  <c r="AF154" i="12"/>
  <c r="AF161" i="12" s="1"/>
  <c r="G287" i="12"/>
  <c r="M260" i="12"/>
  <c r="AD176" i="12"/>
  <c r="Z190" i="12"/>
  <c r="U218" i="12"/>
  <c r="R237" i="12"/>
  <c r="S236" i="12"/>
  <c r="L265" i="12"/>
  <c r="M264" i="12"/>
  <c r="W204" i="12"/>
  <c r="X196" i="12"/>
  <c r="X204" i="12" s="1"/>
  <c r="O251" i="12"/>
  <c r="P250" i="12"/>
  <c r="K266" i="12"/>
  <c r="K273" i="12" s="1"/>
  <c r="Z194" i="12"/>
  <c r="Y195" i="12"/>
  <c r="V210" i="12"/>
  <c r="V218" i="12" s="1"/>
  <c r="AC180" i="12"/>
  <c r="AB181" i="12"/>
  <c r="X208" i="12"/>
  <c r="W209" i="12"/>
  <c r="AA182" i="12"/>
  <c r="AA189" i="12" s="1"/>
  <c r="R232" i="12"/>
  <c r="J273" i="12"/>
  <c r="J278" i="12"/>
  <c r="I279" i="12"/>
  <c r="P246" i="12"/>
  <c r="Q238" i="12"/>
  <c r="Q245" i="12" s="1"/>
  <c r="N252" i="12"/>
  <c r="N259" i="12" s="1"/>
  <c r="I292" i="12"/>
  <c r="H293" i="12"/>
  <c r="H280" i="12"/>
  <c r="H287" i="12" s="1"/>
  <c r="S224" i="12"/>
  <c r="S232" i="12" s="1"/>
  <c r="U222" i="12"/>
  <c r="T223" i="12"/>
  <c r="F302" i="12"/>
  <c r="AG153" i="12"/>
  <c r="AF166" i="12"/>
  <c r="AF167" i="12" s="1"/>
  <c r="AI143" i="12" l="1"/>
  <c r="AJ142" i="12" s="1"/>
  <c r="AI146" i="12"/>
  <c r="AJ146" i="12" s="1"/>
  <c r="G302" i="12"/>
  <c r="AE176" i="12"/>
  <c r="AF162" i="12"/>
  <c r="AA190" i="12"/>
  <c r="AG154" i="12"/>
  <c r="AG161" i="12" s="1"/>
  <c r="AI161" i="12" s="1"/>
  <c r="AI155" i="12"/>
  <c r="AF168" i="12"/>
  <c r="AF175" i="12" s="1"/>
  <c r="Q246" i="12"/>
  <c r="V217" i="12"/>
  <c r="N260" i="12"/>
  <c r="K274" i="12"/>
  <c r="X203" i="12"/>
  <c r="T224" i="12"/>
  <c r="T232" i="12" s="1"/>
  <c r="H288" i="12"/>
  <c r="Y196" i="12"/>
  <c r="Y204" i="12" s="1"/>
  <c r="H294" i="12"/>
  <c r="H302" i="12" s="1"/>
  <c r="W210" i="12"/>
  <c r="W217" i="12" s="1"/>
  <c r="Z195" i="12"/>
  <c r="AA194" i="12"/>
  <c r="I280" i="12"/>
  <c r="S231" i="12"/>
  <c r="J279" i="12"/>
  <c r="K278" i="12"/>
  <c r="AB182" i="12"/>
  <c r="AB190" i="12" s="1"/>
  <c r="M265" i="12"/>
  <c r="N264" i="12"/>
  <c r="X209" i="12"/>
  <c r="Y208" i="12"/>
  <c r="AC181" i="12"/>
  <c r="AD180" i="12"/>
  <c r="L266" i="12"/>
  <c r="L274" i="12" s="1"/>
  <c r="Q250" i="12"/>
  <c r="P251" i="12"/>
  <c r="U223" i="12"/>
  <c r="V222" i="12"/>
  <c r="I293" i="12"/>
  <c r="I294" i="12" s="1"/>
  <c r="J292" i="12"/>
  <c r="T236" i="12"/>
  <c r="S237" i="12"/>
  <c r="O252" i="12"/>
  <c r="O259" i="12" s="1"/>
  <c r="R238" i="12"/>
  <c r="R245" i="12" s="1"/>
  <c r="AG166" i="12"/>
  <c r="AG167" i="12" s="1"/>
  <c r="AG162" i="12" l="1"/>
  <c r="AI162" i="12" s="1"/>
  <c r="H301" i="12"/>
  <c r="AF176" i="12"/>
  <c r="AI169" i="12"/>
  <c r="I288" i="12"/>
  <c r="AI159" i="12"/>
  <c r="AI157" i="12"/>
  <c r="AI153" i="12"/>
  <c r="O260" i="12"/>
  <c r="L273" i="12"/>
  <c r="Y203" i="12"/>
  <c r="I287" i="12"/>
  <c r="AB189" i="12"/>
  <c r="W218" i="12"/>
  <c r="K292" i="12"/>
  <c r="J293" i="12"/>
  <c r="J294" i="12" s="1"/>
  <c r="AD181" i="12"/>
  <c r="AE180" i="12"/>
  <c r="R246" i="12"/>
  <c r="W222" i="12"/>
  <c r="V223" i="12"/>
  <c r="AC182" i="12"/>
  <c r="AC189" i="12" s="1"/>
  <c r="AA195" i="12"/>
  <c r="AB194" i="12"/>
  <c r="U224" i="12"/>
  <c r="U231" i="12" s="1"/>
  <c r="K279" i="12"/>
  <c r="L278" i="12"/>
  <c r="Z196" i="12"/>
  <c r="Z204" i="12" s="1"/>
  <c r="P252" i="12"/>
  <c r="P260" i="12" s="1"/>
  <c r="Y209" i="12"/>
  <c r="Z208" i="12"/>
  <c r="J280" i="12"/>
  <c r="J287" i="12" s="1"/>
  <c r="R250" i="12"/>
  <c r="Q251" i="12"/>
  <c r="X210" i="12"/>
  <c r="X217" i="12" s="1"/>
  <c r="S238" i="12"/>
  <c r="S246" i="12" s="1"/>
  <c r="N265" i="12"/>
  <c r="O264" i="12"/>
  <c r="T231" i="12"/>
  <c r="AG168" i="12"/>
  <c r="I302" i="12"/>
  <c r="T237" i="12"/>
  <c r="U236" i="12"/>
  <c r="M266" i="12"/>
  <c r="M274" i="12" s="1"/>
  <c r="I301" i="12"/>
  <c r="AI160" i="12" l="1"/>
  <c r="AJ160" i="12" s="1"/>
  <c r="AJ156" i="12"/>
  <c r="AC190" i="12"/>
  <c r="AI167" i="12"/>
  <c r="AI171" i="12"/>
  <c r="AI173" i="12"/>
  <c r="AG175" i="12"/>
  <c r="AI175" i="12" s="1"/>
  <c r="Z203" i="12"/>
  <c r="AG176" i="12"/>
  <c r="AI176" i="12" s="1"/>
  <c r="M273" i="12"/>
  <c r="S245" i="12"/>
  <c r="J288" i="12"/>
  <c r="J301" i="12"/>
  <c r="Y210" i="12"/>
  <c r="Y218" i="12" s="1"/>
  <c r="K280" i="12"/>
  <c r="K287" i="12" s="1"/>
  <c r="X218" i="12"/>
  <c r="P259" i="12"/>
  <c r="U232" i="12"/>
  <c r="V224" i="12"/>
  <c r="V231" i="12" s="1"/>
  <c r="Q252" i="12"/>
  <c r="Q260" i="12" s="1"/>
  <c r="X222" i="12"/>
  <c r="W223" i="12"/>
  <c r="R251" i="12"/>
  <c r="S250" i="12"/>
  <c r="AB195" i="12"/>
  <c r="AC194" i="12"/>
  <c r="AE181" i="12"/>
  <c r="AF180" i="12"/>
  <c r="P264" i="12"/>
  <c r="O265" i="12"/>
  <c r="N266" i="12"/>
  <c r="N274" i="12" s="1"/>
  <c r="U237" i="12"/>
  <c r="V236" i="12"/>
  <c r="T238" i="12"/>
  <c r="T245" i="12" s="1"/>
  <c r="AA196" i="12"/>
  <c r="AA204" i="12" s="1"/>
  <c r="AD182" i="12"/>
  <c r="AD190" i="12" s="1"/>
  <c r="Z209" i="12"/>
  <c r="AA208" i="12"/>
  <c r="M278" i="12"/>
  <c r="L279" i="12"/>
  <c r="L292" i="12"/>
  <c r="K293" i="12"/>
  <c r="K294" i="12" s="1"/>
  <c r="J302" i="12"/>
  <c r="AI174" i="12" l="1"/>
  <c r="AJ174" i="12" s="1"/>
  <c r="AJ170" i="12"/>
  <c r="AA203" i="12"/>
  <c r="Y217" i="12"/>
  <c r="K288" i="12"/>
  <c r="AE182" i="12"/>
  <c r="AE190" i="12" s="1"/>
  <c r="AD189" i="12"/>
  <c r="Q259" i="12"/>
  <c r="N273" i="12"/>
  <c r="T246" i="12"/>
  <c r="Q264" i="12"/>
  <c r="P265" i="12"/>
  <c r="Y222" i="12"/>
  <c r="X223" i="12"/>
  <c r="AF181" i="12"/>
  <c r="AG180" i="12"/>
  <c r="L280" i="12"/>
  <c r="L288" i="12" s="1"/>
  <c r="U238" i="12"/>
  <c r="U245" i="12" s="1"/>
  <c r="N278" i="12"/>
  <c r="M279" i="12"/>
  <c r="AB196" i="12"/>
  <c r="AB203" i="12" s="1"/>
  <c r="V232" i="12"/>
  <c r="S251" i="12"/>
  <c r="T250" i="12"/>
  <c r="AC195" i="12"/>
  <c r="AD194" i="12"/>
  <c r="R252" i="12"/>
  <c r="R259" i="12" s="1"/>
  <c r="M292" i="12"/>
  <c r="L293" i="12"/>
  <c r="L294" i="12" s="1"/>
  <c r="W236" i="12"/>
  <c r="V237" i="12"/>
  <c r="AA209" i="12"/>
  <c r="AB208" i="12"/>
  <c r="Z210" i="12"/>
  <c r="Z217" i="12" s="1"/>
  <c r="K302" i="12"/>
  <c r="O266" i="12"/>
  <c r="O273" i="12" s="1"/>
  <c r="W224" i="12"/>
  <c r="W231" i="12" s="1"/>
  <c r="K301" i="12"/>
  <c r="AG181" i="12" l="1"/>
  <c r="AI183" i="12" s="1"/>
  <c r="AE189" i="12"/>
  <c r="AF182" i="12"/>
  <c r="AF189" i="12" s="1"/>
  <c r="U246" i="12"/>
  <c r="L301" i="12"/>
  <c r="W232" i="12"/>
  <c r="L287" i="12"/>
  <c r="O274" i="12"/>
  <c r="R260" i="12"/>
  <c r="AB204" i="12"/>
  <c r="AB209" i="12"/>
  <c r="AC208" i="12"/>
  <c r="M280" i="12"/>
  <c r="M287" i="12" s="1"/>
  <c r="X236" i="12"/>
  <c r="W237" i="12"/>
  <c r="T251" i="12"/>
  <c r="U250" i="12"/>
  <c r="X224" i="12"/>
  <c r="X232" i="12" s="1"/>
  <c r="AD195" i="12"/>
  <c r="AE194" i="12"/>
  <c r="S252" i="12"/>
  <c r="S260" i="12" s="1"/>
  <c r="Y223" i="12"/>
  <c r="Z222" i="12"/>
  <c r="P266" i="12"/>
  <c r="P274" i="12" s="1"/>
  <c r="AA210" i="12"/>
  <c r="AA218" i="12" s="1"/>
  <c r="AG182" i="12"/>
  <c r="V238" i="12"/>
  <c r="V245" i="12" s="1"/>
  <c r="AC196" i="12"/>
  <c r="AC204" i="12" s="1"/>
  <c r="O278" i="12"/>
  <c r="N279" i="12"/>
  <c r="Z218" i="12"/>
  <c r="M293" i="12"/>
  <c r="M294" i="12" s="1"/>
  <c r="N292" i="12"/>
  <c r="Q265" i="12"/>
  <c r="R264" i="12"/>
  <c r="L302" i="12"/>
  <c r="AF190" i="12" l="1"/>
  <c r="AI181" i="12"/>
  <c r="AI187" i="12"/>
  <c r="AI185" i="12"/>
  <c r="AG189" i="12"/>
  <c r="AI189" i="12" s="1"/>
  <c r="AG190" i="12"/>
  <c r="AA217" i="12"/>
  <c r="P273" i="12"/>
  <c r="S259" i="12"/>
  <c r="T252" i="12"/>
  <c r="T260" i="12" s="1"/>
  <c r="AC203" i="12"/>
  <c r="W238" i="12"/>
  <c r="W245" i="12" s="1"/>
  <c r="AF194" i="12"/>
  <c r="AE195" i="12"/>
  <c r="X237" i="12"/>
  <c r="Y236" i="12"/>
  <c r="V246" i="12"/>
  <c r="AD196" i="12"/>
  <c r="AD203" i="12" s="1"/>
  <c r="M288" i="12"/>
  <c r="R265" i="12"/>
  <c r="S264" i="12"/>
  <c r="N280" i="12"/>
  <c r="N288" i="12" s="1"/>
  <c r="Z223" i="12"/>
  <c r="AA222" i="12"/>
  <c r="X231" i="12"/>
  <c r="Q266" i="12"/>
  <c r="Q274" i="12" s="1"/>
  <c r="O292" i="12"/>
  <c r="N293" i="12"/>
  <c r="N294" i="12" s="1"/>
  <c r="O279" i="12"/>
  <c r="P278" i="12"/>
  <c r="Y224" i="12"/>
  <c r="Y231" i="12" s="1"/>
  <c r="AD208" i="12"/>
  <c r="AC209" i="12"/>
  <c r="M302" i="12"/>
  <c r="U251" i="12"/>
  <c r="V250" i="12"/>
  <c r="AB210" i="12"/>
  <c r="AB217" i="12" s="1"/>
  <c r="M301" i="12"/>
  <c r="AI190" i="12" l="1"/>
  <c r="AI188" i="12"/>
  <c r="AJ188" i="12" s="1"/>
  <c r="AJ184" i="12"/>
  <c r="AB218" i="12"/>
  <c r="AE196" i="12"/>
  <c r="AE204" i="12" s="1"/>
  <c r="AD204" i="12"/>
  <c r="N287" i="12"/>
  <c r="Q273" i="12"/>
  <c r="W246" i="12"/>
  <c r="N302" i="12"/>
  <c r="AC210" i="12"/>
  <c r="AC218" i="12" s="1"/>
  <c r="P292" i="12"/>
  <c r="O293" i="12"/>
  <c r="O294" i="12" s="1"/>
  <c r="O302" i="12" s="1"/>
  <c r="Y232" i="12"/>
  <c r="Y237" i="12"/>
  <c r="Z236" i="12"/>
  <c r="T259" i="12"/>
  <c r="AD209" i="12"/>
  <c r="AE208" i="12"/>
  <c r="S265" i="12"/>
  <c r="T264" i="12"/>
  <c r="X238" i="12"/>
  <c r="X246" i="12" s="1"/>
  <c r="R266" i="12"/>
  <c r="R274" i="12" s="1"/>
  <c r="V251" i="12"/>
  <c r="W250" i="12"/>
  <c r="P279" i="12"/>
  <c r="Q278" i="12"/>
  <c r="AA223" i="12"/>
  <c r="AB222" i="12"/>
  <c r="U252" i="12"/>
  <c r="U259" i="12" s="1"/>
  <c r="O280" i="12"/>
  <c r="O288" i="12" s="1"/>
  <c r="Z224" i="12"/>
  <c r="Z232" i="12" s="1"/>
  <c r="AG194" i="12"/>
  <c r="AF195" i="12"/>
  <c r="N301" i="12"/>
  <c r="AG195" i="12" l="1"/>
  <c r="AI197" i="12" s="1"/>
  <c r="AE203" i="12"/>
  <c r="Z231" i="12"/>
  <c r="AF196" i="12"/>
  <c r="AF204" i="12" s="1"/>
  <c r="O287" i="12"/>
  <c r="X245" i="12"/>
  <c r="R273" i="12"/>
  <c r="AC217" i="12"/>
  <c r="P280" i="12"/>
  <c r="P288" i="12" s="1"/>
  <c r="R278" i="12"/>
  <c r="Q279" i="12"/>
  <c r="W251" i="12"/>
  <c r="X250" i="12"/>
  <c r="U264" i="12"/>
  <c r="T265" i="12"/>
  <c r="U260" i="12"/>
  <c r="V252" i="12"/>
  <c r="V259" i="12" s="1"/>
  <c r="S266" i="12"/>
  <c r="S274" i="12" s="1"/>
  <c r="P293" i="12"/>
  <c r="P294" i="12" s="1"/>
  <c r="P302" i="12" s="1"/>
  <c r="Q292" i="12"/>
  <c r="Y238" i="12"/>
  <c r="Y246" i="12" s="1"/>
  <c r="AF208" i="12"/>
  <c r="AE209" i="12"/>
  <c r="AG196" i="12"/>
  <c r="AG204" i="12" s="1"/>
  <c r="AI204" i="12" s="1"/>
  <c r="AD210" i="12"/>
  <c r="AD218" i="12" s="1"/>
  <c r="AC222" i="12"/>
  <c r="AB223" i="12"/>
  <c r="AA224" i="12"/>
  <c r="AA231" i="12" s="1"/>
  <c r="Z237" i="12"/>
  <c r="AA236" i="12"/>
  <c r="O301" i="12"/>
  <c r="AF203" i="12" l="1"/>
  <c r="AG203" i="12"/>
  <c r="AI201" i="12"/>
  <c r="AI199" i="12"/>
  <c r="AI195" i="12"/>
  <c r="AE210" i="12"/>
  <c r="AE218" i="12" s="1"/>
  <c r="S273" i="12"/>
  <c r="Y245" i="12"/>
  <c r="U265" i="12"/>
  <c r="V264" i="12"/>
  <c r="Y250" i="12"/>
  <c r="X251" i="12"/>
  <c r="AA232" i="12"/>
  <c r="AB224" i="12"/>
  <c r="AB231" i="12" s="1"/>
  <c r="AF209" i="12"/>
  <c r="AG208" i="12"/>
  <c r="W252" i="12"/>
  <c r="W259" i="12" s="1"/>
  <c r="AC223" i="12"/>
  <c r="AD222" i="12"/>
  <c r="Q280" i="12"/>
  <c r="Q288" i="12" s="1"/>
  <c r="AD217" i="12"/>
  <c r="V260" i="12"/>
  <c r="R279" i="12"/>
  <c r="S278" i="12"/>
  <c r="AB236" i="12"/>
  <c r="AA237" i="12"/>
  <c r="P287" i="12"/>
  <c r="Z238" i="12"/>
  <c r="Z246" i="12" s="1"/>
  <c r="Q293" i="12"/>
  <c r="Q294" i="12" s="1"/>
  <c r="Q301" i="12" s="1"/>
  <c r="R292" i="12"/>
  <c r="T266" i="12"/>
  <c r="T274" i="12" s="1"/>
  <c r="P301" i="12"/>
  <c r="AI203" i="12" l="1"/>
  <c r="AI202" i="12"/>
  <c r="AJ202" i="12" s="1"/>
  <c r="AJ198" i="12"/>
  <c r="AG209" i="12"/>
  <c r="AI211" i="12" s="1"/>
  <c r="AE217" i="12"/>
  <c r="AF210" i="12"/>
  <c r="AF217" i="12" s="1"/>
  <c r="Q287" i="12"/>
  <c r="T273" i="12"/>
  <c r="AB232" i="12"/>
  <c r="W260" i="12"/>
  <c r="AA238" i="12"/>
  <c r="AA245" i="12" s="1"/>
  <c r="AB237" i="12"/>
  <c r="AC236" i="12"/>
  <c r="AD223" i="12"/>
  <c r="AE222" i="12"/>
  <c r="S279" i="12"/>
  <c r="T278" i="12"/>
  <c r="R280" i="12"/>
  <c r="R287" i="12" s="1"/>
  <c r="S292" i="12"/>
  <c r="R293" i="12"/>
  <c r="R294" i="12" s="1"/>
  <c r="AC224" i="12"/>
  <c r="AC232" i="12" s="1"/>
  <c r="X252" i="12"/>
  <c r="X260" i="12" s="1"/>
  <c r="Z245" i="12"/>
  <c r="Z250" i="12"/>
  <c r="Y251" i="12"/>
  <c r="AG210" i="12"/>
  <c r="AG218" i="12" s="1"/>
  <c r="V265" i="12"/>
  <c r="W264" i="12"/>
  <c r="U266" i="12"/>
  <c r="U273" i="12" s="1"/>
  <c r="Q302" i="12"/>
  <c r="AF218" i="12" l="1"/>
  <c r="AI218" i="12" s="1"/>
  <c r="AI215" i="12"/>
  <c r="AI213" i="12"/>
  <c r="AI209" i="12"/>
  <c r="AG217" i="12"/>
  <c r="AI217" i="12" s="1"/>
  <c r="U274" i="12"/>
  <c r="S280" i="12"/>
  <c r="S287" i="12" s="1"/>
  <c r="AC231" i="12"/>
  <c r="AF222" i="12"/>
  <c r="AE223" i="12"/>
  <c r="Y252" i="12"/>
  <c r="Y259" i="12" s="1"/>
  <c r="Z251" i="12"/>
  <c r="AA250" i="12"/>
  <c r="T292" i="12"/>
  <c r="S293" i="12"/>
  <c r="S294" i="12" s="1"/>
  <c r="AC237" i="12"/>
  <c r="AD236" i="12"/>
  <c r="R288" i="12"/>
  <c r="AB238" i="12"/>
  <c r="AB245" i="12" s="1"/>
  <c r="AD224" i="12"/>
  <c r="AD232" i="12" s="1"/>
  <c r="X264" i="12"/>
  <c r="W265" i="12"/>
  <c r="X259" i="12"/>
  <c r="AA246" i="12"/>
  <c r="V266" i="12"/>
  <c r="V274" i="12" s="1"/>
  <c r="R301" i="12"/>
  <c r="T279" i="12"/>
  <c r="U278" i="12"/>
  <c r="R302" i="12"/>
  <c r="AI216" i="12" l="1"/>
  <c r="AJ216" i="12" s="1"/>
  <c r="AJ212" i="12"/>
  <c r="S301" i="12"/>
  <c r="AE224" i="12"/>
  <c r="AE231" i="12" s="1"/>
  <c r="Y260" i="12"/>
  <c r="AD231" i="12"/>
  <c r="S288" i="12"/>
  <c r="W266" i="12"/>
  <c r="W273" i="12" s="1"/>
  <c r="Y264" i="12"/>
  <c r="X265" i="12"/>
  <c r="AE236" i="12"/>
  <c r="AD237" i="12"/>
  <c r="AG222" i="12"/>
  <c r="AF223" i="12"/>
  <c r="V273" i="12"/>
  <c r="U292" i="12"/>
  <c r="T293" i="12"/>
  <c r="T294" i="12" s="1"/>
  <c r="AB246" i="12"/>
  <c r="AA251" i="12"/>
  <c r="AB250" i="12"/>
  <c r="AC238" i="12"/>
  <c r="AC245" i="12" s="1"/>
  <c r="V278" i="12"/>
  <c r="U279" i="12"/>
  <c r="Z252" i="12"/>
  <c r="Z260" i="12" s="1"/>
  <c r="T280" i="12"/>
  <c r="T287" i="12" s="1"/>
  <c r="S302" i="12"/>
  <c r="AG223" i="12" l="1"/>
  <c r="AI225" i="12" s="1"/>
  <c r="AE232" i="12"/>
  <c r="T302" i="12"/>
  <c r="AF224" i="12"/>
  <c r="AF231" i="12" s="1"/>
  <c r="T288" i="12"/>
  <c r="W274" i="12"/>
  <c r="Z259" i="12"/>
  <c r="AB251" i="12"/>
  <c r="AC250" i="12"/>
  <c r="AD238" i="12"/>
  <c r="AD246" i="12" s="1"/>
  <c r="AA252" i="12"/>
  <c r="AA260" i="12" s="1"/>
  <c r="AF236" i="12"/>
  <c r="AE237" i="12"/>
  <c r="X266" i="12"/>
  <c r="X274" i="12" s="1"/>
  <c r="Y265" i="12"/>
  <c r="Z264" i="12"/>
  <c r="U293" i="12"/>
  <c r="U294" i="12" s="1"/>
  <c r="V292" i="12"/>
  <c r="AC246" i="12"/>
  <c r="U280" i="12"/>
  <c r="U287" i="12" s="1"/>
  <c r="V279" i="12"/>
  <c r="W278" i="12"/>
  <c r="T301" i="12"/>
  <c r="AG224" i="12" l="1"/>
  <c r="AG232" i="12" s="1"/>
  <c r="AF232" i="12"/>
  <c r="AI229" i="12"/>
  <c r="AI227" i="12"/>
  <c r="AI223" i="12"/>
  <c r="U288" i="12"/>
  <c r="AE238" i="12"/>
  <c r="AE245" i="12" s="1"/>
  <c r="U302" i="12"/>
  <c r="AD245" i="12"/>
  <c r="X273" i="12"/>
  <c r="Y266" i="12"/>
  <c r="Y274" i="12" s="1"/>
  <c r="AC251" i="12"/>
  <c r="AD250" i="12"/>
  <c r="V280" i="12"/>
  <c r="V288" i="12" s="1"/>
  <c r="W292" i="12"/>
  <c r="V293" i="12"/>
  <c r="V294" i="12" s="1"/>
  <c r="V301" i="12" s="1"/>
  <c r="AG236" i="12"/>
  <c r="AG237" i="12" s="1"/>
  <c r="AF237" i="12"/>
  <c r="AB252" i="12"/>
  <c r="AB259" i="12" s="1"/>
  <c r="AA259" i="12"/>
  <c r="W279" i="12"/>
  <c r="X278" i="12"/>
  <c r="Z265" i="12"/>
  <c r="AA264" i="12"/>
  <c r="U301" i="12"/>
  <c r="AI232" i="12" l="1"/>
  <c r="AI230" i="12"/>
  <c r="AJ230" i="12" s="1"/>
  <c r="AG231" i="12"/>
  <c r="AI231" i="12" s="1"/>
  <c r="AJ226" i="12"/>
  <c r="AE246" i="12"/>
  <c r="AF238" i="12"/>
  <c r="AF246" i="12" s="1"/>
  <c r="AI239" i="12"/>
  <c r="AB260" i="12"/>
  <c r="V287" i="12"/>
  <c r="AC252" i="12"/>
  <c r="AC259" i="12" s="1"/>
  <c r="Z266" i="12"/>
  <c r="Z274" i="12" s="1"/>
  <c r="Y273" i="12"/>
  <c r="AE250" i="12"/>
  <c r="AD251" i="12"/>
  <c r="AA265" i="12"/>
  <c r="AB264" i="12"/>
  <c r="AG238" i="12"/>
  <c r="Y278" i="12"/>
  <c r="X279" i="12"/>
  <c r="W280" i="12"/>
  <c r="W287" i="12" s="1"/>
  <c r="X292" i="12"/>
  <c r="W293" i="12"/>
  <c r="W294" i="12" s="1"/>
  <c r="V302" i="12"/>
  <c r="AF245" i="12" l="1"/>
  <c r="AI237" i="12"/>
  <c r="AI244" i="12" s="1"/>
  <c r="AG245" i="12"/>
  <c r="AI243" i="12"/>
  <c r="AI241" i="12"/>
  <c r="AG246" i="12"/>
  <c r="AI246" i="12" s="1"/>
  <c r="W302" i="12"/>
  <c r="Z273" i="12"/>
  <c r="AC260" i="12"/>
  <c r="Z278" i="12"/>
  <c r="Y279" i="12"/>
  <c r="AB265" i="12"/>
  <c r="AC264" i="12"/>
  <c r="W288" i="12"/>
  <c r="AA266" i="12"/>
  <c r="AA273" i="12" s="1"/>
  <c r="AD252" i="12"/>
  <c r="AD259" i="12" s="1"/>
  <c r="Y292" i="12"/>
  <c r="X293" i="12"/>
  <c r="X294" i="12" s="1"/>
  <c r="AE251" i="12"/>
  <c r="AF250" i="12"/>
  <c r="X280" i="12"/>
  <c r="X288" i="12" s="1"/>
  <c r="W301" i="12"/>
  <c r="AI245" i="12" l="1"/>
  <c r="AJ244" i="12"/>
  <c r="AJ240" i="12"/>
  <c r="X287" i="12"/>
  <c r="AE252" i="12"/>
  <c r="AE260" i="12" s="1"/>
  <c r="AA274" i="12"/>
  <c r="Y293" i="12"/>
  <c r="Y294" i="12" s="1"/>
  <c r="Z292" i="12"/>
  <c r="AD260" i="12"/>
  <c r="AB266" i="12"/>
  <c r="AB274" i="12" s="1"/>
  <c r="X302" i="12"/>
  <c r="AC265" i="12"/>
  <c r="AD264" i="12"/>
  <c r="Y280" i="12"/>
  <c r="Y287" i="12" s="1"/>
  <c r="AG250" i="12"/>
  <c r="AF251" i="12"/>
  <c r="Z279" i="12"/>
  <c r="AA278" i="12"/>
  <c r="X301" i="12"/>
  <c r="AG251" i="12" l="1"/>
  <c r="AI253" i="12" s="1"/>
  <c r="AE259" i="12"/>
  <c r="AB273" i="12"/>
  <c r="AF252" i="12"/>
  <c r="AF260" i="12" s="1"/>
  <c r="Y301" i="12"/>
  <c r="AC266" i="12"/>
  <c r="AC274" i="12" s="1"/>
  <c r="Z280" i="12"/>
  <c r="Z288" i="12" s="1"/>
  <c r="Y288" i="12"/>
  <c r="AA279" i="12"/>
  <c r="AB278" i="12"/>
  <c r="Z293" i="12"/>
  <c r="Z294" i="12" s="1"/>
  <c r="AA292" i="12"/>
  <c r="AD265" i="12"/>
  <c r="AE264" i="12"/>
  <c r="Y302" i="12"/>
  <c r="AG252" i="12" l="1"/>
  <c r="AG259" i="12" s="1"/>
  <c r="AF259" i="12"/>
  <c r="AI251" i="12"/>
  <c r="AI258" i="12" s="1"/>
  <c r="AI255" i="12"/>
  <c r="AI257" i="12"/>
  <c r="Z287" i="12"/>
  <c r="AC273" i="12"/>
  <c r="AA280" i="12"/>
  <c r="AA287" i="12" s="1"/>
  <c r="AF264" i="12"/>
  <c r="AE265" i="12"/>
  <c r="AB292" i="12"/>
  <c r="AA293" i="12"/>
  <c r="AA294" i="12" s="1"/>
  <c r="AD266" i="12"/>
  <c r="AD274" i="12" s="1"/>
  <c r="Z301" i="12"/>
  <c r="AB279" i="12"/>
  <c r="AC278" i="12"/>
  <c r="Z302" i="12"/>
  <c r="AI259" i="12" l="1"/>
  <c r="AG260" i="12"/>
  <c r="AI260" i="12" s="1"/>
  <c r="AJ258" i="12"/>
  <c r="AJ254" i="12"/>
  <c r="AE266" i="12"/>
  <c r="AE274" i="12" s="1"/>
  <c r="AA288" i="12"/>
  <c r="AD273" i="12"/>
  <c r="AD278" i="12"/>
  <c r="AC279" i="12"/>
  <c r="AB280" i="12"/>
  <c r="AB287" i="12" s="1"/>
  <c r="AC292" i="12"/>
  <c r="AB293" i="12"/>
  <c r="AB294" i="12" s="1"/>
  <c r="AG264" i="12"/>
  <c r="AG265" i="12" s="1"/>
  <c r="AF265" i="12"/>
  <c r="AA301" i="12"/>
  <c r="AA302" i="12"/>
  <c r="AE273" i="12" l="1"/>
  <c r="AF266" i="12"/>
  <c r="AF273" i="12" s="1"/>
  <c r="AI267" i="12"/>
  <c r="AB302" i="12"/>
  <c r="AB288" i="12"/>
  <c r="AC280" i="12"/>
  <c r="AC287" i="12" s="1"/>
  <c r="AG266" i="12"/>
  <c r="AG273" i="12" s="1"/>
  <c r="AI273" i="12" s="1"/>
  <c r="AC293" i="12"/>
  <c r="AC294" i="12" s="1"/>
  <c r="AD292" i="12"/>
  <c r="AD279" i="12"/>
  <c r="AE278" i="12"/>
  <c r="AB301" i="12"/>
  <c r="AF274" i="12" l="1"/>
  <c r="AG274" i="12"/>
  <c r="AI265" i="12"/>
  <c r="AI271" i="12"/>
  <c r="AI269" i="12"/>
  <c r="AC288" i="12"/>
  <c r="AC302" i="12"/>
  <c r="AE279" i="12"/>
  <c r="AF278" i="12"/>
  <c r="AD280" i="12"/>
  <c r="AD287" i="12" s="1"/>
  <c r="AE292" i="12"/>
  <c r="AD293" i="12"/>
  <c r="AD294" i="12" s="1"/>
  <c r="AD302" i="12" s="1"/>
  <c r="AC301" i="12"/>
  <c r="AI274" i="12" l="1"/>
  <c r="AI272" i="12"/>
  <c r="AJ272" i="12" s="1"/>
  <c r="AJ268" i="12"/>
  <c r="AE280" i="12"/>
  <c r="AE287" i="12" s="1"/>
  <c r="AG278" i="12"/>
  <c r="AG279" i="12" s="1"/>
  <c r="AF279" i="12"/>
  <c r="AD288" i="12"/>
  <c r="AF292" i="12"/>
  <c r="AE293" i="12"/>
  <c r="AD301" i="12"/>
  <c r="AE288" i="12" l="1"/>
  <c r="AF280" i="12"/>
  <c r="AF287" i="12" s="1"/>
  <c r="AE294" i="12"/>
  <c r="AE302" i="12" s="1"/>
  <c r="AI281" i="12"/>
  <c r="AG292" i="12"/>
  <c r="AF293" i="12"/>
  <c r="AG280" i="12"/>
  <c r="AI279" i="12" s="1"/>
  <c r="AI286" i="12" l="1"/>
  <c r="AG293" i="12"/>
  <c r="AI295" i="12" s="1"/>
  <c r="AI300" i="12" s="1"/>
  <c r="AF288" i="12"/>
  <c r="AG287" i="12"/>
  <c r="AI287" i="12" s="1"/>
  <c r="AG288" i="12"/>
  <c r="AE301" i="12"/>
  <c r="AF294" i="12"/>
  <c r="AF302" i="12" s="1"/>
  <c r="AI283" i="12"/>
  <c r="AJ282" i="12" s="1"/>
  <c r="AJ286" i="12"/>
  <c r="AI285" i="12"/>
  <c r="U3" i="12" l="1"/>
  <c r="AI288" i="12"/>
  <c r="AG294" i="12"/>
  <c r="AI293" i="12" s="1"/>
  <c r="AF301" i="12"/>
  <c r="AI297" i="12"/>
  <c r="AI299" i="12"/>
  <c r="U4" i="12" l="1"/>
  <c r="Y4" i="12" s="1"/>
  <c r="Y3" i="12"/>
  <c r="AG302" i="12"/>
  <c r="AI302" i="12" s="1"/>
  <c r="AG4" i="12" s="1"/>
  <c r="AG2" i="12" s="1"/>
  <c r="AG301" i="12"/>
  <c r="AI301" i="12" s="1"/>
  <c r="AJ300" i="12"/>
  <c r="AJ296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福岡県県土整備部</author>
  </authors>
  <commentList>
    <comment ref="AG2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通期の現場閉所率が28.5％未満（未達成）でも月単位達成状況が「達成」となる場合は、通期達成状況は「達成」と表示されます。
※暦上週２日の閉所では28.5％に満たない月は、その月の土曜日・日曜日の合計日数以上に閉所を行っている場合に、４週８休（28.5％以上）を達成しているものと見なします。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福岡県県土整備部</author>
  </authors>
  <commentList>
    <comment ref="AG2" authorId="0" shapeId="0" xr:uid="{00000000-0006-0000-01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通期の現場閉所率が28.5％未満（未達成）でも月単位達成状況が「達成」となる場合は、通期達成状況は「達成」と表示されます。
※暦上週２日の閉所では28.5％に満たない月は、その月の土曜日・日曜日の合計日数以上に閉所を行っている場合に、４週８休（28.5％以上）を達成しているものと見なします。</t>
        </r>
      </text>
    </comment>
  </commentList>
</comments>
</file>

<file path=xl/sharedStrings.xml><?xml version="1.0" encoding="utf-8"?>
<sst xmlns="http://schemas.openxmlformats.org/spreadsheetml/2006/main" count="2362" uniqueCount="67">
  <si>
    <t>計画</t>
    <rPh sb="0" eb="2">
      <t>ケイカク</t>
    </rPh>
    <phoneticPr fontId="2"/>
  </si>
  <si>
    <t>工事期間</t>
    <rPh sb="0" eb="2">
      <t>コウジ</t>
    </rPh>
    <rPh sb="2" eb="4">
      <t>キカン</t>
    </rPh>
    <phoneticPr fontId="2"/>
  </si>
  <si>
    <t>対象期間</t>
    <rPh sb="0" eb="2">
      <t>タイショウ</t>
    </rPh>
    <rPh sb="2" eb="4">
      <t>キカン</t>
    </rPh>
    <phoneticPr fontId="2"/>
  </si>
  <si>
    <t>工事名</t>
    <rPh sb="0" eb="3">
      <t>コウジメイ</t>
    </rPh>
    <phoneticPr fontId="2"/>
  </si>
  <si>
    <t>現場閉所率</t>
    <rPh sb="0" eb="2">
      <t>ゲンバ</t>
    </rPh>
    <rPh sb="2" eb="4">
      <t>ヘイショ</t>
    </rPh>
    <rPh sb="4" eb="5">
      <t>リツ</t>
    </rPh>
    <phoneticPr fontId="2"/>
  </si>
  <si>
    <t>曜日</t>
    <rPh sb="0" eb="2">
      <t>ヨウビ</t>
    </rPh>
    <phoneticPr fontId="2"/>
  </si>
  <si>
    <t>計画日数</t>
    <rPh sb="0" eb="2">
      <t>ケイカク</t>
    </rPh>
    <rPh sb="2" eb="4">
      <t>ニッスウ</t>
    </rPh>
    <phoneticPr fontId="2"/>
  </si>
  <si>
    <t>実績</t>
    <rPh sb="0" eb="2">
      <t>ジッセキ</t>
    </rPh>
    <phoneticPr fontId="2"/>
  </si>
  <si>
    <t>計画率</t>
    <rPh sb="0" eb="2">
      <t>ケイカク</t>
    </rPh>
    <rPh sb="2" eb="3">
      <t>リツ</t>
    </rPh>
    <phoneticPr fontId="2"/>
  </si>
  <si>
    <t>閉所日数</t>
    <rPh sb="0" eb="2">
      <t>ヘイショ</t>
    </rPh>
    <rPh sb="2" eb="4">
      <t>ニッスウ</t>
    </rPh>
    <phoneticPr fontId="2"/>
  </si>
  <si>
    <t>工事着手日</t>
    <rPh sb="0" eb="2">
      <t>コウジ</t>
    </rPh>
    <rPh sb="2" eb="4">
      <t>チャクシュ</t>
    </rPh>
    <rPh sb="4" eb="5">
      <t>ビ</t>
    </rPh>
    <phoneticPr fontId="2"/>
  </si>
  <si>
    <t>：</t>
    <phoneticPr fontId="2"/>
  </si>
  <si>
    <t>閉所率</t>
    <rPh sb="0" eb="2">
      <t>ヘイショ</t>
    </rPh>
    <rPh sb="2" eb="3">
      <t>リツ</t>
    </rPh>
    <phoneticPr fontId="2"/>
  </si>
  <si>
    <t>月単位達成</t>
    <rPh sb="0" eb="3">
      <t>ツキタンイ</t>
    </rPh>
    <rPh sb="3" eb="5">
      <t>タッセイ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</si>
  <si>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</si>
  <si>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</si>
  <si>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土日数</t>
    <rPh sb="0" eb="2">
      <t>ドニチ</t>
    </rPh>
    <rPh sb="2" eb="3">
      <t>スウ</t>
    </rPh>
    <phoneticPr fontId="2"/>
  </si>
  <si>
    <t>通期達成状況</t>
    <rPh sb="0" eb="2">
      <t>ツウキ</t>
    </rPh>
    <rPh sb="2" eb="4">
      <t>タッセイ</t>
    </rPh>
    <rPh sb="4" eb="6">
      <t>ジョウキョウ</t>
    </rPh>
    <phoneticPr fontId="2"/>
  </si>
  <si>
    <t>月単位達成状況</t>
    <rPh sb="0" eb="3">
      <t>ツキタンイ</t>
    </rPh>
    <rPh sb="3" eb="5">
      <t>タッセイ</t>
    </rPh>
    <rPh sb="5" eb="7">
      <t>ジョウキョウ</t>
    </rPh>
    <phoneticPr fontId="2"/>
  </si>
  <si>
    <t>対象期間外</t>
    <rPh sb="0" eb="2">
      <t>タイショウ</t>
    </rPh>
    <rPh sb="2" eb="5">
      <t>キカンガイ</t>
    </rPh>
    <phoneticPr fontId="2"/>
  </si>
  <si>
    <t>対象期間外</t>
    <rPh sb="0" eb="5">
      <t>タイショウキカンガイ</t>
    </rPh>
    <phoneticPr fontId="2"/>
  </si>
  <si>
    <t>統一現場閉所計画</t>
    <rPh sb="0" eb="6">
      <t>トウイツゲンバヘイショ</t>
    </rPh>
    <rPh sb="6" eb="8">
      <t>ケイカク</t>
    </rPh>
    <phoneticPr fontId="2"/>
  </si>
  <si>
    <t>統一現場閉所実績</t>
    <rPh sb="0" eb="6">
      <t>トウイツゲンバヘイショ</t>
    </rPh>
    <rPh sb="6" eb="8">
      <t>ジッセキ</t>
    </rPh>
    <phoneticPr fontId="2"/>
  </si>
  <si>
    <t>休</t>
  </si>
  <si>
    <t>工事完成日(予定)</t>
    <rPh sb="0" eb="2">
      <t>コウジ</t>
    </rPh>
    <rPh sb="2" eb="4">
      <t>カンセイ</t>
    </rPh>
    <rPh sb="4" eb="5">
      <t>ビ</t>
    </rPh>
    <rPh sb="6" eb="8">
      <t>ヨテイ</t>
    </rPh>
    <phoneticPr fontId="2"/>
  </si>
  <si>
    <t>雨</t>
  </si>
  <si>
    <t>夏休</t>
  </si>
  <si>
    <t>冬休</t>
  </si>
  <si>
    <t>○○○○工事(○○○○工区)</t>
    <rPh sb="4" eb="6">
      <t>コウジ</t>
    </rPh>
    <rPh sb="11" eb="13">
      <t>コウク</t>
    </rPh>
    <phoneticPr fontId="2"/>
  </si>
  <si>
    <t>※西暦入力</t>
    <rPh sb="1" eb="5">
      <t>セイレキニュウリョク</t>
    </rPh>
    <phoneticPr fontId="2"/>
  </si>
  <si>
    <t>○対象期間：年末年始６日間、夏季休暇3日間、工場製作のみを実施している期間、工事全体を一時中止している期間のほか、</t>
    <rPh sb="1" eb="3">
      <t>タイショウ</t>
    </rPh>
    <rPh sb="3" eb="5">
      <t>キカン</t>
    </rPh>
    <rPh sb="6" eb="8">
      <t>ネンマツ</t>
    </rPh>
    <rPh sb="8" eb="10">
      <t>ネンシ</t>
    </rPh>
    <rPh sb="11" eb="12">
      <t>ヒ</t>
    </rPh>
    <rPh sb="12" eb="13">
      <t>アイダ</t>
    </rPh>
    <rPh sb="14" eb="18">
      <t>カキキュウカ</t>
    </rPh>
    <rPh sb="19" eb="20">
      <t>ヒ</t>
    </rPh>
    <rPh sb="20" eb="21">
      <t>アイダ</t>
    </rPh>
    <rPh sb="22" eb="24">
      <t>コウジョウ</t>
    </rPh>
    <rPh sb="24" eb="26">
      <t>セイサク</t>
    </rPh>
    <rPh sb="29" eb="31">
      <t>ジッシ</t>
    </rPh>
    <rPh sb="35" eb="37">
      <t>キカン</t>
    </rPh>
    <rPh sb="38" eb="40">
      <t>コウジ</t>
    </rPh>
    <rPh sb="40" eb="42">
      <t>ゼンタイ</t>
    </rPh>
    <phoneticPr fontId="2"/>
  </si>
  <si>
    <t>発注者があらかじめ対象外とした内容に該当する期間（受注者の責によらず現場作業を余儀なくされる期間など）は含まない。</t>
    <rPh sb="0" eb="3">
      <t>ハッチュウシャ</t>
    </rPh>
    <rPh sb="9" eb="12">
      <t>タイショウガイ</t>
    </rPh>
    <rPh sb="15" eb="17">
      <t>ナイヨウ</t>
    </rPh>
    <rPh sb="18" eb="20">
      <t>ガイトウ</t>
    </rPh>
    <rPh sb="22" eb="24">
      <t>キカン</t>
    </rPh>
    <rPh sb="25" eb="28">
      <t>ジュチュウシャ</t>
    </rPh>
    <rPh sb="29" eb="30">
      <t>セキ</t>
    </rPh>
    <rPh sb="34" eb="36">
      <t>ゲンバ</t>
    </rPh>
    <rPh sb="36" eb="38">
      <t>サギョウ</t>
    </rPh>
    <phoneticPr fontId="2"/>
  </si>
  <si>
    <t>○工事着手日：原則、現場事務所を設置した日（現場の状況に応じて個別判断）又は現場に継続的に常駐した最初の日。</t>
    <rPh sb="1" eb="3">
      <t>コウジ</t>
    </rPh>
    <rPh sb="3" eb="6">
      <t>チャクシュビ</t>
    </rPh>
    <rPh sb="7" eb="9">
      <t>ゲンソク</t>
    </rPh>
    <rPh sb="10" eb="12">
      <t>ゲンバ</t>
    </rPh>
    <rPh sb="12" eb="15">
      <t>ジムショ</t>
    </rPh>
    <rPh sb="16" eb="18">
      <t>セッチ</t>
    </rPh>
    <rPh sb="20" eb="21">
      <t>ヒ</t>
    </rPh>
    <rPh sb="22" eb="24">
      <t>ゲンバ</t>
    </rPh>
    <rPh sb="25" eb="27">
      <t>ジョウキョウ</t>
    </rPh>
    <rPh sb="28" eb="29">
      <t>オウ</t>
    </rPh>
    <rPh sb="31" eb="33">
      <t>コベツ</t>
    </rPh>
    <rPh sb="33" eb="35">
      <t>ハンダン</t>
    </rPh>
    <rPh sb="36" eb="37">
      <t>マタ</t>
    </rPh>
    <phoneticPr fontId="2"/>
  </si>
  <si>
    <t>○工事完成日：工事完成日を入力。竣工検査日の前日とすることができる。</t>
    <rPh sb="1" eb="3">
      <t>コウジ</t>
    </rPh>
    <rPh sb="3" eb="5">
      <t>カンセイ</t>
    </rPh>
    <rPh sb="5" eb="6">
      <t>ヒ</t>
    </rPh>
    <rPh sb="7" eb="9">
      <t>コウジ</t>
    </rPh>
    <rPh sb="9" eb="11">
      <t>カンセイ</t>
    </rPh>
    <rPh sb="11" eb="12">
      <t>ヒ</t>
    </rPh>
    <rPh sb="13" eb="15">
      <t>ニュウリョク</t>
    </rPh>
    <rPh sb="16" eb="21">
      <t>シュンコウケンサビ</t>
    </rPh>
    <rPh sb="22" eb="24">
      <t>ゼンジツ</t>
    </rPh>
    <phoneticPr fontId="2"/>
  </si>
  <si>
    <t>処理欄</t>
    <rPh sb="0" eb="2">
      <t>ショリ</t>
    </rPh>
    <rPh sb="2" eb="3">
      <t>ラン</t>
    </rPh>
    <phoneticPr fontId="2"/>
  </si>
  <si>
    <t>「夏季休暇など」プルダウンリスト</t>
    <rPh sb="1" eb="3">
      <t>カキ</t>
    </rPh>
    <rPh sb="3" eb="5">
      <t>キュウカ</t>
    </rPh>
    <phoneticPr fontId="2"/>
  </si>
  <si>
    <t>中止</t>
    <rPh sb="0" eb="2">
      <t>チュウシ</t>
    </rPh>
    <phoneticPr fontId="2"/>
  </si>
  <si>
    <t>夏休</t>
    <rPh sb="0" eb="1">
      <t>ナツ</t>
    </rPh>
    <rPh sb="1" eb="2">
      <t>キュウ</t>
    </rPh>
    <phoneticPr fontId="2"/>
  </si>
  <si>
    <t>冬休</t>
    <rPh sb="0" eb="1">
      <t>フユ</t>
    </rPh>
    <rPh sb="1" eb="2">
      <t>キュウ</t>
    </rPh>
    <phoneticPr fontId="2"/>
  </si>
  <si>
    <t>工場</t>
    <rPh sb="0" eb="2">
      <t>コウジョウ</t>
    </rPh>
    <phoneticPr fontId="2"/>
  </si>
  <si>
    <t>他</t>
    <rPh sb="0" eb="1">
      <t>タ</t>
    </rPh>
    <phoneticPr fontId="2"/>
  </si>
  <si>
    <t>休</t>
    <rPh sb="0" eb="1">
      <t>キュウ</t>
    </rPh>
    <phoneticPr fontId="2"/>
  </si>
  <si>
    <t>○対象期間：</t>
    <rPh sb="1" eb="3">
      <t>タイショウ</t>
    </rPh>
    <rPh sb="3" eb="5">
      <t>キカン</t>
    </rPh>
    <phoneticPr fontId="2"/>
  </si>
  <si>
    <t>年末年始６日間、夏季休暇3日間、工場製作のみを実施している期間、工事全体を一時中止している期間のほか、</t>
    <phoneticPr fontId="2"/>
  </si>
  <si>
    <t>発注者があらかじめ対象外とした内容に該当する期間（受注者の責によらず現場作業を余儀なくされる期間など）は含まない。</t>
    <phoneticPr fontId="2"/>
  </si>
  <si>
    <t>○工事着手日：</t>
    <rPh sb="1" eb="3">
      <t>コウジ</t>
    </rPh>
    <rPh sb="3" eb="6">
      <t>チャクシュビ</t>
    </rPh>
    <phoneticPr fontId="2"/>
  </si>
  <si>
    <t>原則、現場事務所を設置した日（現場の状況に応じて個別判断）又は現場に継続的に常駐した最初の日。</t>
    <phoneticPr fontId="2"/>
  </si>
  <si>
    <t>○工事完成日：</t>
    <rPh sb="1" eb="3">
      <t>コウジ</t>
    </rPh>
    <rPh sb="3" eb="5">
      <t>カンセイ</t>
    </rPh>
    <rPh sb="5" eb="6">
      <t>ヒ</t>
    </rPh>
    <phoneticPr fontId="2"/>
  </si>
  <si>
    <t>工事完成日を入力。竣工検査日の前日とすることができる。</t>
    <phoneticPr fontId="2"/>
  </si>
  <si>
    <t>休日取得計画・実績表（現場閉所・現場休息による週休２日工事）</t>
    <rPh sb="0" eb="2">
      <t>キュウジツ</t>
    </rPh>
    <rPh sb="2" eb="4">
      <t>シュトク</t>
    </rPh>
    <rPh sb="4" eb="6">
      <t>ケイカク</t>
    </rPh>
    <rPh sb="7" eb="9">
      <t>ジッセキ</t>
    </rPh>
    <rPh sb="9" eb="10">
      <t>ヒョウ</t>
    </rPh>
    <rPh sb="11" eb="13">
      <t>ゲンバ</t>
    </rPh>
    <rPh sb="13" eb="15">
      <t>ヘイショ</t>
    </rPh>
    <rPh sb="16" eb="20">
      <t>ゲンバキュウソク</t>
    </rPh>
    <rPh sb="23" eb="25">
      <t>シュウキュウ</t>
    </rPh>
    <rPh sb="26" eb="27">
      <t>ニチ</t>
    </rPh>
    <rPh sb="27" eb="29">
      <t>コウジ</t>
    </rPh>
    <phoneticPr fontId="2"/>
  </si>
  <si>
    <t>雨等</t>
    <rPh sb="0" eb="1">
      <t>アメ</t>
    </rPh>
    <rPh sb="1" eb="2">
      <t>ナド</t>
    </rPh>
    <phoneticPr fontId="2"/>
  </si>
  <si>
    <t>休日取得計画・実績表（完全週休２日（土日）工事）</t>
    <rPh sb="0" eb="2">
      <t>キュウジツ</t>
    </rPh>
    <rPh sb="2" eb="4">
      <t>シュトク</t>
    </rPh>
    <rPh sb="4" eb="6">
      <t>ケイカク</t>
    </rPh>
    <rPh sb="7" eb="9">
      <t>ジッセキ</t>
    </rPh>
    <rPh sb="9" eb="10">
      <t>ヒョウ</t>
    </rPh>
    <rPh sb="11" eb="13">
      <t>カンゼン</t>
    </rPh>
    <rPh sb="13" eb="15">
      <t>シュウキュウ</t>
    </rPh>
    <rPh sb="16" eb="17">
      <t>ニチ</t>
    </rPh>
    <rPh sb="18" eb="20">
      <t>ドニチ</t>
    </rPh>
    <rPh sb="21" eb="23">
      <t>コウジ</t>
    </rPh>
    <phoneticPr fontId="2"/>
  </si>
  <si>
    <t>休日取得計画・実績表（完全週休２日工事）</t>
    <rPh sb="0" eb="2">
      <t>キュウジツ</t>
    </rPh>
    <rPh sb="2" eb="4">
      <t>シュトク</t>
    </rPh>
    <rPh sb="4" eb="6">
      <t>ケイカク</t>
    </rPh>
    <rPh sb="7" eb="9">
      <t>ジッセキ</t>
    </rPh>
    <rPh sb="9" eb="10">
      <t>ヒョウ</t>
    </rPh>
    <rPh sb="11" eb="13">
      <t>カンゼン</t>
    </rPh>
    <rPh sb="13" eb="15">
      <t>シュウキュウ</t>
    </rPh>
    <rPh sb="16" eb="17">
      <t>ニチ</t>
    </rPh>
    <rPh sb="17" eb="19">
      <t>コウジ</t>
    </rPh>
    <phoneticPr fontId="2"/>
  </si>
  <si>
    <t>工事名</t>
    <rPh sb="0" eb="2">
      <t>コウジ</t>
    </rPh>
    <rPh sb="2" eb="3">
      <t>メイ</t>
    </rPh>
    <phoneticPr fontId="2"/>
  </si>
  <si>
    <t>　　　完全週休２日（土日）達成状況</t>
    <rPh sb="3" eb="5">
      <t>カンゼン</t>
    </rPh>
    <rPh sb="5" eb="7">
      <t>シュウキュウ</t>
    </rPh>
    <rPh sb="8" eb="9">
      <t>ニチ</t>
    </rPh>
    <rPh sb="10" eb="12">
      <t>ドニチ</t>
    </rPh>
    <rPh sb="13" eb="15">
      <t>タッセイ</t>
    </rPh>
    <rPh sb="15" eb="17">
      <t>ジョウキョウ</t>
    </rPh>
    <phoneticPr fontId="2"/>
  </si>
  <si>
    <t>:</t>
    <phoneticPr fontId="2"/>
  </si>
  <si>
    <t>工事着手日</t>
    <rPh sb="0" eb="2">
      <t>コウジ</t>
    </rPh>
    <rPh sb="2" eb="4">
      <t>チャクシュ</t>
    </rPh>
    <rPh sb="4" eb="5">
      <t>ヒ</t>
    </rPh>
    <phoneticPr fontId="2"/>
  </si>
  <si>
    <t>工事完成日（予定）</t>
    <rPh sb="0" eb="2">
      <t>コウジ</t>
    </rPh>
    <rPh sb="2" eb="4">
      <t>カンセイ</t>
    </rPh>
    <rPh sb="4" eb="5">
      <t>ヒ</t>
    </rPh>
    <rPh sb="6" eb="8">
      <t>ヨテイ</t>
    </rPh>
    <phoneticPr fontId="2"/>
  </si>
  <si>
    <t>工事期間：</t>
    <rPh sb="0" eb="2">
      <t>コウジ</t>
    </rPh>
    <rPh sb="2" eb="4">
      <t>キカン</t>
    </rPh>
    <phoneticPr fontId="2"/>
  </si>
  <si>
    <t>日</t>
    <rPh sb="0" eb="1">
      <t>ヒ</t>
    </rPh>
    <phoneticPr fontId="2"/>
  </si>
  <si>
    <t>対象期間外</t>
    <rPh sb="0" eb="2">
      <t>タイショウ</t>
    </rPh>
    <rPh sb="2" eb="4">
      <t>キカン</t>
    </rPh>
    <rPh sb="4" eb="5">
      <t>ガイ</t>
    </rPh>
    <phoneticPr fontId="2"/>
  </si>
  <si>
    <t>完全週休２日達成</t>
    <rPh sb="0" eb="2">
      <t>カンゼン</t>
    </rPh>
    <rPh sb="2" eb="4">
      <t>シュウキュウ</t>
    </rPh>
    <rPh sb="5" eb="6">
      <t>ニチ</t>
    </rPh>
    <rPh sb="6" eb="8">
      <t>タッセイ</t>
    </rPh>
    <phoneticPr fontId="2"/>
  </si>
  <si>
    <t>第４土曜（計画）</t>
    <rPh sb="0" eb="1">
      <t>ダイ</t>
    </rPh>
    <rPh sb="2" eb="4">
      <t>ドヨウ</t>
    </rPh>
    <rPh sb="5" eb="7">
      <t>ケイカク</t>
    </rPh>
    <phoneticPr fontId="2"/>
  </si>
  <si>
    <t>第４土曜（実施）</t>
    <rPh sb="0" eb="1">
      <t>ダイ</t>
    </rPh>
    <rPh sb="2" eb="4">
      <t>ドヨウ</t>
    </rPh>
    <rPh sb="5" eb="7">
      <t>ジッシ</t>
    </rPh>
    <phoneticPr fontId="2"/>
  </si>
  <si>
    <t>第２土曜（計画）</t>
    <rPh sb="0" eb="1">
      <t>ダイ</t>
    </rPh>
    <rPh sb="2" eb="4">
      <t>ドヨウ</t>
    </rPh>
    <rPh sb="5" eb="7">
      <t>ケイカク</t>
    </rPh>
    <phoneticPr fontId="2"/>
  </si>
  <si>
    <t>第２土曜（実施）</t>
    <rPh sb="0" eb="1">
      <t>ダイ</t>
    </rPh>
    <rPh sb="2" eb="4">
      <t>ドヨウ</t>
    </rPh>
    <rPh sb="5" eb="7">
      <t>ジッシ</t>
    </rPh>
    <phoneticPr fontId="2"/>
  </si>
  <si>
    <t>○○○○工事(○○○○工区)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</si>
</sst>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_);[Red]\(0\)"/>
    <numFmt numFmtId="177" formatCode="0.0%"/>
    <numFmt numFmtId="178" formatCode="d"/>
    <numFmt numFmtId="179" formatCode="[$-411]ggge&quot;年&quot;m&quot;月&quot;d&quot;日&quot;;@"/>
    <numFmt numFmtId="180" formatCode="###&quot;日間&quot;"/>
    <numFmt numFmtId="181" formatCode="General&quot;日間&quot;"/>
    <numFmt numFmtId="182" formatCode="0_ "/>
    <numFmt numFmtId="183" formatCode="m/d;@"/>
    <numFmt numFmtId="184" formatCode="yyyy/m/d;@"/>
  </numFmts>
  <fonts count="26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HGPｺﾞｼｯｸM"/>
      <family val="3"/>
      <charset val="128"/>
    </font>
    <font>
      <sz val="11"/>
      <color theme="1"/>
      <name val="HGｺﾞｼｯｸM"/>
      <family val="3"/>
      <charset val="128"/>
    </font>
    <font>
      <sz val="16"/>
      <color theme="1"/>
      <name val="HGｺﾞｼｯｸM"/>
      <family val="3"/>
      <charset val="128"/>
    </font>
    <font>
      <sz val="12"/>
      <color theme="1"/>
      <name val="HGｺﾞｼｯｸM"/>
      <family val="3"/>
      <charset val="128"/>
    </font>
    <font>
      <sz val="11"/>
      <name val="HGｺﾞｼｯｸM"/>
      <family val="3"/>
      <charset val="128"/>
    </font>
    <font>
      <sz val="11"/>
      <color rgb="FFFF0000"/>
      <name val="HGｺﾞｼｯｸM"/>
      <family val="3"/>
      <charset val="128"/>
    </font>
    <font>
      <b/>
      <sz val="11"/>
      <color theme="1"/>
      <name val="HGｺﾞｼｯｸM"/>
      <family val="3"/>
      <charset val="128"/>
    </font>
    <font>
      <sz val="8"/>
      <color theme="1"/>
      <name val="HGｺﾞｼｯｸM"/>
      <family val="3"/>
      <charset val="128"/>
    </font>
    <font>
      <b/>
      <sz val="11"/>
      <color rgb="FFFF0000"/>
      <name val="HGｺﾞｼｯｸM"/>
      <family val="3"/>
      <charset val="128"/>
    </font>
    <font>
      <b/>
      <sz val="9"/>
      <color indexed="81"/>
      <name val="ＭＳ Ｐゴシック"/>
      <family val="3"/>
      <charset val="128"/>
    </font>
    <font>
      <sz val="11"/>
      <color theme="3"/>
      <name val="HGｺﾞｼｯｸM"/>
      <family val="3"/>
      <charset val="128"/>
    </font>
    <font>
      <sz val="11"/>
      <color theme="3" tint="-0.249977111117893"/>
      <name val="HGｺﾞｼｯｸM"/>
      <family val="3"/>
      <charset val="128"/>
    </font>
    <font>
      <sz val="11"/>
      <color theme="1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2"/>
      <color theme="0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6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8"/>
      <color theme="1"/>
      <name val="ＭＳ Ｐ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6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hair">
        <color auto="1"/>
      </right>
      <top/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thin">
        <color indexed="64"/>
      </left>
      <right style="hair">
        <color auto="1"/>
      </right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rgb="FFFF0000"/>
      </left>
      <right style="hair">
        <color auto="1"/>
      </right>
      <top style="medium">
        <color rgb="FFFF0000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rgb="FFFF0000"/>
      </top>
      <bottom style="hair">
        <color auto="1"/>
      </bottom>
      <diagonal/>
    </border>
    <border>
      <left style="hair">
        <color auto="1"/>
      </left>
      <right style="medium">
        <color rgb="FFFF0000"/>
      </right>
      <top style="medium">
        <color rgb="FFFF0000"/>
      </top>
      <bottom style="hair">
        <color auto="1"/>
      </bottom>
      <diagonal/>
    </border>
    <border>
      <left style="medium">
        <color rgb="FFFF0000"/>
      </left>
      <right style="hair">
        <color auto="1"/>
      </right>
      <top style="hair">
        <color auto="1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hair">
        <color auto="1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hair">
        <color auto="1"/>
      </bottom>
      <diagonal/>
    </border>
    <border>
      <left style="medium">
        <color rgb="FFFF0000"/>
      </left>
      <right style="medium">
        <color rgb="FFFF0000"/>
      </right>
      <top style="hair">
        <color auto="1"/>
      </top>
      <bottom style="medium">
        <color rgb="FFFF0000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03">
    <xf numFmtId="0" fontId="0" fillId="0" borderId="0" xfId="0">
      <alignment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4" fillId="0" borderId="25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1" fontId="4" fillId="0" borderId="0" xfId="0" applyNumberFormat="1" applyFont="1">
      <alignment vertical="center"/>
    </xf>
    <xf numFmtId="1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179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14" fontId="4" fillId="0" borderId="0" xfId="0" applyNumberFormat="1" applyFont="1">
      <alignment vertical="center"/>
    </xf>
    <xf numFmtId="178" fontId="4" fillId="0" borderId="13" xfId="0" applyNumberFormat="1" applyFont="1" applyBorder="1" applyAlignment="1">
      <alignment horizontal="center" vertical="center"/>
    </xf>
    <xf numFmtId="178" fontId="4" fillId="0" borderId="6" xfId="0" applyNumberFormat="1" applyFont="1" applyBorder="1" applyAlignment="1">
      <alignment horizontal="center" vertical="center"/>
    </xf>
    <xf numFmtId="55" fontId="4" fillId="0" borderId="6" xfId="0" applyNumberFormat="1" applyFont="1" applyBorder="1" applyAlignment="1">
      <alignment horizontal="center" vertical="center"/>
    </xf>
    <xf numFmtId="55" fontId="4" fillId="0" borderId="7" xfId="0" applyNumberFormat="1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178" fontId="4" fillId="0" borderId="5" xfId="0" applyNumberFormat="1" applyFont="1" applyBorder="1" applyAlignment="1">
      <alignment horizontal="center" vertical="center" shrinkToFit="1"/>
    </xf>
    <xf numFmtId="178" fontId="4" fillId="0" borderId="3" xfId="0" applyNumberFormat="1" applyFont="1" applyBorder="1" applyAlignment="1">
      <alignment horizontal="center" vertical="center"/>
    </xf>
    <xf numFmtId="0" fontId="7" fillId="0" borderId="32" xfId="0" applyFont="1" applyBorder="1">
      <alignment vertical="center"/>
    </xf>
    <xf numFmtId="0" fontId="4" fillId="0" borderId="17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4" xfId="0" applyFont="1" applyBorder="1">
      <alignment vertical="center"/>
    </xf>
    <xf numFmtId="176" fontId="4" fillId="0" borderId="8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8" fillId="0" borderId="0" xfId="0" applyFont="1">
      <alignment vertical="center"/>
    </xf>
    <xf numFmtId="177" fontId="4" fillId="0" borderId="8" xfId="1" applyNumberFormat="1" applyFont="1" applyBorder="1" applyAlignment="1" applyProtection="1">
      <alignment horizontal="center" vertical="center"/>
    </xf>
    <xf numFmtId="0" fontId="4" fillId="0" borderId="31" xfId="0" applyFont="1" applyBorder="1">
      <alignment vertical="center"/>
    </xf>
    <xf numFmtId="177" fontId="4" fillId="0" borderId="18" xfId="1" applyNumberFormat="1" applyFont="1" applyBorder="1" applyAlignment="1" applyProtection="1">
      <alignment horizontal="center" vertical="center"/>
    </xf>
    <xf numFmtId="0" fontId="4" fillId="0" borderId="15" xfId="0" applyFont="1" applyBorder="1">
      <alignment vertical="center"/>
    </xf>
    <xf numFmtId="177" fontId="4" fillId="0" borderId="16" xfId="1" applyNumberFormat="1" applyFont="1" applyBorder="1" applyAlignment="1" applyProtection="1">
      <alignment horizontal="center" vertical="center"/>
    </xf>
    <xf numFmtId="0" fontId="4" fillId="0" borderId="32" xfId="0" applyFont="1" applyBorder="1" applyAlignment="1">
      <alignment horizontal="center" vertical="center"/>
    </xf>
    <xf numFmtId="55" fontId="4" fillId="0" borderId="3" xfId="0" applyNumberFormat="1" applyFont="1" applyBorder="1" applyAlignment="1">
      <alignment horizontal="center" vertical="center"/>
    </xf>
    <xf numFmtId="55" fontId="4" fillId="0" borderId="17" xfId="0" applyNumberFormat="1" applyFont="1" applyBorder="1" applyAlignment="1">
      <alignment horizontal="center" vertical="center"/>
    </xf>
    <xf numFmtId="178" fontId="4" fillId="0" borderId="32" xfId="0" applyNumberFormat="1" applyFont="1" applyBorder="1" applyAlignment="1">
      <alignment horizontal="center" vertical="center" shrinkToFit="1"/>
    </xf>
    <xf numFmtId="0" fontId="10" fillId="0" borderId="0" xfId="0" applyFont="1" applyAlignment="1">
      <alignment horizontal="left" vertical="center"/>
    </xf>
    <xf numFmtId="0" fontId="4" fillId="0" borderId="23" xfId="0" applyFont="1" applyBorder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 applyProtection="1">
      <alignment horizontal="left" vertical="center"/>
      <protection locked="0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vertical="center" shrinkToFit="1"/>
    </xf>
    <xf numFmtId="0" fontId="4" fillId="0" borderId="0" xfId="1" applyNumberFormat="1" applyFont="1" applyBorder="1" applyAlignment="1">
      <alignment horizontal="center" vertical="center"/>
    </xf>
    <xf numFmtId="0" fontId="10" fillId="0" borderId="0" xfId="0" applyFont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shrinkToFit="1"/>
    </xf>
    <xf numFmtId="0" fontId="4" fillId="0" borderId="0" xfId="0" applyFont="1" applyAlignment="1">
      <alignment horizontal="right" vertical="center"/>
    </xf>
    <xf numFmtId="180" fontId="4" fillId="0" borderId="0" xfId="0" applyNumberFormat="1" applyFont="1" applyAlignment="1">
      <alignment horizontal="left" vertical="center"/>
    </xf>
    <xf numFmtId="0" fontId="13" fillId="0" borderId="0" xfId="0" applyFont="1" applyAlignment="1" applyProtection="1">
      <alignment horizontal="left" vertical="center"/>
      <protection locked="0"/>
    </xf>
    <xf numFmtId="179" fontId="14" fillId="0" borderId="0" xfId="0" applyNumberFormat="1" applyFont="1" applyAlignment="1">
      <alignment horizontal="left" vertical="center"/>
    </xf>
    <xf numFmtId="0" fontId="15" fillId="0" borderId="0" xfId="2" applyFont="1">
      <alignment vertical="center"/>
    </xf>
    <xf numFmtId="0" fontId="16" fillId="0" borderId="0" xfId="2" applyFont="1">
      <alignment vertical="center"/>
    </xf>
    <xf numFmtId="0" fontId="1" fillId="0" borderId="0" xfId="2">
      <alignment vertical="center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horizontal="center" vertical="center"/>
    </xf>
    <xf numFmtId="0" fontId="17" fillId="3" borderId="54" xfId="2" applyFont="1" applyFill="1" applyBorder="1" applyAlignment="1">
      <alignment horizontal="center" vertical="center"/>
    </xf>
    <xf numFmtId="0" fontId="18" fillId="0" borderId="0" xfId="2" applyFont="1">
      <alignment vertical="center"/>
    </xf>
    <xf numFmtId="0" fontId="19" fillId="0" borderId="0" xfId="2" applyFont="1">
      <alignment vertical="center"/>
    </xf>
    <xf numFmtId="58" fontId="15" fillId="3" borderId="0" xfId="2" applyNumberFormat="1" applyFont="1" applyFill="1" applyAlignment="1">
      <alignment horizontal="centerContinuous" vertical="center"/>
    </xf>
    <xf numFmtId="0" fontId="15" fillId="3" borderId="0" xfId="2" applyFont="1" applyFill="1" applyAlignment="1">
      <alignment horizontal="centerContinuous" vertical="center"/>
    </xf>
    <xf numFmtId="182" fontId="20" fillId="3" borderId="0" xfId="2" applyNumberFormat="1" applyFont="1" applyFill="1" applyAlignment="1">
      <alignment horizontal="center" vertical="center"/>
    </xf>
    <xf numFmtId="0" fontId="15" fillId="0" borderId="0" xfId="2" applyFont="1" applyAlignment="1">
      <alignment horizontal="centerContinuous" vertical="center"/>
    </xf>
    <xf numFmtId="182" fontId="20" fillId="0" borderId="0" xfId="2" applyNumberFormat="1" applyFont="1" applyAlignment="1">
      <alignment horizontal="center" vertical="center"/>
    </xf>
    <xf numFmtId="58" fontId="15" fillId="0" borderId="0" xfId="2" applyNumberFormat="1" applyFont="1" applyAlignment="1">
      <alignment horizontal="centerContinuous" vertical="center"/>
    </xf>
    <xf numFmtId="0" fontId="21" fillId="0" borderId="0" xfId="2" applyFont="1">
      <alignment vertical="center"/>
    </xf>
    <xf numFmtId="183" fontId="21" fillId="0" borderId="0" xfId="2" applyNumberFormat="1" applyFont="1">
      <alignment vertical="center"/>
    </xf>
    <xf numFmtId="0" fontId="15" fillId="0" borderId="23" xfId="2" applyFont="1" applyBorder="1" applyAlignment="1">
      <alignment horizontal="center" vertical="center"/>
    </xf>
    <xf numFmtId="55" fontId="15" fillId="0" borderId="55" xfId="2" applyNumberFormat="1" applyFont="1" applyBorder="1" applyAlignment="1">
      <alignment horizontal="centerContinuous" vertical="center"/>
    </xf>
    <xf numFmtId="0" fontId="15" fillId="0" borderId="56" xfId="2" applyFont="1" applyBorder="1" applyAlignment="1">
      <alignment horizontal="centerContinuous" vertical="center"/>
    </xf>
    <xf numFmtId="0" fontId="15" fillId="0" borderId="57" xfId="2" applyFont="1" applyBorder="1" applyAlignment="1">
      <alignment horizontal="centerContinuous" vertical="center"/>
    </xf>
    <xf numFmtId="0" fontId="15" fillId="0" borderId="24" xfId="2" applyFont="1" applyBorder="1" applyAlignment="1">
      <alignment horizontal="center" vertical="center"/>
    </xf>
    <xf numFmtId="178" fontId="15" fillId="0" borderId="12" xfId="2" applyNumberFormat="1" applyFont="1" applyBorder="1" applyAlignment="1">
      <alignment horizontal="center" vertical="center"/>
    </xf>
    <xf numFmtId="178" fontId="15" fillId="0" borderId="6" xfId="2" applyNumberFormat="1" applyFont="1" applyBorder="1" applyAlignment="1">
      <alignment horizontal="center" vertical="center"/>
    </xf>
    <xf numFmtId="0" fontId="15" fillId="0" borderId="13" xfId="2" applyFont="1" applyBorder="1">
      <alignment vertical="center"/>
    </xf>
    <xf numFmtId="0" fontId="15" fillId="0" borderId="7" xfId="2" applyFont="1" applyBorder="1">
      <alignment vertical="center"/>
    </xf>
    <xf numFmtId="0" fontId="15" fillId="0" borderId="58" xfId="2" applyFont="1" applyBorder="1" applyAlignment="1">
      <alignment horizontal="center" vertical="center"/>
    </xf>
    <xf numFmtId="0" fontId="15" fillId="0" borderId="14" xfId="2" applyFont="1" applyBorder="1">
      <alignment vertical="center"/>
    </xf>
    <xf numFmtId="0" fontId="15" fillId="0" borderId="8" xfId="2" applyFont="1" applyBorder="1">
      <alignment vertical="center"/>
    </xf>
    <xf numFmtId="178" fontId="15" fillId="0" borderId="8" xfId="2" applyNumberFormat="1" applyFont="1" applyBorder="1">
      <alignment vertical="center"/>
    </xf>
    <xf numFmtId="177" fontId="23" fillId="0" borderId="8" xfId="2" applyNumberFormat="1" applyFont="1" applyBorder="1">
      <alignment vertical="center"/>
    </xf>
    <xf numFmtId="177" fontId="15" fillId="0" borderId="8" xfId="2" applyNumberFormat="1" applyFont="1" applyBorder="1">
      <alignment vertical="center"/>
    </xf>
    <xf numFmtId="0" fontId="15" fillId="0" borderId="16" xfId="2" applyFont="1" applyBorder="1" applyAlignment="1">
      <alignment horizontal="center" vertical="center"/>
    </xf>
    <xf numFmtId="0" fontId="15" fillId="0" borderId="15" xfId="2" applyFont="1" applyBorder="1">
      <alignment vertical="center"/>
    </xf>
    <xf numFmtId="0" fontId="24" fillId="0" borderId="0" xfId="2" applyFont="1" applyAlignment="1">
      <alignment horizontal="center" vertical="center"/>
    </xf>
    <xf numFmtId="0" fontId="24" fillId="0" borderId="0" xfId="2" applyFont="1">
      <alignment vertical="center"/>
    </xf>
    <xf numFmtId="0" fontId="25" fillId="0" borderId="0" xfId="2" applyFont="1">
      <alignment vertical="center"/>
    </xf>
    <xf numFmtId="184" fontId="21" fillId="0" borderId="0" xfId="2" applyNumberFormat="1" applyFont="1">
      <alignment vertical="center"/>
    </xf>
    <xf numFmtId="55" fontId="15" fillId="0" borderId="0" xfId="2" applyNumberFormat="1" applyFont="1" applyAlignment="1">
      <alignment horizontal="centerContinuous" vertical="center"/>
    </xf>
    <xf numFmtId="178" fontId="15" fillId="0" borderId="0" xfId="2" applyNumberFormat="1" applyFont="1" applyAlignment="1">
      <alignment horizontal="center" vertical="center"/>
    </xf>
    <xf numFmtId="177" fontId="15" fillId="0" borderId="0" xfId="2" applyNumberFormat="1" applyFont="1">
      <alignment vertical="center"/>
    </xf>
    <xf numFmtId="177" fontId="15" fillId="4" borderId="0" xfId="2" applyNumberFormat="1" applyFont="1" applyFill="1" applyAlignment="1">
      <alignment horizontal="center" vertical="center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11" xfId="0" applyFont="1" applyBorder="1" applyAlignment="1" applyProtection="1">
      <alignment horizontal="center" vertical="center" shrinkToFit="1"/>
      <protection locked="0"/>
    </xf>
    <xf numFmtId="0" fontId="4" fillId="0" borderId="26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19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 textRotation="255"/>
      <protection locked="0"/>
    </xf>
    <xf numFmtId="0" fontId="4" fillId="0" borderId="11" xfId="0" applyFont="1" applyBorder="1" applyAlignment="1" applyProtection="1">
      <alignment horizontal="center" vertical="center" textRotation="255"/>
      <protection locked="0"/>
    </xf>
    <xf numFmtId="0" fontId="4" fillId="0" borderId="22" xfId="0" applyFont="1" applyBorder="1" applyAlignment="1">
      <alignment horizontal="center" vertical="center"/>
    </xf>
    <xf numFmtId="0" fontId="4" fillId="0" borderId="19" xfId="0" applyFont="1" applyBorder="1" applyAlignment="1" applyProtection="1">
      <alignment horizontal="center" vertical="center" shrinkToFit="1"/>
      <protection locked="0"/>
    </xf>
    <xf numFmtId="55" fontId="9" fillId="0" borderId="9" xfId="0" applyNumberFormat="1" applyFont="1" applyBorder="1" applyAlignment="1">
      <alignment horizontal="center" vertical="center"/>
    </xf>
    <xf numFmtId="55" fontId="9" fillId="0" borderId="33" xfId="0" applyNumberFormat="1" applyFont="1" applyBorder="1" applyAlignment="1">
      <alignment horizontal="center" vertical="center"/>
    </xf>
    <xf numFmtId="55" fontId="9" fillId="0" borderId="10" xfId="0" applyNumberFormat="1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 shrinkToFit="1"/>
    </xf>
    <xf numFmtId="0" fontId="7" fillId="0" borderId="27" xfId="0" applyFont="1" applyBorder="1" applyAlignment="1">
      <alignment horizontal="center" vertical="center" shrinkToFit="1"/>
    </xf>
    <xf numFmtId="0" fontId="4" fillId="0" borderId="19" xfId="0" applyFont="1" applyBorder="1" applyAlignment="1" applyProtection="1">
      <alignment horizontal="center" vertical="center" textRotation="255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6" xfId="0" applyFont="1" applyBorder="1" applyAlignment="1" applyProtection="1">
      <alignment horizontal="center" vertical="center" textRotation="255"/>
      <protection locked="0"/>
    </xf>
    <xf numFmtId="0" fontId="4" fillId="0" borderId="3" xfId="0" applyFont="1" applyBorder="1" applyAlignment="1" applyProtection="1">
      <alignment horizontal="center" vertical="center" textRotation="255"/>
      <protection locked="0"/>
    </xf>
    <xf numFmtId="0" fontId="4" fillId="0" borderId="46" xfId="0" applyFont="1" applyBorder="1" applyAlignment="1" applyProtection="1">
      <alignment horizontal="center" vertical="center"/>
      <protection locked="0"/>
    </xf>
    <xf numFmtId="0" fontId="4" fillId="0" borderId="47" xfId="0" applyFont="1" applyBorder="1" applyAlignment="1" applyProtection="1">
      <alignment horizontal="center" vertical="center"/>
      <protection locked="0"/>
    </xf>
    <xf numFmtId="0" fontId="4" fillId="0" borderId="31" xfId="0" applyFont="1" applyBorder="1" applyAlignment="1" applyProtection="1">
      <alignment horizontal="center" vertical="center"/>
      <protection locked="0"/>
    </xf>
    <xf numFmtId="0" fontId="4" fillId="0" borderId="48" xfId="0" applyFont="1" applyBorder="1" applyAlignment="1" applyProtection="1">
      <alignment horizontal="center" vertical="center"/>
      <protection locked="0"/>
    </xf>
    <xf numFmtId="0" fontId="4" fillId="0" borderId="46" xfId="0" applyFont="1" applyBorder="1" applyAlignment="1" applyProtection="1">
      <alignment horizontal="center" vertical="center" shrinkToFit="1"/>
      <protection locked="0"/>
    </xf>
    <xf numFmtId="0" fontId="4" fillId="0" borderId="3" xfId="0" applyFont="1" applyBorder="1" applyAlignment="1" applyProtection="1">
      <alignment horizontal="center" vertical="center" shrinkToFit="1"/>
      <protection locked="0"/>
    </xf>
    <xf numFmtId="0" fontId="4" fillId="0" borderId="31" xfId="0" applyFont="1" applyBorder="1" applyAlignment="1" applyProtection="1">
      <alignment horizontal="center" vertical="center" shrinkToFit="1"/>
      <protection locked="0"/>
    </xf>
    <xf numFmtId="0" fontId="4" fillId="0" borderId="32" xfId="0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>
      <alignment horizontal="left" vertical="center"/>
    </xf>
    <xf numFmtId="179" fontId="8" fillId="2" borderId="28" xfId="0" applyNumberFormat="1" applyFont="1" applyFill="1" applyBorder="1" applyAlignment="1" applyProtection="1">
      <alignment horizontal="center" vertical="center" shrinkToFit="1"/>
      <protection locked="0"/>
    </xf>
    <xf numFmtId="179" fontId="8" fillId="2" borderId="29" xfId="0" applyNumberFormat="1" applyFont="1" applyFill="1" applyBorder="1" applyAlignment="1" applyProtection="1">
      <alignment horizontal="center" vertical="center" shrinkToFit="1"/>
      <protection locked="0"/>
    </xf>
    <xf numFmtId="179" fontId="8" fillId="2" borderId="30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42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176" fontId="4" fillId="0" borderId="50" xfId="0" applyNumberFormat="1" applyFont="1" applyBorder="1" applyAlignment="1">
      <alignment horizontal="center" vertical="center"/>
    </xf>
    <xf numFmtId="176" fontId="4" fillId="0" borderId="49" xfId="0" applyNumberFormat="1" applyFont="1" applyBorder="1" applyAlignment="1">
      <alignment horizontal="center" vertical="center"/>
    </xf>
    <xf numFmtId="176" fontId="4" fillId="0" borderId="35" xfId="0" applyNumberFormat="1" applyFont="1" applyBorder="1" applyAlignment="1">
      <alignment horizontal="center" vertical="center"/>
    </xf>
    <xf numFmtId="177" fontId="4" fillId="2" borderId="16" xfId="0" applyNumberFormat="1" applyFont="1" applyFill="1" applyBorder="1" applyAlignment="1">
      <alignment horizontal="center" vertical="center"/>
    </xf>
    <xf numFmtId="177" fontId="4" fillId="2" borderId="51" xfId="0" applyNumberFormat="1" applyFont="1" applyFill="1" applyBorder="1" applyAlignment="1">
      <alignment horizontal="center" vertical="center"/>
    </xf>
    <xf numFmtId="0" fontId="4" fillId="0" borderId="21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4" fillId="0" borderId="43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9" fillId="2" borderId="36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center" vertical="center"/>
    </xf>
    <xf numFmtId="0" fontId="9" fillId="2" borderId="39" xfId="0" applyFont="1" applyFill="1" applyBorder="1" applyAlignment="1">
      <alignment horizontal="center" vertical="center"/>
    </xf>
    <xf numFmtId="0" fontId="9" fillId="2" borderId="40" xfId="0" applyFont="1" applyFill="1" applyBorder="1" applyAlignment="1">
      <alignment horizontal="center" vertical="center"/>
    </xf>
    <xf numFmtId="0" fontId="11" fillId="2" borderId="37" xfId="0" applyFont="1" applyFill="1" applyBorder="1" applyAlignment="1">
      <alignment horizontal="center" vertical="center"/>
    </xf>
    <xf numFmtId="0" fontId="11" fillId="2" borderId="38" xfId="0" applyFont="1" applyFill="1" applyBorder="1" applyAlignment="1">
      <alignment horizontal="center" vertical="center"/>
    </xf>
    <xf numFmtId="0" fontId="11" fillId="2" borderId="40" xfId="0" applyFont="1" applyFill="1" applyBorder="1" applyAlignment="1">
      <alignment horizontal="center" vertical="center"/>
    </xf>
    <xf numFmtId="0" fontId="11" fillId="2" borderId="41" xfId="0" applyFont="1" applyFill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176" fontId="4" fillId="0" borderId="45" xfId="0" applyNumberFormat="1" applyFont="1" applyBorder="1" applyAlignment="1">
      <alignment horizontal="center" vertical="center"/>
    </xf>
    <xf numFmtId="176" fontId="4" fillId="0" borderId="11" xfId="0" applyNumberFormat="1" applyFont="1" applyBorder="1" applyAlignment="1">
      <alignment horizontal="center" vertical="center"/>
    </xf>
    <xf numFmtId="177" fontId="4" fillId="2" borderId="18" xfId="0" applyNumberFormat="1" applyFont="1" applyFill="1" applyBorder="1" applyAlignment="1">
      <alignment horizontal="center" vertical="center"/>
    </xf>
    <xf numFmtId="177" fontId="4" fillId="2" borderId="26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shrinkToFit="1"/>
    </xf>
    <xf numFmtId="179" fontId="4" fillId="2" borderId="0" xfId="0" applyNumberFormat="1" applyFont="1" applyFill="1" applyAlignment="1" applyProtection="1">
      <alignment horizontal="center" vertical="center" shrinkToFit="1"/>
      <protection locked="0"/>
    </xf>
    <xf numFmtId="0" fontId="4" fillId="0" borderId="0" xfId="0" applyFont="1" applyAlignment="1">
      <alignment horizontal="right" vertical="center"/>
    </xf>
    <xf numFmtId="181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6" fontId="4" fillId="0" borderId="52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4" fillId="0" borderId="53" xfId="0" applyNumberFormat="1" applyFont="1" applyBorder="1" applyAlignment="1">
      <alignment horizontal="center" vertical="center"/>
    </xf>
    <xf numFmtId="0" fontId="15" fillId="0" borderId="0" xfId="2" applyFont="1" applyAlignment="1">
      <alignment horizontal="left" vertical="center"/>
    </xf>
    <xf numFmtId="0" fontId="15" fillId="0" borderId="24" xfId="2" applyFont="1" applyBorder="1" applyAlignment="1">
      <alignment horizontal="center" vertical="center"/>
    </xf>
    <xf numFmtId="0" fontId="22" fillId="0" borderId="31" xfId="2" applyFont="1" applyBorder="1" applyAlignment="1">
      <alignment vertical="center" textRotation="255"/>
    </xf>
    <xf numFmtId="0" fontId="22" fillId="0" borderId="32" xfId="2" applyFont="1" applyBorder="1" applyAlignment="1">
      <alignment vertical="center" textRotation="255"/>
    </xf>
    <xf numFmtId="0" fontId="22" fillId="0" borderId="46" xfId="2" applyFont="1" applyBorder="1" applyAlignment="1">
      <alignment vertical="center" textRotation="255"/>
    </xf>
    <xf numFmtId="0" fontId="22" fillId="0" borderId="3" xfId="2" applyFont="1" applyBorder="1" applyAlignment="1">
      <alignment vertical="center" textRotation="255"/>
    </xf>
    <xf numFmtId="0" fontId="15" fillId="3" borderId="0" xfId="2" applyFont="1" applyFill="1" applyAlignment="1">
      <alignment horizontal="center" vertical="center"/>
    </xf>
    <xf numFmtId="58" fontId="15" fillId="3" borderId="0" xfId="2" applyNumberFormat="1" applyFont="1" applyFill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22" fillId="0" borderId="18" xfId="2" applyFont="1" applyBorder="1" applyAlignment="1">
      <alignment vertical="center" textRotation="255"/>
    </xf>
    <xf numFmtId="0" fontId="22" fillId="0" borderId="17" xfId="2" applyFont="1" applyBorder="1" applyAlignment="1">
      <alignment vertical="center" textRotation="255"/>
    </xf>
    <xf numFmtId="0" fontId="15" fillId="0" borderId="14" xfId="2" applyFont="1" applyBorder="1" applyAlignment="1">
      <alignment horizontal="center" vertical="center"/>
    </xf>
    <xf numFmtId="0" fontId="15" fillId="0" borderId="4" xfId="2" applyFont="1" applyBorder="1" applyAlignment="1">
      <alignment horizontal="center" vertical="center"/>
    </xf>
    <xf numFmtId="0" fontId="15" fillId="0" borderId="8" xfId="2" applyFont="1" applyBorder="1" applyAlignment="1">
      <alignment horizontal="center" vertical="center"/>
    </xf>
    <xf numFmtId="0" fontId="15" fillId="0" borderId="15" xfId="2" applyFont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0" fontId="15" fillId="0" borderId="51" xfId="2" applyFont="1" applyBorder="1" applyAlignment="1">
      <alignment horizontal="center" vertical="center"/>
    </xf>
    <xf numFmtId="0" fontId="15" fillId="0" borderId="16" xfId="2" applyFont="1" applyBorder="1" applyAlignment="1">
      <alignment horizontal="center" vertical="center"/>
    </xf>
    <xf numFmtId="0" fontId="22" fillId="0" borderId="0" xfId="2" applyFont="1" applyAlignment="1">
      <alignment vertical="center" textRotation="255"/>
    </xf>
    <xf numFmtId="0" fontId="15" fillId="0" borderId="46" xfId="2" applyFont="1" applyBorder="1" applyAlignment="1">
      <alignment horizontal="center" vertical="center"/>
    </xf>
    <xf numFmtId="0" fontId="15" fillId="0" borderId="31" xfId="2" applyFont="1" applyBorder="1" applyAlignment="1">
      <alignment horizontal="center" vertical="center"/>
    </xf>
    <xf numFmtId="0" fontId="15" fillId="0" borderId="60" xfId="2" applyFont="1" applyBorder="1" applyAlignment="1">
      <alignment horizontal="center" vertical="center"/>
    </xf>
    <xf numFmtId="0" fontId="15" fillId="0" borderId="63" xfId="2" applyFont="1" applyBorder="1" applyAlignment="1">
      <alignment horizontal="center" vertical="center"/>
    </xf>
    <xf numFmtId="0" fontId="15" fillId="0" borderId="61" xfId="2" applyFont="1" applyBorder="1" applyAlignment="1">
      <alignment horizontal="center" vertical="center"/>
    </xf>
    <xf numFmtId="0" fontId="15" fillId="0" borderId="64" xfId="2" applyFont="1" applyBorder="1" applyAlignment="1">
      <alignment horizontal="center" vertical="center"/>
    </xf>
    <xf numFmtId="0" fontId="15" fillId="0" borderId="19" xfId="2" applyFont="1" applyBorder="1" applyAlignment="1">
      <alignment horizontal="center" vertical="center"/>
    </xf>
    <xf numFmtId="0" fontId="15" fillId="0" borderId="20" xfId="2" applyFont="1" applyBorder="1" applyAlignment="1">
      <alignment horizontal="center" vertical="center"/>
    </xf>
    <xf numFmtId="0" fontId="15" fillId="0" borderId="59" xfId="2" applyFont="1" applyBorder="1" applyAlignment="1">
      <alignment horizontal="center" vertical="center"/>
    </xf>
    <xf numFmtId="0" fontId="15" fillId="0" borderId="62" xfId="2" applyFont="1" applyBorder="1" applyAlignment="1">
      <alignment horizontal="center" vertical="center"/>
    </xf>
    <xf numFmtId="0" fontId="15" fillId="0" borderId="45" xfId="2" applyFont="1" applyBorder="1" applyAlignment="1">
      <alignment horizontal="center" vertical="center"/>
    </xf>
    <xf numFmtId="0" fontId="15" fillId="0" borderId="52" xfId="2" applyFont="1" applyBorder="1" applyAlignment="1">
      <alignment horizontal="center" vertical="center"/>
    </xf>
    <xf numFmtId="0" fontId="15" fillId="0" borderId="11" xfId="2" applyFont="1" applyBorder="1">
      <alignment vertical="center"/>
    </xf>
    <xf numFmtId="0" fontId="15" fillId="0" borderId="2" xfId="2" applyFont="1" applyBorder="1">
      <alignment vertical="center"/>
    </xf>
    <xf numFmtId="0" fontId="15" fillId="0" borderId="18" xfId="2" applyFont="1" applyBorder="1" applyAlignment="1">
      <alignment horizontal="center" vertical="center"/>
    </xf>
    <xf numFmtId="0" fontId="15" fillId="0" borderId="11" xfId="2" applyFont="1" applyBorder="1" applyAlignment="1">
      <alignment horizontal="center" vertical="center"/>
    </xf>
    <xf numFmtId="0" fontId="15" fillId="0" borderId="2" xfId="2" applyFont="1" applyBorder="1" applyAlignment="1">
      <alignment horizontal="center" vertical="center"/>
    </xf>
    <xf numFmtId="0" fontId="15" fillId="0" borderId="65" xfId="2" applyFont="1" applyBorder="1" applyAlignment="1">
      <alignment horizontal="center" vertical="center"/>
    </xf>
    <xf numFmtId="0" fontId="15" fillId="0" borderId="66" xfId="2" applyFont="1" applyBorder="1" applyAlignment="1">
      <alignment horizontal="center" vertical="center"/>
    </xf>
  </cellXfs>
  <cellStyles count="3">
    <cellStyle name="パーセント" xfId="1" builtinId="5"/>
    <cellStyle name="標準" xfId="0" builtinId="0"/>
    <cellStyle name="標準 24" xfId="2" xr:uid="{8FBAE3F1-6BBE-470B-9187-D0007A619D6C}"/>
  </cellStyles>
  <dxfs count="1258"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00B0F0"/>
      </font>
    </dxf>
    <dxf>
      <font>
        <color rgb="FFFF0000"/>
      </font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00B0F0"/>
      </font>
    </dxf>
    <dxf>
      <font>
        <color rgb="FFFF0000"/>
      </font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fgColor indexed="64"/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FF0000"/>
      </font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</dxfs>
  <tableStyles count="0" defaultTableStyle="TableStyleMedium2" defaultPivotStyle="PivotStyleLight16"/>
  <colors>
    <mruColors>
      <color rgb="FFFFCCFF"/>
      <color rgb="FFFFFF99"/>
      <color rgb="FFFFFFCC"/>
      <color rgb="FFFF0000"/>
      <color rgb="FFCCFFFF"/>
      <color rgb="FFFF66FF"/>
      <color rgb="FFFF99FF"/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50</xdr:col>
      <xdr:colOff>86591</xdr:colOff>
      <xdr:row>16</xdr:row>
      <xdr:rowOff>86591</xdr:rowOff>
    </xdr:from>
    <xdr:ext cx="184731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1841691" y="210589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43</xdr:col>
      <xdr:colOff>295603</xdr:colOff>
      <xdr:row>52</xdr:row>
      <xdr:rowOff>21896</xdr:rowOff>
    </xdr:from>
    <xdr:ext cx="184731" cy="264560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7250103" y="632744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50</xdr:col>
      <xdr:colOff>86591</xdr:colOff>
      <xdr:row>16</xdr:row>
      <xdr:rowOff>86591</xdr:rowOff>
    </xdr:from>
    <xdr:ext cx="184731" cy="264560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1841691" y="262024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twoCellAnchor>
    <xdr:from>
      <xdr:col>51</xdr:col>
      <xdr:colOff>288637</xdr:colOff>
      <xdr:row>41</xdr:row>
      <xdr:rowOff>115454</xdr:rowOff>
    </xdr:from>
    <xdr:to>
      <xdr:col>51</xdr:col>
      <xdr:colOff>346364</xdr:colOff>
      <xdr:row>42</xdr:row>
      <xdr:rowOff>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2729537" y="6249554"/>
          <a:ext cx="57727" cy="5599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kumimoji="1" lang="ja-JP" altLang="en-US" sz="1100"/>
        </a:p>
      </xdr:txBody>
    </xdr:sp>
    <xdr:clientData/>
  </xdr:twoCellAnchor>
  <xdr:oneCellAnchor>
    <xdr:from>
      <xdr:col>43</xdr:col>
      <xdr:colOff>295603</xdr:colOff>
      <xdr:row>52</xdr:row>
      <xdr:rowOff>21896</xdr:rowOff>
    </xdr:from>
    <xdr:ext cx="184731" cy="264560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17250103" y="787049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en-US" altLang="ja-JP" sz="1100"/>
        </a:p>
      </xdr:txBody>
    </xdr:sp>
    <xdr:clientData/>
  </xdr:oneCellAnchor>
  <xdr:oneCellAnchor>
    <xdr:from>
      <xdr:col>2</xdr:col>
      <xdr:colOff>273326</xdr:colOff>
      <xdr:row>7</xdr:row>
      <xdr:rowOff>84483</xdr:rowOff>
    </xdr:from>
    <xdr:ext cx="2400301" cy="723900"/>
    <xdr:sp macro="" textlink="">
      <xdr:nvSpPr>
        <xdr:cNvPr id="11" name="角丸四角形吹き出し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387751" y="1475133"/>
          <a:ext cx="2400301" cy="723900"/>
        </a:xfrm>
        <a:prstGeom prst="wedgeRoundRectCallout">
          <a:avLst>
            <a:gd name="adj1" fmla="val 26476"/>
            <a:gd name="adj2" fmla="val -122078"/>
            <a:gd name="adj3" fmla="val 16667"/>
          </a:avLst>
        </a:prstGeom>
        <a:solidFill>
          <a:schemeClr val="bg1"/>
        </a:solidFill>
        <a:ln w="12700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>
          <a:noAutofit/>
        </a:bodyPr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①工事名，工事開始日，工事完成日</a:t>
          </a:r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(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予定</a:t>
          </a:r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)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を入力します。</a:t>
          </a:r>
          <a:endParaRPr kumimoji="1" lang="en-US" altLang="ja-JP" sz="1050">
            <a:solidFill>
              <a:srgbClr val="00206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※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カレンダーが自動入力されます。</a:t>
          </a:r>
        </a:p>
      </xdr:txBody>
    </xdr:sp>
    <xdr:clientData/>
  </xdr:oneCellAnchor>
  <xdr:oneCellAnchor>
    <xdr:from>
      <xdr:col>24</xdr:col>
      <xdr:colOff>240196</xdr:colOff>
      <xdr:row>5</xdr:row>
      <xdr:rowOff>57150</xdr:rowOff>
    </xdr:from>
    <xdr:ext cx="2400301" cy="274108"/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7641121" y="990600"/>
          <a:ext cx="2400301" cy="274108"/>
        </a:xfrm>
        <a:prstGeom prst="wedgeRoundRectCallout">
          <a:avLst>
            <a:gd name="adj1" fmla="val -37464"/>
            <a:gd name="adj2" fmla="val -128608"/>
            <a:gd name="adj3" fmla="val 16667"/>
          </a:avLst>
        </a:prstGeom>
        <a:solidFill>
          <a:schemeClr val="bg1"/>
        </a:solidFill>
        <a:ln w="12700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>
          <a:spAutoFit/>
        </a:bodyPr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⑦現場閉所率が自動計算されます。</a:t>
          </a:r>
        </a:p>
      </xdr:txBody>
    </xdr:sp>
    <xdr:clientData/>
  </xdr:oneCellAnchor>
  <xdr:oneCellAnchor>
    <xdr:from>
      <xdr:col>24</xdr:col>
      <xdr:colOff>66261</xdr:colOff>
      <xdr:row>22</xdr:row>
      <xdr:rowOff>33131</xdr:rowOff>
    </xdr:from>
    <xdr:ext cx="2542761" cy="274108"/>
    <xdr:sp macro="" textlink="">
      <xdr:nvSpPr>
        <xdr:cNvPr id="14" name="角丸四角形吹き出し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7553739" y="3296479"/>
          <a:ext cx="2542761" cy="274108"/>
        </a:xfrm>
        <a:prstGeom prst="wedgeRoundRectCallout">
          <a:avLst>
            <a:gd name="adj1" fmla="val -53665"/>
            <a:gd name="adj2" fmla="val 107383"/>
            <a:gd name="adj3" fmla="val 16667"/>
          </a:avLst>
        </a:prstGeom>
        <a:solidFill>
          <a:schemeClr val="bg1"/>
        </a:solidFill>
        <a:ln w="12700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36000" tIns="36000" rIns="36000" bIns="36000" rtlCol="0" anchor="ctr" anchorCtr="0">
          <a:spAutoFit/>
        </a:bodyPr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⑥統一現場閉所日は黄色着色されます</a:t>
          </a:r>
        </a:p>
      </xdr:txBody>
    </xdr:sp>
    <xdr:clientData/>
  </xdr:oneCellAnchor>
  <xdr:oneCellAnchor>
    <xdr:from>
      <xdr:col>11</xdr:col>
      <xdr:colOff>57978</xdr:colOff>
      <xdr:row>28</xdr:row>
      <xdr:rowOff>57978</xdr:rowOff>
    </xdr:from>
    <xdr:ext cx="2765748" cy="274108"/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3776869" y="4017065"/>
          <a:ext cx="2765748" cy="274108"/>
        </a:xfrm>
        <a:prstGeom prst="wedgeRoundRectCallout">
          <a:avLst>
            <a:gd name="adj1" fmla="val -495"/>
            <a:gd name="adj2" fmla="val 109283"/>
            <a:gd name="adj3" fmla="val 16667"/>
          </a:avLst>
        </a:prstGeom>
        <a:solidFill>
          <a:schemeClr val="bg1"/>
        </a:solidFill>
        <a:ln w="12700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lIns="36000" tIns="36000" rIns="36000" bIns="36000" rtlCol="0" anchor="ctr" anchorCtr="0">
          <a:spAutoFit/>
        </a:bodyPr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③予定している休日を計画欄に入力します。</a:t>
          </a:r>
          <a:endParaRPr kumimoji="1" lang="en-US" altLang="ja-JP" sz="1050">
            <a:solidFill>
              <a:srgbClr val="00206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/>
  </xdr:oneCellAnchor>
  <xdr:oneCellAnchor>
    <xdr:from>
      <xdr:col>7</xdr:col>
      <xdr:colOff>124240</xdr:colOff>
      <xdr:row>42</xdr:row>
      <xdr:rowOff>41413</xdr:rowOff>
    </xdr:from>
    <xdr:ext cx="3627782" cy="661448"/>
    <xdr:sp macro="" textlink="">
      <xdr:nvSpPr>
        <xdr:cNvPr id="16" name="角丸四角形吹き出し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2683566" y="5739848"/>
          <a:ext cx="3627782" cy="661448"/>
        </a:xfrm>
        <a:prstGeom prst="wedgeRoundRectCallout">
          <a:avLst>
            <a:gd name="adj1" fmla="val 51936"/>
            <a:gd name="adj2" fmla="val 71971"/>
            <a:gd name="adj3" fmla="val 16667"/>
          </a:avLst>
        </a:prstGeom>
        <a:solidFill>
          <a:schemeClr val="bg1"/>
        </a:solidFill>
        <a:ln w="12700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36000" tIns="36000" rIns="36000" bIns="36000" rtlCol="0" anchor="ctr" anchorCtr="0">
          <a:spAutoFit/>
        </a:bodyPr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④実際に休んだ休日を実績欄に入力します。</a:t>
          </a:r>
          <a:endParaRPr kumimoji="1" lang="en-US" altLang="ja-JP" sz="1050">
            <a:solidFill>
              <a:srgbClr val="00206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※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祝日も休んだ場合には、現場閉所にカウントします。</a:t>
          </a:r>
          <a:endParaRPr kumimoji="1" lang="en-US" altLang="ja-JP" sz="1050">
            <a:solidFill>
              <a:srgbClr val="00206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※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雨による休日もプルダウンリストから選択します。</a:t>
          </a:r>
          <a:endParaRPr kumimoji="1" lang="en-US" altLang="ja-JP" sz="1050">
            <a:solidFill>
              <a:srgbClr val="00206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/>
  </xdr:oneCellAnchor>
  <xdr:oneCellAnchor>
    <xdr:from>
      <xdr:col>18</xdr:col>
      <xdr:colOff>248474</xdr:colOff>
      <xdr:row>56</xdr:row>
      <xdr:rowOff>33129</xdr:rowOff>
    </xdr:from>
    <xdr:ext cx="2943225" cy="855118"/>
    <xdr:sp macro="" textlink="">
      <xdr:nvSpPr>
        <xdr:cNvPr id="17" name="角丸四角形吹き出し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5996604" y="7470912"/>
          <a:ext cx="2943225" cy="855118"/>
        </a:xfrm>
        <a:prstGeom prst="wedgeRoundRectCallout">
          <a:avLst>
            <a:gd name="adj1" fmla="val -65758"/>
            <a:gd name="adj2" fmla="val 33980"/>
            <a:gd name="adj3" fmla="val 16667"/>
          </a:avLst>
        </a:prstGeom>
        <a:solidFill>
          <a:schemeClr val="bg1"/>
        </a:solidFill>
        <a:ln w="12700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36000" tIns="36000" rIns="36000" bIns="36000" rtlCol="0" anchor="ctr" anchorCtr="0">
          <a:spAutoFit/>
        </a:bodyPr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⑤夏季休暇（</a:t>
          </a:r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3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日），年末年始休暇（</a:t>
          </a:r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6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日）は、休んだ場合も現場閉所日にカウントしない。</a:t>
          </a:r>
          <a:endParaRPr kumimoji="1" lang="en-US" altLang="ja-JP" sz="1050">
            <a:solidFill>
              <a:srgbClr val="00206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※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上記日数を超えた休暇は、現場閉所日としてカウント可能。</a:t>
          </a:r>
          <a:endParaRPr kumimoji="1" lang="en-US" altLang="ja-JP" sz="1050">
            <a:solidFill>
              <a:srgbClr val="00206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/>
  </xdr:oneCellAnchor>
  <xdr:twoCellAnchor>
    <xdr:from>
      <xdr:col>13</xdr:col>
      <xdr:colOff>273327</xdr:colOff>
      <xdr:row>59</xdr:row>
      <xdr:rowOff>157370</xdr:rowOff>
    </xdr:from>
    <xdr:to>
      <xdr:col>17</xdr:col>
      <xdr:colOff>8283</xdr:colOff>
      <xdr:row>64</xdr:row>
      <xdr:rowOff>8284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4572001" y="8116957"/>
          <a:ext cx="894521" cy="372718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5</xdr:col>
      <xdr:colOff>49696</xdr:colOff>
      <xdr:row>55</xdr:row>
      <xdr:rowOff>91108</xdr:rowOff>
    </xdr:from>
    <xdr:ext cx="2247901" cy="661448"/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2029239" y="7354956"/>
          <a:ext cx="2247901" cy="661448"/>
        </a:xfrm>
        <a:prstGeom prst="wedgeRoundRectCallout">
          <a:avLst>
            <a:gd name="adj1" fmla="val 63637"/>
            <a:gd name="adj2" fmla="val -21291"/>
            <a:gd name="adj3" fmla="val 16667"/>
          </a:avLst>
        </a:prstGeom>
        <a:solidFill>
          <a:schemeClr val="bg1"/>
        </a:solidFill>
        <a:ln w="12700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>
          <a:spAutoFit/>
        </a:bodyPr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②夏季休暇，年末年始休暇，工事中止をプルダウンリストから選択し，入力します。</a:t>
          </a:r>
          <a:endParaRPr kumimoji="1" lang="en-US" altLang="ja-JP" sz="1050">
            <a:solidFill>
              <a:srgbClr val="00206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/>
  </xdr:oneCellAnchor>
  <xdr:twoCellAnchor>
    <xdr:from>
      <xdr:col>29</xdr:col>
      <xdr:colOff>281609</xdr:colOff>
      <xdr:row>115</xdr:row>
      <xdr:rowOff>173934</xdr:rowOff>
    </xdr:from>
    <xdr:to>
      <xdr:col>32</xdr:col>
      <xdr:colOff>281609</xdr:colOff>
      <xdr:row>118</xdr:row>
      <xdr:rowOff>8281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9218544" y="15090912"/>
          <a:ext cx="869674" cy="356152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819978</xdr:colOff>
      <xdr:row>129</xdr:row>
      <xdr:rowOff>165652</xdr:rowOff>
    </xdr:from>
    <xdr:to>
      <xdr:col>5</xdr:col>
      <xdr:colOff>16566</xdr:colOff>
      <xdr:row>132</xdr:row>
      <xdr:rowOff>1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1093304" y="16821978"/>
          <a:ext cx="902805" cy="356153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18</xdr:col>
      <xdr:colOff>99394</xdr:colOff>
      <xdr:row>112</xdr:row>
      <xdr:rowOff>33133</xdr:rowOff>
    </xdr:from>
    <xdr:ext cx="2943225" cy="855118"/>
    <xdr:sp macro="" textlink="">
      <xdr:nvSpPr>
        <xdr:cNvPr id="22" name="角丸四角形吹き出し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5847524" y="14428307"/>
          <a:ext cx="2943225" cy="855118"/>
        </a:xfrm>
        <a:prstGeom prst="wedgeRoundRectCallout">
          <a:avLst>
            <a:gd name="adj1" fmla="val 62832"/>
            <a:gd name="adj2" fmla="val 37466"/>
            <a:gd name="adj3" fmla="val 16667"/>
          </a:avLst>
        </a:prstGeom>
        <a:solidFill>
          <a:schemeClr val="bg1"/>
        </a:solidFill>
        <a:ln w="12700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36000" tIns="36000" rIns="36000" bIns="36000" rtlCol="0" anchor="ctr" anchorCtr="0">
          <a:spAutoFit/>
        </a:bodyPr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⑤夏季休暇（</a:t>
          </a:r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3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日），年末年始休暇（</a:t>
          </a:r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6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日）は、休んだ場合も現場閉所日にカウントしない。</a:t>
          </a:r>
          <a:endParaRPr kumimoji="1" lang="en-US" altLang="ja-JP" sz="1050">
            <a:solidFill>
              <a:srgbClr val="00206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※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上記日数を超えた休暇は、現場閉所日としてカウント可能。</a:t>
          </a:r>
          <a:endParaRPr kumimoji="1" lang="en-US" altLang="ja-JP" sz="1050">
            <a:solidFill>
              <a:srgbClr val="00206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78442</xdr:colOff>
      <xdr:row>6</xdr:row>
      <xdr:rowOff>0</xdr:rowOff>
    </xdr:from>
    <xdr:ext cx="2400301" cy="723900"/>
    <xdr:sp macro="" textlink="">
      <xdr:nvSpPr>
        <xdr:cNvPr id="2" name="角丸四角形吹き出し 10">
          <a:extLst>
            <a:ext uri="{FF2B5EF4-FFF2-40B4-BE49-F238E27FC236}">
              <a16:creationId xmlns:a16="http://schemas.microsoft.com/office/drawing/2014/main" id="{BFEF6F44-9FC2-46DE-AF1C-FA7369BB3028}"/>
            </a:ext>
          </a:extLst>
        </xdr:cNvPr>
        <xdr:cNvSpPr/>
      </xdr:nvSpPr>
      <xdr:spPr>
        <a:xfrm>
          <a:off x="3753971" y="1131794"/>
          <a:ext cx="2400301" cy="723900"/>
        </a:xfrm>
        <a:prstGeom prst="wedgeRoundRectCallout">
          <a:avLst>
            <a:gd name="adj1" fmla="val 2666"/>
            <a:gd name="adj2" fmla="val -112790"/>
            <a:gd name="adj3" fmla="val 16667"/>
          </a:avLst>
        </a:prstGeom>
        <a:solidFill>
          <a:schemeClr val="bg1"/>
        </a:solidFill>
        <a:ln w="12700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 anchorCtr="0">
          <a:noAutofit/>
        </a:bodyPr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工事名，工事開始日，工事完成日</a:t>
          </a:r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(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予定</a:t>
          </a:r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)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を入力します。</a:t>
          </a:r>
          <a:endParaRPr kumimoji="1" lang="en-US" altLang="ja-JP" sz="1050">
            <a:solidFill>
              <a:srgbClr val="00206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※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カレンダーが自動入力されます。</a:t>
          </a:r>
        </a:p>
      </xdr:txBody>
    </xdr:sp>
    <xdr:clientData/>
  </xdr:oneCellAnchor>
  <xdr:oneCellAnchor>
    <xdr:from>
      <xdr:col>10</xdr:col>
      <xdr:colOff>504264</xdr:colOff>
      <xdr:row>22</xdr:row>
      <xdr:rowOff>67237</xdr:rowOff>
    </xdr:from>
    <xdr:ext cx="2162735" cy="274108"/>
    <xdr:sp macro="" textlink="">
      <xdr:nvSpPr>
        <xdr:cNvPr id="3" name="角丸四角形吹き出し 13">
          <a:extLst>
            <a:ext uri="{FF2B5EF4-FFF2-40B4-BE49-F238E27FC236}">
              <a16:creationId xmlns:a16="http://schemas.microsoft.com/office/drawing/2014/main" id="{4828ED7B-03DE-4523-B218-1253C5DE0B3A}"/>
            </a:ext>
          </a:extLst>
        </xdr:cNvPr>
        <xdr:cNvSpPr/>
      </xdr:nvSpPr>
      <xdr:spPr>
        <a:xfrm>
          <a:off x="5490882" y="2980766"/>
          <a:ext cx="2162735" cy="274108"/>
        </a:xfrm>
        <a:prstGeom prst="wedgeRoundRectCallout">
          <a:avLst>
            <a:gd name="adj1" fmla="val -48817"/>
            <a:gd name="adj2" fmla="val -154257"/>
            <a:gd name="adj3" fmla="val 16667"/>
          </a:avLst>
        </a:prstGeom>
        <a:solidFill>
          <a:schemeClr val="bg1"/>
        </a:solidFill>
        <a:ln w="12700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36000" tIns="36000" rIns="36000" bIns="36000" rtlCol="0" anchor="ctr" anchorCtr="0">
          <a:spAutoFit/>
        </a:bodyPr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現場閉所率が自動計算されます。</a:t>
          </a:r>
        </a:p>
      </xdr:txBody>
    </xdr:sp>
    <xdr:clientData/>
  </xdr:oneCellAnchor>
  <xdr:oneCellAnchor>
    <xdr:from>
      <xdr:col>9</xdr:col>
      <xdr:colOff>257736</xdr:colOff>
      <xdr:row>34</xdr:row>
      <xdr:rowOff>82459</xdr:rowOff>
    </xdr:from>
    <xdr:ext cx="2542761" cy="855118"/>
    <xdr:sp macro="" textlink="">
      <xdr:nvSpPr>
        <xdr:cNvPr id="4" name="角丸四角形吹き出し 13">
          <a:extLst>
            <a:ext uri="{FF2B5EF4-FFF2-40B4-BE49-F238E27FC236}">
              <a16:creationId xmlns:a16="http://schemas.microsoft.com/office/drawing/2014/main" id="{1B220F4A-BB27-4D28-8D13-77338AD5E7F1}"/>
            </a:ext>
          </a:extLst>
        </xdr:cNvPr>
        <xdr:cNvSpPr/>
      </xdr:nvSpPr>
      <xdr:spPr>
        <a:xfrm>
          <a:off x="3933265" y="4788930"/>
          <a:ext cx="2542761" cy="855118"/>
        </a:xfrm>
        <a:prstGeom prst="wedgeRoundRectCallout">
          <a:avLst>
            <a:gd name="adj1" fmla="val -97294"/>
            <a:gd name="adj2" fmla="val 126690"/>
            <a:gd name="adj3" fmla="val 16667"/>
          </a:avLst>
        </a:prstGeom>
        <a:solidFill>
          <a:schemeClr val="bg1"/>
        </a:solidFill>
        <a:ln w="12700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36000" tIns="36000" rIns="36000" bIns="36000" rtlCol="0" anchor="ctr" anchorCtr="0">
          <a:spAutoFit/>
        </a:bodyPr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原則「土」「日」を閉所日としますが、土日に施工を行わざるを得ない場合は、受発注者間協議の上、同一週内で振替は可能です。</a:t>
          </a:r>
        </a:p>
      </xdr:txBody>
    </xdr:sp>
    <xdr:clientData/>
  </xdr:oneCellAnchor>
  <xdr:oneCellAnchor>
    <xdr:from>
      <xdr:col>10</xdr:col>
      <xdr:colOff>56029</xdr:colOff>
      <xdr:row>96</xdr:row>
      <xdr:rowOff>134471</xdr:rowOff>
    </xdr:from>
    <xdr:ext cx="2542761" cy="467778"/>
    <xdr:sp macro="" textlink="">
      <xdr:nvSpPr>
        <xdr:cNvPr id="5" name="角丸四角形吹き出し 13">
          <a:extLst>
            <a:ext uri="{FF2B5EF4-FFF2-40B4-BE49-F238E27FC236}">
              <a16:creationId xmlns:a16="http://schemas.microsoft.com/office/drawing/2014/main" id="{09885F6B-501F-45D7-9983-65C26F5AACAB}"/>
            </a:ext>
          </a:extLst>
        </xdr:cNvPr>
        <xdr:cNvSpPr/>
      </xdr:nvSpPr>
      <xdr:spPr>
        <a:xfrm>
          <a:off x="5042647" y="11654118"/>
          <a:ext cx="2542761" cy="467778"/>
        </a:xfrm>
        <a:prstGeom prst="wedgeRoundRectCallout">
          <a:avLst>
            <a:gd name="adj1" fmla="val 63120"/>
            <a:gd name="adj2" fmla="val 887"/>
            <a:gd name="adj3" fmla="val 16667"/>
          </a:avLst>
        </a:prstGeom>
        <a:solidFill>
          <a:schemeClr val="bg1"/>
        </a:solidFill>
        <a:ln w="12700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36000" tIns="36000" rIns="36000" bIns="36000" rtlCol="0" anchor="ctr" anchorCtr="0">
          <a:spAutoFit/>
        </a:bodyPr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夏季休暇、年末年始休暇、工事中止をプルダウンリストから選択し、入力します。</a:t>
          </a:r>
        </a:p>
      </xdr:txBody>
    </xdr:sp>
    <xdr:clientData/>
  </xdr:oneCellAnchor>
  <xdr:oneCellAnchor>
    <xdr:from>
      <xdr:col>9</xdr:col>
      <xdr:colOff>571501</xdr:colOff>
      <xdr:row>102</xdr:row>
      <xdr:rowOff>123264</xdr:rowOff>
    </xdr:from>
    <xdr:ext cx="3023345" cy="855118"/>
    <xdr:sp macro="" textlink="">
      <xdr:nvSpPr>
        <xdr:cNvPr id="6" name="角丸四角形吹き出し 13">
          <a:extLst>
            <a:ext uri="{FF2B5EF4-FFF2-40B4-BE49-F238E27FC236}">
              <a16:creationId xmlns:a16="http://schemas.microsoft.com/office/drawing/2014/main" id="{70C4BE55-2EAC-49A3-9347-195373923A9B}"/>
            </a:ext>
          </a:extLst>
        </xdr:cNvPr>
        <xdr:cNvSpPr/>
      </xdr:nvSpPr>
      <xdr:spPr>
        <a:xfrm>
          <a:off x="4247030" y="12718676"/>
          <a:ext cx="3023345" cy="855118"/>
        </a:xfrm>
        <a:prstGeom prst="wedgeRoundRectCallout">
          <a:avLst>
            <a:gd name="adj1" fmla="val 53364"/>
            <a:gd name="adj2" fmla="val 149300"/>
            <a:gd name="adj3" fmla="val 16667"/>
          </a:avLst>
        </a:prstGeom>
        <a:solidFill>
          <a:schemeClr val="bg1"/>
        </a:solidFill>
        <a:ln w="12700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36000" tIns="36000" rIns="36000" bIns="36000" rtlCol="0" anchor="ctr" anchorCtr="0">
          <a:spAutoFit/>
        </a:bodyPr>
        <a:lstStyle/>
        <a:p>
          <a:pPr algn="l"/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夏季休暇（３日）、年末年始休暇（６日）は、休んだ場合も現場閉所日にカウントしない。</a:t>
          </a:r>
          <a:endParaRPr kumimoji="1" lang="en-US" altLang="ja-JP" sz="1050">
            <a:solidFill>
              <a:srgbClr val="00206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en-US" altLang="ja-JP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※</a:t>
          </a:r>
          <a:r>
            <a:rPr kumimoji="1" lang="ja-JP" altLang="en-US" sz="1050">
              <a:solidFill>
                <a:srgbClr val="00206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上記日数を超えた休暇は、現場閉所日としてカウント可能。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M302"/>
  <sheetViews>
    <sheetView view="pageBreakPreview" zoomScaleNormal="100" zoomScaleSheetLayoutView="100" workbookViewId="0">
      <selection activeCell="AL17" sqref="AL17"/>
    </sheetView>
  </sheetViews>
  <sheetFormatPr defaultColWidth="9" defaultRowHeight="13.5" x14ac:dyDescent="0.15"/>
  <cols>
    <col min="1" max="1" width="3.625" style="4" customWidth="1"/>
    <col min="2" max="2" width="11" style="2" customWidth="1"/>
    <col min="3" max="33" width="3.75" style="2" customWidth="1"/>
    <col min="34" max="34" width="11.125" style="4" customWidth="1"/>
    <col min="35" max="35" width="8.5" style="2" customWidth="1"/>
    <col min="36" max="16384" width="9" style="4"/>
  </cols>
  <sheetData>
    <row r="1" spans="2:39" ht="19.5" thickBot="1" x14ac:dyDescent="0.2">
      <c r="B1" s="1" t="s">
        <v>49</v>
      </c>
      <c r="M1" s="3"/>
      <c r="AI1" s="5"/>
      <c r="AM1" s="4" t="s">
        <v>34</v>
      </c>
    </row>
    <row r="2" spans="2:39" ht="13.5" customHeight="1" x14ac:dyDescent="0.15">
      <c r="Q2" s="4"/>
      <c r="S2" s="6"/>
      <c r="T2" s="7"/>
      <c r="U2" s="135" t="s">
        <v>2</v>
      </c>
      <c r="V2" s="136"/>
      <c r="W2" s="135" t="s">
        <v>9</v>
      </c>
      <c r="X2" s="136"/>
      <c r="Y2" s="137" t="s">
        <v>12</v>
      </c>
      <c r="Z2" s="138"/>
      <c r="AB2" s="139" t="s">
        <v>17</v>
      </c>
      <c r="AC2" s="140"/>
      <c r="AD2" s="140"/>
      <c r="AE2" s="140"/>
      <c r="AF2" s="140"/>
      <c r="AG2" s="143" t="e">
        <f>IF(AND(AG4="未達成",Y4&lt;0.285),"未達成","達成")</f>
        <v>#DIV/0!</v>
      </c>
      <c r="AH2" s="144"/>
      <c r="AI2" s="4"/>
      <c r="AM2" s="4" t="s">
        <v>35</v>
      </c>
    </row>
    <row r="3" spans="2:39" ht="13.5" customHeight="1" thickBot="1" x14ac:dyDescent="0.2">
      <c r="B3" s="124" t="s">
        <v>3</v>
      </c>
      <c r="C3" s="124"/>
      <c r="D3" s="124"/>
      <c r="E3" s="124"/>
      <c r="F3" s="2" t="s">
        <v>11</v>
      </c>
      <c r="G3" s="40" t="s">
        <v>28</v>
      </c>
      <c r="H3" s="40"/>
      <c r="I3" s="41"/>
      <c r="J3" s="40"/>
      <c r="K3" s="40"/>
      <c r="L3" s="40"/>
      <c r="M3" s="40"/>
      <c r="N3" s="40"/>
      <c r="O3" s="40"/>
      <c r="P3" s="40"/>
      <c r="R3" s="4"/>
      <c r="S3" s="147" t="s">
        <v>0</v>
      </c>
      <c r="T3" s="148"/>
      <c r="U3" s="149">
        <f>+AI15+AI29+AI43+AI57+AI71+AI85+AI99+AI113+AI127+AI141+AI155+AI169+AI183+AI197+AI211+AI225+AI239+AI253+AI267+AI281+AI295</f>
        <v>0</v>
      </c>
      <c r="V3" s="150"/>
      <c r="W3" s="149">
        <f>AI16+AI30+AI44+AI58+AI72+AI86+AI100+AI114+AI128+AI142+AI156+AI170+AI184+AI198+AI212+AI226+AI240+AI254+AI268+AI282+AI296</f>
        <v>0</v>
      </c>
      <c r="X3" s="150"/>
      <c r="Y3" s="151" t="e">
        <f>ROUNDDOWN(W3/U3,3)</f>
        <v>#DIV/0!</v>
      </c>
      <c r="Z3" s="152"/>
      <c r="AB3" s="141"/>
      <c r="AC3" s="142"/>
      <c r="AD3" s="142"/>
      <c r="AE3" s="142"/>
      <c r="AF3" s="142"/>
      <c r="AG3" s="145"/>
      <c r="AH3" s="146"/>
      <c r="AI3" s="4"/>
      <c r="AJ3" s="8"/>
    </row>
    <row r="4" spans="2:39" ht="13.5" customHeight="1" thickBot="1" x14ac:dyDescent="0.2">
      <c r="B4" s="124" t="s">
        <v>10</v>
      </c>
      <c r="C4" s="124"/>
      <c r="D4" s="124"/>
      <c r="E4" s="124"/>
      <c r="F4" s="2" t="s">
        <v>11</v>
      </c>
      <c r="G4" s="125" t="s">
        <v>29</v>
      </c>
      <c r="H4" s="126"/>
      <c r="I4" s="126"/>
      <c r="J4" s="127"/>
      <c r="R4" s="4"/>
      <c r="S4" s="128" t="s">
        <v>7</v>
      </c>
      <c r="T4" s="129"/>
      <c r="U4" s="130">
        <f>+U3</f>
        <v>0</v>
      </c>
      <c r="V4" s="131"/>
      <c r="W4" s="130">
        <f>+AI18+AI32+AI46+AI60+AI74+AI88+AI102+AI116+AI130+AI144+AI158+AI172+AI186+AI200+AI214+AI228+AI242+AI256+AI270+AI284+AI298</f>
        <v>0</v>
      </c>
      <c r="X4" s="132"/>
      <c r="Y4" s="133" t="e">
        <f>ROUNDDOWN(W4/U4,3)</f>
        <v>#DIV/0!</v>
      </c>
      <c r="Z4" s="134"/>
      <c r="AB4" s="139" t="s">
        <v>18</v>
      </c>
      <c r="AC4" s="140"/>
      <c r="AD4" s="140"/>
      <c r="AE4" s="140"/>
      <c r="AF4" s="140"/>
      <c r="AG4" s="143" t="str">
        <f>IF(COUNTIF(AI13:AI302,"NG")&gt;=1,"未達成","達成")</f>
        <v>達成</v>
      </c>
      <c r="AH4" s="144"/>
      <c r="AI4" s="9"/>
      <c r="AK4" s="8"/>
      <c r="AM4" s="48" t="s">
        <v>37</v>
      </c>
    </row>
    <row r="5" spans="2:39" ht="13.5" customHeight="1" thickBot="1" x14ac:dyDescent="0.2">
      <c r="B5" s="153" t="s">
        <v>24</v>
      </c>
      <c r="C5" s="153"/>
      <c r="D5" s="153"/>
      <c r="E5" s="153"/>
      <c r="F5" s="2" t="s">
        <v>11</v>
      </c>
      <c r="G5" s="154"/>
      <c r="H5" s="154"/>
      <c r="I5" s="154"/>
      <c r="J5" s="154"/>
      <c r="L5" s="155" t="s">
        <v>1</v>
      </c>
      <c r="M5" s="155"/>
      <c r="N5" s="155"/>
      <c r="O5" s="2" t="s">
        <v>11</v>
      </c>
      <c r="P5" s="124" t="e">
        <f>+G5-G4+1</f>
        <v>#VALUE!</v>
      </c>
      <c r="Q5" s="156"/>
      <c r="R5" s="156"/>
      <c r="S5" s="157"/>
      <c r="T5" s="157"/>
      <c r="U5" s="158"/>
      <c r="V5" s="158"/>
      <c r="W5" s="158"/>
      <c r="X5" s="158"/>
      <c r="Y5" s="159"/>
      <c r="Z5" s="159"/>
      <c r="AA5" s="10"/>
      <c r="AB5" s="141"/>
      <c r="AC5" s="142"/>
      <c r="AD5" s="142"/>
      <c r="AE5" s="142"/>
      <c r="AF5" s="142"/>
      <c r="AG5" s="145"/>
      <c r="AH5" s="146"/>
      <c r="AI5" s="9"/>
      <c r="AK5" s="8"/>
      <c r="AM5" s="48" t="s">
        <v>38</v>
      </c>
    </row>
    <row r="6" spans="2:39" ht="18" customHeight="1" x14ac:dyDescent="0.15">
      <c r="B6" s="47"/>
      <c r="C6" s="50" t="s">
        <v>42</v>
      </c>
      <c r="D6" s="47"/>
      <c r="E6" s="47"/>
      <c r="G6" s="51" t="s">
        <v>43</v>
      </c>
      <c r="H6" s="11"/>
      <c r="I6" s="11"/>
      <c r="J6" s="11"/>
      <c r="K6" s="12"/>
      <c r="L6" s="48"/>
      <c r="M6" s="48"/>
      <c r="N6" s="48"/>
      <c r="P6" s="49"/>
      <c r="Q6" s="49"/>
      <c r="R6" s="49"/>
      <c r="AA6" s="10"/>
      <c r="AB6" s="13"/>
      <c r="AC6" s="13"/>
      <c r="AD6" s="13"/>
      <c r="AE6" s="13"/>
      <c r="AF6" s="13"/>
      <c r="AG6" s="13"/>
      <c r="AH6" s="13"/>
      <c r="AI6" s="9"/>
      <c r="AK6" s="8"/>
      <c r="AM6" s="48" t="s">
        <v>36</v>
      </c>
    </row>
    <row r="7" spans="2:39" ht="18" customHeight="1" x14ac:dyDescent="0.15">
      <c r="B7" s="47"/>
      <c r="C7" s="50"/>
      <c r="D7" s="47"/>
      <c r="E7" s="47"/>
      <c r="G7" s="51" t="s">
        <v>44</v>
      </c>
      <c r="H7" s="11"/>
      <c r="I7" s="11"/>
      <c r="J7" s="11"/>
      <c r="K7" s="12"/>
      <c r="L7" s="48"/>
      <c r="M7" s="48"/>
      <c r="N7" s="48"/>
      <c r="P7" s="49"/>
      <c r="Q7" s="49"/>
      <c r="R7" s="49"/>
      <c r="AA7" s="10"/>
      <c r="AB7" s="13"/>
      <c r="AC7" s="13"/>
      <c r="AD7" s="13"/>
      <c r="AE7" s="13"/>
      <c r="AF7" s="13"/>
      <c r="AG7" s="13"/>
      <c r="AH7" s="13"/>
      <c r="AI7" s="9"/>
      <c r="AK7" s="8"/>
      <c r="AM7" s="48" t="s">
        <v>39</v>
      </c>
    </row>
    <row r="8" spans="2:39" ht="18" customHeight="1" x14ac:dyDescent="0.15">
      <c r="B8" s="47"/>
      <c r="C8" s="50" t="s">
        <v>45</v>
      </c>
      <c r="D8" s="47"/>
      <c r="E8" s="47"/>
      <c r="G8" s="51" t="s">
        <v>46</v>
      </c>
      <c r="H8" s="11"/>
      <c r="I8" s="11"/>
      <c r="J8" s="11"/>
      <c r="K8" s="12"/>
      <c r="L8" s="48"/>
      <c r="M8" s="48"/>
      <c r="N8" s="48"/>
      <c r="P8" s="49"/>
      <c r="Q8" s="49"/>
      <c r="R8" s="49"/>
      <c r="AA8" s="10"/>
      <c r="AB8" s="13"/>
      <c r="AC8" s="13"/>
      <c r="AD8" s="13"/>
      <c r="AE8" s="13"/>
      <c r="AF8" s="13"/>
      <c r="AG8" s="13"/>
      <c r="AH8" s="13"/>
      <c r="AI8" s="9"/>
      <c r="AK8" s="8"/>
      <c r="AM8" s="48" t="s">
        <v>40</v>
      </c>
    </row>
    <row r="9" spans="2:39" ht="18" customHeight="1" x14ac:dyDescent="0.15">
      <c r="B9" s="47"/>
      <c r="C9" s="50" t="s">
        <v>47</v>
      </c>
      <c r="D9" s="47"/>
      <c r="E9" s="47"/>
      <c r="G9" s="51" t="s">
        <v>48</v>
      </c>
      <c r="H9" s="11"/>
      <c r="I9" s="11"/>
      <c r="J9" s="11"/>
      <c r="K9" s="12"/>
      <c r="L9" s="48"/>
      <c r="M9" s="48"/>
      <c r="N9" s="48"/>
      <c r="P9" s="49"/>
      <c r="Q9" s="49"/>
      <c r="R9" s="49"/>
      <c r="AA9" s="10"/>
      <c r="AB9" s="13"/>
      <c r="AC9" s="13"/>
      <c r="AD9" s="13"/>
      <c r="AE9" s="13"/>
      <c r="AF9" s="13"/>
      <c r="AG9" s="13"/>
      <c r="AH9" s="13"/>
      <c r="AI9" s="9"/>
      <c r="AK9" s="8"/>
    </row>
    <row r="10" spans="2:39" ht="13.5" hidden="1" customHeight="1" x14ac:dyDescent="0.15">
      <c r="C10" s="4" t="e">
        <f>YEAR(G4)</f>
        <v>#VALUE!</v>
      </c>
      <c r="D10" s="4" t="e">
        <f>MONTH(G4)</f>
        <v>#VALUE!</v>
      </c>
      <c r="E10" s="4"/>
      <c r="F10" s="14" t="e">
        <f>DATE(C10,D10,1)</f>
        <v>#VALUE!</v>
      </c>
    </row>
    <row r="11" spans="2:39" ht="13.5" customHeight="1" x14ac:dyDescent="0.15">
      <c r="B11" s="39" t="s">
        <v>14</v>
      </c>
      <c r="C11" s="108" t="e">
        <f>C12</f>
        <v>#VALUE!</v>
      </c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9"/>
    </row>
    <row r="12" spans="2:39" hidden="1" x14ac:dyDescent="0.15">
      <c r="B12" s="24"/>
      <c r="C12" s="15" t="e">
        <f>DATE($C10,$D10,1)</f>
        <v>#VALUE!</v>
      </c>
      <c r="D12" s="16" t="e">
        <f>C12+1</f>
        <v>#VALUE!</v>
      </c>
      <c r="E12" s="16" t="e">
        <f t="shared" ref="E12:AG12" si="0">D12+1</f>
        <v>#VALUE!</v>
      </c>
      <c r="F12" s="16" t="e">
        <f t="shared" si="0"/>
        <v>#VALUE!</v>
      </c>
      <c r="G12" s="16" t="e">
        <f t="shared" si="0"/>
        <v>#VALUE!</v>
      </c>
      <c r="H12" s="16" t="e">
        <f t="shared" si="0"/>
        <v>#VALUE!</v>
      </c>
      <c r="I12" s="16" t="e">
        <f t="shared" si="0"/>
        <v>#VALUE!</v>
      </c>
      <c r="J12" s="16" t="e">
        <f t="shared" si="0"/>
        <v>#VALUE!</v>
      </c>
      <c r="K12" s="16" t="e">
        <f t="shared" si="0"/>
        <v>#VALUE!</v>
      </c>
      <c r="L12" s="16" t="e">
        <f t="shared" si="0"/>
        <v>#VALUE!</v>
      </c>
      <c r="M12" s="16" t="e">
        <f t="shared" si="0"/>
        <v>#VALUE!</v>
      </c>
      <c r="N12" s="16" t="e">
        <f t="shared" si="0"/>
        <v>#VALUE!</v>
      </c>
      <c r="O12" s="16" t="e">
        <f t="shared" si="0"/>
        <v>#VALUE!</v>
      </c>
      <c r="P12" s="16" t="e">
        <f t="shared" si="0"/>
        <v>#VALUE!</v>
      </c>
      <c r="Q12" s="16" t="e">
        <f t="shared" si="0"/>
        <v>#VALUE!</v>
      </c>
      <c r="R12" s="16" t="e">
        <f t="shared" si="0"/>
        <v>#VALUE!</v>
      </c>
      <c r="S12" s="16" t="e">
        <f t="shared" si="0"/>
        <v>#VALUE!</v>
      </c>
      <c r="T12" s="16" t="e">
        <f t="shared" si="0"/>
        <v>#VALUE!</v>
      </c>
      <c r="U12" s="16" t="e">
        <f t="shared" si="0"/>
        <v>#VALUE!</v>
      </c>
      <c r="V12" s="16" t="e">
        <f t="shared" si="0"/>
        <v>#VALUE!</v>
      </c>
      <c r="W12" s="16" t="e">
        <f t="shared" si="0"/>
        <v>#VALUE!</v>
      </c>
      <c r="X12" s="16" t="e">
        <f t="shared" si="0"/>
        <v>#VALUE!</v>
      </c>
      <c r="Y12" s="16" t="e">
        <f t="shared" si="0"/>
        <v>#VALUE!</v>
      </c>
      <c r="Z12" s="16" t="e">
        <f t="shared" si="0"/>
        <v>#VALUE!</v>
      </c>
      <c r="AA12" s="16" t="e">
        <f t="shared" si="0"/>
        <v>#VALUE!</v>
      </c>
      <c r="AB12" s="16" t="e">
        <f t="shared" si="0"/>
        <v>#VALUE!</v>
      </c>
      <c r="AC12" s="16" t="e">
        <f t="shared" si="0"/>
        <v>#VALUE!</v>
      </c>
      <c r="AD12" s="16" t="e">
        <f t="shared" si="0"/>
        <v>#VALUE!</v>
      </c>
      <c r="AE12" s="16" t="e">
        <f t="shared" si="0"/>
        <v>#VALUE!</v>
      </c>
      <c r="AF12" s="16" t="e">
        <f t="shared" si="0"/>
        <v>#VALUE!</v>
      </c>
      <c r="AG12" s="16" t="e">
        <f t="shared" si="0"/>
        <v>#VALUE!</v>
      </c>
      <c r="AH12" s="17"/>
      <c r="AI12" s="18"/>
    </row>
    <row r="13" spans="2:39" x14ac:dyDescent="0.15">
      <c r="B13" s="24" t="s">
        <v>15</v>
      </c>
      <c r="C13" s="20" t="e">
        <f>IF(C12&gt;=G4,C12,"")</f>
        <v>#VALUE!</v>
      </c>
      <c r="D13" s="21" t="e">
        <f t="shared" ref="D13:AE13" si="1">IF(D12&lt;$G4,"",IF(C12=EOMONTH(DATE($C10,$D10,1),0),"",IF(C12="","",C12+1)))</f>
        <v>#VALUE!</v>
      </c>
      <c r="E13" s="21" t="e">
        <f t="shared" si="1"/>
        <v>#VALUE!</v>
      </c>
      <c r="F13" s="21" t="e">
        <f t="shared" si="1"/>
        <v>#VALUE!</v>
      </c>
      <c r="G13" s="21" t="e">
        <f t="shared" si="1"/>
        <v>#VALUE!</v>
      </c>
      <c r="H13" s="21" t="e">
        <f t="shared" si="1"/>
        <v>#VALUE!</v>
      </c>
      <c r="I13" s="21" t="e">
        <f t="shared" si="1"/>
        <v>#VALUE!</v>
      </c>
      <c r="J13" s="21" t="e">
        <f t="shared" si="1"/>
        <v>#VALUE!</v>
      </c>
      <c r="K13" s="21" t="e">
        <f t="shared" si="1"/>
        <v>#VALUE!</v>
      </c>
      <c r="L13" s="21" t="e">
        <f t="shared" si="1"/>
        <v>#VALUE!</v>
      </c>
      <c r="M13" s="21" t="e">
        <f t="shared" si="1"/>
        <v>#VALUE!</v>
      </c>
      <c r="N13" s="21" t="e">
        <f t="shared" si="1"/>
        <v>#VALUE!</v>
      </c>
      <c r="O13" s="21" t="e">
        <f t="shared" si="1"/>
        <v>#VALUE!</v>
      </c>
      <c r="P13" s="21" t="e">
        <f t="shared" si="1"/>
        <v>#VALUE!</v>
      </c>
      <c r="Q13" s="21" t="e">
        <f t="shared" si="1"/>
        <v>#VALUE!</v>
      </c>
      <c r="R13" s="21" t="e">
        <f t="shared" si="1"/>
        <v>#VALUE!</v>
      </c>
      <c r="S13" s="21" t="e">
        <f t="shared" si="1"/>
        <v>#VALUE!</v>
      </c>
      <c r="T13" s="21" t="e">
        <f t="shared" si="1"/>
        <v>#VALUE!</v>
      </c>
      <c r="U13" s="21" t="e">
        <f t="shared" si="1"/>
        <v>#VALUE!</v>
      </c>
      <c r="V13" s="21" t="e">
        <f t="shared" si="1"/>
        <v>#VALUE!</v>
      </c>
      <c r="W13" s="21" t="e">
        <f t="shared" si="1"/>
        <v>#VALUE!</v>
      </c>
      <c r="X13" s="21" t="e">
        <f t="shared" si="1"/>
        <v>#VALUE!</v>
      </c>
      <c r="Y13" s="21" t="e">
        <f t="shared" si="1"/>
        <v>#VALUE!</v>
      </c>
      <c r="Z13" s="21" t="e">
        <f t="shared" si="1"/>
        <v>#VALUE!</v>
      </c>
      <c r="AA13" s="21" t="e">
        <f t="shared" si="1"/>
        <v>#VALUE!</v>
      </c>
      <c r="AB13" s="21" t="e">
        <f t="shared" si="1"/>
        <v>#VALUE!</v>
      </c>
      <c r="AC13" s="21" t="e">
        <f t="shared" si="1"/>
        <v>#VALUE!</v>
      </c>
      <c r="AD13" s="21" t="e">
        <f t="shared" si="1"/>
        <v>#VALUE!</v>
      </c>
      <c r="AE13" s="21" t="e">
        <f t="shared" si="1"/>
        <v>#VALUE!</v>
      </c>
      <c r="AF13" s="21" t="e">
        <f>IF(AF12&lt;$G4,"",IF(AE12=EOMONTH(DATE($C10,$D10,1),0),"",IF(AE13="","",AE13+1)))</f>
        <v>#VALUE!</v>
      </c>
      <c r="AG13" s="21" t="e">
        <f>IF(AG12&lt;$G4,"",IF(AF13=EOMONTH(DATE($C10,$D10,1),0),"",IF(AF13="","",AF13+1)))</f>
        <v>#VALUE!</v>
      </c>
      <c r="AH13" s="22" t="s">
        <v>16</v>
      </c>
      <c r="AI13" s="23">
        <f>+COUNTIFS(C14:AG14,"土",C15:AG15,"")+COUNTIFS(C14:AG14,"日",C15:AG15,"")</f>
        <v>0</v>
      </c>
      <c r="AM13" s="48" t="s">
        <v>41</v>
      </c>
    </row>
    <row r="14" spans="2:39" x14ac:dyDescent="0.15">
      <c r="B14" s="24" t="s">
        <v>5</v>
      </c>
      <c r="C14" s="46" t="str">
        <f>IFERROR(TEXT(WEEKDAY(+C13),"aaa"),"")</f>
        <v/>
      </c>
      <c r="D14" s="46" t="str">
        <f t="shared" ref="D14:AG14" si="2">IFERROR(TEXT(WEEKDAY(+D13),"aaa"),"")</f>
        <v/>
      </c>
      <c r="E14" s="46" t="str">
        <f t="shared" si="2"/>
        <v/>
      </c>
      <c r="F14" s="46" t="str">
        <f t="shared" si="2"/>
        <v/>
      </c>
      <c r="G14" s="46" t="str">
        <f t="shared" si="2"/>
        <v/>
      </c>
      <c r="H14" s="46" t="str">
        <f>IFERROR(TEXT(WEEKDAY(+H13),"aaa"),"")</f>
        <v/>
      </c>
      <c r="I14" s="46" t="str">
        <f t="shared" si="2"/>
        <v/>
      </c>
      <c r="J14" s="46" t="str">
        <f t="shared" si="2"/>
        <v/>
      </c>
      <c r="K14" s="46" t="str">
        <f t="shared" si="2"/>
        <v/>
      </c>
      <c r="L14" s="46" t="str">
        <f t="shared" si="2"/>
        <v/>
      </c>
      <c r="M14" s="46" t="str">
        <f t="shared" si="2"/>
        <v/>
      </c>
      <c r="N14" s="46" t="str">
        <f t="shared" si="2"/>
        <v/>
      </c>
      <c r="O14" s="46" t="str">
        <f t="shared" si="2"/>
        <v/>
      </c>
      <c r="P14" s="46" t="str">
        <f t="shared" si="2"/>
        <v/>
      </c>
      <c r="Q14" s="46" t="str">
        <f t="shared" si="2"/>
        <v/>
      </c>
      <c r="R14" s="46" t="str">
        <f t="shared" si="2"/>
        <v/>
      </c>
      <c r="S14" s="46" t="str">
        <f t="shared" si="2"/>
        <v/>
      </c>
      <c r="T14" s="46" t="str">
        <f t="shared" si="2"/>
        <v/>
      </c>
      <c r="U14" s="46" t="str">
        <f t="shared" si="2"/>
        <v/>
      </c>
      <c r="V14" s="46" t="str">
        <f t="shared" si="2"/>
        <v/>
      </c>
      <c r="W14" s="46" t="str">
        <f t="shared" si="2"/>
        <v/>
      </c>
      <c r="X14" s="46" t="str">
        <f t="shared" si="2"/>
        <v/>
      </c>
      <c r="Y14" s="46" t="str">
        <f t="shared" si="2"/>
        <v/>
      </c>
      <c r="Z14" s="46" t="str">
        <f t="shared" si="2"/>
        <v/>
      </c>
      <c r="AA14" s="46" t="str">
        <f t="shared" si="2"/>
        <v/>
      </c>
      <c r="AB14" s="46" t="str">
        <f t="shared" si="2"/>
        <v/>
      </c>
      <c r="AC14" s="46" t="str">
        <f t="shared" si="2"/>
        <v/>
      </c>
      <c r="AD14" s="46" t="str">
        <f t="shared" si="2"/>
        <v/>
      </c>
      <c r="AE14" s="46" t="str">
        <f t="shared" si="2"/>
        <v/>
      </c>
      <c r="AF14" s="46" t="str">
        <f t="shared" si="2"/>
        <v/>
      </c>
      <c r="AG14" s="46" t="str">
        <f t="shared" si="2"/>
        <v/>
      </c>
      <c r="AH14" s="22" t="s">
        <v>20</v>
      </c>
      <c r="AI14" s="23">
        <f>+COUNTIF(C15:AG15,"夏休")+COUNTIF(C15:AG15,"冬休")+COUNTIF(C15:AG15,"中止")+COUNTIF(C15:AG15,"工場")+COUNTIF(C15:AG15,"他")</f>
        <v>0</v>
      </c>
      <c r="AM14" s="48" t="s">
        <v>50</v>
      </c>
    </row>
    <row r="15" spans="2:39" ht="13.5" customHeight="1" x14ac:dyDescent="0.15">
      <c r="B15" s="110" t="s">
        <v>19</v>
      </c>
      <c r="C15" s="112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4"/>
      <c r="AH15" s="25" t="s">
        <v>2</v>
      </c>
      <c r="AI15" s="26">
        <f>COUNT(C13:AG13)-AI14</f>
        <v>0</v>
      </c>
    </row>
    <row r="16" spans="2:39" ht="13.5" customHeight="1" x14ac:dyDescent="0.15">
      <c r="B16" s="111"/>
      <c r="C16" s="112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4"/>
      <c r="AH16" s="25" t="s">
        <v>6</v>
      </c>
      <c r="AI16" s="27">
        <f>+COUNTIF(C17:AG18,"休")</f>
        <v>0</v>
      </c>
      <c r="AJ16" s="28" t="e">
        <f>IF(AI17&gt;0.285,"",IF(AI16&lt;AI13,"←計画日数が足りません",""))</f>
        <v>#DIV/0!</v>
      </c>
    </row>
    <row r="17" spans="2:36" ht="13.5" customHeight="1" x14ac:dyDescent="0.15">
      <c r="B17" s="105" t="s">
        <v>0</v>
      </c>
      <c r="C17" s="106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8"/>
      <c r="AH17" s="25" t="s">
        <v>8</v>
      </c>
      <c r="AI17" s="29" t="e">
        <f>+AI16/AI15</f>
        <v>#DIV/0!</v>
      </c>
    </row>
    <row r="18" spans="2:36" x14ac:dyDescent="0.15">
      <c r="B18" s="105"/>
      <c r="C18" s="106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8"/>
      <c r="AH18" s="25" t="s">
        <v>9</v>
      </c>
      <c r="AI18" s="27">
        <f>+COUNTA(C19:AG20)</f>
        <v>0</v>
      </c>
    </row>
    <row r="19" spans="2:36" x14ac:dyDescent="0.15">
      <c r="B19" s="99" t="s">
        <v>7</v>
      </c>
      <c r="C19" s="101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3"/>
      <c r="AH19" s="30" t="s">
        <v>4</v>
      </c>
      <c r="AI19" s="31" t="e">
        <f>+AI18/AI15</f>
        <v>#DIV/0!</v>
      </c>
    </row>
    <row r="20" spans="2:36" x14ac:dyDescent="0.15">
      <c r="B20" s="100"/>
      <c r="C20" s="102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96"/>
      <c r="AG20" s="94"/>
      <c r="AH20" s="32" t="s">
        <v>13</v>
      </c>
      <c r="AI20" s="33" t="str">
        <f>IF(7&gt;AI15,"対象外",IF(AI18&gt;=AI13,"OK","NG"))</f>
        <v>対象外</v>
      </c>
      <c r="AJ20" s="28" t="str">
        <f>IF(AI20="対象外","←７日間に満たない期間は達成判定の対象外",IF(AI20="NG","←月単位未達成","←月単位達成"))</f>
        <v>←７日間に満たない期間は達成判定の対象外</v>
      </c>
    </row>
    <row r="21" spans="2:36" hidden="1" x14ac:dyDescent="0.15">
      <c r="C21" s="42" t="e">
        <f t="shared" ref="C21:AG21" si="3">IF(AND(DAY(C13)&gt;=22,DAY(C13)&lt;=28,C14="土"),1,0)</f>
        <v>#VALUE!</v>
      </c>
      <c r="D21" s="42" t="e">
        <f t="shared" si="3"/>
        <v>#VALUE!</v>
      </c>
      <c r="E21" s="42" t="e">
        <f t="shared" si="3"/>
        <v>#VALUE!</v>
      </c>
      <c r="F21" s="42" t="e">
        <f t="shared" si="3"/>
        <v>#VALUE!</v>
      </c>
      <c r="G21" s="42" t="e">
        <f t="shared" si="3"/>
        <v>#VALUE!</v>
      </c>
      <c r="H21" s="42" t="e">
        <f t="shared" si="3"/>
        <v>#VALUE!</v>
      </c>
      <c r="I21" s="42" t="e">
        <f t="shared" si="3"/>
        <v>#VALUE!</v>
      </c>
      <c r="J21" s="42" t="e">
        <f t="shared" si="3"/>
        <v>#VALUE!</v>
      </c>
      <c r="K21" s="42" t="e">
        <f t="shared" si="3"/>
        <v>#VALUE!</v>
      </c>
      <c r="L21" s="42" t="e">
        <f t="shared" si="3"/>
        <v>#VALUE!</v>
      </c>
      <c r="M21" s="42" t="e">
        <f t="shared" si="3"/>
        <v>#VALUE!</v>
      </c>
      <c r="N21" s="42" t="e">
        <f t="shared" si="3"/>
        <v>#VALUE!</v>
      </c>
      <c r="O21" s="42" t="e">
        <f t="shared" si="3"/>
        <v>#VALUE!</v>
      </c>
      <c r="P21" s="42" t="e">
        <f t="shared" si="3"/>
        <v>#VALUE!</v>
      </c>
      <c r="Q21" s="42" t="e">
        <f t="shared" si="3"/>
        <v>#VALUE!</v>
      </c>
      <c r="R21" s="42" t="e">
        <f t="shared" si="3"/>
        <v>#VALUE!</v>
      </c>
      <c r="S21" s="42" t="e">
        <f t="shared" si="3"/>
        <v>#VALUE!</v>
      </c>
      <c r="T21" s="42" t="e">
        <f t="shared" si="3"/>
        <v>#VALUE!</v>
      </c>
      <c r="U21" s="42" t="e">
        <f t="shared" si="3"/>
        <v>#VALUE!</v>
      </c>
      <c r="V21" s="42" t="e">
        <f t="shared" si="3"/>
        <v>#VALUE!</v>
      </c>
      <c r="W21" s="42" t="e">
        <f t="shared" si="3"/>
        <v>#VALUE!</v>
      </c>
      <c r="X21" s="42" t="e">
        <f t="shared" si="3"/>
        <v>#VALUE!</v>
      </c>
      <c r="Y21" s="42" t="e">
        <f t="shared" si="3"/>
        <v>#VALUE!</v>
      </c>
      <c r="Z21" s="42" t="e">
        <f t="shared" si="3"/>
        <v>#VALUE!</v>
      </c>
      <c r="AA21" s="42" t="e">
        <f t="shared" si="3"/>
        <v>#VALUE!</v>
      </c>
      <c r="AB21" s="42" t="e">
        <f t="shared" si="3"/>
        <v>#VALUE!</v>
      </c>
      <c r="AC21" s="42" t="e">
        <f t="shared" si="3"/>
        <v>#VALUE!</v>
      </c>
      <c r="AD21" s="42" t="e">
        <f t="shared" si="3"/>
        <v>#VALUE!</v>
      </c>
      <c r="AE21" s="42" t="e">
        <f>IF(AND(DAY(AE13)&gt;=22,DAY(AE13)&lt;=28,AE14="土"),1,0)</f>
        <v>#VALUE!</v>
      </c>
      <c r="AF21" s="42" t="e">
        <f t="shared" si="3"/>
        <v>#VALUE!</v>
      </c>
      <c r="AG21" s="42" t="e">
        <f t="shared" si="3"/>
        <v>#VALUE!</v>
      </c>
      <c r="AH21" s="43" t="s">
        <v>21</v>
      </c>
      <c r="AI21" s="44">
        <f>_xlfn.AGGREGATE(9,6,C21:AG21)</f>
        <v>0</v>
      </c>
      <c r="AJ21" s="28"/>
    </row>
    <row r="22" spans="2:36" hidden="1" x14ac:dyDescent="0.15">
      <c r="C22" s="45" t="e">
        <f t="shared" ref="C22:AG22" si="4">IF(AND(DAY(C13)&gt;=22,DAY(C13)&lt;=28,C14="土",OR(C19="休",C19="雨")),1,0)</f>
        <v>#VALUE!</v>
      </c>
      <c r="D22" s="45" t="e">
        <f t="shared" si="4"/>
        <v>#VALUE!</v>
      </c>
      <c r="E22" s="45" t="e">
        <f t="shared" si="4"/>
        <v>#VALUE!</v>
      </c>
      <c r="F22" s="45" t="e">
        <f t="shared" si="4"/>
        <v>#VALUE!</v>
      </c>
      <c r="G22" s="45" t="e">
        <f t="shared" si="4"/>
        <v>#VALUE!</v>
      </c>
      <c r="H22" s="45" t="e">
        <f t="shared" si="4"/>
        <v>#VALUE!</v>
      </c>
      <c r="I22" s="45" t="e">
        <f t="shared" si="4"/>
        <v>#VALUE!</v>
      </c>
      <c r="J22" s="45" t="e">
        <f t="shared" si="4"/>
        <v>#VALUE!</v>
      </c>
      <c r="K22" s="45" t="e">
        <f t="shared" si="4"/>
        <v>#VALUE!</v>
      </c>
      <c r="L22" s="45" t="e">
        <f t="shared" si="4"/>
        <v>#VALUE!</v>
      </c>
      <c r="M22" s="45" t="e">
        <f t="shared" si="4"/>
        <v>#VALUE!</v>
      </c>
      <c r="N22" s="45" t="e">
        <f t="shared" si="4"/>
        <v>#VALUE!</v>
      </c>
      <c r="O22" s="45" t="e">
        <f t="shared" si="4"/>
        <v>#VALUE!</v>
      </c>
      <c r="P22" s="45" t="e">
        <f t="shared" si="4"/>
        <v>#VALUE!</v>
      </c>
      <c r="Q22" s="45" t="e">
        <f t="shared" si="4"/>
        <v>#VALUE!</v>
      </c>
      <c r="R22" s="45" t="e">
        <f t="shared" si="4"/>
        <v>#VALUE!</v>
      </c>
      <c r="S22" s="45" t="e">
        <f t="shared" si="4"/>
        <v>#VALUE!</v>
      </c>
      <c r="T22" s="45" t="e">
        <f t="shared" si="4"/>
        <v>#VALUE!</v>
      </c>
      <c r="U22" s="45" t="e">
        <f t="shared" si="4"/>
        <v>#VALUE!</v>
      </c>
      <c r="V22" s="45" t="e">
        <f t="shared" si="4"/>
        <v>#VALUE!</v>
      </c>
      <c r="W22" s="45" t="e">
        <f t="shared" si="4"/>
        <v>#VALUE!</v>
      </c>
      <c r="X22" s="45" t="e">
        <f t="shared" si="4"/>
        <v>#VALUE!</v>
      </c>
      <c r="Y22" s="45" t="e">
        <f t="shared" si="4"/>
        <v>#VALUE!</v>
      </c>
      <c r="Z22" s="45" t="e">
        <f t="shared" si="4"/>
        <v>#VALUE!</v>
      </c>
      <c r="AA22" s="45" t="e">
        <f t="shared" si="4"/>
        <v>#VALUE!</v>
      </c>
      <c r="AB22" s="45" t="e">
        <f t="shared" si="4"/>
        <v>#VALUE!</v>
      </c>
      <c r="AC22" s="45" t="e">
        <f t="shared" si="4"/>
        <v>#VALUE!</v>
      </c>
      <c r="AD22" s="45" t="e">
        <f t="shared" si="4"/>
        <v>#VALUE!</v>
      </c>
      <c r="AE22" s="45" t="e">
        <f t="shared" si="4"/>
        <v>#VALUE!</v>
      </c>
      <c r="AF22" s="45" t="e">
        <f t="shared" si="4"/>
        <v>#VALUE!</v>
      </c>
      <c r="AG22" s="45" t="e">
        <f t="shared" si="4"/>
        <v>#VALUE!</v>
      </c>
      <c r="AH22" s="43" t="s">
        <v>22</v>
      </c>
      <c r="AI22" s="44">
        <f>_xlfn.AGGREGATE(9,6,C22:AG22)</f>
        <v>0</v>
      </c>
      <c r="AJ22" s="28"/>
    </row>
    <row r="23" spans="2:36" x14ac:dyDescent="0.15"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</row>
    <row r="24" spans="2:36" ht="13.5" hidden="1" customHeight="1" x14ac:dyDescent="0.15">
      <c r="C24" s="2" t="e">
        <f>YEAR(C27)</f>
        <v>#VALUE!</v>
      </c>
      <c r="D24" s="2" t="e">
        <f>MONTH(C27)</f>
        <v>#VALUE!</v>
      </c>
    </row>
    <row r="25" spans="2:36" x14ac:dyDescent="0.15">
      <c r="B25" s="6" t="s">
        <v>14</v>
      </c>
      <c r="C25" s="107" t="e">
        <f>C27</f>
        <v>#VALUE!</v>
      </c>
      <c r="D25" s="108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8"/>
      <c r="Y25" s="108"/>
      <c r="Z25" s="108"/>
      <c r="AA25" s="108"/>
      <c r="AB25" s="108"/>
      <c r="AC25" s="108"/>
      <c r="AD25" s="108"/>
      <c r="AE25" s="108"/>
      <c r="AF25" s="108"/>
      <c r="AG25" s="108"/>
      <c r="AH25" s="108"/>
      <c r="AI25" s="109"/>
    </row>
    <row r="26" spans="2:36" hidden="1" x14ac:dyDescent="0.15">
      <c r="B26" s="34"/>
      <c r="C26" s="21" t="e">
        <f>DATE($C24,$D24,1)</f>
        <v>#VALUE!</v>
      </c>
      <c r="D26" s="21" t="e">
        <f>C26+1</f>
        <v>#VALUE!</v>
      </c>
      <c r="E26" s="21" t="e">
        <f t="shared" ref="E26:AG26" si="5">D26+1</f>
        <v>#VALUE!</v>
      </c>
      <c r="F26" s="21" t="e">
        <f t="shared" si="5"/>
        <v>#VALUE!</v>
      </c>
      <c r="G26" s="21" t="e">
        <f t="shared" si="5"/>
        <v>#VALUE!</v>
      </c>
      <c r="H26" s="21" t="e">
        <f t="shared" si="5"/>
        <v>#VALUE!</v>
      </c>
      <c r="I26" s="21" t="e">
        <f t="shared" si="5"/>
        <v>#VALUE!</v>
      </c>
      <c r="J26" s="21" t="e">
        <f t="shared" si="5"/>
        <v>#VALUE!</v>
      </c>
      <c r="K26" s="21" t="e">
        <f t="shared" si="5"/>
        <v>#VALUE!</v>
      </c>
      <c r="L26" s="21" t="e">
        <f t="shared" si="5"/>
        <v>#VALUE!</v>
      </c>
      <c r="M26" s="21" t="e">
        <f t="shared" si="5"/>
        <v>#VALUE!</v>
      </c>
      <c r="N26" s="21" t="e">
        <f t="shared" si="5"/>
        <v>#VALUE!</v>
      </c>
      <c r="O26" s="21" t="e">
        <f t="shared" si="5"/>
        <v>#VALUE!</v>
      </c>
      <c r="P26" s="21" t="e">
        <f t="shared" si="5"/>
        <v>#VALUE!</v>
      </c>
      <c r="Q26" s="21" t="e">
        <f t="shared" si="5"/>
        <v>#VALUE!</v>
      </c>
      <c r="R26" s="21" t="e">
        <f t="shared" si="5"/>
        <v>#VALUE!</v>
      </c>
      <c r="S26" s="21" t="e">
        <f t="shared" si="5"/>
        <v>#VALUE!</v>
      </c>
      <c r="T26" s="21" t="e">
        <f t="shared" si="5"/>
        <v>#VALUE!</v>
      </c>
      <c r="U26" s="21" t="e">
        <f t="shared" si="5"/>
        <v>#VALUE!</v>
      </c>
      <c r="V26" s="21" t="e">
        <f t="shared" si="5"/>
        <v>#VALUE!</v>
      </c>
      <c r="W26" s="21" t="e">
        <f t="shared" si="5"/>
        <v>#VALUE!</v>
      </c>
      <c r="X26" s="21" t="e">
        <f t="shared" si="5"/>
        <v>#VALUE!</v>
      </c>
      <c r="Y26" s="21" t="e">
        <f t="shared" si="5"/>
        <v>#VALUE!</v>
      </c>
      <c r="Z26" s="21" t="e">
        <f t="shared" si="5"/>
        <v>#VALUE!</v>
      </c>
      <c r="AA26" s="21" t="e">
        <f t="shared" si="5"/>
        <v>#VALUE!</v>
      </c>
      <c r="AB26" s="21" t="e">
        <f t="shared" si="5"/>
        <v>#VALUE!</v>
      </c>
      <c r="AC26" s="21" t="e">
        <f t="shared" si="5"/>
        <v>#VALUE!</v>
      </c>
      <c r="AD26" s="21" t="e">
        <f t="shared" si="5"/>
        <v>#VALUE!</v>
      </c>
      <c r="AE26" s="21" t="e">
        <f t="shared" si="5"/>
        <v>#VALUE!</v>
      </c>
      <c r="AF26" s="21" t="e">
        <f t="shared" si="5"/>
        <v>#VALUE!</v>
      </c>
      <c r="AG26" s="21" t="e">
        <f t="shared" si="5"/>
        <v>#VALUE!</v>
      </c>
      <c r="AH26" s="35"/>
      <c r="AI26" s="36"/>
    </row>
    <row r="27" spans="2:36" x14ac:dyDescent="0.15">
      <c r="B27" s="19" t="s">
        <v>15</v>
      </c>
      <c r="C27" s="37" t="e">
        <f>IF(EDATE(C12,1)&gt;$G$5,"",EDATE(C12,1))</f>
        <v>#VALUE!</v>
      </c>
      <c r="D27" s="21" t="e">
        <f>IF(D26&gt;$G$5,"",IF(C27=EOMONTH(DATE($C24,$D24,1),0),"",IF(C27="","",C27+1)))</f>
        <v>#VALUE!</v>
      </c>
      <c r="E27" s="21" t="e">
        <f t="shared" ref="E27:AG27" si="6">IF(E26&gt;$G$5,"",IF(D27=EOMONTH(DATE($C24,$D24,1),0),"",IF(D27="","",D27+1)))</f>
        <v>#VALUE!</v>
      </c>
      <c r="F27" s="21" t="e">
        <f t="shared" si="6"/>
        <v>#VALUE!</v>
      </c>
      <c r="G27" s="21" t="e">
        <f t="shared" si="6"/>
        <v>#VALUE!</v>
      </c>
      <c r="H27" s="21" t="e">
        <f t="shared" si="6"/>
        <v>#VALUE!</v>
      </c>
      <c r="I27" s="21" t="e">
        <f t="shared" si="6"/>
        <v>#VALUE!</v>
      </c>
      <c r="J27" s="21" t="e">
        <f t="shared" si="6"/>
        <v>#VALUE!</v>
      </c>
      <c r="K27" s="21" t="e">
        <f t="shared" si="6"/>
        <v>#VALUE!</v>
      </c>
      <c r="L27" s="21" t="e">
        <f t="shared" si="6"/>
        <v>#VALUE!</v>
      </c>
      <c r="M27" s="21" t="e">
        <f t="shared" si="6"/>
        <v>#VALUE!</v>
      </c>
      <c r="N27" s="21" t="e">
        <f t="shared" si="6"/>
        <v>#VALUE!</v>
      </c>
      <c r="O27" s="21" t="e">
        <f t="shared" si="6"/>
        <v>#VALUE!</v>
      </c>
      <c r="P27" s="21" t="e">
        <f t="shared" si="6"/>
        <v>#VALUE!</v>
      </c>
      <c r="Q27" s="21" t="e">
        <f t="shared" si="6"/>
        <v>#VALUE!</v>
      </c>
      <c r="R27" s="21" t="e">
        <f t="shared" si="6"/>
        <v>#VALUE!</v>
      </c>
      <c r="S27" s="21" t="e">
        <f t="shared" si="6"/>
        <v>#VALUE!</v>
      </c>
      <c r="T27" s="21" t="e">
        <f t="shared" si="6"/>
        <v>#VALUE!</v>
      </c>
      <c r="U27" s="21" t="e">
        <f t="shared" si="6"/>
        <v>#VALUE!</v>
      </c>
      <c r="V27" s="21" t="e">
        <f t="shared" si="6"/>
        <v>#VALUE!</v>
      </c>
      <c r="W27" s="21" t="e">
        <f t="shared" si="6"/>
        <v>#VALUE!</v>
      </c>
      <c r="X27" s="21" t="e">
        <f t="shared" si="6"/>
        <v>#VALUE!</v>
      </c>
      <c r="Y27" s="21" t="e">
        <f t="shared" si="6"/>
        <v>#VALUE!</v>
      </c>
      <c r="Z27" s="21" t="e">
        <f t="shared" si="6"/>
        <v>#VALUE!</v>
      </c>
      <c r="AA27" s="21" t="e">
        <f>IF(AA26&gt;$G$5,"",IF(Z27=EOMONTH(DATE($C24,$D24,1),0),"",IF(Z27="","",Z27+1)))</f>
        <v>#VALUE!</v>
      </c>
      <c r="AB27" s="21" t="e">
        <f t="shared" si="6"/>
        <v>#VALUE!</v>
      </c>
      <c r="AC27" s="21" t="e">
        <f t="shared" si="6"/>
        <v>#VALUE!</v>
      </c>
      <c r="AD27" s="21" t="e">
        <f t="shared" si="6"/>
        <v>#VALUE!</v>
      </c>
      <c r="AE27" s="21" t="e">
        <f t="shared" si="6"/>
        <v>#VALUE!</v>
      </c>
      <c r="AF27" s="21" t="e">
        <f t="shared" si="6"/>
        <v>#VALUE!</v>
      </c>
      <c r="AG27" s="21" t="e">
        <f t="shared" si="6"/>
        <v>#VALUE!</v>
      </c>
      <c r="AH27" s="22" t="s">
        <v>16</v>
      </c>
      <c r="AI27" s="23">
        <f>+COUNTIFS(C28:AG28,"土",C29:AG29,"")+COUNTIFS(C28:AG28,"日",C29:AG29,"")</f>
        <v>0</v>
      </c>
    </row>
    <row r="28" spans="2:36" x14ac:dyDescent="0.15">
      <c r="B28" s="24" t="s">
        <v>5</v>
      </c>
      <c r="C28" s="46" t="str">
        <f>IFERROR(TEXT(WEEKDAY(+C27),"aaa"),"")</f>
        <v/>
      </c>
      <c r="D28" s="46" t="str">
        <f t="shared" ref="D28:AG28" si="7">IFERROR(TEXT(WEEKDAY(+D27),"aaa"),"")</f>
        <v/>
      </c>
      <c r="E28" s="46" t="str">
        <f t="shared" si="7"/>
        <v/>
      </c>
      <c r="F28" s="46" t="str">
        <f t="shared" si="7"/>
        <v/>
      </c>
      <c r="G28" s="46" t="str">
        <f t="shared" si="7"/>
        <v/>
      </c>
      <c r="H28" s="46" t="str">
        <f t="shared" si="7"/>
        <v/>
      </c>
      <c r="I28" s="46" t="str">
        <f t="shared" si="7"/>
        <v/>
      </c>
      <c r="J28" s="46" t="str">
        <f t="shared" si="7"/>
        <v/>
      </c>
      <c r="K28" s="46" t="str">
        <f t="shared" si="7"/>
        <v/>
      </c>
      <c r="L28" s="46" t="str">
        <f t="shared" si="7"/>
        <v/>
      </c>
      <c r="M28" s="46" t="str">
        <f t="shared" si="7"/>
        <v/>
      </c>
      <c r="N28" s="46" t="str">
        <f t="shared" si="7"/>
        <v/>
      </c>
      <c r="O28" s="46" t="str">
        <f t="shared" si="7"/>
        <v/>
      </c>
      <c r="P28" s="46" t="str">
        <f t="shared" si="7"/>
        <v/>
      </c>
      <c r="Q28" s="46" t="str">
        <f t="shared" si="7"/>
        <v/>
      </c>
      <c r="R28" s="46" t="str">
        <f t="shared" si="7"/>
        <v/>
      </c>
      <c r="S28" s="46" t="str">
        <f t="shared" si="7"/>
        <v/>
      </c>
      <c r="T28" s="46" t="str">
        <f t="shared" si="7"/>
        <v/>
      </c>
      <c r="U28" s="46" t="str">
        <f t="shared" si="7"/>
        <v/>
      </c>
      <c r="V28" s="46" t="str">
        <f t="shared" si="7"/>
        <v/>
      </c>
      <c r="W28" s="46" t="str">
        <f t="shared" si="7"/>
        <v/>
      </c>
      <c r="X28" s="46" t="str">
        <f t="shared" si="7"/>
        <v/>
      </c>
      <c r="Y28" s="46" t="str">
        <f t="shared" si="7"/>
        <v/>
      </c>
      <c r="Z28" s="46" t="str">
        <f t="shared" si="7"/>
        <v/>
      </c>
      <c r="AA28" s="46" t="str">
        <f>IFERROR(TEXT(WEEKDAY(+AA27),"aaa"),"")</f>
        <v/>
      </c>
      <c r="AB28" s="46" t="str">
        <f t="shared" si="7"/>
        <v/>
      </c>
      <c r="AC28" s="46" t="str">
        <f t="shared" si="7"/>
        <v/>
      </c>
      <c r="AD28" s="46" t="str">
        <f t="shared" si="7"/>
        <v/>
      </c>
      <c r="AE28" s="46" t="str">
        <f t="shared" si="7"/>
        <v/>
      </c>
      <c r="AF28" s="46" t="str">
        <f t="shared" si="7"/>
        <v/>
      </c>
      <c r="AG28" s="46" t="str">
        <f t="shared" si="7"/>
        <v/>
      </c>
      <c r="AH28" s="22" t="s">
        <v>20</v>
      </c>
      <c r="AI28" s="23">
        <f>+COUNTIF(C29:AG29,"夏休")+COUNTIF(C29:AG29,"冬休")+COUNTIF(C29:AG29,"中止")+COUNTIF(C29:AG29,"工場")+COUNTIF(C29:AG29,"他")</f>
        <v>0</v>
      </c>
    </row>
    <row r="29" spans="2:36" ht="13.5" customHeight="1" x14ac:dyDescent="0.15">
      <c r="B29" s="110" t="s">
        <v>19</v>
      </c>
      <c r="C29" s="112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4"/>
      <c r="AH29" s="25" t="s">
        <v>2</v>
      </c>
      <c r="AI29" s="26">
        <f>COUNT(C27:AG27)-AI28</f>
        <v>0</v>
      </c>
    </row>
    <row r="30" spans="2:36" ht="13.5" customHeight="1" x14ac:dyDescent="0.15">
      <c r="B30" s="111"/>
      <c r="C30" s="112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4"/>
      <c r="AH30" s="25" t="s">
        <v>6</v>
      </c>
      <c r="AI30" s="27">
        <f>+COUNTIF(C31:AG32,"休")</f>
        <v>0</v>
      </c>
      <c r="AJ30" s="28" t="e">
        <f>IF(AI31&gt;0.285,"",IF(AI30&lt;AI27,"←計画日数が足りません",""))</f>
        <v>#DIV/0!</v>
      </c>
    </row>
    <row r="31" spans="2:36" ht="13.5" customHeight="1" x14ac:dyDescent="0.15">
      <c r="B31" s="105" t="s">
        <v>0</v>
      </c>
      <c r="C31" s="122"/>
      <c r="D31" s="120"/>
      <c r="E31" s="116"/>
      <c r="F31" s="116"/>
      <c r="G31" s="120"/>
      <c r="H31" s="97"/>
      <c r="I31" s="97"/>
      <c r="J31" s="97"/>
      <c r="K31" s="97"/>
      <c r="L31" s="116"/>
      <c r="M31" s="116"/>
      <c r="N31" s="120"/>
      <c r="O31" s="97"/>
      <c r="P31" s="97"/>
      <c r="Q31" s="97"/>
      <c r="R31" s="97"/>
      <c r="S31" s="116"/>
      <c r="T31" s="120"/>
      <c r="U31" s="120"/>
      <c r="V31" s="97"/>
      <c r="W31" s="97"/>
      <c r="X31" s="97"/>
      <c r="Y31" s="97"/>
      <c r="Z31" s="95"/>
      <c r="AA31" s="95"/>
      <c r="AB31" s="97"/>
      <c r="AC31" s="97"/>
      <c r="AD31" s="97"/>
      <c r="AE31" s="97"/>
      <c r="AF31" s="97"/>
      <c r="AG31" s="98"/>
      <c r="AH31" s="25" t="s">
        <v>8</v>
      </c>
      <c r="AI31" s="29" t="e">
        <f>+AI30/AI29</f>
        <v>#DIV/0!</v>
      </c>
    </row>
    <row r="32" spans="2:36" x14ac:dyDescent="0.15">
      <c r="B32" s="105"/>
      <c r="C32" s="123"/>
      <c r="D32" s="121"/>
      <c r="E32" s="113"/>
      <c r="F32" s="113"/>
      <c r="G32" s="121"/>
      <c r="H32" s="97"/>
      <c r="I32" s="97"/>
      <c r="J32" s="97"/>
      <c r="K32" s="97"/>
      <c r="L32" s="113"/>
      <c r="M32" s="113"/>
      <c r="N32" s="121"/>
      <c r="O32" s="97"/>
      <c r="P32" s="97"/>
      <c r="Q32" s="97"/>
      <c r="R32" s="97"/>
      <c r="S32" s="113"/>
      <c r="T32" s="121"/>
      <c r="U32" s="121"/>
      <c r="V32" s="97"/>
      <c r="W32" s="97"/>
      <c r="X32" s="97"/>
      <c r="Y32" s="97"/>
      <c r="Z32" s="95"/>
      <c r="AA32" s="95"/>
      <c r="AB32" s="97"/>
      <c r="AC32" s="97"/>
      <c r="AD32" s="97"/>
      <c r="AE32" s="97"/>
      <c r="AF32" s="97"/>
      <c r="AG32" s="98"/>
      <c r="AH32" s="25" t="s">
        <v>9</v>
      </c>
      <c r="AI32" s="27">
        <f>+COUNTA(C33:AG34)</f>
        <v>0</v>
      </c>
    </row>
    <row r="33" spans="2:36" x14ac:dyDescent="0.15">
      <c r="B33" s="99" t="s">
        <v>7</v>
      </c>
      <c r="C33" s="118"/>
      <c r="D33" s="116"/>
      <c r="E33" s="116"/>
      <c r="F33" s="116"/>
      <c r="G33" s="116"/>
      <c r="H33" s="95"/>
      <c r="I33" s="95"/>
      <c r="J33" s="95"/>
      <c r="K33" s="95"/>
      <c r="L33" s="116"/>
      <c r="M33" s="116"/>
      <c r="N33" s="116"/>
      <c r="O33" s="95"/>
      <c r="P33" s="95"/>
      <c r="Q33" s="95"/>
      <c r="R33" s="95"/>
      <c r="S33" s="116"/>
      <c r="T33" s="116"/>
      <c r="U33" s="116"/>
      <c r="V33" s="95"/>
      <c r="W33" s="95"/>
      <c r="X33" s="95"/>
      <c r="Y33" s="95"/>
      <c r="Z33" s="113"/>
      <c r="AA33" s="113"/>
      <c r="AB33" s="95"/>
      <c r="AC33" s="95"/>
      <c r="AD33" s="95"/>
      <c r="AE33" s="95"/>
      <c r="AF33" s="95"/>
      <c r="AG33" s="93"/>
      <c r="AH33" s="30" t="s">
        <v>4</v>
      </c>
      <c r="AI33" s="31" t="e">
        <f>+AI32/AI29</f>
        <v>#DIV/0!</v>
      </c>
    </row>
    <row r="34" spans="2:36" x14ac:dyDescent="0.15">
      <c r="B34" s="100"/>
      <c r="C34" s="119"/>
      <c r="D34" s="117"/>
      <c r="E34" s="117"/>
      <c r="F34" s="117"/>
      <c r="G34" s="117"/>
      <c r="H34" s="96"/>
      <c r="I34" s="96"/>
      <c r="J34" s="96"/>
      <c r="K34" s="96"/>
      <c r="L34" s="117"/>
      <c r="M34" s="117"/>
      <c r="N34" s="117"/>
      <c r="O34" s="96"/>
      <c r="P34" s="96"/>
      <c r="Q34" s="96"/>
      <c r="R34" s="96"/>
      <c r="S34" s="117"/>
      <c r="T34" s="117"/>
      <c r="U34" s="117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4"/>
      <c r="AH34" s="32" t="s">
        <v>13</v>
      </c>
      <c r="AI34" s="33" t="str">
        <f>IF(7&gt;AI29,"対象外",IF(AI32&gt;=AI27,"OK","NG"))</f>
        <v>対象外</v>
      </c>
      <c r="AJ34" s="28" t="str">
        <f>IF(AI34="対象外","←７日間に満たない期間は達成判定の対象外",IF(AI34="NG","←月単位未達成","←月単位達成"))</f>
        <v>←７日間に満たない期間は達成判定の対象外</v>
      </c>
    </row>
    <row r="35" spans="2:36" hidden="1" x14ac:dyDescent="0.15">
      <c r="C35" s="42" t="e">
        <f t="shared" ref="C35:AG35" si="8">IF(AND(DAY(C27)&gt;=22,DAY(C27)&lt;=28,C28="土"),1,0)</f>
        <v>#VALUE!</v>
      </c>
      <c r="D35" s="42" t="e">
        <f t="shared" si="8"/>
        <v>#VALUE!</v>
      </c>
      <c r="E35" s="42" t="e">
        <f t="shared" si="8"/>
        <v>#VALUE!</v>
      </c>
      <c r="F35" s="42" t="e">
        <f t="shared" si="8"/>
        <v>#VALUE!</v>
      </c>
      <c r="G35" s="42" t="e">
        <f t="shared" si="8"/>
        <v>#VALUE!</v>
      </c>
      <c r="H35" s="42" t="e">
        <f t="shared" si="8"/>
        <v>#VALUE!</v>
      </c>
      <c r="I35" s="42" t="e">
        <f t="shared" si="8"/>
        <v>#VALUE!</v>
      </c>
      <c r="J35" s="42" t="e">
        <f t="shared" si="8"/>
        <v>#VALUE!</v>
      </c>
      <c r="K35" s="42" t="e">
        <f t="shared" si="8"/>
        <v>#VALUE!</v>
      </c>
      <c r="L35" s="42" t="e">
        <f t="shared" si="8"/>
        <v>#VALUE!</v>
      </c>
      <c r="M35" s="42" t="e">
        <f t="shared" si="8"/>
        <v>#VALUE!</v>
      </c>
      <c r="N35" s="42" t="e">
        <f t="shared" si="8"/>
        <v>#VALUE!</v>
      </c>
      <c r="O35" s="42" t="e">
        <f t="shared" si="8"/>
        <v>#VALUE!</v>
      </c>
      <c r="P35" s="42" t="e">
        <f t="shared" si="8"/>
        <v>#VALUE!</v>
      </c>
      <c r="Q35" s="42" t="e">
        <f t="shared" si="8"/>
        <v>#VALUE!</v>
      </c>
      <c r="R35" s="42" t="e">
        <f t="shared" si="8"/>
        <v>#VALUE!</v>
      </c>
      <c r="S35" s="42" t="e">
        <f t="shared" si="8"/>
        <v>#VALUE!</v>
      </c>
      <c r="T35" s="42" t="e">
        <f t="shared" si="8"/>
        <v>#VALUE!</v>
      </c>
      <c r="U35" s="42" t="e">
        <f t="shared" si="8"/>
        <v>#VALUE!</v>
      </c>
      <c r="V35" s="42" t="e">
        <f t="shared" si="8"/>
        <v>#VALUE!</v>
      </c>
      <c r="W35" s="42" t="e">
        <f t="shared" si="8"/>
        <v>#VALUE!</v>
      </c>
      <c r="X35" s="42" t="e">
        <f t="shared" si="8"/>
        <v>#VALUE!</v>
      </c>
      <c r="Y35" s="42" t="e">
        <f t="shared" si="8"/>
        <v>#VALUE!</v>
      </c>
      <c r="Z35" s="42" t="e">
        <f t="shared" si="8"/>
        <v>#VALUE!</v>
      </c>
      <c r="AA35" s="42" t="e">
        <f t="shared" si="8"/>
        <v>#VALUE!</v>
      </c>
      <c r="AB35" s="42" t="e">
        <f t="shared" si="8"/>
        <v>#VALUE!</v>
      </c>
      <c r="AC35" s="42" t="e">
        <f t="shared" si="8"/>
        <v>#VALUE!</v>
      </c>
      <c r="AD35" s="42" t="e">
        <f t="shared" si="8"/>
        <v>#VALUE!</v>
      </c>
      <c r="AE35" s="42" t="e">
        <f t="shared" si="8"/>
        <v>#VALUE!</v>
      </c>
      <c r="AF35" s="42" t="e">
        <f t="shared" si="8"/>
        <v>#VALUE!</v>
      </c>
      <c r="AG35" s="42" t="e">
        <f t="shared" si="8"/>
        <v>#VALUE!</v>
      </c>
      <c r="AH35" s="43" t="s">
        <v>21</v>
      </c>
      <c r="AI35" s="44">
        <f>_xlfn.AGGREGATE(9,6,C35:AG35)</f>
        <v>0</v>
      </c>
      <c r="AJ35" s="28"/>
    </row>
    <row r="36" spans="2:36" hidden="1" x14ac:dyDescent="0.15">
      <c r="C36" s="45" t="e">
        <f t="shared" ref="C36:AB36" si="9">IF(AND(DAY(C27)&gt;=22,DAY(C27)&lt;=28,C28="土",OR(C33="休",C33="雨")),1,0)</f>
        <v>#VALUE!</v>
      </c>
      <c r="D36" s="45" t="e">
        <f t="shared" si="9"/>
        <v>#VALUE!</v>
      </c>
      <c r="E36" s="45" t="e">
        <f t="shared" si="9"/>
        <v>#VALUE!</v>
      </c>
      <c r="F36" s="45" t="e">
        <f t="shared" si="9"/>
        <v>#VALUE!</v>
      </c>
      <c r="G36" s="45" t="e">
        <f t="shared" si="9"/>
        <v>#VALUE!</v>
      </c>
      <c r="H36" s="45" t="e">
        <f t="shared" si="9"/>
        <v>#VALUE!</v>
      </c>
      <c r="I36" s="45" t="e">
        <f t="shared" si="9"/>
        <v>#VALUE!</v>
      </c>
      <c r="J36" s="45" t="e">
        <f t="shared" si="9"/>
        <v>#VALUE!</v>
      </c>
      <c r="K36" s="45" t="e">
        <f t="shared" si="9"/>
        <v>#VALUE!</v>
      </c>
      <c r="L36" s="45" t="e">
        <f t="shared" si="9"/>
        <v>#VALUE!</v>
      </c>
      <c r="M36" s="45" t="e">
        <f t="shared" si="9"/>
        <v>#VALUE!</v>
      </c>
      <c r="N36" s="45" t="e">
        <f t="shared" si="9"/>
        <v>#VALUE!</v>
      </c>
      <c r="O36" s="45" t="e">
        <f t="shared" si="9"/>
        <v>#VALUE!</v>
      </c>
      <c r="P36" s="45" t="e">
        <f t="shared" si="9"/>
        <v>#VALUE!</v>
      </c>
      <c r="Q36" s="45" t="e">
        <f t="shared" si="9"/>
        <v>#VALUE!</v>
      </c>
      <c r="R36" s="45" t="e">
        <f t="shared" si="9"/>
        <v>#VALUE!</v>
      </c>
      <c r="S36" s="45" t="e">
        <f t="shared" si="9"/>
        <v>#VALUE!</v>
      </c>
      <c r="T36" s="45" t="e">
        <f t="shared" si="9"/>
        <v>#VALUE!</v>
      </c>
      <c r="U36" s="45" t="e">
        <f t="shared" si="9"/>
        <v>#VALUE!</v>
      </c>
      <c r="V36" s="45" t="e">
        <f t="shared" si="9"/>
        <v>#VALUE!</v>
      </c>
      <c r="W36" s="45" t="e">
        <f t="shared" si="9"/>
        <v>#VALUE!</v>
      </c>
      <c r="X36" s="45" t="e">
        <f t="shared" si="9"/>
        <v>#VALUE!</v>
      </c>
      <c r="Y36" s="45" t="e">
        <f t="shared" si="9"/>
        <v>#VALUE!</v>
      </c>
      <c r="Z36" s="45" t="e">
        <f t="shared" si="9"/>
        <v>#VALUE!</v>
      </c>
      <c r="AA36" s="45" t="e">
        <f t="shared" si="9"/>
        <v>#VALUE!</v>
      </c>
      <c r="AB36" s="45" t="e">
        <f t="shared" si="9"/>
        <v>#VALUE!</v>
      </c>
      <c r="AC36" s="45" t="e">
        <f t="shared" ref="AC36:AG36" si="10">IF(AND(DAY(AC27)&gt;=22,DAY(AC27)&lt;=28,AC28="土",OR(AC33="休",AC33="雨")),1,0)</f>
        <v>#VALUE!</v>
      </c>
      <c r="AD36" s="45" t="e">
        <f t="shared" si="10"/>
        <v>#VALUE!</v>
      </c>
      <c r="AE36" s="45" t="e">
        <f t="shared" si="10"/>
        <v>#VALUE!</v>
      </c>
      <c r="AF36" s="45" t="e">
        <f t="shared" si="10"/>
        <v>#VALUE!</v>
      </c>
      <c r="AG36" s="45" t="e">
        <f t="shared" si="10"/>
        <v>#VALUE!</v>
      </c>
      <c r="AH36" s="43" t="s">
        <v>22</v>
      </c>
      <c r="AI36" s="44">
        <f>_xlfn.AGGREGATE(9,6,C36:AG36)</f>
        <v>0</v>
      </c>
      <c r="AJ36" s="28"/>
    </row>
    <row r="37" spans="2:36" x14ac:dyDescent="0.15"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</row>
    <row r="38" spans="2:36" hidden="1" x14ac:dyDescent="0.15">
      <c r="C38" s="2" t="e">
        <f>YEAR(C41)</f>
        <v>#VALUE!</v>
      </c>
      <c r="D38" s="2" t="e">
        <f>MONTH(C41)</f>
        <v>#VALUE!</v>
      </c>
    </row>
    <row r="39" spans="2:36" x14ac:dyDescent="0.15">
      <c r="B39" s="6" t="s">
        <v>14</v>
      </c>
      <c r="C39" s="107" t="e">
        <f>C41</f>
        <v>#VALUE!</v>
      </c>
      <c r="D39" s="108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08"/>
      <c r="AG39" s="108"/>
      <c r="AH39" s="108"/>
      <c r="AI39" s="109"/>
    </row>
    <row r="40" spans="2:36" hidden="1" x14ac:dyDescent="0.15">
      <c r="B40" s="34"/>
      <c r="C40" s="21" t="e">
        <f>DATE($C38,$D38,1)</f>
        <v>#VALUE!</v>
      </c>
      <c r="D40" s="21" t="e">
        <f t="shared" ref="D40:AG40" si="11">C40+1</f>
        <v>#VALUE!</v>
      </c>
      <c r="E40" s="21" t="e">
        <f t="shared" si="11"/>
        <v>#VALUE!</v>
      </c>
      <c r="F40" s="21" t="e">
        <f t="shared" si="11"/>
        <v>#VALUE!</v>
      </c>
      <c r="G40" s="21" t="e">
        <f t="shared" si="11"/>
        <v>#VALUE!</v>
      </c>
      <c r="H40" s="21" t="e">
        <f t="shared" si="11"/>
        <v>#VALUE!</v>
      </c>
      <c r="I40" s="21" t="e">
        <f t="shared" si="11"/>
        <v>#VALUE!</v>
      </c>
      <c r="J40" s="21" t="e">
        <f t="shared" si="11"/>
        <v>#VALUE!</v>
      </c>
      <c r="K40" s="21" t="e">
        <f t="shared" si="11"/>
        <v>#VALUE!</v>
      </c>
      <c r="L40" s="21" t="e">
        <f t="shared" si="11"/>
        <v>#VALUE!</v>
      </c>
      <c r="M40" s="21" t="e">
        <f t="shared" si="11"/>
        <v>#VALUE!</v>
      </c>
      <c r="N40" s="21" t="e">
        <f t="shared" si="11"/>
        <v>#VALUE!</v>
      </c>
      <c r="O40" s="21" t="e">
        <f t="shared" si="11"/>
        <v>#VALUE!</v>
      </c>
      <c r="P40" s="21" t="e">
        <f t="shared" si="11"/>
        <v>#VALUE!</v>
      </c>
      <c r="Q40" s="21" t="e">
        <f t="shared" si="11"/>
        <v>#VALUE!</v>
      </c>
      <c r="R40" s="21" t="e">
        <f t="shared" si="11"/>
        <v>#VALUE!</v>
      </c>
      <c r="S40" s="21" t="e">
        <f t="shared" si="11"/>
        <v>#VALUE!</v>
      </c>
      <c r="T40" s="21" t="e">
        <f t="shared" si="11"/>
        <v>#VALUE!</v>
      </c>
      <c r="U40" s="21" t="e">
        <f t="shared" si="11"/>
        <v>#VALUE!</v>
      </c>
      <c r="V40" s="21" t="e">
        <f t="shared" si="11"/>
        <v>#VALUE!</v>
      </c>
      <c r="W40" s="21" t="e">
        <f t="shared" si="11"/>
        <v>#VALUE!</v>
      </c>
      <c r="X40" s="21" t="e">
        <f t="shared" si="11"/>
        <v>#VALUE!</v>
      </c>
      <c r="Y40" s="21" t="e">
        <f t="shared" si="11"/>
        <v>#VALUE!</v>
      </c>
      <c r="Z40" s="21" t="e">
        <f t="shared" si="11"/>
        <v>#VALUE!</v>
      </c>
      <c r="AA40" s="21" t="e">
        <f t="shared" si="11"/>
        <v>#VALUE!</v>
      </c>
      <c r="AB40" s="21" t="e">
        <f t="shared" si="11"/>
        <v>#VALUE!</v>
      </c>
      <c r="AC40" s="21" t="e">
        <f t="shared" si="11"/>
        <v>#VALUE!</v>
      </c>
      <c r="AD40" s="21" t="e">
        <f t="shared" si="11"/>
        <v>#VALUE!</v>
      </c>
      <c r="AE40" s="21" t="e">
        <f t="shared" si="11"/>
        <v>#VALUE!</v>
      </c>
      <c r="AF40" s="21" t="e">
        <f t="shared" si="11"/>
        <v>#VALUE!</v>
      </c>
      <c r="AG40" s="21" t="e">
        <f t="shared" si="11"/>
        <v>#VALUE!</v>
      </c>
      <c r="AH40" s="35"/>
      <c r="AI40" s="36"/>
    </row>
    <row r="41" spans="2:36" x14ac:dyDescent="0.15">
      <c r="B41" s="19" t="s">
        <v>15</v>
      </c>
      <c r="C41" s="37" t="e">
        <f>IF(EDATE(C26,1)&gt;$G$5,"",EDATE(C26,1))</f>
        <v>#VALUE!</v>
      </c>
      <c r="D41" s="21" t="e">
        <f t="shared" ref="D41:AG41" si="12">IF(D40&gt;$G$5,"",IF(C41=EOMONTH(DATE($C38,$D38,1),0),"",IF(C41="","",C41+1)))</f>
        <v>#VALUE!</v>
      </c>
      <c r="E41" s="21" t="e">
        <f t="shared" si="12"/>
        <v>#VALUE!</v>
      </c>
      <c r="F41" s="21" t="e">
        <f t="shared" si="12"/>
        <v>#VALUE!</v>
      </c>
      <c r="G41" s="21" t="e">
        <f t="shared" si="12"/>
        <v>#VALUE!</v>
      </c>
      <c r="H41" s="21" t="e">
        <f t="shared" si="12"/>
        <v>#VALUE!</v>
      </c>
      <c r="I41" s="21" t="e">
        <f t="shared" si="12"/>
        <v>#VALUE!</v>
      </c>
      <c r="J41" s="21" t="e">
        <f t="shared" si="12"/>
        <v>#VALUE!</v>
      </c>
      <c r="K41" s="21" t="e">
        <f t="shared" si="12"/>
        <v>#VALUE!</v>
      </c>
      <c r="L41" s="21" t="e">
        <f t="shared" si="12"/>
        <v>#VALUE!</v>
      </c>
      <c r="M41" s="21" t="e">
        <f t="shared" si="12"/>
        <v>#VALUE!</v>
      </c>
      <c r="N41" s="21" t="e">
        <f t="shared" si="12"/>
        <v>#VALUE!</v>
      </c>
      <c r="O41" s="21" t="e">
        <f t="shared" si="12"/>
        <v>#VALUE!</v>
      </c>
      <c r="P41" s="21" t="e">
        <f t="shared" si="12"/>
        <v>#VALUE!</v>
      </c>
      <c r="Q41" s="21" t="e">
        <f t="shared" si="12"/>
        <v>#VALUE!</v>
      </c>
      <c r="R41" s="21" t="e">
        <f t="shared" si="12"/>
        <v>#VALUE!</v>
      </c>
      <c r="S41" s="21" t="e">
        <f t="shared" si="12"/>
        <v>#VALUE!</v>
      </c>
      <c r="T41" s="21" t="e">
        <f t="shared" si="12"/>
        <v>#VALUE!</v>
      </c>
      <c r="U41" s="21" t="e">
        <f t="shared" si="12"/>
        <v>#VALUE!</v>
      </c>
      <c r="V41" s="21" t="e">
        <f t="shared" si="12"/>
        <v>#VALUE!</v>
      </c>
      <c r="W41" s="21" t="e">
        <f t="shared" si="12"/>
        <v>#VALUE!</v>
      </c>
      <c r="X41" s="21" t="e">
        <f t="shared" si="12"/>
        <v>#VALUE!</v>
      </c>
      <c r="Y41" s="21" t="e">
        <f t="shared" si="12"/>
        <v>#VALUE!</v>
      </c>
      <c r="Z41" s="21" t="e">
        <f t="shared" si="12"/>
        <v>#VALUE!</v>
      </c>
      <c r="AA41" s="21" t="e">
        <f t="shared" si="12"/>
        <v>#VALUE!</v>
      </c>
      <c r="AB41" s="21" t="e">
        <f t="shared" si="12"/>
        <v>#VALUE!</v>
      </c>
      <c r="AC41" s="21" t="e">
        <f t="shared" si="12"/>
        <v>#VALUE!</v>
      </c>
      <c r="AD41" s="21" t="e">
        <f t="shared" si="12"/>
        <v>#VALUE!</v>
      </c>
      <c r="AE41" s="21" t="e">
        <f t="shared" si="12"/>
        <v>#VALUE!</v>
      </c>
      <c r="AF41" s="21" t="e">
        <f t="shared" si="12"/>
        <v>#VALUE!</v>
      </c>
      <c r="AG41" s="21" t="e">
        <f t="shared" si="12"/>
        <v>#VALUE!</v>
      </c>
      <c r="AH41" s="22" t="s">
        <v>16</v>
      </c>
      <c r="AI41" s="23">
        <f>+COUNTIFS(C42:AG42,"土",C43:AG43,"")+COUNTIFS(C42:AG42,"日",C43:AG43,"")</f>
        <v>0</v>
      </c>
    </row>
    <row r="42" spans="2:36" x14ac:dyDescent="0.15">
      <c r="B42" s="24" t="s">
        <v>5</v>
      </c>
      <c r="C42" s="46" t="str">
        <f>IFERROR(TEXT(WEEKDAY(+C41),"aaa"),"")</f>
        <v/>
      </c>
      <c r="D42" s="46" t="str">
        <f t="shared" ref="D42:AG42" si="13">IFERROR(TEXT(WEEKDAY(+D41),"aaa"),"")</f>
        <v/>
      </c>
      <c r="E42" s="46" t="str">
        <f t="shared" si="13"/>
        <v/>
      </c>
      <c r="F42" s="46" t="str">
        <f t="shared" si="13"/>
        <v/>
      </c>
      <c r="G42" s="46" t="str">
        <f t="shared" si="13"/>
        <v/>
      </c>
      <c r="H42" s="46" t="str">
        <f t="shared" si="13"/>
        <v/>
      </c>
      <c r="I42" s="46" t="str">
        <f t="shared" si="13"/>
        <v/>
      </c>
      <c r="J42" s="46" t="str">
        <f t="shared" si="13"/>
        <v/>
      </c>
      <c r="K42" s="46" t="str">
        <f t="shared" si="13"/>
        <v/>
      </c>
      <c r="L42" s="46" t="str">
        <f t="shared" si="13"/>
        <v/>
      </c>
      <c r="M42" s="46" t="str">
        <f t="shared" si="13"/>
        <v/>
      </c>
      <c r="N42" s="46" t="str">
        <f t="shared" si="13"/>
        <v/>
      </c>
      <c r="O42" s="46" t="str">
        <f t="shared" si="13"/>
        <v/>
      </c>
      <c r="P42" s="46" t="str">
        <f t="shared" si="13"/>
        <v/>
      </c>
      <c r="Q42" s="46" t="str">
        <f t="shared" si="13"/>
        <v/>
      </c>
      <c r="R42" s="46" t="str">
        <f t="shared" si="13"/>
        <v/>
      </c>
      <c r="S42" s="46" t="str">
        <f t="shared" si="13"/>
        <v/>
      </c>
      <c r="T42" s="46" t="str">
        <f t="shared" si="13"/>
        <v/>
      </c>
      <c r="U42" s="46" t="str">
        <f t="shared" si="13"/>
        <v/>
      </c>
      <c r="V42" s="46" t="str">
        <f t="shared" si="13"/>
        <v/>
      </c>
      <c r="W42" s="46" t="str">
        <f t="shared" si="13"/>
        <v/>
      </c>
      <c r="X42" s="46" t="str">
        <f t="shared" si="13"/>
        <v/>
      </c>
      <c r="Y42" s="46" t="str">
        <f t="shared" si="13"/>
        <v/>
      </c>
      <c r="Z42" s="46" t="str">
        <f t="shared" si="13"/>
        <v/>
      </c>
      <c r="AA42" s="46" t="str">
        <f t="shared" si="13"/>
        <v/>
      </c>
      <c r="AB42" s="46" t="str">
        <f t="shared" si="13"/>
        <v/>
      </c>
      <c r="AC42" s="46" t="str">
        <f t="shared" si="13"/>
        <v/>
      </c>
      <c r="AD42" s="46" t="str">
        <f t="shared" si="13"/>
        <v/>
      </c>
      <c r="AE42" s="46" t="str">
        <f t="shared" si="13"/>
        <v/>
      </c>
      <c r="AF42" s="46" t="str">
        <f t="shared" si="13"/>
        <v/>
      </c>
      <c r="AG42" s="46" t="str">
        <f t="shared" si="13"/>
        <v/>
      </c>
      <c r="AH42" s="22" t="s">
        <v>20</v>
      </c>
      <c r="AI42" s="23">
        <f>+COUNTIF(C43:AG43,"夏休")+COUNTIF(C43:AG43,"冬休")+COUNTIF(C43:AG43,"中止")+COUNTIF(C43:AG43,"工場")+COUNTIF(C43:AG43,"他")</f>
        <v>0</v>
      </c>
    </row>
    <row r="43" spans="2:36" ht="13.5" customHeight="1" x14ac:dyDescent="0.15">
      <c r="B43" s="110" t="s">
        <v>19</v>
      </c>
      <c r="C43" s="112"/>
      <c r="D43" s="103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4"/>
      <c r="AH43" s="25" t="s">
        <v>2</v>
      </c>
      <c r="AI43" s="26">
        <f>COUNT(C41:AG41)-AI42</f>
        <v>0</v>
      </c>
    </row>
    <row r="44" spans="2:36" ht="13.5" customHeight="1" x14ac:dyDescent="0.15">
      <c r="B44" s="111"/>
      <c r="C44" s="112"/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4"/>
      <c r="AH44" s="25" t="s">
        <v>6</v>
      </c>
      <c r="AI44" s="27">
        <f>+COUNTIF(C45:AG46,"休")</f>
        <v>0</v>
      </c>
      <c r="AJ44" s="28" t="e">
        <f>IF(AI45&gt;0.285,"",IF(AI44&lt;AI41,"←計画日数が足りません",""))</f>
        <v>#DIV/0!</v>
      </c>
    </row>
    <row r="45" spans="2:36" ht="13.5" customHeight="1" x14ac:dyDescent="0.15">
      <c r="B45" s="105" t="s">
        <v>0</v>
      </c>
      <c r="C45" s="106"/>
      <c r="D45" s="97"/>
      <c r="E45" s="97"/>
      <c r="F45" s="97"/>
      <c r="G45" s="97"/>
      <c r="H45" s="97"/>
      <c r="I45" s="97"/>
      <c r="J45" s="95"/>
      <c r="K45" s="97"/>
      <c r="L45" s="97"/>
      <c r="M45" s="97"/>
      <c r="N45" s="97"/>
      <c r="O45" s="97"/>
      <c r="P45" s="97"/>
      <c r="Q45" s="95"/>
      <c r="R45" s="97"/>
      <c r="S45" s="97"/>
      <c r="T45" s="97"/>
      <c r="U45" s="97"/>
      <c r="V45" s="97"/>
      <c r="W45" s="97"/>
      <c r="X45" s="95"/>
      <c r="Y45" s="97"/>
      <c r="Z45" s="97"/>
      <c r="AA45" s="97"/>
      <c r="AB45" s="97"/>
      <c r="AC45" s="97"/>
      <c r="AD45" s="97"/>
      <c r="AE45" s="95"/>
      <c r="AF45" s="97"/>
      <c r="AG45" s="98"/>
      <c r="AH45" s="25" t="s">
        <v>8</v>
      </c>
      <c r="AI45" s="29" t="e">
        <f>+AI44/AI43</f>
        <v>#DIV/0!</v>
      </c>
    </row>
    <row r="46" spans="2:36" x14ac:dyDescent="0.15">
      <c r="B46" s="105"/>
      <c r="C46" s="106"/>
      <c r="D46" s="97"/>
      <c r="E46" s="97"/>
      <c r="F46" s="97"/>
      <c r="G46" s="97"/>
      <c r="H46" s="97"/>
      <c r="I46" s="97"/>
      <c r="J46" s="95"/>
      <c r="K46" s="97"/>
      <c r="L46" s="97"/>
      <c r="M46" s="97"/>
      <c r="N46" s="97"/>
      <c r="O46" s="97"/>
      <c r="P46" s="97"/>
      <c r="Q46" s="95"/>
      <c r="R46" s="97"/>
      <c r="S46" s="97"/>
      <c r="T46" s="97"/>
      <c r="U46" s="97"/>
      <c r="V46" s="97"/>
      <c r="W46" s="97"/>
      <c r="X46" s="95"/>
      <c r="Y46" s="97"/>
      <c r="Z46" s="97"/>
      <c r="AA46" s="97"/>
      <c r="AB46" s="97"/>
      <c r="AC46" s="97"/>
      <c r="AD46" s="97"/>
      <c r="AE46" s="95"/>
      <c r="AF46" s="97"/>
      <c r="AG46" s="98"/>
      <c r="AH46" s="25" t="s">
        <v>9</v>
      </c>
      <c r="AI46" s="27">
        <f>+COUNTA(C47:AG48)</f>
        <v>0</v>
      </c>
    </row>
    <row r="47" spans="2:36" x14ac:dyDescent="0.15">
      <c r="B47" s="99" t="s">
        <v>7</v>
      </c>
      <c r="C47" s="101"/>
      <c r="D47" s="95"/>
      <c r="E47" s="95"/>
      <c r="F47" s="95"/>
      <c r="G47" s="95"/>
      <c r="H47" s="95"/>
      <c r="I47" s="95"/>
      <c r="J47" s="113"/>
      <c r="K47" s="95"/>
      <c r="L47" s="95"/>
      <c r="M47" s="95"/>
      <c r="N47" s="95"/>
      <c r="O47" s="95"/>
      <c r="P47" s="95"/>
      <c r="Q47" s="113"/>
      <c r="R47" s="95"/>
      <c r="S47" s="95"/>
      <c r="T47" s="95"/>
      <c r="U47" s="95"/>
      <c r="V47" s="95"/>
      <c r="W47" s="95"/>
      <c r="X47" s="113"/>
      <c r="Y47" s="95"/>
      <c r="Z47" s="95"/>
      <c r="AA47" s="95"/>
      <c r="AB47" s="95"/>
      <c r="AC47" s="95"/>
      <c r="AD47" s="95"/>
      <c r="AE47" s="113"/>
      <c r="AF47" s="95"/>
      <c r="AG47" s="93"/>
      <c r="AH47" s="30" t="s">
        <v>4</v>
      </c>
      <c r="AI47" s="31" t="e">
        <f>+AI46/AI43</f>
        <v>#DIV/0!</v>
      </c>
    </row>
    <row r="48" spans="2:36" x14ac:dyDescent="0.15">
      <c r="B48" s="100"/>
      <c r="C48" s="102"/>
      <c r="D48" s="96"/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4"/>
      <c r="AH48" s="32" t="s">
        <v>13</v>
      </c>
      <c r="AI48" s="33" t="str">
        <f>IF(7&gt;AI43,"対象外",IF(AI46&gt;=AI41,"OK","NG"))</f>
        <v>対象外</v>
      </c>
      <c r="AJ48" s="28" t="str">
        <f>IF(AI48="対象外","←７日間に満たない期間は達成判定の対象外",IF(AI48="NG","←月単位未達成","←月単位達成"))</f>
        <v>←７日間に満たない期間は達成判定の対象外</v>
      </c>
    </row>
    <row r="49" spans="2:36" hidden="1" x14ac:dyDescent="0.15">
      <c r="C49" s="42" t="e">
        <f t="shared" ref="C49:AG49" si="14">IF(AND(DAY(C41)&gt;=22,DAY(C41)&lt;=28,C42="土"),1,0)</f>
        <v>#VALUE!</v>
      </c>
      <c r="D49" s="42" t="e">
        <f t="shared" si="14"/>
        <v>#VALUE!</v>
      </c>
      <c r="E49" s="42" t="e">
        <f t="shared" si="14"/>
        <v>#VALUE!</v>
      </c>
      <c r="F49" s="42" t="e">
        <f t="shared" si="14"/>
        <v>#VALUE!</v>
      </c>
      <c r="G49" s="42" t="e">
        <f t="shared" si="14"/>
        <v>#VALUE!</v>
      </c>
      <c r="H49" s="42" t="e">
        <f t="shared" si="14"/>
        <v>#VALUE!</v>
      </c>
      <c r="I49" s="42" t="e">
        <f t="shared" si="14"/>
        <v>#VALUE!</v>
      </c>
      <c r="J49" s="42" t="e">
        <f t="shared" si="14"/>
        <v>#VALUE!</v>
      </c>
      <c r="K49" s="42" t="e">
        <f t="shared" si="14"/>
        <v>#VALUE!</v>
      </c>
      <c r="L49" s="42" t="e">
        <f t="shared" si="14"/>
        <v>#VALUE!</v>
      </c>
      <c r="M49" s="42" t="e">
        <f t="shared" si="14"/>
        <v>#VALUE!</v>
      </c>
      <c r="N49" s="42" t="e">
        <f t="shared" si="14"/>
        <v>#VALUE!</v>
      </c>
      <c r="O49" s="42" t="e">
        <f t="shared" si="14"/>
        <v>#VALUE!</v>
      </c>
      <c r="P49" s="42" t="e">
        <f t="shared" si="14"/>
        <v>#VALUE!</v>
      </c>
      <c r="Q49" s="42" t="e">
        <f t="shared" si="14"/>
        <v>#VALUE!</v>
      </c>
      <c r="R49" s="42" t="e">
        <f t="shared" si="14"/>
        <v>#VALUE!</v>
      </c>
      <c r="S49" s="42" t="e">
        <f t="shared" si="14"/>
        <v>#VALUE!</v>
      </c>
      <c r="T49" s="42" t="e">
        <f t="shared" si="14"/>
        <v>#VALUE!</v>
      </c>
      <c r="U49" s="42" t="e">
        <f t="shared" si="14"/>
        <v>#VALUE!</v>
      </c>
      <c r="V49" s="42" t="e">
        <f t="shared" si="14"/>
        <v>#VALUE!</v>
      </c>
      <c r="W49" s="42" t="e">
        <f t="shared" si="14"/>
        <v>#VALUE!</v>
      </c>
      <c r="X49" s="42" t="e">
        <f t="shared" si="14"/>
        <v>#VALUE!</v>
      </c>
      <c r="Y49" s="42" t="e">
        <f t="shared" si="14"/>
        <v>#VALUE!</v>
      </c>
      <c r="Z49" s="42" t="e">
        <f t="shared" si="14"/>
        <v>#VALUE!</v>
      </c>
      <c r="AA49" s="42" t="e">
        <f t="shared" si="14"/>
        <v>#VALUE!</v>
      </c>
      <c r="AB49" s="42" t="e">
        <f t="shared" si="14"/>
        <v>#VALUE!</v>
      </c>
      <c r="AC49" s="42" t="e">
        <f t="shared" si="14"/>
        <v>#VALUE!</v>
      </c>
      <c r="AD49" s="42" t="e">
        <f t="shared" si="14"/>
        <v>#VALUE!</v>
      </c>
      <c r="AE49" s="42" t="e">
        <f t="shared" si="14"/>
        <v>#VALUE!</v>
      </c>
      <c r="AF49" s="42" t="e">
        <f t="shared" si="14"/>
        <v>#VALUE!</v>
      </c>
      <c r="AG49" s="42" t="e">
        <f t="shared" si="14"/>
        <v>#VALUE!</v>
      </c>
      <c r="AH49" s="43" t="s">
        <v>21</v>
      </c>
      <c r="AI49" s="44">
        <f>_xlfn.AGGREGATE(9,6,C49:AG49)</f>
        <v>0</v>
      </c>
      <c r="AJ49" s="28"/>
    </row>
    <row r="50" spans="2:36" hidden="1" x14ac:dyDescent="0.15">
      <c r="C50" s="45" t="e">
        <f t="shared" ref="C50:AG50" si="15">IF(AND(DAY(C41)&gt;=22,DAY(C41)&lt;=28,C42="土",OR(C47="休",C47="雨")),1,0)</f>
        <v>#VALUE!</v>
      </c>
      <c r="D50" s="45" t="e">
        <f t="shared" si="15"/>
        <v>#VALUE!</v>
      </c>
      <c r="E50" s="45" t="e">
        <f t="shared" si="15"/>
        <v>#VALUE!</v>
      </c>
      <c r="F50" s="45" t="e">
        <f t="shared" si="15"/>
        <v>#VALUE!</v>
      </c>
      <c r="G50" s="45" t="e">
        <f t="shared" si="15"/>
        <v>#VALUE!</v>
      </c>
      <c r="H50" s="45" t="e">
        <f t="shared" si="15"/>
        <v>#VALUE!</v>
      </c>
      <c r="I50" s="45" t="e">
        <f t="shared" si="15"/>
        <v>#VALUE!</v>
      </c>
      <c r="J50" s="45" t="e">
        <f t="shared" si="15"/>
        <v>#VALUE!</v>
      </c>
      <c r="K50" s="45" t="e">
        <f t="shared" si="15"/>
        <v>#VALUE!</v>
      </c>
      <c r="L50" s="45" t="e">
        <f t="shared" si="15"/>
        <v>#VALUE!</v>
      </c>
      <c r="M50" s="45" t="e">
        <f t="shared" si="15"/>
        <v>#VALUE!</v>
      </c>
      <c r="N50" s="45" t="e">
        <f t="shared" si="15"/>
        <v>#VALUE!</v>
      </c>
      <c r="O50" s="45" t="e">
        <f t="shared" si="15"/>
        <v>#VALUE!</v>
      </c>
      <c r="P50" s="45" t="e">
        <f t="shared" si="15"/>
        <v>#VALUE!</v>
      </c>
      <c r="Q50" s="45" t="e">
        <f t="shared" si="15"/>
        <v>#VALUE!</v>
      </c>
      <c r="R50" s="45" t="e">
        <f t="shared" si="15"/>
        <v>#VALUE!</v>
      </c>
      <c r="S50" s="45" t="e">
        <f t="shared" si="15"/>
        <v>#VALUE!</v>
      </c>
      <c r="T50" s="45" t="e">
        <f t="shared" si="15"/>
        <v>#VALUE!</v>
      </c>
      <c r="U50" s="45" t="e">
        <f t="shared" si="15"/>
        <v>#VALUE!</v>
      </c>
      <c r="V50" s="45" t="e">
        <f t="shared" si="15"/>
        <v>#VALUE!</v>
      </c>
      <c r="W50" s="45" t="e">
        <f t="shared" si="15"/>
        <v>#VALUE!</v>
      </c>
      <c r="X50" s="45" t="e">
        <f t="shared" si="15"/>
        <v>#VALUE!</v>
      </c>
      <c r="Y50" s="45" t="e">
        <f t="shared" si="15"/>
        <v>#VALUE!</v>
      </c>
      <c r="Z50" s="45" t="e">
        <f t="shared" si="15"/>
        <v>#VALUE!</v>
      </c>
      <c r="AA50" s="45" t="e">
        <f t="shared" si="15"/>
        <v>#VALUE!</v>
      </c>
      <c r="AB50" s="45" t="e">
        <f t="shared" si="15"/>
        <v>#VALUE!</v>
      </c>
      <c r="AC50" s="45" t="e">
        <f t="shared" si="15"/>
        <v>#VALUE!</v>
      </c>
      <c r="AD50" s="45" t="e">
        <f t="shared" si="15"/>
        <v>#VALUE!</v>
      </c>
      <c r="AE50" s="45" t="e">
        <f>IF(AND(DAY(AE41)&gt;=22,DAY(AE41)&lt;=28,AE42="土",OR(AE47="休",AE47="雨")),1,0)</f>
        <v>#VALUE!</v>
      </c>
      <c r="AF50" s="45" t="e">
        <f>IF(AND(DAY(AF41)&gt;=22,DAY(AF41)&lt;=28,AF42="土",OR(AF47="休",AF47="雨")),1,0)</f>
        <v>#VALUE!</v>
      </c>
      <c r="AG50" s="45" t="e">
        <f t="shared" si="15"/>
        <v>#VALUE!</v>
      </c>
      <c r="AH50" s="43" t="s">
        <v>22</v>
      </c>
      <c r="AI50" s="44">
        <f>_xlfn.AGGREGATE(9,6,C50:AG50)</f>
        <v>0</v>
      </c>
      <c r="AJ50" s="28"/>
    </row>
    <row r="52" spans="2:36" hidden="1" x14ac:dyDescent="0.15">
      <c r="C52" s="2" t="e">
        <f>YEAR(C55)</f>
        <v>#VALUE!</v>
      </c>
      <c r="D52" s="2" t="e">
        <f>MONTH(C55)</f>
        <v>#VALUE!</v>
      </c>
    </row>
    <row r="53" spans="2:36" x14ac:dyDescent="0.15">
      <c r="B53" s="6" t="s">
        <v>14</v>
      </c>
      <c r="C53" s="107" t="e">
        <f>C55</f>
        <v>#VALUE!</v>
      </c>
      <c r="D53" s="108"/>
      <c r="E53" s="108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08"/>
      <c r="AG53" s="108"/>
      <c r="AH53" s="108"/>
      <c r="AI53" s="109"/>
    </row>
    <row r="54" spans="2:36" hidden="1" x14ac:dyDescent="0.15">
      <c r="B54" s="34"/>
      <c r="C54" s="21" t="e">
        <f>DATE($C52,$D52,1)</f>
        <v>#VALUE!</v>
      </c>
      <c r="D54" s="21" t="e">
        <f t="shared" ref="D54:AG54" si="16">C54+1</f>
        <v>#VALUE!</v>
      </c>
      <c r="E54" s="21" t="e">
        <f t="shared" si="16"/>
        <v>#VALUE!</v>
      </c>
      <c r="F54" s="21" t="e">
        <f t="shared" si="16"/>
        <v>#VALUE!</v>
      </c>
      <c r="G54" s="21" t="e">
        <f t="shared" si="16"/>
        <v>#VALUE!</v>
      </c>
      <c r="H54" s="21" t="e">
        <f t="shared" si="16"/>
        <v>#VALUE!</v>
      </c>
      <c r="I54" s="21" t="e">
        <f t="shared" si="16"/>
        <v>#VALUE!</v>
      </c>
      <c r="J54" s="21" t="e">
        <f t="shared" si="16"/>
        <v>#VALUE!</v>
      </c>
      <c r="K54" s="21" t="e">
        <f t="shared" si="16"/>
        <v>#VALUE!</v>
      </c>
      <c r="L54" s="21" t="e">
        <f t="shared" si="16"/>
        <v>#VALUE!</v>
      </c>
      <c r="M54" s="21" t="e">
        <f t="shared" si="16"/>
        <v>#VALUE!</v>
      </c>
      <c r="N54" s="21" t="e">
        <f t="shared" si="16"/>
        <v>#VALUE!</v>
      </c>
      <c r="O54" s="21" t="e">
        <f t="shared" si="16"/>
        <v>#VALUE!</v>
      </c>
      <c r="P54" s="21" t="e">
        <f t="shared" si="16"/>
        <v>#VALUE!</v>
      </c>
      <c r="Q54" s="21" t="e">
        <f t="shared" si="16"/>
        <v>#VALUE!</v>
      </c>
      <c r="R54" s="21" t="e">
        <f t="shared" si="16"/>
        <v>#VALUE!</v>
      </c>
      <c r="S54" s="21" t="e">
        <f t="shared" si="16"/>
        <v>#VALUE!</v>
      </c>
      <c r="T54" s="21" t="e">
        <f t="shared" si="16"/>
        <v>#VALUE!</v>
      </c>
      <c r="U54" s="21" t="e">
        <f t="shared" si="16"/>
        <v>#VALUE!</v>
      </c>
      <c r="V54" s="21" t="e">
        <f t="shared" si="16"/>
        <v>#VALUE!</v>
      </c>
      <c r="W54" s="21" t="e">
        <f t="shared" si="16"/>
        <v>#VALUE!</v>
      </c>
      <c r="X54" s="21" t="e">
        <f t="shared" si="16"/>
        <v>#VALUE!</v>
      </c>
      <c r="Y54" s="21" t="e">
        <f t="shared" si="16"/>
        <v>#VALUE!</v>
      </c>
      <c r="Z54" s="21" t="e">
        <f t="shared" si="16"/>
        <v>#VALUE!</v>
      </c>
      <c r="AA54" s="21" t="e">
        <f t="shared" si="16"/>
        <v>#VALUE!</v>
      </c>
      <c r="AB54" s="21" t="e">
        <f t="shared" si="16"/>
        <v>#VALUE!</v>
      </c>
      <c r="AC54" s="21" t="e">
        <f t="shared" si="16"/>
        <v>#VALUE!</v>
      </c>
      <c r="AD54" s="21" t="e">
        <f t="shared" si="16"/>
        <v>#VALUE!</v>
      </c>
      <c r="AE54" s="21" t="e">
        <f t="shared" si="16"/>
        <v>#VALUE!</v>
      </c>
      <c r="AF54" s="21" t="e">
        <f t="shared" si="16"/>
        <v>#VALUE!</v>
      </c>
      <c r="AG54" s="21" t="e">
        <f t="shared" si="16"/>
        <v>#VALUE!</v>
      </c>
      <c r="AH54" s="35"/>
      <c r="AI54" s="36"/>
    </row>
    <row r="55" spans="2:36" x14ac:dyDescent="0.15">
      <c r="B55" s="19" t="s">
        <v>15</v>
      </c>
      <c r="C55" s="37" t="e">
        <f>IF(EDATE(C40,1)&gt;$G$5,"",EDATE(C40,1))</f>
        <v>#VALUE!</v>
      </c>
      <c r="D55" s="21" t="e">
        <f t="shared" ref="D55:AG55" si="17">IF(D54&gt;$G$5,"",IF(C55=EOMONTH(DATE($C52,$D52,1),0),"",IF(C55="","",C55+1)))</f>
        <v>#VALUE!</v>
      </c>
      <c r="E55" s="21" t="e">
        <f t="shared" si="17"/>
        <v>#VALUE!</v>
      </c>
      <c r="F55" s="21" t="e">
        <f t="shared" si="17"/>
        <v>#VALUE!</v>
      </c>
      <c r="G55" s="21" t="e">
        <f t="shared" si="17"/>
        <v>#VALUE!</v>
      </c>
      <c r="H55" s="21" t="e">
        <f t="shared" si="17"/>
        <v>#VALUE!</v>
      </c>
      <c r="I55" s="21" t="e">
        <f t="shared" si="17"/>
        <v>#VALUE!</v>
      </c>
      <c r="J55" s="21" t="e">
        <f t="shared" si="17"/>
        <v>#VALUE!</v>
      </c>
      <c r="K55" s="21" t="e">
        <f t="shared" si="17"/>
        <v>#VALUE!</v>
      </c>
      <c r="L55" s="21" t="e">
        <f t="shared" si="17"/>
        <v>#VALUE!</v>
      </c>
      <c r="M55" s="21" t="e">
        <f t="shared" si="17"/>
        <v>#VALUE!</v>
      </c>
      <c r="N55" s="21" t="e">
        <f t="shared" si="17"/>
        <v>#VALUE!</v>
      </c>
      <c r="O55" s="21" t="e">
        <f t="shared" si="17"/>
        <v>#VALUE!</v>
      </c>
      <c r="P55" s="21" t="e">
        <f t="shared" si="17"/>
        <v>#VALUE!</v>
      </c>
      <c r="Q55" s="21" t="e">
        <f t="shared" si="17"/>
        <v>#VALUE!</v>
      </c>
      <c r="R55" s="21" t="e">
        <f t="shared" si="17"/>
        <v>#VALUE!</v>
      </c>
      <c r="S55" s="21" t="e">
        <f t="shared" si="17"/>
        <v>#VALUE!</v>
      </c>
      <c r="T55" s="21" t="e">
        <f t="shared" si="17"/>
        <v>#VALUE!</v>
      </c>
      <c r="U55" s="21" t="e">
        <f t="shared" si="17"/>
        <v>#VALUE!</v>
      </c>
      <c r="V55" s="21" t="e">
        <f t="shared" si="17"/>
        <v>#VALUE!</v>
      </c>
      <c r="W55" s="21" t="e">
        <f t="shared" si="17"/>
        <v>#VALUE!</v>
      </c>
      <c r="X55" s="21" t="e">
        <f t="shared" si="17"/>
        <v>#VALUE!</v>
      </c>
      <c r="Y55" s="21" t="e">
        <f t="shared" si="17"/>
        <v>#VALUE!</v>
      </c>
      <c r="Z55" s="21" t="e">
        <f t="shared" si="17"/>
        <v>#VALUE!</v>
      </c>
      <c r="AA55" s="21" t="e">
        <f t="shared" si="17"/>
        <v>#VALUE!</v>
      </c>
      <c r="AB55" s="21" t="e">
        <f t="shared" si="17"/>
        <v>#VALUE!</v>
      </c>
      <c r="AC55" s="21" t="e">
        <f t="shared" si="17"/>
        <v>#VALUE!</v>
      </c>
      <c r="AD55" s="21" t="e">
        <f t="shared" si="17"/>
        <v>#VALUE!</v>
      </c>
      <c r="AE55" s="21" t="e">
        <f t="shared" si="17"/>
        <v>#VALUE!</v>
      </c>
      <c r="AF55" s="21" t="e">
        <f t="shared" si="17"/>
        <v>#VALUE!</v>
      </c>
      <c r="AG55" s="21" t="e">
        <f t="shared" si="17"/>
        <v>#VALUE!</v>
      </c>
      <c r="AH55" s="22" t="s">
        <v>16</v>
      </c>
      <c r="AI55" s="23">
        <f>+COUNTIFS(C56:AG56,"土",C57:AG57,"")+COUNTIFS(C56:AG56,"日",C57:AG57,"")</f>
        <v>0</v>
      </c>
    </row>
    <row r="56" spans="2:36" x14ac:dyDescent="0.15">
      <c r="B56" s="24" t="s">
        <v>5</v>
      </c>
      <c r="C56" s="46" t="str">
        <f>IFERROR(TEXT(WEEKDAY(+C55),"aaa"),"")</f>
        <v/>
      </c>
      <c r="D56" s="46" t="str">
        <f t="shared" ref="D56:AG56" si="18">IFERROR(TEXT(WEEKDAY(+D55),"aaa"),"")</f>
        <v/>
      </c>
      <c r="E56" s="46" t="str">
        <f t="shared" si="18"/>
        <v/>
      </c>
      <c r="F56" s="46" t="str">
        <f t="shared" si="18"/>
        <v/>
      </c>
      <c r="G56" s="46" t="str">
        <f t="shared" si="18"/>
        <v/>
      </c>
      <c r="H56" s="46" t="str">
        <f t="shared" si="18"/>
        <v/>
      </c>
      <c r="I56" s="46" t="str">
        <f t="shared" si="18"/>
        <v/>
      </c>
      <c r="J56" s="46" t="str">
        <f t="shared" si="18"/>
        <v/>
      </c>
      <c r="K56" s="46" t="str">
        <f t="shared" si="18"/>
        <v/>
      </c>
      <c r="L56" s="46" t="str">
        <f t="shared" si="18"/>
        <v/>
      </c>
      <c r="M56" s="46" t="str">
        <f t="shared" si="18"/>
        <v/>
      </c>
      <c r="N56" s="46" t="str">
        <f t="shared" si="18"/>
        <v/>
      </c>
      <c r="O56" s="46" t="str">
        <f t="shared" si="18"/>
        <v/>
      </c>
      <c r="P56" s="46" t="str">
        <f t="shared" si="18"/>
        <v/>
      </c>
      <c r="Q56" s="46" t="str">
        <f t="shared" si="18"/>
        <v/>
      </c>
      <c r="R56" s="46" t="str">
        <f t="shared" si="18"/>
        <v/>
      </c>
      <c r="S56" s="46" t="str">
        <f t="shared" si="18"/>
        <v/>
      </c>
      <c r="T56" s="46" t="str">
        <f t="shared" si="18"/>
        <v/>
      </c>
      <c r="U56" s="46" t="str">
        <f t="shared" si="18"/>
        <v/>
      </c>
      <c r="V56" s="46" t="str">
        <f t="shared" si="18"/>
        <v/>
      </c>
      <c r="W56" s="46" t="str">
        <f t="shared" si="18"/>
        <v/>
      </c>
      <c r="X56" s="46" t="str">
        <f t="shared" si="18"/>
        <v/>
      </c>
      <c r="Y56" s="46" t="str">
        <f t="shared" si="18"/>
        <v/>
      </c>
      <c r="Z56" s="46" t="str">
        <f t="shared" si="18"/>
        <v/>
      </c>
      <c r="AA56" s="46" t="str">
        <f t="shared" si="18"/>
        <v/>
      </c>
      <c r="AB56" s="46" t="str">
        <f t="shared" si="18"/>
        <v/>
      </c>
      <c r="AC56" s="46" t="str">
        <f t="shared" si="18"/>
        <v/>
      </c>
      <c r="AD56" s="46" t="str">
        <f t="shared" si="18"/>
        <v/>
      </c>
      <c r="AE56" s="46" t="str">
        <f t="shared" si="18"/>
        <v/>
      </c>
      <c r="AF56" s="46" t="str">
        <f t="shared" si="18"/>
        <v/>
      </c>
      <c r="AG56" s="46" t="str">
        <f t="shared" si="18"/>
        <v/>
      </c>
      <c r="AH56" s="22" t="s">
        <v>20</v>
      </c>
      <c r="AI56" s="23">
        <f>+COUNTIF(C57:AG57,"夏休")+COUNTIF(C57:AG57,"冬休")+COUNTIF(C57:AG57,"中止")+COUNTIF(C57:AG57,"工場")+COUNTIF(C57:AG57,"他")</f>
        <v>0</v>
      </c>
    </row>
    <row r="57" spans="2:36" ht="13.5" customHeight="1" x14ac:dyDescent="0.15">
      <c r="B57" s="110" t="s">
        <v>19</v>
      </c>
      <c r="C57" s="112"/>
      <c r="D57" s="103"/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14"/>
      <c r="AA57" s="114"/>
      <c r="AB57" s="103"/>
      <c r="AC57" s="103"/>
      <c r="AD57" s="103"/>
      <c r="AE57" s="103"/>
      <c r="AF57" s="103"/>
      <c r="AG57" s="104"/>
      <c r="AH57" s="25" t="s">
        <v>2</v>
      </c>
      <c r="AI57" s="26">
        <f>COUNT(C55:AG55)-AI56</f>
        <v>0</v>
      </c>
    </row>
    <row r="58" spans="2:36" ht="13.5" customHeight="1" x14ac:dyDescent="0.15">
      <c r="B58" s="111"/>
      <c r="C58" s="112"/>
      <c r="D58" s="103"/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15"/>
      <c r="AA58" s="115"/>
      <c r="AB58" s="103"/>
      <c r="AC58" s="103"/>
      <c r="AD58" s="103"/>
      <c r="AE58" s="103"/>
      <c r="AF58" s="103"/>
      <c r="AG58" s="104"/>
      <c r="AH58" s="25" t="s">
        <v>6</v>
      </c>
      <c r="AI58" s="27">
        <f>+COUNTIF(C59:AG60,"休")</f>
        <v>0</v>
      </c>
      <c r="AJ58" s="28" t="e">
        <f>IF(AI59&gt;0.285,"",IF(AI58&lt;AI55,"←計画日数が足りません",""))</f>
        <v>#DIV/0!</v>
      </c>
    </row>
    <row r="59" spans="2:36" ht="13.5" customHeight="1" x14ac:dyDescent="0.15">
      <c r="B59" s="105" t="s">
        <v>0</v>
      </c>
      <c r="C59" s="106"/>
      <c r="D59" s="97"/>
      <c r="E59" s="97"/>
      <c r="F59" s="97"/>
      <c r="G59" s="97"/>
      <c r="H59" s="95"/>
      <c r="I59" s="97"/>
      <c r="J59" s="97"/>
      <c r="K59" s="97"/>
      <c r="L59" s="97"/>
      <c r="M59" s="97"/>
      <c r="N59" s="97"/>
      <c r="O59" s="95"/>
      <c r="P59" s="97"/>
      <c r="Q59" s="97"/>
      <c r="R59" s="97"/>
      <c r="S59" s="97"/>
      <c r="T59" s="97"/>
      <c r="U59" s="97"/>
      <c r="V59" s="95"/>
      <c r="W59" s="97"/>
      <c r="X59" s="97"/>
      <c r="Y59" s="97"/>
      <c r="Z59" s="97"/>
      <c r="AA59" s="97"/>
      <c r="AB59" s="97"/>
      <c r="AC59" s="95"/>
      <c r="AD59" s="97"/>
      <c r="AE59" s="97"/>
      <c r="AF59" s="97"/>
      <c r="AG59" s="98"/>
      <c r="AH59" s="25" t="s">
        <v>8</v>
      </c>
      <c r="AI59" s="29" t="e">
        <f>+AI58/AI57</f>
        <v>#DIV/0!</v>
      </c>
    </row>
    <row r="60" spans="2:36" x14ac:dyDescent="0.15">
      <c r="B60" s="105"/>
      <c r="C60" s="106"/>
      <c r="D60" s="97"/>
      <c r="E60" s="97"/>
      <c r="F60" s="97"/>
      <c r="G60" s="97"/>
      <c r="H60" s="95"/>
      <c r="I60" s="97"/>
      <c r="J60" s="97"/>
      <c r="K60" s="97"/>
      <c r="L60" s="97"/>
      <c r="M60" s="97"/>
      <c r="N60" s="97"/>
      <c r="O60" s="95"/>
      <c r="P60" s="97"/>
      <c r="Q60" s="97"/>
      <c r="R60" s="97"/>
      <c r="S60" s="97"/>
      <c r="T60" s="97"/>
      <c r="U60" s="97"/>
      <c r="V60" s="95"/>
      <c r="W60" s="97"/>
      <c r="X60" s="97"/>
      <c r="Y60" s="97"/>
      <c r="Z60" s="97"/>
      <c r="AA60" s="97"/>
      <c r="AB60" s="97"/>
      <c r="AC60" s="95"/>
      <c r="AD60" s="97"/>
      <c r="AE60" s="97"/>
      <c r="AF60" s="97"/>
      <c r="AG60" s="98"/>
      <c r="AH60" s="25" t="s">
        <v>9</v>
      </c>
      <c r="AI60" s="27">
        <f>+COUNTA(C61:AG62)</f>
        <v>0</v>
      </c>
    </row>
    <row r="61" spans="2:36" x14ac:dyDescent="0.15">
      <c r="B61" s="99" t="s">
        <v>7</v>
      </c>
      <c r="C61" s="101"/>
      <c r="D61" s="95"/>
      <c r="E61" s="95"/>
      <c r="F61" s="95"/>
      <c r="G61" s="95"/>
      <c r="H61" s="113"/>
      <c r="I61" s="95"/>
      <c r="J61" s="95"/>
      <c r="K61" s="95"/>
      <c r="L61" s="95"/>
      <c r="M61" s="95"/>
      <c r="N61" s="95"/>
      <c r="O61" s="113"/>
      <c r="P61" s="95"/>
      <c r="Q61" s="95"/>
      <c r="R61" s="95"/>
      <c r="S61" s="95"/>
      <c r="T61" s="95"/>
      <c r="U61" s="95"/>
      <c r="V61" s="113"/>
      <c r="W61" s="95"/>
      <c r="X61" s="95"/>
      <c r="Y61" s="95"/>
      <c r="Z61" s="95"/>
      <c r="AA61" s="95"/>
      <c r="AB61" s="95"/>
      <c r="AC61" s="113"/>
      <c r="AD61" s="95"/>
      <c r="AE61" s="95"/>
      <c r="AF61" s="95"/>
      <c r="AG61" s="93"/>
      <c r="AH61" s="30" t="s">
        <v>4</v>
      </c>
      <c r="AI61" s="31" t="e">
        <f>+AI60/AI57</f>
        <v>#DIV/0!</v>
      </c>
    </row>
    <row r="62" spans="2:36" x14ac:dyDescent="0.15">
      <c r="B62" s="100"/>
      <c r="C62" s="102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4"/>
      <c r="AH62" s="32" t="s">
        <v>13</v>
      </c>
      <c r="AI62" s="33" t="str">
        <f>IF(7&gt;AI57,"対象外",IF(AI60&gt;=AI55,"OK","NG"))</f>
        <v>対象外</v>
      </c>
      <c r="AJ62" s="28" t="str">
        <f>IF(AI62="対象外","←７日間に満たない期間は達成判定の対象外",IF(AI62="NG","←月単位未達成","←月単位達成"))</f>
        <v>←７日間に満たない期間は達成判定の対象外</v>
      </c>
    </row>
    <row r="63" spans="2:36" ht="13.5" hidden="1" customHeight="1" x14ac:dyDescent="0.15">
      <c r="C63" s="42" t="e">
        <f t="shared" ref="C63:AG63" si="19">IF(AND(DAY(C55)&gt;=22,DAY(C55)&lt;=28,C56="土"),1,0)</f>
        <v>#VALUE!</v>
      </c>
      <c r="D63" s="42" t="e">
        <f t="shared" si="19"/>
        <v>#VALUE!</v>
      </c>
      <c r="E63" s="42" t="e">
        <f t="shared" si="19"/>
        <v>#VALUE!</v>
      </c>
      <c r="F63" s="42" t="e">
        <f t="shared" si="19"/>
        <v>#VALUE!</v>
      </c>
      <c r="G63" s="42" t="e">
        <f t="shared" si="19"/>
        <v>#VALUE!</v>
      </c>
      <c r="H63" s="42" t="e">
        <f t="shared" si="19"/>
        <v>#VALUE!</v>
      </c>
      <c r="I63" s="42" t="e">
        <f t="shared" si="19"/>
        <v>#VALUE!</v>
      </c>
      <c r="J63" s="42" t="e">
        <f t="shared" si="19"/>
        <v>#VALUE!</v>
      </c>
      <c r="K63" s="42" t="e">
        <f t="shared" si="19"/>
        <v>#VALUE!</v>
      </c>
      <c r="L63" s="42" t="e">
        <f t="shared" si="19"/>
        <v>#VALUE!</v>
      </c>
      <c r="M63" s="42" t="e">
        <f t="shared" si="19"/>
        <v>#VALUE!</v>
      </c>
      <c r="N63" s="42" t="e">
        <f t="shared" si="19"/>
        <v>#VALUE!</v>
      </c>
      <c r="O63" s="42" t="e">
        <f t="shared" si="19"/>
        <v>#VALUE!</v>
      </c>
      <c r="P63" s="42" t="e">
        <f t="shared" si="19"/>
        <v>#VALUE!</v>
      </c>
      <c r="Q63" s="42" t="e">
        <f t="shared" si="19"/>
        <v>#VALUE!</v>
      </c>
      <c r="R63" s="42" t="e">
        <f t="shared" si="19"/>
        <v>#VALUE!</v>
      </c>
      <c r="S63" s="42" t="e">
        <f t="shared" si="19"/>
        <v>#VALUE!</v>
      </c>
      <c r="T63" s="42" t="e">
        <f t="shared" si="19"/>
        <v>#VALUE!</v>
      </c>
      <c r="U63" s="42" t="e">
        <f t="shared" si="19"/>
        <v>#VALUE!</v>
      </c>
      <c r="V63" s="42" t="e">
        <f t="shared" si="19"/>
        <v>#VALUE!</v>
      </c>
      <c r="W63" s="42" t="e">
        <f t="shared" si="19"/>
        <v>#VALUE!</v>
      </c>
      <c r="X63" s="42" t="e">
        <f t="shared" si="19"/>
        <v>#VALUE!</v>
      </c>
      <c r="Y63" s="42" t="e">
        <f t="shared" si="19"/>
        <v>#VALUE!</v>
      </c>
      <c r="Z63" s="42" t="e">
        <f t="shared" si="19"/>
        <v>#VALUE!</v>
      </c>
      <c r="AA63" s="42" t="e">
        <f t="shared" si="19"/>
        <v>#VALUE!</v>
      </c>
      <c r="AB63" s="42" t="e">
        <f t="shared" si="19"/>
        <v>#VALUE!</v>
      </c>
      <c r="AC63" s="42" t="e">
        <f t="shared" si="19"/>
        <v>#VALUE!</v>
      </c>
      <c r="AD63" s="42" t="e">
        <f t="shared" si="19"/>
        <v>#VALUE!</v>
      </c>
      <c r="AE63" s="42" t="e">
        <f t="shared" si="19"/>
        <v>#VALUE!</v>
      </c>
      <c r="AF63" s="42" t="e">
        <f t="shared" si="19"/>
        <v>#VALUE!</v>
      </c>
      <c r="AG63" s="42" t="e">
        <f t="shared" si="19"/>
        <v>#VALUE!</v>
      </c>
      <c r="AH63" s="43" t="s">
        <v>21</v>
      </c>
      <c r="AI63" s="44">
        <f>_xlfn.AGGREGATE(9,6,C63:AG63)</f>
        <v>0</v>
      </c>
      <c r="AJ63" s="28"/>
    </row>
    <row r="64" spans="2:36" ht="13.5" hidden="1" customHeight="1" x14ac:dyDescent="0.15">
      <c r="C64" s="45" t="e">
        <f t="shared" ref="C64:AG64" si="20">IF(AND(DAY(C55)&gt;=22,DAY(C55)&lt;=28,C56="土",OR(C61="休",C61="雨")),1,0)</f>
        <v>#VALUE!</v>
      </c>
      <c r="D64" s="45" t="e">
        <f t="shared" si="20"/>
        <v>#VALUE!</v>
      </c>
      <c r="E64" s="45" t="e">
        <f t="shared" si="20"/>
        <v>#VALUE!</v>
      </c>
      <c r="F64" s="45" t="e">
        <f t="shared" si="20"/>
        <v>#VALUE!</v>
      </c>
      <c r="G64" s="45" t="e">
        <f t="shared" si="20"/>
        <v>#VALUE!</v>
      </c>
      <c r="H64" s="45" t="e">
        <f t="shared" si="20"/>
        <v>#VALUE!</v>
      </c>
      <c r="I64" s="45" t="e">
        <f t="shared" si="20"/>
        <v>#VALUE!</v>
      </c>
      <c r="J64" s="45" t="e">
        <f t="shared" si="20"/>
        <v>#VALUE!</v>
      </c>
      <c r="K64" s="45" t="e">
        <f t="shared" si="20"/>
        <v>#VALUE!</v>
      </c>
      <c r="L64" s="45" t="e">
        <f t="shared" si="20"/>
        <v>#VALUE!</v>
      </c>
      <c r="M64" s="45" t="e">
        <f t="shared" si="20"/>
        <v>#VALUE!</v>
      </c>
      <c r="N64" s="45" t="e">
        <f t="shared" si="20"/>
        <v>#VALUE!</v>
      </c>
      <c r="O64" s="45" t="e">
        <f t="shared" si="20"/>
        <v>#VALUE!</v>
      </c>
      <c r="P64" s="45" t="e">
        <f t="shared" si="20"/>
        <v>#VALUE!</v>
      </c>
      <c r="Q64" s="45" t="e">
        <f t="shared" si="20"/>
        <v>#VALUE!</v>
      </c>
      <c r="R64" s="45" t="e">
        <f t="shared" si="20"/>
        <v>#VALUE!</v>
      </c>
      <c r="S64" s="45" t="e">
        <f t="shared" si="20"/>
        <v>#VALUE!</v>
      </c>
      <c r="T64" s="45" t="e">
        <f t="shared" si="20"/>
        <v>#VALUE!</v>
      </c>
      <c r="U64" s="45" t="e">
        <f t="shared" si="20"/>
        <v>#VALUE!</v>
      </c>
      <c r="V64" s="45" t="e">
        <f t="shared" si="20"/>
        <v>#VALUE!</v>
      </c>
      <c r="W64" s="45" t="e">
        <f t="shared" si="20"/>
        <v>#VALUE!</v>
      </c>
      <c r="X64" s="45" t="e">
        <f t="shared" si="20"/>
        <v>#VALUE!</v>
      </c>
      <c r="Y64" s="45" t="e">
        <f t="shared" si="20"/>
        <v>#VALUE!</v>
      </c>
      <c r="Z64" s="45" t="e">
        <f t="shared" si="20"/>
        <v>#VALUE!</v>
      </c>
      <c r="AA64" s="45" t="e">
        <f t="shared" si="20"/>
        <v>#VALUE!</v>
      </c>
      <c r="AB64" s="45" t="e">
        <f t="shared" si="20"/>
        <v>#VALUE!</v>
      </c>
      <c r="AC64" s="45" t="e">
        <f t="shared" si="20"/>
        <v>#VALUE!</v>
      </c>
      <c r="AD64" s="45" t="e">
        <f t="shared" si="20"/>
        <v>#VALUE!</v>
      </c>
      <c r="AE64" s="45" t="e">
        <f t="shared" si="20"/>
        <v>#VALUE!</v>
      </c>
      <c r="AF64" s="45" t="e">
        <f t="shared" si="20"/>
        <v>#VALUE!</v>
      </c>
      <c r="AG64" s="45" t="e">
        <f t="shared" si="20"/>
        <v>#VALUE!</v>
      </c>
      <c r="AH64" s="43" t="s">
        <v>22</v>
      </c>
      <c r="AI64" s="44">
        <f>_xlfn.AGGREGATE(9,6,C64:AG64)</f>
        <v>0</v>
      </c>
      <c r="AJ64" s="28"/>
    </row>
    <row r="66" spans="2:36" hidden="1" x14ac:dyDescent="0.15">
      <c r="C66" s="2" t="e">
        <f>YEAR(C69)</f>
        <v>#VALUE!</v>
      </c>
      <c r="D66" s="2" t="e">
        <f>MONTH(C69)</f>
        <v>#VALUE!</v>
      </c>
    </row>
    <row r="67" spans="2:36" x14ac:dyDescent="0.15">
      <c r="B67" s="6" t="s">
        <v>14</v>
      </c>
      <c r="C67" s="107" t="e">
        <f>C69</f>
        <v>#VALUE!</v>
      </c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8"/>
      <c r="AA67" s="108"/>
      <c r="AB67" s="108"/>
      <c r="AC67" s="108"/>
      <c r="AD67" s="108"/>
      <c r="AE67" s="108"/>
      <c r="AF67" s="108"/>
      <c r="AG67" s="108"/>
      <c r="AH67" s="108"/>
      <c r="AI67" s="109"/>
    </row>
    <row r="68" spans="2:36" hidden="1" x14ac:dyDescent="0.15">
      <c r="B68" s="34"/>
      <c r="C68" s="21" t="e">
        <f>DATE($C66,$D66,1)</f>
        <v>#VALUE!</v>
      </c>
      <c r="D68" s="21" t="e">
        <f t="shared" ref="D68:AG68" si="21">C68+1</f>
        <v>#VALUE!</v>
      </c>
      <c r="E68" s="21" t="e">
        <f t="shared" si="21"/>
        <v>#VALUE!</v>
      </c>
      <c r="F68" s="21" t="e">
        <f t="shared" si="21"/>
        <v>#VALUE!</v>
      </c>
      <c r="G68" s="21" t="e">
        <f t="shared" si="21"/>
        <v>#VALUE!</v>
      </c>
      <c r="H68" s="21" t="e">
        <f t="shared" si="21"/>
        <v>#VALUE!</v>
      </c>
      <c r="I68" s="21" t="e">
        <f t="shared" si="21"/>
        <v>#VALUE!</v>
      </c>
      <c r="J68" s="21" t="e">
        <f t="shared" si="21"/>
        <v>#VALUE!</v>
      </c>
      <c r="K68" s="21" t="e">
        <f t="shared" si="21"/>
        <v>#VALUE!</v>
      </c>
      <c r="L68" s="21" t="e">
        <f t="shared" si="21"/>
        <v>#VALUE!</v>
      </c>
      <c r="M68" s="21" t="e">
        <f t="shared" si="21"/>
        <v>#VALUE!</v>
      </c>
      <c r="N68" s="21" t="e">
        <f t="shared" si="21"/>
        <v>#VALUE!</v>
      </c>
      <c r="O68" s="21" t="e">
        <f t="shared" si="21"/>
        <v>#VALUE!</v>
      </c>
      <c r="P68" s="21" t="e">
        <f t="shared" si="21"/>
        <v>#VALUE!</v>
      </c>
      <c r="Q68" s="21" t="e">
        <f t="shared" si="21"/>
        <v>#VALUE!</v>
      </c>
      <c r="R68" s="21" t="e">
        <f t="shared" si="21"/>
        <v>#VALUE!</v>
      </c>
      <c r="S68" s="21" t="e">
        <f t="shared" si="21"/>
        <v>#VALUE!</v>
      </c>
      <c r="T68" s="21" t="e">
        <f t="shared" si="21"/>
        <v>#VALUE!</v>
      </c>
      <c r="U68" s="21" t="e">
        <f t="shared" si="21"/>
        <v>#VALUE!</v>
      </c>
      <c r="V68" s="21" t="e">
        <f t="shared" si="21"/>
        <v>#VALUE!</v>
      </c>
      <c r="W68" s="21" t="e">
        <f t="shared" si="21"/>
        <v>#VALUE!</v>
      </c>
      <c r="X68" s="21" t="e">
        <f t="shared" si="21"/>
        <v>#VALUE!</v>
      </c>
      <c r="Y68" s="21" t="e">
        <f t="shared" si="21"/>
        <v>#VALUE!</v>
      </c>
      <c r="Z68" s="21" t="e">
        <f t="shared" si="21"/>
        <v>#VALUE!</v>
      </c>
      <c r="AA68" s="21" t="e">
        <f t="shared" si="21"/>
        <v>#VALUE!</v>
      </c>
      <c r="AB68" s="21" t="e">
        <f t="shared" si="21"/>
        <v>#VALUE!</v>
      </c>
      <c r="AC68" s="21" t="e">
        <f t="shared" si="21"/>
        <v>#VALUE!</v>
      </c>
      <c r="AD68" s="21" t="e">
        <f t="shared" si="21"/>
        <v>#VALUE!</v>
      </c>
      <c r="AE68" s="21" t="e">
        <f t="shared" si="21"/>
        <v>#VALUE!</v>
      </c>
      <c r="AF68" s="21" t="e">
        <f t="shared" si="21"/>
        <v>#VALUE!</v>
      </c>
      <c r="AG68" s="21" t="e">
        <f t="shared" si="21"/>
        <v>#VALUE!</v>
      </c>
      <c r="AH68" s="35"/>
      <c r="AI68" s="36"/>
    </row>
    <row r="69" spans="2:36" x14ac:dyDescent="0.15">
      <c r="B69" s="19" t="s">
        <v>15</v>
      </c>
      <c r="C69" s="37" t="e">
        <f>IF(EDATE(C54,1)&gt;$G$5,"",EDATE(C54,1))</f>
        <v>#VALUE!</v>
      </c>
      <c r="D69" s="21" t="e">
        <f t="shared" ref="D69:AG69" si="22">IF(D68&gt;$G$5,"",IF(C69=EOMONTH(DATE($C66,$D66,1),0),"",IF(C69="","",C69+1)))</f>
        <v>#VALUE!</v>
      </c>
      <c r="E69" s="21" t="e">
        <f t="shared" si="22"/>
        <v>#VALUE!</v>
      </c>
      <c r="F69" s="21" t="e">
        <f t="shared" si="22"/>
        <v>#VALUE!</v>
      </c>
      <c r="G69" s="21" t="e">
        <f t="shared" si="22"/>
        <v>#VALUE!</v>
      </c>
      <c r="H69" s="21" t="e">
        <f t="shared" si="22"/>
        <v>#VALUE!</v>
      </c>
      <c r="I69" s="21" t="e">
        <f t="shared" si="22"/>
        <v>#VALUE!</v>
      </c>
      <c r="J69" s="21" t="e">
        <f t="shared" si="22"/>
        <v>#VALUE!</v>
      </c>
      <c r="K69" s="21" t="e">
        <f t="shared" si="22"/>
        <v>#VALUE!</v>
      </c>
      <c r="L69" s="21" t="e">
        <f t="shared" si="22"/>
        <v>#VALUE!</v>
      </c>
      <c r="M69" s="21" t="e">
        <f t="shared" si="22"/>
        <v>#VALUE!</v>
      </c>
      <c r="N69" s="21" t="e">
        <f t="shared" si="22"/>
        <v>#VALUE!</v>
      </c>
      <c r="O69" s="21" t="e">
        <f t="shared" si="22"/>
        <v>#VALUE!</v>
      </c>
      <c r="P69" s="21" t="e">
        <f t="shared" si="22"/>
        <v>#VALUE!</v>
      </c>
      <c r="Q69" s="21" t="e">
        <f t="shared" si="22"/>
        <v>#VALUE!</v>
      </c>
      <c r="R69" s="21" t="e">
        <f t="shared" si="22"/>
        <v>#VALUE!</v>
      </c>
      <c r="S69" s="21" t="e">
        <f t="shared" si="22"/>
        <v>#VALUE!</v>
      </c>
      <c r="T69" s="21" t="e">
        <f t="shared" si="22"/>
        <v>#VALUE!</v>
      </c>
      <c r="U69" s="21" t="e">
        <f t="shared" si="22"/>
        <v>#VALUE!</v>
      </c>
      <c r="V69" s="21" t="e">
        <f t="shared" si="22"/>
        <v>#VALUE!</v>
      </c>
      <c r="W69" s="21" t="e">
        <f t="shared" si="22"/>
        <v>#VALUE!</v>
      </c>
      <c r="X69" s="21" t="e">
        <f t="shared" si="22"/>
        <v>#VALUE!</v>
      </c>
      <c r="Y69" s="21" t="e">
        <f t="shared" si="22"/>
        <v>#VALUE!</v>
      </c>
      <c r="Z69" s="21" t="e">
        <f t="shared" si="22"/>
        <v>#VALUE!</v>
      </c>
      <c r="AA69" s="21" t="e">
        <f t="shared" si="22"/>
        <v>#VALUE!</v>
      </c>
      <c r="AB69" s="21" t="e">
        <f t="shared" si="22"/>
        <v>#VALUE!</v>
      </c>
      <c r="AC69" s="21" t="e">
        <f t="shared" si="22"/>
        <v>#VALUE!</v>
      </c>
      <c r="AD69" s="21" t="e">
        <f t="shared" si="22"/>
        <v>#VALUE!</v>
      </c>
      <c r="AE69" s="21" t="e">
        <f t="shared" si="22"/>
        <v>#VALUE!</v>
      </c>
      <c r="AF69" s="21" t="e">
        <f t="shared" si="22"/>
        <v>#VALUE!</v>
      </c>
      <c r="AG69" s="21" t="e">
        <f t="shared" si="22"/>
        <v>#VALUE!</v>
      </c>
      <c r="AH69" s="22" t="s">
        <v>16</v>
      </c>
      <c r="AI69" s="23">
        <f>+COUNTIFS(C70:AG70,"土",C71:AG71,"")+COUNTIFS(C70:AG70,"日",C71:AG71,"")</f>
        <v>0</v>
      </c>
    </row>
    <row r="70" spans="2:36" x14ac:dyDescent="0.15">
      <c r="B70" s="24" t="s">
        <v>5</v>
      </c>
      <c r="C70" s="46" t="str">
        <f>IFERROR(TEXT(WEEKDAY(+C69),"aaa"),"")</f>
        <v/>
      </c>
      <c r="D70" s="46" t="str">
        <f t="shared" ref="D70:AG70" si="23">IFERROR(TEXT(WEEKDAY(+D69),"aaa"),"")</f>
        <v/>
      </c>
      <c r="E70" s="46" t="str">
        <f t="shared" si="23"/>
        <v/>
      </c>
      <c r="F70" s="46" t="str">
        <f t="shared" si="23"/>
        <v/>
      </c>
      <c r="G70" s="46" t="str">
        <f t="shared" si="23"/>
        <v/>
      </c>
      <c r="H70" s="46" t="str">
        <f t="shared" si="23"/>
        <v/>
      </c>
      <c r="I70" s="46" t="str">
        <f t="shared" si="23"/>
        <v/>
      </c>
      <c r="J70" s="46" t="str">
        <f t="shared" si="23"/>
        <v/>
      </c>
      <c r="K70" s="46" t="str">
        <f t="shared" si="23"/>
        <v/>
      </c>
      <c r="L70" s="46" t="str">
        <f t="shared" si="23"/>
        <v/>
      </c>
      <c r="M70" s="46" t="str">
        <f t="shared" si="23"/>
        <v/>
      </c>
      <c r="N70" s="46" t="str">
        <f t="shared" si="23"/>
        <v/>
      </c>
      <c r="O70" s="46" t="str">
        <f t="shared" si="23"/>
        <v/>
      </c>
      <c r="P70" s="46" t="str">
        <f t="shared" si="23"/>
        <v/>
      </c>
      <c r="Q70" s="46" t="str">
        <f t="shared" si="23"/>
        <v/>
      </c>
      <c r="R70" s="46" t="str">
        <f t="shared" si="23"/>
        <v/>
      </c>
      <c r="S70" s="46" t="str">
        <f t="shared" si="23"/>
        <v/>
      </c>
      <c r="T70" s="46" t="str">
        <f t="shared" si="23"/>
        <v/>
      </c>
      <c r="U70" s="46" t="str">
        <f t="shared" si="23"/>
        <v/>
      </c>
      <c r="V70" s="46" t="str">
        <f t="shared" si="23"/>
        <v/>
      </c>
      <c r="W70" s="46" t="str">
        <f t="shared" si="23"/>
        <v/>
      </c>
      <c r="X70" s="46" t="str">
        <f t="shared" si="23"/>
        <v/>
      </c>
      <c r="Y70" s="46" t="str">
        <f t="shared" si="23"/>
        <v/>
      </c>
      <c r="Z70" s="46" t="str">
        <f t="shared" si="23"/>
        <v/>
      </c>
      <c r="AA70" s="46" t="str">
        <f t="shared" si="23"/>
        <v/>
      </c>
      <c r="AB70" s="46" t="str">
        <f t="shared" si="23"/>
        <v/>
      </c>
      <c r="AC70" s="46" t="str">
        <f t="shared" si="23"/>
        <v/>
      </c>
      <c r="AD70" s="46" t="str">
        <f t="shared" si="23"/>
        <v/>
      </c>
      <c r="AE70" s="46" t="str">
        <f t="shared" si="23"/>
        <v/>
      </c>
      <c r="AF70" s="46" t="str">
        <f t="shared" si="23"/>
        <v/>
      </c>
      <c r="AG70" s="46" t="str">
        <f t="shared" si="23"/>
        <v/>
      </c>
      <c r="AH70" s="22" t="s">
        <v>20</v>
      </c>
      <c r="AI70" s="23">
        <f>+COUNTIF(C71:AG71,"夏休")+COUNTIF(C71:AG71,"冬休")+COUNTIF(C71:AG71,"中止")+COUNTIF(C71:AG71,"工場")+COUNTIF(C71:AG71,"他")</f>
        <v>0</v>
      </c>
    </row>
    <row r="71" spans="2:36" ht="13.5" customHeight="1" x14ac:dyDescent="0.15">
      <c r="B71" s="110" t="s">
        <v>19</v>
      </c>
      <c r="C71" s="112"/>
      <c r="D71" s="103"/>
      <c r="E71" s="103"/>
      <c r="F71" s="103"/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3"/>
      <c r="Z71" s="103"/>
      <c r="AA71" s="103"/>
      <c r="AB71" s="103"/>
      <c r="AC71" s="103"/>
      <c r="AD71" s="103"/>
      <c r="AE71" s="103"/>
      <c r="AF71" s="103"/>
      <c r="AG71" s="104"/>
      <c r="AH71" s="25" t="s">
        <v>2</v>
      </c>
      <c r="AI71" s="26">
        <f>COUNT(C69:AG69)-AI70</f>
        <v>0</v>
      </c>
    </row>
    <row r="72" spans="2:36" ht="13.5" customHeight="1" x14ac:dyDescent="0.15">
      <c r="B72" s="111"/>
      <c r="C72" s="112"/>
      <c r="D72" s="103"/>
      <c r="E72" s="103"/>
      <c r="F72" s="103"/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3"/>
      <c r="Z72" s="103"/>
      <c r="AA72" s="103"/>
      <c r="AB72" s="103"/>
      <c r="AC72" s="103"/>
      <c r="AD72" s="103"/>
      <c r="AE72" s="103"/>
      <c r="AF72" s="103"/>
      <c r="AG72" s="104"/>
      <c r="AH72" s="25" t="s">
        <v>6</v>
      </c>
      <c r="AI72" s="27">
        <f>+COUNTIF(C73:AG74,"休")</f>
        <v>0</v>
      </c>
      <c r="AJ72" s="28" t="e">
        <f>IF(AI73&gt;0.285,"",IF(AI72&lt;AI69,"←計画日数が足りません",""))</f>
        <v>#DIV/0!</v>
      </c>
    </row>
    <row r="73" spans="2:36" ht="13.5" customHeight="1" x14ac:dyDescent="0.15">
      <c r="B73" s="105" t="s">
        <v>0</v>
      </c>
      <c r="C73" s="106"/>
      <c r="D73" s="97"/>
      <c r="E73" s="95"/>
      <c r="F73" s="97"/>
      <c r="G73" s="97"/>
      <c r="H73" s="97"/>
      <c r="I73" s="97"/>
      <c r="J73" s="97"/>
      <c r="K73" s="97"/>
      <c r="L73" s="95"/>
      <c r="M73" s="97"/>
      <c r="N73" s="97"/>
      <c r="O73" s="97"/>
      <c r="P73" s="97"/>
      <c r="Q73" s="97"/>
      <c r="R73" s="97"/>
      <c r="S73" s="95"/>
      <c r="T73" s="97"/>
      <c r="U73" s="97"/>
      <c r="V73" s="97"/>
      <c r="W73" s="97"/>
      <c r="X73" s="97"/>
      <c r="Y73" s="97"/>
      <c r="Z73" s="95"/>
      <c r="AA73" s="97"/>
      <c r="AB73" s="97"/>
      <c r="AC73" s="97"/>
      <c r="AD73" s="97"/>
      <c r="AE73" s="97"/>
      <c r="AF73" s="97"/>
      <c r="AG73" s="98"/>
      <c r="AH73" s="25" t="s">
        <v>8</v>
      </c>
      <c r="AI73" s="29" t="e">
        <f>+AI72/AI71</f>
        <v>#DIV/0!</v>
      </c>
    </row>
    <row r="74" spans="2:36" x14ac:dyDescent="0.15">
      <c r="B74" s="105"/>
      <c r="C74" s="106"/>
      <c r="D74" s="97"/>
      <c r="E74" s="95"/>
      <c r="F74" s="97"/>
      <c r="G74" s="97"/>
      <c r="H74" s="97"/>
      <c r="I74" s="97"/>
      <c r="J74" s="97"/>
      <c r="K74" s="97"/>
      <c r="L74" s="95"/>
      <c r="M74" s="97"/>
      <c r="N74" s="97"/>
      <c r="O74" s="97"/>
      <c r="P74" s="97"/>
      <c r="Q74" s="97"/>
      <c r="R74" s="97"/>
      <c r="S74" s="95"/>
      <c r="T74" s="97"/>
      <c r="U74" s="97"/>
      <c r="V74" s="97"/>
      <c r="W74" s="97"/>
      <c r="X74" s="97"/>
      <c r="Y74" s="97"/>
      <c r="Z74" s="95"/>
      <c r="AA74" s="97"/>
      <c r="AB74" s="97"/>
      <c r="AC74" s="97"/>
      <c r="AD74" s="97"/>
      <c r="AE74" s="97"/>
      <c r="AF74" s="97"/>
      <c r="AG74" s="98"/>
      <c r="AH74" s="25" t="s">
        <v>9</v>
      </c>
      <c r="AI74" s="27">
        <f>+COUNTA(C75:AG76)</f>
        <v>0</v>
      </c>
    </row>
    <row r="75" spans="2:36" x14ac:dyDescent="0.15">
      <c r="B75" s="99" t="s">
        <v>7</v>
      </c>
      <c r="C75" s="101"/>
      <c r="D75" s="95"/>
      <c r="E75" s="113"/>
      <c r="F75" s="95"/>
      <c r="G75" s="95"/>
      <c r="H75" s="95"/>
      <c r="I75" s="95"/>
      <c r="J75" s="95"/>
      <c r="K75" s="95"/>
      <c r="L75" s="113"/>
      <c r="M75" s="95"/>
      <c r="N75" s="95"/>
      <c r="O75" s="95"/>
      <c r="P75" s="95"/>
      <c r="Q75" s="95"/>
      <c r="R75" s="95"/>
      <c r="S75" s="113"/>
      <c r="T75" s="95"/>
      <c r="U75" s="95"/>
      <c r="V75" s="95"/>
      <c r="W75" s="95"/>
      <c r="X75" s="95"/>
      <c r="Y75" s="95"/>
      <c r="Z75" s="113"/>
      <c r="AA75" s="95"/>
      <c r="AB75" s="95"/>
      <c r="AC75" s="95"/>
      <c r="AD75" s="95"/>
      <c r="AE75" s="95"/>
      <c r="AF75" s="95"/>
      <c r="AG75" s="93"/>
      <c r="AH75" s="30" t="s">
        <v>4</v>
      </c>
      <c r="AI75" s="31" t="e">
        <f>+AI74/AI71</f>
        <v>#DIV/0!</v>
      </c>
    </row>
    <row r="76" spans="2:36" x14ac:dyDescent="0.15">
      <c r="B76" s="100"/>
      <c r="C76" s="102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4"/>
      <c r="AH76" s="32" t="s">
        <v>13</v>
      </c>
      <c r="AI76" s="33" t="str">
        <f>IF(7&gt;AI71,"対象外",IF(AI74&gt;=AI69,"OK","NG"))</f>
        <v>対象外</v>
      </c>
      <c r="AJ76" s="28" t="str">
        <f>IF(AI76="対象外","←７日間に満たない期間は達成判定の対象外",IF(AI76="NG","←月単位未達成","←月単位達成"))</f>
        <v>←７日間に満たない期間は達成判定の対象外</v>
      </c>
    </row>
    <row r="77" spans="2:36" hidden="1" x14ac:dyDescent="0.15">
      <c r="C77" s="42" t="e">
        <f t="shared" ref="C77:AG77" si="24">IF(AND(DAY(C69)&gt;=22,DAY(C69)&lt;=28,C70="土"),1,0)</f>
        <v>#VALUE!</v>
      </c>
      <c r="D77" s="42" t="e">
        <f t="shared" si="24"/>
        <v>#VALUE!</v>
      </c>
      <c r="E77" s="42" t="e">
        <f t="shared" si="24"/>
        <v>#VALUE!</v>
      </c>
      <c r="F77" s="42" t="e">
        <f t="shared" si="24"/>
        <v>#VALUE!</v>
      </c>
      <c r="G77" s="42" t="e">
        <f t="shared" si="24"/>
        <v>#VALUE!</v>
      </c>
      <c r="H77" s="42" t="e">
        <f t="shared" si="24"/>
        <v>#VALUE!</v>
      </c>
      <c r="I77" s="42" t="e">
        <f t="shared" si="24"/>
        <v>#VALUE!</v>
      </c>
      <c r="J77" s="42" t="e">
        <f t="shared" si="24"/>
        <v>#VALUE!</v>
      </c>
      <c r="K77" s="42" t="e">
        <f t="shared" si="24"/>
        <v>#VALUE!</v>
      </c>
      <c r="L77" s="42" t="e">
        <f t="shared" si="24"/>
        <v>#VALUE!</v>
      </c>
      <c r="M77" s="42" t="e">
        <f t="shared" si="24"/>
        <v>#VALUE!</v>
      </c>
      <c r="N77" s="42" t="e">
        <f t="shared" si="24"/>
        <v>#VALUE!</v>
      </c>
      <c r="O77" s="42" t="e">
        <f t="shared" si="24"/>
        <v>#VALUE!</v>
      </c>
      <c r="P77" s="42" t="e">
        <f t="shared" si="24"/>
        <v>#VALUE!</v>
      </c>
      <c r="Q77" s="42" t="e">
        <f t="shared" si="24"/>
        <v>#VALUE!</v>
      </c>
      <c r="R77" s="42" t="e">
        <f t="shared" si="24"/>
        <v>#VALUE!</v>
      </c>
      <c r="S77" s="42" t="e">
        <f t="shared" si="24"/>
        <v>#VALUE!</v>
      </c>
      <c r="T77" s="42" t="e">
        <f t="shared" si="24"/>
        <v>#VALUE!</v>
      </c>
      <c r="U77" s="42" t="e">
        <f t="shared" si="24"/>
        <v>#VALUE!</v>
      </c>
      <c r="V77" s="42" t="e">
        <f t="shared" si="24"/>
        <v>#VALUE!</v>
      </c>
      <c r="W77" s="42" t="e">
        <f t="shared" si="24"/>
        <v>#VALUE!</v>
      </c>
      <c r="X77" s="42" t="e">
        <f t="shared" si="24"/>
        <v>#VALUE!</v>
      </c>
      <c r="Y77" s="42" t="e">
        <f t="shared" si="24"/>
        <v>#VALUE!</v>
      </c>
      <c r="Z77" s="42" t="e">
        <f t="shared" si="24"/>
        <v>#VALUE!</v>
      </c>
      <c r="AA77" s="42" t="e">
        <f t="shared" si="24"/>
        <v>#VALUE!</v>
      </c>
      <c r="AB77" s="42" t="e">
        <f t="shared" si="24"/>
        <v>#VALUE!</v>
      </c>
      <c r="AC77" s="42" t="e">
        <f t="shared" si="24"/>
        <v>#VALUE!</v>
      </c>
      <c r="AD77" s="42" t="e">
        <f t="shared" si="24"/>
        <v>#VALUE!</v>
      </c>
      <c r="AE77" s="42" t="e">
        <f t="shared" si="24"/>
        <v>#VALUE!</v>
      </c>
      <c r="AF77" s="42" t="e">
        <f t="shared" si="24"/>
        <v>#VALUE!</v>
      </c>
      <c r="AG77" s="42" t="e">
        <f t="shared" si="24"/>
        <v>#VALUE!</v>
      </c>
      <c r="AH77" s="43" t="s">
        <v>21</v>
      </c>
      <c r="AI77" s="44">
        <f>_xlfn.AGGREGATE(9,6,C77:AG77)</f>
        <v>0</v>
      </c>
      <c r="AJ77" s="28"/>
    </row>
    <row r="78" spans="2:36" hidden="1" x14ac:dyDescent="0.15">
      <c r="C78" s="45" t="e">
        <f t="shared" ref="C78:AG78" si="25">IF(AND(DAY(C69)&gt;=22,DAY(C69)&lt;=28,C70="土",OR(C75="休",C75="雨")),1,0)</f>
        <v>#VALUE!</v>
      </c>
      <c r="D78" s="45" t="e">
        <f t="shared" si="25"/>
        <v>#VALUE!</v>
      </c>
      <c r="E78" s="45" t="e">
        <f t="shared" si="25"/>
        <v>#VALUE!</v>
      </c>
      <c r="F78" s="45" t="e">
        <f t="shared" si="25"/>
        <v>#VALUE!</v>
      </c>
      <c r="G78" s="45" t="e">
        <f t="shared" si="25"/>
        <v>#VALUE!</v>
      </c>
      <c r="H78" s="45" t="e">
        <f t="shared" si="25"/>
        <v>#VALUE!</v>
      </c>
      <c r="I78" s="45" t="e">
        <f t="shared" si="25"/>
        <v>#VALUE!</v>
      </c>
      <c r="J78" s="45" t="e">
        <f t="shared" si="25"/>
        <v>#VALUE!</v>
      </c>
      <c r="K78" s="45" t="e">
        <f t="shared" si="25"/>
        <v>#VALUE!</v>
      </c>
      <c r="L78" s="45" t="e">
        <f t="shared" si="25"/>
        <v>#VALUE!</v>
      </c>
      <c r="M78" s="45" t="e">
        <f t="shared" si="25"/>
        <v>#VALUE!</v>
      </c>
      <c r="N78" s="45" t="e">
        <f t="shared" si="25"/>
        <v>#VALUE!</v>
      </c>
      <c r="O78" s="45" t="e">
        <f t="shared" si="25"/>
        <v>#VALUE!</v>
      </c>
      <c r="P78" s="45" t="e">
        <f t="shared" si="25"/>
        <v>#VALUE!</v>
      </c>
      <c r="Q78" s="45" t="e">
        <f t="shared" si="25"/>
        <v>#VALUE!</v>
      </c>
      <c r="R78" s="45" t="e">
        <f t="shared" si="25"/>
        <v>#VALUE!</v>
      </c>
      <c r="S78" s="45" t="e">
        <f t="shared" si="25"/>
        <v>#VALUE!</v>
      </c>
      <c r="T78" s="45" t="e">
        <f t="shared" si="25"/>
        <v>#VALUE!</v>
      </c>
      <c r="U78" s="45" t="e">
        <f t="shared" si="25"/>
        <v>#VALUE!</v>
      </c>
      <c r="V78" s="45" t="e">
        <f t="shared" si="25"/>
        <v>#VALUE!</v>
      </c>
      <c r="W78" s="45" t="e">
        <f t="shared" si="25"/>
        <v>#VALUE!</v>
      </c>
      <c r="X78" s="45" t="e">
        <f t="shared" si="25"/>
        <v>#VALUE!</v>
      </c>
      <c r="Y78" s="45" t="e">
        <f t="shared" si="25"/>
        <v>#VALUE!</v>
      </c>
      <c r="Z78" s="45" t="e">
        <f t="shared" si="25"/>
        <v>#VALUE!</v>
      </c>
      <c r="AA78" s="45" t="e">
        <f t="shared" si="25"/>
        <v>#VALUE!</v>
      </c>
      <c r="AB78" s="45" t="e">
        <f t="shared" si="25"/>
        <v>#VALUE!</v>
      </c>
      <c r="AC78" s="45" t="e">
        <f t="shared" si="25"/>
        <v>#VALUE!</v>
      </c>
      <c r="AD78" s="45" t="e">
        <f t="shared" si="25"/>
        <v>#VALUE!</v>
      </c>
      <c r="AE78" s="45" t="e">
        <f t="shared" si="25"/>
        <v>#VALUE!</v>
      </c>
      <c r="AF78" s="45" t="e">
        <f t="shared" si="25"/>
        <v>#VALUE!</v>
      </c>
      <c r="AG78" s="45" t="e">
        <f t="shared" si="25"/>
        <v>#VALUE!</v>
      </c>
      <c r="AH78" s="43" t="s">
        <v>22</v>
      </c>
      <c r="AI78" s="44">
        <f>_xlfn.AGGREGATE(9,6,C78:AG78)</f>
        <v>0</v>
      </c>
      <c r="AJ78" s="28"/>
    </row>
    <row r="80" spans="2:36" hidden="1" x14ac:dyDescent="0.15">
      <c r="C80" s="2" t="e">
        <f>YEAR(C83)</f>
        <v>#VALUE!</v>
      </c>
      <c r="D80" s="2" t="e">
        <f>MONTH(C83)</f>
        <v>#VALUE!</v>
      </c>
    </row>
    <row r="81" spans="2:36" x14ac:dyDescent="0.15">
      <c r="B81" s="6" t="s">
        <v>14</v>
      </c>
      <c r="C81" s="107" t="e">
        <f>C83</f>
        <v>#VALUE!</v>
      </c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108"/>
      <c r="AI81" s="109"/>
    </row>
    <row r="82" spans="2:36" hidden="1" x14ac:dyDescent="0.15">
      <c r="B82" s="34"/>
      <c r="C82" s="21" t="e">
        <f>DATE($C80,$D80,1)</f>
        <v>#VALUE!</v>
      </c>
      <c r="D82" s="21" t="e">
        <f t="shared" ref="D82:AG82" si="26">C82+1</f>
        <v>#VALUE!</v>
      </c>
      <c r="E82" s="21" t="e">
        <f t="shared" si="26"/>
        <v>#VALUE!</v>
      </c>
      <c r="F82" s="21" t="e">
        <f t="shared" si="26"/>
        <v>#VALUE!</v>
      </c>
      <c r="G82" s="21" t="e">
        <f t="shared" si="26"/>
        <v>#VALUE!</v>
      </c>
      <c r="H82" s="21" t="e">
        <f t="shared" si="26"/>
        <v>#VALUE!</v>
      </c>
      <c r="I82" s="21" t="e">
        <f t="shared" si="26"/>
        <v>#VALUE!</v>
      </c>
      <c r="J82" s="21" t="e">
        <f t="shared" si="26"/>
        <v>#VALUE!</v>
      </c>
      <c r="K82" s="21" t="e">
        <f t="shared" si="26"/>
        <v>#VALUE!</v>
      </c>
      <c r="L82" s="21" t="e">
        <f t="shared" si="26"/>
        <v>#VALUE!</v>
      </c>
      <c r="M82" s="21" t="e">
        <f t="shared" si="26"/>
        <v>#VALUE!</v>
      </c>
      <c r="N82" s="21" t="e">
        <f t="shared" si="26"/>
        <v>#VALUE!</v>
      </c>
      <c r="O82" s="21" t="e">
        <f t="shared" si="26"/>
        <v>#VALUE!</v>
      </c>
      <c r="P82" s="21" t="e">
        <f t="shared" si="26"/>
        <v>#VALUE!</v>
      </c>
      <c r="Q82" s="21" t="e">
        <f t="shared" si="26"/>
        <v>#VALUE!</v>
      </c>
      <c r="R82" s="21" t="e">
        <f t="shared" si="26"/>
        <v>#VALUE!</v>
      </c>
      <c r="S82" s="21" t="e">
        <f t="shared" si="26"/>
        <v>#VALUE!</v>
      </c>
      <c r="T82" s="21" t="e">
        <f t="shared" si="26"/>
        <v>#VALUE!</v>
      </c>
      <c r="U82" s="21" t="e">
        <f t="shared" si="26"/>
        <v>#VALUE!</v>
      </c>
      <c r="V82" s="21" t="e">
        <f t="shared" si="26"/>
        <v>#VALUE!</v>
      </c>
      <c r="W82" s="21" t="e">
        <f t="shared" si="26"/>
        <v>#VALUE!</v>
      </c>
      <c r="X82" s="21" t="e">
        <f t="shared" si="26"/>
        <v>#VALUE!</v>
      </c>
      <c r="Y82" s="21" t="e">
        <f t="shared" si="26"/>
        <v>#VALUE!</v>
      </c>
      <c r="Z82" s="21" t="e">
        <f t="shared" si="26"/>
        <v>#VALUE!</v>
      </c>
      <c r="AA82" s="21" t="e">
        <f t="shared" si="26"/>
        <v>#VALUE!</v>
      </c>
      <c r="AB82" s="21" t="e">
        <f t="shared" si="26"/>
        <v>#VALUE!</v>
      </c>
      <c r="AC82" s="21" t="e">
        <f t="shared" si="26"/>
        <v>#VALUE!</v>
      </c>
      <c r="AD82" s="21" t="e">
        <f t="shared" si="26"/>
        <v>#VALUE!</v>
      </c>
      <c r="AE82" s="21" t="e">
        <f t="shared" si="26"/>
        <v>#VALUE!</v>
      </c>
      <c r="AF82" s="21" t="e">
        <f t="shared" si="26"/>
        <v>#VALUE!</v>
      </c>
      <c r="AG82" s="21" t="e">
        <f t="shared" si="26"/>
        <v>#VALUE!</v>
      </c>
      <c r="AH82" s="35"/>
      <c r="AI82" s="36"/>
    </row>
    <row r="83" spans="2:36" x14ac:dyDescent="0.15">
      <c r="B83" s="19" t="s">
        <v>15</v>
      </c>
      <c r="C83" s="37" t="e">
        <f>IF(EDATE(C68,1)&gt;$G$5,"",EDATE(C68,1))</f>
        <v>#VALUE!</v>
      </c>
      <c r="D83" s="21" t="e">
        <f t="shared" ref="D83:AG83" si="27">IF(D82&gt;$G$5,"",IF(C83=EOMONTH(DATE($C80,$D80,1),0),"",IF(C83="","",C83+1)))</f>
        <v>#VALUE!</v>
      </c>
      <c r="E83" s="21" t="e">
        <f t="shared" si="27"/>
        <v>#VALUE!</v>
      </c>
      <c r="F83" s="21" t="e">
        <f t="shared" si="27"/>
        <v>#VALUE!</v>
      </c>
      <c r="G83" s="21" t="e">
        <f t="shared" si="27"/>
        <v>#VALUE!</v>
      </c>
      <c r="H83" s="21" t="e">
        <f t="shared" si="27"/>
        <v>#VALUE!</v>
      </c>
      <c r="I83" s="21" t="e">
        <f t="shared" si="27"/>
        <v>#VALUE!</v>
      </c>
      <c r="J83" s="21" t="e">
        <f t="shared" si="27"/>
        <v>#VALUE!</v>
      </c>
      <c r="K83" s="21" t="e">
        <f t="shared" si="27"/>
        <v>#VALUE!</v>
      </c>
      <c r="L83" s="21" t="e">
        <f t="shared" si="27"/>
        <v>#VALUE!</v>
      </c>
      <c r="M83" s="21" t="e">
        <f t="shared" si="27"/>
        <v>#VALUE!</v>
      </c>
      <c r="N83" s="21" t="e">
        <f t="shared" si="27"/>
        <v>#VALUE!</v>
      </c>
      <c r="O83" s="21" t="e">
        <f t="shared" si="27"/>
        <v>#VALUE!</v>
      </c>
      <c r="P83" s="21" t="e">
        <f t="shared" si="27"/>
        <v>#VALUE!</v>
      </c>
      <c r="Q83" s="21" t="e">
        <f t="shared" si="27"/>
        <v>#VALUE!</v>
      </c>
      <c r="R83" s="21" t="e">
        <f t="shared" si="27"/>
        <v>#VALUE!</v>
      </c>
      <c r="S83" s="21" t="e">
        <f t="shared" si="27"/>
        <v>#VALUE!</v>
      </c>
      <c r="T83" s="21" t="e">
        <f t="shared" si="27"/>
        <v>#VALUE!</v>
      </c>
      <c r="U83" s="21" t="e">
        <f t="shared" si="27"/>
        <v>#VALUE!</v>
      </c>
      <c r="V83" s="21" t="e">
        <f t="shared" si="27"/>
        <v>#VALUE!</v>
      </c>
      <c r="W83" s="21" t="e">
        <f t="shared" si="27"/>
        <v>#VALUE!</v>
      </c>
      <c r="X83" s="21" t="e">
        <f t="shared" si="27"/>
        <v>#VALUE!</v>
      </c>
      <c r="Y83" s="21" t="e">
        <f t="shared" si="27"/>
        <v>#VALUE!</v>
      </c>
      <c r="Z83" s="21" t="e">
        <f t="shared" si="27"/>
        <v>#VALUE!</v>
      </c>
      <c r="AA83" s="21" t="e">
        <f t="shared" si="27"/>
        <v>#VALUE!</v>
      </c>
      <c r="AB83" s="21" t="e">
        <f t="shared" si="27"/>
        <v>#VALUE!</v>
      </c>
      <c r="AC83" s="21" t="e">
        <f t="shared" si="27"/>
        <v>#VALUE!</v>
      </c>
      <c r="AD83" s="21" t="e">
        <f t="shared" si="27"/>
        <v>#VALUE!</v>
      </c>
      <c r="AE83" s="21" t="e">
        <f t="shared" si="27"/>
        <v>#VALUE!</v>
      </c>
      <c r="AF83" s="21" t="e">
        <f t="shared" si="27"/>
        <v>#VALUE!</v>
      </c>
      <c r="AG83" s="21" t="e">
        <f t="shared" si="27"/>
        <v>#VALUE!</v>
      </c>
      <c r="AH83" s="22" t="s">
        <v>16</v>
      </c>
      <c r="AI83" s="23">
        <f>+COUNTIFS(C84:AG84,"土",C85:AG85,"")+COUNTIFS(C84:AG84,"日",C85:AG85,"")</f>
        <v>0</v>
      </c>
    </row>
    <row r="84" spans="2:36" x14ac:dyDescent="0.15">
      <c r="B84" s="24" t="s">
        <v>5</v>
      </c>
      <c r="C84" s="46" t="str">
        <f>IFERROR(TEXT(WEEKDAY(+C83),"aaa"),"")</f>
        <v/>
      </c>
      <c r="D84" s="46" t="str">
        <f t="shared" ref="D84:AG84" si="28">IFERROR(TEXT(WEEKDAY(+D83),"aaa"),"")</f>
        <v/>
      </c>
      <c r="E84" s="46" t="str">
        <f t="shared" si="28"/>
        <v/>
      </c>
      <c r="F84" s="46" t="str">
        <f t="shared" si="28"/>
        <v/>
      </c>
      <c r="G84" s="46" t="str">
        <f t="shared" si="28"/>
        <v/>
      </c>
      <c r="H84" s="46" t="str">
        <f t="shared" si="28"/>
        <v/>
      </c>
      <c r="I84" s="46" t="str">
        <f t="shared" si="28"/>
        <v/>
      </c>
      <c r="J84" s="46" t="str">
        <f t="shared" si="28"/>
        <v/>
      </c>
      <c r="K84" s="46" t="str">
        <f t="shared" si="28"/>
        <v/>
      </c>
      <c r="L84" s="46" t="str">
        <f t="shared" si="28"/>
        <v/>
      </c>
      <c r="M84" s="46" t="str">
        <f t="shared" si="28"/>
        <v/>
      </c>
      <c r="N84" s="46" t="str">
        <f t="shared" si="28"/>
        <v/>
      </c>
      <c r="O84" s="46" t="str">
        <f t="shared" si="28"/>
        <v/>
      </c>
      <c r="P84" s="46" t="str">
        <f t="shared" si="28"/>
        <v/>
      </c>
      <c r="Q84" s="46" t="str">
        <f t="shared" si="28"/>
        <v/>
      </c>
      <c r="R84" s="46" t="str">
        <f t="shared" si="28"/>
        <v/>
      </c>
      <c r="S84" s="46" t="str">
        <f t="shared" si="28"/>
        <v/>
      </c>
      <c r="T84" s="46" t="str">
        <f t="shared" si="28"/>
        <v/>
      </c>
      <c r="U84" s="46" t="str">
        <f t="shared" si="28"/>
        <v/>
      </c>
      <c r="V84" s="46" t="str">
        <f t="shared" si="28"/>
        <v/>
      </c>
      <c r="W84" s="46" t="str">
        <f t="shared" si="28"/>
        <v/>
      </c>
      <c r="X84" s="46" t="str">
        <f t="shared" si="28"/>
        <v/>
      </c>
      <c r="Y84" s="46" t="str">
        <f t="shared" si="28"/>
        <v/>
      </c>
      <c r="Z84" s="46" t="str">
        <f t="shared" si="28"/>
        <v/>
      </c>
      <c r="AA84" s="46" t="str">
        <f t="shared" si="28"/>
        <v/>
      </c>
      <c r="AB84" s="46" t="str">
        <f t="shared" si="28"/>
        <v/>
      </c>
      <c r="AC84" s="46" t="str">
        <f t="shared" si="28"/>
        <v/>
      </c>
      <c r="AD84" s="46" t="str">
        <f t="shared" si="28"/>
        <v/>
      </c>
      <c r="AE84" s="46" t="str">
        <f t="shared" si="28"/>
        <v/>
      </c>
      <c r="AF84" s="46" t="str">
        <f t="shared" si="28"/>
        <v/>
      </c>
      <c r="AG84" s="46" t="str">
        <f t="shared" si="28"/>
        <v/>
      </c>
      <c r="AH84" s="22" t="s">
        <v>20</v>
      </c>
      <c r="AI84" s="23">
        <f>+COUNTIF(C85:AG85,"夏休")+COUNTIF(C85:AG85,"冬休")+COUNTIF(C85:AG85,"中止")+COUNTIF(C85:AG85,"工場")+COUNTIF(C85:AG85,"他")</f>
        <v>0</v>
      </c>
    </row>
    <row r="85" spans="2:36" ht="13.5" customHeight="1" x14ac:dyDescent="0.15">
      <c r="B85" s="110" t="s">
        <v>19</v>
      </c>
      <c r="C85" s="112"/>
      <c r="D85" s="103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3"/>
      <c r="AA85" s="103"/>
      <c r="AB85" s="103"/>
      <c r="AC85" s="103"/>
      <c r="AD85" s="103"/>
      <c r="AE85" s="103"/>
      <c r="AF85" s="103"/>
      <c r="AG85" s="104"/>
      <c r="AH85" s="25" t="s">
        <v>2</v>
      </c>
      <c r="AI85" s="26">
        <f>COUNT(C83:AG83)-AI84</f>
        <v>0</v>
      </c>
    </row>
    <row r="86" spans="2:36" ht="13.5" customHeight="1" x14ac:dyDescent="0.15">
      <c r="B86" s="111"/>
      <c r="C86" s="112"/>
      <c r="D86" s="103"/>
      <c r="E86" s="103"/>
      <c r="F86" s="103"/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4"/>
      <c r="AH86" s="25" t="s">
        <v>6</v>
      </c>
      <c r="AI86" s="27">
        <f>+COUNTIF(C87:AG88,"休")</f>
        <v>0</v>
      </c>
      <c r="AJ86" s="28" t="e">
        <f>IF(AI87&gt;0.285,"",IF(AI86&lt;AI83,"←計画日数が足りません",""))</f>
        <v>#DIV/0!</v>
      </c>
    </row>
    <row r="87" spans="2:36" ht="13.5" customHeight="1" x14ac:dyDescent="0.15">
      <c r="B87" s="105" t="s">
        <v>0</v>
      </c>
      <c r="C87" s="106"/>
      <c r="D87" s="97"/>
      <c r="E87" s="97"/>
      <c r="F87" s="97"/>
      <c r="G87" s="97"/>
      <c r="H87" s="97"/>
      <c r="I87" s="95"/>
      <c r="J87" s="97"/>
      <c r="K87" s="97"/>
      <c r="L87" s="97"/>
      <c r="M87" s="97"/>
      <c r="N87" s="97"/>
      <c r="O87" s="97"/>
      <c r="P87" s="95"/>
      <c r="Q87" s="97"/>
      <c r="R87" s="97"/>
      <c r="S87" s="97"/>
      <c r="T87" s="97"/>
      <c r="U87" s="97"/>
      <c r="V87" s="97"/>
      <c r="W87" s="95"/>
      <c r="X87" s="97"/>
      <c r="Y87" s="97"/>
      <c r="Z87" s="97"/>
      <c r="AA87" s="97"/>
      <c r="AB87" s="97"/>
      <c r="AC87" s="97"/>
      <c r="AD87" s="95"/>
      <c r="AE87" s="97"/>
      <c r="AF87" s="97"/>
      <c r="AG87" s="98"/>
      <c r="AH87" s="25" t="s">
        <v>8</v>
      </c>
      <c r="AI87" s="29" t="e">
        <f>+AI86/AI85</f>
        <v>#DIV/0!</v>
      </c>
    </row>
    <row r="88" spans="2:36" x14ac:dyDescent="0.15">
      <c r="B88" s="105"/>
      <c r="C88" s="106"/>
      <c r="D88" s="97"/>
      <c r="E88" s="97"/>
      <c r="F88" s="97"/>
      <c r="G88" s="97"/>
      <c r="H88" s="97"/>
      <c r="I88" s="95"/>
      <c r="J88" s="97"/>
      <c r="K88" s="97"/>
      <c r="L88" s="97"/>
      <c r="M88" s="97"/>
      <c r="N88" s="97"/>
      <c r="O88" s="97"/>
      <c r="P88" s="95"/>
      <c r="Q88" s="97"/>
      <c r="R88" s="97"/>
      <c r="S88" s="97"/>
      <c r="T88" s="97"/>
      <c r="U88" s="97"/>
      <c r="V88" s="97"/>
      <c r="W88" s="95"/>
      <c r="X88" s="97"/>
      <c r="Y88" s="97"/>
      <c r="Z88" s="97"/>
      <c r="AA88" s="97"/>
      <c r="AB88" s="97"/>
      <c r="AC88" s="97"/>
      <c r="AD88" s="95"/>
      <c r="AE88" s="97"/>
      <c r="AF88" s="97"/>
      <c r="AG88" s="98"/>
      <c r="AH88" s="25" t="s">
        <v>9</v>
      </c>
      <c r="AI88" s="27">
        <f>+COUNTA(C89:AG90)</f>
        <v>0</v>
      </c>
    </row>
    <row r="89" spans="2:36" x14ac:dyDescent="0.15">
      <c r="B89" s="99" t="s">
        <v>7</v>
      </c>
      <c r="C89" s="101"/>
      <c r="D89" s="95"/>
      <c r="E89" s="95"/>
      <c r="F89" s="95"/>
      <c r="G89" s="95"/>
      <c r="H89" s="95"/>
      <c r="I89" s="113"/>
      <c r="J89" s="95"/>
      <c r="K89" s="95"/>
      <c r="L89" s="95"/>
      <c r="M89" s="95"/>
      <c r="N89" s="95"/>
      <c r="O89" s="95"/>
      <c r="P89" s="113"/>
      <c r="Q89" s="95"/>
      <c r="R89" s="95"/>
      <c r="S89" s="95"/>
      <c r="T89" s="95"/>
      <c r="U89" s="95"/>
      <c r="V89" s="95"/>
      <c r="W89" s="113"/>
      <c r="X89" s="95"/>
      <c r="Y89" s="95"/>
      <c r="Z89" s="95"/>
      <c r="AA89" s="95"/>
      <c r="AB89" s="95"/>
      <c r="AC89" s="95"/>
      <c r="AD89" s="113"/>
      <c r="AE89" s="95"/>
      <c r="AF89" s="95"/>
      <c r="AG89" s="93"/>
      <c r="AH89" s="30" t="s">
        <v>4</v>
      </c>
      <c r="AI89" s="31" t="e">
        <f>+AI88/AI85</f>
        <v>#DIV/0!</v>
      </c>
    </row>
    <row r="90" spans="2:36" x14ac:dyDescent="0.15">
      <c r="B90" s="100"/>
      <c r="C90" s="102"/>
      <c r="D90" s="96"/>
      <c r="E90" s="96"/>
      <c r="F90" s="96"/>
      <c r="G90" s="96"/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96"/>
      <c r="AB90" s="96"/>
      <c r="AC90" s="96"/>
      <c r="AD90" s="96"/>
      <c r="AE90" s="96"/>
      <c r="AF90" s="96"/>
      <c r="AG90" s="94"/>
      <c r="AH90" s="32" t="s">
        <v>13</v>
      </c>
      <c r="AI90" s="33" t="str">
        <f>IF(7&gt;AI85,"対象外",IF(AI88&gt;=AI83,"OK","NG"))</f>
        <v>対象外</v>
      </c>
      <c r="AJ90" s="28" t="str">
        <f>IF(AI90="対象外","←７日間に満たない期間は達成判定の対象外",IF(AI90="NG","←月単位未達成","←月単位達成"))</f>
        <v>←７日間に満たない期間は達成判定の対象外</v>
      </c>
    </row>
    <row r="91" spans="2:36" hidden="1" x14ac:dyDescent="0.15">
      <c r="C91" s="42" t="e">
        <f t="shared" ref="C91:AG91" si="29">IF(AND(DAY(C83)&gt;=22,DAY(C83)&lt;=28,C84="土"),1,0)</f>
        <v>#VALUE!</v>
      </c>
      <c r="D91" s="42" t="e">
        <f t="shared" si="29"/>
        <v>#VALUE!</v>
      </c>
      <c r="E91" s="42" t="e">
        <f t="shared" si="29"/>
        <v>#VALUE!</v>
      </c>
      <c r="F91" s="42" t="e">
        <f t="shared" si="29"/>
        <v>#VALUE!</v>
      </c>
      <c r="G91" s="42" t="e">
        <f t="shared" si="29"/>
        <v>#VALUE!</v>
      </c>
      <c r="H91" s="42" t="e">
        <f t="shared" si="29"/>
        <v>#VALUE!</v>
      </c>
      <c r="I91" s="42" t="e">
        <f t="shared" si="29"/>
        <v>#VALUE!</v>
      </c>
      <c r="J91" s="42" t="e">
        <f t="shared" si="29"/>
        <v>#VALUE!</v>
      </c>
      <c r="K91" s="42" t="e">
        <f t="shared" si="29"/>
        <v>#VALUE!</v>
      </c>
      <c r="L91" s="42" t="e">
        <f t="shared" si="29"/>
        <v>#VALUE!</v>
      </c>
      <c r="M91" s="42" t="e">
        <f t="shared" si="29"/>
        <v>#VALUE!</v>
      </c>
      <c r="N91" s="42" t="e">
        <f t="shared" si="29"/>
        <v>#VALUE!</v>
      </c>
      <c r="O91" s="42" t="e">
        <f t="shared" si="29"/>
        <v>#VALUE!</v>
      </c>
      <c r="P91" s="42" t="e">
        <f t="shared" si="29"/>
        <v>#VALUE!</v>
      </c>
      <c r="Q91" s="42" t="e">
        <f t="shared" si="29"/>
        <v>#VALUE!</v>
      </c>
      <c r="R91" s="42" t="e">
        <f t="shared" si="29"/>
        <v>#VALUE!</v>
      </c>
      <c r="S91" s="42" t="e">
        <f t="shared" si="29"/>
        <v>#VALUE!</v>
      </c>
      <c r="T91" s="42" t="e">
        <f t="shared" si="29"/>
        <v>#VALUE!</v>
      </c>
      <c r="U91" s="42" t="e">
        <f t="shared" si="29"/>
        <v>#VALUE!</v>
      </c>
      <c r="V91" s="42" t="e">
        <f t="shared" si="29"/>
        <v>#VALUE!</v>
      </c>
      <c r="W91" s="42" t="e">
        <f t="shared" si="29"/>
        <v>#VALUE!</v>
      </c>
      <c r="X91" s="42" t="e">
        <f t="shared" si="29"/>
        <v>#VALUE!</v>
      </c>
      <c r="Y91" s="42" t="e">
        <f t="shared" si="29"/>
        <v>#VALUE!</v>
      </c>
      <c r="Z91" s="42" t="e">
        <f t="shared" si="29"/>
        <v>#VALUE!</v>
      </c>
      <c r="AA91" s="42" t="e">
        <f t="shared" si="29"/>
        <v>#VALUE!</v>
      </c>
      <c r="AB91" s="42" t="e">
        <f t="shared" si="29"/>
        <v>#VALUE!</v>
      </c>
      <c r="AC91" s="42" t="e">
        <f t="shared" si="29"/>
        <v>#VALUE!</v>
      </c>
      <c r="AD91" s="42" t="e">
        <f t="shared" si="29"/>
        <v>#VALUE!</v>
      </c>
      <c r="AE91" s="42" t="e">
        <f t="shared" si="29"/>
        <v>#VALUE!</v>
      </c>
      <c r="AF91" s="42" t="e">
        <f t="shared" si="29"/>
        <v>#VALUE!</v>
      </c>
      <c r="AG91" s="42" t="e">
        <f t="shared" si="29"/>
        <v>#VALUE!</v>
      </c>
      <c r="AH91" s="43" t="s">
        <v>21</v>
      </c>
      <c r="AI91" s="44">
        <f>_xlfn.AGGREGATE(9,6,C91:AG91)</f>
        <v>0</v>
      </c>
      <c r="AJ91" s="28"/>
    </row>
    <row r="92" spans="2:36" hidden="1" x14ac:dyDescent="0.15">
      <c r="C92" s="45" t="e">
        <f t="shared" ref="C92:AG92" si="30">IF(AND(DAY(C83)&gt;=22,DAY(C83)&lt;=28,C84="土",OR(C89="休",C89="雨")),1,0)</f>
        <v>#VALUE!</v>
      </c>
      <c r="D92" s="45" t="e">
        <f t="shared" si="30"/>
        <v>#VALUE!</v>
      </c>
      <c r="E92" s="45" t="e">
        <f t="shared" si="30"/>
        <v>#VALUE!</v>
      </c>
      <c r="F92" s="45" t="e">
        <f t="shared" si="30"/>
        <v>#VALUE!</v>
      </c>
      <c r="G92" s="45" t="e">
        <f t="shared" si="30"/>
        <v>#VALUE!</v>
      </c>
      <c r="H92" s="45" t="e">
        <f t="shared" si="30"/>
        <v>#VALUE!</v>
      </c>
      <c r="I92" s="45" t="e">
        <f t="shared" si="30"/>
        <v>#VALUE!</v>
      </c>
      <c r="J92" s="45" t="e">
        <f t="shared" si="30"/>
        <v>#VALUE!</v>
      </c>
      <c r="K92" s="45" t="e">
        <f t="shared" si="30"/>
        <v>#VALUE!</v>
      </c>
      <c r="L92" s="45" t="e">
        <f t="shared" si="30"/>
        <v>#VALUE!</v>
      </c>
      <c r="M92" s="45" t="e">
        <f t="shared" si="30"/>
        <v>#VALUE!</v>
      </c>
      <c r="N92" s="45" t="e">
        <f t="shared" si="30"/>
        <v>#VALUE!</v>
      </c>
      <c r="O92" s="45" t="e">
        <f t="shared" si="30"/>
        <v>#VALUE!</v>
      </c>
      <c r="P92" s="45" t="e">
        <f t="shared" si="30"/>
        <v>#VALUE!</v>
      </c>
      <c r="Q92" s="45" t="e">
        <f t="shared" si="30"/>
        <v>#VALUE!</v>
      </c>
      <c r="R92" s="45" t="e">
        <f t="shared" si="30"/>
        <v>#VALUE!</v>
      </c>
      <c r="S92" s="45" t="e">
        <f t="shared" si="30"/>
        <v>#VALUE!</v>
      </c>
      <c r="T92" s="45" t="e">
        <f t="shared" si="30"/>
        <v>#VALUE!</v>
      </c>
      <c r="U92" s="45" t="e">
        <f t="shared" si="30"/>
        <v>#VALUE!</v>
      </c>
      <c r="V92" s="45" t="e">
        <f t="shared" si="30"/>
        <v>#VALUE!</v>
      </c>
      <c r="W92" s="45" t="e">
        <f t="shared" si="30"/>
        <v>#VALUE!</v>
      </c>
      <c r="X92" s="45" t="e">
        <f t="shared" si="30"/>
        <v>#VALUE!</v>
      </c>
      <c r="Y92" s="45" t="e">
        <f t="shared" si="30"/>
        <v>#VALUE!</v>
      </c>
      <c r="Z92" s="45" t="e">
        <f t="shared" si="30"/>
        <v>#VALUE!</v>
      </c>
      <c r="AA92" s="45" t="e">
        <f t="shared" si="30"/>
        <v>#VALUE!</v>
      </c>
      <c r="AB92" s="45" t="e">
        <f t="shared" si="30"/>
        <v>#VALUE!</v>
      </c>
      <c r="AC92" s="45" t="e">
        <f t="shared" si="30"/>
        <v>#VALUE!</v>
      </c>
      <c r="AD92" s="45" t="e">
        <f t="shared" si="30"/>
        <v>#VALUE!</v>
      </c>
      <c r="AE92" s="45" t="e">
        <f t="shared" si="30"/>
        <v>#VALUE!</v>
      </c>
      <c r="AF92" s="45" t="e">
        <f t="shared" si="30"/>
        <v>#VALUE!</v>
      </c>
      <c r="AG92" s="45" t="e">
        <f t="shared" si="30"/>
        <v>#VALUE!</v>
      </c>
      <c r="AH92" s="43" t="s">
        <v>22</v>
      </c>
      <c r="AI92" s="44">
        <f>_xlfn.AGGREGATE(9,6,C92:AG92)</f>
        <v>0</v>
      </c>
      <c r="AJ92" s="28"/>
    </row>
    <row r="94" spans="2:36" hidden="1" x14ac:dyDescent="0.15">
      <c r="C94" s="2" t="e">
        <f>YEAR(C97)</f>
        <v>#VALUE!</v>
      </c>
      <c r="D94" s="2" t="e">
        <f>MONTH(C97)</f>
        <v>#VALUE!</v>
      </c>
    </row>
    <row r="95" spans="2:36" x14ac:dyDescent="0.15">
      <c r="B95" s="6" t="s">
        <v>14</v>
      </c>
      <c r="C95" s="107" t="e">
        <f>C97</f>
        <v>#VALUE!</v>
      </c>
      <c r="D95" s="108"/>
      <c r="E95" s="108"/>
      <c r="F95" s="108"/>
      <c r="G95" s="108"/>
      <c r="H95" s="108"/>
      <c r="I95" s="108"/>
      <c r="J95" s="108"/>
      <c r="K95" s="108"/>
      <c r="L95" s="108"/>
      <c r="M95" s="108"/>
      <c r="N95" s="108"/>
      <c r="O95" s="108"/>
      <c r="P95" s="108"/>
      <c r="Q95" s="108"/>
      <c r="R95" s="108"/>
      <c r="S95" s="108"/>
      <c r="T95" s="108"/>
      <c r="U95" s="108"/>
      <c r="V95" s="108"/>
      <c r="W95" s="108"/>
      <c r="X95" s="108"/>
      <c r="Y95" s="108"/>
      <c r="Z95" s="108"/>
      <c r="AA95" s="108"/>
      <c r="AB95" s="108"/>
      <c r="AC95" s="108"/>
      <c r="AD95" s="108"/>
      <c r="AE95" s="108"/>
      <c r="AF95" s="108"/>
      <c r="AG95" s="108"/>
      <c r="AH95" s="108"/>
      <c r="AI95" s="109"/>
    </row>
    <row r="96" spans="2:36" hidden="1" x14ac:dyDescent="0.15">
      <c r="B96" s="34"/>
      <c r="C96" s="21" t="e">
        <f>DATE($C94,$D94,1)</f>
        <v>#VALUE!</v>
      </c>
      <c r="D96" s="21" t="e">
        <f t="shared" ref="D96:AG96" si="31">C96+1</f>
        <v>#VALUE!</v>
      </c>
      <c r="E96" s="21" t="e">
        <f t="shared" si="31"/>
        <v>#VALUE!</v>
      </c>
      <c r="F96" s="21" t="e">
        <f t="shared" si="31"/>
        <v>#VALUE!</v>
      </c>
      <c r="G96" s="21" t="e">
        <f t="shared" si="31"/>
        <v>#VALUE!</v>
      </c>
      <c r="H96" s="21" t="e">
        <f t="shared" si="31"/>
        <v>#VALUE!</v>
      </c>
      <c r="I96" s="21" t="e">
        <f t="shared" si="31"/>
        <v>#VALUE!</v>
      </c>
      <c r="J96" s="21" t="e">
        <f t="shared" si="31"/>
        <v>#VALUE!</v>
      </c>
      <c r="K96" s="21" t="e">
        <f t="shared" si="31"/>
        <v>#VALUE!</v>
      </c>
      <c r="L96" s="21" t="e">
        <f t="shared" si="31"/>
        <v>#VALUE!</v>
      </c>
      <c r="M96" s="21" t="e">
        <f t="shared" si="31"/>
        <v>#VALUE!</v>
      </c>
      <c r="N96" s="21" t="e">
        <f t="shared" si="31"/>
        <v>#VALUE!</v>
      </c>
      <c r="O96" s="21" t="e">
        <f t="shared" si="31"/>
        <v>#VALUE!</v>
      </c>
      <c r="P96" s="21" t="e">
        <f t="shared" si="31"/>
        <v>#VALUE!</v>
      </c>
      <c r="Q96" s="21" t="e">
        <f t="shared" si="31"/>
        <v>#VALUE!</v>
      </c>
      <c r="R96" s="21" t="e">
        <f t="shared" si="31"/>
        <v>#VALUE!</v>
      </c>
      <c r="S96" s="21" t="e">
        <f t="shared" si="31"/>
        <v>#VALUE!</v>
      </c>
      <c r="T96" s="21" t="e">
        <f t="shared" si="31"/>
        <v>#VALUE!</v>
      </c>
      <c r="U96" s="21" t="e">
        <f t="shared" si="31"/>
        <v>#VALUE!</v>
      </c>
      <c r="V96" s="21" t="e">
        <f t="shared" si="31"/>
        <v>#VALUE!</v>
      </c>
      <c r="W96" s="21" t="e">
        <f t="shared" si="31"/>
        <v>#VALUE!</v>
      </c>
      <c r="X96" s="21" t="e">
        <f t="shared" si="31"/>
        <v>#VALUE!</v>
      </c>
      <c r="Y96" s="21" t="e">
        <f t="shared" si="31"/>
        <v>#VALUE!</v>
      </c>
      <c r="Z96" s="21" t="e">
        <f t="shared" si="31"/>
        <v>#VALUE!</v>
      </c>
      <c r="AA96" s="21" t="e">
        <f t="shared" si="31"/>
        <v>#VALUE!</v>
      </c>
      <c r="AB96" s="21" t="e">
        <f t="shared" si="31"/>
        <v>#VALUE!</v>
      </c>
      <c r="AC96" s="21" t="e">
        <f t="shared" si="31"/>
        <v>#VALUE!</v>
      </c>
      <c r="AD96" s="21" t="e">
        <f t="shared" si="31"/>
        <v>#VALUE!</v>
      </c>
      <c r="AE96" s="21" t="e">
        <f t="shared" si="31"/>
        <v>#VALUE!</v>
      </c>
      <c r="AF96" s="21" t="e">
        <f t="shared" si="31"/>
        <v>#VALUE!</v>
      </c>
      <c r="AG96" s="21" t="e">
        <f t="shared" si="31"/>
        <v>#VALUE!</v>
      </c>
      <c r="AH96" s="35"/>
      <c r="AI96" s="36"/>
    </row>
    <row r="97" spans="2:36" x14ac:dyDescent="0.15">
      <c r="B97" s="19" t="s">
        <v>15</v>
      </c>
      <c r="C97" s="37" t="e">
        <f>IF(EDATE(C82,1)&gt;$G$5,"",EDATE(C82,1))</f>
        <v>#VALUE!</v>
      </c>
      <c r="D97" s="21" t="e">
        <f t="shared" ref="D97:AG97" si="32">IF(D96&gt;$G$5,"",IF(C97=EOMONTH(DATE($C94,$D94,1),0),"",IF(C97="","",C97+1)))</f>
        <v>#VALUE!</v>
      </c>
      <c r="E97" s="21" t="e">
        <f t="shared" si="32"/>
        <v>#VALUE!</v>
      </c>
      <c r="F97" s="21" t="e">
        <f t="shared" si="32"/>
        <v>#VALUE!</v>
      </c>
      <c r="G97" s="21" t="e">
        <f t="shared" si="32"/>
        <v>#VALUE!</v>
      </c>
      <c r="H97" s="21" t="e">
        <f t="shared" si="32"/>
        <v>#VALUE!</v>
      </c>
      <c r="I97" s="21" t="e">
        <f t="shared" si="32"/>
        <v>#VALUE!</v>
      </c>
      <c r="J97" s="21" t="e">
        <f t="shared" si="32"/>
        <v>#VALUE!</v>
      </c>
      <c r="K97" s="21" t="e">
        <f t="shared" si="32"/>
        <v>#VALUE!</v>
      </c>
      <c r="L97" s="21" t="e">
        <f t="shared" si="32"/>
        <v>#VALUE!</v>
      </c>
      <c r="M97" s="21" t="e">
        <f t="shared" si="32"/>
        <v>#VALUE!</v>
      </c>
      <c r="N97" s="21" t="e">
        <f t="shared" si="32"/>
        <v>#VALUE!</v>
      </c>
      <c r="O97" s="21" t="e">
        <f t="shared" si="32"/>
        <v>#VALUE!</v>
      </c>
      <c r="P97" s="21" t="e">
        <f t="shared" si="32"/>
        <v>#VALUE!</v>
      </c>
      <c r="Q97" s="21" t="e">
        <f t="shared" si="32"/>
        <v>#VALUE!</v>
      </c>
      <c r="R97" s="21" t="e">
        <f t="shared" si="32"/>
        <v>#VALUE!</v>
      </c>
      <c r="S97" s="21" t="e">
        <f t="shared" si="32"/>
        <v>#VALUE!</v>
      </c>
      <c r="T97" s="21" t="e">
        <f t="shared" si="32"/>
        <v>#VALUE!</v>
      </c>
      <c r="U97" s="21" t="e">
        <f t="shared" si="32"/>
        <v>#VALUE!</v>
      </c>
      <c r="V97" s="21" t="e">
        <f t="shared" si="32"/>
        <v>#VALUE!</v>
      </c>
      <c r="W97" s="21" t="e">
        <f t="shared" si="32"/>
        <v>#VALUE!</v>
      </c>
      <c r="X97" s="21" t="e">
        <f t="shared" si="32"/>
        <v>#VALUE!</v>
      </c>
      <c r="Y97" s="21" t="e">
        <f t="shared" si="32"/>
        <v>#VALUE!</v>
      </c>
      <c r="Z97" s="21" t="e">
        <f t="shared" si="32"/>
        <v>#VALUE!</v>
      </c>
      <c r="AA97" s="21" t="e">
        <f t="shared" si="32"/>
        <v>#VALUE!</v>
      </c>
      <c r="AB97" s="21" t="e">
        <f t="shared" si="32"/>
        <v>#VALUE!</v>
      </c>
      <c r="AC97" s="21" t="e">
        <f t="shared" si="32"/>
        <v>#VALUE!</v>
      </c>
      <c r="AD97" s="21" t="e">
        <f t="shared" si="32"/>
        <v>#VALUE!</v>
      </c>
      <c r="AE97" s="21" t="e">
        <f t="shared" si="32"/>
        <v>#VALUE!</v>
      </c>
      <c r="AF97" s="21" t="e">
        <f t="shared" si="32"/>
        <v>#VALUE!</v>
      </c>
      <c r="AG97" s="21" t="e">
        <f t="shared" si="32"/>
        <v>#VALUE!</v>
      </c>
      <c r="AH97" s="22" t="s">
        <v>16</v>
      </c>
      <c r="AI97" s="23">
        <f>+COUNTIFS(C98:AG98,"土",C99:AG99,"")+COUNTIFS(C98:AG98,"日",C99:AG99,"")</f>
        <v>0</v>
      </c>
    </row>
    <row r="98" spans="2:36" x14ac:dyDescent="0.15">
      <c r="B98" s="24" t="s">
        <v>5</v>
      </c>
      <c r="C98" s="46" t="str">
        <f>IFERROR(TEXT(WEEKDAY(+C97),"aaa"),"")</f>
        <v/>
      </c>
      <c r="D98" s="46" t="str">
        <f t="shared" ref="D98:AG98" si="33">IFERROR(TEXT(WEEKDAY(+D97),"aaa"),"")</f>
        <v/>
      </c>
      <c r="E98" s="46" t="str">
        <f t="shared" si="33"/>
        <v/>
      </c>
      <c r="F98" s="46" t="str">
        <f t="shared" si="33"/>
        <v/>
      </c>
      <c r="G98" s="46" t="str">
        <f t="shared" si="33"/>
        <v/>
      </c>
      <c r="H98" s="46" t="str">
        <f t="shared" si="33"/>
        <v/>
      </c>
      <c r="I98" s="46" t="str">
        <f t="shared" si="33"/>
        <v/>
      </c>
      <c r="J98" s="46" t="str">
        <f t="shared" si="33"/>
        <v/>
      </c>
      <c r="K98" s="46" t="str">
        <f t="shared" si="33"/>
        <v/>
      </c>
      <c r="L98" s="46" t="str">
        <f t="shared" si="33"/>
        <v/>
      </c>
      <c r="M98" s="46" t="str">
        <f t="shared" si="33"/>
        <v/>
      </c>
      <c r="N98" s="46" t="str">
        <f t="shared" si="33"/>
        <v/>
      </c>
      <c r="O98" s="46" t="str">
        <f t="shared" si="33"/>
        <v/>
      </c>
      <c r="P98" s="46" t="str">
        <f t="shared" si="33"/>
        <v/>
      </c>
      <c r="Q98" s="46" t="str">
        <f t="shared" si="33"/>
        <v/>
      </c>
      <c r="R98" s="46" t="str">
        <f t="shared" si="33"/>
        <v/>
      </c>
      <c r="S98" s="46" t="str">
        <f t="shared" si="33"/>
        <v/>
      </c>
      <c r="T98" s="46" t="str">
        <f t="shared" si="33"/>
        <v/>
      </c>
      <c r="U98" s="46" t="str">
        <f t="shared" si="33"/>
        <v/>
      </c>
      <c r="V98" s="46" t="str">
        <f t="shared" si="33"/>
        <v/>
      </c>
      <c r="W98" s="46" t="str">
        <f t="shared" si="33"/>
        <v/>
      </c>
      <c r="X98" s="46" t="str">
        <f t="shared" si="33"/>
        <v/>
      </c>
      <c r="Y98" s="46" t="str">
        <f t="shared" si="33"/>
        <v/>
      </c>
      <c r="Z98" s="46" t="str">
        <f t="shared" si="33"/>
        <v/>
      </c>
      <c r="AA98" s="46" t="str">
        <f t="shared" si="33"/>
        <v/>
      </c>
      <c r="AB98" s="46" t="str">
        <f t="shared" si="33"/>
        <v/>
      </c>
      <c r="AC98" s="46" t="str">
        <f t="shared" si="33"/>
        <v/>
      </c>
      <c r="AD98" s="46" t="str">
        <f t="shared" si="33"/>
        <v/>
      </c>
      <c r="AE98" s="46" t="str">
        <f t="shared" si="33"/>
        <v/>
      </c>
      <c r="AF98" s="46" t="str">
        <f t="shared" si="33"/>
        <v/>
      </c>
      <c r="AG98" s="46" t="str">
        <f t="shared" si="33"/>
        <v/>
      </c>
      <c r="AH98" s="22" t="s">
        <v>20</v>
      </c>
      <c r="AI98" s="23">
        <f>+COUNTIF(C99:AG99,"夏休")+COUNTIF(C99:AG99,"冬休")+COUNTIF(C99:AG99,"中止")+COUNTIF(C99:AG99,"工場")+COUNTIF(C99:AG99,"他")</f>
        <v>0</v>
      </c>
    </row>
    <row r="99" spans="2:36" ht="13.5" customHeight="1" x14ac:dyDescent="0.15">
      <c r="B99" s="110" t="s">
        <v>19</v>
      </c>
      <c r="C99" s="112"/>
      <c r="D99" s="103"/>
      <c r="E99" s="103"/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/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4"/>
      <c r="AH99" s="25" t="s">
        <v>2</v>
      </c>
      <c r="AI99" s="26">
        <f>COUNT(C97:AG97)-AI98</f>
        <v>0</v>
      </c>
    </row>
    <row r="100" spans="2:36" ht="13.5" customHeight="1" x14ac:dyDescent="0.15">
      <c r="B100" s="111"/>
      <c r="C100" s="112"/>
      <c r="D100" s="103"/>
      <c r="E100" s="103"/>
      <c r="F100" s="103"/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/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4"/>
      <c r="AH100" s="25" t="s">
        <v>6</v>
      </c>
      <c r="AI100" s="27">
        <f>+COUNTIF(C101:AG102,"休")</f>
        <v>0</v>
      </c>
      <c r="AJ100" s="28" t="e">
        <f>IF(AI101&gt;0.285,"",IF(AI100&lt;AI97,"←計画日数が足りません",""))</f>
        <v>#DIV/0!</v>
      </c>
    </row>
    <row r="101" spans="2:36" ht="13.5" customHeight="1" x14ac:dyDescent="0.15">
      <c r="B101" s="105" t="s">
        <v>0</v>
      </c>
      <c r="C101" s="106"/>
      <c r="D101" s="97"/>
      <c r="E101" s="97"/>
      <c r="F101" s="97"/>
      <c r="G101" s="95"/>
      <c r="H101" s="97"/>
      <c r="I101" s="97"/>
      <c r="J101" s="97"/>
      <c r="K101" s="97"/>
      <c r="L101" s="97"/>
      <c r="M101" s="97"/>
      <c r="N101" s="95"/>
      <c r="O101" s="97"/>
      <c r="P101" s="97"/>
      <c r="Q101" s="97"/>
      <c r="R101" s="97"/>
      <c r="S101" s="97"/>
      <c r="T101" s="97"/>
      <c r="U101" s="95"/>
      <c r="V101" s="97"/>
      <c r="W101" s="97"/>
      <c r="X101" s="97"/>
      <c r="Y101" s="97"/>
      <c r="Z101" s="97"/>
      <c r="AA101" s="97"/>
      <c r="AB101" s="95"/>
      <c r="AC101" s="97"/>
      <c r="AD101" s="97"/>
      <c r="AE101" s="97"/>
      <c r="AF101" s="97"/>
      <c r="AG101" s="98"/>
      <c r="AH101" s="25" t="s">
        <v>8</v>
      </c>
      <c r="AI101" s="29" t="e">
        <f>+AI100/AI99</f>
        <v>#DIV/0!</v>
      </c>
    </row>
    <row r="102" spans="2:36" x14ac:dyDescent="0.15">
      <c r="B102" s="105"/>
      <c r="C102" s="106"/>
      <c r="D102" s="97"/>
      <c r="E102" s="97"/>
      <c r="F102" s="97"/>
      <c r="G102" s="95"/>
      <c r="H102" s="97"/>
      <c r="I102" s="97"/>
      <c r="J102" s="97"/>
      <c r="K102" s="97"/>
      <c r="L102" s="97"/>
      <c r="M102" s="97"/>
      <c r="N102" s="95"/>
      <c r="O102" s="97"/>
      <c r="P102" s="97"/>
      <c r="Q102" s="97"/>
      <c r="R102" s="97"/>
      <c r="S102" s="97"/>
      <c r="T102" s="97"/>
      <c r="U102" s="95"/>
      <c r="V102" s="97"/>
      <c r="W102" s="97"/>
      <c r="X102" s="97"/>
      <c r="Y102" s="97"/>
      <c r="Z102" s="97"/>
      <c r="AA102" s="97"/>
      <c r="AB102" s="95"/>
      <c r="AC102" s="97"/>
      <c r="AD102" s="97"/>
      <c r="AE102" s="97"/>
      <c r="AF102" s="97"/>
      <c r="AG102" s="98"/>
      <c r="AH102" s="25" t="s">
        <v>9</v>
      </c>
      <c r="AI102" s="27">
        <f>+COUNTA(C103:AG104)</f>
        <v>0</v>
      </c>
    </row>
    <row r="103" spans="2:36" x14ac:dyDescent="0.15">
      <c r="B103" s="99" t="s">
        <v>7</v>
      </c>
      <c r="C103" s="101"/>
      <c r="D103" s="95"/>
      <c r="E103" s="95"/>
      <c r="F103" s="95"/>
      <c r="G103" s="113"/>
      <c r="H103" s="95"/>
      <c r="I103" s="95"/>
      <c r="J103" s="95"/>
      <c r="K103" s="95"/>
      <c r="L103" s="95"/>
      <c r="M103" s="95"/>
      <c r="N103" s="113"/>
      <c r="O103" s="95"/>
      <c r="P103" s="95"/>
      <c r="Q103" s="95"/>
      <c r="R103" s="95"/>
      <c r="S103" s="95"/>
      <c r="T103" s="95"/>
      <c r="U103" s="113"/>
      <c r="V103" s="95"/>
      <c r="W103" s="95"/>
      <c r="X103" s="95"/>
      <c r="Y103" s="95"/>
      <c r="Z103" s="95"/>
      <c r="AA103" s="95"/>
      <c r="AB103" s="113"/>
      <c r="AC103" s="95"/>
      <c r="AD103" s="95"/>
      <c r="AE103" s="95"/>
      <c r="AF103" s="95"/>
      <c r="AG103" s="93"/>
      <c r="AH103" s="30" t="s">
        <v>4</v>
      </c>
      <c r="AI103" s="31" t="e">
        <f>+AI102/AI99</f>
        <v>#DIV/0!</v>
      </c>
    </row>
    <row r="104" spans="2:36" x14ac:dyDescent="0.15">
      <c r="B104" s="100"/>
      <c r="C104" s="102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4"/>
      <c r="AH104" s="32" t="s">
        <v>13</v>
      </c>
      <c r="AI104" s="33" t="str">
        <f>IF(7&gt;AI99,"対象外",IF(AI102&gt;=AI97,"OK","NG"))</f>
        <v>対象外</v>
      </c>
      <c r="AJ104" s="28" t="str">
        <f>IF(AI104="対象外","←７日間に満たない期間は達成判定の対象外",IF(AI104="NG","←月単位未達成","←月単位達成"))</f>
        <v>←７日間に満たない期間は達成判定の対象外</v>
      </c>
    </row>
    <row r="105" spans="2:36" hidden="1" x14ac:dyDescent="0.15">
      <c r="C105" s="42" t="e">
        <f t="shared" ref="C105:AG105" si="34">IF(AND(DAY(C97)&gt;=22,DAY(C97)&lt;=28,C98="土"),1,0)</f>
        <v>#VALUE!</v>
      </c>
      <c r="D105" s="42" t="e">
        <f t="shared" si="34"/>
        <v>#VALUE!</v>
      </c>
      <c r="E105" s="42" t="e">
        <f t="shared" si="34"/>
        <v>#VALUE!</v>
      </c>
      <c r="F105" s="42" t="e">
        <f t="shared" si="34"/>
        <v>#VALUE!</v>
      </c>
      <c r="G105" s="42" t="e">
        <f t="shared" si="34"/>
        <v>#VALUE!</v>
      </c>
      <c r="H105" s="42" t="e">
        <f t="shared" si="34"/>
        <v>#VALUE!</v>
      </c>
      <c r="I105" s="42" t="e">
        <f t="shared" si="34"/>
        <v>#VALUE!</v>
      </c>
      <c r="J105" s="42" t="e">
        <f t="shared" si="34"/>
        <v>#VALUE!</v>
      </c>
      <c r="K105" s="42" t="e">
        <f t="shared" si="34"/>
        <v>#VALUE!</v>
      </c>
      <c r="L105" s="42" t="e">
        <f t="shared" si="34"/>
        <v>#VALUE!</v>
      </c>
      <c r="M105" s="42" t="e">
        <f t="shared" si="34"/>
        <v>#VALUE!</v>
      </c>
      <c r="N105" s="42" t="e">
        <f t="shared" si="34"/>
        <v>#VALUE!</v>
      </c>
      <c r="O105" s="42" t="e">
        <f t="shared" si="34"/>
        <v>#VALUE!</v>
      </c>
      <c r="P105" s="42" t="e">
        <f t="shared" si="34"/>
        <v>#VALUE!</v>
      </c>
      <c r="Q105" s="42" t="e">
        <f t="shared" si="34"/>
        <v>#VALUE!</v>
      </c>
      <c r="R105" s="42" t="e">
        <f t="shared" si="34"/>
        <v>#VALUE!</v>
      </c>
      <c r="S105" s="42" t="e">
        <f t="shared" si="34"/>
        <v>#VALUE!</v>
      </c>
      <c r="T105" s="42" t="e">
        <f t="shared" si="34"/>
        <v>#VALUE!</v>
      </c>
      <c r="U105" s="42" t="e">
        <f t="shared" si="34"/>
        <v>#VALUE!</v>
      </c>
      <c r="V105" s="42" t="e">
        <f t="shared" si="34"/>
        <v>#VALUE!</v>
      </c>
      <c r="W105" s="42" t="e">
        <f t="shared" si="34"/>
        <v>#VALUE!</v>
      </c>
      <c r="X105" s="42" t="e">
        <f t="shared" si="34"/>
        <v>#VALUE!</v>
      </c>
      <c r="Y105" s="42" t="e">
        <f t="shared" si="34"/>
        <v>#VALUE!</v>
      </c>
      <c r="Z105" s="42" t="e">
        <f t="shared" si="34"/>
        <v>#VALUE!</v>
      </c>
      <c r="AA105" s="42" t="e">
        <f t="shared" si="34"/>
        <v>#VALUE!</v>
      </c>
      <c r="AB105" s="42" t="e">
        <f t="shared" si="34"/>
        <v>#VALUE!</v>
      </c>
      <c r="AC105" s="42" t="e">
        <f t="shared" si="34"/>
        <v>#VALUE!</v>
      </c>
      <c r="AD105" s="42" t="e">
        <f t="shared" si="34"/>
        <v>#VALUE!</v>
      </c>
      <c r="AE105" s="42" t="e">
        <f t="shared" si="34"/>
        <v>#VALUE!</v>
      </c>
      <c r="AF105" s="42" t="e">
        <f t="shared" si="34"/>
        <v>#VALUE!</v>
      </c>
      <c r="AG105" s="42" t="e">
        <f t="shared" si="34"/>
        <v>#VALUE!</v>
      </c>
      <c r="AH105" s="43" t="s">
        <v>21</v>
      </c>
      <c r="AI105" s="44">
        <f>_xlfn.AGGREGATE(9,6,C105:AG105)</f>
        <v>0</v>
      </c>
      <c r="AJ105" s="28"/>
    </row>
    <row r="106" spans="2:36" hidden="1" x14ac:dyDescent="0.15">
      <c r="C106" s="45" t="e">
        <f t="shared" ref="C106:AG106" si="35">IF(AND(DAY(C97)&gt;=22,DAY(C97)&lt;=28,C98="土",OR(C103="休",C103="雨")),1,0)</f>
        <v>#VALUE!</v>
      </c>
      <c r="D106" s="45" t="e">
        <f t="shared" si="35"/>
        <v>#VALUE!</v>
      </c>
      <c r="E106" s="45" t="e">
        <f t="shared" si="35"/>
        <v>#VALUE!</v>
      </c>
      <c r="F106" s="45" t="e">
        <f t="shared" si="35"/>
        <v>#VALUE!</v>
      </c>
      <c r="G106" s="45" t="e">
        <f t="shared" si="35"/>
        <v>#VALUE!</v>
      </c>
      <c r="H106" s="45" t="e">
        <f t="shared" si="35"/>
        <v>#VALUE!</v>
      </c>
      <c r="I106" s="45" t="e">
        <f t="shared" si="35"/>
        <v>#VALUE!</v>
      </c>
      <c r="J106" s="45" t="e">
        <f t="shared" si="35"/>
        <v>#VALUE!</v>
      </c>
      <c r="K106" s="45" t="e">
        <f t="shared" si="35"/>
        <v>#VALUE!</v>
      </c>
      <c r="L106" s="45" t="e">
        <f t="shared" si="35"/>
        <v>#VALUE!</v>
      </c>
      <c r="M106" s="45" t="e">
        <f t="shared" si="35"/>
        <v>#VALUE!</v>
      </c>
      <c r="N106" s="45" t="e">
        <f t="shared" si="35"/>
        <v>#VALUE!</v>
      </c>
      <c r="O106" s="45" t="e">
        <f t="shared" si="35"/>
        <v>#VALUE!</v>
      </c>
      <c r="P106" s="45" t="e">
        <f t="shared" si="35"/>
        <v>#VALUE!</v>
      </c>
      <c r="Q106" s="45" t="e">
        <f t="shared" si="35"/>
        <v>#VALUE!</v>
      </c>
      <c r="R106" s="45" t="e">
        <f t="shared" si="35"/>
        <v>#VALUE!</v>
      </c>
      <c r="S106" s="45" t="e">
        <f t="shared" si="35"/>
        <v>#VALUE!</v>
      </c>
      <c r="T106" s="45" t="e">
        <f t="shared" si="35"/>
        <v>#VALUE!</v>
      </c>
      <c r="U106" s="45" t="e">
        <f t="shared" si="35"/>
        <v>#VALUE!</v>
      </c>
      <c r="V106" s="45" t="e">
        <f t="shared" si="35"/>
        <v>#VALUE!</v>
      </c>
      <c r="W106" s="45" t="e">
        <f t="shared" si="35"/>
        <v>#VALUE!</v>
      </c>
      <c r="X106" s="45" t="e">
        <f t="shared" si="35"/>
        <v>#VALUE!</v>
      </c>
      <c r="Y106" s="45" t="e">
        <f t="shared" si="35"/>
        <v>#VALUE!</v>
      </c>
      <c r="Z106" s="45" t="e">
        <f t="shared" si="35"/>
        <v>#VALUE!</v>
      </c>
      <c r="AA106" s="45" t="e">
        <f t="shared" si="35"/>
        <v>#VALUE!</v>
      </c>
      <c r="AB106" s="45" t="e">
        <f t="shared" si="35"/>
        <v>#VALUE!</v>
      </c>
      <c r="AC106" s="45" t="e">
        <f t="shared" si="35"/>
        <v>#VALUE!</v>
      </c>
      <c r="AD106" s="45" t="e">
        <f t="shared" si="35"/>
        <v>#VALUE!</v>
      </c>
      <c r="AE106" s="45" t="e">
        <f t="shared" si="35"/>
        <v>#VALUE!</v>
      </c>
      <c r="AF106" s="45" t="e">
        <f t="shared" si="35"/>
        <v>#VALUE!</v>
      </c>
      <c r="AG106" s="45" t="e">
        <f t="shared" si="35"/>
        <v>#VALUE!</v>
      </c>
      <c r="AH106" s="43" t="s">
        <v>22</v>
      </c>
      <c r="AI106" s="44">
        <f>_xlfn.AGGREGATE(9,6,C106:AG106)</f>
        <v>0</v>
      </c>
      <c r="AJ106" s="28"/>
    </row>
    <row r="108" spans="2:36" hidden="1" x14ac:dyDescent="0.15">
      <c r="C108" s="2" t="e">
        <f>YEAR(C111)</f>
        <v>#VALUE!</v>
      </c>
      <c r="D108" s="2" t="e">
        <f>MONTH(C111)</f>
        <v>#VALUE!</v>
      </c>
    </row>
    <row r="109" spans="2:36" x14ac:dyDescent="0.15">
      <c r="B109" s="6" t="s">
        <v>14</v>
      </c>
      <c r="C109" s="107" t="e">
        <f>C111</f>
        <v>#VALUE!</v>
      </c>
      <c r="D109" s="108"/>
      <c r="E109" s="108"/>
      <c r="F109" s="108"/>
      <c r="G109" s="108"/>
      <c r="H109" s="108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  <c r="Y109" s="108"/>
      <c r="Z109" s="108"/>
      <c r="AA109" s="108"/>
      <c r="AB109" s="108"/>
      <c r="AC109" s="108"/>
      <c r="AD109" s="108"/>
      <c r="AE109" s="108"/>
      <c r="AF109" s="108"/>
      <c r="AG109" s="108"/>
      <c r="AH109" s="108"/>
      <c r="AI109" s="109"/>
    </row>
    <row r="110" spans="2:36" hidden="1" x14ac:dyDescent="0.15">
      <c r="B110" s="34"/>
      <c r="C110" s="21" t="e">
        <f>DATE($C108,$D108,1)</f>
        <v>#VALUE!</v>
      </c>
      <c r="D110" s="21" t="e">
        <f t="shared" ref="D110:AG110" si="36">C110+1</f>
        <v>#VALUE!</v>
      </c>
      <c r="E110" s="21" t="e">
        <f t="shared" si="36"/>
        <v>#VALUE!</v>
      </c>
      <c r="F110" s="21" t="e">
        <f t="shared" si="36"/>
        <v>#VALUE!</v>
      </c>
      <c r="G110" s="21" t="e">
        <f t="shared" si="36"/>
        <v>#VALUE!</v>
      </c>
      <c r="H110" s="21" t="e">
        <f t="shared" si="36"/>
        <v>#VALUE!</v>
      </c>
      <c r="I110" s="21" t="e">
        <f t="shared" si="36"/>
        <v>#VALUE!</v>
      </c>
      <c r="J110" s="21" t="e">
        <f t="shared" si="36"/>
        <v>#VALUE!</v>
      </c>
      <c r="K110" s="21" t="e">
        <f t="shared" si="36"/>
        <v>#VALUE!</v>
      </c>
      <c r="L110" s="21" t="e">
        <f t="shared" si="36"/>
        <v>#VALUE!</v>
      </c>
      <c r="M110" s="21" t="e">
        <f t="shared" si="36"/>
        <v>#VALUE!</v>
      </c>
      <c r="N110" s="21" t="e">
        <f t="shared" si="36"/>
        <v>#VALUE!</v>
      </c>
      <c r="O110" s="21" t="e">
        <f t="shared" si="36"/>
        <v>#VALUE!</v>
      </c>
      <c r="P110" s="21" t="e">
        <f t="shared" si="36"/>
        <v>#VALUE!</v>
      </c>
      <c r="Q110" s="21" t="e">
        <f t="shared" si="36"/>
        <v>#VALUE!</v>
      </c>
      <c r="R110" s="21" t="e">
        <f t="shared" si="36"/>
        <v>#VALUE!</v>
      </c>
      <c r="S110" s="21" t="e">
        <f t="shared" si="36"/>
        <v>#VALUE!</v>
      </c>
      <c r="T110" s="21" t="e">
        <f t="shared" si="36"/>
        <v>#VALUE!</v>
      </c>
      <c r="U110" s="21" t="e">
        <f t="shared" si="36"/>
        <v>#VALUE!</v>
      </c>
      <c r="V110" s="21" t="e">
        <f t="shared" si="36"/>
        <v>#VALUE!</v>
      </c>
      <c r="W110" s="21" t="e">
        <f t="shared" si="36"/>
        <v>#VALUE!</v>
      </c>
      <c r="X110" s="21" t="e">
        <f t="shared" si="36"/>
        <v>#VALUE!</v>
      </c>
      <c r="Y110" s="21" t="e">
        <f t="shared" si="36"/>
        <v>#VALUE!</v>
      </c>
      <c r="Z110" s="21" t="e">
        <f t="shared" si="36"/>
        <v>#VALUE!</v>
      </c>
      <c r="AA110" s="21" t="e">
        <f t="shared" si="36"/>
        <v>#VALUE!</v>
      </c>
      <c r="AB110" s="21" t="e">
        <f t="shared" si="36"/>
        <v>#VALUE!</v>
      </c>
      <c r="AC110" s="21" t="e">
        <f t="shared" si="36"/>
        <v>#VALUE!</v>
      </c>
      <c r="AD110" s="21" t="e">
        <f t="shared" si="36"/>
        <v>#VALUE!</v>
      </c>
      <c r="AE110" s="21" t="e">
        <f t="shared" si="36"/>
        <v>#VALUE!</v>
      </c>
      <c r="AF110" s="21" t="e">
        <f t="shared" si="36"/>
        <v>#VALUE!</v>
      </c>
      <c r="AG110" s="21" t="e">
        <f t="shared" si="36"/>
        <v>#VALUE!</v>
      </c>
      <c r="AH110" s="35"/>
      <c r="AI110" s="36"/>
    </row>
    <row r="111" spans="2:36" x14ac:dyDescent="0.15">
      <c r="B111" s="19" t="s">
        <v>15</v>
      </c>
      <c r="C111" s="37" t="e">
        <f>IF(EDATE(C96,1)&gt;$G$5,"",EDATE(C96,1))</f>
        <v>#VALUE!</v>
      </c>
      <c r="D111" s="21" t="e">
        <f t="shared" ref="D111:AG111" si="37">IF(D110&gt;$G$5,"",IF(C111=EOMONTH(DATE($C108,$D108,1),0),"",IF(C111="","",C111+1)))</f>
        <v>#VALUE!</v>
      </c>
      <c r="E111" s="21" t="e">
        <f t="shared" si="37"/>
        <v>#VALUE!</v>
      </c>
      <c r="F111" s="21" t="e">
        <f t="shared" si="37"/>
        <v>#VALUE!</v>
      </c>
      <c r="G111" s="21" t="e">
        <f t="shared" si="37"/>
        <v>#VALUE!</v>
      </c>
      <c r="H111" s="21" t="e">
        <f t="shared" si="37"/>
        <v>#VALUE!</v>
      </c>
      <c r="I111" s="21" t="e">
        <f t="shared" si="37"/>
        <v>#VALUE!</v>
      </c>
      <c r="J111" s="21" t="e">
        <f t="shared" si="37"/>
        <v>#VALUE!</v>
      </c>
      <c r="K111" s="21" t="e">
        <f t="shared" si="37"/>
        <v>#VALUE!</v>
      </c>
      <c r="L111" s="21" t="e">
        <f t="shared" si="37"/>
        <v>#VALUE!</v>
      </c>
      <c r="M111" s="21" t="e">
        <f t="shared" si="37"/>
        <v>#VALUE!</v>
      </c>
      <c r="N111" s="21" t="e">
        <f t="shared" si="37"/>
        <v>#VALUE!</v>
      </c>
      <c r="O111" s="21" t="e">
        <f t="shared" si="37"/>
        <v>#VALUE!</v>
      </c>
      <c r="P111" s="21" t="e">
        <f t="shared" si="37"/>
        <v>#VALUE!</v>
      </c>
      <c r="Q111" s="21" t="e">
        <f t="shared" si="37"/>
        <v>#VALUE!</v>
      </c>
      <c r="R111" s="21" t="e">
        <f t="shared" si="37"/>
        <v>#VALUE!</v>
      </c>
      <c r="S111" s="21" t="e">
        <f t="shared" si="37"/>
        <v>#VALUE!</v>
      </c>
      <c r="T111" s="21" t="e">
        <f t="shared" si="37"/>
        <v>#VALUE!</v>
      </c>
      <c r="U111" s="21" t="e">
        <f t="shared" si="37"/>
        <v>#VALUE!</v>
      </c>
      <c r="V111" s="21" t="e">
        <f t="shared" si="37"/>
        <v>#VALUE!</v>
      </c>
      <c r="W111" s="21" t="e">
        <f t="shared" si="37"/>
        <v>#VALUE!</v>
      </c>
      <c r="X111" s="21" t="e">
        <f t="shared" si="37"/>
        <v>#VALUE!</v>
      </c>
      <c r="Y111" s="21" t="e">
        <f t="shared" si="37"/>
        <v>#VALUE!</v>
      </c>
      <c r="Z111" s="21" t="e">
        <f t="shared" si="37"/>
        <v>#VALUE!</v>
      </c>
      <c r="AA111" s="21" t="e">
        <f t="shared" si="37"/>
        <v>#VALUE!</v>
      </c>
      <c r="AB111" s="21" t="e">
        <f t="shared" si="37"/>
        <v>#VALUE!</v>
      </c>
      <c r="AC111" s="21" t="e">
        <f t="shared" si="37"/>
        <v>#VALUE!</v>
      </c>
      <c r="AD111" s="21" t="e">
        <f t="shared" si="37"/>
        <v>#VALUE!</v>
      </c>
      <c r="AE111" s="21" t="e">
        <f t="shared" si="37"/>
        <v>#VALUE!</v>
      </c>
      <c r="AF111" s="21" t="e">
        <f t="shared" si="37"/>
        <v>#VALUE!</v>
      </c>
      <c r="AG111" s="21" t="e">
        <f t="shared" si="37"/>
        <v>#VALUE!</v>
      </c>
      <c r="AH111" s="22" t="s">
        <v>16</v>
      </c>
      <c r="AI111" s="23">
        <f>+COUNTIFS(C112:AG112,"土",C113:AG113,"")+COUNTIFS(C112:AG112,"日",C113:AG113,"")</f>
        <v>0</v>
      </c>
    </row>
    <row r="112" spans="2:36" x14ac:dyDescent="0.15">
      <c r="B112" s="24" t="s">
        <v>5</v>
      </c>
      <c r="C112" s="46" t="str">
        <f>IFERROR(TEXT(WEEKDAY(+C111),"aaa"),"")</f>
        <v/>
      </c>
      <c r="D112" s="46" t="str">
        <f t="shared" ref="D112:AG112" si="38">IFERROR(TEXT(WEEKDAY(+D111),"aaa"),"")</f>
        <v/>
      </c>
      <c r="E112" s="46" t="str">
        <f t="shared" si="38"/>
        <v/>
      </c>
      <c r="F112" s="46" t="str">
        <f t="shared" si="38"/>
        <v/>
      </c>
      <c r="G112" s="46" t="str">
        <f t="shared" si="38"/>
        <v/>
      </c>
      <c r="H112" s="46" t="str">
        <f t="shared" si="38"/>
        <v/>
      </c>
      <c r="I112" s="46" t="str">
        <f t="shared" si="38"/>
        <v/>
      </c>
      <c r="J112" s="46" t="str">
        <f t="shared" si="38"/>
        <v/>
      </c>
      <c r="K112" s="46" t="str">
        <f t="shared" si="38"/>
        <v/>
      </c>
      <c r="L112" s="46" t="str">
        <f t="shared" si="38"/>
        <v/>
      </c>
      <c r="M112" s="46" t="str">
        <f t="shared" si="38"/>
        <v/>
      </c>
      <c r="N112" s="46" t="str">
        <f t="shared" si="38"/>
        <v/>
      </c>
      <c r="O112" s="46" t="str">
        <f t="shared" si="38"/>
        <v/>
      </c>
      <c r="P112" s="46" t="str">
        <f t="shared" si="38"/>
        <v/>
      </c>
      <c r="Q112" s="46" t="str">
        <f t="shared" si="38"/>
        <v/>
      </c>
      <c r="R112" s="46" t="str">
        <f t="shared" si="38"/>
        <v/>
      </c>
      <c r="S112" s="46" t="str">
        <f t="shared" si="38"/>
        <v/>
      </c>
      <c r="T112" s="46" t="str">
        <f t="shared" si="38"/>
        <v/>
      </c>
      <c r="U112" s="46" t="str">
        <f t="shared" si="38"/>
        <v/>
      </c>
      <c r="V112" s="46" t="str">
        <f t="shared" si="38"/>
        <v/>
      </c>
      <c r="W112" s="46" t="str">
        <f t="shared" si="38"/>
        <v/>
      </c>
      <c r="X112" s="46" t="str">
        <f t="shared" si="38"/>
        <v/>
      </c>
      <c r="Y112" s="46" t="str">
        <f t="shared" si="38"/>
        <v/>
      </c>
      <c r="Z112" s="46" t="str">
        <f t="shared" si="38"/>
        <v/>
      </c>
      <c r="AA112" s="46" t="str">
        <f t="shared" si="38"/>
        <v/>
      </c>
      <c r="AB112" s="46" t="str">
        <f t="shared" si="38"/>
        <v/>
      </c>
      <c r="AC112" s="46" t="str">
        <f t="shared" si="38"/>
        <v/>
      </c>
      <c r="AD112" s="46" t="str">
        <f t="shared" si="38"/>
        <v/>
      </c>
      <c r="AE112" s="46" t="str">
        <f t="shared" si="38"/>
        <v/>
      </c>
      <c r="AF112" s="46" t="str">
        <f t="shared" si="38"/>
        <v/>
      </c>
      <c r="AG112" s="46" t="str">
        <f t="shared" si="38"/>
        <v/>
      </c>
      <c r="AH112" s="22" t="s">
        <v>20</v>
      </c>
      <c r="AI112" s="23">
        <f>+COUNTIF(C113:AG113,"夏休")+COUNTIF(C113:AG113,"冬休")+COUNTIF(C113:AG113,"中止")+COUNTIF(C113:AG113,"工場")+COUNTIF(C113:AG113,"他")</f>
        <v>0</v>
      </c>
    </row>
    <row r="113" spans="2:36" ht="13.5" customHeight="1" x14ac:dyDescent="0.15">
      <c r="B113" s="110" t="s">
        <v>19</v>
      </c>
      <c r="C113" s="112"/>
      <c r="D113" s="103"/>
      <c r="E113" s="103"/>
      <c r="F113" s="103"/>
      <c r="G113" s="103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  <c r="R113" s="103"/>
      <c r="S113" s="103"/>
      <c r="T113" s="103"/>
      <c r="U113" s="103"/>
      <c r="V113" s="103"/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4"/>
      <c r="AH113" s="25" t="s">
        <v>2</v>
      </c>
      <c r="AI113" s="26">
        <f>COUNT(C111:AG111)-AI112</f>
        <v>0</v>
      </c>
    </row>
    <row r="114" spans="2:36" ht="13.5" customHeight="1" x14ac:dyDescent="0.15">
      <c r="B114" s="111"/>
      <c r="C114" s="112"/>
      <c r="D114" s="103"/>
      <c r="E114" s="103"/>
      <c r="F114" s="103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R114" s="103"/>
      <c r="S114" s="103"/>
      <c r="T114" s="103"/>
      <c r="U114" s="103"/>
      <c r="V114" s="103"/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4"/>
      <c r="AH114" s="25" t="s">
        <v>6</v>
      </c>
      <c r="AI114" s="27">
        <f>+COUNTIF(C115:AG116,"休")</f>
        <v>0</v>
      </c>
      <c r="AJ114" s="28" t="e">
        <f>IF(AI115&gt;0.285,"",IF(AI114&lt;AI111,"←計画日数が足りません",""))</f>
        <v>#DIV/0!</v>
      </c>
    </row>
    <row r="115" spans="2:36" ht="13.5" customHeight="1" x14ac:dyDescent="0.15">
      <c r="B115" s="105" t="s">
        <v>0</v>
      </c>
      <c r="C115" s="106"/>
      <c r="D115" s="95"/>
      <c r="E115" s="97"/>
      <c r="F115" s="97"/>
      <c r="G115" s="97"/>
      <c r="H115" s="97"/>
      <c r="I115" s="97"/>
      <c r="J115" s="97"/>
      <c r="K115" s="95"/>
      <c r="L115" s="97"/>
      <c r="M115" s="97"/>
      <c r="N115" s="97"/>
      <c r="O115" s="97"/>
      <c r="P115" s="97"/>
      <c r="Q115" s="97"/>
      <c r="R115" s="95"/>
      <c r="S115" s="97"/>
      <c r="T115" s="97"/>
      <c r="U115" s="97"/>
      <c r="V115" s="97"/>
      <c r="W115" s="97"/>
      <c r="X115" s="97"/>
      <c r="Y115" s="95"/>
      <c r="Z115" s="97"/>
      <c r="AA115" s="97"/>
      <c r="AB115" s="97"/>
      <c r="AC115" s="97"/>
      <c r="AD115" s="97"/>
      <c r="AE115" s="97"/>
      <c r="AF115" s="97"/>
      <c r="AG115" s="98"/>
      <c r="AH115" s="25" t="s">
        <v>8</v>
      </c>
      <c r="AI115" s="29" t="e">
        <f>+AI114/AI113</f>
        <v>#DIV/0!</v>
      </c>
    </row>
    <row r="116" spans="2:36" x14ac:dyDescent="0.15">
      <c r="B116" s="105"/>
      <c r="C116" s="106"/>
      <c r="D116" s="95"/>
      <c r="E116" s="97"/>
      <c r="F116" s="97"/>
      <c r="G116" s="97"/>
      <c r="H116" s="97"/>
      <c r="I116" s="97"/>
      <c r="J116" s="97"/>
      <c r="K116" s="95"/>
      <c r="L116" s="97"/>
      <c r="M116" s="97"/>
      <c r="N116" s="97"/>
      <c r="O116" s="97"/>
      <c r="P116" s="97"/>
      <c r="Q116" s="97"/>
      <c r="R116" s="95"/>
      <c r="S116" s="97"/>
      <c r="T116" s="97"/>
      <c r="U116" s="97"/>
      <c r="V116" s="97"/>
      <c r="W116" s="97"/>
      <c r="X116" s="97"/>
      <c r="Y116" s="95"/>
      <c r="Z116" s="97"/>
      <c r="AA116" s="97"/>
      <c r="AB116" s="97"/>
      <c r="AC116" s="97"/>
      <c r="AD116" s="97"/>
      <c r="AE116" s="97"/>
      <c r="AF116" s="97"/>
      <c r="AG116" s="98"/>
      <c r="AH116" s="25" t="s">
        <v>9</v>
      </c>
      <c r="AI116" s="27">
        <f>+COUNTA(C117:AG118)</f>
        <v>0</v>
      </c>
    </row>
    <row r="117" spans="2:36" x14ac:dyDescent="0.15">
      <c r="B117" s="99" t="s">
        <v>7</v>
      </c>
      <c r="C117" s="101"/>
      <c r="D117" s="113"/>
      <c r="E117" s="95"/>
      <c r="F117" s="95"/>
      <c r="G117" s="95"/>
      <c r="H117" s="95"/>
      <c r="I117" s="95"/>
      <c r="J117" s="95"/>
      <c r="K117" s="113"/>
      <c r="L117" s="95"/>
      <c r="M117" s="95"/>
      <c r="N117" s="95"/>
      <c r="O117" s="95"/>
      <c r="P117" s="95"/>
      <c r="Q117" s="95"/>
      <c r="R117" s="113"/>
      <c r="S117" s="95"/>
      <c r="T117" s="95"/>
      <c r="U117" s="95"/>
      <c r="V117" s="95"/>
      <c r="W117" s="95"/>
      <c r="X117" s="95"/>
      <c r="Y117" s="113"/>
      <c r="Z117" s="95"/>
      <c r="AA117" s="95"/>
      <c r="AB117" s="95"/>
      <c r="AC117" s="95"/>
      <c r="AD117" s="95"/>
      <c r="AE117" s="95"/>
      <c r="AF117" s="95"/>
      <c r="AG117" s="93"/>
      <c r="AH117" s="30" t="s">
        <v>4</v>
      </c>
      <c r="AI117" s="31" t="e">
        <f>+AI116/AI113</f>
        <v>#DIV/0!</v>
      </c>
    </row>
    <row r="118" spans="2:36" x14ac:dyDescent="0.15">
      <c r="B118" s="100"/>
      <c r="C118" s="102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4"/>
      <c r="AH118" s="32" t="s">
        <v>13</v>
      </c>
      <c r="AI118" s="33" t="str">
        <f>IF(7&gt;AI113,"対象外",IF(AI116&gt;=AI111,"OK","NG"))</f>
        <v>対象外</v>
      </c>
      <c r="AJ118" s="28" t="str">
        <f>IF(AI118="対象外","←７日間に満たない期間は達成判定の対象外",IF(AI118="NG","←月単位未達成","←月単位達成"))</f>
        <v>←７日間に満たない期間は達成判定の対象外</v>
      </c>
    </row>
    <row r="119" spans="2:36" hidden="1" x14ac:dyDescent="0.15">
      <c r="C119" s="42" t="e">
        <f t="shared" ref="C119:AG119" si="39">IF(AND(DAY(C111)&gt;=22,DAY(C111)&lt;=28,C112="土"),1,0)</f>
        <v>#VALUE!</v>
      </c>
      <c r="D119" s="42" t="e">
        <f t="shared" si="39"/>
        <v>#VALUE!</v>
      </c>
      <c r="E119" s="42" t="e">
        <f t="shared" si="39"/>
        <v>#VALUE!</v>
      </c>
      <c r="F119" s="42" t="e">
        <f t="shared" si="39"/>
        <v>#VALUE!</v>
      </c>
      <c r="G119" s="42" t="e">
        <f t="shared" si="39"/>
        <v>#VALUE!</v>
      </c>
      <c r="H119" s="42" t="e">
        <f t="shared" si="39"/>
        <v>#VALUE!</v>
      </c>
      <c r="I119" s="42" t="e">
        <f t="shared" si="39"/>
        <v>#VALUE!</v>
      </c>
      <c r="J119" s="42" t="e">
        <f t="shared" si="39"/>
        <v>#VALUE!</v>
      </c>
      <c r="K119" s="42" t="e">
        <f t="shared" si="39"/>
        <v>#VALUE!</v>
      </c>
      <c r="L119" s="42" t="e">
        <f t="shared" si="39"/>
        <v>#VALUE!</v>
      </c>
      <c r="M119" s="42" t="e">
        <f t="shared" si="39"/>
        <v>#VALUE!</v>
      </c>
      <c r="N119" s="42" t="e">
        <f t="shared" si="39"/>
        <v>#VALUE!</v>
      </c>
      <c r="O119" s="42" t="e">
        <f t="shared" si="39"/>
        <v>#VALUE!</v>
      </c>
      <c r="P119" s="42" t="e">
        <f t="shared" si="39"/>
        <v>#VALUE!</v>
      </c>
      <c r="Q119" s="42" t="e">
        <f t="shared" si="39"/>
        <v>#VALUE!</v>
      </c>
      <c r="R119" s="42" t="e">
        <f t="shared" si="39"/>
        <v>#VALUE!</v>
      </c>
      <c r="S119" s="42" t="e">
        <f t="shared" si="39"/>
        <v>#VALUE!</v>
      </c>
      <c r="T119" s="42" t="e">
        <f t="shared" si="39"/>
        <v>#VALUE!</v>
      </c>
      <c r="U119" s="42" t="e">
        <f t="shared" si="39"/>
        <v>#VALUE!</v>
      </c>
      <c r="V119" s="42" t="e">
        <f t="shared" si="39"/>
        <v>#VALUE!</v>
      </c>
      <c r="W119" s="42" t="e">
        <f t="shared" si="39"/>
        <v>#VALUE!</v>
      </c>
      <c r="X119" s="42" t="e">
        <f t="shared" si="39"/>
        <v>#VALUE!</v>
      </c>
      <c r="Y119" s="42" t="e">
        <f t="shared" si="39"/>
        <v>#VALUE!</v>
      </c>
      <c r="Z119" s="42" t="e">
        <f t="shared" si="39"/>
        <v>#VALUE!</v>
      </c>
      <c r="AA119" s="42" t="e">
        <f t="shared" si="39"/>
        <v>#VALUE!</v>
      </c>
      <c r="AB119" s="42" t="e">
        <f t="shared" si="39"/>
        <v>#VALUE!</v>
      </c>
      <c r="AC119" s="42" t="e">
        <f t="shared" si="39"/>
        <v>#VALUE!</v>
      </c>
      <c r="AD119" s="42" t="e">
        <f t="shared" si="39"/>
        <v>#VALUE!</v>
      </c>
      <c r="AE119" s="42" t="e">
        <f t="shared" si="39"/>
        <v>#VALUE!</v>
      </c>
      <c r="AF119" s="42" t="e">
        <f t="shared" si="39"/>
        <v>#VALUE!</v>
      </c>
      <c r="AG119" s="42" t="e">
        <f t="shared" si="39"/>
        <v>#VALUE!</v>
      </c>
      <c r="AH119" s="43" t="s">
        <v>21</v>
      </c>
      <c r="AI119" s="44">
        <f>_xlfn.AGGREGATE(9,6,C119:AG119)</f>
        <v>0</v>
      </c>
      <c r="AJ119" s="28"/>
    </row>
    <row r="120" spans="2:36" hidden="1" x14ac:dyDescent="0.15">
      <c r="C120" s="45" t="e">
        <f t="shared" ref="C120:AG120" si="40">IF(AND(DAY(C111)&gt;=22,DAY(C111)&lt;=28,C112="土",OR(C117="休",C117="雨")),1,0)</f>
        <v>#VALUE!</v>
      </c>
      <c r="D120" s="45" t="e">
        <f t="shared" si="40"/>
        <v>#VALUE!</v>
      </c>
      <c r="E120" s="45" t="e">
        <f t="shared" si="40"/>
        <v>#VALUE!</v>
      </c>
      <c r="F120" s="45" t="e">
        <f t="shared" si="40"/>
        <v>#VALUE!</v>
      </c>
      <c r="G120" s="45" t="e">
        <f t="shared" si="40"/>
        <v>#VALUE!</v>
      </c>
      <c r="H120" s="45" t="e">
        <f t="shared" si="40"/>
        <v>#VALUE!</v>
      </c>
      <c r="I120" s="45" t="e">
        <f t="shared" si="40"/>
        <v>#VALUE!</v>
      </c>
      <c r="J120" s="45" t="e">
        <f t="shared" si="40"/>
        <v>#VALUE!</v>
      </c>
      <c r="K120" s="45" t="e">
        <f t="shared" si="40"/>
        <v>#VALUE!</v>
      </c>
      <c r="L120" s="45" t="e">
        <f t="shared" si="40"/>
        <v>#VALUE!</v>
      </c>
      <c r="M120" s="45" t="e">
        <f t="shared" si="40"/>
        <v>#VALUE!</v>
      </c>
      <c r="N120" s="45" t="e">
        <f t="shared" si="40"/>
        <v>#VALUE!</v>
      </c>
      <c r="O120" s="45" t="e">
        <f t="shared" si="40"/>
        <v>#VALUE!</v>
      </c>
      <c r="P120" s="45" t="e">
        <f t="shared" si="40"/>
        <v>#VALUE!</v>
      </c>
      <c r="Q120" s="45" t="e">
        <f t="shared" si="40"/>
        <v>#VALUE!</v>
      </c>
      <c r="R120" s="45" t="e">
        <f t="shared" si="40"/>
        <v>#VALUE!</v>
      </c>
      <c r="S120" s="45" t="e">
        <f t="shared" si="40"/>
        <v>#VALUE!</v>
      </c>
      <c r="T120" s="45" t="e">
        <f t="shared" si="40"/>
        <v>#VALUE!</v>
      </c>
      <c r="U120" s="45" t="e">
        <f t="shared" si="40"/>
        <v>#VALUE!</v>
      </c>
      <c r="V120" s="45" t="e">
        <f t="shared" si="40"/>
        <v>#VALUE!</v>
      </c>
      <c r="W120" s="45" t="e">
        <f t="shared" si="40"/>
        <v>#VALUE!</v>
      </c>
      <c r="X120" s="45" t="e">
        <f t="shared" si="40"/>
        <v>#VALUE!</v>
      </c>
      <c r="Y120" s="45" t="e">
        <f t="shared" si="40"/>
        <v>#VALUE!</v>
      </c>
      <c r="Z120" s="45" t="e">
        <f t="shared" si="40"/>
        <v>#VALUE!</v>
      </c>
      <c r="AA120" s="45" t="e">
        <f t="shared" si="40"/>
        <v>#VALUE!</v>
      </c>
      <c r="AB120" s="45" t="e">
        <f t="shared" si="40"/>
        <v>#VALUE!</v>
      </c>
      <c r="AC120" s="45" t="e">
        <f t="shared" si="40"/>
        <v>#VALUE!</v>
      </c>
      <c r="AD120" s="45" t="e">
        <f t="shared" si="40"/>
        <v>#VALUE!</v>
      </c>
      <c r="AE120" s="45" t="e">
        <f t="shared" si="40"/>
        <v>#VALUE!</v>
      </c>
      <c r="AF120" s="45" t="e">
        <f t="shared" si="40"/>
        <v>#VALUE!</v>
      </c>
      <c r="AG120" s="45" t="e">
        <f t="shared" si="40"/>
        <v>#VALUE!</v>
      </c>
      <c r="AH120" s="43" t="s">
        <v>22</v>
      </c>
      <c r="AI120" s="44">
        <f>_xlfn.AGGREGATE(9,6,C120:AG120)</f>
        <v>0</v>
      </c>
      <c r="AJ120" s="28"/>
    </row>
    <row r="122" spans="2:36" hidden="1" x14ac:dyDescent="0.15">
      <c r="C122" s="2" t="e">
        <f>YEAR(C125)</f>
        <v>#VALUE!</v>
      </c>
      <c r="D122" s="2" t="e">
        <f>MONTH(C125)</f>
        <v>#VALUE!</v>
      </c>
    </row>
    <row r="123" spans="2:36" x14ac:dyDescent="0.15">
      <c r="B123" s="6" t="s">
        <v>14</v>
      </c>
      <c r="C123" s="107" t="e">
        <f>C125</f>
        <v>#VALUE!</v>
      </c>
      <c r="D123" s="108"/>
      <c r="E123" s="108"/>
      <c r="F123" s="108"/>
      <c r="G123" s="108"/>
      <c r="H123" s="108"/>
      <c r="I123" s="108"/>
      <c r="J123" s="108"/>
      <c r="K123" s="108"/>
      <c r="L123" s="108"/>
      <c r="M123" s="108"/>
      <c r="N123" s="108"/>
      <c r="O123" s="108"/>
      <c r="P123" s="108"/>
      <c r="Q123" s="108"/>
      <c r="R123" s="108"/>
      <c r="S123" s="108"/>
      <c r="T123" s="108"/>
      <c r="U123" s="108"/>
      <c r="V123" s="108"/>
      <c r="W123" s="108"/>
      <c r="X123" s="108"/>
      <c r="Y123" s="108"/>
      <c r="Z123" s="108"/>
      <c r="AA123" s="108"/>
      <c r="AB123" s="108"/>
      <c r="AC123" s="108"/>
      <c r="AD123" s="108"/>
      <c r="AE123" s="108"/>
      <c r="AF123" s="108"/>
      <c r="AG123" s="108"/>
      <c r="AH123" s="108"/>
      <c r="AI123" s="109"/>
    </row>
    <row r="124" spans="2:36" hidden="1" x14ac:dyDescent="0.15">
      <c r="B124" s="34"/>
      <c r="C124" s="21" t="e">
        <f>DATE($C122,$D122,1)</f>
        <v>#VALUE!</v>
      </c>
      <c r="D124" s="21" t="e">
        <f t="shared" ref="D124:AG124" si="41">C124+1</f>
        <v>#VALUE!</v>
      </c>
      <c r="E124" s="21" t="e">
        <f t="shared" si="41"/>
        <v>#VALUE!</v>
      </c>
      <c r="F124" s="21" t="e">
        <f t="shared" si="41"/>
        <v>#VALUE!</v>
      </c>
      <c r="G124" s="21" t="e">
        <f t="shared" si="41"/>
        <v>#VALUE!</v>
      </c>
      <c r="H124" s="21" t="e">
        <f t="shared" si="41"/>
        <v>#VALUE!</v>
      </c>
      <c r="I124" s="21" t="e">
        <f t="shared" si="41"/>
        <v>#VALUE!</v>
      </c>
      <c r="J124" s="21" t="e">
        <f t="shared" si="41"/>
        <v>#VALUE!</v>
      </c>
      <c r="K124" s="21" t="e">
        <f t="shared" si="41"/>
        <v>#VALUE!</v>
      </c>
      <c r="L124" s="21" t="e">
        <f t="shared" si="41"/>
        <v>#VALUE!</v>
      </c>
      <c r="M124" s="21" t="e">
        <f t="shared" si="41"/>
        <v>#VALUE!</v>
      </c>
      <c r="N124" s="21" t="e">
        <f t="shared" si="41"/>
        <v>#VALUE!</v>
      </c>
      <c r="O124" s="21" t="e">
        <f t="shared" si="41"/>
        <v>#VALUE!</v>
      </c>
      <c r="P124" s="21" t="e">
        <f t="shared" si="41"/>
        <v>#VALUE!</v>
      </c>
      <c r="Q124" s="21" t="e">
        <f t="shared" si="41"/>
        <v>#VALUE!</v>
      </c>
      <c r="R124" s="21" t="e">
        <f t="shared" si="41"/>
        <v>#VALUE!</v>
      </c>
      <c r="S124" s="21" t="e">
        <f t="shared" si="41"/>
        <v>#VALUE!</v>
      </c>
      <c r="T124" s="21" t="e">
        <f t="shared" si="41"/>
        <v>#VALUE!</v>
      </c>
      <c r="U124" s="21" t="e">
        <f t="shared" si="41"/>
        <v>#VALUE!</v>
      </c>
      <c r="V124" s="21" t="e">
        <f t="shared" si="41"/>
        <v>#VALUE!</v>
      </c>
      <c r="W124" s="21" t="e">
        <f t="shared" si="41"/>
        <v>#VALUE!</v>
      </c>
      <c r="X124" s="21" t="e">
        <f t="shared" si="41"/>
        <v>#VALUE!</v>
      </c>
      <c r="Y124" s="21" t="e">
        <f t="shared" si="41"/>
        <v>#VALUE!</v>
      </c>
      <c r="Z124" s="21" t="e">
        <f t="shared" si="41"/>
        <v>#VALUE!</v>
      </c>
      <c r="AA124" s="21" t="e">
        <f t="shared" si="41"/>
        <v>#VALUE!</v>
      </c>
      <c r="AB124" s="21" t="e">
        <f t="shared" si="41"/>
        <v>#VALUE!</v>
      </c>
      <c r="AC124" s="21" t="e">
        <f t="shared" si="41"/>
        <v>#VALUE!</v>
      </c>
      <c r="AD124" s="21" t="e">
        <f t="shared" si="41"/>
        <v>#VALUE!</v>
      </c>
      <c r="AE124" s="21" t="e">
        <f t="shared" si="41"/>
        <v>#VALUE!</v>
      </c>
      <c r="AF124" s="21" t="e">
        <f t="shared" si="41"/>
        <v>#VALUE!</v>
      </c>
      <c r="AG124" s="21" t="e">
        <f t="shared" si="41"/>
        <v>#VALUE!</v>
      </c>
      <c r="AH124" s="35"/>
      <c r="AI124" s="36"/>
    </row>
    <row r="125" spans="2:36" x14ac:dyDescent="0.15">
      <c r="B125" s="19" t="s">
        <v>15</v>
      </c>
      <c r="C125" s="37" t="e">
        <f>IF(EDATE(C110,1)&gt;$G$5,"",EDATE(C110,1))</f>
        <v>#VALUE!</v>
      </c>
      <c r="D125" s="21" t="e">
        <f t="shared" ref="D125:AG125" si="42">IF(D124&gt;$G$5,"",IF(C125=EOMONTH(DATE($C122,$D122,1),0),"",IF(C125="","",C125+1)))</f>
        <v>#VALUE!</v>
      </c>
      <c r="E125" s="21" t="e">
        <f t="shared" si="42"/>
        <v>#VALUE!</v>
      </c>
      <c r="F125" s="21" t="e">
        <f t="shared" si="42"/>
        <v>#VALUE!</v>
      </c>
      <c r="G125" s="21" t="e">
        <f t="shared" si="42"/>
        <v>#VALUE!</v>
      </c>
      <c r="H125" s="21" t="e">
        <f t="shared" si="42"/>
        <v>#VALUE!</v>
      </c>
      <c r="I125" s="21" t="e">
        <f t="shared" si="42"/>
        <v>#VALUE!</v>
      </c>
      <c r="J125" s="21" t="e">
        <f t="shared" si="42"/>
        <v>#VALUE!</v>
      </c>
      <c r="K125" s="21" t="e">
        <f t="shared" si="42"/>
        <v>#VALUE!</v>
      </c>
      <c r="L125" s="21" t="e">
        <f t="shared" si="42"/>
        <v>#VALUE!</v>
      </c>
      <c r="M125" s="21" t="e">
        <f t="shared" si="42"/>
        <v>#VALUE!</v>
      </c>
      <c r="N125" s="21" t="e">
        <f t="shared" si="42"/>
        <v>#VALUE!</v>
      </c>
      <c r="O125" s="21" t="e">
        <f t="shared" si="42"/>
        <v>#VALUE!</v>
      </c>
      <c r="P125" s="21" t="e">
        <f t="shared" si="42"/>
        <v>#VALUE!</v>
      </c>
      <c r="Q125" s="21" t="e">
        <f t="shared" si="42"/>
        <v>#VALUE!</v>
      </c>
      <c r="R125" s="21" t="e">
        <f t="shared" si="42"/>
        <v>#VALUE!</v>
      </c>
      <c r="S125" s="21" t="e">
        <f t="shared" si="42"/>
        <v>#VALUE!</v>
      </c>
      <c r="T125" s="21" t="e">
        <f t="shared" si="42"/>
        <v>#VALUE!</v>
      </c>
      <c r="U125" s="21" t="e">
        <f t="shared" si="42"/>
        <v>#VALUE!</v>
      </c>
      <c r="V125" s="21" t="e">
        <f t="shared" si="42"/>
        <v>#VALUE!</v>
      </c>
      <c r="W125" s="21" t="e">
        <f t="shared" si="42"/>
        <v>#VALUE!</v>
      </c>
      <c r="X125" s="21" t="e">
        <f t="shared" si="42"/>
        <v>#VALUE!</v>
      </c>
      <c r="Y125" s="21" t="e">
        <f t="shared" si="42"/>
        <v>#VALUE!</v>
      </c>
      <c r="Z125" s="21" t="e">
        <f t="shared" si="42"/>
        <v>#VALUE!</v>
      </c>
      <c r="AA125" s="21" t="e">
        <f t="shared" si="42"/>
        <v>#VALUE!</v>
      </c>
      <c r="AB125" s="21" t="e">
        <f t="shared" si="42"/>
        <v>#VALUE!</v>
      </c>
      <c r="AC125" s="21" t="e">
        <f t="shared" si="42"/>
        <v>#VALUE!</v>
      </c>
      <c r="AD125" s="21" t="e">
        <f t="shared" si="42"/>
        <v>#VALUE!</v>
      </c>
      <c r="AE125" s="21" t="e">
        <f t="shared" si="42"/>
        <v>#VALUE!</v>
      </c>
      <c r="AF125" s="21" t="e">
        <f t="shared" si="42"/>
        <v>#VALUE!</v>
      </c>
      <c r="AG125" s="21" t="e">
        <f t="shared" si="42"/>
        <v>#VALUE!</v>
      </c>
      <c r="AH125" s="22" t="s">
        <v>16</v>
      </c>
      <c r="AI125" s="23">
        <f>+COUNTIFS(C126:AG126,"土",C127:AG127,"")+COUNTIFS(C126:AG126,"日",C127:AG127,"")</f>
        <v>0</v>
      </c>
    </row>
    <row r="126" spans="2:36" x14ac:dyDescent="0.15">
      <c r="B126" s="24" t="s">
        <v>5</v>
      </c>
      <c r="C126" s="46" t="str">
        <f>IFERROR(TEXT(WEEKDAY(+C125),"aaa"),"")</f>
        <v/>
      </c>
      <c r="D126" s="46" t="str">
        <f t="shared" ref="D126:AG126" si="43">IFERROR(TEXT(WEEKDAY(+D125),"aaa"),"")</f>
        <v/>
      </c>
      <c r="E126" s="46" t="str">
        <f t="shared" si="43"/>
        <v/>
      </c>
      <c r="F126" s="46" t="str">
        <f t="shared" si="43"/>
        <v/>
      </c>
      <c r="G126" s="46" t="str">
        <f t="shared" si="43"/>
        <v/>
      </c>
      <c r="H126" s="46" t="str">
        <f t="shared" si="43"/>
        <v/>
      </c>
      <c r="I126" s="46" t="str">
        <f t="shared" si="43"/>
        <v/>
      </c>
      <c r="J126" s="46" t="str">
        <f t="shared" si="43"/>
        <v/>
      </c>
      <c r="K126" s="46" t="str">
        <f t="shared" si="43"/>
        <v/>
      </c>
      <c r="L126" s="46" t="str">
        <f t="shared" si="43"/>
        <v/>
      </c>
      <c r="M126" s="46" t="str">
        <f t="shared" si="43"/>
        <v/>
      </c>
      <c r="N126" s="46" t="str">
        <f t="shared" si="43"/>
        <v/>
      </c>
      <c r="O126" s="46" t="str">
        <f t="shared" si="43"/>
        <v/>
      </c>
      <c r="P126" s="46" t="str">
        <f t="shared" si="43"/>
        <v/>
      </c>
      <c r="Q126" s="46" t="str">
        <f t="shared" si="43"/>
        <v/>
      </c>
      <c r="R126" s="46" t="str">
        <f t="shared" si="43"/>
        <v/>
      </c>
      <c r="S126" s="46" t="str">
        <f t="shared" si="43"/>
        <v/>
      </c>
      <c r="T126" s="46" t="str">
        <f t="shared" si="43"/>
        <v/>
      </c>
      <c r="U126" s="46" t="str">
        <f t="shared" si="43"/>
        <v/>
      </c>
      <c r="V126" s="46" t="str">
        <f t="shared" si="43"/>
        <v/>
      </c>
      <c r="W126" s="46" t="str">
        <f t="shared" si="43"/>
        <v/>
      </c>
      <c r="X126" s="46" t="str">
        <f t="shared" si="43"/>
        <v/>
      </c>
      <c r="Y126" s="46" t="str">
        <f t="shared" si="43"/>
        <v/>
      </c>
      <c r="Z126" s="46" t="str">
        <f t="shared" si="43"/>
        <v/>
      </c>
      <c r="AA126" s="46" t="str">
        <f t="shared" si="43"/>
        <v/>
      </c>
      <c r="AB126" s="46" t="str">
        <f t="shared" si="43"/>
        <v/>
      </c>
      <c r="AC126" s="46" t="str">
        <f t="shared" si="43"/>
        <v/>
      </c>
      <c r="AD126" s="46" t="str">
        <f t="shared" si="43"/>
        <v/>
      </c>
      <c r="AE126" s="46" t="str">
        <f t="shared" si="43"/>
        <v/>
      </c>
      <c r="AF126" s="46" t="str">
        <f t="shared" si="43"/>
        <v/>
      </c>
      <c r="AG126" s="46" t="str">
        <f t="shared" si="43"/>
        <v/>
      </c>
      <c r="AH126" s="22" t="s">
        <v>20</v>
      </c>
      <c r="AI126" s="23">
        <f>+COUNTIF(C127:AG127,"夏休")+COUNTIF(C127:AG127,"冬休")+COUNTIF(C127:AG127,"中止")+COUNTIF(C127:AG127,"工場")+COUNTIF(C127:AG127,"他")</f>
        <v>0</v>
      </c>
    </row>
    <row r="127" spans="2:36" ht="13.5" customHeight="1" x14ac:dyDescent="0.15">
      <c r="B127" s="110" t="s">
        <v>19</v>
      </c>
      <c r="C127" s="112"/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3"/>
      <c r="Q127" s="103"/>
      <c r="R127" s="103"/>
      <c r="S127" s="103"/>
      <c r="T127" s="103"/>
      <c r="U127" s="103"/>
      <c r="V127" s="103"/>
      <c r="W127" s="103"/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4"/>
      <c r="AH127" s="25" t="s">
        <v>2</v>
      </c>
      <c r="AI127" s="26">
        <f>COUNT(C125:AG125)-AI126</f>
        <v>0</v>
      </c>
    </row>
    <row r="128" spans="2:36" ht="13.5" customHeight="1" x14ac:dyDescent="0.15">
      <c r="B128" s="111"/>
      <c r="C128" s="112"/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3"/>
      <c r="Q128" s="103"/>
      <c r="R128" s="103"/>
      <c r="S128" s="103"/>
      <c r="T128" s="103"/>
      <c r="U128" s="103"/>
      <c r="V128" s="103"/>
      <c r="W128" s="103"/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4"/>
      <c r="AH128" s="25" t="s">
        <v>6</v>
      </c>
      <c r="AI128" s="27">
        <f>+COUNTIF(C129:AG130,"休")</f>
        <v>0</v>
      </c>
      <c r="AJ128" s="28" t="e">
        <f>IF(AI129&gt;0.285,"",IF(AI128&lt;AI125,"←計画日数が足りません",""))</f>
        <v>#DIV/0!</v>
      </c>
    </row>
    <row r="129" spans="2:36" ht="13.5" customHeight="1" x14ac:dyDescent="0.15">
      <c r="B129" s="105" t="s">
        <v>0</v>
      </c>
      <c r="C129" s="97"/>
      <c r="D129" s="97"/>
      <c r="E129" s="97"/>
      <c r="F129" s="97"/>
      <c r="G129" s="97"/>
      <c r="H129" s="97"/>
      <c r="I129" s="95"/>
      <c r="J129" s="97"/>
      <c r="K129" s="97"/>
      <c r="L129" s="97"/>
      <c r="M129" s="97"/>
      <c r="N129" s="97"/>
      <c r="O129" s="97"/>
      <c r="P129" s="95"/>
      <c r="Q129" s="97"/>
      <c r="R129" s="97"/>
      <c r="S129" s="97"/>
      <c r="T129" s="97"/>
      <c r="U129" s="97"/>
      <c r="V129" s="97"/>
      <c r="W129" s="95"/>
      <c r="X129" s="97"/>
      <c r="Y129" s="97"/>
      <c r="Z129" s="97"/>
      <c r="AA129" s="97"/>
      <c r="AB129" s="97"/>
      <c r="AC129" s="97"/>
      <c r="AD129" s="95"/>
      <c r="AE129" s="97"/>
      <c r="AF129" s="97"/>
      <c r="AG129" s="98"/>
      <c r="AH129" s="25" t="s">
        <v>8</v>
      </c>
      <c r="AI129" s="29" t="e">
        <f>+AI128/AI127</f>
        <v>#DIV/0!</v>
      </c>
    </row>
    <row r="130" spans="2:36" x14ac:dyDescent="0.15">
      <c r="B130" s="105"/>
      <c r="C130" s="97"/>
      <c r="D130" s="97"/>
      <c r="E130" s="97"/>
      <c r="F130" s="97"/>
      <c r="G130" s="97"/>
      <c r="H130" s="97"/>
      <c r="I130" s="95"/>
      <c r="J130" s="97"/>
      <c r="K130" s="97"/>
      <c r="L130" s="97"/>
      <c r="M130" s="97"/>
      <c r="N130" s="97"/>
      <c r="O130" s="97"/>
      <c r="P130" s="95"/>
      <c r="Q130" s="97"/>
      <c r="R130" s="97"/>
      <c r="S130" s="97"/>
      <c r="T130" s="97"/>
      <c r="U130" s="97"/>
      <c r="V130" s="97"/>
      <c r="W130" s="95"/>
      <c r="X130" s="97"/>
      <c r="Y130" s="97"/>
      <c r="Z130" s="97"/>
      <c r="AA130" s="97"/>
      <c r="AB130" s="97"/>
      <c r="AC130" s="97"/>
      <c r="AD130" s="95"/>
      <c r="AE130" s="97"/>
      <c r="AF130" s="97"/>
      <c r="AG130" s="98"/>
      <c r="AH130" s="25" t="s">
        <v>9</v>
      </c>
      <c r="AI130" s="27">
        <f>+COUNTA(C131:AG132)</f>
        <v>0</v>
      </c>
    </row>
    <row r="131" spans="2:36" x14ac:dyDescent="0.15">
      <c r="B131" s="99" t="s">
        <v>7</v>
      </c>
      <c r="C131" s="95"/>
      <c r="D131" s="95"/>
      <c r="E131" s="95"/>
      <c r="F131" s="95"/>
      <c r="G131" s="95"/>
      <c r="H131" s="95"/>
      <c r="I131" s="113"/>
      <c r="J131" s="95"/>
      <c r="K131" s="95"/>
      <c r="L131" s="95"/>
      <c r="M131" s="95"/>
      <c r="N131" s="95"/>
      <c r="O131" s="95"/>
      <c r="P131" s="113"/>
      <c r="Q131" s="95"/>
      <c r="R131" s="95"/>
      <c r="S131" s="95"/>
      <c r="T131" s="95"/>
      <c r="U131" s="95"/>
      <c r="V131" s="95"/>
      <c r="W131" s="113"/>
      <c r="X131" s="95"/>
      <c r="Y131" s="95"/>
      <c r="Z131" s="95"/>
      <c r="AA131" s="95"/>
      <c r="AB131" s="95"/>
      <c r="AC131" s="95"/>
      <c r="AD131" s="113"/>
      <c r="AE131" s="95"/>
      <c r="AF131" s="95"/>
      <c r="AG131" s="93"/>
      <c r="AH131" s="30" t="s">
        <v>4</v>
      </c>
      <c r="AI131" s="31" t="e">
        <f>+AI130/AI127</f>
        <v>#DIV/0!</v>
      </c>
    </row>
    <row r="132" spans="2:36" x14ac:dyDescent="0.15">
      <c r="B132" s="100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4"/>
      <c r="AH132" s="32" t="s">
        <v>13</v>
      </c>
      <c r="AI132" s="33" t="str">
        <f>IF(7&gt;AI127,"対象外",IF(AI130&gt;=AI125,"OK","NG"))</f>
        <v>対象外</v>
      </c>
      <c r="AJ132" s="28" t="str">
        <f>IF(AI132="対象外","←７日間に満たない期間は達成判定の対象外",IF(AI132="NG","←月単位未達成","←月単位達成"))</f>
        <v>←７日間に満たない期間は達成判定の対象外</v>
      </c>
    </row>
    <row r="133" spans="2:36" hidden="1" x14ac:dyDescent="0.15">
      <c r="C133" s="42" t="e">
        <f t="shared" ref="C133:AG133" si="44">IF(AND(DAY(C125)&gt;=22,DAY(C125)&lt;=28,C126="土"),1,0)</f>
        <v>#VALUE!</v>
      </c>
      <c r="D133" s="42" t="e">
        <f t="shared" si="44"/>
        <v>#VALUE!</v>
      </c>
      <c r="E133" s="42" t="e">
        <f t="shared" si="44"/>
        <v>#VALUE!</v>
      </c>
      <c r="F133" s="42" t="e">
        <f t="shared" si="44"/>
        <v>#VALUE!</v>
      </c>
      <c r="G133" s="42" t="e">
        <f t="shared" si="44"/>
        <v>#VALUE!</v>
      </c>
      <c r="H133" s="42" t="e">
        <f t="shared" si="44"/>
        <v>#VALUE!</v>
      </c>
      <c r="I133" s="42" t="e">
        <f t="shared" si="44"/>
        <v>#VALUE!</v>
      </c>
      <c r="J133" s="42" t="e">
        <f t="shared" si="44"/>
        <v>#VALUE!</v>
      </c>
      <c r="K133" s="42" t="e">
        <f t="shared" si="44"/>
        <v>#VALUE!</v>
      </c>
      <c r="L133" s="42" t="e">
        <f t="shared" si="44"/>
        <v>#VALUE!</v>
      </c>
      <c r="M133" s="42" t="e">
        <f t="shared" si="44"/>
        <v>#VALUE!</v>
      </c>
      <c r="N133" s="42" t="e">
        <f t="shared" si="44"/>
        <v>#VALUE!</v>
      </c>
      <c r="O133" s="42" t="e">
        <f t="shared" si="44"/>
        <v>#VALUE!</v>
      </c>
      <c r="P133" s="42" t="e">
        <f t="shared" si="44"/>
        <v>#VALUE!</v>
      </c>
      <c r="Q133" s="42" t="e">
        <f t="shared" si="44"/>
        <v>#VALUE!</v>
      </c>
      <c r="R133" s="42" t="e">
        <f t="shared" si="44"/>
        <v>#VALUE!</v>
      </c>
      <c r="S133" s="42" t="e">
        <f t="shared" si="44"/>
        <v>#VALUE!</v>
      </c>
      <c r="T133" s="42" t="e">
        <f t="shared" si="44"/>
        <v>#VALUE!</v>
      </c>
      <c r="U133" s="42" t="e">
        <f t="shared" si="44"/>
        <v>#VALUE!</v>
      </c>
      <c r="V133" s="42" t="e">
        <f t="shared" si="44"/>
        <v>#VALUE!</v>
      </c>
      <c r="W133" s="42" t="e">
        <f t="shared" si="44"/>
        <v>#VALUE!</v>
      </c>
      <c r="X133" s="42" t="e">
        <f t="shared" si="44"/>
        <v>#VALUE!</v>
      </c>
      <c r="Y133" s="42" t="e">
        <f t="shared" si="44"/>
        <v>#VALUE!</v>
      </c>
      <c r="Z133" s="42" t="e">
        <f t="shared" si="44"/>
        <v>#VALUE!</v>
      </c>
      <c r="AA133" s="42" t="e">
        <f t="shared" si="44"/>
        <v>#VALUE!</v>
      </c>
      <c r="AB133" s="42" t="e">
        <f t="shared" si="44"/>
        <v>#VALUE!</v>
      </c>
      <c r="AC133" s="42" t="e">
        <f t="shared" si="44"/>
        <v>#VALUE!</v>
      </c>
      <c r="AD133" s="42" t="e">
        <f t="shared" si="44"/>
        <v>#VALUE!</v>
      </c>
      <c r="AE133" s="42" t="e">
        <f t="shared" si="44"/>
        <v>#VALUE!</v>
      </c>
      <c r="AF133" s="42" t="e">
        <f t="shared" si="44"/>
        <v>#VALUE!</v>
      </c>
      <c r="AG133" s="42" t="e">
        <f t="shared" si="44"/>
        <v>#VALUE!</v>
      </c>
      <c r="AH133" s="43" t="s">
        <v>21</v>
      </c>
      <c r="AI133" s="44">
        <f>_xlfn.AGGREGATE(9,6,C133:AG133)</f>
        <v>0</v>
      </c>
      <c r="AJ133" s="28"/>
    </row>
    <row r="134" spans="2:36" hidden="1" x14ac:dyDescent="0.15">
      <c r="C134" s="45" t="e">
        <f t="shared" ref="C134:AG134" si="45">IF(AND(DAY(C125)&gt;=22,DAY(C125)&lt;=28,C126="土",OR(C131="休",C131="雨")),1,0)</f>
        <v>#VALUE!</v>
      </c>
      <c r="D134" s="45" t="e">
        <f t="shared" si="45"/>
        <v>#VALUE!</v>
      </c>
      <c r="E134" s="45" t="e">
        <f t="shared" si="45"/>
        <v>#VALUE!</v>
      </c>
      <c r="F134" s="45" t="e">
        <f t="shared" si="45"/>
        <v>#VALUE!</v>
      </c>
      <c r="G134" s="45" t="e">
        <f t="shared" si="45"/>
        <v>#VALUE!</v>
      </c>
      <c r="H134" s="45" t="e">
        <f t="shared" si="45"/>
        <v>#VALUE!</v>
      </c>
      <c r="I134" s="45" t="e">
        <f t="shared" si="45"/>
        <v>#VALUE!</v>
      </c>
      <c r="J134" s="45" t="e">
        <f t="shared" si="45"/>
        <v>#VALUE!</v>
      </c>
      <c r="K134" s="45" t="e">
        <f t="shared" si="45"/>
        <v>#VALUE!</v>
      </c>
      <c r="L134" s="45" t="e">
        <f t="shared" si="45"/>
        <v>#VALUE!</v>
      </c>
      <c r="M134" s="45" t="e">
        <f t="shared" si="45"/>
        <v>#VALUE!</v>
      </c>
      <c r="N134" s="45" t="e">
        <f t="shared" si="45"/>
        <v>#VALUE!</v>
      </c>
      <c r="O134" s="45" t="e">
        <f t="shared" si="45"/>
        <v>#VALUE!</v>
      </c>
      <c r="P134" s="45" t="e">
        <f t="shared" si="45"/>
        <v>#VALUE!</v>
      </c>
      <c r="Q134" s="45" t="e">
        <f t="shared" si="45"/>
        <v>#VALUE!</v>
      </c>
      <c r="R134" s="45" t="e">
        <f t="shared" si="45"/>
        <v>#VALUE!</v>
      </c>
      <c r="S134" s="45" t="e">
        <f t="shared" si="45"/>
        <v>#VALUE!</v>
      </c>
      <c r="T134" s="45" t="e">
        <f t="shared" si="45"/>
        <v>#VALUE!</v>
      </c>
      <c r="U134" s="45" t="e">
        <f t="shared" si="45"/>
        <v>#VALUE!</v>
      </c>
      <c r="V134" s="45" t="e">
        <f t="shared" si="45"/>
        <v>#VALUE!</v>
      </c>
      <c r="W134" s="45" t="e">
        <f t="shared" si="45"/>
        <v>#VALUE!</v>
      </c>
      <c r="X134" s="45" t="e">
        <f t="shared" si="45"/>
        <v>#VALUE!</v>
      </c>
      <c r="Y134" s="45" t="e">
        <f t="shared" si="45"/>
        <v>#VALUE!</v>
      </c>
      <c r="Z134" s="45" t="e">
        <f t="shared" si="45"/>
        <v>#VALUE!</v>
      </c>
      <c r="AA134" s="45" t="e">
        <f t="shared" si="45"/>
        <v>#VALUE!</v>
      </c>
      <c r="AB134" s="45" t="e">
        <f t="shared" si="45"/>
        <v>#VALUE!</v>
      </c>
      <c r="AC134" s="45" t="e">
        <f t="shared" si="45"/>
        <v>#VALUE!</v>
      </c>
      <c r="AD134" s="45" t="e">
        <f t="shared" si="45"/>
        <v>#VALUE!</v>
      </c>
      <c r="AE134" s="45" t="e">
        <f>IF(AND(DAY(AE125)&gt;=22,DAY(AE125)&lt;=28,AE126="土",OR(AE131="休",AE131="雨")),1,0)</f>
        <v>#VALUE!</v>
      </c>
      <c r="AF134" s="45" t="e">
        <f t="shared" si="45"/>
        <v>#VALUE!</v>
      </c>
      <c r="AG134" s="45" t="e">
        <f t="shared" si="45"/>
        <v>#VALUE!</v>
      </c>
      <c r="AH134" s="43" t="s">
        <v>22</v>
      </c>
      <c r="AI134" s="44">
        <f>_xlfn.AGGREGATE(9,6,C134:AG134)</f>
        <v>0</v>
      </c>
      <c r="AJ134" s="28"/>
    </row>
    <row r="136" spans="2:36" hidden="1" x14ac:dyDescent="0.15">
      <c r="C136" s="2" t="e">
        <f>YEAR(C139)</f>
        <v>#VALUE!</v>
      </c>
      <c r="D136" s="2" t="e">
        <f>MONTH(C139)</f>
        <v>#VALUE!</v>
      </c>
    </row>
    <row r="137" spans="2:36" x14ac:dyDescent="0.15">
      <c r="B137" s="6" t="s">
        <v>14</v>
      </c>
      <c r="C137" s="107" t="e">
        <f>C139</f>
        <v>#VALUE!</v>
      </c>
      <c r="D137" s="108"/>
      <c r="E137" s="108"/>
      <c r="F137" s="108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8"/>
      <c r="AE137" s="108"/>
      <c r="AF137" s="108"/>
      <c r="AG137" s="108"/>
      <c r="AH137" s="108"/>
      <c r="AI137" s="109"/>
    </row>
    <row r="138" spans="2:36" hidden="1" x14ac:dyDescent="0.15">
      <c r="B138" s="34"/>
      <c r="C138" s="21" t="e">
        <f>DATE($C136,$D136,1)</f>
        <v>#VALUE!</v>
      </c>
      <c r="D138" s="21" t="e">
        <f t="shared" ref="D138:AG138" si="46">C138+1</f>
        <v>#VALUE!</v>
      </c>
      <c r="E138" s="21" t="e">
        <f t="shared" si="46"/>
        <v>#VALUE!</v>
      </c>
      <c r="F138" s="21" t="e">
        <f t="shared" si="46"/>
        <v>#VALUE!</v>
      </c>
      <c r="G138" s="21" t="e">
        <f t="shared" si="46"/>
        <v>#VALUE!</v>
      </c>
      <c r="H138" s="21" t="e">
        <f t="shared" si="46"/>
        <v>#VALUE!</v>
      </c>
      <c r="I138" s="21" t="e">
        <f t="shared" si="46"/>
        <v>#VALUE!</v>
      </c>
      <c r="J138" s="21" t="e">
        <f t="shared" si="46"/>
        <v>#VALUE!</v>
      </c>
      <c r="K138" s="21" t="e">
        <f t="shared" si="46"/>
        <v>#VALUE!</v>
      </c>
      <c r="L138" s="21" t="e">
        <f t="shared" si="46"/>
        <v>#VALUE!</v>
      </c>
      <c r="M138" s="21" t="e">
        <f t="shared" si="46"/>
        <v>#VALUE!</v>
      </c>
      <c r="N138" s="21" t="e">
        <f t="shared" si="46"/>
        <v>#VALUE!</v>
      </c>
      <c r="O138" s="21" t="e">
        <f t="shared" si="46"/>
        <v>#VALUE!</v>
      </c>
      <c r="P138" s="21" t="e">
        <f t="shared" si="46"/>
        <v>#VALUE!</v>
      </c>
      <c r="Q138" s="21" t="e">
        <f t="shared" si="46"/>
        <v>#VALUE!</v>
      </c>
      <c r="R138" s="21" t="e">
        <f t="shared" si="46"/>
        <v>#VALUE!</v>
      </c>
      <c r="S138" s="21" t="e">
        <f t="shared" si="46"/>
        <v>#VALUE!</v>
      </c>
      <c r="T138" s="21" t="e">
        <f t="shared" si="46"/>
        <v>#VALUE!</v>
      </c>
      <c r="U138" s="21" t="e">
        <f t="shared" si="46"/>
        <v>#VALUE!</v>
      </c>
      <c r="V138" s="21" t="e">
        <f t="shared" si="46"/>
        <v>#VALUE!</v>
      </c>
      <c r="W138" s="21" t="e">
        <f t="shared" si="46"/>
        <v>#VALUE!</v>
      </c>
      <c r="X138" s="21" t="e">
        <f t="shared" si="46"/>
        <v>#VALUE!</v>
      </c>
      <c r="Y138" s="21" t="e">
        <f t="shared" si="46"/>
        <v>#VALUE!</v>
      </c>
      <c r="Z138" s="21" t="e">
        <f t="shared" si="46"/>
        <v>#VALUE!</v>
      </c>
      <c r="AA138" s="21" t="e">
        <f t="shared" si="46"/>
        <v>#VALUE!</v>
      </c>
      <c r="AB138" s="21" t="e">
        <f t="shared" si="46"/>
        <v>#VALUE!</v>
      </c>
      <c r="AC138" s="21" t="e">
        <f t="shared" si="46"/>
        <v>#VALUE!</v>
      </c>
      <c r="AD138" s="21" t="e">
        <f t="shared" si="46"/>
        <v>#VALUE!</v>
      </c>
      <c r="AE138" s="21" t="e">
        <f t="shared" si="46"/>
        <v>#VALUE!</v>
      </c>
      <c r="AF138" s="21" t="e">
        <f t="shared" si="46"/>
        <v>#VALUE!</v>
      </c>
      <c r="AG138" s="21" t="e">
        <f t="shared" si="46"/>
        <v>#VALUE!</v>
      </c>
      <c r="AH138" s="35"/>
      <c r="AI138" s="36"/>
    </row>
    <row r="139" spans="2:36" x14ac:dyDescent="0.15">
      <c r="B139" s="19" t="s">
        <v>15</v>
      </c>
      <c r="C139" s="37" t="e">
        <f>IF(EDATE(C124,1)&gt;$G$5,"",EDATE(C124,1))</f>
        <v>#VALUE!</v>
      </c>
      <c r="D139" s="21" t="e">
        <f t="shared" ref="D139:AG139" si="47">IF(D138&gt;$G$5,"",IF(C139=EOMONTH(DATE($C136,$D136,1),0),"",IF(C139="","",C139+1)))</f>
        <v>#VALUE!</v>
      </c>
      <c r="E139" s="21" t="e">
        <f t="shared" si="47"/>
        <v>#VALUE!</v>
      </c>
      <c r="F139" s="21" t="e">
        <f t="shared" si="47"/>
        <v>#VALUE!</v>
      </c>
      <c r="G139" s="21" t="e">
        <f t="shared" si="47"/>
        <v>#VALUE!</v>
      </c>
      <c r="H139" s="21" t="e">
        <f t="shared" si="47"/>
        <v>#VALUE!</v>
      </c>
      <c r="I139" s="21" t="e">
        <f t="shared" si="47"/>
        <v>#VALUE!</v>
      </c>
      <c r="J139" s="21" t="e">
        <f t="shared" si="47"/>
        <v>#VALUE!</v>
      </c>
      <c r="K139" s="21" t="e">
        <f t="shared" si="47"/>
        <v>#VALUE!</v>
      </c>
      <c r="L139" s="21" t="e">
        <f t="shared" si="47"/>
        <v>#VALUE!</v>
      </c>
      <c r="M139" s="21" t="e">
        <f t="shared" si="47"/>
        <v>#VALUE!</v>
      </c>
      <c r="N139" s="21" t="e">
        <f t="shared" si="47"/>
        <v>#VALUE!</v>
      </c>
      <c r="O139" s="21" t="e">
        <f t="shared" si="47"/>
        <v>#VALUE!</v>
      </c>
      <c r="P139" s="21" t="e">
        <f t="shared" si="47"/>
        <v>#VALUE!</v>
      </c>
      <c r="Q139" s="21" t="e">
        <f t="shared" si="47"/>
        <v>#VALUE!</v>
      </c>
      <c r="R139" s="21" t="e">
        <f t="shared" si="47"/>
        <v>#VALUE!</v>
      </c>
      <c r="S139" s="21" t="e">
        <f t="shared" si="47"/>
        <v>#VALUE!</v>
      </c>
      <c r="T139" s="21" t="e">
        <f t="shared" si="47"/>
        <v>#VALUE!</v>
      </c>
      <c r="U139" s="21" t="e">
        <f t="shared" si="47"/>
        <v>#VALUE!</v>
      </c>
      <c r="V139" s="21" t="e">
        <f t="shared" si="47"/>
        <v>#VALUE!</v>
      </c>
      <c r="W139" s="21" t="e">
        <f t="shared" si="47"/>
        <v>#VALUE!</v>
      </c>
      <c r="X139" s="21" t="e">
        <f t="shared" si="47"/>
        <v>#VALUE!</v>
      </c>
      <c r="Y139" s="21" t="e">
        <f t="shared" si="47"/>
        <v>#VALUE!</v>
      </c>
      <c r="Z139" s="21" t="e">
        <f t="shared" si="47"/>
        <v>#VALUE!</v>
      </c>
      <c r="AA139" s="21" t="e">
        <f t="shared" si="47"/>
        <v>#VALUE!</v>
      </c>
      <c r="AB139" s="21" t="e">
        <f t="shared" si="47"/>
        <v>#VALUE!</v>
      </c>
      <c r="AC139" s="21" t="e">
        <f t="shared" si="47"/>
        <v>#VALUE!</v>
      </c>
      <c r="AD139" s="21" t="e">
        <f t="shared" si="47"/>
        <v>#VALUE!</v>
      </c>
      <c r="AE139" s="21" t="e">
        <f t="shared" si="47"/>
        <v>#VALUE!</v>
      </c>
      <c r="AF139" s="21" t="e">
        <f t="shared" si="47"/>
        <v>#VALUE!</v>
      </c>
      <c r="AG139" s="21" t="e">
        <f t="shared" si="47"/>
        <v>#VALUE!</v>
      </c>
      <c r="AH139" s="22" t="s">
        <v>16</v>
      </c>
      <c r="AI139" s="23">
        <f>+COUNTIFS(C140:AG140,"土",C141:AG141,"")+COUNTIFS(C140:AG140,"日",C141:AG141,"")</f>
        <v>0</v>
      </c>
    </row>
    <row r="140" spans="2:36" x14ac:dyDescent="0.15">
      <c r="B140" s="24" t="s">
        <v>5</v>
      </c>
      <c r="C140" s="46" t="str">
        <f>IFERROR(TEXT(WEEKDAY(+C139),"aaa"),"")</f>
        <v/>
      </c>
      <c r="D140" s="46" t="str">
        <f t="shared" ref="D140:AG140" si="48">IFERROR(TEXT(WEEKDAY(+D139),"aaa"),"")</f>
        <v/>
      </c>
      <c r="E140" s="46" t="str">
        <f t="shared" si="48"/>
        <v/>
      </c>
      <c r="F140" s="46" t="str">
        <f t="shared" si="48"/>
        <v/>
      </c>
      <c r="G140" s="46" t="str">
        <f t="shared" si="48"/>
        <v/>
      </c>
      <c r="H140" s="46" t="str">
        <f t="shared" si="48"/>
        <v/>
      </c>
      <c r="I140" s="46" t="str">
        <f t="shared" si="48"/>
        <v/>
      </c>
      <c r="J140" s="46" t="str">
        <f t="shared" si="48"/>
        <v/>
      </c>
      <c r="K140" s="46" t="str">
        <f t="shared" si="48"/>
        <v/>
      </c>
      <c r="L140" s="46" t="str">
        <f t="shared" si="48"/>
        <v/>
      </c>
      <c r="M140" s="46" t="str">
        <f t="shared" si="48"/>
        <v/>
      </c>
      <c r="N140" s="46" t="str">
        <f t="shared" si="48"/>
        <v/>
      </c>
      <c r="O140" s="46" t="str">
        <f t="shared" si="48"/>
        <v/>
      </c>
      <c r="P140" s="46" t="str">
        <f t="shared" si="48"/>
        <v/>
      </c>
      <c r="Q140" s="46" t="str">
        <f t="shared" si="48"/>
        <v/>
      </c>
      <c r="R140" s="46" t="str">
        <f t="shared" si="48"/>
        <v/>
      </c>
      <c r="S140" s="46" t="str">
        <f t="shared" si="48"/>
        <v/>
      </c>
      <c r="T140" s="46" t="str">
        <f t="shared" si="48"/>
        <v/>
      </c>
      <c r="U140" s="46" t="str">
        <f t="shared" si="48"/>
        <v/>
      </c>
      <c r="V140" s="46" t="str">
        <f t="shared" si="48"/>
        <v/>
      </c>
      <c r="W140" s="46" t="str">
        <f t="shared" si="48"/>
        <v/>
      </c>
      <c r="X140" s="46" t="str">
        <f t="shared" si="48"/>
        <v/>
      </c>
      <c r="Y140" s="46" t="str">
        <f t="shared" si="48"/>
        <v/>
      </c>
      <c r="Z140" s="46" t="str">
        <f t="shared" si="48"/>
        <v/>
      </c>
      <c r="AA140" s="46" t="str">
        <f t="shared" si="48"/>
        <v/>
      </c>
      <c r="AB140" s="46" t="str">
        <f t="shared" si="48"/>
        <v/>
      </c>
      <c r="AC140" s="46" t="str">
        <f t="shared" si="48"/>
        <v/>
      </c>
      <c r="AD140" s="46" t="str">
        <f t="shared" si="48"/>
        <v/>
      </c>
      <c r="AE140" s="46" t="str">
        <f t="shared" si="48"/>
        <v/>
      </c>
      <c r="AF140" s="46" t="str">
        <f t="shared" si="48"/>
        <v/>
      </c>
      <c r="AG140" s="46" t="str">
        <f t="shared" si="48"/>
        <v/>
      </c>
      <c r="AH140" s="22" t="s">
        <v>20</v>
      </c>
      <c r="AI140" s="23">
        <f>+COUNTIF(C141:AG141,"夏休")+COUNTIF(C141:AG141,"冬休")+COUNTIF(C141:AG141,"中止")+COUNTIF(C141:AG141,"工場")+COUNTIF(C141:AG141,"他")</f>
        <v>0</v>
      </c>
    </row>
    <row r="141" spans="2:36" ht="13.5" customHeight="1" x14ac:dyDescent="0.15">
      <c r="B141" s="110" t="s">
        <v>19</v>
      </c>
      <c r="C141" s="112"/>
      <c r="D141" s="103"/>
      <c r="E141" s="103"/>
      <c r="F141" s="103"/>
      <c r="G141" s="103"/>
      <c r="H141" s="103"/>
      <c r="I141" s="103"/>
      <c r="J141" s="103"/>
      <c r="K141" s="103"/>
      <c r="L141" s="103"/>
      <c r="M141" s="103"/>
      <c r="N141" s="103"/>
      <c r="O141" s="103"/>
      <c r="P141" s="103"/>
      <c r="Q141" s="103"/>
      <c r="R141" s="103"/>
      <c r="S141" s="103"/>
      <c r="T141" s="103"/>
      <c r="U141" s="103"/>
      <c r="V141" s="103"/>
      <c r="W141" s="103"/>
      <c r="X141" s="103"/>
      <c r="Y141" s="103"/>
      <c r="Z141" s="103"/>
      <c r="AA141" s="103"/>
      <c r="AB141" s="103"/>
      <c r="AC141" s="103"/>
      <c r="AD141" s="103"/>
      <c r="AE141" s="103"/>
      <c r="AF141" s="103"/>
      <c r="AG141" s="104"/>
      <c r="AH141" s="25" t="s">
        <v>2</v>
      </c>
      <c r="AI141" s="26">
        <f>COUNT(C139:AG139)-AI140</f>
        <v>0</v>
      </c>
    </row>
    <row r="142" spans="2:36" ht="13.5" customHeight="1" x14ac:dyDescent="0.15">
      <c r="B142" s="111"/>
      <c r="C142" s="112"/>
      <c r="D142" s="103"/>
      <c r="E142" s="103"/>
      <c r="F142" s="103"/>
      <c r="G142" s="103"/>
      <c r="H142" s="103"/>
      <c r="I142" s="103"/>
      <c r="J142" s="103"/>
      <c r="K142" s="103"/>
      <c r="L142" s="103"/>
      <c r="M142" s="103"/>
      <c r="N142" s="103"/>
      <c r="O142" s="103"/>
      <c r="P142" s="103"/>
      <c r="Q142" s="103"/>
      <c r="R142" s="103"/>
      <c r="S142" s="103"/>
      <c r="T142" s="103"/>
      <c r="U142" s="103"/>
      <c r="V142" s="103"/>
      <c r="W142" s="103"/>
      <c r="X142" s="103"/>
      <c r="Y142" s="103"/>
      <c r="Z142" s="103"/>
      <c r="AA142" s="103"/>
      <c r="AB142" s="103"/>
      <c r="AC142" s="103"/>
      <c r="AD142" s="103"/>
      <c r="AE142" s="103"/>
      <c r="AF142" s="103"/>
      <c r="AG142" s="104"/>
      <c r="AH142" s="25" t="s">
        <v>6</v>
      </c>
      <c r="AI142" s="27">
        <f>+COUNTIF(C143:AG144,"休")</f>
        <v>0</v>
      </c>
      <c r="AJ142" s="28" t="e">
        <f>IF(AI143&gt;0.285,"",IF(AI142&lt;AI139,"←計画日数が足りません",""))</f>
        <v>#DIV/0!</v>
      </c>
    </row>
    <row r="143" spans="2:36" ht="13.5" customHeight="1" x14ac:dyDescent="0.15">
      <c r="B143" s="105" t="s">
        <v>0</v>
      </c>
      <c r="C143" s="106"/>
      <c r="D143" s="97"/>
      <c r="E143" s="97"/>
      <c r="F143" s="95"/>
      <c r="G143" s="97"/>
      <c r="H143" s="97"/>
      <c r="I143" s="97"/>
      <c r="J143" s="97"/>
      <c r="K143" s="97"/>
      <c r="L143" s="97"/>
      <c r="M143" s="95"/>
      <c r="N143" s="97"/>
      <c r="O143" s="97"/>
      <c r="P143" s="97"/>
      <c r="Q143" s="97"/>
      <c r="R143" s="97"/>
      <c r="S143" s="97"/>
      <c r="T143" s="95"/>
      <c r="U143" s="97"/>
      <c r="V143" s="97"/>
      <c r="W143" s="97"/>
      <c r="X143" s="97"/>
      <c r="Y143" s="97"/>
      <c r="Z143" s="97"/>
      <c r="AA143" s="95"/>
      <c r="AB143" s="97"/>
      <c r="AC143" s="97"/>
      <c r="AD143" s="97"/>
      <c r="AE143" s="97"/>
      <c r="AF143" s="97"/>
      <c r="AG143" s="98"/>
      <c r="AH143" s="25" t="s">
        <v>8</v>
      </c>
      <c r="AI143" s="29" t="e">
        <f>+AI142/AI141</f>
        <v>#DIV/0!</v>
      </c>
    </row>
    <row r="144" spans="2:36" x14ac:dyDescent="0.15">
      <c r="B144" s="105"/>
      <c r="C144" s="106"/>
      <c r="D144" s="97"/>
      <c r="E144" s="97"/>
      <c r="F144" s="95"/>
      <c r="G144" s="97"/>
      <c r="H144" s="97"/>
      <c r="I144" s="97"/>
      <c r="J144" s="97"/>
      <c r="K144" s="97"/>
      <c r="L144" s="97"/>
      <c r="M144" s="95"/>
      <c r="N144" s="97"/>
      <c r="O144" s="97"/>
      <c r="P144" s="97"/>
      <c r="Q144" s="97"/>
      <c r="R144" s="97"/>
      <c r="S144" s="97"/>
      <c r="T144" s="95"/>
      <c r="U144" s="97"/>
      <c r="V144" s="97"/>
      <c r="W144" s="97"/>
      <c r="X144" s="97"/>
      <c r="Y144" s="97"/>
      <c r="Z144" s="97"/>
      <c r="AA144" s="95"/>
      <c r="AB144" s="97"/>
      <c r="AC144" s="97"/>
      <c r="AD144" s="97"/>
      <c r="AE144" s="97"/>
      <c r="AF144" s="97"/>
      <c r="AG144" s="98"/>
      <c r="AH144" s="25" t="s">
        <v>9</v>
      </c>
      <c r="AI144" s="27">
        <f>+COUNTA(C145:AG146)</f>
        <v>0</v>
      </c>
    </row>
    <row r="145" spans="2:36" x14ac:dyDescent="0.15">
      <c r="B145" s="99" t="s">
        <v>7</v>
      </c>
      <c r="C145" s="101"/>
      <c r="D145" s="95"/>
      <c r="E145" s="95"/>
      <c r="F145" s="113"/>
      <c r="G145" s="95"/>
      <c r="H145" s="95"/>
      <c r="I145" s="95"/>
      <c r="J145" s="95"/>
      <c r="K145" s="95"/>
      <c r="L145" s="95"/>
      <c r="M145" s="113"/>
      <c r="N145" s="95"/>
      <c r="O145" s="95"/>
      <c r="P145" s="95"/>
      <c r="Q145" s="95"/>
      <c r="R145" s="95"/>
      <c r="S145" s="95"/>
      <c r="T145" s="113"/>
      <c r="U145" s="95"/>
      <c r="V145" s="95"/>
      <c r="W145" s="95"/>
      <c r="X145" s="95"/>
      <c r="Y145" s="95"/>
      <c r="Z145" s="95"/>
      <c r="AA145" s="113"/>
      <c r="AB145" s="95"/>
      <c r="AC145" s="95"/>
      <c r="AD145" s="95"/>
      <c r="AE145" s="95"/>
      <c r="AF145" s="95"/>
      <c r="AG145" s="93"/>
      <c r="AH145" s="30" t="s">
        <v>4</v>
      </c>
      <c r="AI145" s="31" t="e">
        <f>+AI144/AI141</f>
        <v>#DIV/0!</v>
      </c>
    </row>
    <row r="146" spans="2:36" x14ac:dyDescent="0.15">
      <c r="B146" s="100"/>
      <c r="C146" s="102"/>
      <c r="D146" s="96"/>
      <c r="E146" s="96"/>
      <c r="F146" s="96"/>
      <c r="G146" s="96"/>
      <c r="H146" s="96"/>
      <c r="I146" s="96"/>
      <c r="J146" s="96"/>
      <c r="K146" s="96"/>
      <c r="L146" s="96"/>
      <c r="M146" s="96"/>
      <c r="N146" s="96"/>
      <c r="O146" s="96"/>
      <c r="P146" s="96"/>
      <c r="Q146" s="96"/>
      <c r="R146" s="96"/>
      <c r="S146" s="96"/>
      <c r="T146" s="96"/>
      <c r="U146" s="96"/>
      <c r="V146" s="96"/>
      <c r="W146" s="96"/>
      <c r="X146" s="96"/>
      <c r="Y146" s="96"/>
      <c r="Z146" s="96"/>
      <c r="AA146" s="96"/>
      <c r="AB146" s="96"/>
      <c r="AC146" s="96"/>
      <c r="AD146" s="96"/>
      <c r="AE146" s="96"/>
      <c r="AF146" s="96"/>
      <c r="AG146" s="94"/>
      <c r="AH146" s="32" t="s">
        <v>13</v>
      </c>
      <c r="AI146" s="33" t="str">
        <f>IF(7&gt;AI141,"対象外",IF(AI144&gt;=AI139,"OK","NG"))</f>
        <v>対象外</v>
      </c>
      <c r="AJ146" s="28" t="str">
        <f>IF(AI146="対象外","←７日間に満たない期間は達成判定の対象外",IF(AI146="NG","←月単位未達成","←月単位達成"))</f>
        <v>←７日間に満たない期間は達成判定の対象外</v>
      </c>
    </row>
    <row r="147" spans="2:36" hidden="1" x14ac:dyDescent="0.15">
      <c r="C147" s="42" t="e">
        <f t="shared" ref="C147:AG147" si="49">IF(AND(DAY(C139)&gt;=22,DAY(C139)&lt;=28,C140="土"),1,0)</f>
        <v>#VALUE!</v>
      </c>
      <c r="D147" s="42" t="e">
        <f t="shared" si="49"/>
        <v>#VALUE!</v>
      </c>
      <c r="E147" s="42" t="e">
        <f t="shared" si="49"/>
        <v>#VALUE!</v>
      </c>
      <c r="F147" s="42" t="e">
        <f t="shared" si="49"/>
        <v>#VALUE!</v>
      </c>
      <c r="G147" s="42" t="e">
        <f t="shared" si="49"/>
        <v>#VALUE!</v>
      </c>
      <c r="H147" s="42" t="e">
        <f t="shared" si="49"/>
        <v>#VALUE!</v>
      </c>
      <c r="I147" s="42" t="e">
        <f t="shared" si="49"/>
        <v>#VALUE!</v>
      </c>
      <c r="J147" s="42" t="e">
        <f t="shared" si="49"/>
        <v>#VALUE!</v>
      </c>
      <c r="K147" s="42" t="e">
        <f t="shared" si="49"/>
        <v>#VALUE!</v>
      </c>
      <c r="L147" s="42" t="e">
        <f t="shared" si="49"/>
        <v>#VALUE!</v>
      </c>
      <c r="M147" s="42" t="e">
        <f t="shared" si="49"/>
        <v>#VALUE!</v>
      </c>
      <c r="N147" s="42" t="e">
        <f t="shared" si="49"/>
        <v>#VALUE!</v>
      </c>
      <c r="O147" s="42" t="e">
        <f t="shared" si="49"/>
        <v>#VALUE!</v>
      </c>
      <c r="P147" s="42" t="e">
        <f t="shared" si="49"/>
        <v>#VALUE!</v>
      </c>
      <c r="Q147" s="42" t="e">
        <f t="shared" si="49"/>
        <v>#VALUE!</v>
      </c>
      <c r="R147" s="42" t="e">
        <f t="shared" si="49"/>
        <v>#VALUE!</v>
      </c>
      <c r="S147" s="42" t="e">
        <f t="shared" si="49"/>
        <v>#VALUE!</v>
      </c>
      <c r="T147" s="42" t="e">
        <f t="shared" si="49"/>
        <v>#VALUE!</v>
      </c>
      <c r="U147" s="42" t="e">
        <f t="shared" si="49"/>
        <v>#VALUE!</v>
      </c>
      <c r="V147" s="42" t="e">
        <f t="shared" si="49"/>
        <v>#VALUE!</v>
      </c>
      <c r="W147" s="42" t="e">
        <f t="shared" si="49"/>
        <v>#VALUE!</v>
      </c>
      <c r="X147" s="42" t="e">
        <f t="shared" si="49"/>
        <v>#VALUE!</v>
      </c>
      <c r="Y147" s="42" t="e">
        <f t="shared" si="49"/>
        <v>#VALUE!</v>
      </c>
      <c r="Z147" s="42" t="e">
        <f t="shared" si="49"/>
        <v>#VALUE!</v>
      </c>
      <c r="AA147" s="42" t="e">
        <f t="shared" si="49"/>
        <v>#VALUE!</v>
      </c>
      <c r="AB147" s="42" t="e">
        <f t="shared" si="49"/>
        <v>#VALUE!</v>
      </c>
      <c r="AC147" s="42" t="e">
        <f t="shared" si="49"/>
        <v>#VALUE!</v>
      </c>
      <c r="AD147" s="42" t="e">
        <f t="shared" si="49"/>
        <v>#VALUE!</v>
      </c>
      <c r="AE147" s="42" t="e">
        <f t="shared" si="49"/>
        <v>#VALUE!</v>
      </c>
      <c r="AF147" s="42" t="e">
        <f t="shared" si="49"/>
        <v>#VALUE!</v>
      </c>
      <c r="AG147" s="42" t="e">
        <f t="shared" si="49"/>
        <v>#VALUE!</v>
      </c>
      <c r="AH147" s="43" t="s">
        <v>21</v>
      </c>
      <c r="AI147" s="44">
        <f>_xlfn.AGGREGATE(9,6,C147:AG147)</f>
        <v>0</v>
      </c>
      <c r="AJ147" s="28"/>
    </row>
    <row r="148" spans="2:36" hidden="1" x14ac:dyDescent="0.15">
      <c r="C148" s="45" t="e">
        <f t="shared" ref="C148:AG148" si="50">IF(AND(DAY(C139)&gt;=22,DAY(C139)&lt;=28,C140="土",OR(C145="休",C145="雨")),1,0)</f>
        <v>#VALUE!</v>
      </c>
      <c r="D148" s="45" t="e">
        <f t="shared" si="50"/>
        <v>#VALUE!</v>
      </c>
      <c r="E148" s="45" t="e">
        <f t="shared" si="50"/>
        <v>#VALUE!</v>
      </c>
      <c r="F148" s="45" t="e">
        <f t="shared" si="50"/>
        <v>#VALUE!</v>
      </c>
      <c r="G148" s="45" t="e">
        <f t="shared" si="50"/>
        <v>#VALUE!</v>
      </c>
      <c r="H148" s="45" t="e">
        <f t="shared" si="50"/>
        <v>#VALUE!</v>
      </c>
      <c r="I148" s="45" t="e">
        <f t="shared" si="50"/>
        <v>#VALUE!</v>
      </c>
      <c r="J148" s="45" t="e">
        <f t="shared" si="50"/>
        <v>#VALUE!</v>
      </c>
      <c r="K148" s="45" t="e">
        <f t="shared" si="50"/>
        <v>#VALUE!</v>
      </c>
      <c r="L148" s="45" t="e">
        <f t="shared" si="50"/>
        <v>#VALUE!</v>
      </c>
      <c r="M148" s="45" t="e">
        <f t="shared" si="50"/>
        <v>#VALUE!</v>
      </c>
      <c r="N148" s="45" t="e">
        <f t="shared" si="50"/>
        <v>#VALUE!</v>
      </c>
      <c r="O148" s="45" t="e">
        <f t="shared" si="50"/>
        <v>#VALUE!</v>
      </c>
      <c r="P148" s="45" t="e">
        <f t="shared" si="50"/>
        <v>#VALUE!</v>
      </c>
      <c r="Q148" s="45" t="e">
        <f t="shared" si="50"/>
        <v>#VALUE!</v>
      </c>
      <c r="R148" s="45" t="e">
        <f t="shared" si="50"/>
        <v>#VALUE!</v>
      </c>
      <c r="S148" s="45" t="e">
        <f t="shared" si="50"/>
        <v>#VALUE!</v>
      </c>
      <c r="T148" s="45" t="e">
        <f t="shared" si="50"/>
        <v>#VALUE!</v>
      </c>
      <c r="U148" s="45" t="e">
        <f t="shared" si="50"/>
        <v>#VALUE!</v>
      </c>
      <c r="V148" s="45" t="e">
        <f t="shared" si="50"/>
        <v>#VALUE!</v>
      </c>
      <c r="W148" s="45" t="e">
        <f t="shared" si="50"/>
        <v>#VALUE!</v>
      </c>
      <c r="X148" s="45" t="e">
        <f t="shared" si="50"/>
        <v>#VALUE!</v>
      </c>
      <c r="Y148" s="45" t="e">
        <f t="shared" si="50"/>
        <v>#VALUE!</v>
      </c>
      <c r="Z148" s="45" t="e">
        <f t="shared" si="50"/>
        <v>#VALUE!</v>
      </c>
      <c r="AA148" s="45" t="e">
        <f t="shared" si="50"/>
        <v>#VALUE!</v>
      </c>
      <c r="AB148" s="45" t="e">
        <f t="shared" si="50"/>
        <v>#VALUE!</v>
      </c>
      <c r="AC148" s="45" t="e">
        <f t="shared" si="50"/>
        <v>#VALUE!</v>
      </c>
      <c r="AD148" s="45" t="e">
        <f t="shared" si="50"/>
        <v>#VALUE!</v>
      </c>
      <c r="AE148" s="45" t="e">
        <f t="shared" si="50"/>
        <v>#VALUE!</v>
      </c>
      <c r="AF148" s="45" t="e">
        <f t="shared" si="50"/>
        <v>#VALUE!</v>
      </c>
      <c r="AG148" s="45" t="e">
        <f t="shared" si="50"/>
        <v>#VALUE!</v>
      </c>
      <c r="AH148" s="43" t="s">
        <v>22</v>
      </c>
      <c r="AI148" s="44">
        <f>_xlfn.AGGREGATE(9,6,C148:AG148)</f>
        <v>0</v>
      </c>
      <c r="AJ148" s="28"/>
    </row>
    <row r="150" spans="2:36" hidden="1" x14ac:dyDescent="0.15">
      <c r="C150" s="2" t="e">
        <f>YEAR(C153)</f>
        <v>#VALUE!</v>
      </c>
      <c r="D150" s="2" t="e">
        <f>MONTH(C153)</f>
        <v>#VALUE!</v>
      </c>
    </row>
    <row r="151" spans="2:36" x14ac:dyDescent="0.15">
      <c r="B151" s="6" t="s">
        <v>14</v>
      </c>
      <c r="C151" s="107" t="e">
        <f>C153</f>
        <v>#VALUE!</v>
      </c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8"/>
      <c r="AF151" s="108"/>
      <c r="AG151" s="108"/>
      <c r="AH151" s="108"/>
      <c r="AI151" s="109"/>
    </row>
    <row r="152" spans="2:36" hidden="1" x14ac:dyDescent="0.15">
      <c r="B152" s="34"/>
      <c r="C152" s="21" t="e">
        <f>DATE($C150,$D150,1)</f>
        <v>#VALUE!</v>
      </c>
      <c r="D152" s="21" t="e">
        <f t="shared" ref="D152:AG152" si="51">C152+1</f>
        <v>#VALUE!</v>
      </c>
      <c r="E152" s="21" t="e">
        <f t="shared" si="51"/>
        <v>#VALUE!</v>
      </c>
      <c r="F152" s="21" t="e">
        <f t="shared" si="51"/>
        <v>#VALUE!</v>
      </c>
      <c r="G152" s="21" t="e">
        <f t="shared" si="51"/>
        <v>#VALUE!</v>
      </c>
      <c r="H152" s="21" t="e">
        <f t="shared" si="51"/>
        <v>#VALUE!</v>
      </c>
      <c r="I152" s="21" t="e">
        <f t="shared" si="51"/>
        <v>#VALUE!</v>
      </c>
      <c r="J152" s="21" t="e">
        <f t="shared" si="51"/>
        <v>#VALUE!</v>
      </c>
      <c r="K152" s="21" t="e">
        <f t="shared" si="51"/>
        <v>#VALUE!</v>
      </c>
      <c r="L152" s="21" t="e">
        <f t="shared" si="51"/>
        <v>#VALUE!</v>
      </c>
      <c r="M152" s="21" t="e">
        <f t="shared" si="51"/>
        <v>#VALUE!</v>
      </c>
      <c r="N152" s="21" t="e">
        <f t="shared" si="51"/>
        <v>#VALUE!</v>
      </c>
      <c r="O152" s="21" t="e">
        <f t="shared" si="51"/>
        <v>#VALUE!</v>
      </c>
      <c r="P152" s="21" t="e">
        <f t="shared" si="51"/>
        <v>#VALUE!</v>
      </c>
      <c r="Q152" s="21" t="e">
        <f t="shared" si="51"/>
        <v>#VALUE!</v>
      </c>
      <c r="R152" s="21" t="e">
        <f t="shared" si="51"/>
        <v>#VALUE!</v>
      </c>
      <c r="S152" s="21" t="e">
        <f t="shared" si="51"/>
        <v>#VALUE!</v>
      </c>
      <c r="T152" s="21" t="e">
        <f t="shared" si="51"/>
        <v>#VALUE!</v>
      </c>
      <c r="U152" s="21" t="e">
        <f t="shared" si="51"/>
        <v>#VALUE!</v>
      </c>
      <c r="V152" s="21" t="e">
        <f t="shared" si="51"/>
        <v>#VALUE!</v>
      </c>
      <c r="W152" s="21" t="e">
        <f t="shared" si="51"/>
        <v>#VALUE!</v>
      </c>
      <c r="X152" s="21" t="e">
        <f t="shared" si="51"/>
        <v>#VALUE!</v>
      </c>
      <c r="Y152" s="21" t="e">
        <f t="shared" si="51"/>
        <v>#VALUE!</v>
      </c>
      <c r="Z152" s="21" t="e">
        <f t="shared" si="51"/>
        <v>#VALUE!</v>
      </c>
      <c r="AA152" s="21" t="e">
        <f t="shared" si="51"/>
        <v>#VALUE!</v>
      </c>
      <c r="AB152" s="21" t="e">
        <f t="shared" si="51"/>
        <v>#VALUE!</v>
      </c>
      <c r="AC152" s="21" t="e">
        <f t="shared" si="51"/>
        <v>#VALUE!</v>
      </c>
      <c r="AD152" s="21" t="e">
        <f t="shared" si="51"/>
        <v>#VALUE!</v>
      </c>
      <c r="AE152" s="21" t="e">
        <f t="shared" si="51"/>
        <v>#VALUE!</v>
      </c>
      <c r="AF152" s="21" t="e">
        <f t="shared" si="51"/>
        <v>#VALUE!</v>
      </c>
      <c r="AG152" s="21" t="e">
        <f t="shared" si="51"/>
        <v>#VALUE!</v>
      </c>
      <c r="AH152" s="35"/>
      <c r="AI152" s="36"/>
    </row>
    <row r="153" spans="2:36" x14ac:dyDescent="0.15">
      <c r="B153" s="19" t="s">
        <v>15</v>
      </c>
      <c r="C153" s="37" t="e">
        <f>IF(EDATE(C138,1)&gt;$G$5,"",EDATE(C138,1))</f>
        <v>#VALUE!</v>
      </c>
      <c r="D153" s="21" t="e">
        <f t="shared" ref="D153:AG153" si="52">IF(D152&gt;$G$5,"",IF(C153=EOMONTH(DATE($C150,$D150,1),0),"",IF(C153="","",C153+1)))</f>
        <v>#VALUE!</v>
      </c>
      <c r="E153" s="21" t="e">
        <f t="shared" si="52"/>
        <v>#VALUE!</v>
      </c>
      <c r="F153" s="21" t="e">
        <f t="shared" si="52"/>
        <v>#VALUE!</v>
      </c>
      <c r="G153" s="21" t="e">
        <f t="shared" si="52"/>
        <v>#VALUE!</v>
      </c>
      <c r="H153" s="21" t="e">
        <f t="shared" si="52"/>
        <v>#VALUE!</v>
      </c>
      <c r="I153" s="21" t="e">
        <f t="shared" si="52"/>
        <v>#VALUE!</v>
      </c>
      <c r="J153" s="21" t="e">
        <f t="shared" si="52"/>
        <v>#VALUE!</v>
      </c>
      <c r="K153" s="21" t="e">
        <f t="shared" si="52"/>
        <v>#VALUE!</v>
      </c>
      <c r="L153" s="21" t="e">
        <f t="shared" si="52"/>
        <v>#VALUE!</v>
      </c>
      <c r="M153" s="21" t="e">
        <f t="shared" si="52"/>
        <v>#VALUE!</v>
      </c>
      <c r="N153" s="21" t="e">
        <f t="shared" si="52"/>
        <v>#VALUE!</v>
      </c>
      <c r="O153" s="21" t="e">
        <f t="shared" si="52"/>
        <v>#VALUE!</v>
      </c>
      <c r="P153" s="21" t="e">
        <f t="shared" si="52"/>
        <v>#VALUE!</v>
      </c>
      <c r="Q153" s="21" t="e">
        <f t="shared" si="52"/>
        <v>#VALUE!</v>
      </c>
      <c r="R153" s="21" t="e">
        <f t="shared" si="52"/>
        <v>#VALUE!</v>
      </c>
      <c r="S153" s="21" t="e">
        <f t="shared" si="52"/>
        <v>#VALUE!</v>
      </c>
      <c r="T153" s="21" t="e">
        <f t="shared" si="52"/>
        <v>#VALUE!</v>
      </c>
      <c r="U153" s="21" t="e">
        <f t="shared" si="52"/>
        <v>#VALUE!</v>
      </c>
      <c r="V153" s="21" t="e">
        <f t="shared" si="52"/>
        <v>#VALUE!</v>
      </c>
      <c r="W153" s="21" t="e">
        <f t="shared" si="52"/>
        <v>#VALUE!</v>
      </c>
      <c r="X153" s="21" t="e">
        <f t="shared" si="52"/>
        <v>#VALUE!</v>
      </c>
      <c r="Y153" s="21" t="e">
        <f t="shared" si="52"/>
        <v>#VALUE!</v>
      </c>
      <c r="Z153" s="21" t="e">
        <f t="shared" si="52"/>
        <v>#VALUE!</v>
      </c>
      <c r="AA153" s="21" t="e">
        <f t="shared" si="52"/>
        <v>#VALUE!</v>
      </c>
      <c r="AB153" s="21" t="e">
        <f t="shared" si="52"/>
        <v>#VALUE!</v>
      </c>
      <c r="AC153" s="21" t="e">
        <f t="shared" si="52"/>
        <v>#VALUE!</v>
      </c>
      <c r="AD153" s="21" t="e">
        <f t="shared" si="52"/>
        <v>#VALUE!</v>
      </c>
      <c r="AE153" s="21" t="e">
        <f t="shared" si="52"/>
        <v>#VALUE!</v>
      </c>
      <c r="AF153" s="21" t="e">
        <f t="shared" si="52"/>
        <v>#VALUE!</v>
      </c>
      <c r="AG153" s="21" t="e">
        <f t="shared" si="52"/>
        <v>#VALUE!</v>
      </c>
      <c r="AH153" s="22" t="s">
        <v>16</v>
      </c>
      <c r="AI153" s="23">
        <f>+COUNTIFS(C154:AG154,"土",C155:AG155,"")+COUNTIFS(C154:AG154,"日",C155:AG155,"")</f>
        <v>0</v>
      </c>
    </row>
    <row r="154" spans="2:36" x14ac:dyDescent="0.15">
      <c r="B154" s="24" t="s">
        <v>5</v>
      </c>
      <c r="C154" s="46" t="str">
        <f>IFERROR(TEXT(WEEKDAY(+C153),"aaa"),"")</f>
        <v/>
      </c>
      <c r="D154" s="46" t="str">
        <f t="shared" ref="D154:AG154" si="53">IFERROR(TEXT(WEEKDAY(+D153),"aaa"),"")</f>
        <v/>
      </c>
      <c r="E154" s="46" t="str">
        <f t="shared" si="53"/>
        <v/>
      </c>
      <c r="F154" s="46" t="str">
        <f t="shared" si="53"/>
        <v/>
      </c>
      <c r="G154" s="46" t="str">
        <f t="shared" si="53"/>
        <v/>
      </c>
      <c r="H154" s="46" t="str">
        <f t="shared" si="53"/>
        <v/>
      </c>
      <c r="I154" s="46" t="str">
        <f t="shared" si="53"/>
        <v/>
      </c>
      <c r="J154" s="46" t="str">
        <f t="shared" si="53"/>
        <v/>
      </c>
      <c r="K154" s="46" t="str">
        <f t="shared" si="53"/>
        <v/>
      </c>
      <c r="L154" s="46" t="str">
        <f t="shared" si="53"/>
        <v/>
      </c>
      <c r="M154" s="46" t="str">
        <f t="shared" si="53"/>
        <v/>
      </c>
      <c r="N154" s="46" t="str">
        <f t="shared" si="53"/>
        <v/>
      </c>
      <c r="O154" s="46" t="str">
        <f t="shared" si="53"/>
        <v/>
      </c>
      <c r="P154" s="46" t="str">
        <f t="shared" si="53"/>
        <v/>
      </c>
      <c r="Q154" s="46" t="str">
        <f t="shared" si="53"/>
        <v/>
      </c>
      <c r="R154" s="46" t="str">
        <f t="shared" si="53"/>
        <v/>
      </c>
      <c r="S154" s="46" t="str">
        <f t="shared" si="53"/>
        <v/>
      </c>
      <c r="T154" s="46" t="str">
        <f t="shared" si="53"/>
        <v/>
      </c>
      <c r="U154" s="46" t="str">
        <f t="shared" si="53"/>
        <v/>
      </c>
      <c r="V154" s="46" t="str">
        <f t="shared" si="53"/>
        <v/>
      </c>
      <c r="W154" s="46" t="str">
        <f t="shared" si="53"/>
        <v/>
      </c>
      <c r="X154" s="46" t="str">
        <f t="shared" si="53"/>
        <v/>
      </c>
      <c r="Y154" s="46" t="str">
        <f t="shared" si="53"/>
        <v/>
      </c>
      <c r="Z154" s="46" t="str">
        <f t="shared" si="53"/>
        <v/>
      </c>
      <c r="AA154" s="46" t="str">
        <f t="shared" si="53"/>
        <v/>
      </c>
      <c r="AB154" s="46" t="str">
        <f t="shared" si="53"/>
        <v/>
      </c>
      <c r="AC154" s="46" t="str">
        <f t="shared" si="53"/>
        <v/>
      </c>
      <c r="AD154" s="46" t="str">
        <f t="shared" si="53"/>
        <v/>
      </c>
      <c r="AE154" s="46" t="str">
        <f t="shared" si="53"/>
        <v/>
      </c>
      <c r="AF154" s="46" t="str">
        <f t="shared" si="53"/>
        <v/>
      </c>
      <c r="AG154" s="46" t="str">
        <f t="shared" si="53"/>
        <v/>
      </c>
      <c r="AH154" s="22" t="s">
        <v>20</v>
      </c>
      <c r="AI154" s="23">
        <f>+COUNTIF(C155:AG155,"夏休")+COUNTIF(C155:AG155,"冬休")+COUNTIF(C155:AG155,"中止")+COUNTIF(C155:AG155,"工場")+COUNTIF(C155:AG155,"他")</f>
        <v>0</v>
      </c>
    </row>
    <row r="155" spans="2:36" ht="13.5" customHeight="1" x14ac:dyDescent="0.15">
      <c r="B155" s="110" t="s">
        <v>19</v>
      </c>
      <c r="C155" s="112"/>
      <c r="D155" s="103"/>
      <c r="E155" s="103"/>
      <c r="F155" s="103"/>
      <c r="G155" s="103"/>
      <c r="H155" s="103"/>
      <c r="I155" s="103"/>
      <c r="J155" s="103"/>
      <c r="K155" s="103"/>
      <c r="L155" s="103"/>
      <c r="M155" s="103"/>
      <c r="N155" s="103"/>
      <c r="O155" s="103"/>
      <c r="P155" s="103"/>
      <c r="Q155" s="103"/>
      <c r="R155" s="103"/>
      <c r="S155" s="103"/>
      <c r="T155" s="103"/>
      <c r="U155" s="103"/>
      <c r="V155" s="103"/>
      <c r="W155" s="103"/>
      <c r="X155" s="103"/>
      <c r="Y155" s="103"/>
      <c r="Z155" s="103"/>
      <c r="AA155" s="103"/>
      <c r="AB155" s="103"/>
      <c r="AC155" s="103"/>
      <c r="AD155" s="103"/>
      <c r="AE155" s="103"/>
      <c r="AF155" s="103"/>
      <c r="AG155" s="104"/>
      <c r="AH155" s="25" t="s">
        <v>2</v>
      </c>
      <c r="AI155" s="26">
        <f>COUNT(C153:AG153)-AI154</f>
        <v>0</v>
      </c>
    </row>
    <row r="156" spans="2:36" ht="13.5" customHeight="1" x14ac:dyDescent="0.15">
      <c r="B156" s="111"/>
      <c r="C156" s="112"/>
      <c r="D156" s="103"/>
      <c r="E156" s="103"/>
      <c r="F156" s="103"/>
      <c r="G156" s="103"/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  <c r="R156" s="103"/>
      <c r="S156" s="103"/>
      <c r="T156" s="103"/>
      <c r="U156" s="103"/>
      <c r="V156" s="103"/>
      <c r="W156" s="103"/>
      <c r="X156" s="103"/>
      <c r="Y156" s="103"/>
      <c r="Z156" s="103"/>
      <c r="AA156" s="103"/>
      <c r="AB156" s="103"/>
      <c r="AC156" s="103"/>
      <c r="AD156" s="103"/>
      <c r="AE156" s="103"/>
      <c r="AF156" s="103"/>
      <c r="AG156" s="104"/>
      <c r="AH156" s="25" t="s">
        <v>6</v>
      </c>
      <c r="AI156" s="27">
        <f>+COUNTIF(C157:AG158,"休")</f>
        <v>0</v>
      </c>
      <c r="AJ156" s="28" t="e">
        <f>IF(AI157&gt;0.285,"",IF(AI156&lt;AI153,"←計画日数が足りません",""))</f>
        <v>#DIV/0!</v>
      </c>
    </row>
    <row r="157" spans="2:36" ht="13.5" customHeight="1" x14ac:dyDescent="0.15">
      <c r="B157" s="105" t="s">
        <v>0</v>
      </c>
      <c r="C157" s="97"/>
      <c r="D157" s="97"/>
      <c r="E157" s="97"/>
      <c r="F157" s="97"/>
      <c r="G157" s="97"/>
      <c r="H157" s="97"/>
      <c r="I157" s="97"/>
      <c r="J157" s="97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97"/>
      <c r="X157" s="97"/>
      <c r="Y157" s="97"/>
      <c r="Z157" s="97"/>
      <c r="AA157" s="97"/>
      <c r="AB157" s="97"/>
      <c r="AC157" s="97"/>
      <c r="AD157" s="97"/>
      <c r="AE157" s="97"/>
      <c r="AF157" s="97"/>
      <c r="AG157" s="98"/>
      <c r="AH157" s="25" t="s">
        <v>8</v>
      </c>
      <c r="AI157" s="29" t="e">
        <f>+AI156/AI155</f>
        <v>#DIV/0!</v>
      </c>
    </row>
    <row r="158" spans="2:36" x14ac:dyDescent="0.15">
      <c r="B158" s="105"/>
      <c r="C158" s="97"/>
      <c r="D158" s="97"/>
      <c r="E158" s="97"/>
      <c r="F158" s="97"/>
      <c r="G158" s="97"/>
      <c r="H158" s="97"/>
      <c r="I158" s="97"/>
      <c r="J158" s="97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97"/>
      <c r="X158" s="97"/>
      <c r="Y158" s="97"/>
      <c r="Z158" s="97"/>
      <c r="AA158" s="97"/>
      <c r="AB158" s="97"/>
      <c r="AC158" s="97"/>
      <c r="AD158" s="97"/>
      <c r="AE158" s="97"/>
      <c r="AF158" s="97"/>
      <c r="AG158" s="98"/>
      <c r="AH158" s="25" t="s">
        <v>9</v>
      </c>
      <c r="AI158" s="27">
        <f>+COUNTA(C159:AG160)</f>
        <v>0</v>
      </c>
    </row>
    <row r="159" spans="2:36" x14ac:dyDescent="0.15">
      <c r="B159" s="99" t="s">
        <v>7</v>
      </c>
      <c r="C159" s="95"/>
      <c r="D159" s="95"/>
      <c r="E159" s="95"/>
      <c r="F159" s="95"/>
      <c r="G159" s="95"/>
      <c r="H159" s="95"/>
      <c r="I159" s="95"/>
      <c r="J159" s="95"/>
      <c r="K159" s="95"/>
      <c r="L159" s="95"/>
      <c r="M159" s="95"/>
      <c r="N159" s="95"/>
      <c r="O159" s="95"/>
      <c r="P159" s="95"/>
      <c r="Q159" s="95"/>
      <c r="R159" s="95"/>
      <c r="S159" s="95"/>
      <c r="T159" s="95"/>
      <c r="U159" s="95"/>
      <c r="V159" s="95"/>
      <c r="W159" s="95"/>
      <c r="X159" s="95"/>
      <c r="Y159" s="95"/>
      <c r="Z159" s="95"/>
      <c r="AA159" s="95"/>
      <c r="AB159" s="95"/>
      <c r="AC159" s="95"/>
      <c r="AD159" s="95"/>
      <c r="AE159" s="95"/>
      <c r="AF159" s="95"/>
      <c r="AG159" s="93"/>
      <c r="AH159" s="30" t="s">
        <v>4</v>
      </c>
      <c r="AI159" s="31" t="e">
        <f>+AI158/AI155</f>
        <v>#DIV/0!</v>
      </c>
    </row>
    <row r="160" spans="2:36" x14ac:dyDescent="0.15">
      <c r="B160" s="100"/>
      <c r="C160" s="96"/>
      <c r="D160" s="96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  <c r="R160" s="96"/>
      <c r="S160" s="96"/>
      <c r="T160" s="96"/>
      <c r="U160" s="96"/>
      <c r="V160" s="96"/>
      <c r="W160" s="96"/>
      <c r="X160" s="96"/>
      <c r="Y160" s="96"/>
      <c r="Z160" s="96"/>
      <c r="AA160" s="96"/>
      <c r="AB160" s="96"/>
      <c r="AC160" s="96"/>
      <c r="AD160" s="96"/>
      <c r="AE160" s="96"/>
      <c r="AF160" s="96"/>
      <c r="AG160" s="94"/>
      <c r="AH160" s="32" t="s">
        <v>13</v>
      </c>
      <c r="AI160" s="33" t="str">
        <f>IF(7&gt;AI155,"対象外",IF(AI158&gt;=AI153,"OK","NG"))</f>
        <v>対象外</v>
      </c>
      <c r="AJ160" s="28" t="str">
        <f>IF(AI160="対象外","←７日間に満たない期間は達成判定の対象外",IF(AI160="NG","←月単位未達成","←月単位達成"))</f>
        <v>←７日間に満たない期間は達成判定の対象外</v>
      </c>
    </row>
    <row r="161" spans="2:36" hidden="1" x14ac:dyDescent="0.15">
      <c r="C161" s="42" t="e">
        <f t="shared" ref="C161:AG161" si="54">IF(AND(DAY(C153)&gt;=22,DAY(C153)&lt;=28,C154="土"),1,0)</f>
        <v>#VALUE!</v>
      </c>
      <c r="D161" s="42" t="e">
        <f t="shared" si="54"/>
        <v>#VALUE!</v>
      </c>
      <c r="E161" s="42" t="e">
        <f t="shared" si="54"/>
        <v>#VALUE!</v>
      </c>
      <c r="F161" s="42" t="e">
        <f t="shared" si="54"/>
        <v>#VALUE!</v>
      </c>
      <c r="G161" s="42" t="e">
        <f t="shared" si="54"/>
        <v>#VALUE!</v>
      </c>
      <c r="H161" s="42" t="e">
        <f t="shared" si="54"/>
        <v>#VALUE!</v>
      </c>
      <c r="I161" s="42" t="e">
        <f t="shared" si="54"/>
        <v>#VALUE!</v>
      </c>
      <c r="J161" s="42" t="e">
        <f t="shared" si="54"/>
        <v>#VALUE!</v>
      </c>
      <c r="K161" s="42" t="e">
        <f t="shared" si="54"/>
        <v>#VALUE!</v>
      </c>
      <c r="L161" s="42" t="e">
        <f t="shared" si="54"/>
        <v>#VALUE!</v>
      </c>
      <c r="M161" s="42" t="e">
        <f t="shared" si="54"/>
        <v>#VALUE!</v>
      </c>
      <c r="N161" s="42" t="e">
        <f t="shared" si="54"/>
        <v>#VALUE!</v>
      </c>
      <c r="O161" s="42" t="e">
        <f t="shared" si="54"/>
        <v>#VALUE!</v>
      </c>
      <c r="P161" s="42" t="e">
        <f t="shared" si="54"/>
        <v>#VALUE!</v>
      </c>
      <c r="Q161" s="42" t="e">
        <f t="shared" si="54"/>
        <v>#VALUE!</v>
      </c>
      <c r="R161" s="42" t="e">
        <f t="shared" si="54"/>
        <v>#VALUE!</v>
      </c>
      <c r="S161" s="42" t="e">
        <f t="shared" si="54"/>
        <v>#VALUE!</v>
      </c>
      <c r="T161" s="42" t="e">
        <f t="shared" si="54"/>
        <v>#VALUE!</v>
      </c>
      <c r="U161" s="42" t="e">
        <f t="shared" si="54"/>
        <v>#VALUE!</v>
      </c>
      <c r="V161" s="42" t="e">
        <f t="shared" si="54"/>
        <v>#VALUE!</v>
      </c>
      <c r="W161" s="42" t="e">
        <f t="shared" si="54"/>
        <v>#VALUE!</v>
      </c>
      <c r="X161" s="42" t="e">
        <f t="shared" si="54"/>
        <v>#VALUE!</v>
      </c>
      <c r="Y161" s="42" t="e">
        <f t="shared" si="54"/>
        <v>#VALUE!</v>
      </c>
      <c r="Z161" s="42" t="e">
        <f t="shared" si="54"/>
        <v>#VALUE!</v>
      </c>
      <c r="AA161" s="42" t="e">
        <f t="shared" si="54"/>
        <v>#VALUE!</v>
      </c>
      <c r="AB161" s="42" t="e">
        <f t="shared" si="54"/>
        <v>#VALUE!</v>
      </c>
      <c r="AC161" s="42" t="e">
        <f t="shared" si="54"/>
        <v>#VALUE!</v>
      </c>
      <c r="AD161" s="42" t="e">
        <f t="shared" si="54"/>
        <v>#VALUE!</v>
      </c>
      <c r="AE161" s="42" t="e">
        <f t="shared" si="54"/>
        <v>#VALUE!</v>
      </c>
      <c r="AF161" s="42" t="e">
        <f t="shared" si="54"/>
        <v>#VALUE!</v>
      </c>
      <c r="AG161" s="42" t="e">
        <f t="shared" si="54"/>
        <v>#VALUE!</v>
      </c>
      <c r="AH161" s="43" t="s">
        <v>21</v>
      </c>
      <c r="AI161" s="44">
        <f>_xlfn.AGGREGATE(9,6,C161:AG161)</f>
        <v>0</v>
      </c>
      <c r="AJ161" s="28"/>
    </row>
    <row r="162" spans="2:36" hidden="1" x14ac:dyDescent="0.15">
      <c r="C162" s="45" t="e">
        <f t="shared" ref="C162:AG162" si="55">IF(AND(DAY(C153)&gt;=22,DAY(C153)&lt;=28,C154="土",OR(C159="休",C159="雨")),1,0)</f>
        <v>#VALUE!</v>
      </c>
      <c r="D162" s="45" t="e">
        <f t="shared" si="55"/>
        <v>#VALUE!</v>
      </c>
      <c r="E162" s="45" t="e">
        <f t="shared" si="55"/>
        <v>#VALUE!</v>
      </c>
      <c r="F162" s="45" t="e">
        <f t="shared" si="55"/>
        <v>#VALUE!</v>
      </c>
      <c r="G162" s="45" t="e">
        <f t="shared" si="55"/>
        <v>#VALUE!</v>
      </c>
      <c r="H162" s="45" t="e">
        <f t="shared" si="55"/>
        <v>#VALUE!</v>
      </c>
      <c r="I162" s="45" t="e">
        <f t="shared" si="55"/>
        <v>#VALUE!</v>
      </c>
      <c r="J162" s="45" t="e">
        <f t="shared" si="55"/>
        <v>#VALUE!</v>
      </c>
      <c r="K162" s="45" t="e">
        <f t="shared" si="55"/>
        <v>#VALUE!</v>
      </c>
      <c r="L162" s="45" t="e">
        <f t="shared" si="55"/>
        <v>#VALUE!</v>
      </c>
      <c r="M162" s="45" t="e">
        <f t="shared" si="55"/>
        <v>#VALUE!</v>
      </c>
      <c r="N162" s="45" t="e">
        <f t="shared" si="55"/>
        <v>#VALUE!</v>
      </c>
      <c r="O162" s="45" t="e">
        <f t="shared" si="55"/>
        <v>#VALUE!</v>
      </c>
      <c r="P162" s="45" t="e">
        <f t="shared" si="55"/>
        <v>#VALUE!</v>
      </c>
      <c r="Q162" s="45" t="e">
        <f t="shared" si="55"/>
        <v>#VALUE!</v>
      </c>
      <c r="R162" s="45" t="e">
        <f t="shared" si="55"/>
        <v>#VALUE!</v>
      </c>
      <c r="S162" s="45" t="e">
        <f t="shared" si="55"/>
        <v>#VALUE!</v>
      </c>
      <c r="T162" s="45" t="e">
        <f t="shared" si="55"/>
        <v>#VALUE!</v>
      </c>
      <c r="U162" s="45" t="e">
        <f t="shared" si="55"/>
        <v>#VALUE!</v>
      </c>
      <c r="V162" s="45" t="e">
        <f t="shared" si="55"/>
        <v>#VALUE!</v>
      </c>
      <c r="W162" s="45" t="e">
        <f t="shared" si="55"/>
        <v>#VALUE!</v>
      </c>
      <c r="X162" s="45" t="e">
        <f t="shared" si="55"/>
        <v>#VALUE!</v>
      </c>
      <c r="Y162" s="45" t="e">
        <f t="shared" si="55"/>
        <v>#VALUE!</v>
      </c>
      <c r="Z162" s="45" t="e">
        <f t="shared" si="55"/>
        <v>#VALUE!</v>
      </c>
      <c r="AA162" s="45" t="e">
        <f t="shared" si="55"/>
        <v>#VALUE!</v>
      </c>
      <c r="AB162" s="45" t="e">
        <f t="shared" si="55"/>
        <v>#VALUE!</v>
      </c>
      <c r="AC162" s="45" t="e">
        <f t="shared" si="55"/>
        <v>#VALUE!</v>
      </c>
      <c r="AD162" s="45" t="e">
        <f t="shared" si="55"/>
        <v>#VALUE!</v>
      </c>
      <c r="AE162" s="45" t="e">
        <f t="shared" si="55"/>
        <v>#VALUE!</v>
      </c>
      <c r="AF162" s="45" t="e">
        <f t="shared" si="55"/>
        <v>#VALUE!</v>
      </c>
      <c r="AG162" s="45" t="e">
        <f t="shared" si="55"/>
        <v>#VALUE!</v>
      </c>
      <c r="AH162" s="43" t="s">
        <v>22</v>
      </c>
      <c r="AI162" s="44">
        <f>_xlfn.AGGREGATE(9,6,C162:AG162)</f>
        <v>0</v>
      </c>
      <c r="AJ162" s="28"/>
    </row>
    <row r="163" spans="2:36" x14ac:dyDescent="0.15">
      <c r="F163" s="42"/>
    </row>
    <row r="164" spans="2:36" hidden="1" x14ac:dyDescent="0.15">
      <c r="C164" s="2" t="e">
        <f>YEAR(C167)</f>
        <v>#VALUE!</v>
      </c>
      <c r="D164" s="2" t="e">
        <f>MONTH(C167)</f>
        <v>#VALUE!</v>
      </c>
    </row>
    <row r="165" spans="2:36" x14ac:dyDescent="0.15">
      <c r="B165" s="6" t="s">
        <v>14</v>
      </c>
      <c r="C165" s="107" t="e">
        <f>C167</f>
        <v>#VALUE!</v>
      </c>
      <c r="D165" s="108"/>
      <c r="E165" s="108"/>
      <c r="F165" s="108"/>
      <c r="G165" s="108"/>
      <c r="H165" s="108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8"/>
      <c r="AA165" s="108"/>
      <c r="AB165" s="108"/>
      <c r="AC165" s="108"/>
      <c r="AD165" s="108"/>
      <c r="AE165" s="108"/>
      <c r="AF165" s="108"/>
      <c r="AG165" s="108"/>
      <c r="AH165" s="108"/>
      <c r="AI165" s="109"/>
    </row>
    <row r="166" spans="2:36" hidden="1" x14ac:dyDescent="0.15">
      <c r="B166" s="34"/>
      <c r="C166" s="21" t="e">
        <f>DATE($C164,$D164,1)</f>
        <v>#VALUE!</v>
      </c>
      <c r="D166" s="21" t="e">
        <f t="shared" ref="D166:AG166" si="56">C166+1</f>
        <v>#VALUE!</v>
      </c>
      <c r="E166" s="21" t="e">
        <f t="shared" si="56"/>
        <v>#VALUE!</v>
      </c>
      <c r="F166" s="21" t="e">
        <f t="shared" si="56"/>
        <v>#VALUE!</v>
      </c>
      <c r="G166" s="21" t="e">
        <f t="shared" si="56"/>
        <v>#VALUE!</v>
      </c>
      <c r="H166" s="21" t="e">
        <f t="shared" si="56"/>
        <v>#VALUE!</v>
      </c>
      <c r="I166" s="21" t="e">
        <f t="shared" si="56"/>
        <v>#VALUE!</v>
      </c>
      <c r="J166" s="21" t="e">
        <f t="shared" si="56"/>
        <v>#VALUE!</v>
      </c>
      <c r="K166" s="21" t="e">
        <f t="shared" si="56"/>
        <v>#VALUE!</v>
      </c>
      <c r="L166" s="21" t="e">
        <f t="shared" si="56"/>
        <v>#VALUE!</v>
      </c>
      <c r="M166" s="21" t="e">
        <f t="shared" si="56"/>
        <v>#VALUE!</v>
      </c>
      <c r="N166" s="21" t="e">
        <f t="shared" si="56"/>
        <v>#VALUE!</v>
      </c>
      <c r="O166" s="21" t="e">
        <f t="shared" si="56"/>
        <v>#VALUE!</v>
      </c>
      <c r="P166" s="21" t="e">
        <f t="shared" si="56"/>
        <v>#VALUE!</v>
      </c>
      <c r="Q166" s="21" t="e">
        <f t="shared" si="56"/>
        <v>#VALUE!</v>
      </c>
      <c r="R166" s="21" t="e">
        <f t="shared" si="56"/>
        <v>#VALUE!</v>
      </c>
      <c r="S166" s="21" t="e">
        <f t="shared" si="56"/>
        <v>#VALUE!</v>
      </c>
      <c r="T166" s="21" t="e">
        <f t="shared" si="56"/>
        <v>#VALUE!</v>
      </c>
      <c r="U166" s="21" t="e">
        <f t="shared" si="56"/>
        <v>#VALUE!</v>
      </c>
      <c r="V166" s="21" t="e">
        <f t="shared" si="56"/>
        <v>#VALUE!</v>
      </c>
      <c r="W166" s="21" t="e">
        <f t="shared" si="56"/>
        <v>#VALUE!</v>
      </c>
      <c r="X166" s="21" t="e">
        <f t="shared" si="56"/>
        <v>#VALUE!</v>
      </c>
      <c r="Y166" s="21" t="e">
        <f t="shared" si="56"/>
        <v>#VALUE!</v>
      </c>
      <c r="Z166" s="21" t="e">
        <f t="shared" si="56"/>
        <v>#VALUE!</v>
      </c>
      <c r="AA166" s="21" t="e">
        <f t="shared" si="56"/>
        <v>#VALUE!</v>
      </c>
      <c r="AB166" s="21" t="e">
        <f t="shared" si="56"/>
        <v>#VALUE!</v>
      </c>
      <c r="AC166" s="21" t="e">
        <f t="shared" si="56"/>
        <v>#VALUE!</v>
      </c>
      <c r="AD166" s="21" t="e">
        <f t="shared" si="56"/>
        <v>#VALUE!</v>
      </c>
      <c r="AE166" s="21" t="e">
        <f t="shared" si="56"/>
        <v>#VALUE!</v>
      </c>
      <c r="AF166" s="21" t="e">
        <f t="shared" si="56"/>
        <v>#VALUE!</v>
      </c>
      <c r="AG166" s="21" t="e">
        <f t="shared" si="56"/>
        <v>#VALUE!</v>
      </c>
      <c r="AH166" s="35"/>
      <c r="AI166" s="36"/>
    </row>
    <row r="167" spans="2:36" x14ac:dyDescent="0.15">
      <c r="B167" s="19" t="s">
        <v>15</v>
      </c>
      <c r="C167" s="37" t="e">
        <f>IF(EDATE(C152,1)&gt;$G$5,"",EDATE(C152,1))</f>
        <v>#VALUE!</v>
      </c>
      <c r="D167" s="21" t="e">
        <f t="shared" ref="D167:AG167" si="57">IF(D166&gt;$G$5,"",IF(C167=EOMONTH(DATE($C164,$D164,1),0),"",IF(C167="","",C167+1)))</f>
        <v>#VALUE!</v>
      </c>
      <c r="E167" s="21" t="e">
        <f t="shared" si="57"/>
        <v>#VALUE!</v>
      </c>
      <c r="F167" s="21" t="e">
        <f t="shared" si="57"/>
        <v>#VALUE!</v>
      </c>
      <c r="G167" s="21" t="e">
        <f t="shared" si="57"/>
        <v>#VALUE!</v>
      </c>
      <c r="H167" s="21" t="e">
        <f t="shared" si="57"/>
        <v>#VALUE!</v>
      </c>
      <c r="I167" s="21" t="e">
        <f t="shared" si="57"/>
        <v>#VALUE!</v>
      </c>
      <c r="J167" s="21" t="e">
        <f t="shared" si="57"/>
        <v>#VALUE!</v>
      </c>
      <c r="K167" s="21" t="e">
        <f t="shared" si="57"/>
        <v>#VALUE!</v>
      </c>
      <c r="L167" s="21" t="e">
        <f t="shared" si="57"/>
        <v>#VALUE!</v>
      </c>
      <c r="M167" s="21" t="e">
        <f t="shared" si="57"/>
        <v>#VALUE!</v>
      </c>
      <c r="N167" s="21" t="e">
        <f t="shared" si="57"/>
        <v>#VALUE!</v>
      </c>
      <c r="O167" s="21" t="e">
        <f t="shared" si="57"/>
        <v>#VALUE!</v>
      </c>
      <c r="P167" s="21" t="e">
        <f t="shared" si="57"/>
        <v>#VALUE!</v>
      </c>
      <c r="Q167" s="21" t="e">
        <f t="shared" si="57"/>
        <v>#VALUE!</v>
      </c>
      <c r="R167" s="21" t="e">
        <f t="shared" si="57"/>
        <v>#VALUE!</v>
      </c>
      <c r="S167" s="21" t="e">
        <f t="shared" si="57"/>
        <v>#VALUE!</v>
      </c>
      <c r="T167" s="21" t="e">
        <f t="shared" si="57"/>
        <v>#VALUE!</v>
      </c>
      <c r="U167" s="21" t="e">
        <f t="shared" si="57"/>
        <v>#VALUE!</v>
      </c>
      <c r="V167" s="21" t="e">
        <f t="shared" si="57"/>
        <v>#VALUE!</v>
      </c>
      <c r="W167" s="21" t="e">
        <f t="shared" si="57"/>
        <v>#VALUE!</v>
      </c>
      <c r="X167" s="21" t="e">
        <f t="shared" si="57"/>
        <v>#VALUE!</v>
      </c>
      <c r="Y167" s="21" t="e">
        <f t="shared" si="57"/>
        <v>#VALUE!</v>
      </c>
      <c r="Z167" s="21" t="e">
        <f t="shared" si="57"/>
        <v>#VALUE!</v>
      </c>
      <c r="AA167" s="21" t="e">
        <f t="shared" si="57"/>
        <v>#VALUE!</v>
      </c>
      <c r="AB167" s="21" t="e">
        <f t="shared" si="57"/>
        <v>#VALUE!</v>
      </c>
      <c r="AC167" s="21" t="e">
        <f t="shared" si="57"/>
        <v>#VALUE!</v>
      </c>
      <c r="AD167" s="21" t="e">
        <f t="shared" si="57"/>
        <v>#VALUE!</v>
      </c>
      <c r="AE167" s="21" t="e">
        <f t="shared" si="57"/>
        <v>#VALUE!</v>
      </c>
      <c r="AF167" s="21" t="e">
        <f t="shared" si="57"/>
        <v>#VALUE!</v>
      </c>
      <c r="AG167" s="21" t="e">
        <f t="shared" si="57"/>
        <v>#VALUE!</v>
      </c>
      <c r="AH167" s="22" t="s">
        <v>16</v>
      </c>
      <c r="AI167" s="23">
        <f>+COUNTIFS(C168:AG168,"土",C169:AG169,"")+COUNTIFS(C168:AG168,"日",C169:AG169,"")</f>
        <v>0</v>
      </c>
    </row>
    <row r="168" spans="2:36" x14ac:dyDescent="0.15">
      <c r="B168" s="24" t="s">
        <v>5</v>
      </c>
      <c r="C168" s="46" t="str">
        <f>IFERROR(TEXT(WEEKDAY(+C167),"aaa"),"")</f>
        <v/>
      </c>
      <c r="D168" s="46" t="str">
        <f t="shared" ref="D168:AG168" si="58">IFERROR(TEXT(WEEKDAY(+D167),"aaa"),"")</f>
        <v/>
      </c>
      <c r="E168" s="46" t="str">
        <f t="shared" si="58"/>
        <v/>
      </c>
      <c r="F168" s="46" t="str">
        <f t="shared" si="58"/>
        <v/>
      </c>
      <c r="G168" s="46" t="str">
        <f t="shared" si="58"/>
        <v/>
      </c>
      <c r="H168" s="46" t="str">
        <f t="shared" si="58"/>
        <v/>
      </c>
      <c r="I168" s="46" t="str">
        <f t="shared" si="58"/>
        <v/>
      </c>
      <c r="J168" s="46" t="str">
        <f t="shared" si="58"/>
        <v/>
      </c>
      <c r="K168" s="46" t="str">
        <f t="shared" si="58"/>
        <v/>
      </c>
      <c r="L168" s="46" t="str">
        <f t="shared" si="58"/>
        <v/>
      </c>
      <c r="M168" s="46" t="str">
        <f t="shared" si="58"/>
        <v/>
      </c>
      <c r="N168" s="46" t="str">
        <f t="shared" si="58"/>
        <v/>
      </c>
      <c r="O168" s="46" t="str">
        <f t="shared" si="58"/>
        <v/>
      </c>
      <c r="P168" s="46" t="str">
        <f t="shared" si="58"/>
        <v/>
      </c>
      <c r="Q168" s="46" t="str">
        <f t="shared" si="58"/>
        <v/>
      </c>
      <c r="R168" s="46" t="str">
        <f t="shared" si="58"/>
        <v/>
      </c>
      <c r="S168" s="46" t="str">
        <f t="shared" si="58"/>
        <v/>
      </c>
      <c r="T168" s="46" t="str">
        <f t="shared" si="58"/>
        <v/>
      </c>
      <c r="U168" s="46" t="str">
        <f t="shared" si="58"/>
        <v/>
      </c>
      <c r="V168" s="46" t="str">
        <f t="shared" si="58"/>
        <v/>
      </c>
      <c r="W168" s="46" t="str">
        <f t="shared" si="58"/>
        <v/>
      </c>
      <c r="X168" s="46" t="str">
        <f t="shared" si="58"/>
        <v/>
      </c>
      <c r="Y168" s="46" t="str">
        <f t="shared" si="58"/>
        <v/>
      </c>
      <c r="Z168" s="46" t="str">
        <f t="shared" si="58"/>
        <v/>
      </c>
      <c r="AA168" s="46" t="str">
        <f t="shared" si="58"/>
        <v/>
      </c>
      <c r="AB168" s="46" t="str">
        <f t="shared" si="58"/>
        <v/>
      </c>
      <c r="AC168" s="46" t="str">
        <f t="shared" si="58"/>
        <v/>
      </c>
      <c r="AD168" s="46" t="str">
        <f t="shared" si="58"/>
        <v/>
      </c>
      <c r="AE168" s="46" t="str">
        <f t="shared" si="58"/>
        <v/>
      </c>
      <c r="AF168" s="46" t="str">
        <f t="shared" si="58"/>
        <v/>
      </c>
      <c r="AG168" s="46" t="str">
        <f t="shared" si="58"/>
        <v/>
      </c>
      <c r="AH168" s="22" t="s">
        <v>20</v>
      </c>
      <c r="AI168" s="23">
        <f>+COUNTIF(C169:AG169,"夏休")+COUNTIF(C169:AG169,"冬休")+COUNTIF(C169:AG169,"中止")+COUNTIF(C169:AG169,"工場")+COUNTIF(C169:AG169,"他")</f>
        <v>0</v>
      </c>
    </row>
    <row r="169" spans="2:36" ht="13.5" customHeight="1" x14ac:dyDescent="0.15">
      <c r="B169" s="110" t="s">
        <v>19</v>
      </c>
      <c r="C169" s="112"/>
      <c r="D169" s="103"/>
      <c r="E169" s="103"/>
      <c r="F169" s="103"/>
      <c r="G169" s="103"/>
      <c r="H169" s="103"/>
      <c r="I169" s="103"/>
      <c r="J169" s="103"/>
      <c r="K169" s="103"/>
      <c r="L169" s="103"/>
      <c r="M169" s="103"/>
      <c r="N169" s="103"/>
      <c r="O169" s="103"/>
      <c r="P169" s="103"/>
      <c r="Q169" s="103"/>
      <c r="R169" s="103"/>
      <c r="S169" s="103"/>
      <c r="T169" s="103"/>
      <c r="U169" s="103"/>
      <c r="V169" s="103"/>
      <c r="W169" s="103"/>
      <c r="X169" s="103"/>
      <c r="Y169" s="103"/>
      <c r="Z169" s="103"/>
      <c r="AA169" s="103"/>
      <c r="AB169" s="103"/>
      <c r="AC169" s="103"/>
      <c r="AD169" s="103"/>
      <c r="AE169" s="103"/>
      <c r="AF169" s="103"/>
      <c r="AG169" s="104"/>
      <c r="AH169" s="25" t="s">
        <v>2</v>
      </c>
      <c r="AI169" s="26">
        <f>COUNT(C167:AG167)-AI168</f>
        <v>0</v>
      </c>
    </row>
    <row r="170" spans="2:36" ht="13.5" customHeight="1" x14ac:dyDescent="0.15">
      <c r="B170" s="111"/>
      <c r="C170" s="112"/>
      <c r="D170" s="103"/>
      <c r="E170" s="103"/>
      <c r="F170" s="103"/>
      <c r="G170" s="103"/>
      <c r="H170" s="103"/>
      <c r="I170" s="103"/>
      <c r="J170" s="103"/>
      <c r="K170" s="103"/>
      <c r="L170" s="103"/>
      <c r="M170" s="103"/>
      <c r="N170" s="103"/>
      <c r="O170" s="103"/>
      <c r="P170" s="103"/>
      <c r="Q170" s="103"/>
      <c r="R170" s="103"/>
      <c r="S170" s="103"/>
      <c r="T170" s="103"/>
      <c r="U170" s="103"/>
      <c r="V170" s="103"/>
      <c r="W170" s="103"/>
      <c r="X170" s="103"/>
      <c r="Y170" s="103"/>
      <c r="Z170" s="103"/>
      <c r="AA170" s="103"/>
      <c r="AB170" s="103"/>
      <c r="AC170" s="103"/>
      <c r="AD170" s="103"/>
      <c r="AE170" s="103"/>
      <c r="AF170" s="103"/>
      <c r="AG170" s="104"/>
      <c r="AH170" s="25" t="s">
        <v>6</v>
      </c>
      <c r="AI170" s="27">
        <f>+COUNTIF(C171:AG172,"休")</f>
        <v>0</v>
      </c>
      <c r="AJ170" s="28" t="e">
        <f>IF(AI171&gt;0.285,"",IF(AI170&lt;AI167,"←計画日数が足りません",""))</f>
        <v>#DIV/0!</v>
      </c>
    </row>
    <row r="171" spans="2:36" ht="13.5" customHeight="1" x14ac:dyDescent="0.15">
      <c r="B171" s="105" t="s">
        <v>0</v>
      </c>
      <c r="C171" s="106"/>
      <c r="D171" s="97"/>
      <c r="E171" s="97"/>
      <c r="F171" s="97"/>
      <c r="G171" s="97"/>
      <c r="H171" s="97"/>
      <c r="I171" s="97"/>
      <c r="J171" s="97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97"/>
      <c r="X171" s="97"/>
      <c r="Y171" s="97"/>
      <c r="Z171" s="97"/>
      <c r="AA171" s="97"/>
      <c r="AB171" s="97"/>
      <c r="AC171" s="97"/>
      <c r="AD171" s="97"/>
      <c r="AE171" s="97"/>
      <c r="AF171" s="97"/>
      <c r="AG171" s="98"/>
      <c r="AH171" s="25" t="s">
        <v>8</v>
      </c>
      <c r="AI171" s="29" t="e">
        <f>+AI170/AI169</f>
        <v>#DIV/0!</v>
      </c>
    </row>
    <row r="172" spans="2:36" x14ac:dyDescent="0.15">
      <c r="B172" s="105"/>
      <c r="C172" s="106"/>
      <c r="D172" s="97"/>
      <c r="E172" s="97"/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97"/>
      <c r="X172" s="97"/>
      <c r="Y172" s="97"/>
      <c r="Z172" s="97"/>
      <c r="AA172" s="97"/>
      <c r="AB172" s="97"/>
      <c r="AC172" s="97"/>
      <c r="AD172" s="97"/>
      <c r="AE172" s="97"/>
      <c r="AF172" s="97"/>
      <c r="AG172" s="98"/>
      <c r="AH172" s="25" t="s">
        <v>9</v>
      </c>
      <c r="AI172" s="27">
        <f>+COUNTA(C173:AG174)</f>
        <v>0</v>
      </c>
    </row>
    <row r="173" spans="2:36" x14ac:dyDescent="0.15">
      <c r="B173" s="99" t="s">
        <v>7</v>
      </c>
      <c r="C173" s="101"/>
      <c r="D173" s="95"/>
      <c r="E173" s="95"/>
      <c r="F173" s="95"/>
      <c r="G173" s="95"/>
      <c r="H173" s="95"/>
      <c r="I173" s="95"/>
      <c r="J173" s="95"/>
      <c r="K173" s="95"/>
      <c r="L173" s="95"/>
      <c r="M173" s="95"/>
      <c r="N173" s="95"/>
      <c r="O173" s="95"/>
      <c r="P173" s="95"/>
      <c r="Q173" s="95"/>
      <c r="R173" s="95"/>
      <c r="S173" s="95"/>
      <c r="T173" s="95"/>
      <c r="U173" s="95"/>
      <c r="V173" s="95"/>
      <c r="W173" s="95"/>
      <c r="X173" s="95"/>
      <c r="Y173" s="95"/>
      <c r="Z173" s="95"/>
      <c r="AA173" s="95"/>
      <c r="AB173" s="95"/>
      <c r="AC173" s="95"/>
      <c r="AD173" s="95"/>
      <c r="AE173" s="95"/>
      <c r="AF173" s="95"/>
      <c r="AG173" s="93"/>
      <c r="AH173" s="30" t="s">
        <v>4</v>
      </c>
      <c r="AI173" s="31" t="e">
        <f>+AI172/AI169</f>
        <v>#DIV/0!</v>
      </c>
    </row>
    <row r="174" spans="2:36" x14ac:dyDescent="0.15">
      <c r="B174" s="100"/>
      <c r="C174" s="102"/>
      <c r="D174" s="96"/>
      <c r="E174" s="96"/>
      <c r="F174" s="96"/>
      <c r="G174" s="96"/>
      <c r="H174" s="96"/>
      <c r="I174" s="96"/>
      <c r="J174" s="96"/>
      <c r="K174" s="96"/>
      <c r="L174" s="96"/>
      <c r="M174" s="96"/>
      <c r="N174" s="96"/>
      <c r="O174" s="96"/>
      <c r="P174" s="96"/>
      <c r="Q174" s="96"/>
      <c r="R174" s="96"/>
      <c r="S174" s="96"/>
      <c r="T174" s="96"/>
      <c r="U174" s="96"/>
      <c r="V174" s="96"/>
      <c r="W174" s="96"/>
      <c r="X174" s="96"/>
      <c r="Y174" s="96"/>
      <c r="Z174" s="96"/>
      <c r="AA174" s="96"/>
      <c r="AB174" s="96"/>
      <c r="AC174" s="96"/>
      <c r="AD174" s="96"/>
      <c r="AE174" s="96"/>
      <c r="AF174" s="96"/>
      <c r="AG174" s="94"/>
      <c r="AH174" s="32" t="s">
        <v>13</v>
      </c>
      <c r="AI174" s="33" t="str">
        <f>IF(7&gt;AI169,"対象外",IF(AI172&gt;=AI167,"OK","NG"))</f>
        <v>対象外</v>
      </c>
      <c r="AJ174" s="28" t="str">
        <f>IF(AI174="対象外","←７日間に満たない期間は達成判定の対象外",IF(AI174="NG","←月単位未達成","←月単位達成"))</f>
        <v>←７日間に満たない期間は達成判定の対象外</v>
      </c>
    </row>
    <row r="175" spans="2:36" hidden="1" x14ac:dyDescent="0.15">
      <c r="C175" s="42" t="e">
        <f t="shared" ref="C175:AG175" si="59">IF(AND(DAY(C167)&gt;=22,DAY(C167)&lt;=28,C168="土"),1,0)</f>
        <v>#VALUE!</v>
      </c>
      <c r="D175" s="42" t="e">
        <f t="shared" si="59"/>
        <v>#VALUE!</v>
      </c>
      <c r="E175" s="42" t="e">
        <f t="shared" si="59"/>
        <v>#VALUE!</v>
      </c>
      <c r="F175" s="42" t="e">
        <f t="shared" si="59"/>
        <v>#VALUE!</v>
      </c>
      <c r="G175" s="42" t="e">
        <f t="shared" si="59"/>
        <v>#VALUE!</v>
      </c>
      <c r="H175" s="42" t="e">
        <f t="shared" si="59"/>
        <v>#VALUE!</v>
      </c>
      <c r="I175" s="42" t="e">
        <f t="shared" si="59"/>
        <v>#VALUE!</v>
      </c>
      <c r="J175" s="42" t="e">
        <f t="shared" si="59"/>
        <v>#VALUE!</v>
      </c>
      <c r="K175" s="42" t="e">
        <f t="shared" si="59"/>
        <v>#VALUE!</v>
      </c>
      <c r="L175" s="42" t="e">
        <f t="shared" si="59"/>
        <v>#VALUE!</v>
      </c>
      <c r="M175" s="42" t="e">
        <f t="shared" si="59"/>
        <v>#VALUE!</v>
      </c>
      <c r="N175" s="42" t="e">
        <f t="shared" si="59"/>
        <v>#VALUE!</v>
      </c>
      <c r="O175" s="42" t="e">
        <f t="shared" si="59"/>
        <v>#VALUE!</v>
      </c>
      <c r="P175" s="42" t="e">
        <f t="shared" si="59"/>
        <v>#VALUE!</v>
      </c>
      <c r="Q175" s="42" t="e">
        <f t="shared" si="59"/>
        <v>#VALUE!</v>
      </c>
      <c r="R175" s="42" t="e">
        <f t="shared" si="59"/>
        <v>#VALUE!</v>
      </c>
      <c r="S175" s="42" t="e">
        <f t="shared" si="59"/>
        <v>#VALUE!</v>
      </c>
      <c r="T175" s="42" t="e">
        <f t="shared" si="59"/>
        <v>#VALUE!</v>
      </c>
      <c r="U175" s="42" t="e">
        <f t="shared" si="59"/>
        <v>#VALUE!</v>
      </c>
      <c r="V175" s="42" t="e">
        <f t="shared" si="59"/>
        <v>#VALUE!</v>
      </c>
      <c r="W175" s="42" t="e">
        <f t="shared" si="59"/>
        <v>#VALUE!</v>
      </c>
      <c r="X175" s="42" t="e">
        <f t="shared" si="59"/>
        <v>#VALUE!</v>
      </c>
      <c r="Y175" s="42" t="e">
        <f t="shared" si="59"/>
        <v>#VALUE!</v>
      </c>
      <c r="Z175" s="42" t="e">
        <f t="shared" si="59"/>
        <v>#VALUE!</v>
      </c>
      <c r="AA175" s="42" t="e">
        <f t="shared" si="59"/>
        <v>#VALUE!</v>
      </c>
      <c r="AB175" s="42" t="e">
        <f t="shared" si="59"/>
        <v>#VALUE!</v>
      </c>
      <c r="AC175" s="42" t="e">
        <f t="shared" si="59"/>
        <v>#VALUE!</v>
      </c>
      <c r="AD175" s="42" t="e">
        <f t="shared" si="59"/>
        <v>#VALUE!</v>
      </c>
      <c r="AE175" s="42" t="e">
        <f t="shared" si="59"/>
        <v>#VALUE!</v>
      </c>
      <c r="AF175" s="42" t="e">
        <f t="shared" si="59"/>
        <v>#VALUE!</v>
      </c>
      <c r="AG175" s="42" t="e">
        <f t="shared" si="59"/>
        <v>#VALUE!</v>
      </c>
      <c r="AH175" s="43" t="s">
        <v>21</v>
      </c>
      <c r="AI175" s="44">
        <f>_xlfn.AGGREGATE(9,6,C175:AG175)</f>
        <v>0</v>
      </c>
      <c r="AJ175" s="28"/>
    </row>
    <row r="176" spans="2:36" hidden="1" x14ac:dyDescent="0.15">
      <c r="C176" s="45" t="e">
        <f t="shared" ref="C176:AG176" si="60">IF(AND(DAY(C167)&gt;=22,DAY(C167)&lt;=28,C168="土",OR(C173="休",C173="雨")),1,0)</f>
        <v>#VALUE!</v>
      </c>
      <c r="D176" s="45" t="e">
        <f t="shared" si="60"/>
        <v>#VALUE!</v>
      </c>
      <c r="E176" s="45" t="e">
        <f t="shared" si="60"/>
        <v>#VALUE!</v>
      </c>
      <c r="F176" s="45" t="e">
        <f t="shared" si="60"/>
        <v>#VALUE!</v>
      </c>
      <c r="G176" s="45" t="e">
        <f t="shared" si="60"/>
        <v>#VALUE!</v>
      </c>
      <c r="H176" s="45" t="e">
        <f t="shared" si="60"/>
        <v>#VALUE!</v>
      </c>
      <c r="I176" s="45" t="e">
        <f t="shared" si="60"/>
        <v>#VALUE!</v>
      </c>
      <c r="J176" s="45" t="e">
        <f t="shared" si="60"/>
        <v>#VALUE!</v>
      </c>
      <c r="K176" s="45" t="e">
        <f t="shared" si="60"/>
        <v>#VALUE!</v>
      </c>
      <c r="L176" s="45" t="e">
        <f t="shared" si="60"/>
        <v>#VALUE!</v>
      </c>
      <c r="M176" s="45" t="e">
        <f t="shared" si="60"/>
        <v>#VALUE!</v>
      </c>
      <c r="N176" s="45" t="e">
        <f t="shared" si="60"/>
        <v>#VALUE!</v>
      </c>
      <c r="O176" s="45" t="e">
        <f t="shared" si="60"/>
        <v>#VALUE!</v>
      </c>
      <c r="P176" s="45" t="e">
        <f t="shared" si="60"/>
        <v>#VALUE!</v>
      </c>
      <c r="Q176" s="45" t="e">
        <f t="shared" si="60"/>
        <v>#VALUE!</v>
      </c>
      <c r="R176" s="45" t="e">
        <f t="shared" si="60"/>
        <v>#VALUE!</v>
      </c>
      <c r="S176" s="45" t="e">
        <f t="shared" si="60"/>
        <v>#VALUE!</v>
      </c>
      <c r="T176" s="45" t="e">
        <f t="shared" si="60"/>
        <v>#VALUE!</v>
      </c>
      <c r="U176" s="45" t="e">
        <f t="shared" si="60"/>
        <v>#VALUE!</v>
      </c>
      <c r="V176" s="45" t="e">
        <f t="shared" si="60"/>
        <v>#VALUE!</v>
      </c>
      <c r="W176" s="45" t="e">
        <f t="shared" si="60"/>
        <v>#VALUE!</v>
      </c>
      <c r="X176" s="45" t="e">
        <f t="shared" si="60"/>
        <v>#VALUE!</v>
      </c>
      <c r="Y176" s="45" t="e">
        <f t="shared" si="60"/>
        <v>#VALUE!</v>
      </c>
      <c r="Z176" s="45" t="e">
        <f t="shared" si="60"/>
        <v>#VALUE!</v>
      </c>
      <c r="AA176" s="45" t="e">
        <f t="shared" si="60"/>
        <v>#VALUE!</v>
      </c>
      <c r="AB176" s="45" t="e">
        <f t="shared" si="60"/>
        <v>#VALUE!</v>
      </c>
      <c r="AC176" s="45" t="e">
        <f t="shared" si="60"/>
        <v>#VALUE!</v>
      </c>
      <c r="AD176" s="45" t="e">
        <f t="shared" si="60"/>
        <v>#VALUE!</v>
      </c>
      <c r="AE176" s="45" t="e">
        <f t="shared" si="60"/>
        <v>#VALUE!</v>
      </c>
      <c r="AF176" s="45" t="e">
        <f t="shared" si="60"/>
        <v>#VALUE!</v>
      </c>
      <c r="AG176" s="45" t="e">
        <f t="shared" si="60"/>
        <v>#VALUE!</v>
      </c>
      <c r="AH176" s="43" t="s">
        <v>22</v>
      </c>
      <c r="AI176" s="44">
        <f>_xlfn.AGGREGATE(9,6,C176:AG176)</f>
        <v>0</v>
      </c>
      <c r="AJ176" s="28"/>
    </row>
    <row r="178" spans="2:36" hidden="1" x14ac:dyDescent="0.15">
      <c r="C178" s="2" t="e">
        <f>YEAR(C181)</f>
        <v>#VALUE!</v>
      </c>
      <c r="D178" s="2" t="e">
        <f>MONTH(C181)</f>
        <v>#VALUE!</v>
      </c>
    </row>
    <row r="179" spans="2:36" x14ac:dyDescent="0.15">
      <c r="B179" s="6" t="s">
        <v>14</v>
      </c>
      <c r="C179" s="107" t="e">
        <f>C181</f>
        <v>#VALUE!</v>
      </c>
      <c r="D179" s="108"/>
      <c r="E179" s="108"/>
      <c r="F179" s="108"/>
      <c r="G179" s="108"/>
      <c r="H179" s="108"/>
      <c r="I179" s="108"/>
      <c r="J179" s="108"/>
      <c r="K179" s="108"/>
      <c r="L179" s="108"/>
      <c r="M179" s="108"/>
      <c r="N179" s="108"/>
      <c r="O179" s="108"/>
      <c r="P179" s="108"/>
      <c r="Q179" s="108"/>
      <c r="R179" s="108"/>
      <c r="S179" s="108"/>
      <c r="T179" s="108"/>
      <c r="U179" s="108"/>
      <c r="V179" s="108"/>
      <c r="W179" s="108"/>
      <c r="X179" s="108"/>
      <c r="Y179" s="108"/>
      <c r="Z179" s="108"/>
      <c r="AA179" s="108"/>
      <c r="AB179" s="108"/>
      <c r="AC179" s="108"/>
      <c r="AD179" s="108"/>
      <c r="AE179" s="108"/>
      <c r="AF179" s="108"/>
      <c r="AG179" s="108"/>
      <c r="AH179" s="108"/>
      <c r="AI179" s="109"/>
    </row>
    <row r="180" spans="2:36" hidden="1" x14ac:dyDescent="0.15">
      <c r="B180" s="34"/>
      <c r="C180" s="21" t="e">
        <f>DATE($C178,$D178,1)</f>
        <v>#VALUE!</v>
      </c>
      <c r="D180" s="21" t="e">
        <f t="shared" ref="D180:AG180" si="61">C180+1</f>
        <v>#VALUE!</v>
      </c>
      <c r="E180" s="21" t="e">
        <f t="shared" si="61"/>
        <v>#VALUE!</v>
      </c>
      <c r="F180" s="21" t="e">
        <f t="shared" si="61"/>
        <v>#VALUE!</v>
      </c>
      <c r="G180" s="21" t="e">
        <f t="shared" si="61"/>
        <v>#VALUE!</v>
      </c>
      <c r="H180" s="21" t="e">
        <f t="shared" si="61"/>
        <v>#VALUE!</v>
      </c>
      <c r="I180" s="21" t="e">
        <f t="shared" si="61"/>
        <v>#VALUE!</v>
      </c>
      <c r="J180" s="21" t="e">
        <f t="shared" si="61"/>
        <v>#VALUE!</v>
      </c>
      <c r="K180" s="21" t="e">
        <f t="shared" si="61"/>
        <v>#VALUE!</v>
      </c>
      <c r="L180" s="21" t="e">
        <f t="shared" si="61"/>
        <v>#VALUE!</v>
      </c>
      <c r="M180" s="21" t="e">
        <f t="shared" si="61"/>
        <v>#VALUE!</v>
      </c>
      <c r="N180" s="21" t="e">
        <f t="shared" si="61"/>
        <v>#VALUE!</v>
      </c>
      <c r="O180" s="21" t="e">
        <f t="shared" si="61"/>
        <v>#VALUE!</v>
      </c>
      <c r="P180" s="21" t="e">
        <f t="shared" si="61"/>
        <v>#VALUE!</v>
      </c>
      <c r="Q180" s="21" t="e">
        <f t="shared" si="61"/>
        <v>#VALUE!</v>
      </c>
      <c r="R180" s="21" t="e">
        <f t="shared" si="61"/>
        <v>#VALUE!</v>
      </c>
      <c r="S180" s="21" t="e">
        <f t="shared" si="61"/>
        <v>#VALUE!</v>
      </c>
      <c r="T180" s="21" t="e">
        <f t="shared" si="61"/>
        <v>#VALUE!</v>
      </c>
      <c r="U180" s="21" t="e">
        <f t="shared" si="61"/>
        <v>#VALUE!</v>
      </c>
      <c r="V180" s="21" t="e">
        <f t="shared" si="61"/>
        <v>#VALUE!</v>
      </c>
      <c r="W180" s="21" t="e">
        <f t="shared" si="61"/>
        <v>#VALUE!</v>
      </c>
      <c r="X180" s="21" t="e">
        <f t="shared" si="61"/>
        <v>#VALUE!</v>
      </c>
      <c r="Y180" s="21" t="e">
        <f t="shared" si="61"/>
        <v>#VALUE!</v>
      </c>
      <c r="Z180" s="21" t="e">
        <f t="shared" si="61"/>
        <v>#VALUE!</v>
      </c>
      <c r="AA180" s="21" t="e">
        <f t="shared" si="61"/>
        <v>#VALUE!</v>
      </c>
      <c r="AB180" s="21" t="e">
        <f t="shared" si="61"/>
        <v>#VALUE!</v>
      </c>
      <c r="AC180" s="21" t="e">
        <f t="shared" si="61"/>
        <v>#VALUE!</v>
      </c>
      <c r="AD180" s="21" t="e">
        <f t="shared" si="61"/>
        <v>#VALUE!</v>
      </c>
      <c r="AE180" s="21" t="e">
        <f t="shared" si="61"/>
        <v>#VALUE!</v>
      </c>
      <c r="AF180" s="21" t="e">
        <f t="shared" si="61"/>
        <v>#VALUE!</v>
      </c>
      <c r="AG180" s="21" t="e">
        <f t="shared" si="61"/>
        <v>#VALUE!</v>
      </c>
      <c r="AH180" s="35"/>
      <c r="AI180" s="36"/>
    </row>
    <row r="181" spans="2:36" x14ac:dyDescent="0.15">
      <c r="B181" s="19" t="s">
        <v>15</v>
      </c>
      <c r="C181" s="37" t="e">
        <f>IF(EDATE(C166,1)&gt;$G$5,"",EDATE(C166,1))</f>
        <v>#VALUE!</v>
      </c>
      <c r="D181" s="21" t="e">
        <f t="shared" ref="D181:AG181" si="62">IF(D180&gt;$G$5,"",IF(C181=EOMONTH(DATE($C178,$D178,1),0),"",IF(C181="","",C181+1)))</f>
        <v>#VALUE!</v>
      </c>
      <c r="E181" s="21" t="e">
        <f t="shared" si="62"/>
        <v>#VALUE!</v>
      </c>
      <c r="F181" s="21" t="e">
        <f t="shared" si="62"/>
        <v>#VALUE!</v>
      </c>
      <c r="G181" s="21" t="e">
        <f t="shared" si="62"/>
        <v>#VALUE!</v>
      </c>
      <c r="H181" s="21" t="e">
        <f t="shared" si="62"/>
        <v>#VALUE!</v>
      </c>
      <c r="I181" s="21" t="e">
        <f t="shared" si="62"/>
        <v>#VALUE!</v>
      </c>
      <c r="J181" s="21" t="e">
        <f t="shared" si="62"/>
        <v>#VALUE!</v>
      </c>
      <c r="K181" s="21" t="e">
        <f t="shared" si="62"/>
        <v>#VALUE!</v>
      </c>
      <c r="L181" s="21" t="e">
        <f t="shared" si="62"/>
        <v>#VALUE!</v>
      </c>
      <c r="M181" s="21" t="e">
        <f t="shared" si="62"/>
        <v>#VALUE!</v>
      </c>
      <c r="N181" s="21" t="e">
        <f t="shared" si="62"/>
        <v>#VALUE!</v>
      </c>
      <c r="O181" s="21" t="e">
        <f t="shared" si="62"/>
        <v>#VALUE!</v>
      </c>
      <c r="P181" s="21" t="e">
        <f t="shared" si="62"/>
        <v>#VALUE!</v>
      </c>
      <c r="Q181" s="21" t="e">
        <f t="shared" si="62"/>
        <v>#VALUE!</v>
      </c>
      <c r="R181" s="21" t="e">
        <f t="shared" si="62"/>
        <v>#VALUE!</v>
      </c>
      <c r="S181" s="21" t="e">
        <f t="shared" si="62"/>
        <v>#VALUE!</v>
      </c>
      <c r="T181" s="21" t="e">
        <f t="shared" si="62"/>
        <v>#VALUE!</v>
      </c>
      <c r="U181" s="21" t="e">
        <f t="shared" si="62"/>
        <v>#VALUE!</v>
      </c>
      <c r="V181" s="21" t="e">
        <f t="shared" si="62"/>
        <v>#VALUE!</v>
      </c>
      <c r="W181" s="21" t="e">
        <f t="shared" si="62"/>
        <v>#VALUE!</v>
      </c>
      <c r="X181" s="21" t="e">
        <f t="shared" si="62"/>
        <v>#VALUE!</v>
      </c>
      <c r="Y181" s="21" t="e">
        <f t="shared" si="62"/>
        <v>#VALUE!</v>
      </c>
      <c r="Z181" s="21" t="e">
        <f t="shared" si="62"/>
        <v>#VALUE!</v>
      </c>
      <c r="AA181" s="21" t="e">
        <f t="shared" si="62"/>
        <v>#VALUE!</v>
      </c>
      <c r="AB181" s="21" t="e">
        <f t="shared" si="62"/>
        <v>#VALUE!</v>
      </c>
      <c r="AC181" s="21" t="e">
        <f t="shared" si="62"/>
        <v>#VALUE!</v>
      </c>
      <c r="AD181" s="21" t="e">
        <f t="shared" si="62"/>
        <v>#VALUE!</v>
      </c>
      <c r="AE181" s="21" t="e">
        <f t="shared" si="62"/>
        <v>#VALUE!</v>
      </c>
      <c r="AF181" s="21" t="e">
        <f t="shared" si="62"/>
        <v>#VALUE!</v>
      </c>
      <c r="AG181" s="21" t="e">
        <f t="shared" si="62"/>
        <v>#VALUE!</v>
      </c>
      <c r="AH181" s="22" t="s">
        <v>16</v>
      </c>
      <c r="AI181" s="23">
        <f>+COUNTIFS(C182:AG182,"土",C183:AG183,"")+COUNTIFS(C182:AG182,"日",C183:AG183,"")</f>
        <v>0</v>
      </c>
    </row>
    <row r="182" spans="2:36" x14ac:dyDescent="0.15">
      <c r="B182" s="24" t="s">
        <v>5</v>
      </c>
      <c r="C182" s="46" t="str">
        <f>IFERROR(TEXT(WEEKDAY(+C181),"aaa"),"")</f>
        <v/>
      </c>
      <c r="D182" s="46" t="str">
        <f t="shared" ref="D182:AG182" si="63">IFERROR(TEXT(WEEKDAY(+D181),"aaa"),"")</f>
        <v/>
      </c>
      <c r="E182" s="46" t="str">
        <f t="shared" si="63"/>
        <v/>
      </c>
      <c r="F182" s="46" t="str">
        <f t="shared" si="63"/>
        <v/>
      </c>
      <c r="G182" s="46" t="str">
        <f t="shared" si="63"/>
        <v/>
      </c>
      <c r="H182" s="46" t="str">
        <f t="shared" si="63"/>
        <v/>
      </c>
      <c r="I182" s="46" t="str">
        <f t="shared" si="63"/>
        <v/>
      </c>
      <c r="J182" s="46" t="str">
        <f t="shared" si="63"/>
        <v/>
      </c>
      <c r="K182" s="46" t="str">
        <f t="shared" si="63"/>
        <v/>
      </c>
      <c r="L182" s="46" t="str">
        <f t="shared" si="63"/>
        <v/>
      </c>
      <c r="M182" s="46" t="str">
        <f t="shared" si="63"/>
        <v/>
      </c>
      <c r="N182" s="46" t="str">
        <f t="shared" si="63"/>
        <v/>
      </c>
      <c r="O182" s="46" t="str">
        <f t="shared" si="63"/>
        <v/>
      </c>
      <c r="P182" s="46" t="str">
        <f t="shared" si="63"/>
        <v/>
      </c>
      <c r="Q182" s="46" t="str">
        <f t="shared" si="63"/>
        <v/>
      </c>
      <c r="R182" s="46" t="str">
        <f t="shared" si="63"/>
        <v/>
      </c>
      <c r="S182" s="46" t="str">
        <f t="shared" si="63"/>
        <v/>
      </c>
      <c r="T182" s="46" t="str">
        <f t="shared" si="63"/>
        <v/>
      </c>
      <c r="U182" s="46" t="str">
        <f t="shared" si="63"/>
        <v/>
      </c>
      <c r="V182" s="46" t="str">
        <f t="shared" si="63"/>
        <v/>
      </c>
      <c r="W182" s="46" t="str">
        <f t="shared" si="63"/>
        <v/>
      </c>
      <c r="X182" s="46" t="str">
        <f t="shared" si="63"/>
        <v/>
      </c>
      <c r="Y182" s="46" t="str">
        <f t="shared" si="63"/>
        <v/>
      </c>
      <c r="Z182" s="46" t="str">
        <f t="shared" si="63"/>
        <v/>
      </c>
      <c r="AA182" s="46" t="str">
        <f t="shared" si="63"/>
        <v/>
      </c>
      <c r="AB182" s="46" t="str">
        <f t="shared" si="63"/>
        <v/>
      </c>
      <c r="AC182" s="46" t="str">
        <f t="shared" si="63"/>
        <v/>
      </c>
      <c r="AD182" s="46" t="str">
        <f t="shared" si="63"/>
        <v/>
      </c>
      <c r="AE182" s="46" t="str">
        <f t="shared" si="63"/>
        <v/>
      </c>
      <c r="AF182" s="46" t="str">
        <f t="shared" si="63"/>
        <v/>
      </c>
      <c r="AG182" s="46" t="str">
        <f t="shared" si="63"/>
        <v/>
      </c>
      <c r="AH182" s="22" t="s">
        <v>20</v>
      </c>
      <c r="AI182" s="23">
        <f>+COUNTIF(C183:AG183,"夏休")+COUNTIF(C183:AG183,"冬休")+COUNTIF(C183:AG183,"中止")+COUNTIF(C183:AG183,"工場")+COUNTIF(C183:AG183,"他")</f>
        <v>0</v>
      </c>
    </row>
    <row r="183" spans="2:36" ht="13.5" customHeight="1" x14ac:dyDescent="0.15">
      <c r="B183" s="110" t="s">
        <v>19</v>
      </c>
      <c r="C183" s="112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3"/>
      <c r="T183" s="103"/>
      <c r="U183" s="103"/>
      <c r="V183" s="103"/>
      <c r="W183" s="103"/>
      <c r="X183" s="103"/>
      <c r="Y183" s="103"/>
      <c r="Z183" s="103"/>
      <c r="AA183" s="103"/>
      <c r="AB183" s="103"/>
      <c r="AC183" s="103"/>
      <c r="AD183" s="103"/>
      <c r="AE183" s="103"/>
      <c r="AF183" s="103"/>
      <c r="AG183" s="104"/>
      <c r="AH183" s="25" t="s">
        <v>2</v>
      </c>
      <c r="AI183" s="26">
        <f>COUNT(C181:AG181)-AI182</f>
        <v>0</v>
      </c>
    </row>
    <row r="184" spans="2:36" ht="13.5" customHeight="1" x14ac:dyDescent="0.15">
      <c r="B184" s="111"/>
      <c r="C184" s="112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3"/>
      <c r="T184" s="103"/>
      <c r="U184" s="103"/>
      <c r="V184" s="103"/>
      <c r="W184" s="103"/>
      <c r="X184" s="103"/>
      <c r="Y184" s="103"/>
      <c r="Z184" s="103"/>
      <c r="AA184" s="103"/>
      <c r="AB184" s="103"/>
      <c r="AC184" s="103"/>
      <c r="AD184" s="103"/>
      <c r="AE184" s="103"/>
      <c r="AF184" s="103"/>
      <c r="AG184" s="104"/>
      <c r="AH184" s="25" t="s">
        <v>6</v>
      </c>
      <c r="AI184" s="27">
        <f>+COUNTIF(C185:AG186,"休")</f>
        <v>0</v>
      </c>
      <c r="AJ184" s="28" t="e">
        <f>IF(AI185&gt;0.285,"",IF(AI184&lt;AI181,"←計画日数が足りません",""))</f>
        <v>#DIV/0!</v>
      </c>
    </row>
    <row r="185" spans="2:36" ht="13.5" customHeight="1" x14ac:dyDescent="0.15">
      <c r="B185" s="105" t="s">
        <v>0</v>
      </c>
      <c r="C185" s="106"/>
      <c r="D185" s="97"/>
      <c r="E185" s="97"/>
      <c r="F185" s="97"/>
      <c r="G185" s="97"/>
      <c r="H185" s="97"/>
      <c r="I185" s="97"/>
      <c r="J185" s="97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7"/>
      <c r="W185" s="97"/>
      <c r="X185" s="97"/>
      <c r="Y185" s="97"/>
      <c r="Z185" s="97"/>
      <c r="AA185" s="97"/>
      <c r="AB185" s="97"/>
      <c r="AC185" s="97"/>
      <c r="AD185" s="97"/>
      <c r="AE185" s="97"/>
      <c r="AF185" s="97"/>
      <c r="AG185" s="98"/>
      <c r="AH185" s="25" t="s">
        <v>8</v>
      </c>
      <c r="AI185" s="29" t="e">
        <f>+AI184/AI183</f>
        <v>#DIV/0!</v>
      </c>
    </row>
    <row r="186" spans="2:36" x14ac:dyDescent="0.15">
      <c r="B186" s="105"/>
      <c r="C186" s="106"/>
      <c r="D186" s="97"/>
      <c r="E186" s="97"/>
      <c r="F186" s="97"/>
      <c r="G186" s="97"/>
      <c r="H186" s="97"/>
      <c r="I186" s="97"/>
      <c r="J186" s="97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7"/>
      <c r="W186" s="97"/>
      <c r="X186" s="97"/>
      <c r="Y186" s="97"/>
      <c r="Z186" s="97"/>
      <c r="AA186" s="97"/>
      <c r="AB186" s="97"/>
      <c r="AC186" s="97"/>
      <c r="AD186" s="97"/>
      <c r="AE186" s="97"/>
      <c r="AF186" s="97"/>
      <c r="AG186" s="98"/>
      <c r="AH186" s="25" t="s">
        <v>9</v>
      </c>
      <c r="AI186" s="27">
        <f>+COUNTA(C187:AG188)</f>
        <v>0</v>
      </c>
    </row>
    <row r="187" spans="2:36" x14ac:dyDescent="0.15">
      <c r="B187" s="99" t="s">
        <v>7</v>
      </c>
      <c r="C187" s="101"/>
      <c r="D187" s="95"/>
      <c r="E187" s="95"/>
      <c r="F187" s="95"/>
      <c r="G187" s="95"/>
      <c r="H187" s="95"/>
      <c r="I187" s="95"/>
      <c r="J187" s="95"/>
      <c r="K187" s="95"/>
      <c r="L187" s="95"/>
      <c r="M187" s="95"/>
      <c r="N187" s="95"/>
      <c r="O187" s="95"/>
      <c r="P187" s="95"/>
      <c r="Q187" s="95"/>
      <c r="R187" s="95"/>
      <c r="S187" s="95"/>
      <c r="T187" s="95"/>
      <c r="U187" s="95"/>
      <c r="V187" s="95"/>
      <c r="W187" s="95"/>
      <c r="X187" s="95"/>
      <c r="Y187" s="95"/>
      <c r="Z187" s="95"/>
      <c r="AA187" s="95"/>
      <c r="AB187" s="95"/>
      <c r="AC187" s="95"/>
      <c r="AD187" s="95"/>
      <c r="AE187" s="95"/>
      <c r="AF187" s="95"/>
      <c r="AG187" s="93"/>
      <c r="AH187" s="30" t="s">
        <v>4</v>
      </c>
      <c r="AI187" s="31" t="e">
        <f>+AI186/AI183</f>
        <v>#DIV/0!</v>
      </c>
    </row>
    <row r="188" spans="2:36" x14ac:dyDescent="0.15">
      <c r="B188" s="100"/>
      <c r="C188" s="102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96"/>
      <c r="X188" s="96"/>
      <c r="Y188" s="96"/>
      <c r="Z188" s="96"/>
      <c r="AA188" s="96"/>
      <c r="AB188" s="96"/>
      <c r="AC188" s="96"/>
      <c r="AD188" s="96"/>
      <c r="AE188" s="96"/>
      <c r="AF188" s="96"/>
      <c r="AG188" s="94"/>
      <c r="AH188" s="32" t="s">
        <v>13</v>
      </c>
      <c r="AI188" s="33" t="str">
        <f>IF(7&gt;AI183,"対象外",IF(AI186&gt;=AI181,"OK","NG"))</f>
        <v>対象外</v>
      </c>
      <c r="AJ188" s="28" t="str">
        <f>IF(AI188="対象外","←７日間に満たない期間は達成判定の対象外",IF(AI188="NG","←月単位未達成","←月単位達成"))</f>
        <v>←７日間に満たない期間は達成判定の対象外</v>
      </c>
    </row>
    <row r="189" spans="2:36" hidden="1" x14ac:dyDescent="0.15">
      <c r="C189" s="42" t="e">
        <f t="shared" ref="C189:AG189" si="64">IF(AND(DAY(C181)&gt;=22,DAY(C181)&lt;=28,C182="土"),1,0)</f>
        <v>#VALUE!</v>
      </c>
      <c r="D189" s="42" t="e">
        <f t="shared" si="64"/>
        <v>#VALUE!</v>
      </c>
      <c r="E189" s="42" t="e">
        <f t="shared" si="64"/>
        <v>#VALUE!</v>
      </c>
      <c r="F189" s="42" t="e">
        <f t="shared" si="64"/>
        <v>#VALUE!</v>
      </c>
      <c r="G189" s="42" t="e">
        <f t="shared" si="64"/>
        <v>#VALUE!</v>
      </c>
      <c r="H189" s="42" t="e">
        <f t="shared" si="64"/>
        <v>#VALUE!</v>
      </c>
      <c r="I189" s="42" t="e">
        <f t="shared" si="64"/>
        <v>#VALUE!</v>
      </c>
      <c r="J189" s="42" t="e">
        <f t="shared" si="64"/>
        <v>#VALUE!</v>
      </c>
      <c r="K189" s="42" t="e">
        <f t="shared" si="64"/>
        <v>#VALUE!</v>
      </c>
      <c r="L189" s="42" t="e">
        <f t="shared" si="64"/>
        <v>#VALUE!</v>
      </c>
      <c r="M189" s="42" t="e">
        <f t="shared" si="64"/>
        <v>#VALUE!</v>
      </c>
      <c r="N189" s="42" t="e">
        <f t="shared" si="64"/>
        <v>#VALUE!</v>
      </c>
      <c r="O189" s="42" t="e">
        <f t="shared" si="64"/>
        <v>#VALUE!</v>
      </c>
      <c r="P189" s="42" t="e">
        <f t="shared" si="64"/>
        <v>#VALUE!</v>
      </c>
      <c r="Q189" s="42" t="e">
        <f t="shared" si="64"/>
        <v>#VALUE!</v>
      </c>
      <c r="R189" s="42" t="e">
        <f t="shared" si="64"/>
        <v>#VALUE!</v>
      </c>
      <c r="S189" s="42" t="e">
        <f t="shared" si="64"/>
        <v>#VALUE!</v>
      </c>
      <c r="T189" s="42" t="e">
        <f t="shared" si="64"/>
        <v>#VALUE!</v>
      </c>
      <c r="U189" s="42" t="e">
        <f t="shared" si="64"/>
        <v>#VALUE!</v>
      </c>
      <c r="V189" s="42" t="e">
        <f t="shared" si="64"/>
        <v>#VALUE!</v>
      </c>
      <c r="W189" s="42" t="e">
        <f t="shared" si="64"/>
        <v>#VALUE!</v>
      </c>
      <c r="X189" s="42" t="e">
        <f t="shared" si="64"/>
        <v>#VALUE!</v>
      </c>
      <c r="Y189" s="42" t="e">
        <f t="shared" si="64"/>
        <v>#VALUE!</v>
      </c>
      <c r="Z189" s="42" t="e">
        <f t="shared" si="64"/>
        <v>#VALUE!</v>
      </c>
      <c r="AA189" s="42" t="e">
        <f t="shared" si="64"/>
        <v>#VALUE!</v>
      </c>
      <c r="AB189" s="42" t="e">
        <f t="shared" si="64"/>
        <v>#VALUE!</v>
      </c>
      <c r="AC189" s="42" t="e">
        <f t="shared" si="64"/>
        <v>#VALUE!</v>
      </c>
      <c r="AD189" s="42" t="e">
        <f t="shared" si="64"/>
        <v>#VALUE!</v>
      </c>
      <c r="AE189" s="42" t="e">
        <f t="shared" si="64"/>
        <v>#VALUE!</v>
      </c>
      <c r="AF189" s="42" t="e">
        <f t="shared" si="64"/>
        <v>#VALUE!</v>
      </c>
      <c r="AG189" s="42" t="e">
        <f t="shared" si="64"/>
        <v>#VALUE!</v>
      </c>
      <c r="AH189" s="43" t="s">
        <v>21</v>
      </c>
      <c r="AI189" s="44">
        <f>_xlfn.AGGREGATE(9,6,C189:AG189)</f>
        <v>0</v>
      </c>
      <c r="AJ189" s="28"/>
    </row>
    <row r="190" spans="2:36" hidden="1" x14ac:dyDescent="0.15">
      <c r="C190" s="45" t="e">
        <f t="shared" ref="C190:AG190" si="65">IF(AND(DAY(C181)&gt;=22,DAY(C181)&lt;=28,C182="土",OR(C187="休",C187="雨")),1,0)</f>
        <v>#VALUE!</v>
      </c>
      <c r="D190" s="45" t="e">
        <f t="shared" si="65"/>
        <v>#VALUE!</v>
      </c>
      <c r="E190" s="45" t="e">
        <f t="shared" si="65"/>
        <v>#VALUE!</v>
      </c>
      <c r="F190" s="45" t="e">
        <f t="shared" si="65"/>
        <v>#VALUE!</v>
      </c>
      <c r="G190" s="45" t="e">
        <f t="shared" si="65"/>
        <v>#VALUE!</v>
      </c>
      <c r="H190" s="45" t="e">
        <f t="shared" si="65"/>
        <v>#VALUE!</v>
      </c>
      <c r="I190" s="45" t="e">
        <f t="shared" si="65"/>
        <v>#VALUE!</v>
      </c>
      <c r="J190" s="45" t="e">
        <f t="shared" si="65"/>
        <v>#VALUE!</v>
      </c>
      <c r="K190" s="45" t="e">
        <f t="shared" si="65"/>
        <v>#VALUE!</v>
      </c>
      <c r="L190" s="45" t="e">
        <f t="shared" si="65"/>
        <v>#VALUE!</v>
      </c>
      <c r="M190" s="45" t="e">
        <f t="shared" si="65"/>
        <v>#VALUE!</v>
      </c>
      <c r="N190" s="45" t="e">
        <f t="shared" si="65"/>
        <v>#VALUE!</v>
      </c>
      <c r="O190" s="45" t="e">
        <f t="shared" si="65"/>
        <v>#VALUE!</v>
      </c>
      <c r="P190" s="45" t="e">
        <f t="shared" si="65"/>
        <v>#VALUE!</v>
      </c>
      <c r="Q190" s="45" t="e">
        <f t="shared" si="65"/>
        <v>#VALUE!</v>
      </c>
      <c r="R190" s="45" t="e">
        <f t="shared" si="65"/>
        <v>#VALUE!</v>
      </c>
      <c r="S190" s="45" t="e">
        <f t="shared" si="65"/>
        <v>#VALUE!</v>
      </c>
      <c r="T190" s="45" t="e">
        <f t="shared" si="65"/>
        <v>#VALUE!</v>
      </c>
      <c r="U190" s="45" t="e">
        <f t="shared" si="65"/>
        <v>#VALUE!</v>
      </c>
      <c r="V190" s="45" t="e">
        <f t="shared" si="65"/>
        <v>#VALUE!</v>
      </c>
      <c r="W190" s="45" t="e">
        <f t="shared" si="65"/>
        <v>#VALUE!</v>
      </c>
      <c r="X190" s="45" t="e">
        <f t="shared" si="65"/>
        <v>#VALUE!</v>
      </c>
      <c r="Y190" s="45" t="e">
        <f t="shared" si="65"/>
        <v>#VALUE!</v>
      </c>
      <c r="Z190" s="45" t="e">
        <f t="shared" si="65"/>
        <v>#VALUE!</v>
      </c>
      <c r="AA190" s="45" t="e">
        <f t="shared" si="65"/>
        <v>#VALUE!</v>
      </c>
      <c r="AB190" s="45" t="e">
        <f t="shared" si="65"/>
        <v>#VALUE!</v>
      </c>
      <c r="AC190" s="45" t="e">
        <f t="shared" si="65"/>
        <v>#VALUE!</v>
      </c>
      <c r="AD190" s="45" t="e">
        <f t="shared" si="65"/>
        <v>#VALUE!</v>
      </c>
      <c r="AE190" s="45" t="e">
        <f t="shared" si="65"/>
        <v>#VALUE!</v>
      </c>
      <c r="AF190" s="45" t="e">
        <f t="shared" si="65"/>
        <v>#VALUE!</v>
      </c>
      <c r="AG190" s="45" t="e">
        <f t="shared" si="65"/>
        <v>#VALUE!</v>
      </c>
      <c r="AH190" s="43" t="s">
        <v>22</v>
      </c>
      <c r="AI190" s="44">
        <f>_xlfn.AGGREGATE(9,6,C190:AG190)</f>
        <v>0</v>
      </c>
      <c r="AJ190" s="28"/>
    </row>
    <row r="192" spans="2:36" hidden="1" x14ac:dyDescent="0.15">
      <c r="C192" s="2" t="e">
        <f>YEAR(C195)</f>
        <v>#VALUE!</v>
      </c>
      <c r="D192" s="2" t="e">
        <f>MONTH(C195)</f>
        <v>#VALUE!</v>
      </c>
    </row>
    <row r="193" spans="2:36" x14ac:dyDescent="0.15">
      <c r="B193" s="6" t="s">
        <v>14</v>
      </c>
      <c r="C193" s="107" t="e">
        <f>C195</f>
        <v>#VALUE!</v>
      </c>
      <c r="D193" s="108"/>
      <c r="E193" s="108"/>
      <c r="F193" s="108"/>
      <c r="G193" s="108"/>
      <c r="H193" s="108"/>
      <c r="I193" s="108"/>
      <c r="J193" s="108"/>
      <c r="K193" s="108"/>
      <c r="L193" s="108"/>
      <c r="M193" s="108"/>
      <c r="N193" s="108"/>
      <c r="O193" s="108"/>
      <c r="P193" s="108"/>
      <c r="Q193" s="108"/>
      <c r="R193" s="108"/>
      <c r="S193" s="108"/>
      <c r="T193" s="108"/>
      <c r="U193" s="108"/>
      <c r="V193" s="108"/>
      <c r="W193" s="108"/>
      <c r="X193" s="108"/>
      <c r="Y193" s="108"/>
      <c r="Z193" s="108"/>
      <c r="AA193" s="108"/>
      <c r="AB193" s="108"/>
      <c r="AC193" s="108"/>
      <c r="AD193" s="108"/>
      <c r="AE193" s="108"/>
      <c r="AF193" s="108"/>
      <c r="AG193" s="108"/>
      <c r="AH193" s="108"/>
      <c r="AI193" s="109"/>
    </row>
    <row r="194" spans="2:36" hidden="1" x14ac:dyDescent="0.15">
      <c r="B194" s="34"/>
      <c r="C194" s="21" t="e">
        <f>DATE($C192,$D192,1)</f>
        <v>#VALUE!</v>
      </c>
      <c r="D194" s="21" t="e">
        <f t="shared" ref="D194:AG194" si="66">C194+1</f>
        <v>#VALUE!</v>
      </c>
      <c r="E194" s="21" t="e">
        <f t="shared" si="66"/>
        <v>#VALUE!</v>
      </c>
      <c r="F194" s="21" t="e">
        <f t="shared" si="66"/>
        <v>#VALUE!</v>
      </c>
      <c r="G194" s="21" t="e">
        <f t="shared" si="66"/>
        <v>#VALUE!</v>
      </c>
      <c r="H194" s="21" t="e">
        <f t="shared" si="66"/>
        <v>#VALUE!</v>
      </c>
      <c r="I194" s="21" t="e">
        <f t="shared" si="66"/>
        <v>#VALUE!</v>
      </c>
      <c r="J194" s="21" t="e">
        <f t="shared" si="66"/>
        <v>#VALUE!</v>
      </c>
      <c r="K194" s="21" t="e">
        <f t="shared" si="66"/>
        <v>#VALUE!</v>
      </c>
      <c r="L194" s="21" t="e">
        <f t="shared" si="66"/>
        <v>#VALUE!</v>
      </c>
      <c r="M194" s="21" t="e">
        <f t="shared" si="66"/>
        <v>#VALUE!</v>
      </c>
      <c r="N194" s="21" t="e">
        <f t="shared" si="66"/>
        <v>#VALUE!</v>
      </c>
      <c r="O194" s="21" t="e">
        <f t="shared" si="66"/>
        <v>#VALUE!</v>
      </c>
      <c r="P194" s="21" t="e">
        <f t="shared" si="66"/>
        <v>#VALUE!</v>
      </c>
      <c r="Q194" s="21" t="e">
        <f t="shared" si="66"/>
        <v>#VALUE!</v>
      </c>
      <c r="R194" s="21" t="e">
        <f t="shared" si="66"/>
        <v>#VALUE!</v>
      </c>
      <c r="S194" s="21" t="e">
        <f t="shared" si="66"/>
        <v>#VALUE!</v>
      </c>
      <c r="T194" s="21" t="e">
        <f t="shared" si="66"/>
        <v>#VALUE!</v>
      </c>
      <c r="U194" s="21" t="e">
        <f t="shared" si="66"/>
        <v>#VALUE!</v>
      </c>
      <c r="V194" s="21" t="e">
        <f t="shared" si="66"/>
        <v>#VALUE!</v>
      </c>
      <c r="W194" s="21" t="e">
        <f t="shared" si="66"/>
        <v>#VALUE!</v>
      </c>
      <c r="X194" s="21" t="e">
        <f t="shared" si="66"/>
        <v>#VALUE!</v>
      </c>
      <c r="Y194" s="21" t="e">
        <f t="shared" si="66"/>
        <v>#VALUE!</v>
      </c>
      <c r="Z194" s="21" t="e">
        <f t="shared" si="66"/>
        <v>#VALUE!</v>
      </c>
      <c r="AA194" s="21" t="e">
        <f t="shared" si="66"/>
        <v>#VALUE!</v>
      </c>
      <c r="AB194" s="21" t="e">
        <f t="shared" si="66"/>
        <v>#VALUE!</v>
      </c>
      <c r="AC194" s="21" t="e">
        <f t="shared" si="66"/>
        <v>#VALUE!</v>
      </c>
      <c r="AD194" s="21" t="e">
        <f t="shared" si="66"/>
        <v>#VALUE!</v>
      </c>
      <c r="AE194" s="21" t="e">
        <f t="shared" si="66"/>
        <v>#VALUE!</v>
      </c>
      <c r="AF194" s="21" t="e">
        <f t="shared" si="66"/>
        <v>#VALUE!</v>
      </c>
      <c r="AG194" s="21" t="e">
        <f t="shared" si="66"/>
        <v>#VALUE!</v>
      </c>
      <c r="AH194" s="35"/>
      <c r="AI194" s="36"/>
    </row>
    <row r="195" spans="2:36" x14ac:dyDescent="0.15">
      <c r="B195" s="19" t="s">
        <v>15</v>
      </c>
      <c r="C195" s="37" t="e">
        <f>IF(EDATE(C180,1)&gt;$G$5,"",EDATE(C180,1))</f>
        <v>#VALUE!</v>
      </c>
      <c r="D195" s="21" t="e">
        <f t="shared" ref="D195:AG195" si="67">IF(D194&gt;$G$5,"",IF(C195=EOMONTH(DATE($C192,$D192,1),0),"",IF(C195="","",C195+1)))</f>
        <v>#VALUE!</v>
      </c>
      <c r="E195" s="21" t="e">
        <f t="shared" si="67"/>
        <v>#VALUE!</v>
      </c>
      <c r="F195" s="21" t="e">
        <f t="shared" si="67"/>
        <v>#VALUE!</v>
      </c>
      <c r="G195" s="21" t="e">
        <f t="shared" si="67"/>
        <v>#VALUE!</v>
      </c>
      <c r="H195" s="21" t="e">
        <f t="shared" si="67"/>
        <v>#VALUE!</v>
      </c>
      <c r="I195" s="21" t="e">
        <f t="shared" si="67"/>
        <v>#VALUE!</v>
      </c>
      <c r="J195" s="21" t="e">
        <f t="shared" si="67"/>
        <v>#VALUE!</v>
      </c>
      <c r="K195" s="21" t="e">
        <f t="shared" si="67"/>
        <v>#VALUE!</v>
      </c>
      <c r="L195" s="21" t="e">
        <f t="shared" si="67"/>
        <v>#VALUE!</v>
      </c>
      <c r="M195" s="21" t="e">
        <f t="shared" si="67"/>
        <v>#VALUE!</v>
      </c>
      <c r="N195" s="21" t="e">
        <f t="shared" si="67"/>
        <v>#VALUE!</v>
      </c>
      <c r="O195" s="21" t="e">
        <f t="shared" si="67"/>
        <v>#VALUE!</v>
      </c>
      <c r="P195" s="21" t="e">
        <f t="shared" si="67"/>
        <v>#VALUE!</v>
      </c>
      <c r="Q195" s="21" t="e">
        <f t="shared" si="67"/>
        <v>#VALUE!</v>
      </c>
      <c r="R195" s="21" t="e">
        <f t="shared" si="67"/>
        <v>#VALUE!</v>
      </c>
      <c r="S195" s="21" t="e">
        <f t="shared" si="67"/>
        <v>#VALUE!</v>
      </c>
      <c r="T195" s="21" t="e">
        <f t="shared" si="67"/>
        <v>#VALUE!</v>
      </c>
      <c r="U195" s="21" t="e">
        <f t="shared" si="67"/>
        <v>#VALUE!</v>
      </c>
      <c r="V195" s="21" t="e">
        <f t="shared" si="67"/>
        <v>#VALUE!</v>
      </c>
      <c r="W195" s="21" t="e">
        <f t="shared" si="67"/>
        <v>#VALUE!</v>
      </c>
      <c r="X195" s="21" t="e">
        <f t="shared" si="67"/>
        <v>#VALUE!</v>
      </c>
      <c r="Y195" s="21" t="e">
        <f t="shared" si="67"/>
        <v>#VALUE!</v>
      </c>
      <c r="Z195" s="21" t="e">
        <f t="shared" si="67"/>
        <v>#VALUE!</v>
      </c>
      <c r="AA195" s="21" t="e">
        <f t="shared" si="67"/>
        <v>#VALUE!</v>
      </c>
      <c r="AB195" s="21" t="e">
        <f t="shared" si="67"/>
        <v>#VALUE!</v>
      </c>
      <c r="AC195" s="21" t="e">
        <f t="shared" si="67"/>
        <v>#VALUE!</v>
      </c>
      <c r="AD195" s="21" t="e">
        <f t="shared" si="67"/>
        <v>#VALUE!</v>
      </c>
      <c r="AE195" s="21" t="e">
        <f t="shared" si="67"/>
        <v>#VALUE!</v>
      </c>
      <c r="AF195" s="21" t="e">
        <f t="shared" si="67"/>
        <v>#VALUE!</v>
      </c>
      <c r="AG195" s="21" t="e">
        <f t="shared" si="67"/>
        <v>#VALUE!</v>
      </c>
      <c r="AH195" s="22" t="s">
        <v>16</v>
      </c>
      <c r="AI195" s="23">
        <f>+COUNTIFS(C196:AG196,"土",C197:AG197,"")+COUNTIFS(C196:AG196,"日",C197:AG197,"")</f>
        <v>0</v>
      </c>
    </row>
    <row r="196" spans="2:36" x14ac:dyDescent="0.15">
      <c r="B196" s="24" t="s">
        <v>5</v>
      </c>
      <c r="C196" s="46" t="str">
        <f>IFERROR(TEXT(WEEKDAY(+C195),"aaa"),"")</f>
        <v/>
      </c>
      <c r="D196" s="46" t="str">
        <f t="shared" ref="D196:AG196" si="68">IFERROR(TEXT(WEEKDAY(+D195),"aaa"),"")</f>
        <v/>
      </c>
      <c r="E196" s="46" t="str">
        <f t="shared" si="68"/>
        <v/>
      </c>
      <c r="F196" s="46" t="str">
        <f t="shared" si="68"/>
        <v/>
      </c>
      <c r="G196" s="46" t="str">
        <f t="shared" si="68"/>
        <v/>
      </c>
      <c r="H196" s="46" t="str">
        <f t="shared" si="68"/>
        <v/>
      </c>
      <c r="I196" s="46" t="str">
        <f t="shared" si="68"/>
        <v/>
      </c>
      <c r="J196" s="46" t="str">
        <f t="shared" si="68"/>
        <v/>
      </c>
      <c r="K196" s="46" t="str">
        <f t="shared" si="68"/>
        <v/>
      </c>
      <c r="L196" s="46" t="str">
        <f t="shared" si="68"/>
        <v/>
      </c>
      <c r="M196" s="46" t="str">
        <f t="shared" si="68"/>
        <v/>
      </c>
      <c r="N196" s="46" t="str">
        <f t="shared" si="68"/>
        <v/>
      </c>
      <c r="O196" s="46" t="str">
        <f t="shared" si="68"/>
        <v/>
      </c>
      <c r="P196" s="46" t="str">
        <f t="shared" si="68"/>
        <v/>
      </c>
      <c r="Q196" s="46" t="str">
        <f t="shared" si="68"/>
        <v/>
      </c>
      <c r="R196" s="46" t="str">
        <f t="shared" si="68"/>
        <v/>
      </c>
      <c r="S196" s="46" t="str">
        <f t="shared" si="68"/>
        <v/>
      </c>
      <c r="T196" s="46" t="str">
        <f t="shared" si="68"/>
        <v/>
      </c>
      <c r="U196" s="46" t="str">
        <f t="shared" si="68"/>
        <v/>
      </c>
      <c r="V196" s="46" t="str">
        <f t="shared" si="68"/>
        <v/>
      </c>
      <c r="W196" s="46" t="str">
        <f t="shared" si="68"/>
        <v/>
      </c>
      <c r="X196" s="46" t="str">
        <f t="shared" si="68"/>
        <v/>
      </c>
      <c r="Y196" s="46" t="str">
        <f t="shared" si="68"/>
        <v/>
      </c>
      <c r="Z196" s="46" t="str">
        <f t="shared" si="68"/>
        <v/>
      </c>
      <c r="AA196" s="46" t="str">
        <f t="shared" si="68"/>
        <v/>
      </c>
      <c r="AB196" s="46" t="str">
        <f t="shared" si="68"/>
        <v/>
      </c>
      <c r="AC196" s="46" t="str">
        <f t="shared" si="68"/>
        <v/>
      </c>
      <c r="AD196" s="46" t="str">
        <f t="shared" si="68"/>
        <v/>
      </c>
      <c r="AE196" s="46" t="str">
        <f t="shared" si="68"/>
        <v/>
      </c>
      <c r="AF196" s="46" t="str">
        <f t="shared" si="68"/>
        <v/>
      </c>
      <c r="AG196" s="46" t="str">
        <f t="shared" si="68"/>
        <v/>
      </c>
      <c r="AH196" s="22" t="s">
        <v>20</v>
      </c>
      <c r="AI196" s="23">
        <f>+COUNTIF(C197:AG197,"夏休")+COUNTIF(C197:AG197,"冬休")+COUNTIF(C197:AG197,"中止")+COUNTIF(C197:AG197,"工場")+COUNTIF(C197:AG197,"他")</f>
        <v>0</v>
      </c>
    </row>
    <row r="197" spans="2:36" ht="13.5" customHeight="1" x14ac:dyDescent="0.15">
      <c r="B197" s="110" t="s">
        <v>19</v>
      </c>
      <c r="C197" s="112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3"/>
      <c r="T197" s="103"/>
      <c r="U197" s="103"/>
      <c r="V197" s="103"/>
      <c r="W197" s="103"/>
      <c r="X197" s="103"/>
      <c r="Y197" s="103"/>
      <c r="Z197" s="103"/>
      <c r="AA197" s="103"/>
      <c r="AB197" s="103"/>
      <c r="AC197" s="103"/>
      <c r="AD197" s="103"/>
      <c r="AE197" s="103"/>
      <c r="AF197" s="103"/>
      <c r="AG197" s="104"/>
      <c r="AH197" s="25" t="s">
        <v>2</v>
      </c>
      <c r="AI197" s="26">
        <f>COUNT(C195:AG195)-AI196</f>
        <v>0</v>
      </c>
    </row>
    <row r="198" spans="2:36" ht="13.5" customHeight="1" x14ac:dyDescent="0.15">
      <c r="B198" s="111"/>
      <c r="C198" s="112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3"/>
      <c r="T198" s="103"/>
      <c r="U198" s="103"/>
      <c r="V198" s="103"/>
      <c r="W198" s="103"/>
      <c r="X198" s="103"/>
      <c r="Y198" s="103"/>
      <c r="Z198" s="103"/>
      <c r="AA198" s="103"/>
      <c r="AB198" s="103"/>
      <c r="AC198" s="103"/>
      <c r="AD198" s="103"/>
      <c r="AE198" s="103"/>
      <c r="AF198" s="103"/>
      <c r="AG198" s="104"/>
      <c r="AH198" s="25" t="s">
        <v>6</v>
      </c>
      <c r="AI198" s="27">
        <f>+COUNTIF(C199:AG200,"休")</f>
        <v>0</v>
      </c>
      <c r="AJ198" s="28" t="e">
        <f>IF(AI199&gt;0.285,"",IF(AI198&lt;AI195,"←計画日数が足りません",""))</f>
        <v>#DIV/0!</v>
      </c>
    </row>
    <row r="199" spans="2:36" ht="13.5" customHeight="1" x14ac:dyDescent="0.15">
      <c r="B199" s="105" t="s">
        <v>0</v>
      </c>
      <c r="C199" s="106"/>
      <c r="D199" s="97"/>
      <c r="E199" s="97"/>
      <c r="F199" s="97"/>
      <c r="G199" s="97"/>
      <c r="H199" s="97"/>
      <c r="I199" s="97"/>
      <c r="J199" s="97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97"/>
      <c r="X199" s="97"/>
      <c r="Y199" s="97"/>
      <c r="Z199" s="97"/>
      <c r="AA199" s="97"/>
      <c r="AB199" s="97"/>
      <c r="AC199" s="97"/>
      <c r="AD199" s="97"/>
      <c r="AE199" s="97"/>
      <c r="AF199" s="97"/>
      <c r="AG199" s="98"/>
      <c r="AH199" s="25" t="s">
        <v>8</v>
      </c>
      <c r="AI199" s="29" t="e">
        <f>+AI198/AI197</f>
        <v>#DIV/0!</v>
      </c>
    </row>
    <row r="200" spans="2:36" x14ac:dyDescent="0.15">
      <c r="B200" s="105"/>
      <c r="C200" s="106"/>
      <c r="D200" s="97"/>
      <c r="E200" s="97"/>
      <c r="F200" s="97"/>
      <c r="G200" s="97"/>
      <c r="H200" s="97"/>
      <c r="I200" s="97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97"/>
      <c r="U200" s="97"/>
      <c r="V200" s="97"/>
      <c r="W200" s="97"/>
      <c r="X200" s="97"/>
      <c r="Y200" s="97"/>
      <c r="Z200" s="97"/>
      <c r="AA200" s="97"/>
      <c r="AB200" s="97"/>
      <c r="AC200" s="97"/>
      <c r="AD200" s="97"/>
      <c r="AE200" s="97"/>
      <c r="AF200" s="97"/>
      <c r="AG200" s="98"/>
      <c r="AH200" s="25" t="s">
        <v>9</v>
      </c>
      <c r="AI200" s="27">
        <f>+COUNTA(C201:AG202)</f>
        <v>0</v>
      </c>
    </row>
    <row r="201" spans="2:36" x14ac:dyDescent="0.15">
      <c r="B201" s="99" t="s">
        <v>7</v>
      </c>
      <c r="C201" s="101"/>
      <c r="D201" s="95"/>
      <c r="E201" s="95"/>
      <c r="F201" s="95"/>
      <c r="G201" s="95"/>
      <c r="H201" s="95"/>
      <c r="I201" s="95"/>
      <c r="J201" s="95"/>
      <c r="K201" s="95"/>
      <c r="L201" s="95"/>
      <c r="M201" s="95"/>
      <c r="N201" s="95"/>
      <c r="O201" s="95"/>
      <c r="P201" s="95"/>
      <c r="Q201" s="95"/>
      <c r="R201" s="95"/>
      <c r="S201" s="95"/>
      <c r="T201" s="95"/>
      <c r="U201" s="95"/>
      <c r="V201" s="95"/>
      <c r="W201" s="95"/>
      <c r="X201" s="95"/>
      <c r="Y201" s="95"/>
      <c r="Z201" s="95"/>
      <c r="AA201" s="95"/>
      <c r="AB201" s="95"/>
      <c r="AC201" s="95"/>
      <c r="AD201" s="95"/>
      <c r="AE201" s="95"/>
      <c r="AF201" s="95"/>
      <c r="AG201" s="93"/>
      <c r="AH201" s="30" t="s">
        <v>4</v>
      </c>
      <c r="AI201" s="31" t="e">
        <f>+AI200/AI197</f>
        <v>#DIV/0!</v>
      </c>
    </row>
    <row r="202" spans="2:36" x14ac:dyDescent="0.15">
      <c r="B202" s="100"/>
      <c r="C202" s="102"/>
      <c r="D202" s="96"/>
      <c r="E202" s="96"/>
      <c r="F202" s="96"/>
      <c r="G202" s="96"/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6"/>
      <c r="S202" s="96"/>
      <c r="T202" s="96"/>
      <c r="U202" s="96"/>
      <c r="V202" s="96"/>
      <c r="W202" s="96"/>
      <c r="X202" s="96"/>
      <c r="Y202" s="96"/>
      <c r="Z202" s="96"/>
      <c r="AA202" s="96"/>
      <c r="AB202" s="96"/>
      <c r="AC202" s="96"/>
      <c r="AD202" s="96"/>
      <c r="AE202" s="96"/>
      <c r="AF202" s="96"/>
      <c r="AG202" s="94"/>
      <c r="AH202" s="32" t="s">
        <v>13</v>
      </c>
      <c r="AI202" s="33" t="str">
        <f>IF(7&gt;AI197,"対象外",IF(AI200&gt;=AI195,"OK","NG"))</f>
        <v>対象外</v>
      </c>
      <c r="AJ202" s="28" t="str">
        <f>IF(AI202="対象外","←７日間に満たない期間は達成判定の対象外",IF(AI202="NG","←月単位未達成","←月単位達成"))</f>
        <v>←７日間に満たない期間は達成判定の対象外</v>
      </c>
    </row>
    <row r="203" spans="2:36" hidden="1" x14ac:dyDescent="0.15">
      <c r="C203" s="42" t="e">
        <f t="shared" ref="C203:AG203" si="69">IF(AND(DAY(C195)&gt;=22,DAY(C195)&lt;=28,C196="土"),1,0)</f>
        <v>#VALUE!</v>
      </c>
      <c r="D203" s="42" t="e">
        <f t="shared" si="69"/>
        <v>#VALUE!</v>
      </c>
      <c r="E203" s="42" t="e">
        <f t="shared" si="69"/>
        <v>#VALUE!</v>
      </c>
      <c r="F203" s="42" t="e">
        <f t="shared" si="69"/>
        <v>#VALUE!</v>
      </c>
      <c r="G203" s="42" t="e">
        <f t="shared" si="69"/>
        <v>#VALUE!</v>
      </c>
      <c r="H203" s="42" t="e">
        <f t="shared" si="69"/>
        <v>#VALUE!</v>
      </c>
      <c r="I203" s="42" t="e">
        <f t="shared" si="69"/>
        <v>#VALUE!</v>
      </c>
      <c r="J203" s="42" t="e">
        <f t="shared" si="69"/>
        <v>#VALUE!</v>
      </c>
      <c r="K203" s="42" t="e">
        <f t="shared" si="69"/>
        <v>#VALUE!</v>
      </c>
      <c r="L203" s="42" t="e">
        <f t="shared" si="69"/>
        <v>#VALUE!</v>
      </c>
      <c r="M203" s="42" t="e">
        <f t="shared" si="69"/>
        <v>#VALUE!</v>
      </c>
      <c r="N203" s="42" t="e">
        <f t="shared" si="69"/>
        <v>#VALUE!</v>
      </c>
      <c r="O203" s="42" t="e">
        <f t="shared" si="69"/>
        <v>#VALUE!</v>
      </c>
      <c r="P203" s="42" t="e">
        <f t="shared" si="69"/>
        <v>#VALUE!</v>
      </c>
      <c r="Q203" s="42" t="e">
        <f t="shared" si="69"/>
        <v>#VALUE!</v>
      </c>
      <c r="R203" s="42" t="e">
        <f t="shared" si="69"/>
        <v>#VALUE!</v>
      </c>
      <c r="S203" s="42" t="e">
        <f t="shared" si="69"/>
        <v>#VALUE!</v>
      </c>
      <c r="T203" s="42" t="e">
        <f t="shared" si="69"/>
        <v>#VALUE!</v>
      </c>
      <c r="U203" s="42" t="e">
        <f t="shared" si="69"/>
        <v>#VALUE!</v>
      </c>
      <c r="V203" s="42" t="e">
        <f t="shared" si="69"/>
        <v>#VALUE!</v>
      </c>
      <c r="W203" s="42" t="e">
        <f t="shared" si="69"/>
        <v>#VALUE!</v>
      </c>
      <c r="X203" s="42" t="e">
        <f t="shared" si="69"/>
        <v>#VALUE!</v>
      </c>
      <c r="Y203" s="42" t="e">
        <f t="shared" si="69"/>
        <v>#VALUE!</v>
      </c>
      <c r="Z203" s="42" t="e">
        <f t="shared" si="69"/>
        <v>#VALUE!</v>
      </c>
      <c r="AA203" s="42" t="e">
        <f t="shared" si="69"/>
        <v>#VALUE!</v>
      </c>
      <c r="AB203" s="42" t="e">
        <f t="shared" si="69"/>
        <v>#VALUE!</v>
      </c>
      <c r="AC203" s="42" t="e">
        <f t="shared" si="69"/>
        <v>#VALUE!</v>
      </c>
      <c r="AD203" s="42" t="e">
        <f t="shared" si="69"/>
        <v>#VALUE!</v>
      </c>
      <c r="AE203" s="42" t="e">
        <f t="shared" si="69"/>
        <v>#VALUE!</v>
      </c>
      <c r="AF203" s="42" t="e">
        <f t="shared" si="69"/>
        <v>#VALUE!</v>
      </c>
      <c r="AG203" s="42" t="e">
        <f t="shared" si="69"/>
        <v>#VALUE!</v>
      </c>
      <c r="AH203" s="43" t="s">
        <v>21</v>
      </c>
      <c r="AI203" s="44">
        <f>_xlfn.AGGREGATE(9,6,C203:AG203)</f>
        <v>0</v>
      </c>
      <c r="AJ203" s="28"/>
    </row>
    <row r="204" spans="2:36" hidden="1" x14ac:dyDescent="0.15">
      <c r="C204" s="45" t="e">
        <f t="shared" ref="C204:AG204" si="70">IF(AND(DAY(C195)&gt;=22,DAY(C195)&lt;=28,C196="土",OR(C201="休",C201="雨")),1,0)</f>
        <v>#VALUE!</v>
      </c>
      <c r="D204" s="45" t="e">
        <f t="shared" si="70"/>
        <v>#VALUE!</v>
      </c>
      <c r="E204" s="45" t="e">
        <f t="shared" si="70"/>
        <v>#VALUE!</v>
      </c>
      <c r="F204" s="45" t="e">
        <f t="shared" si="70"/>
        <v>#VALUE!</v>
      </c>
      <c r="G204" s="45" t="e">
        <f t="shared" si="70"/>
        <v>#VALUE!</v>
      </c>
      <c r="H204" s="45" t="e">
        <f t="shared" si="70"/>
        <v>#VALUE!</v>
      </c>
      <c r="I204" s="45" t="e">
        <f t="shared" si="70"/>
        <v>#VALUE!</v>
      </c>
      <c r="J204" s="45" t="e">
        <f t="shared" si="70"/>
        <v>#VALUE!</v>
      </c>
      <c r="K204" s="45" t="e">
        <f t="shared" si="70"/>
        <v>#VALUE!</v>
      </c>
      <c r="L204" s="45" t="e">
        <f t="shared" si="70"/>
        <v>#VALUE!</v>
      </c>
      <c r="M204" s="45" t="e">
        <f t="shared" si="70"/>
        <v>#VALUE!</v>
      </c>
      <c r="N204" s="45" t="e">
        <f t="shared" si="70"/>
        <v>#VALUE!</v>
      </c>
      <c r="O204" s="45" t="e">
        <f t="shared" si="70"/>
        <v>#VALUE!</v>
      </c>
      <c r="P204" s="45" t="e">
        <f t="shared" si="70"/>
        <v>#VALUE!</v>
      </c>
      <c r="Q204" s="45" t="e">
        <f t="shared" si="70"/>
        <v>#VALUE!</v>
      </c>
      <c r="R204" s="45" t="e">
        <f t="shared" si="70"/>
        <v>#VALUE!</v>
      </c>
      <c r="S204" s="45" t="e">
        <f t="shared" si="70"/>
        <v>#VALUE!</v>
      </c>
      <c r="T204" s="45" t="e">
        <f t="shared" si="70"/>
        <v>#VALUE!</v>
      </c>
      <c r="U204" s="45" t="e">
        <f t="shared" si="70"/>
        <v>#VALUE!</v>
      </c>
      <c r="V204" s="45" t="e">
        <f t="shared" si="70"/>
        <v>#VALUE!</v>
      </c>
      <c r="W204" s="45" t="e">
        <f t="shared" si="70"/>
        <v>#VALUE!</v>
      </c>
      <c r="X204" s="45" t="e">
        <f t="shared" si="70"/>
        <v>#VALUE!</v>
      </c>
      <c r="Y204" s="45" t="e">
        <f t="shared" si="70"/>
        <v>#VALUE!</v>
      </c>
      <c r="Z204" s="45" t="e">
        <f t="shared" si="70"/>
        <v>#VALUE!</v>
      </c>
      <c r="AA204" s="45" t="e">
        <f t="shared" si="70"/>
        <v>#VALUE!</v>
      </c>
      <c r="AB204" s="45" t="e">
        <f t="shared" si="70"/>
        <v>#VALUE!</v>
      </c>
      <c r="AC204" s="45" t="e">
        <f t="shared" si="70"/>
        <v>#VALUE!</v>
      </c>
      <c r="AD204" s="45" t="e">
        <f t="shared" si="70"/>
        <v>#VALUE!</v>
      </c>
      <c r="AE204" s="45" t="e">
        <f t="shared" si="70"/>
        <v>#VALUE!</v>
      </c>
      <c r="AF204" s="45" t="e">
        <f t="shared" si="70"/>
        <v>#VALUE!</v>
      </c>
      <c r="AG204" s="45" t="e">
        <f t="shared" si="70"/>
        <v>#VALUE!</v>
      </c>
      <c r="AH204" s="43" t="s">
        <v>22</v>
      </c>
      <c r="AI204" s="44">
        <f>_xlfn.AGGREGATE(9,6,C204:AG204)</f>
        <v>0</v>
      </c>
      <c r="AJ204" s="28"/>
    </row>
    <row r="206" spans="2:36" hidden="1" x14ac:dyDescent="0.15">
      <c r="C206" s="2" t="e">
        <f>YEAR(C209)</f>
        <v>#VALUE!</v>
      </c>
      <c r="D206" s="2" t="e">
        <f>MONTH(C209)</f>
        <v>#VALUE!</v>
      </c>
    </row>
    <row r="207" spans="2:36" x14ac:dyDescent="0.15">
      <c r="B207" s="6" t="s">
        <v>14</v>
      </c>
      <c r="C207" s="107" t="e">
        <f>C209</f>
        <v>#VALUE!</v>
      </c>
      <c r="D207" s="108"/>
      <c r="E207" s="108"/>
      <c r="F207" s="108"/>
      <c r="G207" s="108"/>
      <c r="H207" s="108"/>
      <c r="I207" s="108"/>
      <c r="J207" s="108"/>
      <c r="K207" s="108"/>
      <c r="L207" s="108"/>
      <c r="M207" s="108"/>
      <c r="N207" s="108"/>
      <c r="O207" s="108"/>
      <c r="P207" s="108"/>
      <c r="Q207" s="108"/>
      <c r="R207" s="108"/>
      <c r="S207" s="108"/>
      <c r="T207" s="108"/>
      <c r="U207" s="108"/>
      <c r="V207" s="108"/>
      <c r="W207" s="108"/>
      <c r="X207" s="108"/>
      <c r="Y207" s="108"/>
      <c r="Z207" s="108"/>
      <c r="AA207" s="108"/>
      <c r="AB207" s="108"/>
      <c r="AC207" s="108"/>
      <c r="AD207" s="108"/>
      <c r="AE207" s="108"/>
      <c r="AF207" s="108"/>
      <c r="AG207" s="108"/>
      <c r="AH207" s="108"/>
      <c r="AI207" s="109"/>
    </row>
    <row r="208" spans="2:36" hidden="1" x14ac:dyDescent="0.15">
      <c r="B208" s="34"/>
      <c r="C208" s="21" t="e">
        <f>DATE($C206,$D206,1)</f>
        <v>#VALUE!</v>
      </c>
      <c r="D208" s="21" t="e">
        <f t="shared" ref="D208:AG208" si="71">C208+1</f>
        <v>#VALUE!</v>
      </c>
      <c r="E208" s="21" t="e">
        <f t="shared" si="71"/>
        <v>#VALUE!</v>
      </c>
      <c r="F208" s="21" t="e">
        <f t="shared" si="71"/>
        <v>#VALUE!</v>
      </c>
      <c r="G208" s="21" t="e">
        <f t="shared" si="71"/>
        <v>#VALUE!</v>
      </c>
      <c r="H208" s="21" t="e">
        <f t="shared" si="71"/>
        <v>#VALUE!</v>
      </c>
      <c r="I208" s="21" t="e">
        <f t="shared" si="71"/>
        <v>#VALUE!</v>
      </c>
      <c r="J208" s="21" t="e">
        <f t="shared" si="71"/>
        <v>#VALUE!</v>
      </c>
      <c r="K208" s="21" t="e">
        <f t="shared" si="71"/>
        <v>#VALUE!</v>
      </c>
      <c r="L208" s="21" t="e">
        <f t="shared" si="71"/>
        <v>#VALUE!</v>
      </c>
      <c r="M208" s="21" t="e">
        <f t="shared" si="71"/>
        <v>#VALUE!</v>
      </c>
      <c r="N208" s="21" t="e">
        <f t="shared" si="71"/>
        <v>#VALUE!</v>
      </c>
      <c r="O208" s="21" t="e">
        <f t="shared" si="71"/>
        <v>#VALUE!</v>
      </c>
      <c r="P208" s="21" t="e">
        <f t="shared" si="71"/>
        <v>#VALUE!</v>
      </c>
      <c r="Q208" s="21" t="e">
        <f t="shared" si="71"/>
        <v>#VALUE!</v>
      </c>
      <c r="R208" s="21" t="e">
        <f t="shared" si="71"/>
        <v>#VALUE!</v>
      </c>
      <c r="S208" s="21" t="e">
        <f t="shared" si="71"/>
        <v>#VALUE!</v>
      </c>
      <c r="T208" s="21" t="e">
        <f t="shared" si="71"/>
        <v>#VALUE!</v>
      </c>
      <c r="U208" s="21" t="e">
        <f t="shared" si="71"/>
        <v>#VALUE!</v>
      </c>
      <c r="V208" s="21" t="e">
        <f t="shared" si="71"/>
        <v>#VALUE!</v>
      </c>
      <c r="W208" s="21" t="e">
        <f t="shared" si="71"/>
        <v>#VALUE!</v>
      </c>
      <c r="X208" s="21" t="e">
        <f t="shared" si="71"/>
        <v>#VALUE!</v>
      </c>
      <c r="Y208" s="21" t="e">
        <f t="shared" si="71"/>
        <v>#VALUE!</v>
      </c>
      <c r="Z208" s="21" t="e">
        <f t="shared" si="71"/>
        <v>#VALUE!</v>
      </c>
      <c r="AA208" s="21" t="e">
        <f t="shared" si="71"/>
        <v>#VALUE!</v>
      </c>
      <c r="AB208" s="21" t="e">
        <f t="shared" si="71"/>
        <v>#VALUE!</v>
      </c>
      <c r="AC208" s="21" t="e">
        <f t="shared" si="71"/>
        <v>#VALUE!</v>
      </c>
      <c r="AD208" s="21" t="e">
        <f t="shared" si="71"/>
        <v>#VALUE!</v>
      </c>
      <c r="AE208" s="21" t="e">
        <f t="shared" si="71"/>
        <v>#VALUE!</v>
      </c>
      <c r="AF208" s="21" t="e">
        <f t="shared" si="71"/>
        <v>#VALUE!</v>
      </c>
      <c r="AG208" s="21" t="e">
        <f t="shared" si="71"/>
        <v>#VALUE!</v>
      </c>
      <c r="AH208" s="35"/>
      <c r="AI208" s="36"/>
    </row>
    <row r="209" spans="2:36" x14ac:dyDescent="0.15">
      <c r="B209" s="19" t="s">
        <v>15</v>
      </c>
      <c r="C209" s="37" t="e">
        <f>IF(EDATE(C194,1)&gt;$G$5,"",EDATE(C194,1))</f>
        <v>#VALUE!</v>
      </c>
      <c r="D209" s="21" t="e">
        <f t="shared" ref="D209:AG209" si="72">IF(D208&gt;$G$5,"",IF(C209=EOMONTH(DATE($C206,$D206,1),0),"",IF(C209="","",C209+1)))</f>
        <v>#VALUE!</v>
      </c>
      <c r="E209" s="21" t="e">
        <f t="shared" si="72"/>
        <v>#VALUE!</v>
      </c>
      <c r="F209" s="21" t="e">
        <f t="shared" si="72"/>
        <v>#VALUE!</v>
      </c>
      <c r="G209" s="21" t="e">
        <f t="shared" si="72"/>
        <v>#VALUE!</v>
      </c>
      <c r="H209" s="21" t="e">
        <f t="shared" si="72"/>
        <v>#VALUE!</v>
      </c>
      <c r="I209" s="21" t="e">
        <f t="shared" si="72"/>
        <v>#VALUE!</v>
      </c>
      <c r="J209" s="21" t="e">
        <f t="shared" si="72"/>
        <v>#VALUE!</v>
      </c>
      <c r="K209" s="21" t="e">
        <f t="shared" si="72"/>
        <v>#VALUE!</v>
      </c>
      <c r="L209" s="21" t="e">
        <f t="shared" si="72"/>
        <v>#VALUE!</v>
      </c>
      <c r="M209" s="21" t="e">
        <f t="shared" si="72"/>
        <v>#VALUE!</v>
      </c>
      <c r="N209" s="21" t="e">
        <f t="shared" si="72"/>
        <v>#VALUE!</v>
      </c>
      <c r="O209" s="21" t="e">
        <f t="shared" si="72"/>
        <v>#VALUE!</v>
      </c>
      <c r="P209" s="21" t="e">
        <f t="shared" si="72"/>
        <v>#VALUE!</v>
      </c>
      <c r="Q209" s="21" t="e">
        <f t="shared" si="72"/>
        <v>#VALUE!</v>
      </c>
      <c r="R209" s="21" t="e">
        <f t="shared" si="72"/>
        <v>#VALUE!</v>
      </c>
      <c r="S209" s="21" t="e">
        <f t="shared" si="72"/>
        <v>#VALUE!</v>
      </c>
      <c r="T209" s="21" t="e">
        <f t="shared" si="72"/>
        <v>#VALUE!</v>
      </c>
      <c r="U209" s="21" t="e">
        <f t="shared" si="72"/>
        <v>#VALUE!</v>
      </c>
      <c r="V209" s="21" t="e">
        <f t="shared" si="72"/>
        <v>#VALUE!</v>
      </c>
      <c r="W209" s="21" t="e">
        <f t="shared" si="72"/>
        <v>#VALUE!</v>
      </c>
      <c r="X209" s="21" t="e">
        <f t="shared" si="72"/>
        <v>#VALUE!</v>
      </c>
      <c r="Y209" s="21" t="e">
        <f t="shared" si="72"/>
        <v>#VALUE!</v>
      </c>
      <c r="Z209" s="21" t="e">
        <f t="shared" si="72"/>
        <v>#VALUE!</v>
      </c>
      <c r="AA209" s="21" t="e">
        <f t="shared" si="72"/>
        <v>#VALUE!</v>
      </c>
      <c r="AB209" s="21" t="e">
        <f t="shared" si="72"/>
        <v>#VALUE!</v>
      </c>
      <c r="AC209" s="21" t="e">
        <f t="shared" si="72"/>
        <v>#VALUE!</v>
      </c>
      <c r="AD209" s="21" t="e">
        <f t="shared" si="72"/>
        <v>#VALUE!</v>
      </c>
      <c r="AE209" s="21" t="e">
        <f t="shared" si="72"/>
        <v>#VALUE!</v>
      </c>
      <c r="AF209" s="21" t="e">
        <f t="shared" si="72"/>
        <v>#VALUE!</v>
      </c>
      <c r="AG209" s="21" t="e">
        <f t="shared" si="72"/>
        <v>#VALUE!</v>
      </c>
      <c r="AH209" s="22" t="s">
        <v>16</v>
      </c>
      <c r="AI209" s="23">
        <f>+COUNTIFS(C210:AG210,"土",C211:AG211,"")+COUNTIFS(C210:AG210,"日",C211:AG211,"")</f>
        <v>0</v>
      </c>
    </row>
    <row r="210" spans="2:36" x14ac:dyDescent="0.15">
      <c r="B210" s="24" t="s">
        <v>5</v>
      </c>
      <c r="C210" s="46" t="str">
        <f>IFERROR(TEXT(WEEKDAY(+C209),"aaa"),"")</f>
        <v/>
      </c>
      <c r="D210" s="46" t="str">
        <f t="shared" ref="D210:AG210" si="73">IFERROR(TEXT(WEEKDAY(+D209),"aaa"),"")</f>
        <v/>
      </c>
      <c r="E210" s="46" t="str">
        <f t="shared" si="73"/>
        <v/>
      </c>
      <c r="F210" s="46" t="str">
        <f t="shared" si="73"/>
        <v/>
      </c>
      <c r="G210" s="46" t="str">
        <f t="shared" si="73"/>
        <v/>
      </c>
      <c r="H210" s="46" t="str">
        <f t="shared" si="73"/>
        <v/>
      </c>
      <c r="I210" s="46" t="str">
        <f t="shared" si="73"/>
        <v/>
      </c>
      <c r="J210" s="46" t="str">
        <f t="shared" si="73"/>
        <v/>
      </c>
      <c r="K210" s="46" t="str">
        <f t="shared" si="73"/>
        <v/>
      </c>
      <c r="L210" s="46" t="str">
        <f t="shared" si="73"/>
        <v/>
      </c>
      <c r="M210" s="46" t="str">
        <f t="shared" si="73"/>
        <v/>
      </c>
      <c r="N210" s="46" t="str">
        <f t="shared" si="73"/>
        <v/>
      </c>
      <c r="O210" s="46" t="str">
        <f t="shared" si="73"/>
        <v/>
      </c>
      <c r="P210" s="46" t="str">
        <f t="shared" si="73"/>
        <v/>
      </c>
      <c r="Q210" s="46" t="str">
        <f t="shared" si="73"/>
        <v/>
      </c>
      <c r="R210" s="46" t="str">
        <f t="shared" si="73"/>
        <v/>
      </c>
      <c r="S210" s="46" t="str">
        <f t="shared" si="73"/>
        <v/>
      </c>
      <c r="T210" s="46" t="str">
        <f t="shared" si="73"/>
        <v/>
      </c>
      <c r="U210" s="46" t="str">
        <f t="shared" si="73"/>
        <v/>
      </c>
      <c r="V210" s="46" t="str">
        <f t="shared" si="73"/>
        <v/>
      </c>
      <c r="W210" s="46" t="str">
        <f t="shared" si="73"/>
        <v/>
      </c>
      <c r="X210" s="46" t="str">
        <f t="shared" si="73"/>
        <v/>
      </c>
      <c r="Y210" s="46" t="str">
        <f t="shared" si="73"/>
        <v/>
      </c>
      <c r="Z210" s="46" t="str">
        <f t="shared" si="73"/>
        <v/>
      </c>
      <c r="AA210" s="46" t="str">
        <f t="shared" si="73"/>
        <v/>
      </c>
      <c r="AB210" s="46" t="str">
        <f t="shared" si="73"/>
        <v/>
      </c>
      <c r="AC210" s="46" t="str">
        <f t="shared" si="73"/>
        <v/>
      </c>
      <c r="AD210" s="46" t="str">
        <f t="shared" si="73"/>
        <v/>
      </c>
      <c r="AE210" s="46" t="str">
        <f t="shared" si="73"/>
        <v/>
      </c>
      <c r="AF210" s="46" t="str">
        <f t="shared" si="73"/>
        <v/>
      </c>
      <c r="AG210" s="46" t="str">
        <f t="shared" si="73"/>
        <v/>
      </c>
      <c r="AH210" s="22" t="s">
        <v>20</v>
      </c>
      <c r="AI210" s="23">
        <f>+COUNTIF(C211:AG211,"夏休")+COUNTIF(C211:AG211,"冬休")+COUNTIF(C211:AG211,"中止")+COUNTIF(C211:AG211,"工場")+COUNTIF(C211:AG211,"他")</f>
        <v>0</v>
      </c>
    </row>
    <row r="211" spans="2:36" ht="13.5" customHeight="1" x14ac:dyDescent="0.15">
      <c r="B211" s="110" t="s">
        <v>19</v>
      </c>
      <c r="C211" s="112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4"/>
      <c r="AH211" s="25" t="s">
        <v>2</v>
      </c>
      <c r="AI211" s="26">
        <f>COUNT(C209:AG209)-AI210</f>
        <v>0</v>
      </c>
    </row>
    <row r="212" spans="2:36" ht="13.5" customHeight="1" x14ac:dyDescent="0.15">
      <c r="B212" s="111"/>
      <c r="C212" s="112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4"/>
      <c r="AH212" s="25" t="s">
        <v>6</v>
      </c>
      <c r="AI212" s="27">
        <f>+COUNTIF(C213:AG214,"休")</f>
        <v>0</v>
      </c>
      <c r="AJ212" s="28" t="e">
        <f>IF(AI213&gt;0.285,"",IF(AI212&lt;AI209,"←計画日数が足りません",""))</f>
        <v>#DIV/0!</v>
      </c>
    </row>
    <row r="213" spans="2:36" ht="13.5" customHeight="1" x14ac:dyDescent="0.15">
      <c r="B213" s="105" t="s">
        <v>0</v>
      </c>
      <c r="C213" s="106"/>
      <c r="D213" s="97"/>
      <c r="E213" s="97"/>
      <c r="F213" s="97"/>
      <c r="G213" s="97"/>
      <c r="H213" s="97"/>
      <c r="I213" s="97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97"/>
      <c r="X213" s="97"/>
      <c r="Y213" s="97"/>
      <c r="Z213" s="97"/>
      <c r="AA213" s="97"/>
      <c r="AB213" s="97"/>
      <c r="AC213" s="97"/>
      <c r="AD213" s="97"/>
      <c r="AE213" s="97"/>
      <c r="AF213" s="97"/>
      <c r="AG213" s="98"/>
      <c r="AH213" s="25" t="s">
        <v>8</v>
      </c>
      <c r="AI213" s="29" t="e">
        <f>+AI212/AI211</f>
        <v>#DIV/0!</v>
      </c>
    </row>
    <row r="214" spans="2:36" x14ac:dyDescent="0.15">
      <c r="B214" s="105"/>
      <c r="C214" s="106"/>
      <c r="D214" s="97"/>
      <c r="E214" s="97"/>
      <c r="F214" s="97"/>
      <c r="G214" s="97"/>
      <c r="H214" s="97"/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  <c r="Z214" s="97"/>
      <c r="AA214" s="97"/>
      <c r="AB214" s="97"/>
      <c r="AC214" s="97"/>
      <c r="AD214" s="97"/>
      <c r="AE214" s="97"/>
      <c r="AF214" s="97"/>
      <c r="AG214" s="98"/>
      <c r="AH214" s="25" t="s">
        <v>9</v>
      </c>
      <c r="AI214" s="27">
        <f>+COUNTA(C215:AG216)</f>
        <v>0</v>
      </c>
    </row>
    <row r="215" spans="2:36" x14ac:dyDescent="0.15">
      <c r="B215" s="99" t="s">
        <v>7</v>
      </c>
      <c r="C215" s="101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  <c r="AC215" s="95"/>
      <c r="AD215" s="95"/>
      <c r="AE215" s="95"/>
      <c r="AF215" s="95"/>
      <c r="AG215" s="93"/>
      <c r="AH215" s="30" t="s">
        <v>4</v>
      </c>
      <c r="AI215" s="31" t="e">
        <f>+AI214/AI211</f>
        <v>#DIV/0!</v>
      </c>
    </row>
    <row r="216" spans="2:36" x14ac:dyDescent="0.15">
      <c r="B216" s="100"/>
      <c r="C216" s="102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96"/>
      <c r="AG216" s="94"/>
      <c r="AH216" s="32" t="s">
        <v>13</v>
      </c>
      <c r="AI216" s="33" t="str">
        <f>IF(7&gt;AI211,"対象外",IF(AI214&gt;=AI209,"OK","NG"))</f>
        <v>対象外</v>
      </c>
      <c r="AJ216" s="28" t="str">
        <f>IF(AI216="対象外","←７日間に満たない期間は達成判定の対象外",IF(AI216="NG","←月単位未達成","←月単位達成"))</f>
        <v>←７日間に満たない期間は達成判定の対象外</v>
      </c>
    </row>
    <row r="217" spans="2:36" hidden="1" x14ac:dyDescent="0.15">
      <c r="C217" s="42" t="e">
        <f t="shared" ref="C217:AG217" si="74">IF(AND(DAY(C209)&gt;=22,DAY(C209)&lt;=28,C210="土"),1,0)</f>
        <v>#VALUE!</v>
      </c>
      <c r="D217" s="42" t="e">
        <f t="shared" si="74"/>
        <v>#VALUE!</v>
      </c>
      <c r="E217" s="42" t="e">
        <f t="shared" si="74"/>
        <v>#VALUE!</v>
      </c>
      <c r="F217" s="42" t="e">
        <f t="shared" si="74"/>
        <v>#VALUE!</v>
      </c>
      <c r="G217" s="42" t="e">
        <f t="shared" si="74"/>
        <v>#VALUE!</v>
      </c>
      <c r="H217" s="42" t="e">
        <f t="shared" si="74"/>
        <v>#VALUE!</v>
      </c>
      <c r="I217" s="42" t="e">
        <f t="shared" si="74"/>
        <v>#VALUE!</v>
      </c>
      <c r="J217" s="42" t="e">
        <f t="shared" si="74"/>
        <v>#VALUE!</v>
      </c>
      <c r="K217" s="42" t="e">
        <f t="shared" si="74"/>
        <v>#VALUE!</v>
      </c>
      <c r="L217" s="42" t="e">
        <f t="shared" si="74"/>
        <v>#VALUE!</v>
      </c>
      <c r="M217" s="42" t="e">
        <f t="shared" si="74"/>
        <v>#VALUE!</v>
      </c>
      <c r="N217" s="42" t="e">
        <f t="shared" si="74"/>
        <v>#VALUE!</v>
      </c>
      <c r="O217" s="42" t="e">
        <f t="shared" si="74"/>
        <v>#VALUE!</v>
      </c>
      <c r="P217" s="42" t="e">
        <f t="shared" si="74"/>
        <v>#VALUE!</v>
      </c>
      <c r="Q217" s="42" t="e">
        <f t="shared" si="74"/>
        <v>#VALUE!</v>
      </c>
      <c r="R217" s="42" t="e">
        <f t="shared" si="74"/>
        <v>#VALUE!</v>
      </c>
      <c r="S217" s="42" t="e">
        <f t="shared" si="74"/>
        <v>#VALUE!</v>
      </c>
      <c r="T217" s="42" t="e">
        <f t="shared" si="74"/>
        <v>#VALUE!</v>
      </c>
      <c r="U217" s="42" t="e">
        <f t="shared" si="74"/>
        <v>#VALUE!</v>
      </c>
      <c r="V217" s="42" t="e">
        <f t="shared" si="74"/>
        <v>#VALUE!</v>
      </c>
      <c r="W217" s="42" t="e">
        <f t="shared" si="74"/>
        <v>#VALUE!</v>
      </c>
      <c r="X217" s="42" t="e">
        <f t="shared" si="74"/>
        <v>#VALUE!</v>
      </c>
      <c r="Y217" s="42" t="e">
        <f t="shared" si="74"/>
        <v>#VALUE!</v>
      </c>
      <c r="Z217" s="42" t="e">
        <f t="shared" si="74"/>
        <v>#VALUE!</v>
      </c>
      <c r="AA217" s="42" t="e">
        <f t="shared" si="74"/>
        <v>#VALUE!</v>
      </c>
      <c r="AB217" s="42" t="e">
        <f t="shared" si="74"/>
        <v>#VALUE!</v>
      </c>
      <c r="AC217" s="42" t="e">
        <f t="shared" si="74"/>
        <v>#VALUE!</v>
      </c>
      <c r="AD217" s="42" t="e">
        <f t="shared" si="74"/>
        <v>#VALUE!</v>
      </c>
      <c r="AE217" s="42" t="e">
        <f t="shared" si="74"/>
        <v>#VALUE!</v>
      </c>
      <c r="AF217" s="42" t="e">
        <f t="shared" si="74"/>
        <v>#VALUE!</v>
      </c>
      <c r="AG217" s="42" t="e">
        <f t="shared" si="74"/>
        <v>#VALUE!</v>
      </c>
      <c r="AH217" s="43" t="s">
        <v>21</v>
      </c>
      <c r="AI217" s="44">
        <f>_xlfn.AGGREGATE(9,6,C217:AG217)</f>
        <v>0</v>
      </c>
      <c r="AJ217" s="28"/>
    </row>
    <row r="218" spans="2:36" hidden="1" x14ac:dyDescent="0.15">
      <c r="C218" s="45" t="e">
        <f t="shared" ref="C218:AG218" si="75">IF(AND(DAY(C209)&gt;=22,DAY(C209)&lt;=28,C210="土",OR(C215="休",C215="雨")),1,0)</f>
        <v>#VALUE!</v>
      </c>
      <c r="D218" s="45" t="e">
        <f t="shared" si="75"/>
        <v>#VALUE!</v>
      </c>
      <c r="E218" s="45" t="e">
        <f t="shared" si="75"/>
        <v>#VALUE!</v>
      </c>
      <c r="F218" s="45" t="e">
        <f t="shared" si="75"/>
        <v>#VALUE!</v>
      </c>
      <c r="G218" s="45" t="e">
        <f t="shared" si="75"/>
        <v>#VALUE!</v>
      </c>
      <c r="H218" s="45" t="e">
        <f t="shared" si="75"/>
        <v>#VALUE!</v>
      </c>
      <c r="I218" s="45" t="e">
        <f t="shared" si="75"/>
        <v>#VALUE!</v>
      </c>
      <c r="J218" s="45" t="e">
        <f t="shared" si="75"/>
        <v>#VALUE!</v>
      </c>
      <c r="K218" s="45" t="e">
        <f t="shared" si="75"/>
        <v>#VALUE!</v>
      </c>
      <c r="L218" s="45" t="e">
        <f t="shared" si="75"/>
        <v>#VALUE!</v>
      </c>
      <c r="M218" s="45" t="e">
        <f t="shared" si="75"/>
        <v>#VALUE!</v>
      </c>
      <c r="N218" s="45" t="e">
        <f t="shared" si="75"/>
        <v>#VALUE!</v>
      </c>
      <c r="O218" s="45" t="e">
        <f t="shared" si="75"/>
        <v>#VALUE!</v>
      </c>
      <c r="P218" s="45" t="e">
        <f t="shared" si="75"/>
        <v>#VALUE!</v>
      </c>
      <c r="Q218" s="45" t="e">
        <f t="shared" si="75"/>
        <v>#VALUE!</v>
      </c>
      <c r="R218" s="45" t="e">
        <f t="shared" si="75"/>
        <v>#VALUE!</v>
      </c>
      <c r="S218" s="45" t="e">
        <f t="shared" si="75"/>
        <v>#VALUE!</v>
      </c>
      <c r="T218" s="45" t="e">
        <f t="shared" si="75"/>
        <v>#VALUE!</v>
      </c>
      <c r="U218" s="45" t="e">
        <f t="shared" si="75"/>
        <v>#VALUE!</v>
      </c>
      <c r="V218" s="45" t="e">
        <f t="shared" si="75"/>
        <v>#VALUE!</v>
      </c>
      <c r="W218" s="45" t="e">
        <f t="shared" si="75"/>
        <v>#VALUE!</v>
      </c>
      <c r="X218" s="45" t="e">
        <f t="shared" si="75"/>
        <v>#VALUE!</v>
      </c>
      <c r="Y218" s="45" t="e">
        <f t="shared" si="75"/>
        <v>#VALUE!</v>
      </c>
      <c r="Z218" s="45" t="e">
        <f t="shared" si="75"/>
        <v>#VALUE!</v>
      </c>
      <c r="AA218" s="45" t="e">
        <f t="shared" si="75"/>
        <v>#VALUE!</v>
      </c>
      <c r="AB218" s="45" t="e">
        <f t="shared" si="75"/>
        <v>#VALUE!</v>
      </c>
      <c r="AC218" s="45" t="e">
        <f t="shared" si="75"/>
        <v>#VALUE!</v>
      </c>
      <c r="AD218" s="45" t="e">
        <f t="shared" si="75"/>
        <v>#VALUE!</v>
      </c>
      <c r="AE218" s="45" t="e">
        <f t="shared" si="75"/>
        <v>#VALUE!</v>
      </c>
      <c r="AF218" s="45" t="e">
        <f t="shared" si="75"/>
        <v>#VALUE!</v>
      </c>
      <c r="AG218" s="45" t="e">
        <f t="shared" si="75"/>
        <v>#VALUE!</v>
      </c>
      <c r="AH218" s="43" t="s">
        <v>22</v>
      </c>
      <c r="AI218" s="44">
        <f>_xlfn.AGGREGATE(9,6,C218:AG218)</f>
        <v>0</v>
      </c>
      <c r="AJ218" s="28"/>
    </row>
    <row r="220" spans="2:36" hidden="1" x14ac:dyDescent="0.15">
      <c r="C220" s="2" t="e">
        <f>YEAR(C223)</f>
        <v>#VALUE!</v>
      </c>
      <c r="D220" s="2" t="e">
        <f>MONTH(C223)</f>
        <v>#VALUE!</v>
      </c>
    </row>
    <row r="221" spans="2:36" x14ac:dyDescent="0.15">
      <c r="B221" s="6" t="s">
        <v>14</v>
      </c>
      <c r="C221" s="107" t="e">
        <f>C223</f>
        <v>#VALUE!</v>
      </c>
      <c r="D221" s="108"/>
      <c r="E221" s="108"/>
      <c r="F221" s="108"/>
      <c r="G221" s="108"/>
      <c r="H221" s="108"/>
      <c r="I221" s="108"/>
      <c r="J221" s="108"/>
      <c r="K221" s="108"/>
      <c r="L221" s="108"/>
      <c r="M221" s="108"/>
      <c r="N221" s="108"/>
      <c r="O221" s="108"/>
      <c r="P221" s="108"/>
      <c r="Q221" s="108"/>
      <c r="R221" s="108"/>
      <c r="S221" s="108"/>
      <c r="T221" s="108"/>
      <c r="U221" s="108"/>
      <c r="V221" s="108"/>
      <c r="W221" s="108"/>
      <c r="X221" s="108"/>
      <c r="Y221" s="108"/>
      <c r="Z221" s="108"/>
      <c r="AA221" s="108"/>
      <c r="AB221" s="108"/>
      <c r="AC221" s="108"/>
      <c r="AD221" s="108"/>
      <c r="AE221" s="108"/>
      <c r="AF221" s="108"/>
      <c r="AG221" s="108"/>
      <c r="AH221" s="108"/>
      <c r="AI221" s="109"/>
    </row>
    <row r="222" spans="2:36" hidden="1" x14ac:dyDescent="0.15">
      <c r="B222" s="34"/>
      <c r="C222" s="21" t="e">
        <f>DATE($C220,$D220,1)</f>
        <v>#VALUE!</v>
      </c>
      <c r="D222" s="21" t="e">
        <f t="shared" ref="D222:AG222" si="76">C222+1</f>
        <v>#VALUE!</v>
      </c>
      <c r="E222" s="21" t="e">
        <f t="shared" si="76"/>
        <v>#VALUE!</v>
      </c>
      <c r="F222" s="21" t="e">
        <f t="shared" si="76"/>
        <v>#VALUE!</v>
      </c>
      <c r="G222" s="21" t="e">
        <f t="shared" si="76"/>
        <v>#VALUE!</v>
      </c>
      <c r="H222" s="21" t="e">
        <f t="shared" si="76"/>
        <v>#VALUE!</v>
      </c>
      <c r="I222" s="21" t="e">
        <f t="shared" si="76"/>
        <v>#VALUE!</v>
      </c>
      <c r="J222" s="21" t="e">
        <f t="shared" si="76"/>
        <v>#VALUE!</v>
      </c>
      <c r="K222" s="21" t="e">
        <f t="shared" si="76"/>
        <v>#VALUE!</v>
      </c>
      <c r="L222" s="21" t="e">
        <f t="shared" si="76"/>
        <v>#VALUE!</v>
      </c>
      <c r="M222" s="21" t="e">
        <f t="shared" si="76"/>
        <v>#VALUE!</v>
      </c>
      <c r="N222" s="21" t="e">
        <f t="shared" si="76"/>
        <v>#VALUE!</v>
      </c>
      <c r="O222" s="21" t="e">
        <f t="shared" si="76"/>
        <v>#VALUE!</v>
      </c>
      <c r="P222" s="21" t="e">
        <f t="shared" si="76"/>
        <v>#VALUE!</v>
      </c>
      <c r="Q222" s="21" t="e">
        <f t="shared" si="76"/>
        <v>#VALUE!</v>
      </c>
      <c r="R222" s="21" t="e">
        <f t="shared" si="76"/>
        <v>#VALUE!</v>
      </c>
      <c r="S222" s="21" t="e">
        <f t="shared" si="76"/>
        <v>#VALUE!</v>
      </c>
      <c r="T222" s="21" t="e">
        <f t="shared" si="76"/>
        <v>#VALUE!</v>
      </c>
      <c r="U222" s="21" t="e">
        <f t="shared" si="76"/>
        <v>#VALUE!</v>
      </c>
      <c r="V222" s="21" t="e">
        <f t="shared" si="76"/>
        <v>#VALUE!</v>
      </c>
      <c r="W222" s="21" t="e">
        <f t="shared" si="76"/>
        <v>#VALUE!</v>
      </c>
      <c r="X222" s="21" t="e">
        <f t="shared" si="76"/>
        <v>#VALUE!</v>
      </c>
      <c r="Y222" s="21" t="e">
        <f t="shared" si="76"/>
        <v>#VALUE!</v>
      </c>
      <c r="Z222" s="21" t="e">
        <f t="shared" si="76"/>
        <v>#VALUE!</v>
      </c>
      <c r="AA222" s="21" t="e">
        <f t="shared" si="76"/>
        <v>#VALUE!</v>
      </c>
      <c r="AB222" s="21" t="e">
        <f t="shared" si="76"/>
        <v>#VALUE!</v>
      </c>
      <c r="AC222" s="21" t="e">
        <f t="shared" si="76"/>
        <v>#VALUE!</v>
      </c>
      <c r="AD222" s="21" t="e">
        <f t="shared" si="76"/>
        <v>#VALUE!</v>
      </c>
      <c r="AE222" s="21" t="e">
        <f t="shared" si="76"/>
        <v>#VALUE!</v>
      </c>
      <c r="AF222" s="21" t="e">
        <f t="shared" si="76"/>
        <v>#VALUE!</v>
      </c>
      <c r="AG222" s="21" t="e">
        <f t="shared" si="76"/>
        <v>#VALUE!</v>
      </c>
      <c r="AH222" s="35"/>
      <c r="AI222" s="36"/>
    </row>
    <row r="223" spans="2:36" x14ac:dyDescent="0.15">
      <c r="B223" s="19" t="s">
        <v>15</v>
      </c>
      <c r="C223" s="37" t="e">
        <f>IF(EDATE(C208,1)&gt;$G$5,"",EDATE(C208,1))</f>
        <v>#VALUE!</v>
      </c>
      <c r="D223" s="21" t="e">
        <f t="shared" ref="D223:AG223" si="77">IF(D222&gt;$G$5,"",IF(C223=EOMONTH(DATE($C220,$D220,1),0),"",IF(C223="","",C223+1)))</f>
        <v>#VALUE!</v>
      </c>
      <c r="E223" s="21" t="e">
        <f t="shared" si="77"/>
        <v>#VALUE!</v>
      </c>
      <c r="F223" s="21" t="e">
        <f t="shared" si="77"/>
        <v>#VALUE!</v>
      </c>
      <c r="G223" s="21" t="e">
        <f t="shared" si="77"/>
        <v>#VALUE!</v>
      </c>
      <c r="H223" s="21" t="e">
        <f t="shared" si="77"/>
        <v>#VALUE!</v>
      </c>
      <c r="I223" s="21" t="e">
        <f t="shared" si="77"/>
        <v>#VALUE!</v>
      </c>
      <c r="J223" s="21" t="e">
        <f t="shared" si="77"/>
        <v>#VALUE!</v>
      </c>
      <c r="K223" s="21" t="e">
        <f t="shared" si="77"/>
        <v>#VALUE!</v>
      </c>
      <c r="L223" s="21" t="e">
        <f t="shared" si="77"/>
        <v>#VALUE!</v>
      </c>
      <c r="M223" s="21" t="e">
        <f t="shared" si="77"/>
        <v>#VALUE!</v>
      </c>
      <c r="N223" s="21" t="e">
        <f t="shared" si="77"/>
        <v>#VALUE!</v>
      </c>
      <c r="O223" s="21" t="e">
        <f t="shared" si="77"/>
        <v>#VALUE!</v>
      </c>
      <c r="P223" s="21" t="e">
        <f t="shared" si="77"/>
        <v>#VALUE!</v>
      </c>
      <c r="Q223" s="21" t="e">
        <f t="shared" si="77"/>
        <v>#VALUE!</v>
      </c>
      <c r="R223" s="21" t="e">
        <f t="shared" si="77"/>
        <v>#VALUE!</v>
      </c>
      <c r="S223" s="21" t="e">
        <f t="shared" si="77"/>
        <v>#VALUE!</v>
      </c>
      <c r="T223" s="21" t="e">
        <f t="shared" si="77"/>
        <v>#VALUE!</v>
      </c>
      <c r="U223" s="21" t="e">
        <f t="shared" si="77"/>
        <v>#VALUE!</v>
      </c>
      <c r="V223" s="21" t="e">
        <f t="shared" si="77"/>
        <v>#VALUE!</v>
      </c>
      <c r="W223" s="21" t="e">
        <f t="shared" si="77"/>
        <v>#VALUE!</v>
      </c>
      <c r="X223" s="21" t="e">
        <f t="shared" si="77"/>
        <v>#VALUE!</v>
      </c>
      <c r="Y223" s="21" t="e">
        <f t="shared" si="77"/>
        <v>#VALUE!</v>
      </c>
      <c r="Z223" s="21" t="e">
        <f t="shared" si="77"/>
        <v>#VALUE!</v>
      </c>
      <c r="AA223" s="21" t="e">
        <f t="shared" si="77"/>
        <v>#VALUE!</v>
      </c>
      <c r="AB223" s="21" t="e">
        <f t="shared" si="77"/>
        <v>#VALUE!</v>
      </c>
      <c r="AC223" s="21" t="e">
        <f t="shared" si="77"/>
        <v>#VALUE!</v>
      </c>
      <c r="AD223" s="21" t="e">
        <f t="shared" si="77"/>
        <v>#VALUE!</v>
      </c>
      <c r="AE223" s="21" t="e">
        <f t="shared" si="77"/>
        <v>#VALUE!</v>
      </c>
      <c r="AF223" s="21" t="e">
        <f t="shared" si="77"/>
        <v>#VALUE!</v>
      </c>
      <c r="AG223" s="21" t="e">
        <f t="shared" si="77"/>
        <v>#VALUE!</v>
      </c>
      <c r="AH223" s="22" t="s">
        <v>16</v>
      </c>
      <c r="AI223" s="23">
        <f>+COUNTIFS(C224:AG224,"土",C225:AG225,"")+COUNTIFS(C224:AG224,"日",C225:AG225,"")</f>
        <v>0</v>
      </c>
    </row>
    <row r="224" spans="2:36" x14ac:dyDescent="0.15">
      <c r="B224" s="24" t="s">
        <v>5</v>
      </c>
      <c r="C224" s="46" t="str">
        <f>IFERROR(TEXT(WEEKDAY(+C223),"aaa"),"")</f>
        <v/>
      </c>
      <c r="D224" s="46" t="str">
        <f t="shared" ref="D224:AG224" si="78">IFERROR(TEXT(WEEKDAY(+D223),"aaa"),"")</f>
        <v/>
      </c>
      <c r="E224" s="46" t="str">
        <f t="shared" si="78"/>
        <v/>
      </c>
      <c r="F224" s="46" t="str">
        <f t="shared" si="78"/>
        <v/>
      </c>
      <c r="G224" s="46" t="str">
        <f t="shared" si="78"/>
        <v/>
      </c>
      <c r="H224" s="46" t="str">
        <f t="shared" si="78"/>
        <v/>
      </c>
      <c r="I224" s="46" t="str">
        <f t="shared" si="78"/>
        <v/>
      </c>
      <c r="J224" s="46" t="str">
        <f t="shared" si="78"/>
        <v/>
      </c>
      <c r="K224" s="46" t="str">
        <f t="shared" si="78"/>
        <v/>
      </c>
      <c r="L224" s="46" t="str">
        <f t="shared" si="78"/>
        <v/>
      </c>
      <c r="M224" s="46" t="str">
        <f t="shared" si="78"/>
        <v/>
      </c>
      <c r="N224" s="46" t="str">
        <f t="shared" si="78"/>
        <v/>
      </c>
      <c r="O224" s="46" t="str">
        <f t="shared" si="78"/>
        <v/>
      </c>
      <c r="P224" s="46" t="str">
        <f t="shared" si="78"/>
        <v/>
      </c>
      <c r="Q224" s="46" t="str">
        <f t="shared" si="78"/>
        <v/>
      </c>
      <c r="R224" s="46" t="str">
        <f t="shared" si="78"/>
        <v/>
      </c>
      <c r="S224" s="46" t="str">
        <f t="shared" si="78"/>
        <v/>
      </c>
      <c r="T224" s="46" t="str">
        <f t="shared" si="78"/>
        <v/>
      </c>
      <c r="U224" s="46" t="str">
        <f t="shared" si="78"/>
        <v/>
      </c>
      <c r="V224" s="46" t="str">
        <f t="shared" si="78"/>
        <v/>
      </c>
      <c r="W224" s="46" t="str">
        <f t="shared" si="78"/>
        <v/>
      </c>
      <c r="X224" s="46" t="str">
        <f t="shared" si="78"/>
        <v/>
      </c>
      <c r="Y224" s="46" t="str">
        <f t="shared" si="78"/>
        <v/>
      </c>
      <c r="Z224" s="46" t="str">
        <f t="shared" si="78"/>
        <v/>
      </c>
      <c r="AA224" s="46" t="str">
        <f t="shared" si="78"/>
        <v/>
      </c>
      <c r="AB224" s="46" t="str">
        <f t="shared" si="78"/>
        <v/>
      </c>
      <c r="AC224" s="46" t="str">
        <f t="shared" si="78"/>
        <v/>
      </c>
      <c r="AD224" s="46" t="str">
        <f t="shared" si="78"/>
        <v/>
      </c>
      <c r="AE224" s="46" t="str">
        <f t="shared" si="78"/>
        <v/>
      </c>
      <c r="AF224" s="46" t="str">
        <f t="shared" si="78"/>
        <v/>
      </c>
      <c r="AG224" s="46" t="str">
        <f t="shared" si="78"/>
        <v/>
      </c>
      <c r="AH224" s="22" t="s">
        <v>20</v>
      </c>
      <c r="AI224" s="23">
        <f>+COUNTIF(C225:AG225,"夏休")+COUNTIF(C225:AG225,"冬休")+COUNTIF(C225:AG225,"中止")+COUNTIF(C225:AG225,"工場")+COUNTIF(C225:AG225,"他")</f>
        <v>0</v>
      </c>
    </row>
    <row r="225" spans="2:36" ht="13.5" customHeight="1" x14ac:dyDescent="0.15">
      <c r="B225" s="110" t="s">
        <v>19</v>
      </c>
      <c r="C225" s="112"/>
      <c r="D225" s="103"/>
      <c r="E225" s="103"/>
      <c r="F225" s="103"/>
      <c r="G225" s="103"/>
      <c r="H225" s="103"/>
      <c r="I225" s="103"/>
      <c r="J225" s="103"/>
      <c r="K225" s="103"/>
      <c r="L225" s="103"/>
      <c r="M225" s="103"/>
      <c r="N225" s="103"/>
      <c r="O225" s="103"/>
      <c r="P225" s="103"/>
      <c r="Q225" s="103"/>
      <c r="R225" s="103"/>
      <c r="S225" s="103"/>
      <c r="T225" s="103"/>
      <c r="U225" s="103"/>
      <c r="V225" s="103"/>
      <c r="W225" s="103"/>
      <c r="X225" s="103"/>
      <c r="Y225" s="103"/>
      <c r="Z225" s="103"/>
      <c r="AA225" s="103"/>
      <c r="AB225" s="103"/>
      <c r="AC225" s="103"/>
      <c r="AD225" s="103"/>
      <c r="AE225" s="103"/>
      <c r="AF225" s="103"/>
      <c r="AG225" s="104"/>
      <c r="AH225" s="25" t="s">
        <v>2</v>
      </c>
      <c r="AI225" s="26">
        <f>COUNT(C223:AG223)-AI224</f>
        <v>0</v>
      </c>
    </row>
    <row r="226" spans="2:36" ht="13.5" customHeight="1" x14ac:dyDescent="0.15">
      <c r="B226" s="111"/>
      <c r="C226" s="112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4"/>
      <c r="AH226" s="25" t="s">
        <v>6</v>
      </c>
      <c r="AI226" s="27">
        <f>+COUNTIF(C227:AG228,"休")</f>
        <v>0</v>
      </c>
      <c r="AJ226" s="28" t="e">
        <f>IF(AI227&gt;0.285,"",IF(AI226&lt;AI223,"←計画日数が足りません",""))</f>
        <v>#DIV/0!</v>
      </c>
    </row>
    <row r="227" spans="2:36" ht="13.5" customHeight="1" x14ac:dyDescent="0.15">
      <c r="B227" s="105" t="s">
        <v>0</v>
      </c>
      <c r="C227" s="106"/>
      <c r="D227" s="97"/>
      <c r="E227" s="97"/>
      <c r="F227" s="97"/>
      <c r="G227" s="97"/>
      <c r="H227" s="97"/>
      <c r="I227" s="97"/>
      <c r="J227" s="97"/>
      <c r="K227" s="97"/>
      <c r="L227" s="97"/>
      <c r="M227" s="97"/>
      <c r="N227" s="97"/>
      <c r="O227" s="97"/>
      <c r="P227" s="97"/>
      <c r="Q227" s="97"/>
      <c r="R227" s="97"/>
      <c r="S227" s="97"/>
      <c r="T227" s="97"/>
      <c r="U227" s="97"/>
      <c r="V227" s="97"/>
      <c r="W227" s="97"/>
      <c r="X227" s="97"/>
      <c r="Y227" s="97"/>
      <c r="Z227" s="97"/>
      <c r="AA227" s="97"/>
      <c r="AB227" s="97"/>
      <c r="AC227" s="97"/>
      <c r="AD227" s="97"/>
      <c r="AE227" s="97"/>
      <c r="AF227" s="97"/>
      <c r="AG227" s="98"/>
      <c r="AH227" s="25" t="s">
        <v>8</v>
      </c>
      <c r="AI227" s="29" t="e">
        <f>+AI226/AI225</f>
        <v>#DIV/0!</v>
      </c>
    </row>
    <row r="228" spans="2:36" x14ac:dyDescent="0.15">
      <c r="B228" s="105"/>
      <c r="C228" s="106"/>
      <c r="D228" s="97"/>
      <c r="E228" s="97"/>
      <c r="F228" s="97"/>
      <c r="G228" s="97"/>
      <c r="H228" s="97"/>
      <c r="I228" s="97"/>
      <c r="J228" s="97"/>
      <c r="K228" s="97"/>
      <c r="L228" s="97"/>
      <c r="M228" s="97"/>
      <c r="N228" s="97"/>
      <c r="O228" s="97"/>
      <c r="P228" s="97"/>
      <c r="Q228" s="97"/>
      <c r="R228" s="97"/>
      <c r="S228" s="97"/>
      <c r="T228" s="97"/>
      <c r="U228" s="97"/>
      <c r="V228" s="97"/>
      <c r="W228" s="97"/>
      <c r="X228" s="97"/>
      <c r="Y228" s="97"/>
      <c r="Z228" s="97"/>
      <c r="AA228" s="97"/>
      <c r="AB228" s="97"/>
      <c r="AC228" s="97"/>
      <c r="AD228" s="97"/>
      <c r="AE228" s="97"/>
      <c r="AF228" s="97"/>
      <c r="AG228" s="98"/>
      <c r="AH228" s="25" t="s">
        <v>9</v>
      </c>
      <c r="AI228" s="27">
        <f>+COUNTA(C229:AG230)</f>
        <v>0</v>
      </c>
    </row>
    <row r="229" spans="2:36" x14ac:dyDescent="0.15">
      <c r="B229" s="99" t="s">
        <v>7</v>
      </c>
      <c r="C229" s="101"/>
      <c r="D229" s="95"/>
      <c r="E229" s="95"/>
      <c r="F229" s="95"/>
      <c r="G229" s="95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  <c r="AC229" s="95"/>
      <c r="AD229" s="95"/>
      <c r="AE229" s="95"/>
      <c r="AF229" s="95"/>
      <c r="AG229" s="93"/>
      <c r="AH229" s="30" t="s">
        <v>4</v>
      </c>
      <c r="AI229" s="31" t="e">
        <f>+AI228/AI225</f>
        <v>#DIV/0!</v>
      </c>
    </row>
    <row r="230" spans="2:36" x14ac:dyDescent="0.15">
      <c r="B230" s="100"/>
      <c r="C230" s="102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96"/>
      <c r="AG230" s="94"/>
      <c r="AH230" s="32" t="s">
        <v>13</v>
      </c>
      <c r="AI230" s="33" t="str">
        <f>IF(7&gt;AI225,"対象外",IF(AI228&gt;=AI223,"OK","NG"))</f>
        <v>対象外</v>
      </c>
      <c r="AJ230" s="28" t="str">
        <f>IF(AI230="対象外","←７日間に満たない期間は達成判定の対象外",IF(AI230="NG","←月単位未達成","←月単位達成"))</f>
        <v>←７日間に満たない期間は達成判定の対象外</v>
      </c>
    </row>
    <row r="231" spans="2:36" hidden="1" x14ac:dyDescent="0.15">
      <c r="C231" s="42" t="e">
        <f t="shared" ref="C231:AG231" si="79">IF(AND(DAY(C223)&gt;=22,DAY(C223)&lt;=28,C224="土"),1,0)</f>
        <v>#VALUE!</v>
      </c>
      <c r="D231" s="42" t="e">
        <f t="shared" si="79"/>
        <v>#VALUE!</v>
      </c>
      <c r="E231" s="42" t="e">
        <f t="shared" si="79"/>
        <v>#VALUE!</v>
      </c>
      <c r="F231" s="42" t="e">
        <f t="shared" si="79"/>
        <v>#VALUE!</v>
      </c>
      <c r="G231" s="42" t="e">
        <f t="shared" si="79"/>
        <v>#VALUE!</v>
      </c>
      <c r="H231" s="42" t="e">
        <f t="shared" si="79"/>
        <v>#VALUE!</v>
      </c>
      <c r="I231" s="42" t="e">
        <f t="shared" si="79"/>
        <v>#VALUE!</v>
      </c>
      <c r="J231" s="42" t="e">
        <f t="shared" si="79"/>
        <v>#VALUE!</v>
      </c>
      <c r="K231" s="42" t="e">
        <f t="shared" si="79"/>
        <v>#VALUE!</v>
      </c>
      <c r="L231" s="42" t="e">
        <f t="shared" si="79"/>
        <v>#VALUE!</v>
      </c>
      <c r="M231" s="42" t="e">
        <f t="shared" si="79"/>
        <v>#VALUE!</v>
      </c>
      <c r="N231" s="42" t="e">
        <f t="shared" si="79"/>
        <v>#VALUE!</v>
      </c>
      <c r="O231" s="42" t="e">
        <f t="shared" si="79"/>
        <v>#VALUE!</v>
      </c>
      <c r="P231" s="42" t="e">
        <f t="shared" si="79"/>
        <v>#VALUE!</v>
      </c>
      <c r="Q231" s="42" t="e">
        <f t="shared" si="79"/>
        <v>#VALUE!</v>
      </c>
      <c r="R231" s="42" t="e">
        <f t="shared" si="79"/>
        <v>#VALUE!</v>
      </c>
      <c r="S231" s="42" t="e">
        <f t="shared" si="79"/>
        <v>#VALUE!</v>
      </c>
      <c r="T231" s="42" t="e">
        <f t="shared" si="79"/>
        <v>#VALUE!</v>
      </c>
      <c r="U231" s="42" t="e">
        <f t="shared" si="79"/>
        <v>#VALUE!</v>
      </c>
      <c r="V231" s="42" t="e">
        <f t="shared" si="79"/>
        <v>#VALUE!</v>
      </c>
      <c r="W231" s="42" t="e">
        <f t="shared" si="79"/>
        <v>#VALUE!</v>
      </c>
      <c r="X231" s="42" t="e">
        <f t="shared" si="79"/>
        <v>#VALUE!</v>
      </c>
      <c r="Y231" s="42" t="e">
        <f t="shared" si="79"/>
        <v>#VALUE!</v>
      </c>
      <c r="Z231" s="42" t="e">
        <f t="shared" si="79"/>
        <v>#VALUE!</v>
      </c>
      <c r="AA231" s="42" t="e">
        <f t="shared" si="79"/>
        <v>#VALUE!</v>
      </c>
      <c r="AB231" s="42" t="e">
        <f t="shared" si="79"/>
        <v>#VALUE!</v>
      </c>
      <c r="AC231" s="42" t="e">
        <f t="shared" si="79"/>
        <v>#VALUE!</v>
      </c>
      <c r="AD231" s="42" t="e">
        <f t="shared" si="79"/>
        <v>#VALUE!</v>
      </c>
      <c r="AE231" s="42" t="e">
        <f t="shared" si="79"/>
        <v>#VALUE!</v>
      </c>
      <c r="AF231" s="42" t="e">
        <f t="shared" si="79"/>
        <v>#VALUE!</v>
      </c>
      <c r="AG231" s="42" t="e">
        <f t="shared" si="79"/>
        <v>#VALUE!</v>
      </c>
      <c r="AH231" s="43" t="s">
        <v>21</v>
      </c>
      <c r="AI231" s="44">
        <f>_xlfn.AGGREGATE(9,6,C231:AG231)</f>
        <v>0</v>
      </c>
      <c r="AJ231" s="28"/>
    </row>
    <row r="232" spans="2:36" hidden="1" x14ac:dyDescent="0.15">
      <c r="C232" s="45" t="e">
        <f t="shared" ref="C232:AG232" si="80">IF(AND(DAY(C223)&gt;=22,DAY(C223)&lt;=28,C224="土",OR(C229="休",C229="雨")),1,0)</f>
        <v>#VALUE!</v>
      </c>
      <c r="D232" s="45" t="e">
        <f t="shared" si="80"/>
        <v>#VALUE!</v>
      </c>
      <c r="E232" s="45" t="e">
        <f t="shared" si="80"/>
        <v>#VALUE!</v>
      </c>
      <c r="F232" s="45" t="e">
        <f t="shared" si="80"/>
        <v>#VALUE!</v>
      </c>
      <c r="G232" s="45" t="e">
        <f t="shared" si="80"/>
        <v>#VALUE!</v>
      </c>
      <c r="H232" s="45" t="e">
        <f t="shared" si="80"/>
        <v>#VALUE!</v>
      </c>
      <c r="I232" s="45" t="e">
        <f t="shared" si="80"/>
        <v>#VALUE!</v>
      </c>
      <c r="J232" s="45" t="e">
        <f t="shared" si="80"/>
        <v>#VALUE!</v>
      </c>
      <c r="K232" s="45" t="e">
        <f t="shared" si="80"/>
        <v>#VALUE!</v>
      </c>
      <c r="L232" s="45" t="e">
        <f t="shared" si="80"/>
        <v>#VALUE!</v>
      </c>
      <c r="M232" s="45" t="e">
        <f t="shared" si="80"/>
        <v>#VALUE!</v>
      </c>
      <c r="N232" s="45" t="e">
        <f t="shared" si="80"/>
        <v>#VALUE!</v>
      </c>
      <c r="O232" s="45" t="e">
        <f t="shared" si="80"/>
        <v>#VALUE!</v>
      </c>
      <c r="P232" s="45" t="e">
        <f t="shared" si="80"/>
        <v>#VALUE!</v>
      </c>
      <c r="Q232" s="45" t="e">
        <f t="shared" si="80"/>
        <v>#VALUE!</v>
      </c>
      <c r="R232" s="45" t="e">
        <f t="shared" si="80"/>
        <v>#VALUE!</v>
      </c>
      <c r="S232" s="45" t="e">
        <f t="shared" si="80"/>
        <v>#VALUE!</v>
      </c>
      <c r="T232" s="45" t="e">
        <f t="shared" si="80"/>
        <v>#VALUE!</v>
      </c>
      <c r="U232" s="45" t="e">
        <f t="shared" si="80"/>
        <v>#VALUE!</v>
      </c>
      <c r="V232" s="45" t="e">
        <f t="shared" si="80"/>
        <v>#VALUE!</v>
      </c>
      <c r="W232" s="45" t="e">
        <f t="shared" si="80"/>
        <v>#VALUE!</v>
      </c>
      <c r="X232" s="45" t="e">
        <f t="shared" si="80"/>
        <v>#VALUE!</v>
      </c>
      <c r="Y232" s="45" t="e">
        <f t="shared" si="80"/>
        <v>#VALUE!</v>
      </c>
      <c r="Z232" s="45" t="e">
        <f t="shared" si="80"/>
        <v>#VALUE!</v>
      </c>
      <c r="AA232" s="45" t="e">
        <f t="shared" si="80"/>
        <v>#VALUE!</v>
      </c>
      <c r="AB232" s="45" t="e">
        <f t="shared" si="80"/>
        <v>#VALUE!</v>
      </c>
      <c r="AC232" s="45" t="e">
        <f t="shared" si="80"/>
        <v>#VALUE!</v>
      </c>
      <c r="AD232" s="45" t="e">
        <f t="shared" si="80"/>
        <v>#VALUE!</v>
      </c>
      <c r="AE232" s="45" t="e">
        <f t="shared" si="80"/>
        <v>#VALUE!</v>
      </c>
      <c r="AF232" s="45" t="e">
        <f t="shared" si="80"/>
        <v>#VALUE!</v>
      </c>
      <c r="AG232" s="45" t="e">
        <f t="shared" si="80"/>
        <v>#VALUE!</v>
      </c>
      <c r="AH232" s="43" t="s">
        <v>22</v>
      </c>
      <c r="AI232" s="44">
        <f>_xlfn.AGGREGATE(9,6,C232:AG232)</f>
        <v>0</v>
      </c>
      <c r="AJ232" s="28"/>
    </row>
    <row r="234" spans="2:36" hidden="1" x14ac:dyDescent="0.15">
      <c r="C234" s="2" t="e">
        <f>YEAR(C237)</f>
        <v>#VALUE!</v>
      </c>
      <c r="D234" s="2" t="e">
        <f>MONTH(C237)</f>
        <v>#VALUE!</v>
      </c>
    </row>
    <row r="235" spans="2:36" x14ac:dyDescent="0.15">
      <c r="B235" s="6" t="s">
        <v>14</v>
      </c>
      <c r="C235" s="107" t="e">
        <f>C237</f>
        <v>#VALUE!</v>
      </c>
      <c r="D235" s="108"/>
      <c r="E235" s="108"/>
      <c r="F235" s="108"/>
      <c r="G235" s="108"/>
      <c r="H235" s="108"/>
      <c r="I235" s="108"/>
      <c r="J235" s="108"/>
      <c r="K235" s="108"/>
      <c r="L235" s="108"/>
      <c r="M235" s="108"/>
      <c r="N235" s="108"/>
      <c r="O235" s="108"/>
      <c r="P235" s="108"/>
      <c r="Q235" s="108"/>
      <c r="R235" s="108"/>
      <c r="S235" s="108"/>
      <c r="T235" s="108"/>
      <c r="U235" s="108"/>
      <c r="V235" s="108"/>
      <c r="W235" s="108"/>
      <c r="X235" s="108"/>
      <c r="Y235" s="108"/>
      <c r="Z235" s="108"/>
      <c r="AA235" s="108"/>
      <c r="AB235" s="108"/>
      <c r="AC235" s="108"/>
      <c r="AD235" s="108"/>
      <c r="AE235" s="108"/>
      <c r="AF235" s="108"/>
      <c r="AG235" s="108"/>
      <c r="AH235" s="108"/>
      <c r="AI235" s="109"/>
    </row>
    <row r="236" spans="2:36" hidden="1" x14ac:dyDescent="0.15">
      <c r="B236" s="34"/>
      <c r="C236" s="21" t="e">
        <f>DATE($C234,$D234,1)</f>
        <v>#VALUE!</v>
      </c>
      <c r="D236" s="21" t="e">
        <f t="shared" ref="D236:AG236" si="81">C236+1</f>
        <v>#VALUE!</v>
      </c>
      <c r="E236" s="21" t="e">
        <f t="shared" si="81"/>
        <v>#VALUE!</v>
      </c>
      <c r="F236" s="21" t="e">
        <f t="shared" si="81"/>
        <v>#VALUE!</v>
      </c>
      <c r="G236" s="21" t="e">
        <f t="shared" si="81"/>
        <v>#VALUE!</v>
      </c>
      <c r="H236" s="21" t="e">
        <f t="shared" si="81"/>
        <v>#VALUE!</v>
      </c>
      <c r="I236" s="21" t="e">
        <f t="shared" si="81"/>
        <v>#VALUE!</v>
      </c>
      <c r="J236" s="21" t="e">
        <f t="shared" si="81"/>
        <v>#VALUE!</v>
      </c>
      <c r="K236" s="21" t="e">
        <f t="shared" si="81"/>
        <v>#VALUE!</v>
      </c>
      <c r="L236" s="21" t="e">
        <f t="shared" si="81"/>
        <v>#VALUE!</v>
      </c>
      <c r="M236" s="21" t="e">
        <f t="shared" si="81"/>
        <v>#VALUE!</v>
      </c>
      <c r="N236" s="21" t="e">
        <f t="shared" si="81"/>
        <v>#VALUE!</v>
      </c>
      <c r="O236" s="21" t="e">
        <f t="shared" si="81"/>
        <v>#VALUE!</v>
      </c>
      <c r="P236" s="21" t="e">
        <f t="shared" si="81"/>
        <v>#VALUE!</v>
      </c>
      <c r="Q236" s="21" t="e">
        <f t="shared" si="81"/>
        <v>#VALUE!</v>
      </c>
      <c r="R236" s="21" t="e">
        <f t="shared" si="81"/>
        <v>#VALUE!</v>
      </c>
      <c r="S236" s="21" t="e">
        <f t="shared" si="81"/>
        <v>#VALUE!</v>
      </c>
      <c r="T236" s="21" t="e">
        <f t="shared" si="81"/>
        <v>#VALUE!</v>
      </c>
      <c r="U236" s="21" t="e">
        <f t="shared" si="81"/>
        <v>#VALUE!</v>
      </c>
      <c r="V236" s="21" t="e">
        <f t="shared" si="81"/>
        <v>#VALUE!</v>
      </c>
      <c r="W236" s="21" t="e">
        <f t="shared" si="81"/>
        <v>#VALUE!</v>
      </c>
      <c r="X236" s="21" t="e">
        <f t="shared" si="81"/>
        <v>#VALUE!</v>
      </c>
      <c r="Y236" s="21" t="e">
        <f t="shared" si="81"/>
        <v>#VALUE!</v>
      </c>
      <c r="Z236" s="21" t="e">
        <f t="shared" si="81"/>
        <v>#VALUE!</v>
      </c>
      <c r="AA236" s="21" t="e">
        <f t="shared" si="81"/>
        <v>#VALUE!</v>
      </c>
      <c r="AB236" s="21" t="e">
        <f t="shared" si="81"/>
        <v>#VALUE!</v>
      </c>
      <c r="AC236" s="21" t="e">
        <f t="shared" si="81"/>
        <v>#VALUE!</v>
      </c>
      <c r="AD236" s="21" t="e">
        <f t="shared" si="81"/>
        <v>#VALUE!</v>
      </c>
      <c r="AE236" s="21" t="e">
        <f t="shared" si="81"/>
        <v>#VALUE!</v>
      </c>
      <c r="AF236" s="21" t="e">
        <f t="shared" si="81"/>
        <v>#VALUE!</v>
      </c>
      <c r="AG236" s="21" t="e">
        <f t="shared" si="81"/>
        <v>#VALUE!</v>
      </c>
      <c r="AH236" s="35"/>
      <c r="AI236" s="36"/>
    </row>
    <row r="237" spans="2:36" x14ac:dyDescent="0.15">
      <c r="B237" s="19" t="s">
        <v>15</v>
      </c>
      <c r="C237" s="37" t="e">
        <f>IF(EDATE(C222,1)&gt;$G$5,"",EDATE(C222,1))</f>
        <v>#VALUE!</v>
      </c>
      <c r="D237" s="21" t="e">
        <f t="shared" ref="D237:AG237" si="82">IF(D236&gt;$G$5,"",IF(C237=EOMONTH(DATE($C234,$D234,1),0),"",IF(C237="","",C237+1)))</f>
        <v>#VALUE!</v>
      </c>
      <c r="E237" s="21" t="e">
        <f t="shared" si="82"/>
        <v>#VALUE!</v>
      </c>
      <c r="F237" s="21" t="e">
        <f t="shared" si="82"/>
        <v>#VALUE!</v>
      </c>
      <c r="G237" s="21" t="e">
        <f t="shared" si="82"/>
        <v>#VALUE!</v>
      </c>
      <c r="H237" s="21" t="e">
        <f t="shared" si="82"/>
        <v>#VALUE!</v>
      </c>
      <c r="I237" s="21" t="e">
        <f t="shared" si="82"/>
        <v>#VALUE!</v>
      </c>
      <c r="J237" s="21" t="e">
        <f t="shared" si="82"/>
        <v>#VALUE!</v>
      </c>
      <c r="K237" s="21" t="e">
        <f t="shared" si="82"/>
        <v>#VALUE!</v>
      </c>
      <c r="L237" s="21" t="e">
        <f t="shared" si="82"/>
        <v>#VALUE!</v>
      </c>
      <c r="M237" s="21" t="e">
        <f t="shared" si="82"/>
        <v>#VALUE!</v>
      </c>
      <c r="N237" s="21" t="e">
        <f t="shared" si="82"/>
        <v>#VALUE!</v>
      </c>
      <c r="O237" s="21" t="e">
        <f t="shared" si="82"/>
        <v>#VALUE!</v>
      </c>
      <c r="P237" s="21" t="e">
        <f t="shared" si="82"/>
        <v>#VALUE!</v>
      </c>
      <c r="Q237" s="21" t="e">
        <f t="shared" si="82"/>
        <v>#VALUE!</v>
      </c>
      <c r="R237" s="21" t="e">
        <f t="shared" si="82"/>
        <v>#VALUE!</v>
      </c>
      <c r="S237" s="21" t="e">
        <f t="shared" si="82"/>
        <v>#VALUE!</v>
      </c>
      <c r="T237" s="21" t="e">
        <f t="shared" si="82"/>
        <v>#VALUE!</v>
      </c>
      <c r="U237" s="21" t="e">
        <f t="shared" si="82"/>
        <v>#VALUE!</v>
      </c>
      <c r="V237" s="21" t="e">
        <f t="shared" si="82"/>
        <v>#VALUE!</v>
      </c>
      <c r="W237" s="21" t="e">
        <f t="shared" si="82"/>
        <v>#VALUE!</v>
      </c>
      <c r="X237" s="21" t="e">
        <f t="shared" si="82"/>
        <v>#VALUE!</v>
      </c>
      <c r="Y237" s="21" t="e">
        <f t="shared" si="82"/>
        <v>#VALUE!</v>
      </c>
      <c r="Z237" s="21" t="e">
        <f t="shared" si="82"/>
        <v>#VALUE!</v>
      </c>
      <c r="AA237" s="21" t="e">
        <f t="shared" si="82"/>
        <v>#VALUE!</v>
      </c>
      <c r="AB237" s="21" t="e">
        <f t="shared" si="82"/>
        <v>#VALUE!</v>
      </c>
      <c r="AC237" s="21" t="e">
        <f t="shared" si="82"/>
        <v>#VALUE!</v>
      </c>
      <c r="AD237" s="21" t="e">
        <f t="shared" si="82"/>
        <v>#VALUE!</v>
      </c>
      <c r="AE237" s="21" t="e">
        <f t="shared" si="82"/>
        <v>#VALUE!</v>
      </c>
      <c r="AF237" s="21" t="e">
        <f t="shared" si="82"/>
        <v>#VALUE!</v>
      </c>
      <c r="AG237" s="21" t="e">
        <f t="shared" si="82"/>
        <v>#VALUE!</v>
      </c>
      <c r="AH237" s="22" t="s">
        <v>16</v>
      </c>
      <c r="AI237" s="23">
        <f>+COUNTIFS(C238:AG238,"土",C239:AG239,"")+COUNTIFS(C238:AG238,"日",C239:AG239,"")</f>
        <v>0</v>
      </c>
    </row>
    <row r="238" spans="2:36" x14ac:dyDescent="0.15">
      <c r="B238" s="24" t="s">
        <v>5</v>
      </c>
      <c r="C238" s="46" t="str">
        <f>IFERROR(TEXT(WEEKDAY(+C237),"aaa"),"")</f>
        <v/>
      </c>
      <c r="D238" s="46" t="str">
        <f t="shared" ref="D238:AG238" si="83">IFERROR(TEXT(WEEKDAY(+D237),"aaa"),"")</f>
        <v/>
      </c>
      <c r="E238" s="46" t="str">
        <f t="shared" si="83"/>
        <v/>
      </c>
      <c r="F238" s="46" t="str">
        <f t="shared" si="83"/>
        <v/>
      </c>
      <c r="G238" s="46" t="str">
        <f t="shared" si="83"/>
        <v/>
      </c>
      <c r="H238" s="46" t="str">
        <f t="shared" si="83"/>
        <v/>
      </c>
      <c r="I238" s="46" t="str">
        <f t="shared" si="83"/>
        <v/>
      </c>
      <c r="J238" s="46" t="str">
        <f t="shared" si="83"/>
        <v/>
      </c>
      <c r="K238" s="46" t="str">
        <f t="shared" si="83"/>
        <v/>
      </c>
      <c r="L238" s="46" t="str">
        <f t="shared" si="83"/>
        <v/>
      </c>
      <c r="M238" s="46" t="str">
        <f t="shared" si="83"/>
        <v/>
      </c>
      <c r="N238" s="46" t="str">
        <f t="shared" si="83"/>
        <v/>
      </c>
      <c r="O238" s="46" t="str">
        <f t="shared" si="83"/>
        <v/>
      </c>
      <c r="P238" s="46" t="str">
        <f t="shared" si="83"/>
        <v/>
      </c>
      <c r="Q238" s="46" t="str">
        <f t="shared" si="83"/>
        <v/>
      </c>
      <c r="R238" s="46" t="str">
        <f t="shared" si="83"/>
        <v/>
      </c>
      <c r="S238" s="46" t="str">
        <f t="shared" si="83"/>
        <v/>
      </c>
      <c r="T238" s="46" t="str">
        <f t="shared" si="83"/>
        <v/>
      </c>
      <c r="U238" s="46" t="str">
        <f t="shared" si="83"/>
        <v/>
      </c>
      <c r="V238" s="46" t="str">
        <f t="shared" si="83"/>
        <v/>
      </c>
      <c r="W238" s="46" t="str">
        <f t="shared" si="83"/>
        <v/>
      </c>
      <c r="X238" s="46" t="str">
        <f t="shared" si="83"/>
        <v/>
      </c>
      <c r="Y238" s="46" t="str">
        <f t="shared" si="83"/>
        <v/>
      </c>
      <c r="Z238" s="46" t="str">
        <f t="shared" si="83"/>
        <v/>
      </c>
      <c r="AA238" s="46" t="str">
        <f t="shared" si="83"/>
        <v/>
      </c>
      <c r="AB238" s="46" t="str">
        <f t="shared" si="83"/>
        <v/>
      </c>
      <c r="AC238" s="46" t="str">
        <f t="shared" si="83"/>
        <v/>
      </c>
      <c r="AD238" s="46" t="str">
        <f t="shared" si="83"/>
        <v/>
      </c>
      <c r="AE238" s="46" t="str">
        <f t="shared" si="83"/>
        <v/>
      </c>
      <c r="AF238" s="46" t="str">
        <f t="shared" si="83"/>
        <v/>
      </c>
      <c r="AG238" s="46" t="str">
        <f t="shared" si="83"/>
        <v/>
      </c>
      <c r="AH238" s="22" t="s">
        <v>20</v>
      </c>
      <c r="AI238" s="23">
        <f>+COUNTIF(C239:AG239,"夏休")+COUNTIF(C239:AG239,"冬休")+COUNTIF(C239:AG239,"中止")+COUNTIF(C239:AG239,"工場")+COUNTIF(C239:AG239,"他")</f>
        <v>0</v>
      </c>
    </row>
    <row r="239" spans="2:36" ht="13.5" customHeight="1" x14ac:dyDescent="0.15">
      <c r="B239" s="110" t="s">
        <v>19</v>
      </c>
      <c r="C239" s="112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4"/>
      <c r="AH239" s="25" t="s">
        <v>2</v>
      </c>
      <c r="AI239" s="26">
        <f>COUNT(C237:AG237)-AI238</f>
        <v>0</v>
      </c>
    </row>
    <row r="240" spans="2:36" ht="13.5" customHeight="1" x14ac:dyDescent="0.15">
      <c r="B240" s="111"/>
      <c r="C240" s="112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4"/>
      <c r="AH240" s="25" t="s">
        <v>6</v>
      </c>
      <c r="AI240" s="27">
        <f>+COUNTIF(C241:AG242,"休")</f>
        <v>0</v>
      </c>
      <c r="AJ240" s="28" t="e">
        <f>IF(AI241&gt;0.285,"",IF(AI240&lt;AI237,"←計画日数が足りません",""))</f>
        <v>#DIV/0!</v>
      </c>
    </row>
    <row r="241" spans="2:36" ht="13.5" customHeight="1" x14ac:dyDescent="0.15">
      <c r="B241" s="105" t="s">
        <v>0</v>
      </c>
      <c r="C241" s="106"/>
      <c r="D241" s="97"/>
      <c r="E241" s="97"/>
      <c r="F241" s="97"/>
      <c r="G241" s="97"/>
      <c r="H241" s="97"/>
      <c r="I241" s="97"/>
      <c r="J241" s="97"/>
      <c r="K241" s="97"/>
      <c r="L241" s="97"/>
      <c r="M241" s="97"/>
      <c r="N241" s="97"/>
      <c r="O241" s="97"/>
      <c r="P241" s="97"/>
      <c r="Q241" s="97"/>
      <c r="R241" s="97"/>
      <c r="S241" s="97"/>
      <c r="T241" s="97"/>
      <c r="U241" s="97"/>
      <c r="V241" s="97"/>
      <c r="W241" s="97"/>
      <c r="X241" s="97"/>
      <c r="Y241" s="97"/>
      <c r="Z241" s="97"/>
      <c r="AA241" s="97"/>
      <c r="AB241" s="97"/>
      <c r="AC241" s="97"/>
      <c r="AD241" s="97"/>
      <c r="AE241" s="97"/>
      <c r="AF241" s="97"/>
      <c r="AG241" s="98"/>
      <c r="AH241" s="25" t="s">
        <v>8</v>
      </c>
      <c r="AI241" s="29" t="e">
        <f>+AI240/AI239</f>
        <v>#DIV/0!</v>
      </c>
    </row>
    <row r="242" spans="2:36" x14ac:dyDescent="0.15">
      <c r="B242" s="105"/>
      <c r="C242" s="106"/>
      <c r="D242" s="97"/>
      <c r="E242" s="97"/>
      <c r="F242" s="97"/>
      <c r="G242" s="97"/>
      <c r="H242" s="97"/>
      <c r="I242" s="97"/>
      <c r="J242" s="97"/>
      <c r="K242" s="97"/>
      <c r="L242" s="97"/>
      <c r="M242" s="97"/>
      <c r="N242" s="97"/>
      <c r="O242" s="97"/>
      <c r="P242" s="97"/>
      <c r="Q242" s="97"/>
      <c r="R242" s="97"/>
      <c r="S242" s="97"/>
      <c r="T242" s="97"/>
      <c r="U242" s="97"/>
      <c r="V242" s="97"/>
      <c r="W242" s="97"/>
      <c r="X242" s="97"/>
      <c r="Y242" s="97"/>
      <c r="Z242" s="97"/>
      <c r="AA242" s="97"/>
      <c r="AB242" s="97"/>
      <c r="AC242" s="97"/>
      <c r="AD242" s="97"/>
      <c r="AE242" s="97"/>
      <c r="AF242" s="97"/>
      <c r="AG242" s="98"/>
      <c r="AH242" s="25" t="s">
        <v>9</v>
      </c>
      <c r="AI242" s="27">
        <f>+COUNTA(C243:AG244)</f>
        <v>0</v>
      </c>
    </row>
    <row r="243" spans="2:36" x14ac:dyDescent="0.15">
      <c r="B243" s="99" t="s">
        <v>7</v>
      </c>
      <c r="C243" s="101"/>
      <c r="D243" s="95"/>
      <c r="E243" s="95"/>
      <c r="F243" s="95"/>
      <c r="G243" s="95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  <c r="AC243" s="95"/>
      <c r="AD243" s="95"/>
      <c r="AE243" s="95"/>
      <c r="AF243" s="95"/>
      <c r="AG243" s="93"/>
      <c r="AH243" s="30" t="s">
        <v>4</v>
      </c>
      <c r="AI243" s="31" t="e">
        <f>+AI242/AI239</f>
        <v>#DIV/0!</v>
      </c>
    </row>
    <row r="244" spans="2:36" x14ac:dyDescent="0.15">
      <c r="B244" s="100"/>
      <c r="C244" s="102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96"/>
      <c r="AG244" s="94"/>
      <c r="AH244" s="32" t="s">
        <v>13</v>
      </c>
      <c r="AI244" s="33" t="str">
        <f>IF(7&gt;AI239,"対象外",IF(AI242&gt;=AI237,"OK","NG"))</f>
        <v>対象外</v>
      </c>
      <c r="AJ244" s="28" t="str">
        <f>IF(AI244="対象外","←７日間に満たない期間は達成判定の対象外",IF(AI244="NG","←月単位未達成","←月単位達成"))</f>
        <v>←７日間に満たない期間は達成判定の対象外</v>
      </c>
    </row>
    <row r="245" spans="2:36" hidden="1" x14ac:dyDescent="0.15">
      <c r="C245" s="42" t="e">
        <f t="shared" ref="C245:AG245" si="84">IF(AND(DAY(C237)&gt;=22,DAY(C237)&lt;=28,C238="土"),1,0)</f>
        <v>#VALUE!</v>
      </c>
      <c r="D245" s="42" t="e">
        <f t="shared" si="84"/>
        <v>#VALUE!</v>
      </c>
      <c r="E245" s="42" t="e">
        <f t="shared" si="84"/>
        <v>#VALUE!</v>
      </c>
      <c r="F245" s="42" t="e">
        <f t="shared" si="84"/>
        <v>#VALUE!</v>
      </c>
      <c r="G245" s="42" t="e">
        <f t="shared" si="84"/>
        <v>#VALUE!</v>
      </c>
      <c r="H245" s="42" t="e">
        <f t="shared" si="84"/>
        <v>#VALUE!</v>
      </c>
      <c r="I245" s="42" t="e">
        <f t="shared" si="84"/>
        <v>#VALUE!</v>
      </c>
      <c r="J245" s="42" t="e">
        <f t="shared" si="84"/>
        <v>#VALUE!</v>
      </c>
      <c r="K245" s="42" t="e">
        <f t="shared" si="84"/>
        <v>#VALUE!</v>
      </c>
      <c r="L245" s="42" t="e">
        <f t="shared" si="84"/>
        <v>#VALUE!</v>
      </c>
      <c r="M245" s="42" t="e">
        <f t="shared" si="84"/>
        <v>#VALUE!</v>
      </c>
      <c r="N245" s="42" t="e">
        <f t="shared" si="84"/>
        <v>#VALUE!</v>
      </c>
      <c r="O245" s="42" t="e">
        <f t="shared" si="84"/>
        <v>#VALUE!</v>
      </c>
      <c r="P245" s="42" t="e">
        <f t="shared" si="84"/>
        <v>#VALUE!</v>
      </c>
      <c r="Q245" s="42" t="e">
        <f t="shared" si="84"/>
        <v>#VALUE!</v>
      </c>
      <c r="R245" s="42" t="e">
        <f t="shared" si="84"/>
        <v>#VALUE!</v>
      </c>
      <c r="S245" s="42" t="e">
        <f t="shared" si="84"/>
        <v>#VALUE!</v>
      </c>
      <c r="T245" s="42" t="e">
        <f t="shared" si="84"/>
        <v>#VALUE!</v>
      </c>
      <c r="U245" s="42" t="e">
        <f t="shared" si="84"/>
        <v>#VALUE!</v>
      </c>
      <c r="V245" s="42" t="e">
        <f t="shared" si="84"/>
        <v>#VALUE!</v>
      </c>
      <c r="W245" s="42" t="e">
        <f t="shared" si="84"/>
        <v>#VALUE!</v>
      </c>
      <c r="X245" s="42" t="e">
        <f t="shared" si="84"/>
        <v>#VALUE!</v>
      </c>
      <c r="Y245" s="42" t="e">
        <f t="shared" si="84"/>
        <v>#VALUE!</v>
      </c>
      <c r="Z245" s="42" t="e">
        <f t="shared" si="84"/>
        <v>#VALUE!</v>
      </c>
      <c r="AA245" s="42" t="e">
        <f t="shared" si="84"/>
        <v>#VALUE!</v>
      </c>
      <c r="AB245" s="42" t="e">
        <f t="shared" si="84"/>
        <v>#VALUE!</v>
      </c>
      <c r="AC245" s="42" t="e">
        <f t="shared" si="84"/>
        <v>#VALUE!</v>
      </c>
      <c r="AD245" s="42" t="e">
        <f t="shared" si="84"/>
        <v>#VALUE!</v>
      </c>
      <c r="AE245" s="42" t="e">
        <f t="shared" si="84"/>
        <v>#VALUE!</v>
      </c>
      <c r="AF245" s="42" t="e">
        <f t="shared" si="84"/>
        <v>#VALUE!</v>
      </c>
      <c r="AG245" s="42" t="e">
        <f t="shared" si="84"/>
        <v>#VALUE!</v>
      </c>
      <c r="AH245" s="43" t="s">
        <v>21</v>
      </c>
      <c r="AI245" s="44">
        <f>_xlfn.AGGREGATE(9,6,C245:AG245)</f>
        <v>0</v>
      </c>
      <c r="AJ245" s="28"/>
    </row>
    <row r="246" spans="2:36" hidden="1" x14ac:dyDescent="0.15">
      <c r="C246" s="45" t="e">
        <f t="shared" ref="C246:AG246" si="85">IF(AND(DAY(C237)&gt;=22,DAY(C237)&lt;=28,C238="土",OR(C243="休",C243="雨")),1,0)</f>
        <v>#VALUE!</v>
      </c>
      <c r="D246" s="45" t="e">
        <f t="shared" si="85"/>
        <v>#VALUE!</v>
      </c>
      <c r="E246" s="45" t="e">
        <f t="shared" si="85"/>
        <v>#VALUE!</v>
      </c>
      <c r="F246" s="45" t="e">
        <f t="shared" si="85"/>
        <v>#VALUE!</v>
      </c>
      <c r="G246" s="45" t="e">
        <f t="shared" si="85"/>
        <v>#VALUE!</v>
      </c>
      <c r="H246" s="45" t="e">
        <f t="shared" si="85"/>
        <v>#VALUE!</v>
      </c>
      <c r="I246" s="45" t="e">
        <f t="shared" si="85"/>
        <v>#VALUE!</v>
      </c>
      <c r="J246" s="45" t="e">
        <f t="shared" si="85"/>
        <v>#VALUE!</v>
      </c>
      <c r="K246" s="45" t="e">
        <f t="shared" si="85"/>
        <v>#VALUE!</v>
      </c>
      <c r="L246" s="45" t="e">
        <f t="shared" si="85"/>
        <v>#VALUE!</v>
      </c>
      <c r="M246" s="45" t="e">
        <f t="shared" si="85"/>
        <v>#VALUE!</v>
      </c>
      <c r="N246" s="45" t="e">
        <f t="shared" si="85"/>
        <v>#VALUE!</v>
      </c>
      <c r="O246" s="45" t="e">
        <f t="shared" si="85"/>
        <v>#VALUE!</v>
      </c>
      <c r="P246" s="45" t="e">
        <f t="shared" si="85"/>
        <v>#VALUE!</v>
      </c>
      <c r="Q246" s="45" t="e">
        <f t="shared" si="85"/>
        <v>#VALUE!</v>
      </c>
      <c r="R246" s="45" t="e">
        <f t="shared" si="85"/>
        <v>#VALUE!</v>
      </c>
      <c r="S246" s="45" t="e">
        <f t="shared" si="85"/>
        <v>#VALUE!</v>
      </c>
      <c r="T246" s="45" t="e">
        <f t="shared" si="85"/>
        <v>#VALUE!</v>
      </c>
      <c r="U246" s="45" t="e">
        <f t="shared" si="85"/>
        <v>#VALUE!</v>
      </c>
      <c r="V246" s="45" t="e">
        <f t="shared" si="85"/>
        <v>#VALUE!</v>
      </c>
      <c r="W246" s="45" t="e">
        <f t="shared" si="85"/>
        <v>#VALUE!</v>
      </c>
      <c r="X246" s="45" t="e">
        <f t="shared" si="85"/>
        <v>#VALUE!</v>
      </c>
      <c r="Y246" s="45" t="e">
        <f t="shared" si="85"/>
        <v>#VALUE!</v>
      </c>
      <c r="Z246" s="45" t="e">
        <f t="shared" si="85"/>
        <v>#VALUE!</v>
      </c>
      <c r="AA246" s="45" t="e">
        <f t="shared" si="85"/>
        <v>#VALUE!</v>
      </c>
      <c r="AB246" s="45" t="e">
        <f t="shared" si="85"/>
        <v>#VALUE!</v>
      </c>
      <c r="AC246" s="45" t="e">
        <f t="shared" si="85"/>
        <v>#VALUE!</v>
      </c>
      <c r="AD246" s="45" t="e">
        <f t="shared" si="85"/>
        <v>#VALUE!</v>
      </c>
      <c r="AE246" s="45" t="e">
        <f t="shared" si="85"/>
        <v>#VALUE!</v>
      </c>
      <c r="AF246" s="45" t="e">
        <f t="shared" si="85"/>
        <v>#VALUE!</v>
      </c>
      <c r="AG246" s="45" t="e">
        <f t="shared" si="85"/>
        <v>#VALUE!</v>
      </c>
      <c r="AH246" s="43" t="s">
        <v>22</v>
      </c>
      <c r="AI246" s="44">
        <f>_xlfn.AGGREGATE(9,6,C246:AG246)</f>
        <v>0</v>
      </c>
      <c r="AJ246" s="28"/>
    </row>
    <row r="248" spans="2:36" hidden="1" x14ac:dyDescent="0.15">
      <c r="C248" s="2" t="e">
        <f>YEAR(C251)</f>
        <v>#VALUE!</v>
      </c>
      <c r="D248" s="2" t="e">
        <f>MONTH(C251)</f>
        <v>#VALUE!</v>
      </c>
    </row>
    <row r="249" spans="2:36" x14ac:dyDescent="0.15">
      <c r="B249" s="6" t="s">
        <v>14</v>
      </c>
      <c r="C249" s="107" t="e">
        <f>C251</f>
        <v>#VALUE!</v>
      </c>
      <c r="D249" s="108"/>
      <c r="E249" s="108"/>
      <c r="F249" s="108"/>
      <c r="G249" s="108"/>
      <c r="H249" s="108"/>
      <c r="I249" s="108"/>
      <c r="J249" s="108"/>
      <c r="K249" s="108"/>
      <c r="L249" s="108"/>
      <c r="M249" s="108"/>
      <c r="N249" s="108"/>
      <c r="O249" s="108"/>
      <c r="P249" s="108"/>
      <c r="Q249" s="108"/>
      <c r="R249" s="108"/>
      <c r="S249" s="108"/>
      <c r="T249" s="108"/>
      <c r="U249" s="108"/>
      <c r="V249" s="108"/>
      <c r="W249" s="108"/>
      <c r="X249" s="108"/>
      <c r="Y249" s="108"/>
      <c r="Z249" s="108"/>
      <c r="AA249" s="108"/>
      <c r="AB249" s="108"/>
      <c r="AC249" s="108"/>
      <c r="AD249" s="108"/>
      <c r="AE249" s="108"/>
      <c r="AF249" s="108"/>
      <c r="AG249" s="108"/>
      <c r="AH249" s="108"/>
      <c r="AI249" s="109"/>
    </row>
    <row r="250" spans="2:36" hidden="1" x14ac:dyDescent="0.15">
      <c r="B250" s="34"/>
      <c r="C250" s="21" t="e">
        <f>DATE($C248,$D248,1)</f>
        <v>#VALUE!</v>
      </c>
      <c r="D250" s="21" t="e">
        <f t="shared" ref="D250:AG250" si="86">C250+1</f>
        <v>#VALUE!</v>
      </c>
      <c r="E250" s="21" t="e">
        <f t="shared" si="86"/>
        <v>#VALUE!</v>
      </c>
      <c r="F250" s="21" t="e">
        <f t="shared" si="86"/>
        <v>#VALUE!</v>
      </c>
      <c r="G250" s="21" t="e">
        <f t="shared" si="86"/>
        <v>#VALUE!</v>
      </c>
      <c r="H250" s="21" t="e">
        <f t="shared" si="86"/>
        <v>#VALUE!</v>
      </c>
      <c r="I250" s="21" t="e">
        <f t="shared" si="86"/>
        <v>#VALUE!</v>
      </c>
      <c r="J250" s="21" t="e">
        <f t="shared" si="86"/>
        <v>#VALUE!</v>
      </c>
      <c r="K250" s="21" t="e">
        <f t="shared" si="86"/>
        <v>#VALUE!</v>
      </c>
      <c r="L250" s="21" t="e">
        <f t="shared" si="86"/>
        <v>#VALUE!</v>
      </c>
      <c r="M250" s="21" t="e">
        <f t="shared" si="86"/>
        <v>#VALUE!</v>
      </c>
      <c r="N250" s="21" t="e">
        <f t="shared" si="86"/>
        <v>#VALUE!</v>
      </c>
      <c r="O250" s="21" t="e">
        <f t="shared" si="86"/>
        <v>#VALUE!</v>
      </c>
      <c r="P250" s="21" t="e">
        <f t="shared" si="86"/>
        <v>#VALUE!</v>
      </c>
      <c r="Q250" s="21" t="e">
        <f t="shared" si="86"/>
        <v>#VALUE!</v>
      </c>
      <c r="R250" s="21" t="e">
        <f t="shared" si="86"/>
        <v>#VALUE!</v>
      </c>
      <c r="S250" s="21" t="e">
        <f t="shared" si="86"/>
        <v>#VALUE!</v>
      </c>
      <c r="T250" s="21" t="e">
        <f t="shared" si="86"/>
        <v>#VALUE!</v>
      </c>
      <c r="U250" s="21" t="e">
        <f t="shared" si="86"/>
        <v>#VALUE!</v>
      </c>
      <c r="V250" s="21" t="e">
        <f t="shared" si="86"/>
        <v>#VALUE!</v>
      </c>
      <c r="W250" s="21" t="e">
        <f t="shared" si="86"/>
        <v>#VALUE!</v>
      </c>
      <c r="X250" s="21" t="e">
        <f t="shared" si="86"/>
        <v>#VALUE!</v>
      </c>
      <c r="Y250" s="21" t="e">
        <f t="shared" si="86"/>
        <v>#VALUE!</v>
      </c>
      <c r="Z250" s="21" t="e">
        <f t="shared" si="86"/>
        <v>#VALUE!</v>
      </c>
      <c r="AA250" s="21" t="e">
        <f t="shared" si="86"/>
        <v>#VALUE!</v>
      </c>
      <c r="AB250" s="21" t="e">
        <f t="shared" si="86"/>
        <v>#VALUE!</v>
      </c>
      <c r="AC250" s="21" t="e">
        <f t="shared" si="86"/>
        <v>#VALUE!</v>
      </c>
      <c r="AD250" s="21" t="e">
        <f t="shared" si="86"/>
        <v>#VALUE!</v>
      </c>
      <c r="AE250" s="21" t="e">
        <f t="shared" si="86"/>
        <v>#VALUE!</v>
      </c>
      <c r="AF250" s="21" t="e">
        <f t="shared" si="86"/>
        <v>#VALUE!</v>
      </c>
      <c r="AG250" s="21" t="e">
        <f t="shared" si="86"/>
        <v>#VALUE!</v>
      </c>
      <c r="AH250" s="35"/>
      <c r="AI250" s="36"/>
    </row>
    <row r="251" spans="2:36" x14ac:dyDescent="0.15">
      <c r="B251" s="19" t="s">
        <v>15</v>
      </c>
      <c r="C251" s="37" t="e">
        <f>IF(EDATE(C236,1)&gt;$G$5,"",EDATE(C236,1))</f>
        <v>#VALUE!</v>
      </c>
      <c r="D251" s="21" t="e">
        <f t="shared" ref="D251:AG251" si="87">IF(D250&gt;$G$5,"",IF(C251=EOMONTH(DATE($C248,$D248,1),0),"",IF(C251="","",C251+1)))</f>
        <v>#VALUE!</v>
      </c>
      <c r="E251" s="21" t="e">
        <f t="shared" si="87"/>
        <v>#VALUE!</v>
      </c>
      <c r="F251" s="21" t="e">
        <f t="shared" si="87"/>
        <v>#VALUE!</v>
      </c>
      <c r="G251" s="21" t="e">
        <f t="shared" si="87"/>
        <v>#VALUE!</v>
      </c>
      <c r="H251" s="21" t="e">
        <f t="shared" si="87"/>
        <v>#VALUE!</v>
      </c>
      <c r="I251" s="21" t="e">
        <f t="shared" si="87"/>
        <v>#VALUE!</v>
      </c>
      <c r="J251" s="21" t="e">
        <f t="shared" si="87"/>
        <v>#VALUE!</v>
      </c>
      <c r="K251" s="21" t="e">
        <f t="shared" si="87"/>
        <v>#VALUE!</v>
      </c>
      <c r="L251" s="21" t="e">
        <f t="shared" si="87"/>
        <v>#VALUE!</v>
      </c>
      <c r="M251" s="21" t="e">
        <f t="shared" si="87"/>
        <v>#VALUE!</v>
      </c>
      <c r="N251" s="21" t="e">
        <f t="shared" si="87"/>
        <v>#VALUE!</v>
      </c>
      <c r="O251" s="21" t="e">
        <f t="shared" si="87"/>
        <v>#VALUE!</v>
      </c>
      <c r="P251" s="21" t="e">
        <f t="shared" si="87"/>
        <v>#VALUE!</v>
      </c>
      <c r="Q251" s="21" t="e">
        <f t="shared" si="87"/>
        <v>#VALUE!</v>
      </c>
      <c r="R251" s="21" t="e">
        <f t="shared" si="87"/>
        <v>#VALUE!</v>
      </c>
      <c r="S251" s="21" t="e">
        <f t="shared" si="87"/>
        <v>#VALUE!</v>
      </c>
      <c r="T251" s="21" t="e">
        <f t="shared" si="87"/>
        <v>#VALUE!</v>
      </c>
      <c r="U251" s="21" t="e">
        <f t="shared" si="87"/>
        <v>#VALUE!</v>
      </c>
      <c r="V251" s="21" t="e">
        <f t="shared" si="87"/>
        <v>#VALUE!</v>
      </c>
      <c r="W251" s="21" t="e">
        <f t="shared" si="87"/>
        <v>#VALUE!</v>
      </c>
      <c r="X251" s="21" t="e">
        <f t="shared" si="87"/>
        <v>#VALUE!</v>
      </c>
      <c r="Y251" s="21" t="e">
        <f t="shared" si="87"/>
        <v>#VALUE!</v>
      </c>
      <c r="Z251" s="21" t="e">
        <f t="shared" si="87"/>
        <v>#VALUE!</v>
      </c>
      <c r="AA251" s="21" t="e">
        <f t="shared" si="87"/>
        <v>#VALUE!</v>
      </c>
      <c r="AB251" s="21" t="e">
        <f t="shared" si="87"/>
        <v>#VALUE!</v>
      </c>
      <c r="AC251" s="21" t="e">
        <f t="shared" si="87"/>
        <v>#VALUE!</v>
      </c>
      <c r="AD251" s="21" t="e">
        <f t="shared" si="87"/>
        <v>#VALUE!</v>
      </c>
      <c r="AE251" s="21" t="e">
        <f t="shared" si="87"/>
        <v>#VALUE!</v>
      </c>
      <c r="AF251" s="21" t="e">
        <f t="shared" si="87"/>
        <v>#VALUE!</v>
      </c>
      <c r="AG251" s="21" t="e">
        <f t="shared" si="87"/>
        <v>#VALUE!</v>
      </c>
      <c r="AH251" s="22" t="s">
        <v>16</v>
      </c>
      <c r="AI251" s="23">
        <f>+COUNTIFS(C252:AG252,"土",C253:AG253,"")+COUNTIFS(C252:AG252,"日",C253:AG253,"")</f>
        <v>0</v>
      </c>
    </row>
    <row r="252" spans="2:36" x14ac:dyDescent="0.15">
      <c r="B252" s="24" t="s">
        <v>5</v>
      </c>
      <c r="C252" s="46" t="str">
        <f>IFERROR(TEXT(WEEKDAY(+C251),"aaa"),"")</f>
        <v/>
      </c>
      <c r="D252" s="46" t="str">
        <f t="shared" ref="D252:AG252" si="88">IFERROR(TEXT(WEEKDAY(+D251),"aaa"),"")</f>
        <v/>
      </c>
      <c r="E252" s="46" t="str">
        <f t="shared" si="88"/>
        <v/>
      </c>
      <c r="F252" s="46" t="str">
        <f t="shared" si="88"/>
        <v/>
      </c>
      <c r="G252" s="46" t="str">
        <f t="shared" si="88"/>
        <v/>
      </c>
      <c r="H252" s="46" t="str">
        <f t="shared" si="88"/>
        <v/>
      </c>
      <c r="I252" s="46" t="str">
        <f t="shared" si="88"/>
        <v/>
      </c>
      <c r="J252" s="46" t="str">
        <f t="shared" si="88"/>
        <v/>
      </c>
      <c r="K252" s="46" t="str">
        <f t="shared" si="88"/>
        <v/>
      </c>
      <c r="L252" s="46" t="str">
        <f t="shared" si="88"/>
        <v/>
      </c>
      <c r="M252" s="46" t="str">
        <f t="shared" si="88"/>
        <v/>
      </c>
      <c r="N252" s="46" t="str">
        <f t="shared" si="88"/>
        <v/>
      </c>
      <c r="O252" s="46" t="str">
        <f t="shared" si="88"/>
        <v/>
      </c>
      <c r="P252" s="46" t="str">
        <f t="shared" si="88"/>
        <v/>
      </c>
      <c r="Q252" s="46" t="str">
        <f t="shared" si="88"/>
        <v/>
      </c>
      <c r="R252" s="46" t="str">
        <f t="shared" si="88"/>
        <v/>
      </c>
      <c r="S252" s="46" t="str">
        <f t="shared" si="88"/>
        <v/>
      </c>
      <c r="T252" s="46" t="str">
        <f t="shared" si="88"/>
        <v/>
      </c>
      <c r="U252" s="46" t="str">
        <f t="shared" si="88"/>
        <v/>
      </c>
      <c r="V252" s="46" t="str">
        <f t="shared" si="88"/>
        <v/>
      </c>
      <c r="W252" s="46" t="str">
        <f t="shared" si="88"/>
        <v/>
      </c>
      <c r="X252" s="46" t="str">
        <f t="shared" si="88"/>
        <v/>
      </c>
      <c r="Y252" s="46" t="str">
        <f t="shared" si="88"/>
        <v/>
      </c>
      <c r="Z252" s="46" t="str">
        <f t="shared" si="88"/>
        <v/>
      </c>
      <c r="AA252" s="46" t="str">
        <f t="shared" si="88"/>
        <v/>
      </c>
      <c r="AB252" s="46" t="str">
        <f t="shared" si="88"/>
        <v/>
      </c>
      <c r="AC252" s="46" t="str">
        <f t="shared" si="88"/>
        <v/>
      </c>
      <c r="AD252" s="46" t="str">
        <f t="shared" si="88"/>
        <v/>
      </c>
      <c r="AE252" s="46" t="str">
        <f t="shared" si="88"/>
        <v/>
      </c>
      <c r="AF252" s="46" t="str">
        <f t="shared" si="88"/>
        <v/>
      </c>
      <c r="AG252" s="46" t="str">
        <f t="shared" si="88"/>
        <v/>
      </c>
      <c r="AH252" s="22" t="s">
        <v>20</v>
      </c>
      <c r="AI252" s="23">
        <f>+COUNTIF(C253:AG253,"夏休")+COUNTIF(C253:AG253,"冬休")+COUNTIF(C253:AG253,"中止")+COUNTIF(C253:AG253,"工場")+COUNTIF(C253:AG253,"他")</f>
        <v>0</v>
      </c>
    </row>
    <row r="253" spans="2:36" ht="13.5" customHeight="1" x14ac:dyDescent="0.15">
      <c r="B253" s="110" t="s">
        <v>19</v>
      </c>
      <c r="C253" s="112"/>
      <c r="D253" s="103"/>
      <c r="E253" s="103"/>
      <c r="F253" s="103"/>
      <c r="G253" s="103"/>
      <c r="H253" s="103"/>
      <c r="I253" s="103"/>
      <c r="J253" s="103"/>
      <c r="K253" s="103"/>
      <c r="L253" s="103"/>
      <c r="M253" s="103"/>
      <c r="N253" s="103"/>
      <c r="O253" s="103"/>
      <c r="P253" s="103"/>
      <c r="Q253" s="103"/>
      <c r="R253" s="103"/>
      <c r="S253" s="103"/>
      <c r="T253" s="103"/>
      <c r="U253" s="103"/>
      <c r="V253" s="103"/>
      <c r="W253" s="103"/>
      <c r="X253" s="103"/>
      <c r="Y253" s="103"/>
      <c r="Z253" s="103"/>
      <c r="AA253" s="103"/>
      <c r="AB253" s="103"/>
      <c r="AC253" s="103"/>
      <c r="AD253" s="103"/>
      <c r="AE253" s="103"/>
      <c r="AF253" s="103"/>
      <c r="AG253" s="104"/>
      <c r="AH253" s="25" t="s">
        <v>2</v>
      </c>
      <c r="AI253" s="26">
        <f>COUNT(C251:AG251)-AI252</f>
        <v>0</v>
      </c>
    </row>
    <row r="254" spans="2:36" ht="13.5" customHeight="1" x14ac:dyDescent="0.15">
      <c r="B254" s="111"/>
      <c r="C254" s="112"/>
      <c r="D254" s="103"/>
      <c r="E254" s="103"/>
      <c r="F254" s="103"/>
      <c r="G254" s="103"/>
      <c r="H254" s="103"/>
      <c r="I254" s="103"/>
      <c r="J254" s="103"/>
      <c r="K254" s="103"/>
      <c r="L254" s="103"/>
      <c r="M254" s="103"/>
      <c r="N254" s="103"/>
      <c r="O254" s="103"/>
      <c r="P254" s="103"/>
      <c r="Q254" s="103"/>
      <c r="R254" s="103"/>
      <c r="S254" s="103"/>
      <c r="T254" s="103"/>
      <c r="U254" s="103"/>
      <c r="V254" s="103"/>
      <c r="W254" s="103"/>
      <c r="X254" s="103"/>
      <c r="Y254" s="103"/>
      <c r="Z254" s="103"/>
      <c r="AA254" s="103"/>
      <c r="AB254" s="103"/>
      <c r="AC254" s="103"/>
      <c r="AD254" s="103"/>
      <c r="AE254" s="103"/>
      <c r="AF254" s="103"/>
      <c r="AG254" s="104"/>
      <c r="AH254" s="25" t="s">
        <v>6</v>
      </c>
      <c r="AI254" s="27">
        <f>+COUNTIF(C255:AG256,"休")</f>
        <v>0</v>
      </c>
      <c r="AJ254" s="28" t="e">
        <f>IF(AI255&gt;0.285,"",IF(AI254&lt;AI251,"←計画日数が足りません",""))</f>
        <v>#DIV/0!</v>
      </c>
    </row>
    <row r="255" spans="2:36" ht="13.5" customHeight="1" x14ac:dyDescent="0.15">
      <c r="B255" s="105" t="s">
        <v>0</v>
      </c>
      <c r="C255" s="106"/>
      <c r="D255" s="97"/>
      <c r="E255" s="97"/>
      <c r="F255" s="97"/>
      <c r="G255" s="97"/>
      <c r="H255" s="97"/>
      <c r="I255" s="97"/>
      <c r="J255" s="97"/>
      <c r="K255" s="97"/>
      <c r="L255" s="97"/>
      <c r="M255" s="97"/>
      <c r="N255" s="97"/>
      <c r="O255" s="97"/>
      <c r="P255" s="97"/>
      <c r="Q255" s="97"/>
      <c r="R255" s="97"/>
      <c r="S255" s="97"/>
      <c r="T255" s="97"/>
      <c r="U255" s="97"/>
      <c r="V255" s="97"/>
      <c r="W255" s="97"/>
      <c r="X255" s="97"/>
      <c r="Y255" s="97"/>
      <c r="Z255" s="97"/>
      <c r="AA255" s="97"/>
      <c r="AB255" s="97"/>
      <c r="AC255" s="97"/>
      <c r="AD255" s="97"/>
      <c r="AE255" s="97"/>
      <c r="AF255" s="97"/>
      <c r="AG255" s="98"/>
      <c r="AH255" s="25" t="s">
        <v>8</v>
      </c>
      <c r="AI255" s="29" t="e">
        <f>+AI254/AI253</f>
        <v>#DIV/0!</v>
      </c>
    </row>
    <row r="256" spans="2:36" x14ac:dyDescent="0.15">
      <c r="B256" s="105"/>
      <c r="C256" s="106"/>
      <c r="D256" s="97"/>
      <c r="E256" s="97"/>
      <c r="F256" s="97"/>
      <c r="G256" s="97"/>
      <c r="H256" s="97"/>
      <c r="I256" s="97"/>
      <c r="J256" s="97"/>
      <c r="K256" s="97"/>
      <c r="L256" s="97"/>
      <c r="M256" s="97"/>
      <c r="N256" s="97"/>
      <c r="O256" s="97"/>
      <c r="P256" s="97"/>
      <c r="Q256" s="97"/>
      <c r="R256" s="97"/>
      <c r="S256" s="97"/>
      <c r="T256" s="97"/>
      <c r="U256" s="97"/>
      <c r="V256" s="97"/>
      <c r="W256" s="97"/>
      <c r="X256" s="97"/>
      <c r="Y256" s="97"/>
      <c r="Z256" s="97"/>
      <c r="AA256" s="97"/>
      <c r="AB256" s="97"/>
      <c r="AC256" s="97"/>
      <c r="AD256" s="97"/>
      <c r="AE256" s="97"/>
      <c r="AF256" s="97"/>
      <c r="AG256" s="98"/>
      <c r="AH256" s="25" t="s">
        <v>9</v>
      </c>
      <c r="AI256" s="27">
        <f>+COUNTA(C257:AG258)</f>
        <v>0</v>
      </c>
    </row>
    <row r="257" spans="2:36" x14ac:dyDescent="0.15">
      <c r="B257" s="99" t="s">
        <v>7</v>
      </c>
      <c r="C257" s="101"/>
      <c r="D257" s="95"/>
      <c r="E257" s="95"/>
      <c r="F257" s="95"/>
      <c r="G257" s="95"/>
      <c r="H257" s="95"/>
      <c r="I257" s="95"/>
      <c r="J257" s="95"/>
      <c r="K257" s="95"/>
      <c r="L257" s="95"/>
      <c r="M257" s="95"/>
      <c r="N257" s="95"/>
      <c r="O257" s="95"/>
      <c r="P257" s="95"/>
      <c r="Q257" s="95"/>
      <c r="R257" s="95"/>
      <c r="S257" s="95"/>
      <c r="T257" s="95"/>
      <c r="U257" s="95"/>
      <c r="V257" s="95"/>
      <c r="W257" s="95"/>
      <c r="X257" s="95"/>
      <c r="Y257" s="95"/>
      <c r="Z257" s="95"/>
      <c r="AA257" s="95"/>
      <c r="AB257" s="95"/>
      <c r="AC257" s="95"/>
      <c r="AD257" s="95"/>
      <c r="AE257" s="95"/>
      <c r="AF257" s="95"/>
      <c r="AG257" s="93"/>
      <c r="AH257" s="30" t="s">
        <v>4</v>
      </c>
      <c r="AI257" s="31" t="e">
        <f>+AI256/AI253</f>
        <v>#DIV/0!</v>
      </c>
    </row>
    <row r="258" spans="2:36" x14ac:dyDescent="0.15">
      <c r="B258" s="100"/>
      <c r="C258" s="102"/>
      <c r="D258" s="96"/>
      <c r="E258" s="96"/>
      <c r="F258" s="96"/>
      <c r="G258" s="96"/>
      <c r="H258" s="96"/>
      <c r="I258" s="96"/>
      <c r="J258" s="96"/>
      <c r="K258" s="96"/>
      <c r="L258" s="96"/>
      <c r="M258" s="96"/>
      <c r="N258" s="96"/>
      <c r="O258" s="96"/>
      <c r="P258" s="96"/>
      <c r="Q258" s="96"/>
      <c r="R258" s="96"/>
      <c r="S258" s="96"/>
      <c r="T258" s="96"/>
      <c r="U258" s="96"/>
      <c r="V258" s="96"/>
      <c r="W258" s="96"/>
      <c r="X258" s="96"/>
      <c r="Y258" s="96"/>
      <c r="Z258" s="96"/>
      <c r="AA258" s="96"/>
      <c r="AB258" s="96"/>
      <c r="AC258" s="96"/>
      <c r="AD258" s="96"/>
      <c r="AE258" s="96"/>
      <c r="AF258" s="96"/>
      <c r="AG258" s="94"/>
      <c r="AH258" s="32" t="s">
        <v>13</v>
      </c>
      <c r="AI258" s="33" t="str">
        <f>IF(7&gt;AI253,"対象外",IF(AI256&gt;=AI251,"OK","NG"))</f>
        <v>対象外</v>
      </c>
      <c r="AJ258" s="28" t="str">
        <f>IF(AI258="対象外","←７日間に満たない期間は達成判定の対象外",IF(AI258="NG","←月単位未達成","←月単位達成"))</f>
        <v>←７日間に満たない期間は達成判定の対象外</v>
      </c>
    </row>
    <row r="259" spans="2:36" hidden="1" x14ac:dyDescent="0.15">
      <c r="C259" s="42" t="e">
        <f t="shared" ref="C259:AG259" si="89">IF(AND(DAY(C251)&gt;=22,DAY(C251)&lt;=28,C252="土"),1,0)</f>
        <v>#VALUE!</v>
      </c>
      <c r="D259" s="42" t="e">
        <f t="shared" si="89"/>
        <v>#VALUE!</v>
      </c>
      <c r="E259" s="42" t="e">
        <f t="shared" si="89"/>
        <v>#VALUE!</v>
      </c>
      <c r="F259" s="42" t="e">
        <f t="shared" si="89"/>
        <v>#VALUE!</v>
      </c>
      <c r="G259" s="42" t="e">
        <f t="shared" si="89"/>
        <v>#VALUE!</v>
      </c>
      <c r="H259" s="42" t="e">
        <f t="shared" si="89"/>
        <v>#VALUE!</v>
      </c>
      <c r="I259" s="42" t="e">
        <f t="shared" si="89"/>
        <v>#VALUE!</v>
      </c>
      <c r="J259" s="42" t="e">
        <f t="shared" si="89"/>
        <v>#VALUE!</v>
      </c>
      <c r="K259" s="42" t="e">
        <f t="shared" si="89"/>
        <v>#VALUE!</v>
      </c>
      <c r="L259" s="42" t="e">
        <f t="shared" si="89"/>
        <v>#VALUE!</v>
      </c>
      <c r="M259" s="42" t="e">
        <f t="shared" si="89"/>
        <v>#VALUE!</v>
      </c>
      <c r="N259" s="42" t="e">
        <f t="shared" si="89"/>
        <v>#VALUE!</v>
      </c>
      <c r="O259" s="42" t="e">
        <f t="shared" si="89"/>
        <v>#VALUE!</v>
      </c>
      <c r="P259" s="42" t="e">
        <f t="shared" si="89"/>
        <v>#VALUE!</v>
      </c>
      <c r="Q259" s="42" t="e">
        <f t="shared" si="89"/>
        <v>#VALUE!</v>
      </c>
      <c r="R259" s="42" t="e">
        <f t="shared" si="89"/>
        <v>#VALUE!</v>
      </c>
      <c r="S259" s="42" t="e">
        <f t="shared" si="89"/>
        <v>#VALUE!</v>
      </c>
      <c r="T259" s="42" t="e">
        <f t="shared" si="89"/>
        <v>#VALUE!</v>
      </c>
      <c r="U259" s="42" t="e">
        <f t="shared" si="89"/>
        <v>#VALUE!</v>
      </c>
      <c r="V259" s="42" t="e">
        <f t="shared" si="89"/>
        <v>#VALUE!</v>
      </c>
      <c r="W259" s="42" t="e">
        <f t="shared" si="89"/>
        <v>#VALUE!</v>
      </c>
      <c r="X259" s="42" t="e">
        <f t="shared" si="89"/>
        <v>#VALUE!</v>
      </c>
      <c r="Y259" s="42" t="e">
        <f t="shared" si="89"/>
        <v>#VALUE!</v>
      </c>
      <c r="Z259" s="42" t="e">
        <f t="shared" si="89"/>
        <v>#VALUE!</v>
      </c>
      <c r="AA259" s="42" t="e">
        <f t="shared" si="89"/>
        <v>#VALUE!</v>
      </c>
      <c r="AB259" s="42" t="e">
        <f t="shared" si="89"/>
        <v>#VALUE!</v>
      </c>
      <c r="AC259" s="42" t="e">
        <f t="shared" si="89"/>
        <v>#VALUE!</v>
      </c>
      <c r="AD259" s="42" t="e">
        <f t="shared" si="89"/>
        <v>#VALUE!</v>
      </c>
      <c r="AE259" s="42" t="e">
        <f t="shared" si="89"/>
        <v>#VALUE!</v>
      </c>
      <c r="AF259" s="42" t="e">
        <f t="shared" si="89"/>
        <v>#VALUE!</v>
      </c>
      <c r="AG259" s="42" t="e">
        <f t="shared" si="89"/>
        <v>#VALUE!</v>
      </c>
      <c r="AH259" s="43" t="s">
        <v>21</v>
      </c>
      <c r="AI259" s="44">
        <f>_xlfn.AGGREGATE(9,6,C259:AG259)</f>
        <v>0</v>
      </c>
      <c r="AJ259" s="28"/>
    </row>
    <row r="260" spans="2:36" hidden="1" x14ac:dyDescent="0.15">
      <c r="C260" s="45" t="e">
        <f t="shared" ref="C260:AG260" si="90">IF(AND(DAY(C251)&gt;=22,DAY(C251)&lt;=28,C252="土",OR(C257="休",C257="雨")),1,0)</f>
        <v>#VALUE!</v>
      </c>
      <c r="D260" s="45" t="e">
        <f t="shared" si="90"/>
        <v>#VALUE!</v>
      </c>
      <c r="E260" s="45" t="e">
        <f t="shared" si="90"/>
        <v>#VALUE!</v>
      </c>
      <c r="F260" s="45" t="e">
        <f t="shared" si="90"/>
        <v>#VALUE!</v>
      </c>
      <c r="G260" s="45" t="e">
        <f t="shared" si="90"/>
        <v>#VALUE!</v>
      </c>
      <c r="H260" s="45" t="e">
        <f t="shared" si="90"/>
        <v>#VALUE!</v>
      </c>
      <c r="I260" s="45" t="e">
        <f t="shared" si="90"/>
        <v>#VALUE!</v>
      </c>
      <c r="J260" s="45" t="e">
        <f t="shared" si="90"/>
        <v>#VALUE!</v>
      </c>
      <c r="K260" s="45" t="e">
        <f t="shared" si="90"/>
        <v>#VALUE!</v>
      </c>
      <c r="L260" s="45" t="e">
        <f t="shared" si="90"/>
        <v>#VALUE!</v>
      </c>
      <c r="M260" s="45" t="e">
        <f t="shared" si="90"/>
        <v>#VALUE!</v>
      </c>
      <c r="N260" s="45" t="e">
        <f t="shared" si="90"/>
        <v>#VALUE!</v>
      </c>
      <c r="O260" s="45" t="e">
        <f t="shared" si="90"/>
        <v>#VALUE!</v>
      </c>
      <c r="P260" s="45" t="e">
        <f t="shared" si="90"/>
        <v>#VALUE!</v>
      </c>
      <c r="Q260" s="45" t="e">
        <f t="shared" si="90"/>
        <v>#VALUE!</v>
      </c>
      <c r="R260" s="45" t="e">
        <f t="shared" si="90"/>
        <v>#VALUE!</v>
      </c>
      <c r="S260" s="45" t="e">
        <f t="shared" si="90"/>
        <v>#VALUE!</v>
      </c>
      <c r="T260" s="45" t="e">
        <f t="shared" si="90"/>
        <v>#VALUE!</v>
      </c>
      <c r="U260" s="45" t="e">
        <f t="shared" si="90"/>
        <v>#VALUE!</v>
      </c>
      <c r="V260" s="45" t="e">
        <f t="shared" si="90"/>
        <v>#VALUE!</v>
      </c>
      <c r="W260" s="45" t="e">
        <f t="shared" si="90"/>
        <v>#VALUE!</v>
      </c>
      <c r="X260" s="45" t="e">
        <f t="shared" si="90"/>
        <v>#VALUE!</v>
      </c>
      <c r="Y260" s="45" t="e">
        <f t="shared" si="90"/>
        <v>#VALUE!</v>
      </c>
      <c r="Z260" s="45" t="e">
        <f t="shared" si="90"/>
        <v>#VALUE!</v>
      </c>
      <c r="AA260" s="45" t="e">
        <f t="shared" si="90"/>
        <v>#VALUE!</v>
      </c>
      <c r="AB260" s="45" t="e">
        <f t="shared" si="90"/>
        <v>#VALUE!</v>
      </c>
      <c r="AC260" s="45" t="e">
        <f t="shared" si="90"/>
        <v>#VALUE!</v>
      </c>
      <c r="AD260" s="45" t="e">
        <f t="shared" si="90"/>
        <v>#VALUE!</v>
      </c>
      <c r="AE260" s="45" t="e">
        <f t="shared" si="90"/>
        <v>#VALUE!</v>
      </c>
      <c r="AF260" s="45" t="e">
        <f t="shared" si="90"/>
        <v>#VALUE!</v>
      </c>
      <c r="AG260" s="45" t="e">
        <f t="shared" si="90"/>
        <v>#VALUE!</v>
      </c>
      <c r="AH260" s="43" t="s">
        <v>22</v>
      </c>
      <c r="AI260" s="44">
        <f>_xlfn.AGGREGATE(9,6,C260:AG260)</f>
        <v>0</v>
      </c>
      <c r="AJ260" s="28"/>
    </row>
    <row r="262" spans="2:36" hidden="1" x14ac:dyDescent="0.15">
      <c r="C262" s="2" t="e">
        <f>YEAR(C265)</f>
        <v>#VALUE!</v>
      </c>
      <c r="D262" s="2" t="e">
        <f>MONTH(C265)</f>
        <v>#VALUE!</v>
      </c>
    </row>
    <row r="263" spans="2:36" x14ac:dyDescent="0.15">
      <c r="B263" s="6" t="s">
        <v>14</v>
      </c>
      <c r="C263" s="107" t="e">
        <f>C265</f>
        <v>#VALUE!</v>
      </c>
      <c r="D263" s="108"/>
      <c r="E263" s="108"/>
      <c r="F263" s="108"/>
      <c r="G263" s="108"/>
      <c r="H263" s="108"/>
      <c r="I263" s="108"/>
      <c r="J263" s="108"/>
      <c r="K263" s="108"/>
      <c r="L263" s="108"/>
      <c r="M263" s="108"/>
      <c r="N263" s="108"/>
      <c r="O263" s="108"/>
      <c r="P263" s="108"/>
      <c r="Q263" s="108"/>
      <c r="R263" s="108"/>
      <c r="S263" s="108"/>
      <c r="T263" s="108"/>
      <c r="U263" s="108"/>
      <c r="V263" s="108"/>
      <c r="W263" s="108"/>
      <c r="X263" s="108"/>
      <c r="Y263" s="108"/>
      <c r="Z263" s="108"/>
      <c r="AA263" s="108"/>
      <c r="AB263" s="108"/>
      <c r="AC263" s="108"/>
      <c r="AD263" s="108"/>
      <c r="AE263" s="108"/>
      <c r="AF263" s="108"/>
      <c r="AG263" s="108"/>
      <c r="AH263" s="108"/>
      <c r="AI263" s="109"/>
    </row>
    <row r="264" spans="2:36" hidden="1" x14ac:dyDescent="0.15">
      <c r="B264" s="34"/>
      <c r="C264" s="21" t="e">
        <f>DATE($C262,$D262,1)</f>
        <v>#VALUE!</v>
      </c>
      <c r="D264" s="21" t="e">
        <f t="shared" ref="D264:AG264" si="91">C264+1</f>
        <v>#VALUE!</v>
      </c>
      <c r="E264" s="21" t="e">
        <f t="shared" si="91"/>
        <v>#VALUE!</v>
      </c>
      <c r="F264" s="21" t="e">
        <f t="shared" si="91"/>
        <v>#VALUE!</v>
      </c>
      <c r="G264" s="21" t="e">
        <f t="shared" si="91"/>
        <v>#VALUE!</v>
      </c>
      <c r="H264" s="21" t="e">
        <f t="shared" si="91"/>
        <v>#VALUE!</v>
      </c>
      <c r="I264" s="21" t="e">
        <f t="shared" si="91"/>
        <v>#VALUE!</v>
      </c>
      <c r="J264" s="21" t="e">
        <f t="shared" si="91"/>
        <v>#VALUE!</v>
      </c>
      <c r="K264" s="21" t="e">
        <f t="shared" si="91"/>
        <v>#VALUE!</v>
      </c>
      <c r="L264" s="21" t="e">
        <f t="shared" si="91"/>
        <v>#VALUE!</v>
      </c>
      <c r="M264" s="21" t="e">
        <f t="shared" si="91"/>
        <v>#VALUE!</v>
      </c>
      <c r="N264" s="21" t="e">
        <f t="shared" si="91"/>
        <v>#VALUE!</v>
      </c>
      <c r="O264" s="21" t="e">
        <f t="shared" si="91"/>
        <v>#VALUE!</v>
      </c>
      <c r="P264" s="21" t="e">
        <f t="shared" si="91"/>
        <v>#VALUE!</v>
      </c>
      <c r="Q264" s="21" t="e">
        <f t="shared" si="91"/>
        <v>#VALUE!</v>
      </c>
      <c r="R264" s="21" t="e">
        <f t="shared" si="91"/>
        <v>#VALUE!</v>
      </c>
      <c r="S264" s="21" t="e">
        <f t="shared" si="91"/>
        <v>#VALUE!</v>
      </c>
      <c r="T264" s="21" t="e">
        <f t="shared" si="91"/>
        <v>#VALUE!</v>
      </c>
      <c r="U264" s="21" t="e">
        <f t="shared" si="91"/>
        <v>#VALUE!</v>
      </c>
      <c r="V264" s="21" t="e">
        <f t="shared" si="91"/>
        <v>#VALUE!</v>
      </c>
      <c r="W264" s="21" t="e">
        <f t="shared" si="91"/>
        <v>#VALUE!</v>
      </c>
      <c r="X264" s="21" t="e">
        <f t="shared" si="91"/>
        <v>#VALUE!</v>
      </c>
      <c r="Y264" s="21" t="e">
        <f t="shared" si="91"/>
        <v>#VALUE!</v>
      </c>
      <c r="Z264" s="21" t="e">
        <f t="shared" si="91"/>
        <v>#VALUE!</v>
      </c>
      <c r="AA264" s="21" t="e">
        <f t="shared" si="91"/>
        <v>#VALUE!</v>
      </c>
      <c r="AB264" s="21" t="e">
        <f t="shared" si="91"/>
        <v>#VALUE!</v>
      </c>
      <c r="AC264" s="21" t="e">
        <f t="shared" si="91"/>
        <v>#VALUE!</v>
      </c>
      <c r="AD264" s="21" t="e">
        <f t="shared" si="91"/>
        <v>#VALUE!</v>
      </c>
      <c r="AE264" s="21" t="e">
        <f t="shared" si="91"/>
        <v>#VALUE!</v>
      </c>
      <c r="AF264" s="21" t="e">
        <f t="shared" si="91"/>
        <v>#VALUE!</v>
      </c>
      <c r="AG264" s="21" t="e">
        <f t="shared" si="91"/>
        <v>#VALUE!</v>
      </c>
      <c r="AH264" s="35"/>
      <c r="AI264" s="36"/>
    </row>
    <row r="265" spans="2:36" x14ac:dyDescent="0.15">
      <c r="B265" s="19" t="s">
        <v>15</v>
      </c>
      <c r="C265" s="37" t="e">
        <f>IF(EDATE(C250,1)&gt;$G$5,"",EDATE(C250,1))</f>
        <v>#VALUE!</v>
      </c>
      <c r="D265" s="21" t="e">
        <f t="shared" ref="D265:AG265" si="92">IF(D264&gt;$G$5,"",IF(C265=EOMONTH(DATE($C262,$D262,1),0),"",IF(C265="","",C265+1)))</f>
        <v>#VALUE!</v>
      </c>
      <c r="E265" s="21" t="e">
        <f t="shared" si="92"/>
        <v>#VALUE!</v>
      </c>
      <c r="F265" s="21" t="e">
        <f t="shared" si="92"/>
        <v>#VALUE!</v>
      </c>
      <c r="G265" s="21" t="e">
        <f t="shared" si="92"/>
        <v>#VALUE!</v>
      </c>
      <c r="H265" s="21" t="e">
        <f t="shared" si="92"/>
        <v>#VALUE!</v>
      </c>
      <c r="I265" s="21" t="e">
        <f t="shared" si="92"/>
        <v>#VALUE!</v>
      </c>
      <c r="J265" s="21" t="e">
        <f t="shared" si="92"/>
        <v>#VALUE!</v>
      </c>
      <c r="K265" s="21" t="e">
        <f t="shared" si="92"/>
        <v>#VALUE!</v>
      </c>
      <c r="L265" s="21" t="e">
        <f t="shared" si="92"/>
        <v>#VALUE!</v>
      </c>
      <c r="M265" s="21" t="e">
        <f t="shared" si="92"/>
        <v>#VALUE!</v>
      </c>
      <c r="N265" s="21" t="e">
        <f t="shared" si="92"/>
        <v>#VALUE!</v>
      </c>
      <c r="O265" s="21" t="e">
        <f t="shared" si="92"/>
        <v>#VALUE!</v>
      </c>
      <c r="P265" s="21" t="e">
        <f t="shared" si="92"/>
        <v>#VALUE!</v>
      </c>
      <c r="Q265" s="21" t="e">
        <f t="shared" si="92"/>
        <v>#VALUE!</v>
      </c>
      <c r="R265" s="21" t="e">
        <f t="shared" si="92"/>
        <v>#VALUE!</v>
      </c>
      <c r="S265" s="21" t="e">
        <f t="shared" si="92"/>
        <v>#VALUE!</v>
      </c>
      <c r="T265" s="21" t="e">
        <f t="shared" si="92"/>
        <v>#VALUE!</v>
      </c>
      <c r="U265" s="21" t="e">
        <f t="shared" si="92"/>
        <v>#VALUE!</v>
      </c>
      <c r="V265" s="21" t="e">
        <f t="shared" si="92"/>
        <v>#VALUE!</v>
      </c>
      <c r="W265" s="21" t="e">
        <f t="shared" si="92"/>
        <v>#VALUE!</v>
      </c>
      <c r="X265" s="21" t="e">
        <f t="shared" si="92"/>
        <v>#VALUE!</v>
      </c>
      <c r="Y265" s="21" t="e">
        <f t="shared" si="92"/>
        <v>#VALUE!</v>
      </c>
      <c r="Z265" s="21" t="e">
        <f t="shared" si="92"/>
        <v>#VALUE!</v>
      </c>
      <c r="AA265" s="21" t="e">
        <f t="shared" si="92"/>
        <v>#VALUE!</v>
      </c>
      <c r="AB265" s="21" t="e">
        <f t="shared" si="92"/>
        <v>#VALUE!</v>
      </c>
      <c r="AC265" s="21" t="e">
        <f t="shared" si="92"/>
        <v>#VALUE!</v>
      </c>
      <c r="AD265" s="21" t="e">
        <f t="shared" si="92"/>
        <v>#VALUE!</v>
      </c>
      <c r="AE265" s="21" t="e">
        <f t="shared" si="92"/>
        <v>#VALUE!</v>
      </c>
      <c r="AF265" s="21" t="e">
        <f t="shared" si="92"/>
        <v>#VALUE!</v>
      </c>
      <c r="AG265" s="21" t="e">
        <f t="shared" si="92"/>
        <v>#VALUE!</v>
      </c>
      <c r="AH265" s="22" t="s">
        <v>16</v>
      </c>
      <c r="AI265" s="23">
        <f>+COUNTIFS(C266:AG266,"土",C267:AG267,"")+COUNTIFS(C266:AG266,"日",C267:AG267,"")</f>
        <v>0</v>
      </c>
    </row>
    <row r="266" spans="2:36" x14ac:dyDescent="0.15">
      <c r="B266" s="24" t="s">
        <v>5</v>
      </c>
      <c r="C266" s="46" t="str">
        <f>IFERROR(TEXT(WEEKDAY(+C265),"aaa"),"")</f>
        <v/>
      </c>
      <c r="D266" s="46" t="str">
        <f t="shared" ref="D266:AG266" si="93">IFERROR(TEXT(WEEKDAY(+D265),"aaa"),"")</f>
        <v/>
      </c>
      <c r="E266" s="46" t="str">
        <f t="shared" si="93"/>
        <v/>
      </c>
      <c r="F266" s="46" t="str">
        <f t="shared" si="93"/>
        <v/>
      </c>
      <c r="G266" s="46" t="str">
        <f t="shared" si="93"/>
        <v/>
      </c>
      <c r="H266" s="46" t="str">
        <f t="shared" si="93"/>
        <v/>
      </c>
      <c r="I266" s="46" t="str">
        <f t="shared" si="93"/>
        <v/>
      </c>
      <c r="J266" s="46" t="str">
        <f t="shared" si="93"/>
        <v/>
      </c>
      <c r="K266" s="46" t="str">
        <f t="shared" si="93"/>
        <v/>
      </c>
      <c r="L266" s="46" t="str">
        <f t="shared" si="93"/>
        <v/>
      </c>
      <c r="M266" s="46" t="str">
        <f t="shared" si="93"/>
        <v/>
      </c>
      <c r="N266" s="46" t="str">
        <f t="shared" si="93"/>
        <v/>
      </c>
      <c r="O266" s="46" t="str">
        <f t="shared" si="93"/>
        <v/>
      </c>
      <c r="P266" s="46" t="str">
        <f t="shared" si="93"/>
        <v/>
      </c>
      <c r="Q266" s="46" t="str">
        <f t="shared" si="93"/>
        <v/>
      </c>
      <c r="R266" s="46" t="str">
        <f t="shared" si="93"/>
        <v/>
      </c>
      <c r="S266" s="46" t="str">
        <f t="shared" si="93"/>
        <v/>
      </c>
      <c r="T266" s="46" t="str">
        <f t="shared" si="93"/>
        <v/>
      </c>
      <c r="U266" s="46" t="str">
        <f t="shared" si="93"/>
        <v/>
      </c>
      <c r="V266" s="46" t="str">
        <f t="shared" si="93"/>
        <v/>
      </c>
      <c r="W266" s="46" t="str">
        <f t="shared" si="93"/>
        <v/>
      </c>
      <c r="X266" s="46" t="str">
        <f t="shared" si="93"/>
        <v/>
      </c>
      <c r="Y266" s="46" t="str">
        <f t="shared" si="93"/>
        <v/>
      </c>
      <c r="Z266" s="46" t="str">
        <f t="shared" si="93"/>
        <v/>
      </c>
      <c r="AA266" s="46" t="str">
        <f t="shared" si="93"/>
        <v/>
      </c>
      <c r="AB266" s="46" t="str">
        <f t="shared" si="93"/>
        <v/>
      </c>
      <c r="AC266" s="46" t="str">
        <f t="shared" si="93"/>
        <v/>
      </c>
      <c r="AD266" s="46" t="str">
        <f t="shared" si="93"/>
        <v/>
      </c>
      <c r="AE266" s="46" t="str">
        <f t="shared" si="93"/>
        <v/>
      </c>
      <c r="AF266" s="46" t="str">
        <f t="shared" si="93"/>
        <v/>
      </c>
      <c r="AG266" s="46" t="str">
        <f t="shared" si="93"/>
        <v/>
      </c>
      <c r="AH266" s="22" t="s">
        <v>20</v>
      </c>
      <c r="AI266" s="23">
        <f>+COUNTIF(C267:AG267,"夏休")+COUNTIF(C267:AG267,"冬休")+COUNTIF(C267:AG267,"中止")+COUNTIF(C267:AG267,"工場")+COUNTIF(C267:AG267,"他")</f>
        <v>0</v>
      </c>
    </row>
    <row r="267" spans="2:36" ht="13.5" customHeight="1" x14ac:dyDescent="0.15">
      <c r="B267" s="110" t="s">
        <v>19</v>
      </c>
      <c r="C267" s="112"/>
      <c r="D267" s="103"/>
      <c r="E267" s="103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3"/>
      <c r="R267" s="103"/>
      <c r="S267" s="103"/>
      <c r="T267" s="103"/>
      <c r="U267" s="103"/>
      <c r="V267" s="103"/>
      <c r="W267" s="103"/>
      <c r="X267" s="103"/>
      <c r="Y267" s="103"/>
      <c r="Z267" s="103"/>
      <c r="AA267" s="103"/>
      <c r="AB267" s="103"/>
      <c r="AC267" s="103"/>
      <c r="AD267" s="103"/>
      <c r="AE267" s="103"/>
      <c r="AF267" s="103"/>
      <c r="AG267" s="104"/>
      <c r="AH267" s="25" t="s">
        <v>2</v>
      </c>
      <c r="AI267" s="26">
        <f>COUNT(C265:AG265)-AI266</f>
        <v>0</v>
      </c>
    </row>
    <row r="268" spans="2:36" ht="13.5" customHeight="1" x14ac:dyDescent="0.15">
      <c r="B268" s="111"/>
      <c r="C268" s="112"/>
      <c r="D268" s="103"/>
      <c r="E268" s="103"/>
      <c r="F268" s="103"/>
      <c r="G268" s="103"/>
      <c r="H268" s="103"/>
      <c r="I268" s="103"/>
      <c r="J268" s="103"/>
      <c r="K268" s="103"/>
      <c r="L268" s="103"/>
      <c r="M268" s="103"/>
      <c r="N268" s="103"/>
      <c r="O268" s="103"/>
      <c r="P268" s="103"/>
      <c r="Q268" s="103"/>
      <c r="R268" s="103"/>
      <c r="S268" s="103"/>
      <c r="T268" s="103"/>
      <c r="U268" s="103"/>
      <c r="V268" s="103"/>
      <c r="W268" s="103"/>
      <c r="X268" s="103"/>
      <c r="Y268" s="103"/>
      <c r="Z268" s="103"/>
      <c r="AA268" s="103"/>
      <c r="AB268" s="103"/>
      <c r="AC268" s="103"/>
      <c r="AD268" s="103"/>
      <c r="AE268" s="103"/>
      <c r="AF268" s="103"/>
      <c r="AG268" s="104"/>
      <c r="AH268" s="25" t="s">
        <v>6</v>
      </c>
      <c r="AI268" s="27">
        <f>+COUNTIF(C269:AG270,"休")</f>
        <v>0</v>
      </c>
      <c r="AJ268" s="28" t="e">
        <f>IF(AI269&gt;0.285,"",IF(AI268&lt;AI265,"←計画日数が足りません",""))</f>
        <v>#DIV/0!</v>
      </c>
    </row>
    <row r="269" spans="2:36" ht="13.5" customHeight="1" x14ac:dyDescent="0.15">
      <c r="B269" s="105" t="s">
        <v>0</v>
      </c>
      <c r="C269" s="106"/>
      <c r="D269" s="97"/>
      <c r="E269" s="97"/>
      <c r="F269" s="97"/>
      <c r="G269" s="97"/>
      <c r="H269" s="97"/>
      <c r="I269" s="97"/>
      <c r="J269" s="97"/>
      <c r="K269" s="97"/>
      <c r="L269" s="97"/>
      <c r="M269" s="97"/>
      <c r="N269" s="97"/>
      <c r="O269" s="97"/>
      <c r="P269" s="97"/>
      <c r="Q269" s="97"/>
      <c r="R269" s="97"/>
      <c r="S269" s="97"/>
      <c r="T269" s="97"/>
      <c r="U269" s="97"/>
      <c r="V269" s="97"/>
      <c r="W269" s="97"/>
      <c r="X269" s="97"/>
      <c r="Y269" s="97"/>
      <c r="Z269" s="97"/>
      <c r="AA269" s="97"/>
      <c r="AB269" s="97"/>
      <c r="AC269" s="97"/>
      <c r="AD269" s="97"/>
      <c r="AE269" s="97"/>
      <c r="AF269" s="97"/>
      <c r="AG269" s="98"/>
      <c r="AH269" s="25" t="s">
        <v>8</v>
      </c>
      <c r="AI269" s="29" t="e">
        <f>+AI268/AI267</f>
        <v>#DIV/0!</v>
      </c>
    </row>
    <row r="270" spans="2:36" x14ac:dyDescent="0.15">
      <c r="B270" s="105"/>
      <c r="C270" s="106"/>
      <c r="D270" s="97"/>
      <c r="E270" s="97"/>
      <c r="F270" s="97"/>
      <c r="G270" s="97"/>
      <c r="H270" s="97"/>
      <c r="I270" s="97"/>
      <c r="J270" s="97"/>
      <c r="K270" s="97"/>
      <c r="L270" s="97"/>
      <c r="M270" s="97"/>
      <c r="N270" s="97"/>
      <c r="O270" s="97"/>
      <c r="P270" s="97"/>
      <c r="Q270" s="97"/>
      <c r="R270" s="97"/>
      <c r="S270" s="97"/>
      <c r="T270" s="97"/>
      <c r="U270" s="97"/>
      <c r="V270" s="97"/>
      <c r="W270" s="97"/>
      <c r="X270" s="97"/>
      <c r="Y270" s="97"/>
      <c r="Z270" s="97"/>
      <c r="AA270" s="97"/>
      <c r="AB270" s="97"/>
      <c r="AC270" s="97"/>
      <c r="AD270" s="97"/>
      <c r="AE270" s="97"/>
      <c r="AF270" s="97"/>
      <c r="AG270" s="98"/>
      <c r="AH270" s="25" t="s">
        <v>9</v>
      </c>
      <c r="AI270" s="27">
        <f>+COUNTA(C271:AG272)</f>
        <v>0</v>
      </c>
    </row>
    <row r="271" spans="2:36" x14ac:dyDescent="0.15">
      <c r="B271" s="99" t="s">
        <v>7</v>
      </c>
      <c r="C271" s="101"/>
      <c r="D271" s="95"/>
      <c r="E271" s="95"/>
      <c r="F271" s="95"/>
      <c r="G271" s="95"/>
      <c r="H271" s="95"/>
      <c r="I271" s="95"/>
      <c r="J271" s="95"/>
      <c r="K271" s="95"/>
      <c r="L271" s="95"/>
      <c r="M271" s="95"/>
      <c r="N271" s="95"/>
      <c r="O271" s="95"/>
      <c r="P271" s="95"/>
      <c r="Q271" s="95"/>
      <c r="R271" s="95"/>
      <c r="S271" s="95"/>
      <c r="T271" s="95"/>
      <c r="U271" s="95"/>
      <c r="V271" s="95"/>
      <c r="W271" s="95"/>
      <c r="X271" s="95"/>
      <c r="Y271" s="95"/>
      <c r="Z271" s="95"/>
      <c r="AA271" s="95"/>
      <c r="AB271" s="95"/>
      <c r="AC271" s="95"/>
      <c r="AD271" s="95"/>
      <c r="AE271" s="95"/>
      <c r="AF271" s="95"/>
      <c r="AG271" s="93"/>
      <c r="AH271" s="30" t="s">
        <v>4</v>
      </c>
      <c r="AI271" s="31" t="e">
        <f>+AI270/AI267</f>
        <v>#DIV/0!</v>
      </c>
    </row>
    <row r="272" spans="2:36" x14ac:dyDescent="0.15">
      <c r="B272" s="100"/>
      <c r="C272" s="102"/>
      <c r="D272" s="96"/>
      <c r="E272" s="96"/>
      <c r="F272" s="96"/>
      <c r="G272" s="96"/>
      <c r="H272" s="96"/>
      <c r="I272" s="96"/>
      <c r="J272" s="96"/>
      <c r="K272" s="96"/>
      <c r="L272" s="96"/>
      <c r="M272" s="96"/>
      <c r="N272" s="96"/>
      <c r="O272" s="96"/>
      <c r="P272" s="96"/>
      <c r="Q272" s="96"/>
      <c r="R272" s="96"/>
      <c r="S272" s="96"/>
      <c r="T272" s="96"/>
      <c r="U272" s="96"/>
      <c r="V272" s="96"/>
      <c r="W272" s="96"/>
      <c r="X272" s="96"/>
      <c r="Y272" s="96"/>
      <c r="Z272" s="96"/>
      <c r="AA272" s="96"/>
      <c r="AB272" s="96"/>
      <c r="AC272" s="96"/>
      <c r="AD272" s="96"/>
      <c r="AE272" s="96"/>
      <c r="AF272" s="96"/>
      <c r="AG272" s="94"/>
      <c r="AH272" s="32" t="s">
        <v>13</v>
      </c>
      <c r="AI272" s="33" t="str">
        <f>IF(7&gt;AI267,"対象外",IF(AI270&gt;=AI265,"OK","NG"))</f>
        <v>対象外</v>
      </c>
      <c r="AJ272" s="28" t="str">
        <f>IF(AI272="対象外","←７日間に満たない期間は達成判定の対象外",IF(AI272="NG","←月単位未達成","←月単位達成"))</f>
        <v>←７日間に満たない期間は達成判定の対象外</v>
      </c>
    </row>
    <row r="273" spans="2:36" hidden="1" x14ac:dyDescent="0.15">
      <c r="C273" s="42" t="e">
        <f t="shared" ref="C273:AG273" si="94">IF(AND(DAY(C265)&gt;=22,DAY(C265)&lt;=28,C266="土"),1,0)</f>
        <v>#VALUE!</v>
      </c>
      <c r="D273" s="42" t="e">
        <f t="shared" si="94"/>
        <v>#VALUE!</v>
      </c>
      <c r="E273" s="42" t="e">
        <f t="shared" si="94"/>
        <v>#VALUE!</v>
      </c>
      <c r="F273" s="42" t="e">
        <f t="shared" si="94"/>
        <v>#VALUE!</v>
      </c>
      <c r="G273" s="42" t="e">
        <f t="shared" si="94"/>
        <v>#VALUE!</v>
      </c>
      <c r="H273" s="42" t="e">
        <f t="shared" si="94"/>
        <v>#VALUE!</v>
      </c>
      <c r="I273" s="42" t="e">
        <f t="shared" si="94"/>
        <v>#VALUE!</v>
      </c>
      <c r="J273" s="42" t="e">
        <f t="shared" si="94"/>
        <v>#VALUE!</v>
      </c>
      <c r="K273" s="42" t="e">
        <f t="shared" si="94"/>
        <v>#VALUE!</v>
      </c>
      <c r="L273" s="42" t="e">
        <f t="shared" si="94"/>
        <v>#VALUE!</v>
      </c>
      <c r="M273" s="42" t="e">
        <f t="shared" si="94"/>
        <v>#VALUE!</v>
      </c>
      <c r="N273" s="42" t="e">
        <f t="shared" si="94"/>
        <v>#VALUE!</v>
      </c>
      <c r="O273" s="42" t="e">
        <f t="shared" si="94"/>
        <v>#VALUE!</v>
      </c>
      <c r="P273" s="42" t="e">
        <f t="shared" si="94"/>
        <v>#VALUE!</v>
      </c>
      <c r="Q273" s="42" t="e">
        <f t="shared" si="94"/>
        <v>#VALUE!</v>
      </c>
      <c r="R273" s="42" t="e">
        <f t="shared" si="94"/>
        <v>#VALUE!</v>
      </c>
      <c r="S273" s="42" t="e">
        <f t="shared" si="94"/>
        <v>#VALUE!</v>
      </c>
      <c r="T273" s="42" t="e">
        <f t="shared" si="94"/>
        <v>#VALUE!</v>
      </c>
      <c r="U273" s="42" t="e">
        <f t="shared" si="94"/>
        <v>#VALUE!</v>
      </c>
      <c r="V273" s="42" t="e">
        <f t="shared" si="94"/>
        <v>#VALUE!</v>
      </c>
      <c r="W273" s="42" t="e">
        <f t="shared" si="94"/>
        <v>#VALUE!</v>
      </c>
      <c r="X273" s="42" t="e">
        <f t="shared" si="94"/>
        <v>#VALUE!</v>
      </c>
      <c r="Y273" s="42" t="e">
        <f t="shared" si="94"/>
        <v>#VALUE!</v>
      </c>
      <c r="Z273" s="42" t="e">
        <f t="shared" si="94"/>
        <v>#VALUE!</v>
      </c>
      <c r="AA273" s="42" t="e">
        <f t="shared" si="94"/>
        <v>#VALUE!</v>
      </c>
      <c r="AB273" s="42" t="e">
        <f t="shared" si="94"/>
        <v>#VALUE!</v>
      </c>
      <c r="AC273" s="42" t="e">
        <f t="shared" si="94"/>
        <v>#VALUE!</v>
      </c>
      <c r="AD273" s="42" t="e">
        <f t="shared" si="94"/>
        <v>#VALUE!</v>
      </c>
      <c r="AE273" s="42" t="e">
        <f t="shared" si="94"/>
        <v>#VALUE!</v>
      </c>
      <c r="AF273" s="42" t="e">
        <f t="shared" si="94"/>
        <v>#VALUE!</v>
      </c>
      <c r="AG273" s="42" t="e">
        <f t="shared" si="94"/>
        <v>#VALUE!</v>
      </c>
      <c r="AH273" s="43" t="s">
        <v>21</v>
      </c>
      <c r="AI273" s="44">
        <f>_xlfn.AGGREGATE(9,6,C273:AG273)</f>
        <v>0</v>
      </c>
      <c r="AJ273" s="28"/>
    </row>
    <row r="274" spans="2:36" hidden="1" x14ac:dyDescent="0.15">
      <c r="C274" s="45" t="e">
        <f t="shared" ref="C274:AG274" si="95">IF(AND(DAY(C265)&gt;=22,DAY(C265)&lt;=28,C266="土",OR(C271="休",C271="雨")),1,0)</f>
        <v>#VALUE!</v>
      </c>
      <c r="D274" s="45" t="e">
        <f t="shared" si="95"/>
        <v>#VALUE!</v>
      </c>
      <c r="E274" s="45" t="e">
        <f t="shared" si="95"/>
        <v>#VALUE!</v>
      </c>
      <c r="F274" s="45" t="e">
        <f t="shared" si="95"/>
        <v>#VALUE!</v>
      </c>
      <c r="G274" s="45" t="e">
        <f t="shared" si="95"/>
        <v>#VALUE!</v>
      </c>
      <c r="H274" s="45" t="e">
        <f t="shared" si="95"/>
        <v>#VALUE!</v>
      </c>
      <c r="I274" s="45" t="e">
        <f t="shared" si="95"/>
        <v>#VALUE!</v>
      </c>
      <c r="J274" s="45" t="e">
        <f t="shared" si="95"/>
        <v>#VALUE!</v>
      </c>
      <c r="K274" s="45" t="e">
        <f t="shared" si="95"/>
        <v>#VALUE!</v>
      </c>
      <c r="L274" s="45" t="e">
        <f t="shared" si="95"/>
        <v>#VALUE!</v>
      </c>
      <c r="M274" s="45" t="e">
        <f t="shared" si="95"/>
        <v>#VALUE!</v>
      </c>
      <c r="N274" s="45" t="e">
        <f t="shared" si="95"/>
        <v>#VALUE!</v>
      </c>
      <c r="O274" s="45" t="e">
        <f t="shared" si="95"/>
        <v>#VALUE!</v>
      </c>
      <c r="P274" s="45" t="e">
        <f t="shared" si="95"/>
        <v>#VALUE!</v>
      </c>
      <c r="Q274" s="45" t="e">
        <f t="shared" si="95"/>
        <v>#VALUE!</v>
      </c>
      <c r="R274" s="45" t="e">
        <f t="shared" si="95"/>
        <v>#VALUE!</v>
      </c>
      <c r="S274" s="45" t="e">
        <f t="shared" si="95"/>
        <v>#VALUE!</v>
      </c>
      <c r="T274" s="45" t="e">
        <f t="shared" si="95"/>
        <v>#VALUE!</v>
      </c>
      <c r="U274" s="45" t="e">
        <f t="shared" si="95"/>
        <v>#VALUE!</v>
      </c>
      <c r="V274" s="45" t="e">
        <f t="shared" si="95"/>
        <v>#VALUE!</v>
      </c>
      <c r="W274" s="45" t="e">
        <f t="shared" si="95"/>
        <v>#VALUE!</v>
      </c>
      <c r="X274" s="45" t="e">
        <f t="shared" si="95"/>
        <v>#VALUE!</v>
      </c>
      <c r="Y274" s="45" t="e">
        <f t="shared" si="95"/>
        <v>#VALUE!</v>
      </c>
      <c r="Z274" s="45" t="e">
        <f t="shared" si="95"/>
        <v>#VALUE!</v>
      </c>
      <c r="AA274" s="45" t="e">
        <f t="shared" si="95"/>
        <v>#VALUE!</v>
      </c>
      <c r="AB274" s="45" t="e">
        <f t="shared" si="95"/>
        <v>#VALUE!</v>
      </c>
      <c r="AC274" s="45" t="e">
        <f t="shared" si="95"/>
        <v>#VALUE!</v>
      </c>
      <c r="AD274" s="45" t="e">
        <f t="shared" si="95"/>
        <v>#VALUE!</v>
      </c>
      <c r="AE274" s="45" t="e">
        <f t="shared" si="95"/>
        <v>#VALUE!</v>
      </c>
      <c r="AF274" s="45" t="e">
        <f t="shared" si="95"/>
        <v>#VALUE!</v>
      </c>
      <c r="AG274" s="45" t="e">
        <f t="shared" si="95"/>
        <v>#VALUE!</v>
      </c>
      <c r="AH274" s="43" t="s">
        <v>22</v>
      </c>
      <c r="AI274" s="44">
        <f>_xlfn.AGGREGATE(9,6,C274:AG274)</f>
        <v>0</v>
      </c>
      <c r="AJ274" s="28"/>
    </row>
    <row r="276" spans="2:36" hidden="1" x14ac:dyDescent="0.15">
      <c r="C276" s="2" t="e">
        <f>YEAR(C279)</f>
        <v>#VALUE!</v>
      </c>
      <c r="D276" s="2" t="e">
        <f>MONTH(C279)</f>
        <v>#VALUE!</v>
      </c>
    </row>
    <row r="277" spans="2:36" x14ac:dyDescent="0.15">
      <c r="B277" s="6" t="s">
        <v>14</v>
      </c>
      <c r="C277" s="107" t="e">
        <f>C279</f>
        <v>#VALUE!</v>
      </c>
      <c r="D277" s="108"/>
      <c r="E277" s="108"/>
      <c r="F277" s="108"/>
      <c r="G277" s="108"/>
      <c r="H277" s="108"/>
      <c r="I277" s="108"/>
      <c r="J277" s="108"/>
      <c r="K277" s="108"/>
      <c r="L277" s="108"/>
      <c r="M277" s="108"/>
      <c r="N277" s="108"/>
      <c r="O277" s="108"/>
      <c r="P277" s="108"/>
      <c r="Q277" s="108"/>
      <c r="R277" s="108"/>
      <c r="S277" s="108"/>
      <c r="T277" s="108"/>
      <c r="U277" s="108"/>
      <c r="V277" s="108"/>
      <c r="W277" s="108"/>
      <c r="X277" s="108"/>
      <c r="Y277" s="108"/>
      <c r="Z277" s="108"/>
      <c r="AA277" s="108"/>
      <c r="AB277" s="108"/>
      <c r="AC277" s="108"/>
      <c r="AD277" s="108"/>
      <c r="AE277" s="108"/>
      <c r="AF277" s="108"/>
      <c r="AG277" s="108"/>
      <c r="AH277" s="108"/>
      <c r="AI277" s="109"/>
    </row>
    <row r="278" spans="2:36" hidden="1" x14ac:dyDescent="0.15">
      <c r="B278" s="34"/>
      <c r="C278" s="21" t="e">
        <f>DATE($C276,$D276,1)</f>
        <v>#VALUE!</v>
      </c>
      <c r="D278" s="21" t="e">
        <f t="shared" ref="D278:AG278" si="96">C278+1</f>
        <v>#VALUE!</v>
      </c>
      <c r="E278" s="21" t="e">
        <f t="shared" si="96"/>
        <v>#VALUE!</v>
      </c>
      <c r="F278" s="21" t="e">
        <f t="shared" si="96"/>
        <v>#VALUE!</v>
      </c>
      <c r="G278" s="21" t="e">
        <f t="shared" si="96"/>
        <v>#VALUE!</v>
      </c>
      <c r="H278" s="21" t="e">
        <f t="shared" si="96"/>
        <v>#VALUE!</v>
      </c>
      <c r="I278" s="21" t="e">
        <f t="shared" si="96"/>
        <v>#VALUE!</v>
      </c>
      <c r="J278" s="21" t="e">
        <f t="shared" si="96"/>
        <v>#VALUE!</v>
      </c>
      <c r="K278" s="21" t="e">
        <f t="shared" si="96"/>
        <v>#VALUE!</v>
      </c>
      <c r="L278" s="21" t="e">
        <f t="shared" si="96"/>
        <v>#VALUE!</v>
      </c>
      <c r="M278" s="21" t="e">
        <f t="shared" si="96"/>
        <v>#VALUE!</v>
      </c>
      <c r="N278" s="21" t="e">
        <f t="shared" si="96"/>
        <v>#VALUE!</v>
      </c>
      <c r="O278" s="21" t="e">
        <f t="shared" si="96"/>
        <v>#VALUE!</v>
      </c>
      <c r="P278" s="21" t="e">
        <f t="shared" si="96"/>
        <v>#VALUE!</v>
      </c>
      <c r="Q278" s="21" t="e">
        <f t="shared" si="96"/>
        <v>#VALUE!</v>
      </c>
      <c r="R278" s="21" t="e">
        <f t="shared" si="96"/>
        <v>#VALUE!</v>
      </c>
      <c r="S278" s="21" t="e">
        <f t="shared" si="96"/>
        <v>#VALUE!</v>
      </c>
      <c r="T278" s="21" t="e">
        <f t="shared" si="96"/>
        <v>#VALUE!</v>
      </c>
      <c r="U278" s="21" t="e">
        <f t="shared" si="96"/>
        <v>#VALUE!</v>
      </c>
      <c r="V278" s="21" t="e">
        <f t="shared" si="96"/>
        <v>#VALUE!</v>
      </c>
      <c r="W278" s="21" t="e">
        <f t="shared" si="96"/>
        <v>#VALUE!</v>
      </c>
      <c r="X278" s="21" t="e">
        <f t="shared" si="96"/>
        <v>#VALUE!</v>
      </c>
      <c r="Y278" s="21" t="e">
        <f t="shared" si="96"/>
        <v>#VALUE!</v>
      </c>
      <c r="Z278" s="21" t="e">
        <f t="shared" si="96"/>
        <v>#VALUE!</v>
      </c>
      <c r="AA278" s="21" t="e">
        <f t="shared" si="96"/>
        <v>#VALUE!</v>
      </c>
      <c r="AB278" s="21" t="e">
        <f t="shared" si="96"/>
        <v>#VALUE!</v>
      </c>
      <c r="AC278" s="21" t="e">
        <f t="shared" si="96"/>
        <v>#VALUE!</v>
      </c>
      <c r="AD278" s="21" t="e">
        <f t="shared" si="96"/>
        <v>#VALUE!</v>
      </c>
      <c r="AE278" s="21" t="e">
        <f t="shared" si="96"/>
        <v>#VALUE!</v>
      </c>
      <c r="AF278" s="21" t="e">
        <f t="shared" si="96"/>
        <v>#VALUE!</v>
      </c>
      <c r="AG278" s="21" t="e">
        <f t="shared" si="96"/>
        <v>#VALUE!</v>
      </c>
      <c r="AH278" s="35"/>
      <c r="AI278" s="36"/>
    </row>
    <row r="279" spans="2:36" x14ac:dyDescent="0.15">
      <c r="B279" s="19" t="s">
        <v>15</v>
      </c>
      <c r="C279" s="37" t="e">
        <f>IF(EDATE(C264,1)&gt;$G$5,"",EDATE(C264,1))</f>
        <v>#VALUE!</v>
      </c>
      <c r="D279" s="21" t="e">
        <f t="shared" ref="D279:AG279" si="97">IF(D278&gt;$G$5,"",IF(C279=EOMONTH(DATE($C276,$D276,1),0),"",IF(C279="","",C279+1)))</f>
        <v>#VALUE!</v>
      </c>
      <c r="E279" s="21" t="e">
        <f t="shared" si="97"/>
        <v>#VALUE!</v>
      </c>
      <c r="F279" s="21" t="e">
        <f t="shared" si="97"/>
        <v>#VALUE!</v>
      </c>
      <c r="G279" s="21" t="e">
        <f t="shared" si="97"/>
        <v>#VALUE!</v>
      </c>
      <c r="H279" s="21" t="e">
        <f t="shared" si="97"/>
        <v>#VALUE!</v>
      </c>
      <c r="I279" s="21" t="e">
        <f t="shared" si="97"/>
        <v>#VALUE!</v>
      </c>
      <c r="J279" s="21" t="e">
        <f t="shared" si="97"/>
        <v>#VALUE!</v>
      </c>
      <c r="K279" s="21" t="e">
        <f t="shared" si="97"/>
        <v>#VALUE!</v>
      </c>
      <c r="L279" s="21" t="e">
        <f t="shared" si="97"/>
        <v>#VALUE!</v>
      </c>
      <c r="M279" s="21" t="e">
        <f t="shared" si="97"/>
        <v>#VALUE!</v>
      </c>
      <c r="N279" s="21" t="e">
        <f t="shared" si="97"/>
        <v>#VALUE!</v>
      </c>
      <c r="O279" s="21" t="e">
        <f t="shared" si="97"/>
        <v>#VALUE!</v>
      </c>
      <c r="P279" s="21" t="e">
        <f t="shared" si="97"/>
        <v>#VALUE!</v>
      </c>
      <c r="Q279" s="21" t="e">
        <f t="shared" si="97"/>
        <v>#VALUE!</v>
      </c>
      <c r="R279" s="21" t="e">
        <f t="shared" si="97"/>
        <v>#VALUE!</v>
      </c>
      <c r="S279" s="21" t="e">
        <f t="shared" si="97"/>
        <v>#VALUE!</v>
      </c>
      <c r="T279" s="21" t="e">
        <f t="shared" si="97"/>
        <v>#VALUE!</v>
      </c>
      <c r="U279" s="21" t="e">
        <f t="shared" si="97"/>
        <v>#VALUE!</v>
      </c>
      <c r="V279" s="21" t="e">
        <f t="shared" si="97"/>
        <v>#VALUE!</v>
      </c>
      <c r="W279" s="21" t="e">
        <f t="shared" si="97"/>
        <v>#VALUE!</v>
      </c>
      <c r="X279" s="21" t="e">
        <f t="shared" si="97"/>
        <v>#VALUE!</v>
      </c>
      <c r="Y279" s="21" t="e">
        <f t="shared" si="97"/>
        <v>#VALUE!</v>
      </c>
      <c r="Z279" s="21" t="e">
        <f t="shared" si="97"/>
        <v>#VALUE!</v>
      </c>
      <c r="AA279" s="21" t="e">
        <f t="shared" si="97"/>
        <v>#VALUE!</v>
      </c>
      <c r="AB279" s="21" t="e">
        <f t="shared" si="97"/>
        <v>#VALUE!</v>
      </c>
      <c r="AC279" s="21" t="e">
        <f t="shared" si="97"/>
        <v>#VALUE!</v>
      </c>
      <c r="AD279" s="21" t="e">
        <f t="shared" si="97"/>
        <v>#VALUE!</v>
      </c>
      <c r="AE279" s="21" t="e">
        <f t="shared" si="97"/>
        <v>#VALUE!</v>
      </c>
      <c r="AF279" s="21" t="e">
        <f t="shared" si="97"/>
        <v>#VALUE!</v>
      </c>
      <c r="AG279" s="21" t="e">
        <f t="shared" si="97"/>
        <v>#VALUE!</v>
      </c>
      <c r="AH279" s="22" t="s">
        <v>16</v>
      </c>
      <c r="AI279" s="23">
        <f>+COUNTIFS(C280:AG280,"土",C281:AG281,"")+COUNTIFS(C280:AG280,"日",C281:AG281,"")</f>
        <v>0</v>
      </c>
    </row>
    <row r="280" spans="2:36" x14ac:dyDescent="0.15">
      <c r="B280" s="24" t="s">
        <v>5</v>
      </c>
      <c r="C280" s="46" t="str">
        <f>IFERROR(TEXT(WEEKDAY(+C279),"aaa"),"")</f>
        <v/>
      </c>
      <c r="D280" s="46" t="str">
        <f t="shared" ref="D280:AG280" si="98">IFERROR(TEXT(WEEKDAY(+D279),"aaa"),"")</f>
        <v/>
      </c>
      <c r="E280" s="46" t="str">
        <f t="shared" si="98"/>
        <v/>
      </c>
      <c r="F280" s="46" t="str">
        <f t="shared" si="98"/>
        <v/>
      </c>
      <c r="G280" s="46" t="str">
        <f t="shared" si="98"/>
        <v/>
      </c>
      <c r="H280" s="46" t="str">
        <f t="shared" si="98"/>
        <v/>
      </c>
      <c r="I280" s="46" t="str">
        <f t="shared" si="98"/>
        <v/>
      </c>
      <c r="J280" s="46" t="str">
        <f t="shared" si="98"/>
        <v/>
      </c>
      <c r="K280" s="46" t="str">
        <f t="shared" si="98"/>
        <v/>
      </c>
      <c r="L280" s="46" t="str">
        <f t="shared" si="98"/>
        <v/>
      </c>
      <c r="M280" s="46" t="str">
        <f t="shared" si="98"/>
        <v/>
      </c>
      <c r="N280" s="46" t="str">
        <f t="shared" si="98"/>
        <v/>
      </c>
      <c r="O280" s="46" t="str">
        <f t="shared" si="98"/>
        <v/>
      </c>
      <c r="P280" s="46" t="str">
        <f t="shared" si="98"/>
        <v/>
      </c>
      <c r="Q280" s="46" t="str">
        <f t="shared" si="98"/>
        <v/>
      </c>
      <c r="R280" s="46" t="str">
        <f t="shared" si="98"/>
        <v/>
      </c>
      <c r="S280" s="46" t="str">
        <f t="shared" si="98"/>
        <v/>
      </c>
      <c r="T280" s="46" t="str">
        <f t="shared" si="98"/>
        <v/>
      </c>
      <c r="U280" s="46" t="str">
        <f t="shared" si="98"/>
        <v/>
      </c>
      <c r="V280" s="46" t="str">
        <f t="shared" si="98"/>
        <v/>
      </c>
      <c r="W280" s="46" t="str">
        <f t="shared" si="98"/>
        <v/>
      </c>
      <c r="X280" s="46" t="str">
        <f t="shared" si="98"/>
        <v/>
      </c>
      <c r="Y280" s="46" t="str">
        <f t="shared" si="98"/>
        <v/>
      </c>
      <c r="Z280" s="46" t="str">
        <f t="shared" si="98"/>
        <v/>
      </c>
      <c r="AA280" s="46" t="str">
        <f t="shared" si="98"/>
        <v/>
      </c>
      <c r="AB280" s="46" t="str">
        <f t="shared" si="98"/>
        <v/>
      </c>
      <c r="AC280" s="46" t="str">
        <f t="shared" si="98"/>
        <v/>
      </c>
      <c r="AD280" s="46" t="str">
        <f t="shared" si="98"/>
        <v/>
      </c>
      <c r="AE280" s="46" t="str">
        <f t="shared" si="98"/>
        <v/>
      </c>
      <c r="AF280" s="46" t="str">
        <f t="shared" si="98"/>
        <v/>
      </c>
      <c r="AG280" s="46" t="str">
        <f t="shared" si="98"/>
        <v/>
      </c>
      <c r="AH280" s="22" t="s">
        <v>20</v>
      </c>
      <c r="AI280" s="23">
        <f>+COUNTIF(C281:AG281,"夏休")+COUNTIF(C281:AG281,"冬休")+COUNTIF(C281:AG281,"中止")+COUNTIF(C281:AG281,"工場")+COUNTIF(C281:AG281,"他")</f>
        <v>0</v>
      </c>
    </row>
    <row r="281" spans="2:36" ht="13.5" customHeight="1" x14ac:dyDescent="0.15">
      <c r="B281" s="110" t="s">
        <v>19</v>
      </c>
      <c r="C281" s="112"/>
      <c r="D281" s="103"/>
      <c r="E281" s="103"/>
      <c r="F281" s="103"/>
      <c r="G281" s="103"/>
      <c r="H281" s="103"/>
      <c r="I281" s="103"/>
      <c r="J281" s="103"/>
      <c r="K281" s="103"/>
      <c r="L281" s="103"/>
      <c r="M281" s="103"/>
      <c r="N281" s="103"/>
      <c r="O281" s="103"/>
      <c r="P281" s="103"/>
      <c r="Q281" s="103"/>
      <c r="R281" s="103"/>
      <c r="S281" s="103"/>
      <c r="T281" s="103"/>
      <c r="U281" s="103"/>
      <c r="V281" s="103"/>
      <c r="W281" s="103"/>
      <c r="X281" s="103"/>
      <c r="Y281" s="103"/>
      <c r="Z281" s="103"/>
      <c r="AA281" s="103"/>
      <c r="AB281" s="103"/>
      <c r="AC281" s="103"/>
      <c r="AD281" s="103"/>
      <c r="AE281" s="103"/>
      <c r="AF281" s="103"/>
      <c r="AG281" s="104"/>
      <c r="AH281" s="25" t="s">
        <v>2</v>
      </c>
      <c r="AI281" s="26">
        <f>COUNT(C279:AG279)-AI280</f>
        <v>0</v>
      </c>
    </row>
    <row r="282" spans="2:36" ht="13.5" customHeight="1" x14ac:dyDescent="0.15">
      <c r="B282" s="111"/>
      <c r="C282" s="112"/>
      <c r="D282" s="103"/>
      <c r="E282" s="103"/>
      <c r="F282" s="103"/>
      <c r="G282" s="103"/>
      <c r="H282" s="103"/>
      <c r="I282" s="103"/>
      <c r="J282" s="103"/>
      <c r="K282" s="103"/>
      <c r="L282" s="103"/>
      <c r="M282" s="103"/>
      <c r="N282" s="103"/>
      <c r="O282" s="103"/>
      <c r="P282" s="103"/>
      <c r="Q282" s="103"/>
      <c r="R282" s="103"/>
      <c r="S282" s="103"/>
      <c r="T282" s="103"/>
      <c r="U282" s="103"/>
      <c r="V282" s="103"/>
      <c r="W282" s="103"/>
      <c r="X282" s="103"/>
      <c r="Y282" s="103"/>
      <c r="Z282" s="103"/>
      <c r="AA282" s="103"/>
      <c r="AB282" s="103"/>
      <c r="AC282" s="103"/>
      <c r="AD282" s="103"/>
      <c r="AE282" s="103"/>
      <c r="AF282" s="103"/>
      <c r="AG282" s="104"/>
      <c r="AH282" s="25" t="s">
        <v>6</v>
      </c>
      <c r="AI282" s="27">
        <f>+COUNTIF(C283:AG284,"休")</f>
        <v>0</v>
      </c>
      <c r="AJ282" s="28" t="e">
        <f>IF(AI283&gt;0.285,"",IF(AI282&lt;AI279,"←計画日数が足りません",""))</f>
        <v>#DIV/0!</v>
      </c>
    </row>
    <row r="283" spans="2:36" ht="13.5" customHeight="1" x14ac:dyDescent="0.15">
      <c r="B283" s="105" t="s">
        <v>0</v>
      </c>
      <c r="C283" s="106"/>
      <c r="D283" s="97"/>
      <c r="E283" s="97"/>
      <c r="F283" s="97"/>
      <c r="G283" s="97"/>
      <c r="H283" s="97"/>
      <c r="I283" s="97"/>
      <c r="J283" s="97"/>
      <c r="K283" s="97"/>
      <c r="L283" s="97"/>
      <c r="M283" s="97"/>
      <c r="N283" s="97"/>
      <c r="O283" s="97"/>
      <c r="P283" s="97"/>
      <c r="Q283" s="97"/>
      <c r="R283" s="97"/>
      <c r="S283" s="97"/>
      <c r="T283" s="97"/>
      <c r="U283" s="97"/>
      <c r="V283" s="97"/>
      <c r="W283" s="97"/>
      <c r="X283" s="97"/>
      <c r="Y283" s="97"/>
      <c r="Z283" s="97"/>
      <c r="AA283" s="97"/>
      <c r="AB283" s="97"/>
      <c r="AC283" s="97"/>
      <c r="AD283" s="97"/>
      <c r="AE283" s="97"/>
      <c r="AF283" s="97"/>
      <c r="AG283" s="98"/>
      <c r="AH283" s="25" t="s">
        <v>8</v>
      </c>
      <c r="AI283" s="29" t="e">
        <f>+AI282/AI281</f>
        <v>#DIV/0!</v>
      </c>
    </row>
    <row r="284" spans="2:36" x14ac:dyDescent="0.15">
      <c r="B284" s="105"/>
      <c r="C284" s="106"/>
      <c r="D284" s="97"/>
      <c r="E284" s="97"/>
      <c r="F284" s="97"/>
      <c r="G284" s="97"/>
      <c r="H284" s="97"/>
      <c r="I284" s="97"/>
      <c r="J284" s="97"/>
      <c r="K284" s="97"/>
      <c r="L284" s="97"/>
      <c r="M284" s="97"/>
      <c r="N284" s="97"/>
      <c r="O284" s="97"/>
      <c r="P284" s="97"/>
      <c r="Q284" s="97"/>
      <c r="R284" s="97"/>
      <c r="S284" s="97"/>
      <c r="T284" s="97"/>
      <c r="U284" s="97"/>
      <c r="V284" s="97"/>
      <c r="W284" s="97"/>
      <c r="X284" s="97"/>
      <c r="Y284" s="97"/>
      <c r="Z284" s="97"/>
      <c r="AA284" s="97"/>
      <c r="AB284" s="97"/>
      <c r="AC284" s="97"/>
      <c r="AD284" s="97"/>
      <c r="AE284" s="97"/>
      <c r="AF284" s="97"/>
      <c r="AG284" s="98"/>
      <c r="AH284" s="25" t="s">
        <v>9</v>
      </c>
      <c r="AI284" s="27">
        <f>+COUNTA(C285:AG286)</f>
        <v>0</v>
      </c>
    </row>
    <row r="285" spans="2:36" x14ac:dyDescent="0.15">
      <c r="B285" s="99" t="s">
        <v>7</v>
      </c>
      <c r="C285" s="101"/>
      <c r="D285" s="95"/>
      <c r="E285" s="95"/>
      <c r="F285" s="95"/>
      <c r="G285" s="95"/>
      <c r="H285" s="95"/>
      <c r="I285" s="95"/>
      <c r="J285" s="95"/>
      <c r="K285" s="95"/>
      <c r="L285" s="95"/>
      <c r="M285" s="95"/>
      <c r="N285" s="95"/>
      <c r="O285" s="95"/>
      <c r="P285" s="95"/>
      <c r="Q285" s="95"/>
      <c r="R285" s="95"/>
      <c r="S285" s="95"/>
      <c r="T285" s="95"/>
      <c r="U285" s="95"/>
      <c r="V285" s="95"/>
      <c r="W285" s="95"/>
      <c r="X285" s="95"/>
      <c r="Y285" s="95"/>
      <c r="Z285" s="95"/>
      <c r="AA285" s="95"/>
      <c r="AB285" s="95"/>
      <c r="AC285" s="95"/>
      <c r="AD285" s="95"/>
      <c r="AE285" s="95"/>
      <c r="AF285" s="95"/>
      <c r="AG285" s="93"/>
      <c r="AH285" s="30" t="s">
        <v>4</v>
      </c>
      <c r="AI285" s="31" t="e">
        <f>+AI284/AI281</f>
        <v>#DIV/0!</v>
      </c>
    </row>
    <row r="286" spans="2:36" x14ac:dyDescent="0.15">
      <c r="B286" s="100"/>
      <c r="C286" s="102"/>
      <c r="D286" s="96"/>
      <c r="E286" s="96"/>
      <c r="F286" s="96"/>
      <c r="G286" s="96"/>
      <c r="H286" s="96"/>
      <c r="I286" s="96"/>
      <c r="J286" s="96"/>
      <c r="K286" s="96"/>
      <c r="L286" s="96"/>
      <c r="M286" s="96"/>
      <c r="N286" s="96"/>
      <c r="O286" s="96"/>
      <c r="P286" s="96"/>
      <c r="Q286" s="96"/>
      <c r="R286" s="96"/>
      <c r="S286" s="96"/>
      <c r="T286" s="96"/>
      <c r="U286" s="96"/>
      <c r="V286" s="96"/>
      <c r="W286" s="96"/>
      <c r="X286" s="96"/>
      <c r="Y286" s="96"/>
      <c r="Z286" s="96"/>
      <c r="AA286" s="96"/>
      <c r="AB286" s="96"/>
      <c r="AC286" s="96"/>
      <c r="AD286" s="96"/>
      <c r="AE286" s="96"/>
      <c r="AF286" s="96"/>
      <c r="AG286" s="94"/>
      <c r="AH286" s="32" t="s">
        <v>13</v>
      </c>
      <c r="AI286" s="33" t="str">
        <f>IF(7&gt;AI281,"対象外",IF(AI284&gt;=AI279,"OK","NG"))</f>
        <v>対象外</v>
      </c>
      <c r="AJ286" s="28" t="str">
        <f>IF(AI286="対象外","←７日間に満たない期間は達成判定の対象外",IF(AI286="NG","←月単位未達成","←月単位達成"))</f>
        <v>←７日間に満たない期間は達成判定の対象外</v>
      </c>
    </row>
    <row r="287" spans="2:36" hidden="1" x14ac:dyDescent="0.15">
      <c r="C287" s="42" t="e">
        <f t="shared" ref="C287:AG287" si="99">IF(AND(DAY(C279)&gt;=22,DAY(C279)&lt;=28,C280="土"),1,0)</f>
        <v>#VALUE!</v>
      </c>
      <c r="D287" s="42" t="e">
        <f t="shared" si="99"/>
        <v>#VALUE!</v>
      </c>
      <c r="E287" s="42" t="e">
        <f t="shared" si="99"/>
        <v>#VALUE!</v>
      </c>
      <c r="F287" s="42" t="e">
        <f t="shared" si="99"/>
        <v>#VALUE!</v>
      </c>
      <c r="G287" s="42" t="e">
        <f t="shared" si="99"/>
        <v>#VALUE!</v>
      </c>
      <c r="H287" s="42" t="e">
        <f t="shared" si="99"/>
        <v>#VALUE!</v>
      </c>
      <c r="I287" s="42" t="e">
        <f t="shared" si="99"/>
        <v>#VALUE!</v>
      </c>
      <c r="J287" s="42" t="e">
        <f t="shared" si="99"/>
        <v>#VALUE!</v>
      </c>
      <c r="K287" s="42" t="e">
        <f t="shared" si="99"/>
        <v>#VALUE!</v>
      </c>
      <c r="L287" s="42" t="e">
        <f t="shared" si="99"/>
        <v>#VALUE!</v>
      </c>
      <c r="M287" s="42" t="e">
        <f t="shared" si="99"/>
        <v>#VALUE!</v>
      </c>
      <c r="N287" s="42" t="e">
        <f t="shared" si="99"/>
        <v>#VALUE!</v>
      </c>
      <c r="O287" s="42" t="e">
        <f t="shared" si="99"/>
        <v>#VALUE!</v>
      </c>
      <c r="P287" s="42" t="e">
        <f t="shared" si="99"/>
        <v>#VALUE!</v>
      </c>
      <c r="Q287" s="42" t="e">
        <f t="shared" si="99"/>
        <v>#VALUE!</v>
      </c>
      <c r="R287" s="42" t="e">
        <f t="shared" si="99"/>
        <v>#VALUE!</v>
      </c>
      <c r="S287" s="42" t="e">
        <f t="shared" si="99"/>
        <v>#VALUE!</v>
      </c>
      <c r="T287" s="42" t="e">
        <f t="shared" si="99"/>
        <v>#VALUE!</v>
      </c>
      <c r="U287" s="42" t="e">
        <f t="shared" si="99"/>
        <v>#VALUE!</v>
      </c>
      <c r="V287" s="42" t="e">
        <f t="shared" si="99"/>
        <v>#VALUE!</v>
      </c>
      <c r="W287" s="42" t="e">
        <f t="shared" si="99"/>
        <v>#VALUE!</v>
      </c>
      <c r="X287" s="42" t="e">
        <f t="shared" si="99"/>
        <v>#VALUE!</v>
      </c>
      <c r="Y287" s="42" t="e">
        <f t="shared" si="99"/>
        <v>#VALUE!</v>
      </c>
      <c r="Z287" s="42" t="e">
        <f t="shared" si="99"/>
        <v>#VALUE!</v>
      </c>
      <c r="AA287" s="42" t="e">
        <f t="shared" si="99"/>
        <v>#VALUE!</v>
      </c>
      <c r="AB287" s="42" t="e">
        <f t="shared" si="99"/>
        <v>#VALUE!</v>
      </c>
      <c r="AC287" s="42" t="e">
        <f t="shared" si="99"/>
        <v>#VALUE!</v>
      </c>
      <c r="AD287" s="42" t="e">
        <f t="shared" si="99"/>
        <v>#VALUE!</v>
      </c>
      <c r="AE287" s="42" t="e">
        <f t="shared" si="99"/>
        <v>#VALUE!</v>
      </c>
      <c r="AF287" s="42" t="e">
        <f t="shared" si="99"/>
        <v>#VALUE!</v>
      </c>
      <c r="AG287" s="42" t="e">
        <f t="shared" si="99"/>
        <v>#VALUE!</v>
      </c>
      <c r="AH287" s="43" t="s">
        <v>21</v>
      </c>
      <c r="AI287" s="44">
        <f>_xlfn.AGGREGATE(9,6,C287:AG287)</f>
        <v>0</v>
      </c>
      <c r="AJ287" s="28"/>
    </row>
    <row r="288" spans="2:36" hidden="1" x14ac:dyDescent="0.15">
      <c r="C288" s="45" t="e">
        <f t="shared" ref="C288:AG288" si="100">IF(AND(DAY(C279)&gt;=22,DAY(C279)&lt;=28,C280="土",OR(C285="休",C285="雨")),1,0)</f>
        <v>#VALUE!</v>
      </c>
      <c r="D288" s="45" t="e">
        <f t="shared" si="100"/>
        <v>#VALUE!</v>
      </c>
      <c r="E288" s="45" t="e">
        <f t="shared" si="100"/>
        <v>#VALUE!</v>
      </c>
      <c r="F288" s="45" t="e">
        <f t="shared" si="100"/>
        <v>#VALUE!</v>
      </c>
      <c r="G288" s="45" t="e">
        <f t="shared" si="100"/>
        <v>#VALUE!</v>
      </c>
      <c r="H288" s="45" t="e">
        <f t="shared" si="100"/>
        <v>#VALUE!</v>
      </c>
      <c r="I288" s="45" t="e">
        <f t="shared" si="100"/>
        <v>#VALUE!</v>
      </c>
      <c r="J288" s="45" t="e">
        <f t="shared" si="100"/>
        <v>#VALUE!</v>
      </c>
      <c r="K288" s="45" t="e">
        <f t="shared" si="100"/>
        <v>#VALUE!</v>
      </c>
      <c r="L288" s="45" t="e">
        <f t="shared" si="100"/>
        <v>#VALUE!</v>
      </c>
      <c r="M288" s="45" t="e">
        <f t="shared" si="100"/>
        <v>#VALUE!</v>
      </c>
      <c r="N288" s="45" t="e">
        <f t="shared" si="100"/>
        <v>#VALUE!</v>
      </c>
      <c r="O288" s="45" t="e">
        <f t="shared" si="100"/>
        <v>#VALUE!</v>
      </c>
      <c r="P288" s="45" t="e">
        <f t="shared" si="100"/>
        <v>#VALUE!</v>
      </c>
      <c r="Q288" s="45" t="e">
        <f t="shared" si="100"/>
        <v>#VALUE!</v>
      </c>
      <c r="R288" s="45" t="e">
        <f t="shared" si="100"/>
        <v>#VALUE!</v>
      </c>
      <c r="S288" s="45" t="e">
        <f t="shared" si="100"/>
        <v>#VALUE!</v>
      </c>
      <c r="T288" s="45" t="e">
        <f t="shared" si="100"/>
        <v>#VALUE!</v>
      </c>
      <c r="U288" s="45" t="e">
        <f t="shared" si="100"/>
        <v>#VALUE!</v>
      </c>
      <c r="V288" s="45" t="e">
        <f t="shared" si="100"/>
        <v>#VALUE!</v>
      </c>
      <c r="W288" s="45" t="e">
        <f t="shared" si="100"/>
        <v>#VALUE!</v>
      </c>
      <c r="X288" s="45" t="e">
        <f t="shared" si="100"/>
        <v>#VALUE!</v>
      </c>
      <c r="Y288" s="45" t="e">
        <f t="shared" si="100"/>
        <v>#VALUE!</v>
      </c>
      <c r="Z288" s="45" t="e">
        <f t="shared" si="100"/>
        <v>#VALUE!</v>
      </c>
      <c r="AA288" s="45" t="e">
        <f t="shared" si="100"/>
        <v>#VALUE!</v>
      </c>
      <c r="AB288" s="45" t="e">
        <f t="shared" si="100"/>
        <v>#VALUE!</v>
      </c>
      <c r="AC288" s="45" t="e">
        <f t="shared" si="100"/>
        <v>#VALUE!</v>
      </c>
      <c r="AD288" s="45" t="e">
        <f t="shared" si="100"/>
        <v>#VALUE!</v>
      </c>
      <c r="AE288" s="45" t="e">
        <f t="shared" si="100"/>
        <v>#VALUE!</v>
      </c>
      <c r="AF288" s="45" t="e">
        <f t="shared" si="100"/>
        <v>#VALUE!</v>
      </c>
      <c r="AG288" s="45" t="e">
        <f t="shared" si="100"/>
        <v>#VALUE!</v>
      </c>
      <c r="AH288" s="43" t="s">
        <v>22</v>
      </c>
      <c r="AI288" s="44">
        <f>_xlfn.AGGREGATE(9,6,C288:AG288)</f>
        <v>0</v>
      </c>
      <c r="AJ288" s="28"/>
    </row>
    <row r="290" spans="2:36" hidden="1" x14ac:dyDescent="0.15">
      <c r="C290" s="2" t="e">
        <f>YEAR(C293)</f>
        <v>#VALUE!</v>
      </c>
      <c r="D290" s="2" t="e">
        <f>MONTH(C293)</f>
        <v>#VALUE!</v>
      </c>
    </row>
    <row r="291" spans="2:36" x14ac:dyDescent="0.15">
      <c r="B291" s="6" t="s">
        <v>14</v>
      </c>
      <c r="C291" s="107" t="e">
        <f>C293</f>
        <v>#VALUE!</v>
      </c>
      <c r="D291" s="108"/>
      <c r="E291" s="108"/>
      <c r="F291" s="108"/>
      <c r="G291" s="108"/>
      <c r="H291" s="108"/>
      <c r="I291" s="108"/>
      <c r="J291" s="108"/>
      <c r="K291" s="108"/>
      <c r="L291" s="108"/>
      <c r="M291" s="108"/>
      <c r="N291" s="108"/>
      <c r="O291" s="108"/>
      <c r="P291" s="108"/>
      <c r="Q291" s="108"/>
      <c r="R291" s="108"/>
      <c r="S291" s="108"/>
      <c r="T291" s="108"/>
      <c r="U291" s="108"/>
      <c r="V291" s="108"/>
      <c r="W291" s="108"/>
      <c r="X291" s="108"/>
      <c r="Y291" s="108"/>
      <c r="Z291" s="108"/>
      <c r="AA291" s="108"/>
      <c r="AB291" s="108"/>
      <c r="AC291" s="108"/>
      <c r="AD291" s="108"/>
      <c r="AE291" s="108"/>
      <c r="AF291" s="108"/>
      <c r="AG291" s="108"/>
      <c r="AH291" s="108"/>
      <c r="AI291" s="109"/>
    </row>
    <row r="292" spans="2:36" hidden="1" x14ac:dyDescent="0.15">
      <c r="B292" s="34"/>
      <c r="C292" s="21" t="e">
        <f>DATE($C290,$D290,1)</f>
        <v>#VALUE!</v>
      </c>
      <c r="D292" s="21" t="e">
        <f t="shared" ref="D292:AG292" si="101">C292+1</f>
        <v>#VALUE!</v>
      </c>
      <c r="E292" s="21" t="e">
        <f t="shared" si="101"/>
        <v>#VALUE!</v>
      </c>
      <c r="F292" s="21" t="e">
        <f t="shared" si="101"/>
        <v>#VALUE!</v>
      </c>
      <c r="G292" s="21" t="e">
        <f t="shared" si="101"/>
        <v>#VALUE!</v>
      </c>
      <c r="H292" s="21" t="e">
        <f t="shared" si="101"/>
        <v>#VALUE!</v>
      </c>
      <c r="I292" s="21" t="e">
        <f t="shared" si="101"/>
        <v>#VALUE!</v>
      </c>
      <c r="J292" s="21" t="e">
        <f t="shared" si="101"/>
        <v>#VALUE!</v>
      </c>
      <c r="K292" s="21" t="e">
        <f t="shared" si="101"/>
        <v>#VALUE!</v>
      </c>
      <c r="L292" s="21" t="e">
        <f t="shared" si="101"/>
        <v>#VALUE!</v>
      </c>
      <c r="M292" s="21" t="e">
        <f t="shared" si="101"/>
        <v>#VALUE!</v>
      </c>
      <c r="N292" s="21" t="e">
        <f t="shared" si="101"/>
        <v>#VALUE!</v>
      </c>
      <c r="O292" s="21" t="e">
        <f t="shared" si="101"/>
        <v>#VALUE!</v>
      </c>
      <c r="P292" s="21" t="e">
        <f t="shared" si="101"/>
        <v>#VALUE!</v>
      </c>
      <c r="Q292" s="21" t="e">
        <f t="shared" si="101"/>
        <v>#VALUE!</v>
      </c>
      <c r="R292" s="21" t="e">
        <f t="shared" si="101"/>
        <v>#VALUE!</v>
      </c>
      <c r="S292" s="21" t="e">
        <f t="shared" si="101"/>
        <v>#VALUE!</v>
      </c>
      <c r="T292" s="21" t="e">
        <f t="shared" si="101"/>
        <v>#VALUE!</v>
      </c>
      <c r="U292" s="21" t="e">
        <f t="shared" si="101"/>
        <v>#VALUE!</v>
      </c>
      <c r="V292" s="21" t="e">
        <f t="shared" si="101"/>
        <v>#VALUE!</v>
      </c>
      <c r="W292" s="21" t="e">
        <f t="shared" si="101"/>
        <v>#VALUE!</v>
      </c>
      <c r="X292" s="21" t="e">
        <f t="shared" si="101"/>
        <v>#VALUE!</v>
      </c>
      <c r="Y292" s="21" t="e">
        <f t="shared" si="101"/>
        <v>#VALUE!</v>
      </c>
      <c r="Z292" s="21" t="e">
        <f t="shared" si="101"/>
        <v>#VALUE!</v>
      </c>
      <c r="AA292" s="21" t="e">
        <f t="shared" si="101"/>
        <v>#VALUE!</v>
      </c>
      <c r="AB292" s="21" t="e">
        <f t="shared" si="101"/>
        <v>#VALUE!</v>
      </c>
      <c r="AC292" s="21" t="e">
        <f t="shared" si="101"/>
        <v>#VALUE!</v>
      </c>
      <c r="AD292" s="21" t="e">
        <f t="shared" si="101"/>
        <v>#VALUE!</v>
      </c>
      <c r="AE292" s="21" t="e">
        <f t="shared" si="101"/>
        <v>#VALUE!</v>
      </c>
      <c r="AF292" s="21" t="e">
        <f t="shared" si="101"/>
        <v>#VALUE!</v>
      </c>
      <c r="AG292" s="21" t="e">
        <f t="shared" si="101"/>
        <v>#VALUE!</v>
      </c>
      <c r="AH292" s="35"/>
      <c r="AI292" s="36"/>
    </row>
    <row r="293" spans="2:36" x14ac:dyDescent="0.15">
      <c r="B293" s="19" t="s">
        <v>15</v>
      </c>
      <c r="C293" s="37" t="e">
        <f>IF(EDATE(C278,1)&gt;$G$5,"",EDATE(C278,1))</f>
        <v>#VALUE!</v>
      </c>
      <c r="D293" s="21" t="e">
        <f t="shared" ref="D293:AG293" si="102">IF(D292&gt;$G$5,"",IF(C293=EOMONTH(DATE($C290,$D290,1),0),"",IF(C293="","",C293+1)))</f>
        <v>#VALUE!</v>
      </c>
      <c r="E293" s="21" t="e">
        <f t="shared" si="102"/>
        <v>#VALUE!</v>
      </c>
      <c r="F293" s="21" t="e">
        <f t="shared" si="102"/>
        <v>#VALUE!</v>
      </c>
      <c r="G293" s="21" t="e">
        <f t="shared" si="102"/>
        <v>#VALUE!</v>
      </c>
      <c r="H293" s="21" t="e">
        <f t="shared" si="102"/>
        <v>#VALUE!</v>
      </c>
      <c r="I293" s="21" t="e">
        <f t="shared" si="102"/>
        <v>#VALUE!</v>
      </c>
      <c r="J293" s="21" t="e">
        <f t="shared" si="102"/>
        <v>#VALUE!</v>
      </c>
      <c r="K293" s="21" t="e">
        <f t="shared" si="102"/>
        <v>#VALUE!</v>
      </c>
      <c r="L293" s="21" t="e">
        <f t="shared" si="102"/>
        <v>#VALUE!</v>
      </c>
      <c r="M293" s="21" t="e">
        <f t="shared" si="102"/>
        <v>#VALUE!</v>
      </c>
      <c r="N293" s="21" t="e">
        <f t="shared" si="102"/>
        <v>#VALUE!</v>
      </c>
      <c r="O293" s="21" t="e">
        <f t="shared" si="102"/>
        <v>#VALUE!</v>
      </c>
      <c r="P293" s="21" t="e">
        <f t="shared" si="102"/>
        <v>#VALUE!</v>
      </c>
      <c r="Q293" s="21" t="e">
        <f t="shared" si="102"/>
        <v>#VALUE!</v>
      </c>
      <c r="R293" s="21" t="e">
        <f t="shared" si="102"/>
        <v>#VALUE!</v>
      </c>
      <c r="S293" s="21" t="e">
        <f t="shared" si="102"/>
        <v>#VALUE!</v>
      </c>
      <c r="T293" s="21" t="e">
        <f t="shared" si="102"/>
        <v>#VALUE!</v>
      </c>
      <c r="U293" s="21" t="e">
        <f t="shared" si="102"/>
        <v>#VALUE!</v>
      </c>
      <c r="V293" s="21" t="e">
        <f t="shared" si="102"/>
        <v>#VALUE!</v>
      </c>
      <c r="W293" s="21" t="e">
        <f t="shared" si="102"/>
        <v>#VALUE!</v>
      </c>
      <c r="X293" s="21" t="e">
        <f t="shared" si="102"/>
        <v>#VALUE!</v>
      </c>
      <c r="Y293" s="21" t="e">
        <f t="shared" si="102"/>
        <v>#VALUE!</v>
      </c>
      <c r="Z293" s="21" t="e">
        <f t="shared" si="102"/>
        <v>#VALUE!</v>
      </c>
      <c r="AA293" s="21" t="e">
        <f t="shared" si="102"/>
        <v>#VALUE!</v>
      </c>
      <c r="AB293" s="21" t="e">
        <f t="shared" si="102"/>
        <v>#VALUE!</v>
      </c>
      <c r="AC293" s="21" t="e">
        <f t="shared" si="102"/>
        <v>#VALUE!</v>
      </c>
      <c r="AD293" s="21" t="e">
        <f t="shared" si="102"/>
        <v>#VALUE!</v>
      </c>
      <c r="AE293" s="21" t="e">
        <f t="shared" si="102"/>
        <v>#VALUE!</v>
      </c>
      <c r="AF293" s="21" t="e">
        <f t="shared" si="102"/>
        <v>#VALUE!</v>
      </c>
      <c r="AG293" s="21" t="e">
        <f t="shared" si="102"/>
        <v>#VALUE!</v>
      </c>
      <c r="AH293" s="22" t="s">
        <v>16</v>
      </c>
      <c r="AI293" s="23">
        <f>+COUNTIFS(C294:AG294,"土",C295:AG295,"")+COUNTIFS(C294:AG294,"日",C295:AG295,"")</f>
        <v>0</v>
      </c>
    </row>
    <row r="294" spans="2:36" x14ac:dyDescent="0.15">
      <c r="B294" s="24" t="s">
        <v>5</v>
      </c>
      <c r="C294" s="46" t="str">
        <f>IFERROR(TEXT(WEEKDAY(+C293),"aaa"),"")</f>
        <v/>
      </c>
      <c r="D294" s="46" t="str">
        <f t="shared" ref="D294:AG294" si="103">IFERROR(TEXT(WEEKDAY(+D293),"aaa"),"")</f>
        <v/>
      </c>
      <c r="E294" s="46" t="str">
        <f t="shared" si="103"/>
        <v/>
      </c>
      <c r="F294" s="46" t="str">
        <f t="shared" si="103"/>
        <v/>
      </c>
      <c r="G294" s="46" t="str">
        <f t="shared" si="103"/>
        <v/>
      </c>
      <c r="H294" s="46" t="str">
        <f t="shared" si="103"/>
        <v/>
      </c>
      <c r="I294" s="46" t="str">
        <f t="shared" si="103"/>
        <v/>
      </c>
      <c r="J294" s="46" t="str">
        <f t="shared" si="103"/>
        <v/>
      </c>
      <c r="K294" s="46" t="str">
        <f t="shared" si="103"/>
        <v/>
      </c>
      <c r="L294" s="46" t="str">
        <f t="shared" si="103"/>
        <v/>
      </c>
      <c r="M294" s="46" t="str">
        <f t="shared" si="103"/>
        <v/>
      </c>
      <c r="N294" s="46" t="str">
        <f t="shared" si="103"/>
        <v/>
      </c>
      <c r="O294" s="46" t="str">
        <f t="shared" si="103"/>
        <v/>
      </c>
      <c r="P294" s="46" t="str">
        <f t="shared" si="103"/>
        <v/>
      </c>
      <c r="Q294" s="46" t="str">
        <f t="shared" si="103"/>
        <v/>
      </c>
      <c r="R294" s="46" t="str">
        <f t="shared" si="103"/>
        <v/>
      </c>
      <c r="S294" s="46" t="str">
        <f t="shared" si="103"/>
        <v/>
      </c>
      <c r="T294" s="46" t="str">
        <f t="shared" si="103"/>
        <v/>
      </c>
      <c r="U294" s="46" t="str">
        <f t="shared" si="103"/>
        <v/>
      </c>
      <c r="V294" s="46" t="str">
        <f t="shared" si="103"/>
        <v/>
      </c>
      <c r="W294" s="46" t="str">
        <f t="shared" si="103"/>
        <v/>
      </c>
      <c r="X294" s="46" t="str">
        <f t="shared" si="103"/>
        <v/>
      </c>
      <c r="Y294" s="46" t="str">
        <f t="shared" si="103"/>
        <v/>
      </c>
      <c r="Z294" s="46" t="str">
        <f t="shared" si="103"/>
        <v/>
      </c>
      <c r="AA294" s="46" t="str">
        <f t="shared" si="103"/>
        <v/>
      </c>
      <c r="AB294" s="46" t="str">
        <f t="shared" si="103"/>
        <v/>
      </c>
      <c r="AC294" s="46" t="str">
        <f t="shared" si="103"/>
        <v/>
      </c>
      <c r="AD294" s="46" t="str">
        <f t="shared" si="103"/>
        <v/>
      </c>
      <c r="AE294" s="46" t="str">
        <f t="shared" si="103"/>
        <v/>
      </c>
      <c r="AF294" s="46" t="str">
        <f t="shared" si="103"/>
        <v/>
      </c>
      <c r="AG294" s="46" t="str">
        <f t="shared" si="103"/>
        <v/>
      </c>
      <c r="AH294" s="22" t="s">
        <v>20</v>
      </c>
      <c r="AI294" s="23">
        <f>+COUNTIF(C295:AG295,"夏休")+COUNTIF(C295:AG295,"冬休")+COUNTIF(C295:AG295,"中止")+COUNTIF(C295:AG295,"工場")+COUNTIF(C295:AG295,"他")</f>
        <v>0</v>
      </c>
    </row>
    <row r="295" spans="2:36" ht="13.5" customHeight="1" x14ac:dyDescent="0.15">
      <c r="B295" s="110" t="s">
        <v>19</v>
      </c>
      <c r="C295" s="112"/>
      <c r="D295" s="103"/>
      <c r="E295" s="103"/>
      <c r="F295" s="103"/>
      <c r="G295" s="103"/>
      <c r="H295" s="103"/>
      <c r="I295" s="103"/>
      <c r="J295" s="103"/>
      <c r="K295" s="103"/>
      <c r="L295" s="103"/>
      <c r="M295" s="103"/>
      <c r="N295" s="103"/>
      <c r="O295" s="103"/>
      <c r="P295" s="103"/>
      <c r="Q295" s="103"/>
      <c r="R295" s="103"/>
      <c r="S295" s="103"/>
      <c r="T295" s="103"/>
      <c r="U295" s="103"/>
      <c r="V295" s="103"/>
      <c r="W295" s="103"/>
      <c r="X295" s="103"/>
      <c r="Y295" s="103"/>
      <c r="Z295" s="103"/>
      <c r="AA295" s="103"/>
      <c r="AB295" s="103"/>
      <c r="AC295" s="103"/>
      <c r="AD295" s="103"/>
      <c r="AE295" s="103"/>
      <c r="AF295" s="103"/>
      <c r="AG295" s="104"/>
      <c r="AH295" s="25" t="s">
        <v>2</v>
      </c>
      <c r="AI295" s="26">
        <f>COUNT(C293:AG293)-AI294</f>
        <v>0</v>
      </c>
    </row>
    <row r="296" spans="2:36" ht="13.5" customHeight="1" x14ac:dyDescent="0.15">
      <c r="B296" s="111"/>
      <c r="C296" s="112"/>
      <c r="D296" s="103"/>
      <c r="E296" s="103"/>
      <c r="F296" s="103"/>
      <c r="G296" s="103"/>
      <c r="H296" s="103"/>
      <c r="I296" s="103"/>
      <c r="J296" s="103"/>
      <c r="K296" s="103"/>
      <c r="L296" s="103"/>
      <c r="M296" s="103"/>
      <c r="N296" s="103"/>
      <c r="O296" s="103"/>
      <c r="P296" s="103"/>
      <c r="Q296" s="103"/>
      <c r="R296" s="103"/>
      <c r="S296" s="103"/>
      <c r="T296" s="103"/>
      <c r="U296" s="103"/>
      <c r="V296" s="103"/>
      <c r="W296" s="103"/>
      <c r="X296" s="103"/>
      <c r="Y296" s="103"/>
      <c r="Z296" s="103"/>
      <c r="AA296" s="103"/>
      <c r="AB296" s="103"/>
      <c r="AC296" s="103"/>
      <c r="AD296" s="103"/>
      <c r="AE296" s="103"/>
      <c r="AF296" s="103"/>
      <c r="AG296" s="104"/>
      <c r="AH296" s="25" t="s">
        <v>6</v>
      </c>
      <c r="AI296" s="27">
        <f>+COUNTIF(C297:AG298,"休")</f>
        <v>0</v>
      </c>
      <c r="AJ296" s="28" t="e">
        <f>IF(AI297&gt;0.285,"",IF(AI296&lt;AI293,"←計画日数が足りません",""))</f>
        <v>#DIV/0!</v>
      </c>
    </row>
    <row r="297" spans="2:36" ht="13.5" customHeight="1" x14ac:dyDescent="0.15">
      <c r="B297" s="105" t="s">
        <v>0</v>
      </c>
      <c r="C297" s="106"/>
      <c r="D297" s="97"/>
      <c r="E297" s="97"/>
      <c r="F297" s="97"/>
      <c r="G297" s="97"/>
      <c r="H297" s="97"/>
      <c r="I297" s="97"/>
      <c r="J297" s="97"/>
      <c r="K297" s="97"/>
      <c r="L297" s="97"/>
      <c r="M297" s="97"/>
      <c r="N297" s="97"/>
      <c r="O297" s="97"/>
      <c r="P297" s="97"/>
      <c r="Q297" s="97"/>
      <c r="R297" s="97"/>
      <c r="S297" s="97"/>
      <c r="T297" s="97"/>
      <c r="U297" s="97"/>
      <c r="V297" s="97"/>
      <c r="W297" s="97"/>
      <c r="X297" s="97"/>
      <c r="Y297" s="97"/>
      <c r="Z297" s="97"/>
      <c r="AA297" s="97"/>
      <c r="AB297" s="97"/>
      <c r="AC297" s="97"/>
      <c r="AD297" s="97"/>
      <c r="AE297" s="97"/>
      <c r="AF297" s="97"/>
      <c r="AG297" s="98"/>
      <c r="AH297" s="25" t="s">
        <v>8</v>
      </c>
      <c r="AI297" s="29" t="e">
        <f>+AI296/AI295</f>
        <v>#DIV/0!</v>
      </c>
    </row>
    <row r="298" spans="2:36" x14ac:dyDescent="0.15">
      <c r="B298" s="105"/>
      <c r="C298" s="106"/>
      <c r="D298" s="97"/>
      <c r="E298" s="97"/>
      <c r="F298" s="97"/>
      <c r="G298" s="97"/>
      <c r="H298" s="97"/>
      <c r="I298" s="97"/>
      <c r="J298" s="97"/>
      <c r="K298" s="97"/>
      <c r="L298" s="97"/>
      <c r="M298" s="97"/>
      <c r="N298" s="97"/>
      <c r="O298" s="97"/>
      <c r="P298" s="97"/>
      <c r="Q298" s="97"/>
      <c r="R298" s="97"/>
      <c r="S298" s="97"/>
      <c r="T298" s="97"/>
      <c r="U298" s="97"/>
      <c r="V298" s="97"/>
      <c r="W298" s="97"/>
      <c r="X298" s="97"/>
      <c r="Y298" s="97"/>
      <c r="Z298" s="97"/>
      <c r="AA298" s="97"/>
      <c r="AB298" s="97"/>
      <c r="AC298" s="97"/>
      <c r="AD298" s="97"/>
      <c r="AE298" s="97"/>
      <c r="AF298" s="97"/>
      <c r="AG298" s="98"/>
      <c r="AH298" s="25" t="s">
        <v>9</v>
      </c>
      <c r="AI298" s="27">
        <f>+COUNTA(C299:AG300)</f>
        <v>0</v>
      </c>
    </row>
    <row r="299" spans="2:36" x14ac:dyDescent="0.15">
      <c r="B299" s="99" t="s">
        <v>7</v>
      </c>
      <c r="C299" s="101"/>
      <c r="D299" s="95"/>
      <c r="E299" s="95"/>
      <c r="F299" s="95"/>
      <c r="G299" s="95"/>
      <c r="H299" s="95"/>
      <c r="I299" s="95"/>
      <c r="J299" s="95"/>
      <c r="K299" s="95"/>
      <c r="L299" s="95"/>
      <c r="M299" s="95"/>
      <c r="N299" s="95"/>
      <c r="O299" s="95"/>
      <c r="P299" s="95"/>
      <c r="Q299" s="95"/>
      <c r="R299" s="95"/>
      <c r="S299" s="95"/>
      <c r="T299" s="95"/>
      <c r="U299" s="95"/>
      <c r="V299" s="95"/>
      <c r="W299" s="95"/>
      <c r="X299" s="95"/>
      <c r="Y299" s="95"/>
      <c r="Z299" s="95"/>
      <c r="AA299" s="95"/>
      <c r="AB299" s="95"/>
      <c r="AC299" s="95"/>
      <c r="AD299" s="95"/>
      <c r="AE299" s="95"/>
      <c r="AF299" s="95"/>
      <c r="AG299" s="93"/>
      <c r="AH299" s="30" t="s">
        <v>4</v>
      </c>
      <c r="AI299" s="31" t="e">
        <f>+AI298/AI295</f>
        <v>#DIV/0!</v>
      </c>
    </row>
    <row r="300" spans="2:36" x14ac:dyDescent="0.15">
      <c r="B300" s="100"/>
      <c r="C300" s="102"/>
      <c r="D300" s="96"/>
      <c r="E300" s="96"/>
      <c r="F300" s="96"/>
      <c r="G300" s="96"/>
      <c r="H300" s="96"/>
      <c r="I300" s="96"/>
      <c r="J300" s="96"/>
      <c r="K300" s="96"/>
      <c r="L300" s="96"/>
      <c r="M300" s="96"/>
      <c r="N300" s="96"/>
      <c r="O300" s="96"/>
      <c r="P300" s="96"/>
      <c r="Q300" s="96"/>
      <c r="R300" s="96"/>
      <c r="S300" s="96"/>
      <c r="T300" s="96"/>
      <c r="U300" s="96"/>
      <c r="V300" s="96"/>
      <c r="W300" s="96"/>
      <c r="X300" s="96"/>
      <c r="Y300" s="96"/>
      <c r="Z300" s="96"/>
      <c r="AA300" s="96"/>
      <c r="AB300" s="96"/>
      <c r="AC300" s="96"/>
      <c r="AD300" s="96"/>
      <c r="AE300" s="96"/>
      <c r="AF300" s="96"/>
      <c r="AG300" s="94"/>
      <c r="AH300" s="32" t="s">
        <v>13</v>
      </c>
      <c r="AI300" s="33" t="str">
        <f>IF(7&gt;AI295,"対象外",IF(AI298&gt;=AI293,"OK","NG"))</f>
        <v>対象外</v>
      </c>
      <c r="AJ300" s="28" t="str">
        <f>IF(AI300="対象外","←７日間に満たない期間は達成判定の対象外",IF(AI300="NG","←月単位未達成","←月単位達成"))</f>
        <v>←７日間に満たない期間は達成判定の対象外</v>
      </c>
    </row>
    <row r="301" spans="2:36" hidden="1" x14ac:dyDescent="0.15">
      <c r="C301" s="42" t="e">
        <f t="shared" ref="C301:AG301" si="104">IF(AND(DAY(C293)&gt;=22,DAY(C293)&lt;=28,C294="土"),1,0)</f>
        <v>#VALUE!</v>
      </c>
      <c r="D301" s="42" t="e">
        <f t="shared" si="104"/>
        <v>#VALUE!</v>
      </c>
      <c r="E301" s="42" t="e">
        <f t="shared" si="104"/>
        <v>#VALUE!</v>
      </c>
      <c r="F301" s="42" t="e">
        <f t="shared" si="104"/>
        <v>#VALUE!</v>
      </c>
      <c r="G301" s="42" t="e">
        <f t="shared" si="104"/>
        <v>#VALUE!</v>
      </c>
      <c r="H301" s="42" t="e">
        <f t="shared" si="104"/>
        <v>#VALUE!</v>
      </c>
      <c r="I301" s="42" t="e">
        <f t="shared" si="104"/>
        <v>#VALUE!</v>
      </c>
      <c r="J301" s="42" t="e">
        <f t="shared" si="104"/>
        <v>#VALUE!</v>
      </c>
      <c r="K301" s="42" t="e">
        <f t="shared" si="104"/>
        <v>#VALUE!</v>
      </c>
      <c r="L301" s="42" t="e">
        <f t="shared" si="104"/>
        <v>#VALUE!</v>
      </c>
      <c r="M301" s="42" t="e">
        <f t="shared" si="104"/>
        <v>#VALUE!</v>
      </c>
      <c r="N301" s="42" t="e">
        <f t="shared" si="104"/>
        <v>#VALUE!</v>
      </c>
      <c r="O301" s="42" t="e">
        <f t="shared" si="104"/>
        <v>#VALUE!</v>
      </c>
      <c r="P301" s="42" t="e">
        <f t="shared" si="104"/>
        <v>#VALUE!</v>
      </c>
      <c r="Q301" s="42" t="e">
        <f t="shared" si="104"/>
        <v>#VALUE!</v>
      </c>
      <c r="R301" s="42" t="e">
        <f t="shared" si="104"/>
        <v>#VALUE!</v>
      </c>
      <c r="S301" s="42" t="e">
        <f t="shared" si="104"/>
        <v>#VALUE!</v>
      </c>
      <c r="T301" s="42" t="e">
        <f t="shared" si="104"/>
        <v>#VALUE!</v>
      </c>
      <c r="U301" s="42" t="e">
        <f t="shared" si="104"/>
        <v>#VALUE!</v>
      </c>
      <c r="V301" s="42" t="e">
        <f t="shared" si="104"/>
        <v>#VALUE!</v>
      </c>
      <c r="W301" s="42" t="e">
        <f t="shared" si="104"/>
        <v>#VALUE!</v>
      </c>
      <c r="X301" s="42" t="e">
        <f t="shared" si="104"/>
        <v>#VALUE!</v>
      </c>
      <c r="Y301" s="42" t="e">
        <f t="shared" si="104"/>
        <v>#VALUE!</v>
      </c>
      <c r="Z301" s="42" t="e">
        <f t="shared" si="104"/>
        <v>#VALUE!</v>
      </c>
      <c r="AA301" s="42" t="e">
        <f t="shared" si="104"/>
        <v>#VALUE!</v>
      </c>
      <c r="AB301" s="42" t="e">
        <f t="shared" si="104"/>
        <v>#VALUE!</v>
      </c>
      <c r="AC301" s="42" t="e">
        <f t="shared" si="104"/>
        <v>#VALUE!</v>
      </c>
      <c r="AD301" s="42" t="e">
        <f t="shared" si="104"/>
        <v>#VALUE!</v>
      </c>
      <c r="AE301" s="42" t="e">
        <f t="shared" si="104"/>
        <v>#VALUE!</v>
      </c>
      <c r="AF301" s="42" t="e">
        <f t="shared" si="104"/>
        <v>#VALUE!</v>
      </c>
      <c r="AG301" s="42" t="e">
        <f t="shared" si="104"/>
        <v>#VALUE!</v>
      </c>
      <c r="AH301" s="43" t="s">
        <v>21</v>
      </c>
      <c r="AI301" s="44">
        <f>_xlfn.AGGREGATE(9,6,C301:AG301)</f>
        <v>0</v>
      </c>
      <c r="AJ301" s="28"/>
    </row>
    <row r="302" spans="2:36" hidden="1" x14ac:dyDescent="0.15">
      <c r="C302" s="45" t="e">
        <f t="shared" ref="C302:AG302" si="105">IF(AND(DAY(C293)&gt;=22,DAY(C293)&lt;=28,C294="土",OR(C299="休",C299="雨")),1,0)</f>
        <v>#VALUE!</v>
      </c>
      <c r="D302" s="45" t="e">
        <f t="shared" si="105"/>
        <v>#VALUE!</v>
      </c>
      <c r="E302" s="45" t="e">
        <f t="shared" si="105"/>
        <v>#VALUE!</v>
      </c>
      <c r="F302" s="45" t="e">
        <f t="shared" si="105"/>
        <v>#VALUE!</v>
      </c>
      <c r="G302" s="45" t="e">
        <f t="shared" si="105"/>
        <v>#VALUE!</v>
      </c>
      <c r="H302" s="45" t="e">
        <f t="shared" si="105"/>
        <v>#VALUE!</v>
      </c>
      <c r="I302" s="45" t="e">
        <f t="shared" si="105"/>
        <v>#VALUE!</v>
      </c>
      <c r="J302" s="45" t="e">
        <f t="shared" si="105"/>
        <v>#VALUE!</v>
      </c>
      <c r="K302" s="45" t="e">
        <f t="shared" si="105"/>
        <v>#VALUE!</v>
      </c>
      <c r="L302" s="45" t="e">
        <f t="shared" si="105"/>
        <v>#VALUE!</v>
      </c>
      <c r="M302" s="45" t="e">
        <f t="shared" si="105"/>
        <v>#VALUE!</v>
      </c>
      <c r="N302" s="45" t="e">
        <f t="shared" si="105"/>
        <v>#VALUE!</v>
      </c>
      <c r="O302" s="45" t="e">
        <f t="shared" si="105"/>
        <v>#VALUE!</v>
      </c>
      <c r="P302" s="45" t="e">
        <f t="shared" si="105"/>
        <v>#VALUE!</v>
      </c>
      <c r="Q302" s="45" t="e">
        <f t="shared" si="105"/>
        <v>#VALUE!</v>
      </c>
      <c r="R302" s="45" t="e">
        <f t="shared" si="105"/>
        <v>#VALUE!</v>
      </c>
      <c r="S302" s="45" t="e">
        <f t="shared" si="105"/>
        <v>#VALUE!</v>
      </c>
      <c r="T302" s="45" t="e">
        <f t="shared" si="105"/>
        <v>#VALUE!</v>
      </c>
      <c r="U302" s="45" t="e">
        <f t="shared" si="105"/>
        <v>#VALUE!</v>
      </c>
      <c r="V302" s="45" t="e">
        <f t="shared" si="105"/>
        <v>#VALUE!</v>
      </c>
      <c r="W302" s="45" t="e">
        <f t="shared" si="105"/>
        <v>#VALUE!</v>
      </c>
      <c r="X302" s="45" t="e">
        <f t="shared" si="105"/>
        <v>#VALUE!</v>
      </c>
      <c r="Y302" s="45" t="e">
        <f t="shared" si="105"/>
        <v>#VALUE!</v>
      </c>
      <c r="Z302" s="45" t="e">
        <f t="shared" si="105"/>
        <v>#VALUE!</v>
      </c>
      <c r="AA302" s="45" t="e">
        <f t="shared" si="105"/>
        <v>#VALUE!</v>
      </c>
      <c r="AB302" s="45" t="e">
        <f t="shared" si="105"/>
        <v>#VALUE!</v>
      </c>
      <c r="AC302" s="45" t="e">
        <f t="shared" si="105"/>
        <v>#VALUE!</v>
      </c>
      <c r="AD302" s="45" t="e">
        <f t="shared" si="105"/>
        <v>#VALUE!</v>
      </c>
      <c r="AE302" s="45" t="e">
        <f t="shared" si="105"/>
        <v>#VALUE!</v>
      </c>
      <c r="AF302" s="45" t="e">
        <f t="shared" si="105"/>
        <v>#VALUE!</v>
      </c>
      <c r="AG302" s="45" t="e">
        <f t="shared" si="105"/>
        <v>#VALUE!</v>
      </c>
      <c r="AH302" s="43" t="s">
        <v>22</v>
      </c>
      <c r="AI302" s="44">
        <f>_xlfn.AGGREGATE(9,6,C302:AG302)</f>
        <v>0</v>
      </c>
      <c r="AJ302" s="28"/>
    </row>
  </sheetData>
  <mergeCells count="2063">
    <mergeCell ref="U2:V2"/>
    <mergeCell ref="W2:X2"/>
    <mergeCell ref="Y2:Z2"/>
    <mergeCell ref="AB2:AF3"/>
    <mergeCell ref="AG2:AH3"/>
    <mergeCell ref="B3:E3"/>
    <mergeCell ref="S3:T3"/>
    <mergeCell ref="U3:V3"/>
    <mergeCell ref="W3:X3"/>
    <mergeCell ref="Y3:Z3"/>
    <mergeCell ref="O15:O16"/>
    <mergeCell ref="P15:P16"/>
    <mergeCell ref="C11:AI11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AB4:AF5"/>
    <mergeCell ref="AG4:AH5"/>
    <mergeCell ref="B5:E5"/>
    <mergeCell ref="G5:J5"/>
    <mergeCell ref="L5:N5"/>
    <mergeCell ref="P5:R5"/>
    <mergeCell ref="S5:T5"/>
    <mergeCell ref="U5:V5"/>
    <mergeCell ref="W5:X5"/>
    <mergeCell ref="Y5:Z5"/>
    <mergeCell ref="B4:E4"/>
    <mergeCell ref="G4:J4"/>
    <mergeCell ref="S4:T4"/>
    <mergeCell ref="U4:V4"/>
    <mergeCell ref="W4:X4"/>
    <mergeCell ref="Y4:Z4"/>
    <mergeCell ref="G17:G18"/>
    <mergeCell ref="H17:H18"/>
    <mergeCell ref="I17:I18"/>
    <mergeCell ref="J17:J18"/>
    <mergeCell ref="K17:K18"/>
    <mergeCell ref="L17:L18"/>
    <mergeCell ref="AC15:AC16"/>
    <mergeCell ref="AD15:AD16"/>
    <mergeCell ref="AE15:AE16"/>
    <mergeCell ref="AF15:AF16"/>
    <mergeCell ref="AG15:AG16"/>
    <mergeCell ref="B17:B18"/>
    <mergeCell ref="C17:C18"/>
    <mergeCell ref="D17:D18"/>
    <mergeCell ref="E17:E18"/>
    <mergeCell ref="F17:F18"/>
    <mergeCell ref="W15:W16"/>
    <mergeCell ref="X15:X16"/>
    <mergeCell ref="Y15:Y16"/>
    <mergeCell ref="Z15:Z16"/>
    <mergeCell ref="AA15:AA16"/>
    <mergeCell ref="AB15:AB16"/>
    <mergeCell ref="Q15:Q16"/>
    <mergeCell ref="R15:R16"/>
    <mergeCell ref="S15:S16"/>
    <mergeCell ref="T15:T16"/>
    <mergeCell ref="U15:U16"/>
    <mergeCell ref="V15:V16"/>
    <mergeCell ref="K15:K16"/>
    <mergeCell ref="L15:L16"/>
    <mergeCell ref="M15:M16"/>
    <mergeCell ref="N15:N16"/>
    <mergeCell ref="K19:K20"/>
    <mergeCell ref="L19:L20"/>
    <mergeCell ref="M19:M20"/>
    <mergeCell ref="N19:N20"/>
    <mergeCell ref="AE17:AE18"/>
    <mergeCell ref="AF17:AF18"/>
    <mergeCell ref="AG17:AG18"/>
    <mergeCell ref="B19:B20"/>
    <mergeCell ref="C19:C20"/>
    <mergeCell ref="D19:D20"/>
    <mergeCell ref="E19:E20"/>
    <mergeCell ref="F19:F20"/>
    <mergeCell ref="G19:G20"/>
    <mergeCell ref="H19:H20"/>
    <mergeCell ref="Y17:Y18"/>
    <mergeCell ref="Z17:Z18"/>
    <mergeCell ref="AA17:AA18"/>
    <mergeCell ref="AB17:AB18"/>
    <mergeCell ref="AC17:AC18"/>
    <mergeCell ref="AD17:AD18"/>
    <mergeCell ref="S17:S18"/>
    <mergeCell ref="T17:T18"/>
    <mergeCell ref="U17:U18"/>
    <mergeCell ref="V17:V18"/>
    <mergeCell ref="W17:W18"/>
    <mergeCell ref="X17:X18"/>
    <mergeCell ref="M17:M18"/>
    <mergeCell ref="N17:N18"/>
    <mergeCell ref="O17:O18"/>
    <mergeCell ref="P17:P18"/>
    <mergeCell ref="Q17:Q18"/>
    <mergeCell ref="R17:R18"/>
    <mergeCell ref="N29:N30"/>
    <mergeCell ref="O29:O30"/>
    <mergeCell ref="AG19:AG20"/>
    <mergeCell ref="C25:AI25"/>
    <mergeCell ref="B29:B30"/>
    <mergeCell ref="C29:C30"/>
    <mergeCell ref="D29:D30"/>
    <mergeCell ref="E29:E30"/>
    <mergeCell ref="F29:F30"/>
    <mergeCell ref="G29:G30"/>
    <mergeCell ref="H29:H30"/>
    <mergeCell ref="I29:I30"/>
    <mergeCell ref="AA19:AA20"/>
    <mergeCell ref="AB19:AB20"/>
    <mergeCell ref="AC19:AC20"/>
    <mergeCell ref="AD19:AD20"/>
    <mergeCell ref="AE19:AE20"/>
    <mergeCell ref="AF19:AF20"/>
    <mergeCell ref="U19:U20"/>
    <mergeCell ref="V19:V20"/>
    <mergeCell ref="W19:W20"/>
    <mergeCell ref="X19:X20"/>
    <mergeCell ref="Y19:Y20"/>
    <mergeCell ref="Z19:Z20"/>
    <mergeCell ref="O19:O20"/>
    <mergeCell ref="P19:P20"/>
    <mergeCell ref="Q19:Q20"/>
    <mergeCell ref="R19:R20"/>
    <mergeCell ref="S19:S20"/>
    <mergeCell ref="T19:T20"/>
    <mergeCell ref="I19:I20"/>
    <mergeCell ref="J19:J20"/>
    <mergeCell ref="J31:J32"/>
    <mergeCell ref="K31:K32"/>
    <mergeCell ref="L31:L32"/>
    <mergeCell ref="M31:M32"/>
    <mergeCell ref="B31:B32"/>
    <mergeCell ref="C31:C32"/>
    <mergeCell ref="D31:D32"/>
    <mergeCell ref="E31:E32"/>
    <mergeCell ref="F31:F32"/>
    <mergeCell ref="G31:G32"/>
    <mergeCell ref="AB29:AB30"/>
    <mergeCell ref="J29:J30"/>
    <mergeCell ref="K29:K30"/>
    <mergeCell ref="L29:L30"/>
    <mergeCell ref="M29:M30"/>
    <mergeCell ref="AC29:AC30"/>
    <mergeCell ref="AD29:AD30"/>
    <mergeCell ref="AE29:AE30"/>
    <mergeCell ref="AF29:AF30"/>
    <mergeCell ref="AG29:AG30"/>
    <mergeCell ref="V29:V30"/>
    <mergeCell ref="W29:W30"/>
    <mergeCell ref="X29:X30"/>
    <mergeCell ref="Y29:Y30"/>
    <mergeCell ref="Z29:Z30"/>
    <mergeCell ref="AA29:AA30"/>
    <mergeCell ref="P29:P30"/>
    <mergeCell ref="Q29:Q30"/>
    <mergeCell ref="R29:R30"/>
    <mergeCell ref="S29:S30"/>
    <mergeCell ref="T29:T30"/>
    <mergeCell ref="U29:U30"/>
    <mergeCell ref="N33:N34"/>
    <mergeCell ref="O33:O34"/>
    <mergeCell ref="AF31:AF32"/>
    <mergeCell ref="AG31:AG32"/>
    <mergeCell ref="B33:B34"/>
    <mergeCell ref="C33:C34"/>
    <mergeCell ref="D33:D34"/>
    <mergeCell ref="E33:E34"/>
    <mergeCell ref="F33:F34"/>
    <mergeCell ref="G33:G34"/>
    <mergeCell ref="H33:H34"/>
    <mergeCell ref="I33:I34"/>
    <mergeCell ref="Z31:Z32"/>
    <mergeCell ref="AA31:AA32"/>
    <mergeCell ref="AB31:AB32"/>
    <mergeCell ref="AC31:AC32"/>
    <mergeCell ref="AD31:AD32"/>
    <mergeCell ref="AE31:AE32"/>
    <mergeCell ref="T31:T32"/>
    <mergeCell ref="U31:U32"/>
    <mergeCell ref="V31:V32"/>
    <mergeCell ref="W31:W32"/>
    <mergeCell ref="X31:X32"/>
    <mergeCell ref="Y31:Y32"/>
    <mergeCell ref="N31:N32"/>
    <mergeCell ref="O31:O32"/>
    <mergeCell ref="P31:P32"/>
    <mergeCell ref="Q31:Q32"/>
    <mergeCell ref="R31:R32"/>
    <mergeCell ref="S31:S32"/>
    <mergeCell ref="H31:H32"/>
    <mergeCell ref="I31:I32"/>
    <mergeCell ref="C39:AI39"/>
    <mergeCell ref="B43:B44"/>
    <mergeCell ref="C43:C44"/>
    <mergeCell ref="D43:D44"/>
    <mergeCell ref="E43:E44"/>
    <mergeCell ref="F43:F44"/>
    <mergeCell ref="G43:G44"/>
    <mergeCell ref="H43:H44"/>
    <mergeCell ref="I43:I44"/>
    <mergeCell ref="J43:J44"/>
    <mergeCell ref="AB33:AB34"/>
    <mergeCell ref="AC33:AC34"/>
    <mergeCell ref="AD33:AD34"/>
    <mergeCell ref="AE33:AE34"/>
    <mergeCell ref="AF33:AF34"/>
    <mergeCell ref="AG33:AG34"/>
    <mergeCell ref="V33:V34"/>
    <mergeCell ref="W33:W34"/>
    <mergeCell ref="X33:X34"/>
    <mergeCell ref="Y33:Y34"/>
    <mergeCell ref="Z33:Z34"/>
    <mergeCell ref="AA33:AA34"/>
    <mergeCell ref="P33:P34"/>
    <mergeCell ref="Q33:Q34"/>
    <mergeCell ref="R33:R34"/>
    <mergeCell ref="S33:S34"/>
    <mergeCell ref="T33:T34"/>
    <mergeCell ref="U33:U34"/>
    <mergeCell ref="J33:J34"/>
    <mergeCell ref="K33:K34"/>
    <mergeCell ref="L33:L34"/>
    <mergeCell ref="M33:M34"/>
    <mergeCell ref="I45:I46"/>
    <mergeCell ref="J45:J46"/>
    <mergeCell ref="K45:K46"/>
    <mergeCell ref="L45:L46"/>
    <mergeCell ref="AC43:AC44"/>
    <mergeCell ref="AD43:AD44"/>
    <mergeCell ref="AE43:AE44"/>
    <mergeCell ref="AF43:AF44"/>
    <mergeCell ref="AG43:AG44"/>
    <mergeCell ref="B45:B46"/>
    <mergeCell ref="C45:C46"/>
    <mergeCell ref="D45:D46"/>
    <mergeCell ref="E45:E46"/>
    <mergeCell ref="F45:F46"/>
    <mergeCell ref="W43:W44"/>
    <mergeCell ref="X43:X44"/>
    <mergeCell ref="Y43:Y44"/>
    <mergeCell ref="Z43:Z44"/>
    <mergeCell ref="AA43:AA44"/>
    <mergeCell ref="AB43:AB44"/>
    <mergeCell ref="Q43:Q44"/>
    <mergeCell ref="R43:R44"/>
    <mergeCell ref="S43:S44"/>
    <mergeCell ref="T43:T44"/>
    <mergeCell ref="U43:U44"/>
    <mergeCell ref="V43:V44"/>
    <mergeCell ref="K43:K44"/>
    <mergeCell ref="L43:L44"/>
    <mergeCell ref="M43:M44"/>
    <mergeCell ref="N43:N44"/>
    <mergeCell ref="O43:O44"/>
    <mergeCell ref="P43:P44"/>
    <mergeCell ref="M47:M48"/>
    <mergeCell ref="N47:N48"/>
    <mergeCell ref="AE45:AE46"/>
    <mergeCell ref="AF45:AF46"/>
    <mergeCell ref="AG45:AG46"/>
    <mergeCell ref="B47:B48"/>
    <mergeCell ref="C47:C48"/>
    <mergeCell ref="D47:D48"/>
    <mergeCell ref="E47:E48"/>
    <mergeCell ref="F47:F48"/>
    <mergeCell ref="G47:G48"/>
    <mergeCell ref="H47:H48"/>
    <mergeCell ref="Y45:Y46"/>
    <mergeCell ref="Z45:Z46"/>
    <mergeCell ref="AA45:AA46"/>
    <mergeCell ref="AB45:AB46"/>
    <mergeCell ref="AC45:AC46"/>
    <mergeCell ref="AD45:AD46"/>
    <mergeCell ref="S45:S46"/>
    <mergeCell ref="T45:T46"/>
    <mergeCell ref="U45:U46"/>
    <mergeCell ref="V45:V46"/>
    <mergeCell ref="W45:W46"/>
    <mergeCell ref="X45:X46"/>
    <mergeCell ref="M45:M46"/>
    <mergeCell ref="N45:N46"/>
    <mergeCell ref="O45:O46"/>
    <mergeCell ref="P45:P46"/>
    <mergeCell ref="Q45:Q46"/>
    <mergeCell ref="R45:R46"/>
    <mergeCell ref="G45:G46"/>
    <mergeCell ref="H45:H46"/>
    <mergeCell ref="AG47:AG48"/>
    <mergeCell ref="C53:AI53"/>
    <mergeCell ref="B57:B58"/>
    <mergeCell ref="C57:C58"/>
    <mergeCell ref="D57:D58"/>
    <mergeCell ref="E57:E58"/>
    <mergeCell ref="F57:F58"/>
    <mergeCell ref="G57:G58"/>
    <mergeCell ref="H57:H58"/>
    <mergeCell ref="I57:I58"/>
    <mergeCell ref="AA47:AA48"/>
    <mergeCell ref="AB47:AB48"/>
    <mergeCell ref="AC47:AC48"/>
    <mergeCell ref="AD47:AD48"/>
    <mergeCell ref="AE47:AE48"/>
    <mergeCell ref="AF47:AF48"/>
    <mergeCell ref="U47:U48"/>
    <mergeCell ref="V47:V48"/>
    <mergeCell ref="W47:W48"/>
    <mergeCell ref="X47:X48"/>
    <mergeCell ref="Y47:Y48"/>
    <mergeCell ref="Z47:Z48"/>
    <mergeCell ref="O47:O48"/>
    <mergeCell ref="P47:P48"/>
    <mergeCell ref="Q47:Q48"/>
    <mergeCell ref="R47:R48"/>
    <mergeCell ref="S47:S48"/>
    <mergeCell ref="T47:T48"/>
    <mergeCell ref="I47:I48"/>
    <mergeCell ref="J47:J48"/>
    <mergeCell ref="K47:K48"/>
    <mergeCell ref="L47:L48"/>
    <mergeCell ref="AG57:AG58"/>
    <mergeCell ref="V57:V58"/>
    <mergeCell ref="W57:W58"/>
    <mergeCell ref="X57:X58"/>
    <mergeCell ref="Y57:Y58"/>
    <mergeCell ref="Z57:Z58"/>
    <mergeCell ref="AA57:AA58"/>
    <mergeCell ref="P57:P58"/>
    <mergeCell ref="Q57:Q58"/>
    <mergeCell ref="R57:R58"/>
    <mergeCell ref="S57:S58"/>
    <mergeCell ref="T57:T58"/>
    <mergeCell ref="U57:U58"/>
    <mergeCell ref="J57:J58"/>
    <mergeCell ref="K57:K58"/>
    <mergeCell ref="L57:L58"/>
    <mergeCell ref="M57:M58"/>
    <mergeCell ref="N57:N58"/>
    <mergeCell ref="O57:O58"/>
    <mergeCell ref="H59:H60"/>
    <mergeCell ref="I59:I60"/>
    <mergeCell ref="J59:J60"/>
    <mergeCell ref="K59:K60"/>
    <mergeCell ref="L59:L60"/>
    <mergeCell ref="M59:M60"/>
    <mergeCell ref="B59:B60"/>
    <mergeCell ref="C59:C60"/>
    <mergeCell ref="D59:D60"/>
    <mergeCell ref="E59:E60"/>
    <mergeCell ref="F59:F60"/>
    <mergeCell ref="G59:G60"/>
    <mergeCell ref="AB57:AB58"/>
    <mergeCell ref="AC57:AC58"/>
    <mergeCell ref="AD57:AD58"/>
    <mergeCell ref="AE57:AE58"/>
    <mergeCell ref="AF57:AF58"/>
    <mergeCell ref="L61:L62"/>
    <mergeCell ref="M61:M62"/>
    <mergeCell ref="N61:N62"/>
    <mergeCell ref="O61:O62"/>
    <mergeCell ref="AF59:AF60"/>
    <mergeCell ref="AG59:AG60"/>
    <mergeCell ref="B61:B62"/>
    <mergeCell ref="C61:C62"/>
    <mergeCell ref="D61:D62"/>
    <mergeCell ref="E61:E62"/>
    <mergeCell ref="F61:F62"/>
    <mergeCell ref="G61:G62"/>
    <mergeCell ref="H61:H62"/>
    <mergeCell ref="I61:I62"/>
    <mergeCell ref="Z59:Z60"/>
    <mergeCell ref="AA59:AA60"/>
    <mergeCell ref="AB59:AB60"/>
    <mergeCell ref="AC59:AC60"/>
    <mergeCell ref="AD59:AD60"/>
    <mergeCell ref="AE59:AE60"/>
    <mergeCell ref="T59:T60"/>
    <mergeCell ref="U59:U60"/>
    <mergeCell ref="V59:V60"/>
    <mergeCell ref="W59:W60"/>
    <mergeCell ref="X59:X60"/>
    <mergeCell ref="Y59:Y60"/>
    <mergeCell ref="N59:N60"/>
    <mergeCell ref="O59:O60"/>
    <mergeCell ref="P59:P60"/>
    <mergeCell ref="Q59:Q60"/>
    <mergeCell ref="R59:R60"/>
    <mergeCell ref="S59:S60"/>
    <mergeCell ref="O71:O72"/>
    <mergeCell ref="P71:P72"/>
    <mergeCell ref="C67:AI67"/>
    <mergeCell ref="B71:B72"/>
    <mergeCell ref="C71:C72"/>
    <mergeCell ref="D71:D72"/>
    <mergeCell ref="E71:E72"/>
    <mergeCell ref="F71:F72"/>
    <mergeCell ref="G71:G72"/>
    <mergeCell ref="H71:H72"/>
    <mergeCell ref="I71:I72"/>
    <mergeCell ref="J71:J72"/>
    <mergeCell ref="AB61:AB62"/>
    <mergeCell ref="AC61:AC62"/>
    <mergeCell ref="AD61:AD62"/>
    <mergeCell ref="AE61:AE62"/>
    <mergeCell ref="AF61:AF62"/>
    <mergeCell ref="AG61:AG62"/>
    <mergeCell ref="V61:V62"/>
    <mergeCell ref="W61:W62"/>
    <mergeCell ref="X61:X62"/>
    <mergeCell ref="Y61:Y62"/>
    <mergeCell ref="Z61:Z62"/>
    <mergeCell ref="AA61:AA62"/>
    <mergeCell ref="P61:P62"/>
    <mergeCell ref="Q61:Q62"/>
    <mergeCell ref="R61:R62"/>
    <mergeCell ref="S61:S62"/>
    <mergeCell ref="T61:T62"/>
    <mergeCell ref="U61:U62"/>
    <mergeCell ref="J61:J62"/>
    <mergeCell ref="K61:K62"/>
    <mergeCell ref="G73:G74"/>
    <mergeCell ref="H73:H74"/>
    <mergeCell ref="I73:I74"/>
    <mergeCell ref="J73:J74"/>
    <mergeCell ref="K73:K74"/>
    <mergeCell ref="L73:L74"/>
    <mergeCell ref="AC71:AC72"/>
    <mergeCell ref="AD71:AD72"/>
    <mergeCell ref="AE71:AE72"/>
    <mergeCell ref="AF71:AF72"/>
    <mergeCell ref="AG71:AG72"/>
    <mergeCell ref="B73:B74"/>
    <mergeCell ref="C73:C74"/>
    <mergeCell ref="D73:D74"/>
    <mergeCell ref="E73:E74"/>
    <mergeCell ref="F73:F74"/>
    <mergeCell ref="W71:W72"/>
    <mergeCell ref="X71:X72"/>
    <mergeCell ref="Y71:Y72"/>
    <mergeCell ref="Z71:Z72"/>
    <mergeCell ref="AA71:AA72"/>
    <mergeCell ref="AB71:AB72"/>
    <mergeCell ref="Q71:Q72"/>
    <mergeCell ref="R71:R72"/>
    <mergeCell ref="S71:S72"/>
    <mergeCell ref="T71:T72"/>
    <mergeCell ref="U71:U72"/>
    <mergeCell ref="V71:V72"/>
    <mergeCell ref="K71:K72"/>
    <mergeCell ref="L71:L72"/>
    <mergeCell ref="M71:M72"/>
    <mergeCell ref="N71:N72"/>
    <mergeCell ref="K75:K76"/>
    <mergeCell ref="L75:L76"/>
    <mergeCell ref="M75:M76"/>
    <mergeCell ref="N75:N76"/>
    <mergeCell ref="AE73:AE74"/>
    <mergeCell ref="AF73:AF74"/>
    <mergeCell ref="AG73:AG74"/>
    <mergeCell ref="B75:B76"/>
    <mergeCell ref="C75:C76"/>
    <mergeCell ref="D75:D76"/>
    <mergeCell ref="E75:E76"/>
    <mergeCell ref="F75:F76"/>
    <mergeCell ref="G75:G76"/>
    <mergeCell ref="H75:H76"/>
    <mergeCell ref="Y73:Y74"/>
    <mergeCell ref="Z73:Z74"/>
    <mergeCell ref="AA73:AA74"/>
    <mergeCell ref="AB73:AB74"/>
    <mergeCell ref="AC73:AC74"/>
    <mergeCell ref="AD73:AD74"/>
    <mergeCell ref="S73:S74"/>
    <mergeCell ref="T73:T74"/>
    <mergeCell ref="U73:U74"/>
    <mergeCell ref="V73:V74"/>
    <mergeCell ref="W73:W74"/>
    <mergeCell ref="X73:X74"/>
    <mergeCell ref="M73:M74"/>
    <mergeCell ref="N73:N74"/>
    <mergeCell ref="O73:O74"/>
    <mergeCell ref="P73:P74"/>
    <mergeCell ref="Q73:Q74"/>
    <mergeCell ref="R73:R74"/>
    <mergeCell ref="N85:N86"/>
    <mergeCell ref="O85:O86"/>
    <mergeCell ref="AG75:AG76"/>
    <mergeCell ref="C81:AI81"/>
    <mergeCell ref="B85:B86"/>
    <mergeCell ref="C85:C86"/>
    <mergeCell ref="D85:D86"/>
    <mergeCell ref="E85:E86"/>
    <mergeCell ref="F85:F86"/>
    <mergeCell ref="G85:G86"/>
    <mergeCell ref="H85:H86"/>
    <mergeCell ref="I85:I86"/>
    <mergeCell ref="AA75:AA76"/>
    <mergeCell ref="AB75:AB76"/>
    <mergeCell ref="AC75:AC76"/>
    <mergeCell ref="AD75:AD76"/>
    <mergeCell ref="AE75:AE76"/>
    <mergeCell ref="AF75:AF76"/>
    <mergeCell ref="U75:U76"/>
    <mergeCell ref="V75:V76"/>
    <mergeCell ref="W75:W76"/>
    <mergeCell ref="X75:X76"/>
    <mergeCell ref="Y75:Y76"/>
    <mergeCell ref="Z75:Z76"/>
    <mergeCell ref="O75:O76"/>
    <mergeCell ref="P75:P76"/>
    <mergeCell ref="Q75:Q76"/>
    <mergeCell ref="R75:R76"/>
    <mergeCell ref="S75:S76"/>
    <mergeCell ref="T75:T76"/>
    <mergeCell ref="I75:I76"/>
    <mergeCell ref="J75:J76"/>
    <mergeCell ref="J87:J88"/>
    <mergeCell ref="K87:K88"/>
    <mergeCell ref="L87:L88"/>
    <mergeCell ref="M87:M88"/>
    <mergeCell ref="B87:B88"/>
    <mergeCell ref="C87:C88"/>
    <mergeCell ref="D87:D88"/>
    <mergeCell ref="E87:E88"/>
    <mergeCell ref="F87:F88"/>
    <mergeCell ref="G87:G88"/>
    <mergeCell ref="AB85:AB86"/>
    <mergeCell ref="AC85:AC86"/>
    <mergeCell ref="AD85:AD86"/>
    <mergeCell ref="AE85:AE86"/>
    <mergeCell ref="AF85:AF86"/>
    <mergeCell ref="AG85:AG86"/>
    <mergeCell ref="V85:V86"/>
    <mergeCell ref="W85:W86"/>
    <mergeCell ref="X85:X86"/>
    <mergeCell ref="Y85:Y86"/>
    <mergeCell ref="Z85:Z86"/>
    <mergeCell ref="AA85:AA86"/>
    <mergeCell ref="P85:P86"/>
    <mergeCell ref="Q85:Q86"/>
    <mergeCell ref="R85:R86"/>
    <mergeCell ref="S85:S86"/>
    <mergeCell ref="T85:T86"/>
    <mergeCell ref="U85:U86"/>
    <mergeCell ref="J85:J86"/>
    <mergeCell ref="K85:K86"/>
    <mergeCell ref="L85:L86"/>
    <mergeCell ref="M85:M86"/>
    <mergeCell ref="N89:N90"/>
    <mergeCell ref="O89:O90"/>
    <mergeCell ref="AF87:AF88"/>
    <mergeCell ref="AG87:AG88"/>
    <mergeCell ref="B89:B90"/>
    <mergeCell ref="C89:C90"/>
    <mergeCell ref="D89:D90"/>
    <mergeCell ref="E89:E90"/>
    <mergeCell ref="F89:F90"/>
    <mergeCell ref="G89:G90"/>
    <mergeCell ref="H89:H90"/>
    <mergeCell ref="I89:I90"/>
    <mergeCell ref="Z87:Z88"/>
    <mergeCell ref="AA87:AA88"/>
    <mergeCell ref="AB87:AB88"/>
    <mergeCell ref="AC87:AC88"/>
    <mergeCell ref="AD87:AD88"/>
    <mergeCell ref="AE87:AE88"/>
    <mergeCell ref="T87:T88"/>
    <mergeCell ref="U87:U88"/>
    <mergeCell ref="V87:V88"/>
    <mergeCell ref="W87:W88"/>
    <mergeCell ref="X87:X88"/>
    <mergeCell ref="Y87:Y88"/>
    <mergeCell ref="N87:N88"/>
    <mergeCell ref="O87:O88"/>
    <mergeCell ref="P87:P88"/>
    <mergeCell ref="Q87:Q88"/>
    <mergeCell ref="R87:R88"/>
    <mergeCell ref="S87:S88"/>
    <mergeCell ref="H87:H88"/>
    <mergeCell ref="I87:I88"/>
    <mergeCell ref="C95:AI95"/>
    <mergeCell ref="B99:B100"/>
    <mergeCell ref="C99:C100"/>
    <mergeCell ref="D99:D100"/>
    <mergeCell ref="E99:E100"/>
    <mergeCell ref="F99:F100"/>
    <mergeCell ref="G99:G100"/>
    <mergeCell ref="H99:H100"/>
    <mergeCell ref="I99:I100"/>
    <mergeCell ref="J99:J100"/>
    <mergeCell ref="AB89:AB90"/>
    <mergeCell ref="AC89:AC90"/>
    <mergeCell ref="AD89:AD90"/>
    <mergeCell ref="AE89:AE90"/>
    <mergeCell ref="AF89:AF90"/>
    <mergeCell ref="AG89:AG90"/>
    <mergeCell ref="V89:V90"/>
    <mergeCell ref="W89:W90"/>
    <mergeCell ref="X89:X90"/>
    <mergeCell ref="Y89:Y90"/>
    <mergeCell ref="Z89:Z90"/>
    <mergeCell ref="AA89:AA90"/>
    <mergeCell ref="P89:P90"/>
    <mergeCell ref="Q89:Q90"/>
    <mergeCell ref="R89:R90"/>
    <mergeCell ref="S89:S90"/>
    <mergeCell ref="T89:T90"/>
    <mergeCell ref="U89:U90"/>
    <mergeCell ref="J89:J90"/>
    <mergeCell ref="K89:K90"/>
    <mergeCell ref="L89:L90"/>
    <mergeCell ref="M89:M90"/>
    <mergeCell ref="I101:I102"/>
    <mergeCell ref="J101:J102"/>
    <mergeCell ref="K101:K102"/>
    <mergeCell ref="L101:L102"/>
    <mergeCell ref="AC99:AC100"/>
    <mergeCell ref="AD99:AD100"/>
    <mergeCell ref="AE99:AE100"/>
    <mergeCell ref="AF99:AF100"/>
    <mergeCell ref="AG99:AG100"/>
    <mergeCell ref="B101:B102"/>
    <mergeCell ref="C101:C102"/>
    <mergeCell ref="D101:D102"/>
    <mergeCell ref="E101:E102"/>
    <mergeCell ref="F101:F102"/>
    <mergeCell ref="W99:W100"/>
    <mergeCell ref="X99:X100"/>
    <mergeCell ref="Y99:Y100"/>
    <mergeCell ref="Z99:Z100"/>
    <mergeCell ref="AA99:AA100"/>
    <mergeCell ref="AB99:AB100"/>
    <mergeCell ref="Q99:Q100"/>
    <mergeCell ref="R99:R100"/>
    <mergeCell ref="S99:S100"/>
    <mergeCell ref="T99:T100"/>
    <mergeCell ref="U99:U100"/>
    <mergeCell ref="V99:V100"/>
    <mergeCell ref="K99:K100"/>
    <mergeCell ref="L99:L100"/>
    <mergeCell ref="M99:M100"/>
    <mergeCell ref="N99:N100"/>
    <mergeCell ref="O99:O100"/>
    <mergeCell ref="P99:P100"/>
    <mergeCell ref="M103:M104"/>
    <mergeCell ref="N103:N104"/>
    <mergeCell ref="AE101:AE102"/>
    <mergeCell ref="AF101:AF102"/>
    <mergeCell ref="AG101:AG102"/>
    <mergeCell ref="B103:B104"/>
    <mergeCell ref="C103:C104"/>
    <mergeCell ref="D103:D104"/>
    <mergeCell ref="E103:E104"/>
    <mergeCell ref="F103:F104"/>
    <mergeCell ref="G103:G104"/>
    <mergeCell ref="H103:H104"/>
    <mergeCell ref="Y101:Y102"/>
    <mergeCell ref="Z101:Z102"/>
    <mergeCell ref="AA101:AA102"/>
    <mergeCell ref="AB101:AB102"/>
    <mergeCell ref="AC101:AC102"/>
    <mergeCell ref="AD101:AD102"/>
    <mergeCell ref="S101:S102"/>
    <mergeCell ref="T101:T102"/>
    <mergeCell ref="U101:U102"/>
    <mergeCell ref="V101:V102"/>
    <mergeCell ref="W101:W102"/>
    <mergeCell ref="X101:X102"/>
    <mergeCell ref="M101:M102"/>
    <mergeCell ref="N101:N102"/>
    <mergeCell ref="O101:O102"/>
    <mergeCell ref="P101:P102"/>
    <mergeCell ref="Q101:Q102"/>
    <mergeCell ref="R101:R102"/>
    <mergeCell ref="G101:G102"/>
    <mergeCell ref="H101:H102"/>
    <mergeCell ref="AG103:AG104"/>
    <mergeCell ref="C109:AI109"/>
    <mergeCell ref="B113:B114"/>
    <mergeCell ref="C113:C114"/>
    <mergeCell ref="D113:D114"/>
    <mergeCell ref="E113:E114"/>
    <mergeCell ref="F113:F114"/>
    <mergeCell ref="G113:G114"/>
    <mergeCell ref="H113:H114"/>
    <mergeCell ref="I113:I114"/>
    <mergeCell ref="AA103:AA104"/>
    <mergeCell ref="AB103:AB104"/>
    <mergeCell ref="AC103:AC104"/>
    <mergeCell ref="AD103:AD104"/>
    <mergeCell ref="AE103:AE104"/>
    <mergeCell ref="AF103:AF104"/>
    <mergeCell ref="U103:U104"/>
    <mergeCell ref="V103:V104"/>
    <mergeCell ref="W103:W104"/>
    <mergeCell ref="X103:X104"/>
    <mergeCell ref="Y103:Y104"/>
    <mergeCell ref="Z103:Z104"/>
    <mergeCell ref="O103:O104"/>
    <mergeCell ref="P103:P104"/>
    <mergeCell ref="Q103:Q104"/>
    <mergeCell ref="R103:R104"/>
    <mergeCell ref="S103:S104"/>
    <mergeCell ref="T103:T104"/>
    <mergeCell ref="I103:I104"/>
    <mergeCell ref="J103:J104"/>
    <mergeCell ref="K103:K104"/>
    <mergeCell ref="L103:L104"/>
    <mergeCell ref="AG113:AG114"/>
    <mergeCell ref="V113:V114"/>
    <mergeCell ref="W113:W114"/>
    <mergeCell ref="X113:X114"/>
    <mergeCell ref="Y113:Y114"/>
    <mergeCell ref="Z113:Z114"/>
    <mergeCell ref="AA113:AA114"/>
    <mergeCell ref="P113:P114"/>
    <mergeCell ref="Q113:Q114"/>
    <mergeCell ref="R113:R114"/>
    <mergeCell ref="S113:S114"/>
    <mergeCell ref="T113:T114"/>
    <mergeCell ref="U113:U114"/>
    <mergeCell ref="J113:J114"/>
    <mergeCell ref="K113:K114"/>
    <mergeCell ref="L113:L114"/>
    <mergeCell ref="M113:M114"/>
    <mergeCell ref="N113:N114"/>
    <mergeCell ref="O113:O114"/>
    <mergeCell ref="H115:H116"/>
    <mergeCell ref="I115:I116"/>
    <mergeCell ref="J115:J116"/>
    <mergeCell ref="K115:K116"/>
    <mergeCell ref="L115:L116"/>
    <mergeCell ref="M115:M116"/>
    <mergeCell ref="B115:B116"/>
    <mergeCell ref="C115:C116"/>
    <mergeCell ref="D115:D116"/>
    <mergeCell ref="E115:E116"/>
    <mergeCell ref="F115:F116"/>
    <mergeCell ref="G115:G116"/>
    <mergeCell ref="AB113:AB114"/>
    <mergeCell ref="AC113:AC114"/>
    <mergeCell ref="AD113:AD114"/>
    <mergeCell ref="AE113:AE114"/>
    <mergeCell ref="AF113:AF114"/>
    <mergeCell ref="L117:L118"/>
    <mergeCell ref="M117:M118"/>
    <mergeCell ref="N117:N118"/>
    <mergeCell ref="O117:O118"/>
    <mergeCell ref="AF115:AF116"/>
    <mergeCell ref="AG115:AG116"/>
    <mergeCell ref="B117:B118"/>
    <mergeCell ref="C117:C118"/>
    <mergeCell ref="D117:D118"/>
    <mergeCell ref="E117:E118"/>
    <mergeCell ref="F117:F118"/>
    <mergeCell ref="G117:G118"/>
    <mergeCell ref="H117:H118"/>
    <mergeCell ref="I117:I118"/>
    <mergeCell ref="Z115:Z116"/>
    <mergeCell ref="AA115:AA116"/>
    <mergeCell ref="AB115:AB116"/>
    <mergeCell ref="AC115:AC116"/>
    <mergeCell ref="AD115:AD116"/>
    <mergeCell ref="AE115:AE116"/>
    <mergeCell ref="T115:T116"/>
    <mergeCell ref="U115:U116"/>
    <mergeCell ref="V115:V116"/>
    <mergeCell ref="W115:W116"/>
    <mergeCell ref="X115:X116"/>
    <mergeCell ref="Y115:Y116"/>
    <mergeCell ref="N115:N116"/>
    <mergeCell ref="O115:O116"/>
    <mergeCell ref="P115:P116"/>
    <mergeCell ref="Q115:Q116"/>
    <mergeCell ref="R115:R116"/>
    <mergeCell ref="S115:S116"/>
    <mergeCell ref="O127:O128"/>
    <mergeCell ref="P127:P128"/>
    <mergeCell ref="C123:AI123"/>
    <mergeCell ref="B127:B128"/>
    <mergeCell ref="C127:C128"/>
    <mergeCell ref="D127:D128"/>
    <mergeCell ref="E127:E128"/>
    <mergeCell ref="F127:F128"/>
    <mergeCell ref="G127:G128"/>
    <mergeCell ref="H127:H128"/>
    <mergeCell ref="I127:I128"/>
    <mergeCell ref="J127:J128"/>
    <mergeCell ref="AB117:AB118"/>
    <mergeCell ref="AC117:AC118"/>
    <mergeCell ref="AD117:AD118"/>
    <mergeCell ref="AE117:AE118"/>
    <mergeCell ref="AF117:AF118"/>
    <mergeCell ref="AG117:AG118"/>
    <mergeCell ref="V117:V118"/>
    <mergeCell ref="W117:W118"/>
    <mergeCell ref="X117:X118"/>
    <mergeCell ref="Y117:Y118"/>
    <mergeCell ref="Z117:Z118"/>
    <mergeCell ref="AA117:AA118"/>
    <mergeCell ref="P117:P118"/>
    <mergeCell ref="Q117:Q118"/>
    <mergeCell ref="R117:R118"/>
    <mergeCell ref="S117:S118"/>
    <mergeCell ref="T117:T118"/>
    <mergeCell ref="U117:U118"/>
    <mergeCell ref="J117:J118"/>
    <mergeCell ref="K117:K118"/>
    <mergeCell ref="G129:G130"/>
    <mergeCell ref="H129:H130"/>
    <mergeCell ref="I129:I130"/>
    <mergeCell ref="J129:J130"/>
    <mergeCell ref="K129:K130"/>
    <mergeCell ref="L129:L130"/>
    <mergeCell ref="AC127:AC128"/>
    <mergeCell ref="AD127:AD128"/>
    <mergeCell ref="AE127:AE128"/>
    <mergeCell ref="AF127:AF128"/>
    <mergeCell ref="AG127:AG128"/>
    <mergeCell ref="B129:B130"/>
    <mergeCell ref="C129:C130"/>
    <mergeCell ref="D129:D130"/>
    <mergeCell ref="E129:E130"/>
    <mergeCell ref="F129:F130"/>
    <mergeCell ref="W127:W128"/>
    <mergeCell ref="X127:X128"/>
    <mergeCell ref="Y127:Y128"/>
    <mergeCell ref="Z127:Z128"/>
    <mergeCell ref="AA127:AA128"/>
    <mergeCell ref="AB127:AB128"/>
    <mergeCell ref="Q127:Q128"/>
    <mergeCell ref="R127:R128"/>
    <mergeCell ref="S127:S128"/>
    <mergeCell ref="T127:T128"/>
    <mergeCell ref="U127:U128"/>
    <mergeCell ref="V127:V128"/>
    <mergeCell ref="K127:K128"/>
    <mergeCell ref="L127:L128"/>
    <mergeCell ref="M127:M128"/>
    <mergeCell ref="N127:N128"/>
    <mergeCell ref="K131:K132"/>
    <mergeCell ref="L131:L132"/>
    <mergeCell ref="M131:M132"/>
    <mergeCell ref="N131:N132"/>
    <mergeCell ref="AE129:AE130"/>
    <mergeCell ref="AF129:AF130"/>
    <mergeCell ref="AG129:AG130"/>
    <mergeCell ref="B131:B132"/>
    <mergeCell ref="C131:C132"/>
    <mergeCell ref="D131:D132"/>
    <mergeCell ref="E131:E132"/>
    <mergeCell ref="F131:F132"/>
    <mergeCell ref="G131:G132"/>
    <mergeCell ref="H131:H132"/>
    <mergeCell ref="Y129:Y130"/>
    <mergeCell ref="Z129:Z130"/>
    <mergeCell ref="AA129:AA130"/>
    <mergeCell ref="AB129:AB130"/>
    <mergeCell ref="AC129:AC130"/>
    <mergeCell ref="AD129:AD130"/>
    <mergeCell ref="S129:S130"/>
    <mergeCell ref="T129:T130"/>
    <mergeCell ref="U129:U130"/>
    <mergeCell ref="V129:V130"/>
    <mergeCell ref="W129:W130"/>
    <mergeCell ref="X129:X130"/>
    <mergeCell ref="M129:M130"/>
    <mergeCell ref="N129:N130"/>
    <mergeCell ref="O129:O130"/>
    <mergeCell ref="P129:P130"/>
    <mergeCell ref="Q129:Q130"/>
    <mergeCell ref="R129:R130"/>
    <mergeCell ref="N141:N142"/>
    <mergeCell ref="O141:O142"/>
    <mergeCell ref="AG131:AG132"/>
    <mergeCell ref="C137:AI137"/>
    <mergeCell ref="B141:B142"/>
    <mergeCell ref="C141:C142"/>
    <mergeCell ref="D141:D142"/>
    <mergeCell ref="E141:E142"/>
    <mergeCell ref="F141:F142"/>
    <mergeCell ref="G141:G142"/>
    <mergeCell ref="H141:H142"/>
    <mergeCell ref="I141:I142"/>
    <mergeCell ref="AA131:AA132"/>
    <mergeCell ref="AB131:AB132"/>
    <mergeCell ref="AC131:AC132"/>
    <mergeCell ref="AD131:AD132"/>
    <mergeCell ref="AE131:AE132"/>
    <mergeCell ref="AF131:AF132"/>
    <mergeCell ref="U131:U132"/>
    <mergeCell ref="V131:V132"/>
    <mergeCell ref="W131:W132"/>
    <mergeCell ref="X131:X132"/>
    <mergeCell ref="Y131:Y132"/>
    <mergeCell ref="Z131:Z132"/>
    <mergeCell ref="O131:O132"/>
    <mergeCell ref="P131:P132"/>
    <mergeCell ref="Q131:Q132"/>
    <mergeCell ref="R131:R132"/>
    <mergeCell ref="S131:S132"/>
    <mergeCell ref="T131:T132"/>
    <mergeCell ref="I131:I132"/>
    <mergeCell ref="J131:J132"/>
    <mergeCell ref="J143:J144"/>
    <mergeCell ref="K143:K144"/>
    <mergeCell ref="L143:L144"/>
    <mergeCell ref="M143:M144"/>
    <mergeCell ref="B143:B144"/>
    <mergeCell ref="C143:C144"/>
    <mergeCell ref="D143:D144"/>
    <mergeCell ref="E143:E144"/>
    <mergeCell ref="F143:F144"/>
    <mergeCell ref="G143:G144"/>
    <mergeCell ref="AB141:AB142"/>
    <mergeCell ref="AC141:AC142"/>
    <mergeCell ref="AD141:AD142"/>
    <mergeCell ref="AE141:AE142"/>
    <mergeCell ref="AF141:AF142"/>
    <mergeCell ref="AG141:AG142"/>
    <mergeCell ref="V141:V142"/>
    <mergeCell ref="W141:W142"/>
    <mergeCell ref="X141:X142"/>
    <mergeCell ref="Y141:Y142"/>
    <mergeCell ref="Z141:Z142"/>
    <mergeCell ref="AA141:AA142"/>
    <mergeCell ref="P141:P142"/>
    <mergeCell ref="Q141:Q142"/>
    <mergeCell ref="R141:R142"/>
    <mergeCell ref="S141:S142"/>
    <mergeCell ref="T141:T142"/>
    <mergeCell ref="U141:U142"/>
    <mergeCell ref="J141:J142"/>
    <mergeCell ref="K141:K142"/>
    <mergeCell ref="L141:L142"/>
    <mergeCell ref="M141:M142"/>
    <mergeCell ref="N145:N146"/>
    <mergeCell ref="O145:O146"/>
    <mergeCell ref="AF143:AF144"/>
    <mergeCell ref="AG143:AG144"/>
    <mergeCell ref="B145:B146"/>
    <mergeCell ref="C145:C146"/>
    <mergeCell ref="D145:D146"/>
    <mergeCell ref="E145:E146"/>
    <mergeCell ref="F145:F146"/>
    <mergeCell ref="G145:G146"/>
    <mergeCell ref="H145:H146"/>
    <mergeCell ref="I145:I146"/>
    <mergeCell ref="Z143:Z144"/>
    <mergeCell ref="AA143:AA144"/>
    <mergeCell ref="AB143:AB144"/>
    <mergeCell ref="AC143:AC144"/>
    <mergeCell ref="AD143:AD144"/>
    <mergeCell ref="AE143:AE144"/>
    <mergeCell ref="T143:T144"/>
    <mergeCell ref="U143:U144"/>
    <mergeCell ref="V143:V144"/>
    <mergeCell ref="W143:W144"/>
    <mergeCell ref="X143:X144"/>
    <mergeCell ref="Y143:Y144"/>
    <mergeCell ref="N143:N144"/>
    <mergeCell ref="O143:O144"/>
    <mergeCell ref="P143:P144"/>
    <mergeCell ref="Q143:Q144"/>
    <mergeCell ref="R143:R144"/>
    <mergeCell ref="S143:S144"/>
    <mergeCell ref="H143:H144"/>
    <mergeCell ref="I143:I144"/>
    <mergeCell ref="C151:AI151"/>
    <mergeCell ref="B155:B156"/>
    <mergeCell ref="C155:C156"/>
    <mergeCell ref="D155:D156"/>
    <mergeCell ref="E155:E156"/>
    <mergeCell ref="F155:F156"/>
    <mergeCell ref="G155:G156"/>
    <mergeCell ref="H155:H156"/>
    <mergeCell ref="I155:I156"/>
    <mergeCell ref="J155:J156"/>
    <mergeCell ref="AB145:AB146"/>
    <mergeCell ref="AC145:AC146"/>
    <mergeCell ref="AD145:AD146"/>
    <mergeCell ref="AE145:AE146"/>
    <mergeCell ref="AF145:AF146"/>
    <mergeCell ref="AG145:AG146"/>
    <mergeCell ref="V145:V146"/>
    <mergeCell ref="W145:W146"/>
    <mergeCell ref="X145:X146"/>
    <mergeCell ref="Y145:Y146"/>
    <mergeCell ref="Z145:Z146"/>
    <mergeCell ref="AA145:AA146"/>
    <mergeCell ref="P145:P146"/>
    <mergeCell ref="Q145:Q146"/>
    <mergeCell ref="R145:R146"/>
    <mergeCell ref="S145:S146"/>
    <mergeCell ref="T145:T146"/>
    <mergeCell ref="U145:U146"/>
    <mergeCell ref="J145:J146"/>
    <mergeCell ref="K145:K146"/>
    <mergeCell ref="L145:L146"/>
    <mergeCell ref="M145:M146"/>
    <mergeCell ref="I157:I158"/>
    <mergeCell ref="J157:J158"/>
    <mergeCell ref="K157:K158"/>
    <mergeCell ref="L157:L158"/>
    <mergeCell ref="AC155:AC156"/>
    <mergeCell ref="AD155:AD156"/>
    <mergeCell ref="AE155:AE156"/>
    <mergeCell ref="AF155:AF156"/>
    <mergeCell ref="AG155:AG156"/>
    <mergeCell ref="B157:B158"/>
    <mergeCell ref="C157:C158"/>
    <mergeCell ref="D157:D158"/>
    <mergeCell ref="E157:E158"/>
    <mergeCell ref="F157:F158"/>
    <mergeCell ref="W155:W156"/>
    <mergeCell ref="X155:X156"/>
    <mergeCell ref="Y155:Y156"/>
    <mergeCell ref="Z155:Z156"/>
    <mergeCell ref="AA155:AA156"/>
    <mergeCell ref="AB155:AB156"/>
    <mergeCell ref="Q155:Q156"/>
    <mergeCell ref="R155:R156"/>
    <mergeCell ref="S155:S156"/>
    <mergeCell ref="T155:T156"/>
    <mergeCell ref="U155:U156"/>
    <mergeCell ref="V155:V156"/>
    <mergeCell ref="K155:K156"/>
    <mergeCell ref="L155:L156"/>
    <mergeCell ref="M155:M156"/>
    <mergeCell ref="N155:N156"/>
    <mergeCell ref="O155:O156"/>
    <mergeCell ref="P155:P156"/>
    <mergeCell ref="M159:M160"/>
    <mergeCell ref="N159:N160"/>
    <mergeCell ref="AE157:AE158"/>
    <mergeCell ref="AF157:AF158"/>
    <mergeCell ref="AG157:AG158"/>
    <mergeCell ref="B159:B160"/>
    <mergeCell ref="C159:C160"/>
    <mergeCell ref="D159:D160"/>
    <mergeCell ref="E159:E160"/>
    <mergeCell ref="F159:F160"/>
    <mergeCell ref="G159:G160"/>
    <mergeCell ref="H159:H160"/>
    <mergeCell ref="Y157:Y158"/>
    <mergeCell ref="Z157:Z158"/>
    <mergeCell ref="AA157:AA158"/>
    <mergeCell ref="AB157:AB158"/>
    <mergeCell ref="AC157:AC158"/>
    <mergeCell ref="AD157:AD158"/>
    <mergeCell ref="S157:S158"/>
    <mergeCell ref="T157:T158"/>
    <mergeCell ref="U157:U158"/>
    <mergeCell ref="V157:V158"/>
    <mergeCell ref="W157:W158"/>
    <mergeCell ref="X157:X158"/>
    <mergeCell ref="M157:M158"/>
    <mergeCell ref="N157:N158"/>
    <mergeCell ref="O157:O158"/>
    <mergeCell ref="P157:P158"/>
    <mergeCell ref="Q157:Q158"/>
    <mergeCell ref="R157:R158"/>
    <mergeCell ref="G157:G158"/>
    <mergeCell ref="H157:H158"/>
    <mergeCell ref="AG159:AG160"/>
    <mergeCell ref="C165:AI165"/>
    <mergeCell ref="B169:B170"/>
    <mergeCell ref="C169:C170"/>
    <mergeCell ref="D169:D170"/>
    <mergeCell ref="E169:E170"/>
    <mergeCell ref="F169:F170"/>
    <mergeCell ref="G169:G170"/>
    <mergeCell ref="H169:H170"/>
    <mergeCell ref="I169:I170"/>
    <mergeCell ref="AA159:AA160"/>
    <mergeCell ref="AB159:AB160"/>
    <mergeCell ref="AC159:AC160"/>
    <mergeCell ref="AD159:AD160"/>
    <mergeCell ref="AE159:AE160"/>
    <mergeCell ref="AF159:AF160"/>
    <mergeCell ref="U159:U160"/>
    <mergeCell ref="V159:V160"/>
    <mergeCell ref="W159:W160"/>
    <mergeCell ref="X159:X160"/>
    <mergeCell ref="Y159:Y160"/>
    <mergeCell ref="Z159:Z160"/>
    <mergeCell ref="O159:O160"/>
    <mergeCell ref="P159:P160"/>
    <mergeCell ref="Q159:Q160"/>
    <mergeCell ref="R159:R160"/>
    <mergeCell ref="S159:S160"/>
    <mergeCell ref="T159:T160"/>
    <mergeCell ref="I159:I160"/>
    <mergeCell ref="J159:J160"/>
    <mergeCell ref="K159:K160"/>
    <mergeCell ref="L159:L160"/>
    <mergeCell ref="AG169:AG170"/>
    <mergeCell ref="V169:V170"/>
    <mergeCell ref="W169:W170"/>
    <mergeCell ref="X169:X170"/>
    <mergeCell ref="Y169:Y170"/>
    <mergeCell ref="Z169:Z170"/>
    <mergeCell ref="AA169:AA170"/>
    <mergeCell ref="P169:P170"/>
    <mergeCell ref="Q169:Q170"/>
    <mergeCell ref="R169:R170"/>
    <mergeCell ref="S169:S170"/>
    <mergeCell ref="T169:T170"/>
    <mergeCell ref="U169:U170"/>
    <mergeCell ref="J169:J170"/>
    <mergeCell ref="K169:K170"/>
    <mergeCell ref="L169:L170"/>
    <mergeCell ref="M169:M170"/>
    <mergeCell ref="N169:N170"/>
    <mergeCell ref="O169:O170"/>
    <mergeCell ref="H171:H172"/>
    <mergeCell ref="I171:I172"/>
    <mergeCell ref="J171:J172"/>
    <mergeCell ref="K171:K172"/>
    <mergeCell ref="L171:L172"/>
    <mergeCell ref="M171:M172"/>
    <mergeCell ref="B171:B172"/>
    <mergeCell ref="C171:C172"/>
    <mergeCell ref="D171:D172"/>
    <mergeCell ref="E171:E172"/>
    <mergeCell ref="F171:F172"/>
    <mergeCell ref="G171:G172"/>
    <mergeCell ref="AB169:AB170"/>
    <mergeCell ref="AC169:AC170"/>
    <mergeCell ref="AD169:AD170"/>
    <mergeCell ref="AE169:AE170"/>
    <mergeCell ref="AF169:AF170"/>
    <mergeCell ref="L173:L174"/>
    <mergeCell ref="M173:M174"/>
    <mergeCell ref="N173:N174"/>
    <mergeCell ref="O173:O174"/>
    <mergeCell ref="AF171:AF172"/>
    <mergeCell ref="AG171:AG172"/>
    <mergeCell ref="B173:B174"/>
    <mergeCell ref="C173:C174"/>
    <mergeCell ref="D173:D174"/>
    <mergeCell ref="E173:E174"/>
    <mergeCell ref="F173:F174"/>
    <mergeCell ref="G173:G174"/>
    <mergeCell ref="H173:H174"/>
    <mergeCell ref="I173:I174"/>
    <mergeCell ref="Z171:Z172"/>
    <mergeCell ref="AA171:AA172"/>
    <mergeCell ref="AB171:AB172"/>
    <mergeCell ref="AC171:AC172"/>
    <mergeCell ref="AD171:AD172"/>
    <mergeCell ref="AE171:AE172"/>
    <mergeCell ref="T171:T172"/>
    <mergeCell ref="U171:U172"/>
    <mergeCell ref="V171:V172"/>
    <mergeCell ref="W171:W172"/>
    <mergeCell ref="X171:X172"/>
    <mergeCell ref="Y171:Y172"/>
    <mergeCell ref="N171:N172"/>
    <mergeCell ref="O171:O172"/>
    <mergeCell ref="P171:P172"/>
    <mergeCell ref="Q171:Q172"/>
    <mergeCell ref="R171:R172"/>
    <mergeCell ref="S171:S172"/>
    <mergeCell ref="O183:O184"/>
    <mergeCell ref="P183:P184"/>
    <mergeCell ref="C179:AI179"/>
    <mergeCell ref="B183:B184"/>
    <mergeCell ref="C183:C184"/>
    <mergeCell ref="D183:D184"/>
    <mergeCell ref="E183:E184"/>
    <mergeCell ref="F183:F184"/>
    <mergeCell ref="G183:G184"/>
    <mergeCell ref="H183:H184"/>
    <mergeCell ref="I183:I184"/>
    <mergeCell ref="J183:J184"/>
    <mergeCell ref="AB173:AB174"/>
    <mergeCell ref="AC173:AC174"/>
    <mergeCell ref="AD173:AD174"/>
    <mergeCell ref="AE173:AE174"/>
    <mergeCell ref="AF173:AF174"/>
    <mergeCell ref="AG173:AG174"/>
    <mergeCell ref="V173:V174"/>
    <mergeCell ref="W173:W174"/>
    <mergeCell ref="X173:X174"/>
    <mergeCell ref="Y173:Y174"/>
    <mergeCell ref="Z173:Z174"/>
    <mergeCell ref="AA173:AA174"/>
    <mergeCell ref="P173:P174"/>
    <mergeCell ref="Q173:Q174"/>
    <mergeCell ref="R173:R174"/>
    <mergeCell ref="S173:S174"/>
    <mergeCell ref="T173:T174"/>
    <mergeCell ref="U173:U174"/>
    <mergeCell ref="J173:J174"/>
    <mergeCell ref="K173:K174"/>
    <mergeCell ref="G185:G186"/>
    <mergeCell ref="H185:H186"/>
    <mergeCell ref="I185:I186"/>
    <mergeCell ref="J185:J186"/>
    <mergeCell ref="K185:K186"/>
    <mergeCell ref="L185:L186"/>
    <mergeCell ref="AC183:AC184"/>
    <mergeCell ref="AD183:AD184"/>
    <mergeCell ref="AE183:AE184"/>
    <mergeCell ref="AF183:AF184"/>
    <mergeCell ref="AG183:AG184"/>
    <mergeCell ref="B185:B186"/>
    <mergeCell ref="C185:C186"/>
    <mergeCell ref="D185:D186"/>
    <mergeCell ref="E185:E186"/>
    <mergeCell ref="F185:F186"/>
    <mergeCell ref="W183:W184"/>
    <mergeCell ref="X183:X184"/>
    <mergeCell ref="Y183:Y184"/>
    <mergeCell ref="Z183:Z184"/>
    <mergeCell ref="AA183:AA184"/>
    <mergeCell ref="AB183:AB184"/>
    <mergeCell ref="Q183:Q184"/>
    <mergeCell ref="R183:R184"/>
    <mergeCell ref="S183:S184"/>
    <mergeCell ref="T183:T184"/>
    <mergeCell ref="U183:U184"/>
    <mergeCell ref="V183:V184"/>
    <mergeCell ref="K183:K184"/>
    <mergeCell ref="L183:L184"/>
    <mergeCell ref="M183:M184"/>
    <mergeCell ref="N183:N184"/>
    <mergeCell ref="K187:K188"/>
    <mergeCell ref="L187:L188"/>
    <mergeCell ref="M187:M188"/>
    <mergeCell ref="N187:N188"/>
    <mergeCell ref="AE185:AE186"/>
    <mergeCell ref="AF185:AF186"/>
    <mergeCell ref="AG185:AG186"/>
    <mergeCell ref="B187:B188"/>
    <mergeCell ref="C187:C188"/>
    <mergeCell ref="D187:D188"/>
    <mergeCell ref="E187:E188"/>
    <mergeCell ref="F187:F188"/>
    <mergeCell ref="G187:G188"/>
    <mergeCell ref="H187:H188"/>
    <mergeCell ref="Y185:Y186"/>
    <mergeCell ref="Z185:Z186"/>
    <mergeCell ref="AA185:AA186"/>
    <mergeCell ref="AB185:AB186"/>
    <mergeCell ref="AC185:AC186"/>
    <mergeCell ref="AD185:AD186"/>
    <mergeCell ref="S185:S186"/>
    <mergeCell ref="T185:T186"/>
    <mergeCell ref="U185:U186"/>
    <mergeCell ref="V185:V186"/>
    <mergeCell ref="W185:W186"/>
    <mergeCell ref="X185:X186"/>
    <mergeCell ref="M185:M186"/>
    <mergeCell ref="N185:N186"/>
    <mergeCell ref="O185:O186"/>
    <mergeCell ref="P185:P186"/>
    <mergeCell ref="Q185:Q186"/>
    <mergeCell ref="R185:R186"/>
    <mergeCell ref="N197:N198"/>
    <mergeCell ref="O197:O198"/>
    <mergeCell ref="AG187:AG188"/>
    <mergeCell ref="C193:AI193"/>
    <mergeCell ref="B197:B198"/>
    <mergeCell ref="C197:C198"/>
    <mergeCell ref="D197:D198"/>
    <mergeCell ref="E197:E198"/>
    <mergeCell ref="F197:F198"/>
    <mergeCell ref="G197:G198"/>
    <mergeCell ref="H197:H198"/>
    <mergeCell ref="I197:I198"/>
    <mergeCell ref="AA187:AA188"/>
    <mergeCell ref="AB187:AB188"/>
    <mergeCell ref="AC187:AC188"/>
    <mergeCell ref="AD187:AD188"/>
    <mergeCell ref="AE187:AE188"/>
    <mergeCell ref="AF187:AF188"/>
    <mergeCell ref="U187:U188"/>
    <mergeCell ref="V187:V188"/>
    <mergeCell ref="W187:W188"/>
    <mergeCell ref="X187:X188"/>
    <mergeCell ref="Y187:Y188"/>
    <mergeCell ref="Z187:Z188"/>
    <mergeCell ref="O187:O188"/>
    <mergeCell ref="P187:P188"/>
    <mergeCell ref="Q187:Q188"/>
    <mergeCell ref="R187:R188"/>
    <mergeCell ref="S187:S188"/>
    <mergeCell ref="T187:T188"/>
    <mergeCell ref="I187:I188"/>
    <mergeCell ref="J187:J188"/>
    <mergeCell ref="J199:J200"/>
    <mergeCell ref="K199:K200"/>
    <mergeCell ref="L199:L200"/>
    <mergeCell ref="M199:M200"/>
    <mergeCell ref="B199:B200"/>
    <mergeCell ref="C199:C200"/>
    <mergeCell ref="D199:D200"/>
    <mergeCell ref="E199:E200"/>
    <mergeCell ref="F199:F200"/>
    <mergeCell ref="G199:G200"/>
    <mergeCell ref="AB197:AB198"/>
    <mergeCell ref="AC197:AC198"/>
    <mergeCell ref="AD197:AD198"/>
    <mergeCell ref="AE197:AE198"/>
    <mergeCell ref="AF197:AF198"/>
    <mergeCell ref="AG197:AG198"/>
    <mergeCell ref="V197:V198"/>
    <mergeCell ref="W197:W198"/>
    <mergeCell ref="X197:X198"/>
    <mergeCell ref="Y197:Y198"/>
    <mergeCell ref="Z197:Z198"/>
    <mergeCell ref="AA197:AA198"/>
    <mergeCell ref="P197:P198"/>
    <mergeCell ref="Q197:Q198"/>
    <mergeCell ref="R197:R198"/>
    <mergeCell ref="S197:S198"/>
    <mergeCell ref="T197:T198"/>
    <mergeCell ref="U197:U198"/>
    <mergeCell ref="J197:J198"/>
    <mergeCell ref="K197:K198"/>
    <mergeCell ref="L197:L198"/>
    <mergeCell ref="M197:M198"/>
    <mergeCell ref="N201:N202"/>
    <mergeCell ref="O201:O202"/>
    <mergeCell ref="AF199:AF200"/>
    <mergeCell ref="AG199:AG200"/>
    <mergeCell ref="B201:B202"/>
    <mergeCell ref="C201:C202"/>
    <mergeCell ref="D201:D202"/>
    <mergeCell ref="E201:E202"/>
    <mergeCell ref="F201:F202"/>
    <mergeCell ref="G201:G202"/>
    <mergeCell ref="H201:H202"/>
    <mergeCell ref="I201:I202"/>
    <mergeCell ref="Z199:Z200"/>
    <mergeCell ref="AA199:AA200"/>
    <mergeCell ref="AB199:AB200"/>
    <mergeCell ref="AC199:AC200"/>
    <mergeCell ref="AD199:AD200"/>
    <mergeCell ref="AE199:AE200"/>
    <mergeCell ref="T199:T200"/>
    <mergeCell ref="U199:U200"/>
    <mergeCell ref="V199:V200"/>
    <mergeCell ref="W199:W200"/>
    <mergeCell ref="X199:X200"/>
    <mergeCell ref="Y199:Y200"/>
    <mergeCell ref="N199:N200"/>
    <mergeCell ref="O199:O200"/>
    <mergeCell ref="P199:P200"/>
    <mergeCell ref="Q199:Q200"/>
    <mergeCell ref="R199:R200"/>
    <mergeCell ref="S199:S200"/>
    <mergeCell ref="H199:H200"/>
    <mergeCell ref="I199:I200"/>
    <mergeCell ref="C207:AI207"/>
    <mergeCell ref="B211:B212"/>
    <mergeCell ref="C211:C212"/>
    <mergeCell ref="D211:D212"/>
    <mergeCell ref="E211:E212"/>
    <mergeCell ref="F211:F212"/>
    <mergeCell ref="G211:G212"/>
    <mergeCell ref="H211:H212"/>
    <mergeCell ref="I211:I212"/>
    <mergeCell ref="J211:J212"/>
    <mergeCell ref="AB201:AB202"/>
    <mergeCell ref="AC201:AC202"/>
    <mergeCell ref="AD201:AD202"/>
    <mergeCell ref="AE201:AE202"/>
    <mergeCell ref="AF201:AF202"/>
    <mergeCell ref="AG201:AG202"/>
    <mergeCell ref="V201:V202"/>
    <mergeCell ref="W201:W202"/>
    <mergeCell ref="X201:X202"/>
    <mergeCell ref="Y201:Y202"/>
    <mergeCell ref="Z201:Z202"/>
    <mergeCell ref="AA201:AA202"/>
    <mergeCell ref="P201:P202"/>
    <mergeCell ref="Q201:Q202"/>
    <mergeCell ref="R201:R202"/>
    <mergeCell ref="S201:S202"/>
    <mergeCell ref="T201:T202"/>
    <mergeCell ref="U201:U202"/>
    <mergeCell ref="J201:J202"/>
    <mergeCell ref="K201:K202"/>
    <mergeCell ref="L201:L202"/>
    <mergeCell ref="M201:M202"/>
    <mergeCell ref="I213:I214"/>
    <mergeCell ref="J213:J214"/>
    <mergeCell ref="K213:K214"/>
    <mergeCell ref="L213:L214"/>
    <mergeCell ref="AC211:AC212"/>
    <mergeCell ref="AD211:AD212"/>
    <mergeCell ref="AE211:AE212"/>
    <mergeCell ref="AF211:AF212"/>
    <mergeCell ref="AG211:AG212"/>
    <mergeCell ref="B213:B214"/>
    <mergeCell ref="C213:C214"/>
    <mergeCell ref="D213:D214"/>
    <mergeCell ref="E213:E214"/>
    <mergeCell ref="F213:F214"/>
    <mergeCell ref="W211:W212"/>
    <mergeCell ref="X211:X212"/>
    <mergeCell ref="Y211:Y212"/>
    <mergeCell ref="Z211:Z212"/>
    <mergeCell ref="AA211:AA212"/>
    <mergeCell ref="AB211:AB212"/>
    <mergeCell ref="Q211:Q212"/>
    <mergeCell ref="R211:R212"/>
    <mergeCell ref="S211:S212"/>
    <mergeCell ref="T211:T212"/>
    <mergeCell ref="U211:U212"/>
    <mergeCell ref="V211:V212"/>
    <mergeCell ref="K211:K212"/>
    <mergeCell ref="L211:L212"/>
    <mergeCell ref="M211:M212"/>
    <mergeCell ref="N211:N212"/>
    <mergeCell ref="O211:O212"/>
    <mergeCell ref="P211:P212"/>
    <mergeCell ref="M215:M216"/>
    <mergeCell ref="N215:N216"/>
    <mergeCell ref="AE213:AE214"/>
    <mergeCell ref="AF213:AF214"/>
    <mergeCell ref="AG213:AG214"/>
    <mergeCell ref="B215:B216"/>
    <mergeCell ref="C215:C216"/>
    <mergeCell ref="D215:D216"/>
    <mergeCell ref="E215:E216"/>
    <mergeCell ref="F215:F216"/>
    <mergeCell ref="G215:G216"/>
    <mergeCell ref="H215:H216"/>
    <mergeCell ref="Y213:Y214"/>
    <mergeCell ref="Z213:Z214"/>
    <mergeCell ref="AA213:AA214"/>
    <mergeCell ref="AB213:AB214"/>
    <mergeCell ref="AC213:AC214"/>
    <mergeCell ref="AD213:AD214"/>
    <mergeCell ref="S213:S214"/>
    <mergeCell ref="T213:T214"/>
    <mergeCell ref="U213:U214"/>
    <mergeCell ref="V213:V214"/>
    <mergeCell ref="W213:W214"/>
    <mergeCell ref="X213:X214"/>
    <mergeCell ref="M213:M214"/>
    <mergeCell ref="N213:N214"/>
    <mergeCell ref="O213:O214"/>
    <mergeCell ref="P213:P214"/>
    <mergeCell ref="Q213:Q214"/>
    <mergeCell ref="R213:R214"/>
    <mergeCell ref="G213:G214"/>
    <mergeCell ref="H213:H214"/>
    <mergeCell ref="AG215:AG216"/>
    <mergeCell ref="C221:AI221"/>
    <mergeCell ref="B225:B226"/>
    <mergeCell ref="C225:C226"/>
    <mergeCell ref="D225:D226"/>
    <mergeCell ref="E225:E226"/>
    <mergeCell ref="F225:F226"/>
    <mergeCell ref="G225:G226"/>
    <mergeCell ref="H225:H226"/>
    <mergeCell ref="I225:I226"/>
    <mergeCell ref="AA215:AA216"/>
    <mergeCell ref="AB215:AB216"/>
    <mergeCell ref="AC215:AC216"/>
    <mergeCell ref="AD215:AD216"/>
    <mergeCell ref="AE215:AE216"/>
    <mergeCell ref="AF215:AF216"/>
    <mergeCell ref="U215:U216"/>
    <mergeCell ref="V215:V216"/>
    <mergeCell ref="W215:W216"/>
    <mergeCell ref="X215:X216"/>
    <mergeCell ref="Y215:Y216"/>
    <mergeCell ref="Z215:Z216"/>
    <mergeCell ref="O215:O216"/>
    <mergeCell ref="P215:P216"/>
    <mergeCell ref="Q215:Q216"/>
    <mergeCell ref="R215:R216"/>
    <mergeCell ref="S215:S216"/>
    <mergeCell ref="T215:T216"/>
    <mergeCell ref="I215:I216"/>
    <mergeCell ref="J215:J216"/>
    <mergeCell ref="K215:K216"/>
    <mergeCell ref="L215:L216"/>
    <mergeCell ref="AG225:AG226"/>
    <mergeCell ref="V225:V226"/>
    <mergeCell ref="W225:W226"/>
    <mergeCell ref="X225:X226"/>
    <mergeCell ref="Y225:Y226"/>
    <mergeCell ref="Z225:Z226"/>
    <mergeCell ref="AA225:AA226"/>
    <mergeCell ref="P225:P226"/>
    <mergeCell ref="Q225:Q226"/>
    <mergeCell ref="R225:R226"/>
    <mergeCell ref="S225:S226"/>
    <mergeCell ref="T225:T226"/>
    <mergeCell ref="U225:U226"/>
    <mergeCell ref="J225:J226"/>
    <mergeCell ref="K225:K226"/>
    <mergeCell ref="L225:L226"/>
    <mergeCell ref="M225:M226"/>
    <mergeCell ref="N225:N226"/>
    <mergeCell ref="O225:O226"/>
    <mergeCell ref="H227:H228"/>
    <mergeCell ref="I227:I228"/>
    <mergeCell ref="J227:J228"/>
    <mergeCell ref="K227:K228"/>
    <mergeCell ref="L227:L228"/>
    <mergeCell ref="M227:M228"/>
    <mergeCell ref="B227:B228"/>
    <mergeCell ref="C227:C228"/>
    <mergeCell ref="D227:D228"/>
    <mergeCell ref="E227:E228"/>
    <mergeCell ref="F227:F228"/>
    <mergeCell ref="G227:G228"/>
    <mergeCell ref="AB225:AB226"/>
    <mergeCell ref="AC225:AC226"/>
    <mergeCell ref="AD225:AD226"/>
    <mergeCell ref="AE225:AE226"/>
    <mergeCell ref="AF225:AF226"/>
    <mergeCell ref="L229:L230"/>
    <mergeCell ref="M229:M230"/>
    <mergeCell ref="N229:N230"/>
    <mergeCell ref="O229:O230"/>
    <mergeCell ref="AF227:AF228"/>
    <mergeCell ref="AG227:AG228"/>
    <mergeCell ref="B229:B230"/>
    <mergeCell ref="C229:C230"/>
    <mergeCell ref="D229:D230"/>
    <mergeCell ref="E229:E230"/>
    <mergeCell ref="F229:F230"/>
    <mergeCell ref="G229:G230"/>
    <mergeCell ref="H229:H230"/>
    <mergeCell ref="I229:I230"/>
    <mergeCell ref="Z227:Z228"/>
    <mergeCell ref="AA227:AA228"/>
    <mergeCell ref="AB227:AB228"/>
    <mergeCell ref="AC227:AC228"/>
    <mergeCell ref="AD227:AD228"/>
    <mergeCell ref="AE227:AE228"/>
    <mergeCell ref="T227:T228"/>
    <mergeCell ref="U227:U228"/>
    <mergeCell ref="V227:V228"/>
    <mergeCell ref="W227:W228"/>
    <mergeCell ref="X227:X228"/>
    <mergeCell ref="Y227:Y228"/>
    <mergeCell ref="N227:N228"/>
    <mergeCell ref="O227:O228"/>
    <mergeCell ref="P227:P228"/>
    <mergeCell ref="Q227:Q228"/>
    <mergeCell ref="R227:R228"/>
    <mergeCell ref="S227:S228"/>
    <mergeCell ref="O239:O240"/>
    <mergeCell ref="P239:P240"/>
    <mergeCell ref="C235:AI235"/>
    <mergeCell ref="B239:B240"/>
    <mergeCell ref="C239:C240"/>
    <mergeCell ref="D239:D240"/>
    <mergeCell ref="E239:E240"/>
    <mergeCell ref="F239:F240"/>
    <mergeCell ref="G239:G240"/>
    <mergeCell ref="H239:H240"/>
    <mergeCell ref="I239:I240"/>
    <mergeCell ref="J239:J240"/>
    <mergeCell ref="AB229:AB230"/>
    <mergeCell ref="AC229:AC230"/>
    <mergeCell ref="AD229:AD230"/>
    <mergeCell ref="AE229:AE230"/>
    <mergeCell ref="AF229:AF230"/>
    <mergeCell ref="AG229:AG230"/>
    <mergeCell ref="V229:V230"/>
    <mergeCell ref="W229:W230"/>
    <mergeCell ref="X229:X230"/>
    <mergeCell ref="Y229:Y230"/>
    <mergeCell ref="Z229:Z230"/>
    <mergeCell ref="AA229:AA230"/>
    <mergeCell ref="P229:P230"/>
    <mergeCell ref="Q229:Q230"/>
    <mergeCell ref="R229:R230"/>
    <mergeCell ref="S229:S230"/>
    <mergeCell ref="T229:T230"/>
    <mergeCell ref="U229:U230"/>
    <mergeCell ref="J229:J230"/>
    <mergeCell ref="K229:K230"/>
    <mergeCell ref="G241:G242"/>
    <mergeCell ref="H241:H242"/>
    <mergeCell ref="I241:I242"/>
    <mergeCell ref="J241:J242"/>
    <mergeCell ref="K241:K242"/>
    <mergeCell ref="L241:L242"/>
    <mergeCell ref="AC239:AC240"/>
    <mergeCell ref="AD239:AD240"/>
    <mergeCell ref="AE239:AE240"/>
    <mergeCell ref="AF239:AF240"/>
    <mergeCell ref="AG239:AG240"/>
    <mergeCell ref="B241:B242"/>
    <mergeCell ref="C241:C242"/>
    <mergeCell ref="D241:D242"/>
    <mergeCell ref="E241:E242"/>
    <mergeCell ref="F241:F242"/>
    <mergeCell ref="W239:W240"/>
    <mergeCell ref="X239:X240"/>
    <mergeCell ref="Y239:Y240"/>
    <mergeCell ref="Z239:Z240"/>
    <mergeCell ref="AA239:AA240"/>
    <mergeCell ref="AB239:AB240"/>
    <mergeCell ref="Q239:Q240"/>
    <mergeCell ref="R239:R240"/>
    <mergeCell ref="S239:S240"/>
    <mergeCell ref="T239:T240"/>
    <mergeCell ref="U239:U240"/>
    <mergeCell ref="V239:V240"/>
    <mergeCell ref="K239:K240"/>
    <mergeCell ref="L239:L240"/>
    <mergeCell ref="M239:M240"/>
    <mergeCell ref="N239:N240"/>
    <mergeCell ref="K243:K244"/>
    <mergeCell ref="L243:L244"/>
    <mergeCell ref="M243:M244"/>
    <mergeCell ref="N243:N244"/>
    <mergeCell ref="AE241:AE242"/>
    <mergeCell ref="AF241:AF242"/>
    <mergeCell ref="AG241:AG242"/>
    <mergeCell ref="B243:B244"/>
    <mergeCell ref="C243:C244"/>
    <mergeCell ref="D243:D244"/>
    <mergeCell ref="E243:E244"/>
    <mergeCell ref="F243:F244"/>
    <mergeCell ref="G243:G244"/>
    <mergeCell ref="H243:H244"/>
    <mergeCell ref="Y241:Y242"/>
    <mergeCell ref="Z241:Z242"/>
    <mergeCell ref="AA241:AA242"/>
    <mergeCell ref="AB241:AB242"/>
    <mergeCell ref="AC241:AC242"/>
    <mergeCell ref="AD241:AD242"/>
    <mergeCell ref="S241:S242"/>
    <mergeCell ref="T241:T242"/>
    <mergeCell ref="U241:U242"/>
    <mergeCell ref="V241:V242"/>
    <mergeCell ref="W241:W242"/>
    <mergeCell ref="X241:X242"/>
    <mergeCell ref="M241:M242"/>
    <mergeCell ref="N241:N242"/>
    <mergeCell ref="O241:O242"/>
    <mergeCell ref="P241:P242"/>
    <mergeCell ref="Q241:Q242"/>
    <mergeCell ref="R241:R242"/>
    <mergeCell ref="N253:N254"/>
    <mergeCell ref="O253:O254"/>
    <mergeCell ref="AG243:AG244"/>
    <mergeCell ref="C249:AI249"/>
    <mergeCell ref="B253:B254"/>
    <mergeCell ref="C253:C254"/>
    <mergeCell ref="D253:D254"/>
    <mergeCell ref="E253:E254"/>
    <mergeCell ref="F253:F254"/>
    <mergeCell ref="G253:G254"/>
    <mergeCell ref="H253:H254"/>
    <mergeCell ref="I253:I254"/>
    <mergeCell ref="AA243:AA244"/>
    <mergeCell ref="AB243:AB244"/>
    <mergeCell ref="AC243:AC244"/>
    <mergeCell ref="AD243:AD244"/>
    <mergeCell ref="AE243:AE244"/>
    <mergeCell ref="AF243:AF244"/>
    <mergeCell ref="U243:U244"/>
    <mergeCell ref="V243:V244"/>
    <mergeCell ref="W243:W244"/>
    <mergeCell ref="X243:X244"/>
    <mergeCell ref="Y243:Y244"/>
    <mergeCell ref="Z243:Z244"/>
    <mergeCell ref="O243:O244"/>
    <mergeCell ref="P243:P244"/>
    <mergeCell ref="Q243:Q244"/>
    <mergeCell ref="R243:R244"/>
    <mergeCell ref="S243:S244"/>
    <mergeCell ref="T243:T244"/>
    <mergeCell ref="I243:I244"/>
    <mergeCell ref="J243:J244"/>
    <mergeCell ref="J255:J256"/>
    <mergeCell ref="K255:K256"/>
    <mergeCell ref="L255:L256"/>
    <mergeCell ref="M255:M256"/>
    <mergeCell ref="B255:B256"/>
    <mergeCell ref="C255:C256"/>
    <mergeCell ref="D255:D256"/>
    <mergeCell ref="E255:E256"/>
    <mergeCell ref="F255:F256"/>
    <mergeCell ref="G255:G256"/>
    <mergeCell ref="AB253:AB254"/>
    <mergeCell ref="AC253:AC254"/>
    <mergeCell ref="AD253:AD254"/>
    <mergeCell ref="AE253:AE254"/>
    <mergeCell ref="AF253:AF254"/>
    <mergeCell ref="AG253:AG254"/>
    <mergeCell ref="V253:V254"/>
    <mergeCell ref="W253:W254"/>
    <mergeCell ref="X253:X254"/>
    <mergeCell ref="Y253:Y254"/>
    <mergeCell ref="Z253:Z254"/>
    <mergeCell ref="AA253:AA254"/>
    <mergeCell ref="P253:P254"/>
    <mergeCell ref="Q253:Q254"/>
    <mergeCell ref="R253:R254"/>
    <mergeCell ref="S253:S254"/>
    <mergeCell ref="T253:T254"/>
    <mergeCell ref="U253:U254"/>
    <mergeCell ref="J253:J254"/>
    <mergeCell ref="K253:K254"/>
    <mergeCell ref="L253:L254"/>
    <mergeCell ref="M253:M254"/>
    <mergeCell ref="N257:N258"/>
    <mergeCell ref="O257:O258"/>
    <mergeCell ref="AF255:AF256"/>
    <mergeCell ref="AG255:AG256"/>
    <mergeCell ref="B257:B258"/>
    <mergeCell ref="C257:C258"/>
    <mergeCell ref="D257:D258"/>
    <mergeCell ref="E257:E258"/>
    <mergeCell ref="F257:F258"/>
    <mergeCell ref="G257:G258"/>
    <mergeCell ref="H257:H258"/>
    <mergeCell ref="I257:I258"/>
    <mergeCell ref="Z255:Z256"/>
    <mergeCell ref="AA255:AA256"/>
    <mergeCell ref="AB255:AB256"/>
    <mergeCell ref="AC255:AC256"/>
    <mergeCell ref="AD255:AD256"/>
    <mergeCell ref="AE255:AE256"/>
    <mergeCell ref="T255:T256"/>
    <mergeCell ref="U255:U256"/>
    <mergeCell ref="V255:V256"/>
    <mergeCell ref="W255:W256"/>
    <mergeCell ref="X255:X256"/>
    <mergeCell ref="Y255:Y256"/>
    <mergeCell ref="N255:N256"/>
    <mergeCell ref="O255:O256"/>
    <mergeCell ref="P255:P256"/>
    <mergeCell ref="Q255:Q256"/>
    <mergeCell ref="R255:R256"/>
    <mergeCell ref="S255:S256"/>
    <mergeCell ref="H255:H256"/>
    <mergeCell ref="I255:I256"/>
    <mergeCell ref="C263:AI263"/>
    <mergeCell ref="B267:B268"/>
    <mergeCell ref="C267:C268"/>
    <mergeCell ref="D267:D268"/>
    <mergeCell ref="E267:E268"/>
    <mergeCell ref="F267:F268"/>
    <mergeCell ref="G267:G268"/>
    <mergeCell ref="H267:H268"/>
    <mergeCell ref="I267:I268"/>
    <mergeCell ref="J267:J268"/>
    <mergeCell ref="AB257:AB258"/>
    <mergeCell ref="AC257:AC258"/>
    <mergeCell ref="AD257:AD258"/>
    <mergeCell ref="AE257:AE258"/>
    <mergeCell ref="AF257:AF258"/>
    <mergeCell ref="AG257:AG258"/>
    <mergeCell ref="V257:V258"/>
    <mergeCell ref="W257:W258"/>
    <mergeCell ref="X257:X258"/>
    <mergeCell ref="Y257:Y258"/>
    <mergeCell ref="Z257:Z258"/>
    <mergeCell ref="AA257:AA258"/>
    <mergeCell ref="P257:P258"/>
    <mergeCell ref="Q257:Q258"/>
    <mergeCell ref="R257:R258"/>
    <mergeCell ref="S257:S258"/>
    <mergeCell ref="T257:T258"/>
    <mergeCell ref="U257:U258"/>
    <mergeCell ref="J257:J258"/>
    <mergeCell ref="K257:K258"/>
    <mergeCell ref="L257:L258"/>
    <mergeCell ref="M257:M258"/>
    <mergeCell ref="I269:I270"/>
    <mergeCell ref="J269:J270"/>
    <mergeCell ref="K269:K270"/>
    <mergeCell ref="L269:L270"/>
    <mergeCell ref="AC267:AC268"/>
    <mergeCell ref="AD267:AD268"/>
    <mergeCell ref="AE267:AE268"/>
    <mergeCell ref="AF267:AF268"/>
    <mergeCell ref="AG267:AG268"/>
    <mergeCell ref="B269:B270"/>
    <mergeCell ref="C269:C270"/>
    <mergeCell ref="D269:D270"/>
    <mergeCell ref="E269:E270"/>
    <mergeCell ref="F269:F270"/>
    <mergeCell ref="W267:W268"/>
    <mergeCell ref="X267:X268"/>
    <mergeCell ref="Y267:Y268"/>
    <mergeCell ref="Z267:Z268"/>
    <mergeCell ref="AA267:AA268"/>
    <mergeCell ref="AB267:AB268"/>
    <mergeCell ref="Q267:Q268"/>
    <mergeCell ref="R267:R268"/>
    <mergeCell ref="S267:S268"/>
    <mergeCell ref="T267:T268"/>
    <mergeCell ref="U267:U268"/>
    <mergeCell ref="V267:V268"/>
    <mergeCell ref="K267:K268"/>
    <mergeCell ref="L267:L268"/>
    <mergeCell ref="M267:M268"/>
    <mergeCell ref="N267:N268"/>
    <mergeCell ref="O267:O268"/>
    <mergeCell ref="P267:P268"/>
    <mergeCell ref="M271:M272"/>
    <mergeCell ref="N271:N272"/>
    <mergeCell ref="AE269:AE270"/>
    <mergeCell ref="AF269:AF270"/>
    <mergeCell ref="AG269:AG270"/>
    <mergeCell ref="B271:B272"/>
    <mergeCell ref="C271:C272"/>
    <mergeCell ref="D271:D272"/>
    <mergeCell ref="E271:E272"/>
    <mergeCell ref="F271:F272"/>
    <mergeCell ref="G271:G272"/>
    <mergeCell ref="H271:H272"/>
    <mergeCell ref="Y269:Y270"/>
    <mergeCell ref="Z269:Z270"/>
    <mergeCell ref="AA269:AA270"/>
    <mergeCell ref="AB269:AB270"/>
    <mergeCell ref="AC269:AC270"/>
    <mergeCell ref="AD269:AD270"/>
    <mergeCell ref="S269:S270"/>
    <mergeCell ref="T269:T270"/>
    <mergeCell ref="U269:U270"/>
    <mergeCell ref="V269:V270"/>
    <mergeCell ref="W269:W270"/>
    <mergeCell ref="X269:X270"/>
    <mergeCell ref="M269:M270"/>
    <mergeCell ref="N269:N270"/>
    <mergeCell ref="O269:O270"/>
    <mergeCell ref="P269:P270"/>
    <mergeCell ref="Q269:Q270"/>
    <mergeCell ref="R269:R270"/>
    <mergeCell ref="G269:G270"/>
    <mergeCell ref="H269:H270"/>
    <mergeCell ref="AG271:AG272"/>
    <mergeCell ref="C277:AI277"/>
    <mergeCell ref="B281:B282"/>
    <mergeCell ref="C281:C282"/>
    <mergeCell ref="D281:D282"/>
    <mergeCell ref="E281:E282"/>
    <mergeCell ref="F281:F282"/>
    <mergeCell ref="G281:G282"/>
    <mergeCell ref="H281:H282"/>
    <mergeCell ref="I281:I282"/>
    <mergeCell ref="AA271:AA272"/>
    <mergeCell ref="AB271:AB272"/>
    <mergeCell ref="AC271:AC272"/>
    <mergeCell ref="AD271:AD272"/>
    <mergeCell ref="AE271:AE272"/>
    <mergeCell ref="AF271:AF272"/>
    <mergeCell ref="U271:U272"/>
    <mergeCell ref="V271:V272"/>
    <mergeCell ref="W271:W272"/>
    <mergeCell ref="X271:X272"/>
    <mergeCell ref="Y271:Y272"/>
    <mergeCell ref="Z271:Z272"/>
    <mergeCell ref="O271:O272"/>
    <mergeCell ref="P271:P272"/>
    <mergeCell ref="Q271:Q272"/>
    <mergeCell ref="R271:R272"/>
    <mergeCell ref="S271:S272"/>
    <mergeCell ref="T271:T272"/>
    <mergeCell ref="I271:I272"/>
    <mergeCell ref="J271:J272"/>
    <mergeCell ref="K271:K272"/>
    <mergeCell ref="L271:L272"/>
    <mergeCell ref="AE281:AE282"/>
    <mergeCell ref="AF281:AF282"/>
    <mergeCell ref="AG281:AG282"/>
    <mergeCell ref="V281:V282"/>
    <mergeCell ref="W281:W282"/>
    <mergeCell ref="X281:X282"/>
    <mergeCell ref="Y281:Y282"/>
    <mergeCell ref="Z281:Z282"/>
    <mergeCell ref="AA281:AA282"/>
    <mergeCell ref="P281:P282"/>
    <mergeCell ref="Q281:Q282"/>
    <mergeCell ref="R281:R282"/>
    <mergeCell ref="S281:S282"/>
    <mergeCell ref="T281:T282"/>
    <mergeCell ref="U281:U282"/>
    <mergeCell ref="J281:J282"/>
    <mergeCell ref="K281:K282"/>
    <mergeCell ref="L281:L282"/>
    <mergeCell ref="M281:M282"/>
    <mergeCell ref="N281:N282"/>
    <mergeCell ref="O281:O282"/>
    <mergeCell ref="R283:R284"/>
    <mergeCell ref="S283:S284"/>
    <mergeCell ref="H283:H284"/>
    <mergeCell ref="I283:I284"/>
    <mergeCell ref="J283:J284"/>
    <mergeCell ref="K283:K284"/>
    <mergeCell ref="L283:L284"/>
    <mergeCell ref="M283:M284"/>
    <mergeCell ref="B283:B284"/>
    <mergeCell ref="C283:C284"/>
    <mergeCell ref="D283:D284"/>
    <mergeCell ref="E283:E284"/>
    <mergeCell ref="F283:F284"/>
    <mergeCell ref="G283:G284"/>
    <mergeCell ref="AB281:AB282"/>
    <mergeCell ref="AC281:AC282"/>
    <mergeCell ref="AD281:AD282"/>
    <mergeCell ref="J285:J286"/>
    <mergeCell ref="K285:K286"/>
    <mergeCell ref="L285:L286"/>
    <mergeCell ref="M285:M286"/>
    <mergeCell ref="N285:N286"/>
    <mergeCell ref="O285:O286"/>
    <mergeCell ref="AF283:AF284"/>
    <mergeCell ref="AG283:AG284"/>
    <mergeCell ref="B285:B286"/>
    <mergeCell ref="C285:C286"/>
    <mergeCell ref="D285:D286"/>
    <mergeCell ref="E285:E286"/>
    <mergeCell ref="F285:F286"/>
    <mergeCell ref="G285:G286"/>
    <mergeCell ref="H285:H286"/>
    <mergeCell ref="I285:I286"/>
    <mergeCell ref="Z283:Z284"/>
    <mergeCell ref="AA283:AA284"/>
    <mergeCell ref="AB283:AB284"/>
    <mergeCell ref="AC283:AC284"/>
    <mergeCell ref="AD283:AD284"/>
    <mergeCell ref="AE283:AE284"/>
    <mergeCell ref="T283:T284"/>
    <mergeCell ref="U283:U284"/>
    <mergeCell ref="V283:V284"/>
    <mergeCell ref="W283:W284"/>
    <mergeCell ref="X283:X284"/>
    <mergeCell ref="Y283:Y284"/>
    <mergeCell ref="N283:N284"/>
    <mergeCell ref="O283:O284"/>
    <mergeCell ref="P283:P284"/>
    <mergeCell ref="Q283:Q284"/>
    <mergeCell ref="M295:M296"/>
    <mergeCell ref="N295:N296"/>
    <mergeCell ref="O295:O296"/>
    <mergeCell ref="P295:P296"/>
    <mergeCell ref="C291:AI291"/>
    <mergeCell ref="B295:B296"/>
    <mergeCell ref="C295:C296"/>
    <mergeCell ref="D295:D296"/>
    <mergeCell ref="E295:E296"/>
    <mergeCell ref="F295:F296"/>
    <mergeCell ref="G295:G296"/>
    <mergeCell ref="H295:H296"/>
    <mergeCell ref="I295:I296"/>
    <mergeCell ref="J295:J296"/>
    <mergeCell ref="AB285:AB286"/>
    <mergeCell ref="AC285:AC286"/>
    <mergeCell ref="AD285:AD286"/>
    <mergeCell ref="AE285:AE286"/>
    <mergeCell ref="AF285:AF286"/>
    <mergeCell ref="AG285:AG286"/>
    <mergeCell ref="V285:V286"/>
    <mergeCell ref="W285:W286"/>
    <mergeCell ref="X285:X286"/>
    <mergeCell ref="Y285:Y286"/>
    <mergeCell ref="Z285:Z286"/>
    <mergeCell ref="AA285:AA286"/>
    <mergeCell ref="P285:P286"/>
    <mergeCell ref="Q285:Q286"/>
    <mergeCell ref="R285:R286"/>
    <mergeCell ref="S285:S286"/>
    <mergeCell ref="T285:T286"/>
    <mergeCell ref="U285:U286"/>
    <mergeCell ref="Q297:Q298"/>
    <mergeCell ref="R297:R298"/>
    <mergeCell ref="G297:G298"/>
    <mergeCell ref="H297:H298"/>
    <mergeCell ref="I297:I298"/>
    <mergeCell ref="J297:J298"/>
    <mergeCell ref="K297:K298"/>
    <mergeCell ref="L297:L298"/>
    <mergeCell ref="AC295:AC296"/>
    <mergeCell ref="AD295:AD296"/>
    <mergeCell ref="AE295:AE296"/>
    <mergeCell ref="AF295:AF296"/>
    <mergeCell ref="AG295:AG296"/>
    <mergeCell ref="B297:B298"/>
    <mergeCell ref="C297:C298"/>
    <mergeCell ref="D297:D298"/>
    <mergeCell ref="E297:E298"/>
    <mergeCell ref="F297:F298"/>
    <mergeCell ref="W295:W296"/>
    <mergeCell ref="X295:X296"/>
    <mergeCell ref="Y295:Y296"/>
    <mergeCell ref="Z295:Z296"/>
    <mergeCell ref="AA295:AA296"/>
    <mergeCell ref="AB295:AB296"/>
    <mergeCell ref="Q295:Q296"/>
    <mergeCell ref="R295:R296"/>
    <mergeCell ref="S295:S296"/>
    <mergeCell ref="T295:T296"/>
    <mergeCell ref="U295:U296"/>
    <mergeCell ref="V295:V296"/>
    <mergeCell ref="K295:K296"/>
    <mergeCell ref="L295:L296"/>
    <mergeCell ref="I299:I300"/>
    <mergeCell ref="J299:J300"/>
    <mergeCell ref="K299:K300"/>
    <mergeCell ref="L299:L300"/>
    <mergeCell ref="M299:M300"/>
    <mergeCell ref="N299:N300"/>
    <mergeCell ref="AE297:AE298"/>
    <mergeCell ref="AF297:AF298"/>
    <mergeCell ref="AG297:AG298"/>
    <mergeCell ref="B299:B300"/>
    <mergeCell ref="C299:C300"/>
    <mergeCell ref="D299:D300"/>
    <mergeCell ref="E299:E300"/>
    <mergeCell ref="F299:F300"/>
    <mergeCell ref="G299:G300"/>
    <mergeCell ref="H299:H300"/>
    <mergeCell ref="Y297:Y298"/>
    <mergeCell ref="Z297:Z298"/>
    <mergeCell ref="AA297:AA298"/>
    <mergeCell ref="AB297:AB298"/>
    <mergeCell ref="AC297:AC298"/>
    <mergeCell ref="AD297:AD298"/>
    <mergeCell ref="S297:S298"/>
    <mergeCell ref="T297:T298"/>
    <mergeCell ref="U297:U298"/>
    <mergeCell ref="V297:V298"/>
    <mergeCell ref="W297:W298"/>
    <mergeCell ref="X297:X298"/>
    <mergeCell ref="M297:M298"/>
    <mergeCell ref="N297:N298"/>
    <mergeCell ref="O297:O298"/>
    <mergeCell ref="P297:P298"/>
    <mergeCell ref="AG299:AG300"/>
    <mergeCell ref="AA299:AA300"/>
    <mergeCell ref="AB299:AB300"/>
    <mergeCell ref="AC299:AC300"/>
    <mergeCell ref="AD299:AD300"/>
    <mergeCell ref="AE299:AE300"/>
    <mergeCell ref="AF299:AF300"/>
    <mergeCell ref="U299:U300"/>
    <mergeCell ref="V299:V300"/>
    <mergeCell ref="W299:W300"/>
    <mergeCell ref="X299:X300"/>
    <mergeCell ref="Y299:Y300"/>
    <mergeCell ref="Z299:Z300"/>
    <mergeCell ref="O299:O300"/>
    <mergeCell ref="P299:P300"/>
    <mergeCell ref="Q299:Q300"/>
    <mergeCell ref="R299:R300"/>
    <mergeCell ref="S299:S300"/>
    <mergeCell ref="T299:T300"/>
  </mergeCells>
  <phoneticPr fontId="2"/>
  <conditionalFormatting sqref="C13:AG14">
    <cfRule type="expression" dxfId="1257" priority="587">
      <formula>WEEKDAY(C$13)=1</formula>
    </cfRule>
    <cfRule type="expression" dxfId="1256" priority="586">
      <formula>WEEKDAY(C$13)=7</formula>
    </cfRule>
  </conditionalFormatting>
  <conditionalFormatting sqref="C15:AG16">
    <cfRule type="cellIs" priority="539" operator="equal">
      <formula>"中止,夏休,冬休"</formula>
    </cfRule>
  </conditionalFormatting>
  <conditionalFormatting sqref="C17:AG20">
    <cfRule type="cellIs" dxfId="1255" priority="21" operator="equal">
      <formula>"雨"</formula>
    </cfRule>
    <cfRule type="cellIs" dxfId="1254" priority="22" operator="equal">
      <formula>"休"</formula>
    </cfRule>
  </conditionalFormatting>
  <conditionalFormatting sqref="C27:AG28">
    <cfRule type="expression" dxfId="1253" priority="583">
      <formula>WEEKDAY(C$27)=7</formula>
    </cfRule>
    <cfRule type="expression" dxfId="1252" priority="584">
      <formula>WEEKDAY(C$27)=1</formula>
    </cfRule>
  </conditionalFormatting>
  <conditionalFormatting sqref="C29:AG30">
    <cfRule type="cellIs" priority="535" operator="equal">
      <formula>"中止,夏休,冬休"</formula>
    </cfRule>
  </conditionalFormatting>
  <conditionalFormatting sqref="C31:AG34">
    <cfRule type="cellIs" dxfId="1251" priority="38" operator="equal">
      <formula>"休"</formula>
    </cfRule>
    <cfRule type="cellIs" dxfId="1250" priority="37" operator="equal">
      <formula>"雨"</formula>
    </cfRule>
  </conditionalFormatting>
  <conditionalFormatting sqref="C41:AG42">
    <cfRule type="expression" dxfId="1249" priority="582">
      <formula>WEEKDAY(C$41)=1</formula>
    </cfRule>
    <cfRule type="expression" dxfId="1248" priority="581">
      <formula>WEEKDAY(C$41)=7</formula>
    </cfRule>
  </conditionalFormatting>
  <conditionalFormatting sqref="C43:AG44">
    <cfRule type="cellIs" priority="531" operator="equal">
      <formula>"中止,夏休,冬休"</formula>
    </cfRule>
  </conditionalFormatting>
  <conditionalFormatting sqref="C45:AG48">
    <cfRule type="cellIs" dxfId="1247" priority="54" operator="equal">
      <formula>"休"</formula>
    </cfRule>
    <cfRule type="cellIs" dxfId="1246" priority="53" operator="equal">
      <formula>"雨"</formula>
    </cfRule>
  </conditionalFormatting>
  <conditionalFormatting sqref="C55:AG56">
    <cfRule type="expression" dxfId="1245" priority="580">
      <formula>WEEKDAY(C$55)=1</formula>
    </cfRule>
    <cfRule type="expression" dxfId="1244" priority="579">
      <formula>WEEKDAY(C$55)=7</formula>
    </cfRule>
  </conditionalFormatting>
  <conditionalFormatting sqref="C57:AG58">
    <cfRule type="cellIs" priority="528" operator="equal">
      <formula>"中止,夏休,冬休"</formula>
    </cfRule>
  </conditionalFormatting>
  <conditionalFormatting sqref="C59:AG62">
    <cfRule type="cellIs" dxfId="1243" priority="70" operator="equal">
      <formula>"休"</formula>
    </cfRule>
    <cfRule type="cellIs" dxfId="1242" priority="69" operator="equal">
      <formula>"雨"</formula>
    </cfRule>
  </conditionalFormatting>
  <conditionalFormatting sqref="C69:AG70">
    <cfRule type="expression" dxfId="1241" priority="577">
      <formula>WEEKDAY(C$69)=7</formula>
    </cfRule>
    <cfRule type="expression" dxfId="1240" priority="578">
      <formula>WEEKDAY(C$69)=1</formula>
    </cfRule>
  </conditionalFormatting>
  <conditionalFormatting sqref="C71:AG72">
    <cfRule type="cellIs" priority="524" operator="equal">
      <formula>"中止,夏休,冬休"</formula>
    </cfRule>
  </conditionalFormatting>
  <conditionalFormatting sqref="C73:AG76">
    <cfRule type="cellIs" dxfId="1239" priority="85" operator="equal">
      <formula>"雨"</formula>
    </cfRule>
    <cfRule type="cellIs" dxfId="1238" priority="86" operator="equal">
      <formula>"休"</formula>
    </cfRule>
  </conditionalFormatting>
  <conditionalFormatting sqref="C83:AG84">
    <cfRule type="expression" dxfId="1237" priority="576">
      <formula>WEEKDAY(C$83)=1</formula>
    </cfRule>
    <cfRule type="expression" dxfId="1236" priority="575">
      <formula>WEEKDAY(C$83)=7</formula>
    </cfRule>
  </conditionalFormatting>
  <conditionalFormatting sqref="C85:AG86">
    <cfRule type="cellIs" priority="520" operator="equal">
      <formula>"中止,夏休,冬休"</formula>
    </cfRule>
  </conditionalFormatting>
  <conditionalFormatting sqref="C87:AG90">
    <cfRule type="cellIs" dxfId="1235" priority="101" operator="equal">
      <formula>"雨"</formula>
    </cfRule>
    <cfRule type="cellIs" dxfId="1234" priority="102" operator="equal">
      <formula>"休"</formula>
    </cfRule>
  </conditionalFormatting>
  <conditionalFormatting sqref="C97:AG98">
    <cfRule type="expression" dxfId="1233" priority="574">
      <formula>WEEKDAY(C$97)=1</formula>
    </cfRule>
    <cfRule type="expression" dxfId="1232" priority="573">
      <formula>WEEKDAY(C$97)=7</formula>
    </cfRule>
  </conditionalFormatting>
  <conditionalFormatting sqref="C99:AG100">
    <cfRule type="cellIs" priority="516" operator="equal">
      <formula>"中止,夏休,冬休"</formula>
    </cfRule>
  </conditionalFormatting>
  <conditionalFormatting sqref="C101:AG104">
    <cfRule type="cellIs" dxfId="1231" priority="118" operator="equal">
      <formula>"休"</formula>
    </cfRule>
    <cfRule type="cellIs" dxfId="1230" priority="117" operator="equal">
      <formula>"雨"</formula>
    </cfRule>
  </conditionalFormatting>
  <conditionalFormatting sqref="C111:AG112">
    <cfRule type="expression" dxfId="1229" priority="572">
      <formula>WEEKDAY(C$111)=1</formula>
    </cfRule>
    <cfRule type="expression" dxfId="1228" priority="571">
      <formula>WEEKDAY(C$111)=7</formula>
    </cfRule>
  </conditionalFormatting>
  <conditionalFormatting sqref="C113:AG114">
    <cfRule type="cellIs" priority="512" operator="equal">
      <formula>"中止,夏休,冬休"</formula>
    </cfRule>
  </conditionalFormatting>
  <conditionalFormatting sqref="C115:AG118">
    <cfRule type="cellIs" dxfId="1227" priority="133" operator="equal">
      <formula>"雨"</formula>
    </cfRule>
    <cfRule type="cellIs" dxfId="1226" priority="134" operator="equal">
      <formula>"休"</formula>
    </cfRule>
  </conditionalFormatting>
  <conditionalFormatting sqref="C125:AG126">
    <cfRule type="expression" dxfId="1225" priority="569">
      <formula>WEEKDAY(C$125)=7</formula>
    </cfRule>
    <cfRule type="expression" dxfId="1224" priority="570">
      <formula>WEEKDAY(C$125)=1</formula>
    </cfRule>
  </conditionalFormatting>
  <conditionalFormatting sqref="C127:AG128">
    <cfRule type="cellIs" priority="508" operator="equal">
      <formula>"中止,夏休,冬休"</formula>
    </cfRule>
  </conditionalFormatting>
  <conditionalFormatting sqref="C129:AG132">
    <cfRule type="cellIs" dxfId="1223" priority="149" operator="equal">
      <formula>"雨"</formula>
    </cfRule>
    <cfRule type="cellIs" dxfId="1222" priority="150" operator="equal">
      <formula>"休"</formula>
    </cfRule>
  </conditionalFormatting>
  <conditionalFormatting sqref="C139:AG140">
    <cfRule type="expression" dxfId="1221" priority="567">
      <formula>WEEKDAY(C$139)=7</formula>
    </cfRule>
    <cfRule type="expression" dxfId="1220" priority="568">
      <formula>WEEKDAY(C$139)=1</formula>
    </cfRule>
  </conditionalFormatting>
  <conditionalFormatting sqref="C141:AG142">
    <cfRule type="cellIs" priority="504" operator="equal">
      <formula>"中止,夏休,冬休"</formula>
    </cfRule>
  </conditionalFormatting>
  <conditionalFormatting sqref="C143:AG146">
    <cfRule type="cellIs" dxfId="1219" priority="228" operator="equal">
      <formula>"休"</formula>
    </cfRule>
    <cfRule type="cellIs" dxfId="1218" priority="227" operator="equal">
      <formula>"雨"</formula>
    </cfRule>
  </conditionalFormatting>
  <conditionalFormatting sqref="C153:AG154">
    <cfRule type="expression" dxfId="1217" priority="566">
      <formula>WEEKDAY(C$153)=1</formula>
    </cfRule>
    <cfRule type="expression" dxfId="1216" priority="565">
      <formula>WEEKDAY(C$153)=7</formula>
    </cfRule>
  </conditionalFormatting>
  <conditionalFormatting sqref="C155:AG156">
    <cfRule type="cellIs" priority="500" operator="equal">
      <formula>"中止,夏休,冬休"</formula>
    </cfRule>
  </conditionalFormatting>
  <conditionalFormatting sqref="C157:AG160">
    <cfRule type="cellIs" dxfId="1215" priority="446" operator="equal">
      <formula>"雨"</formula>
    </cfRule>
    <cfRule type="cellIs" dxfId="1214" priority="447" operator="equal">
      <formula>"休"</formula>
    </cfRule>
  </conditionalFormatting>
  <conditionalFormatting sqref="C167:AG168">
    <cfRule type="expression" dxfId="1213" priority="563">
      <formula>WEEKDAY(C$167)=7</formula>
    </cfRule>
    <cfRule type="expression" dxfId="1212" priority="564">
      <formula>WEEKDAY(C$167)=1</formula>
    </cfRule>
  </conditionalFormatting>
  <conditionalFormatting sqref="C169:AG170">
    <cfRule type="cellIs" priority="495" operator="equal">
      <formula>"中止,夏休,冬休"</formula>
    </cfRule>
  </conditionalFormatting>
  <conditionalFormatting sqref="C171:AG174">
    <cfRule type="cellIs" dxfId="1211" priority="497" operator="equal">
      <formula>"休"</formula>
    </cfRule>
    <cfRule type="cellIs" dxfId="1210" priority="496" operator="equal">
      <formula>"雨"</formula>
    </cfRule>
  </conditionalFormatting>
  <conditionalFormatting sqref="C181:AG182">
    <cfRule type="expression" dxfId="1209" priority="561">
      <formula>WEEKDAY(C$181)=7</formula>
    </cfRule>
    <cfRule type="expression" dxfId="1208" priority="562">
      <formula>WEEKDAY(C$181)=1</formula>
    </cfRule>
  </conditionalFormatting>
  <conditionalFormatting sqref="C183:AG184">
    <cfRule type="cellIs" priority="491" operator="equal">
      <formula>"中止,夏休,冬休"</formula>
    </cfRule>
  </conditionalFormatting>
  <conditionalFormatting sqref="C185:AG188">
    <cfRule type="cellIs" dxfId="1207" priority="492" operator="equal">
      <formula>"雨"</formula>
    </cfRule>
    <cfRule type="cellIs" dxfId="1206" priority="493" operator="equal">
      <formula>"休"</formula>
    </cfRule>
  </conditionalFormatting>
  <conditionalFormatting sqref="C195:AG196">
    <cfRule type="expression" dxfId="1205" priority="559">
      <formula>WEEKDAY(C$195)=7</formula>
    </cfRule>
    <cfRule type="expression" dxfId="1204" priority="560">
      <formula>WEEKDAY(C$195)=1</formula>
    </cfRule>
  </conditionalFormatting>
  <conditionalFormatting sqref="C197:AG198">
    <cfRule type="cellIs" priority="487" operator="equal">
      <formula>"中止,夏休,冬休"</formula>
    </cfRule>
  </conditionalFormatting>
  <conditionalFormatting sqref="C199:AG202">
    <cfRule type="cellIs" dxfId="1203" priority="489" operator="equal">
      <formula>"休"</formula>
    </cfRule>
    <cfRule type="cellIs" dxfId="1202" priority="488" operator="equal">
      <formula>"雨"</formula>
    </cfRule>
  </conditionalFormatting>
  <conditionalFormatting sqref="C209:AG210">
    <cfRule type="expression" dxfId="1201" priority="558">
      <formula>WEEKDAY(C$209)=1</formula>
    </cfRule>
    <cfRule type="expression" dxfId="1200" priority="557">
      <formula>WEEKDAY(C$209)=7</formula>
    </cfRule>
  </conditionalFormatting>
  <conditionalFormatting sqref="C211:AG212">
    <cfRule type="cellIs" priority="483" operator="equal">
      <formula>"中止,夏休,冬休"</formula>
    </cfRule>
  </conditionalFormatting>
  <conditionalFormatting sqref="C213:AG216">
    <cfRule type="cellIs" dxfId="1199" priority="485" operator="equal">
      <formula>"休"</formula>
    </cfRule>
    <cfRule type="cellIs" dxfId="1198" priority="484" operator="equal">
      <formula>"雨"</formula>
    </cfRule>
  </conditionalFormatting>
  <conditionalFormatting sqref="C223:AG224">
    <cfRule type="expression" dxfId="1197" priority="555">
      <formula>WEEKDAY(C$223)=7</formula>
    </cfRule>
    <cfRule type="expression" dxfId="1196" priority="556">
      <formula>WEEKDAY(C$223)=1</formula>
    </cfRule>
  </conditionalFormatting>
  <conditionalFormatting sqref="C225:AG226">
    <cfRule type="cellIs" priority="479" operator="equal">
      <formula>"中止,夏休,冬休"</formula>
    </cfRule>
  </conditionalFormatting>
  <conditionalFormatting sqref="C227:AG230">
    <cfRule type="cellIs" dxfId="1195" priority="481" operator="equal">
      <formula>"休"</formula>
    </cfRule>
    <cfRule type="cellIs" dxfId="1194" priority="480" operator="equal">
      <formula>"雨"</formula>
    </cfRule>
  </conditionalFormatting>
  <conditionalFormatting sqref="C237:AG238">
    <cfRule type="expression" dxfId="1193" priority="554">
      <formula>WEEKDAY(C$237)=1</formula>
    </cfRule>
    <cfRule type="expression" dxfId="1192" priority="553">
      <formula>WEEKDAY(C$237)=7</formula>
    </cfRule>
  </conditionalFormatting>
  <conditionalFormatting sqref="C239:AG240">
    <cfRule type="cellIs" priority="475" operator="equal">
      <formula>"中止,夏休,冬休"</formula>
    </cfRule>
  </conditionalFormatting>
  <conditionalFormatting sqref="C241:AG244">
    <cfRule type="cellIs" dxfId="1191" priority="477" operator="equal">
      <formula>"休"</formula>
    </cfRule>
    <cfRule type="cellIs" dxfId="1190" priority="476" operator="equal">
      <formula>"雨"</formula>
    </cfRule>
  </conditionalFormatting>
  <conditionalFormatting sqref="C251:AG252">
    <cfRule type="expression" dxfId="1189" priority="551">
      <formula>WEEKDAY(C$251)=7</formula>
    </cfRule>
    <cfRule type="expression" dxfId="1188" priority="552">
      <formula>WEEKDAY(C$251)=1</formula>
    </cfRule>
  </conditionalFormatting>
  <conditionalFormatting sqref="C253:AG254">
    <cfRule type="cellIs" priority="471" operator="equal">
      <formula>"中止,夏休,冬休"</formula>
    </cfRule>
  </conditionalFormatting>
  <conditionalFormatting sqref="C255:AG258">
    <cfRule type="cellIs" dxfId="1187" priority="472" operator="equal">
      <formula>"雨"</formula>
    </cfRule>
    <cfRule type="cellIs" dxfId="1186" priority="473" operator="equal">
      <formula>"休"</formula>
    </cfRule>
  </conditionalFormatting>
  <conditionalFormatting sqref="C265:AG266">
    <cfRule type="expression" dxfId="1185" priority="549">
      <formula>WEEKDAY(C$265)=7</formula>
    </cfRule>
    <cfRule type="expression" dxfId="1184" priority="550">
      <formula>WEEKDAY(C$265)=1</formula>
    </cfRule>
  </conditionalFormatting>
  <conditionalFormatting sqref="C267:AG268">
    <cfRule type="cellIs" priority="467" operator="equal">
      <formula>"中止,夏休,冬休"</formula>
    </cfRule>
  </conditionalFormatting>
  <conditionalFormatting sqref="C269:AG272">
    <cfRule type="cellIs" dxfId="1183" priority="469" operator="equal">
      <formula>"休"</formula>
    </cfRule>
    <cfRule type="cellIs" dxfId="1182" priority="468" operator="equal">
      <formula>"雨"</formula>
    </cfRule>
  </conditionalFormatting>
  <conditionalFormatting sqref="C279:AG280">
    <cfRule type="expression" dxfId="1181" priority="547">
      <formula>WEEKDAY(C$279)=7</formula>
    </cfRule>
    <cfRule type="expression" dxfId="1180" priority="548">
      <formula>WEEKDAY(C$279)=1</formula>
    </cfRule>
  </conditionalFormatting>
  <conditionalFormatting sqref="C281:AG282">
    <cfRule type="cellIs" priority="463" operator="equal">
      <formula>"中止,夏休,冬休"</formula>
    </cfRule>
  </conditionalFormatting>
  <conditionalFormatting sqref="C283:AG286">
    <cfRule type="cellIs" dxfId="1179" priority="464" operator="equal">
      <formula>"雨"</formula>
    </cfRule>
    <cfRule type="cellIs" dxfId="1178" priority="465" operator="equal">
      <formula>"休"</formula>
    </cfRule>
  </conditionalFormatting>
  <conditionalFormatting sqref="C293:AG294">
    <cfRule type="expression" dxfId="1177" priority="545">
      <formula>WEEKDAY(C$293)=7</formula>
    </cfRule>
    <cfRule type="expression" dxfId="1176" priority="546">
      <formula>WEEKDAY(C$293)=1</formula>
    </cfRule>
  </conditionalFormatting>
  <conditionalFormatting sqref="C295:AG296">
    <cfRule type="cellIs" priority="459" operator="equal">
      <formula>"中止,夏休,冬休"</formula>
    </cfRule>
  </conditionalFormatting>
  <conditionalFormatting sqref="C297:AG300">
    <cfRule type="cellIs" dxfId="1175" priority="461" operator="equal">
      <formula>"休"</formula>
    </cfRule>
    <cfRule type="cellIs" dxfId="1174" priority="460" operator="equal">
      <formula>"雨"</formula>
    </cfRule>
  </conditionalFormatting>
  <conditionalFormatting sqref="AG2:AH5">
    <cfRule type="expression" dxfId="1173" priority="544">
      <formula>$AG$4="未達成"</formula>
    </cfRule>
  </conditionalFormatting>
  <conditionalFormatting sqref="AI19">
    <cfRule type="cellIs" dxfId="1172" priority="585" operator="lessThan">
      <formula>0.285</formula>
    </cfRule>
  </conditionalFormatting>
  <conditionalFormatting sqref="AI20">
    <cfRule type="expression" dxfId="1171" priority="498">
      <formula>AI20="NG"</formula>
    </cfRule>
  </conditionalFormatting>
  <conditionalFormatting sqref="AI33">
    <cfRule type="cellIs" dxfId="1170" priority="534" operator="lessThan">
      <formula>0.285</formula>
    </cfRule>
  </conditionalFormatting>
  <conditionalFormatting sqref="AI34">
    <cfRule type="expression" dxfId="1169" priority="20">
      <formula>AI34="NG"</formula>
    </cfRule>
  </conditionalFormatting>
  <conditionalFormatting sqref="AI47">
    <cfRule type="cellIs" dxfId="1168" priority="445" operator="lessThan">
      <formula>0.285</formula>
    </cfRule>
  </conditionalFormatting>
  <conditionalFormatting sqref="AI48">
    <cfRule type="expression" dxfId="1167" priority="19">
      <formula>AI48="NG"</formula>
    </cfRule>
  </conditionalFormatting>
  <conditionalFormatting sqref="AI61">
    <cfRule type="cellIs" dxfId="1166" priority="444" operator="lessThan">
      <formula>0.285</formula>
    </cfRule>
  </conditionalFormatting>
  <conditionalFormatting sqref="AI62">
    <cfRule type="expression" dxfId="1165" priority="18">
      <formula>AI62="NG"</formula>
    </cfRule>
  </conditionalFormatting>
  <conditionalFormatting sqref="AI75">
    <cfRule type="cellIs" dxfId="1164" priority="443" operator="lessThan">
      <formula>0.285</formula>
    </cfRule>
  </conditionalFormatting>
  <conditionalFormatting sqref="AI76">
    <cfRule type="expression" dxfId="1163" priority="17">
      <formula>AI76="NG"</formula>
    </cfRule>
  </conditionalFormatting>
  <conditionalFormatting sqref="AI89">
    <cfRule type="cellIs" dxfId="1162" priority="442" operator="lessThan">
      <formula>0.285</formula>
    </cfRule>
  </conditionalFormatting>
  <conditionalFormatting sqref="AI90">
    <cfRule type="expression" dxfId="1161" priority="16">
      <formula>AI90="NG"</formula>
    </cfRule>
  </conditionalFormatting>
  <conditionalFormatting sqref="AI103">
    <cfRule type="cellIs" dxfId="1160" priority="441" operator="lessThan">
      <formula>0.285</formula>
    </cfRule>
  </conditionalFormatting>
  <conditionalFormatting sqref="AI104">
    <cfRule type="expression" dxfId="1159" priority="15">
      <formula>AI104="NG"</formula>
    </cfRule>
  </conditionalFormatting>
  <conditionalFormatting sqref="AI117">
    <cfRule type="cellIs" dxfId="1158" priority="440" operator="lessThan">
      <formula>0.285</formula>
    </cfRule>
  </conditionalFormatting>
  <conditionalFormatting sqref="AI118">
    <cfRule type="expression" dxfId="1157" priority="14">
      <formula>AI118="NG"</formula>
    </cfRule>
  </conditionalFormatting>
  <conditionalFormatting sqref="AI131">
    <cfRule type="cellIs" dxfId="1156" priority="439" operator="lessThan">
      <formula>0.285</formula>
    </cfRule>
  </conditionalFormatting>
  <conditionalFormatting sqref="AI132">
    <cfRule type="expression" dxfId="1155" priority="13">
      <formula>AI132="NG"</formula>
    </cfRule>
  </conditionalFormatting>
  <conditionalFormatting sqref="AI145">
    <cfRule type="cellIs" dxfId="1154" priority="438" operator="lessThan">
      <formula>0.285</formula>
    </cfRule>
  </conditionalFormatting>
  <conditionalFormatting sqref="AI146">
    <cfRule type="expression" dxfId="1153" priority="12">
      <formula>AI146="NG"</formula>
    </cfRule>
  </conditionalFormatting>
  <conditionalFormatting sqref="AI159">
    <cfRule type="cellIs" dxfId="1152" priority="437" operator="lessThan">
      <formula>0.285</formula>
    </cfRule>
  </conditionalFormatting>
  <conditionalFormatting sqref="AI160">
    <cfRule type="expression" dxfId="1151" priority="11">
      <formula>AI160="NG"</formula>
    </cfRule>
  </conditionalFormatting>
  <conditionalFormatting sqref="AI173">
    <cfRule type="cellIs" dxfId="1150" priority="436" operator="lessThan">
      <formula>0.285</formula>
    </cfRule>
  </conditionalFormatting>
  <conditionalFormatting sqref="AI174">
    <cfRule type="expression" dxfId="1149" priority="10">
      <formula>AI174="NG"</formula>
    </cfRule>
  </conditionalFormatting>
  <conditionalFormatting sqref="AI187">
    <cfRule type="cellIs" dxfId="1148" priority="435" operator="lessThan">
      <formula>0.285</formula>
    </cfRule>
  </conditionalFormatting>
  <conditionalFormatting sqref="AI188">
    <cfRule type="expression" dxfId="1147" priority="9">
      <formula>AI188="NG"</formula>
    </cfRule>
  </conditionalFormatting>
  <conditionalFormatting sqref="AI201">
    <cfRule type="cellIs" dxfId="1146" priority="434" operator="lessThan">
      <formula>0.285</formula>
    </cfRule>
  </conditionalFormatting>
  <conditionalFormatting sqref="AI202">
    <cfRule type="expression" dxfId="1145" priority="8">
      <formula>AI202="NG"</formula>
    </cfRule>
  </conditionalFormatting>
  <conditionalFormatting sqref="AI215">
    <cfRule type="cellIs" dxfId="1144" priority="433" operator="lessThan">
      <formula>0.285</formula>
    </cfRule>
  </conditionalFormatting>
  <conditionalFormatting sqref="AI216">
    <cfRule type="expression" dxfId="1143" priority="7">
      <formula>AI216="NG"</formula>
    </cfRule>
  </conditionalFormatting>
  <conditionalFormatting sqref="AI229">
    <cfRule type="cellIs" dxfId="1142" priority="432" operator="lessThan">
      <formula>0.285</formula>
    </cfRule>
  </conditionalFormatting>
  <conditionalFormatting sqref="AI230">
    <cfRule type="expression" dxfId="1141" priority="6">
      <formula>AI230="NG"</formula>
    </cfRule>
  </conditionalFormatting>
  <conditionalFormatting sqref="AI243">
    <cfRule type="cellIs" dxfId="1140" priority="431" operator="lessThan">
      <formula>0.285</formula>
    </cfRule>
  </conditionalFormatting>
  <conditionalFormatting sqref="AI244">
    <cfRule type="expression" dxfId="1139" priority="5">
      <formula>AI244="NG"</formula>
    </cfRule>
  </conditionalFormatting>
  <conditionalFormatting sqref="AI257">
    <cfRule type="cellIs" dxfId="1138" priority="430" operator="lessThan">
      <formula>0.285</formula>
    </cfRule>
  </conditionalFormatting>
  <conditionalFormatting sqref="AI258">
    <cfRule type="expression" dxfId="1137" priority="4">
      <formula>AI258="NG"</formula>
    </cfRule>
  </conditionalFormatting>
  <conditionalFormatting sqref="AI271">
    <cfRule type="cellIs" dxfId="1136" priority="429" operator="lessThan">
      <formula>0.285</formula>
    </cfRule>
  </conditionalFormatting>
  <conditionalFormatting sqref="AI272">
    <cfRule type="expression" dxfId="1135" priority="3">
      <formula>AI272="NG"</formula>
    </cfRule>
  </conditionalFormatting>
  <conditionalFormatting sqref="AI285">
    <cfRule type="cellIs" dxfId="1134" priority="428" operator="lessThan">
      <formula>0.285</formula>
    </cfRule>
  </conditionalFormatting>
  <conditionalFormatting sqref="AI286">
    <cfRule type="expression" dxfId="1133" priority="2">
      <formula>AI286="NG"</formula>
    </cfRule>
  </conditionalFormatting>
  <conditionalFormatting sqref="AI299">
    <cfRule type="cellIs" dxfId="1132" priority="427" operator="lessThan">
      <formula>0.285</formula>
    </cfRule>
  </conditionalFormatting>
  <conditionalFormatting sqref="AI300">
    <cfRule type="expression" dxfId="1131" priority="1">
      <formula>AI300="NG"</formula>
    </cfRule>
  </conditionalFormatting>
  <dataValidations count="4">
    <dataValidation type="list" allowBlank="1" showInputMessage="1" showErrorMessage="1" sqref="C15:AG16 C29:AG30 C43:AG44 C57:AG58 C71:AG72 C85:AG86 C99:AG100 C113:AG114 C127:AG128 C141:AG142 C155:AG156 C169:AG170 C183:AG184 C197:AG198 C211:AG212 C225:AG226 C239:AG240 C253:AG254 C267:AG268 C281:AG282 C295:AG296" xr:uid="{00000000-0002-0000-0000-000000000000}">
      <formula1>$AM$4:$AM$8</formula1>
    </dataValidation>
    <dataValidation type="list" showInputMessage="1" showErrorMessage="1" sqref="C47:AG48 C159:AG160 C33:AG34 C299:AG300 C117:AG118 C61:AG62 C131:AG132 C89:AG90 C103:AG104 C173:AG174 C187:AG188 C201:AG202 C215:AG216 C229:AG230 C243:AG244 C257:AG258 C271:AG272 C285:AG286 C75:AG76 C145:AG146 C19:AG20" xr:uid="{00000000-0002-0000-0000-000001000000}">
      <formula1>$AM$13:$AM$14</formula1>
    </dataValidation>
    <dataValidation type="list" allowBlank="1" showInputMessage="1" showErrorMessage="1" sqref="C283:AG284 C87:AG88 C269:AG270 C297:AG298 C17:AG18 C101:AG102 C73:AG74 C115:AG116 C45:AG46 C31:AG32 C59:AG60 C255:AG256 C241:AG242 C227:AG228 C129:AG130 C143:AG144 C157:AG158 C171:AG172 C185:AG186 C199:AG200 C213:AG214" xr:uid="{00000000-0002-0000-0000-000002000000}">
      <formula1>$AM$13</formula1>
    </dataValidation>
    <dataValidation type="custom" allowBlank="1" showInputMessage="1" showErrorMessage="1" sqref="AG4:AH5" xr:uid="{00000000-0002-0000-0000-000003000000}">
      <formula1>"IFERROR（G5="""",""-"")"</formula1>
    </dataValidation>
  </dataValidations>
  <pageMargins left="0.51181102362204722" right="0.11811023622047245" top="0.55118110236220474" bottom="0.35433070866141736" header="0.31496062992125984" footer="0.31496062992125984"/>
  <pageSetup paperSize="9" scale="59" fitToHeight="0" orientation="portrait" r:id="rId1"/>
  <rowBreaks count="3" manualBreakCount="3">
    <brk id="132" max="34" man="1"/>
    <brk id="134" max="34" man="1"/>
    <brk id="262" max="34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M302"/>
  <sheetViews>
    <sheetView view="pageBreakPreview" zoomScaleNormal="100" zoomScaleSheetLayoutView="100" workbookViewId="0">
      <selection activeCell="AN48" sqref="AN48"/>
    </sheetView>
  </sheetViews>
  <sheetFormatPr defaultColWidth="9" defaultRowHeight="13.5" x14ac:dyDescent="0.15"/>
  <cols>
    <col min="1" max="1" width="3.625" style="4" customWidth="1"/>
    <col min="2" max="2" width="11" style="2" customWidth="1"/>
    <col min="3" max="33" width="3.75" style="2" customWidth="1"/>
    <col min="34" max="34" width="11.125" style="4" customWidth="1"/>
    <col min="35" max="35" width="8.5" style="2" bestFit="1" customWidth="1"/>
    <col min="36" max="16384" width="9" style="4"/>
  </cols>
  <sheetData>
    <row r="1" spans="2:39" ht="19.5" thickBot="1" x14ac:dyDescent="0.2">
      <c r="B1" s="1" t="s">
        <v>49</v>
      </c>
      <c r="M1" s="3"/>
      <c r="AI1" s="5"/>
      <c r="AM1" s="4" t="s">
        <v>34</v>
      </c>
    </row>
    <row r="2" spans="2:39" ht="13.5" customHeight="1" x14ac:dyDescent="0.15">
      <c r="Q2" s="4"/>
      <c r="S2" s="6"/>
      <c r="T2" s="7"/>
      <c r="U2" s="135" t="s">
        <v>2</v>
      </c>
      <c r="V2" s="136"/>
      <c r="W2" s="135" t="s">
        <v>9</v>
      </c>
      <c r="X2" s="136"/>
      <c r="Y2" s="137" t="s">
        <v>12</v>
      </c>
      <c r="Z2" s="138"/>
      <c r="AB2" s="139" t="s">
        <v>17</v>
      </c>
      <c r="AC2" s="140"/>
      <c r="AD2" s="140"/>
      <c r="AE2" s="140"/>
      <c r="AF2" s="140"/>
      <c r="AG2" s="143" t="str">
        <f>IF(AND(AG4="未達成",Y4&lt;0.285),"未達成","達成")</f>
        <v>達成</v>
      </c>
      <c r="AH2" s="144"/>
      <c r="AI2" s="4"/>
      <c r="AM2" s="4" t="s">
        <v>35</v>
      </c>
    </row>
    <row r="3" spans="2:39" ht="13.5" customHeight="1" thickBot="1" x14ac:dyDescent="0.2">
      <c r="B3" s="124" t="s">
        <v>3</v>
      </c>
      <c r="C3" s="124"/>
      <c r="D3" s="124"/>
      <c r="E3" s="124"/>
      <c r="F3" s="2" t="s">
        <v>11</v>
      </c>
      <c r="G3" s="40" t="s">
        <v>28</v>
      </c>
      <c r="H3" s="40"/>
      <c r="I3" s="41"/>
      <c r="J3" s="40"/>
      <c r="K3" s="40"/>
      <c r="L3" s="40"/>
      <c r="M3" s="40"/>
      <c r="N3" s="40"/>
      <c r="O3" s="40"/>
      <c r="P3" s="40"/>
      <c r="R3" s="4"/>
      <c r="S3" s="147" t="s">
        <v>0</v>
      </c>
      <c r="T3" s="148"/>
      <c r="U3" s="149">
        <f>+AI15+AI29+AI43+AI57+AI71+AI85+AI99+AI113+AI127+AI141+AI155+AI169+AI183+AI197+AI211+AI225+AI239+AI253+AI267+AI281+AI295</f>
        <v>254</v>
      </c>
      <c r="V3" s="150"/>
      <c r="W3" s="149">
        <f>AI16+AI30+AI44+AI58+AI72+AI86+AI100+AI114+AI128+AI142+AI156+AI170+AI184+AI198+AI212+AI226+AI240+AI254+AI268+AI282+AI296</f>
        <v>74</v>
      </c>
      <c r="X3" s="150"/>
      <c r="Y3" s="151">
        <f>ROUNDDOWN(W3/U3,3)</f>
        <v>0.29099999999999998</v>
      </c>
      <c r="Z3" s="152"/>
      <c r="AB3" s="141"/>
      <c r="AC3" s="142"/>
      <c r="AD3" s="142"/>
      <c r="AE3" s="142"/>
      <c r="AF3" s="142"/>
      <c r="AG3" s="145"/>
      <c r="AH3" s="146"/>
      <c r="AI3" s="4"/>
      <c r="AJ3" s="8"/>
    </row>
    <row r="4" spans="2:39" ht="13.5" customHeight="1" thickBot="1" x14ac:dyDescent="0.2">
      <c r="B4" s="124" t="s">
        <v>10</v>
      </c>
      <c r="C4" s="124"/>
      <c r="D4" s="124"/>
      <c r="E4" s="124"/>
      <c r="F4" s="2" t="s">
        <v>11</v>
      </c>
      <c r="G4" s="125">
        <v>45420</v>
      </c>
      <c r="H4" s="126"/>
      <c r="I4" s="126"/>
      <c r="J4" s="127"/>
      <c r="R4" s="4"/>
      <c r="S4" s="160" t="s">
        <v>7</v>
      </c>
      <c r="T4" s="161"/>
      <c r="U4" s="162">
        <f>+U3</f>
        <v>254</v>
      </c>
      <c r="V4" s="163"/>
      <c r="W4" s="162">
        <f>+AI18+AI32+AI46+AI60+AI74+AI88+AI102+AI116+AI130+AI144+AI158+AI172+AI186+AI200+AI214+AI228+AI242+AI256+AI270+AI284+AI298</f>
        <v>74</v>
      </c>
      <c r="X4" s="164"/>
      <c r="Y4" s="133">
        <f>ROUNDDOWN(W4/U4,3)</f>
        <v>0.29099999999999998</v>
      </c>
      <c r="Z4" s="134"/>
      <c r="AB4" s="139" t="s">
        <v>18</v>
      </c>
      <c r="AC4" s="140"/>
      <c r="AD4" s="140"/>
      <c r="AE4" s="140"/>
      <c r="AF4" s="140"/>
      <c r="AG4" s="143" t="str">
        <f>IF(COUNTIF(AI13:AI302,"NG")&gt;=1,"未達成","達成")</f>
        <v>達成</v>
      </c>
      <c r="AH4" s="144"/>
      <c r="AI4" s="9"/>
      <c r="AK4" s="8"/>
      <c r="AM4" s="48" t="s">
        <v>37</v>
      </c>
    </row>
    <row r="5" spans="2:39" ht="13.5" customHeight="1" thickBot="1" x14ac:dyDescent="0.2">
      <c r="B5" s="153" t="s">
        <v>24</v>
      </c>
      <c r="C5" s="153"/>
      <c r="D5" s="153"/>
      <c r="E5" s="153"/>
      <c r="F5" s="2" t="s">
        <v>11</v>
      </c>
      <c r="G5" s="154">
        <v>45682</v>
      </c>
      <c r="H5" s="154"/>
      <c r="I5" s="154"/>
      <c r="J5" s="154"/>
      <c r="L5" s="155" t="s">
        <v>1</v>
      </c>
      <c r="M5" s="155"/>
      <c r="N5" s="155"/>
      <c r="O5" s="2" t="s">
        <v>11</v>
      </c>
      <c r="P5" s="156">
        <f>+G5-G4+1</f>
        <v>263</v>
      </c>
      <c r="Q5" s="156"/>
      <c r="R5" s="156"/>
      <c r="S5" s="157"/>
      <c r="T5" s="157"/>
      <c r="U5" s="158"/>
      <c r="V5" s="158"/>
      <c r="W5" s="158"/>
      <c r="X5" s="158"/>
      <c r="Y5" s="159"/>
      <c r="Z5" s="159"/>
      <c r="AA5" s="10"/>
      <c r="AB5" s="141"/>
      <c r="AC5" s="142"/>
      <c r="AD5" s="142"/>
      <c r="AE5" s="142"/>
      <c r="AF5" s="142"/>
      <c r="AG5" s="145"/>
      <c r="AH5" s="146"/>
      <c r="AI5" s="9"/>
      <c r="AK5" s="8"/>
      <c r="AM5" s="48" t="s">
        <v>38</v>
      </c>
    </row>
    <row r="6" spans="2:39" ht="18" customHeight="1" x14ac:dyDescent="0.15">
      <c r="B6" s="47"/>
      <c r="C6" s="50" t="s">
        <v>30</v>
      </c>
      <c r="D6" s="47"/>
      <c r="E6" s="47"/>
      <c r="G6" s="11"/>
      <c r="H6" s="11"/>
      <c r="I6" s="11"/>
      <c r="J6" s="11"/>
      <c r="K6" s="12"/>
      <c r="L6" s="48"/>
      <c r="M6" s="48"/>
      <c r="N6" s="48"/>
      <c r="P6" s="49"/>
      <c r="Q6" s="49"/>
      <c r="R6" s="49"/>
      <c r="AA6" s="10"/>
      <c r="AB6" s="13"/>
      <c r="AC6" s="13"/>
      <c r="AD6" s="13"/>
      <c r="AE6" s="13"/>
      <c r="AF6" s="13"/>
      <c r="AG6" s="13"/>
      <c r="AH6" s="13"/>
      <c r="AI6" s="9"/>
      <c r="AK6" s="8"/>
      <c r="AM6" s="48" t="s">
        <v>36</v>
      </c>
    </row>
    <row r="7" spans="2:39" ht="18" customHeight="1" x14ac:dyDescent="0.15">
      <c r="B7" s="47"/>
      <c r="C7" s="50" t="s">
        <v>31</v>
      </c>
      <c r="D7" s="47"/>
      <c r="E7" s="47"/>
      <c r="G7" s="11"/>
      <c r="H7" s="11"/>
      <c r="I7" s="11"/>
      <c r="J7" s="11"/>
      <c r="K7" s="12"/>
      <c r="L7" s="48"/>
      <c r="M7" s="48"/>
      <c r="N7" s="48"/>
      <c r="P7" s="49"/>
      <c r="Q7" s="49"/>
      <c r="R7" s="49"/>
      <c r="AA7" s="10"/>
      <c r="AB7" s="13"/>
      <c r="AC7" s="13"/>
      <c r="AD7" s="13"/>
      <c r="AE7" s="13"/>
      <c r="AF7" s="13"/>
      <c r="AG7" s="13"/>
      <c r="AH7" s="13"/>
      <c r="AI7" s="9"/>
      <c r="AK7" s="8"/>
      <c r="AM7" s="48" t="s">
        <v>39</v>
      </c>
    </row>
    <row r="8" spans="2:39" ht="18" customHeight="1" x14ac:dyDescent="0.15">
      <c r="B8" s="47"/>
      <c r="C8" s="50" t="s">
        <v>32</v>
      </c>
      <c r="D8" s="47"/>
      <c r="E8" s="47"/>
      <c r="G8" s="11"/>
      <c r="H8" s="11"/>
      <c r="I8" s="11"/>
      <c r="J8" s="11"/>
      <c r="K8" s="12"/>
      <c r="L8" s="48"/>
      <c r="M8" s="48"/>
      <c r="N8" s="48"/>
      <c r="P8" s="49"/>
      <c r="Q8" s="49"/>
      <c r="R8" s="49"/>
      <c r="AA8" s="10"/>
      <c r="AB8" s="13"/>
      <c r="AC8" s="13"/>
      <c r="AD8" s="13"/>
      <c r="AE8" s="13"/>
      <c r="AF8" s="13"/>
      <c r="AG8" s="13"/>
      <c r="AH8" s="13"/>
      <c r="AI8" s="9"/>
      <c r="AK8" s="8"/>
      <c r="AM8" s="48" t="s">
        <v>40</v>
      </c>
    </row>
    <row r="9" spans="2:39" ht="18" customHeight="1" x14ac:dyDescent="0.15">
      <c r="B9" s="47"/>
      <c r="C9" s="50" t="s">
        <v>33</v>
      </c>
      <c r="D9" s="47"/>
      <c r="E9" s="47"/>
      <c r="G9" s="11"/>
      <c r="H9" s="11"/>
      <c r="I9" s="11"/>
      <c r="J9" s="11"/>
      <c r="K9" s="12"/>
      <c r="L9" s="48"/>
      <c r="M9" s="48"/>
      <c r="N9" s="48"/>
      <c r="P9" s="49"/>
      <c r="Q9" s="49"/>
      <c r="R9" s="49"/>
      <c r="AA9" s="10"/>
      <c r="AB9" s="13"/>
      <c r="AC9" s="13"/>
      <c r="AD9" s="13"/>
      <c r="AE9" s="13"/>
      <c r="AF9" s="13"/>
      <c r="AG9" s="13"/>
      <c r="AH9" s="13"/>
      <c r="AI9" s="9"/>
      <c r="AK9" s="8"/>
    </row>
    <row r="10" spans="2:39" ht="13.5" hidden="1" customHeight="1" x14ac:dyDescent="0.15">
      <c r="C10" s="4">
        <f>YEAR(G4)</f>
        <v>2024</v>
      </c>
      <c r="D10" s="4">
        <f>MONTH(G4)</f>
        <v>5</v>
      </c>
      <c r="E10" s="4"/>
      <c r="F10" s="14">
        <f>DATE(C10,D10,1)</f>
        <v>45413</v>
      </c>
    </row>
    <row r="11" spans="2:39" ht="13.5" customHeight="1" x14ac:dyDescent="0.15">
      <c r="B11" s="39" t="s">
        <v>14</v>
      </c>
      <c r="C11" s="108">
        <f>C12</f>
        <v>45413</v>
      </c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9"/>
    </row>
    <row r="12" spans="2:39" x14ac:dyDescent="0.15">
      <c r="B12" s="24"/>
      <c r="C12" s="15">
        <f>DATE($C10,$D10,1)</f>
        <v>45413</v>
      </c>
      <c r="D12" s="16">
        <f>C12+1</f>
        <v>45414</v>
      </c>
      <c r="E12" s="16">
        <f t="shared" ref="E12:AG12" si="0">D12+1</f>
        <v>45415</v>
      </c>
      <c r="F12" s="16">
        <f t="shared" si="0"/>
        <v>45416</v>
      </c>
      <c r="G12" s="16">
        <f t="shared" si="0"/>
        <v>45417</v>
      </c>
      <c r="H12" s="16">
        <f t="shared" si="0"/>
        <v>45418</v>
      </c>
      <c r="I12" s="16">
        <f t="shared" si="0"/>
        <v>45419</v>
      </c>
      <c r="J12" s="16">
        <f t="shared" si="0"/>
        <v>45420</v>
      </c>
      <c r="K12" s="16">
        <f t="shared" si="0"/>
        <v>45421</v>
      </c>
      <c r="L12" s="16">
        <f t="shared" si="0"/>
        <v>45422</v>
      </c>
      <c r="M12" s="16">
        <f t="shared" si="0"/>
        <v>45423</v>
      </c>
      <c r="N12" s="16">
        <f t="shared" si="0"/>
        <v>45424</v>
      </c>
      <c r="O12" s="16">
        <f t="shared" si="0"/>
        <v>45425</v>
      </c>
      <c r="P12" s="16">
        <f t="shared" si="0"/>
        <v>45426</v>
      </c>
      <c r="Q12" s="16">
        <f t="shared" si="0"/>
        <v>45427</v>
      </c>
      <c r="R12" s="16">
        <f t="shared" si="0"/>
        <v>45428</v>
      </c>
      <c r="S12" s="16">
        <f t="shared" si="0"/>
        <v>45429</v>
      </c>
      <c r="T12" s="16">
        <f t="shared" si="0"/>
        <v>45430</v>
      </c>
      <c r="U12" s="16">
        <f t="shared" si="0"/>
        <v>45431</v>
      </c>
      <c r="V12" s="16">
        <f t="shared" si="0"/>
        <v>45432</v>
      </c>
      <c r="W12" s="16">
        <f t="shared" si="0"/>
        <v>45433</v>
      </c>
      <c r="X12" s="16">
        <f t="shared" si="0"/>
        <v>45434</v>
      </c>
      <c r="Y12" s="16">
        <f t="shared" si="0"/>
        <v>45435</v>
      </c>
      <c r="Z12" s="16">
        <f t="shared" si="0"/>
        <v>45436</v>
      </c>
      <c r="AA12" s="16">
        <f t="shared" si="0"/>
        <v>45437</v>
      </c>
      <c r="AB12" s="16">
        <f t="shared" si="0"/>
        <v>45438</v>
      </c>
      <c r="AC12" s="16">
        <f t="shared" si="0"/>
        <v>45439</v>
      </c>
      <c r="AD12" s="16">
        <f t="shared" si="0"/>
        <v>45440</v>
      </c>
      <c r="AE12" s="16">
        <f t="shared" si="0"/>
        <v>45441</v>
      </c>
      <c r="AF12" s="16">
        <f t="shared" si="0"/>
        <v>45442</v>
      </c>
      <c r="AG12" s="16">
        <f t="shared" si="0"/>
        <v>45443</v>
      </c>
      <c r="AH12" s="17"/>
      <c r="AI12" s="18"/>
    </row>
    <row r="13" spans="2:39" x14ac:dyDescent="0.15">
      <c r="B13" s="24" t="s">
        <v>15</v>
      </c>
      <c r="C13" s="20" t="str">
        <f>IF(C12&gt;=G4,C12,"")</f>
        <v/>
      </c>
      <c r="D13" s="21" t="str">
        <f t="shared" ref="D13:AE13" si="1">IF(D12&lt;$G4,"",IF(C12=EOMONTH(DATE($C10,$D10,1),0),"",IF(C12="","",C12+1)))</f>
        <v/>
      </c>
      <c r="E13" s="21" t="str">
        <f t="shared" si="1"/>
        <v/>
      </c>
      <c r="F13" s="21" t="str">
        <f t="shared" si="1"/>
        <v/>
      </c>
      <c r="G13" s="21" t="str">
        <f t="shared" si="1"/>
        <v/>
      </c>
      <c r="H13" s="21" t="str">
        <f t="shared" si="1"/>
        <v/>
      </c>
      <c r="I13" s="21" t="str">
        <f t="shared" si="1"/>
        <v/>
      </c>
      <c r="J13" s="21">
        <f t="shared" si="1"/>
        <v>45420</v>
      </c>
      <c r="K13" s="21">
        <f t="shared" si="1"/>
        <v>45421</v>
      </c>
      <c r="L13" s="21">
        <f t="shared" si="1"/>
        <v>45422</v>
      </c>
      <c r="M13" s="21">
        <f t="shared" si="1"/>
        <v>45423</v>
      </c>
      <c r="N13" s="21">
        <f t="shared" si="1"/>
        <v>45424</v>
      </c>
      <c r="O13" s="21">
        <f t="shared" si="1"/>
        <v>45425</v>
      </c>
      <c r="P13" s="21">
        <f t="shared" si="1"/>
        <v>45426</v>
      </c>
      <c r="Q13" s="21">
        <f t="shared" si="1"/>
        <v>45427</v>
      </c>
      <c r="R13" s="21">
        <f t="shared" si="1"/>
        <v>45428</v>
      </c>
      <c r="S13" s="21">
        <f t="shared" si="1"/>
        <v>45429</v>
      </c>
      <c r="T13" s="21">
        <f t="shared" si="1"/>
        <v>45430</v>
      </c>
      <c r="U13" s="21">
        <f t="shared" si="1"/>
        <v>45431</v>
      </c>
      <c r="V13" s="21">
        <f t="shared" si="1"/>
        <v>45432</v>
      </c>
      <c r="W13" s="21">
        <f t="shared" si="1"/>
        <v>45433</v>
      </c>
      <c r="X13" s="21">
        <f t="shared" si="1"/>
        <v>45434</v>
      </c>
      <c r="Y13" s="21">
        <f t="shared" si="1"/>
        <v>45435</v>
      </c>
      <c r="Z13" s="21">
        <f t="shared" si="1"/>
        <v>45436</v>
      </c>
      <c r="AA13" s="21">
        <f t="shared" si="1"/>
        <v>45437</v>
      </c>
      <c r="AB13" s="21">
        <f t="shared" si="1"/>
        <v>45438</v>
      </c>
      <c r="AC13" s="21">
        <f t="shared" si="1"/>
        <v>45439</v>
      </c>
      <c r="AD13" s="21">
        <f t="shared" si="1"/>
        <v>45440</v>
      </c>
      <c r="AE13" s="21">
        <f t="shared" si="1"/>
        <v>45441</v>
      </c>
      <c r="AF13" s="21">
        <f>IF(AF12&lt;$G4,"",IF(AE12=EOMONTH(DATE($C10,$D10,1),0),"",IF(AE13="","",AE13+1)))</f>
        <v>45442</v>
      </c>
      <c r="AG13" s="21">
        <f>IF(AG12&lt;$G4,"",IF(AF13=EOMONTH(DATE($C10,$D10,1),0),"",IF(AF13="","",AF13+1)))</f>
        <v>45443</v>
      </c>
      <c r="AH13" s="22" t="s">
        <v>16</v>
      </c>
      <c r="AI13" s="23">
        <f>+COUNTIFS(C14:AG14,"土",C15:AG15,"")+COUNTIFS(C14:AG14,"日",C15:AG15,"")</f>
        <v>6</v>
      </c>
      <c r="AM13" s="48" t="s">
        <v>41</v>
      </c>
    </row>
    <row r="14" spans="2:39" x14ac:dyDescent="0.15">
      <c r="B14" s="24" t="s">
        <v>5</v>
      </c>
      <c r="C14" s="46" t="str">
        <f>IFERROR(TEXT(WEEKDAY(+C13),"aaa"),"")</f>
        <v/>
      </c>
      <c r="D14" s="46" t="str">
        <f t="shared" ref="D14:AG14" si="2">IFERROR(TEXT(WEEKDAY(+D13),"aaa"),"")</f>
        <v/>
      </c>
      <c r="E14" s="46" t="str">
        <f t="shared" si="2"/>
        <v/>
      </c>
      <c r="F14" s="46" t="str">
        <f t="shared" si="2"/>
        <v/>
      </c>
      <c r="G14" s="46" t="str">
        <f t="shared" si="2"/>
        <v/>
      </c>
      <c r="H14" s="46" t="str">
        <f>IFERROR(TEXT(WEEKDAY(+H13),"aaa"),"")</f>
        <v/>
      </c>
      <c r="I14" s="46" t="str">
        <f t="shared" si="2"/>
        <v/>
      </c>
      <c r="J14" s="46" t="str">
        <f t="shared" si="2"/>
        <v>水</v>
      </c>
      <c r="K14" s="46" t="str">
        <f t="shared" si="2"/>
        <v>木</v>
      </c>
      <c r="L14" s="46" t="str">
        <f t="shared" si="2"/>
        <v>金</v>
      </c>
      <c r="M14" s="46" t="str">
        <f t="shared" si="2"/>
        <v>土</v>
      </c>
      <c r="N14" s="46" t="str">
        <f t="shared" si="2"/>
        <v>日</v>
      </c>
      <c r="O14" s="46" t="str">
        <f t="shared" si="2"/>
        <v>月</v>
      </c>
      <c r="P14" s="46" t="str">
        <f t="shared" si="2"/>
        <v>火</v>
      </c>
      <c r="Q14" s="46" t="str">
        <f t="shared" si="2"/>
        <v>水</v>
      </c>
      <c r="R14" s="46" t="str">
        <f t="shared" si="2"/>
        <v>木</v>
      </c>
      <c r="S14" s="46" t="str">
        <f t="shared" si="2"/>
        <v>金</v>
      </c>
      <c r="T14" s="46" t="str">
        <f t="shared" si="2"/>
        <v>土</v>
      </c>
      <c r="U14" s="46" t="str">
        <f t="shared" si="2"/>
        <v>日</v>
      </c>
      <c r="V14" s="46" t="str">
        <f t="shared" si="2"/>
        <v>月</v>
      </c>
      <c r="W14" s="46" t="str">
        <f t="shared" si="2"/>
        <v>火</v>
      </c>
      <c r="X14" s="46" t="str">
        <f t="shared" si="2"/>
        <v>水</v>
      </c>
      <c r="Y14" s="46" t="str">
        <f t="shared" si="2"/>
        <v>木</v>
      </c>
      <c r="Z14" s="46" t="str">
        <f t="shared" si="2"/>
        <v>金</v>
      </c>
      <c r="AA14" s="46" t="str">
        <f t="shared" si="2"/>
        <v>土</v>
      </c>
      <c r="AB14" s="46" t="str">
        <f t="shared" si="2"/>
        <v>日</v>
      </c>
      <c r="AC14" s="46" t="str">
        <f t="shared" si="2"/>
        <v>月</v>
      </c>
      <c r="AD14" s="46" t="str">
        <f t="shared" si="2"/>
        <v>火</v>
      </c>
      <c r="AE14" s="46" t="str">
        <f t="shared" si="2"/>
        <v>水</v>
      </c>
      <c r="AF14" s="46" t="str">
        <f t="shared" si="2"/>
        <v>木</v>
      </c>
      <c r="AG14" s="46" t="str">
        <f t="shared" si="2"/>
        <v>金</v>
      </c>
      <c r="AH14" s="22" t="s">
        <v>20</v>
      </c>
      <c r="AI14" s="23">
        <f>+COUNTIF(C15:AG15,"夏休")+COUNTIF(C15:AG15,"冬休")+COUNTIF(C15:AG15,"中止")+COUNTIF(C15:AG15,"工場")+COUNTIF(C15:AG15,"他")</f>
        <v>0</v>
      </c>
      <c r="AM14" s="48" t="s">
        <v>50</v>
      </c>
    </row>
    <row r="15" spans="2:39" ht="13.5" customHeight="1" x14ac:dyDescent="0.15">
      <c r="B15" s="110" t="s">
        <v>19</v>
      </c>
      <c r="C15" s="112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4"/>
      <c r="AH15" s="25" t="s">
        <v>2</v>
      </c>
      <c r="AI15" s="26">
        <f>COUNT(C13:AG13)-AI14</f>
        <v>24</v>
      </c>
    </row>
    <row r="16" spans="2:39" ht="13.5" customHeight="1" x14ac:dyDescent="0.15">
      <c r="B16" s="111"/>
      <c r="C16" s="112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4"/>
      <c r="AH16" s="25" t="s">
        <v>6</v>
      </c>
      <c r="AI16" s="27">
        <f>+COUNTIF(C17:AG18,"休")</f>
        <v>6</v>
      </c>
      <c r="AJ16" s="28" t="str">
        <f>IF(AI17&gt;0.285,"",IF(AI16&lt;AI13,"←計画日数が足りません",""))</f>
        <v/>
      </c>
    </row>
    <row r="17" spans="2:36" ht="13.5" customHeight="1" x14ac:dyDescent="0.15">
      <c r="B17" s="105" t="s">
        <v>0</v>
      </c>
      <c r="C17" s="106"/>
      <c r="D17" s="97"/>
      <c r="E17" s="97"/>
      <c r="F17" s="97"/>
      <c r="G17" s="97"/>
      <c r="H17" s="97"/>
      <c r="I17" s="97"/>
      <c r="J17" s="97"/>
      <c r="K17" s="97"/>
      <c r="L17" s="97"/>
      <c r="M17" s="97" t="s">
        <v>23</v>
      </c>
      <c r="N17" s="97" t="s">
        <v>23</v>
      </c>
      <c r="O17" s="97"/>
      <c r="P17" s="97"/>
      <c r="Q17" s="97"/>
      <c r="R17" s="97"/>
      <c r="S17" s="97"/>
      <c r="T17" s="97" t="s">
        <v>23</v>
      </c>
      <c r="U17" s="97" t="s">
        <v>23</v>
      </c>
      <c r="V17" s="97"/>
      <c r="W17" s="97"/>
      <c r="X17" s="97"/>
      <c r="Y17" s="97"/>
      <c r="Z17" s="97"/>
      <c r="AA17" s="97" t="s">
        <v>23</v>
      </c>
      <c r="AB17" s="97" t="s">
        <v>23</v>
      </c>
      <c r="AC17" s="97"/>
      <c r="AD17" s="97"/>
      <c r="AE17" s="97"/>
      <c r="AF17" s="97"/>
      <c r="AG17" s="98"/>
      <c r="AH17" s="25" t="s">
        <v>8</v>
      </c>
      <c r="AI17" s="29">
        <f>+AI16/AI15</f>
        <v>0.25</v>
      </c>
    </row>
    <row r="18" spans="2:36" x14ac:dyDescent="0.15">
      <c r="B18" s="105"/>
      <c r="C18" s="106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8"/>
      <c r="AH18" s="25" t="s">
        <v>9</v>
      </c>
      <c r="AI18" s="27">
        <f>+COUNTA(C19:AG20)</f>
        <v>6</v>
      </c>
    </row>
    <row r="19" spans="2:36" x14ac:dyDescent="0.15">
      <c r="B19" s="99" t="s">
        <v>7</v>
      </c>
      <c r="C19" s="101"/>
      <c r="D19" s="95"/>
      <c r="E19" s="95"/>
      <c r="F19" s="95"/>
      <c r="G19" s="95"/>
      <c r="H19" s="95"/>
      <c r="I19" s="95"/>
      <c r="J19" s="95"/>
      <c r="K19" s="95"/>
      <c r="L19" s="95"/>
      <c r="M19" s="95" t="s">
        <v>23</v>
      </c>
      <c r="N19" s="95" t="s">
        <v>23</v>
      </c>
      <c r="O19" s="95"/>
      <c r="P19" s="95"/>
      <c r="Q19" s="95"/>
      <c r="R19" s="95"/>
      <c r="S19" s="95"/>
      <c r="T19" s="95" t="s">
        <v>23</v>
      </c>
      <c r="U19" s="95" t="s">
        <v>23</v>
      </c>
      <c r="V19" s="95"/>
      <c r="W19" s="95"/>
      <c r="X19" s="95"/>
      <c r="Y19" s="95"/>
      <c r="Z19" s="95"/>
      <c r="AA19" s="95" t="s">
        <v>23</v>
      </c>
      <c r="AB19" s="95" t="s">
        <v>23</v>
      </c>
      <c r="AC19" s="95"/>
      <c r="AD19" s="95"/>
      <c r="AE19" s="95"/>
      <c r="AF19" s="95"/>
      <c r="AG19" s="93"/>
      <c r="AH19" s="30" t="s">
        <v>4</v>
      </c>
      <c r="AI19" s="31">
        <f>+AI18/AI15</f>
        <v>0.25</v>
      </c>
    </row>
    <row r="20" spans="2:36" x14ac:dyDescent="0.15">
      <c r="B20" s="100"/>
      <c r="C20" s="102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96"/>
      <c r="AG20" s="94"/>
      <c r="AH20" s="32" t="s">
        <v>13</v>
      </c>
      <c r="AI20" s="33" t="str">
        <f>IF(7&gt;AI15,"対象外",IF(AI18&gt;=AI13,"OK","NG"))</f>
        <v>OK</v>
      </c>
      <c r="AJ20" s="28" t="str">
        <f>IF(AI20="対象外","←７日間に満たない期間は達成判定の対象外",IF(AI20="NG","←月単位未達成","←月単位達成"))</f>
        <v>←月単位達成</v>
      </c>
    </row>
    <row r="21" spans="2:36" hidden="1" x14ac:dyDescent="0.15">
      <c r="C21" s="42" t="e">
        <f t="shared" ref="C21:AG21" si="3">IF(AND(DAY(C13)&gt;=22,DAY(C13)&lt;=28,C14="土"),1,0)</f>
        <v>#VALUE!</v>
      </c>
      <c r="D21" s="42" t="e">
        <f t="shared" si="3"/>
        <v>#VALUE!</v>
      </c>
      <c r="E21" s="42" t="e">
        <f t="shared" si="3"/>
        <v>#VALUE!</v>
      </c>
      <c r="F21" s="42" t="e">
        <f t="shared" si="3"/>
        <v>#VALUE!</v>
      </c>
      <c r="G21" s="42" t="e">
        <f t="shared" si="3"/>
        <v>#VALUE!</v>
      </c>
      <c r="H21" s="42" t="e">
        <f t="shared" si="3"/>
        <v>#VALUE!</v>
      </c>
      <c r="I21" s="42" t="e">
        <f t="shared" si="3"/>
        <v>#VALUE!</v>
      </c>
      <c r="J21" s="42">
        <f t="shared" si="3"/>
        <v>0</v>
      </c>
      <c r="K21" s="42">
        <f t="shared" si="3"/>
        <v>0</v>
      </c>
      <c r="L21" s="42">
        <f t="shared" si="3"/>
        <v>0</v>
      </c>
      <c r="M21" s="42">
        <f t="shared" si="3"/>
        <v>0</v>
      </c>
      <c r="N21" s="42">
        <f t="shared" si="3"/>
        <v>0</v>
      </c>
      <c r="O21" s="42">
        <f t="shared" si="3"/>
        <v>0</v>
      </c>
      <c r="P21" s="42">
        <f t="shared" si="3"/>
        <v>0</v>
      </c>
      <c r="Q21" s="42">
        <f t="shared" si="3"/>
        <v>0</v>
      </c>
      <c r="R21" s="42">
        <f t="shared" si="3"/>
        <v>0</v>
      </c>
      <c r="S21" s="42">
        <f t="shared" si="3"/>
        <v>0</v>
      </c>
      <c r="T21" s="42">
        <f t="shared" si="3"/>
        <v>0</v>
      </c>
      <c r="U21" s="42">
        <f t="shared" si="3"/>
        <v>0</v>
      </c>
      <c r="V21" s="42">
        <f t="shared" si="3"/>
        <v>0</v>
      </c>
      <c r="W21" s="42">
        <f t="shared" si="3"/>
        <v>0</v>
      </c>
      <c r="X21" s="42">
        <f t="shared" si="3"/>
        <v>0</v>
      </c>
      <c r="Y21" s="42">
        <f t="shared" si="3"/>
        <v>0</v>
      </c>
      <c r="Z21" s="42">
        <f t="shared" si="3"/>
        <v>0</v>
      </c>
      <c r="AA21" s="42">
        <f t="shared" si="3"/>
        <v>1</v>
      </c>
      <c r="AB21" s="42">
        <f t="shared" si="3"/>
        <v>0</v>
      </c>
      <c r="AC21" s="42">
        <f t="shared" si="3"/>
        <v>0</v>
      </c>
      <c r="AD21" s="42">
        <f t="shared" si="3"/>
        <v>0</v>
      </c>
      <c r="AE21" s="42">
        <f>IF(AND(DAY(AE13)&gt;=22,DAY(AE13)&lt;=28,AE14="土"),1,0)</f>
        <v>0</v>
      </c>
      <c r="AF21" s="42">
        <f t="shared" si="3"/>
        <v>0</v>
      </c>
      <c r="AG21" s="42">
        <f t="shared" si="3"/>
        <v>0</v>
      </c>
      <c r="AH21" s="43" t="s">
        <v>21</v>
      </c>
      <c r="AI21" s="44">
        <f>_xlfn.AGGREGATE(9,6,C21:AG21)</f>
        <v>1</v>
      </c>
      <c r="AJ21" s="28"/>
    </row>
    <row r="22" spans="2:36" hidden="1" x14ac:dyDescent="0.15">
      <c r="C22" s="45" t="e">
        <f t="shared" ref="C22:AG22" si="4">IF(AND(DAY(C13)&gt;=22,DAY(C13)&lt;=28,C14="土",OR(C19="休",C19="雨")),1,0)</f>
        <v>#VALUE!</v>
      </c>
      <c r="D22" s="45" t="e">
        <f t="shared" si="4"/>
        <v>#VALUE!</v>
      </c>
      <c r="E22" s="45" t="e">
        <f t="shared" si="4"/>
        <v>#VALUE!</v>
      </c>
      <c r="F22" s="45" t="e">
        <f t="shared" si="4"/>
        <v>#VALUE!</v>
      </c>
      <c r="G22" s="45" t="e">
        <f t="shared" si="4"/>
        <v>#VALUE!</v>
      </c>
      <c r="H22" s="45" t="e">
        <f t="shared" si="4"/>
        <v>#VALUE!</v>
      </c>
      <c r="I22" s="45" t="e">
        <f t="shared" si="4"/>
        <v>#VALUE!</v>
      </c>
      <c r="J22" s="45">
        <f t="shared" si="4"/>
        <v>0</v>
      </c>
      <c r="K22" s="45">
        <f t="shared" si="4"/>
        <v>0</v>
      </c>
      <c r="L22" s="45">
        <f t="shared" si="4"/>
        <v>0</v>
      </c>
      <c r="M22" s="45">
        <f t="shared" si="4"/>
        <v>0</v>
      </c>
      <c r="N22" s="45">
        <f t="shared" si="4"/>
        <v>0</v>
      </c>
      <c r="O22" s="45">
        <f t="shared" si="4"/>
        <v>0</v>
      </c>
      <c r="P22" s="45">
        <f t="shared" si="4"/>
        <v>0</v>
      </c>
      <c r="Q22" s="45">
        <f t="shared" si="4"/>
        <v>0</v>
      </c>
      <c r="R22" s="45">
        <f t="shared" si="4"/>
        <v>0</v>
      </c>
      <c r="S22" s="45">
        <f t="shared" si="4"/>
        <v>0</v>
      </c>
      <c r="T22" s="45">
        <f t="shared" si="4"/>
        <v>0</v>
      </c>
      <c r="U22" s="45">
        <f t="shared" si="4"/>
        <v>0</v>
      </c>
      <c r="V22" s="45">
        <f t="shared" si="4"/>
        <v>0</v>
      </c>
      <c r="W22" s="45">
        <f t="shared" si="4"/>
        <v>0</v>
      </c>
      <c r="X22" s="45">
        <f t="shared" si="4"/>
        <v>0</v>
      </c>
      <c r="Y22" s="45">
        <f t="shared" si="4"/>
        <v>0</v>
      </c>
      <c r="Z22" s="45">
        <f t="shared" si="4"/>
        <v>0</v>
      </c>
      <c r="AA22" s="45">
        <f t="shared" si="4"/>
        <v>1</v>
      </c>
      <c r="AB22" s="45">
        <f t="shared" si="4"/>
        <v>0</v>
      </c>
      <c r="AC22" s="45">
        <f t="shared" si="4"/>
        <v>0</v>
      </c>
      <c r="AD22" s="45">
        <f t="shared" si="4"/>
        <v>0</v>
      </c>
      <c r="AE22" s="45">
        <f t="shared" si="4"/>
        <v>0</v>
      </c>
      <c r="AF22" s="45">
        <f t="shared" si="4"/>
        <v>0</v>
      </c>
      <c r="AG22" s="45">
        <f t="shared" si="4"/>
        <v>0</v>
      </c>
      <c r="AH22" s="43" t="s">
        <v>22</v>
      </c>
      <c r="AI22" s="44">
        <f>_xlfn.AGGREGATE(9,6,C22:AG22)</f>
        <v>1</v>
      </c>
      <c r="AJ22" s="28"/>
    </row>
    <row r="23" spans="2:36" x14ac:dyDescent="0.15"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</row>
    <row r="24" spans="2:36" hidden="1" x14ac:dyDescent="0.15">
      <c r="C24" s="2">
        <f>YEAR(C27)</f>
        <v>2024</v>
      </c>
      <c r="D24" s="2">
        <f>MONTH(C27)</f>
        <v>6</v>
      </c>
    </row>
    <row r="25" spans="2:36" x14ac:dyDescent="0.15">
      <c r="B25" s="6" t="s">
        <v>14</v>
      </c>
      <c r="C25" s="107">
        <f>C27</f>
        <v>45444</v>
      </c>
      <c r="D25" s="108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8"/>
      <c r="Y25" s="108"/>
      <c r="Z25" s="108"/>
      <c r="AA25" s="108"/>
      <c r="AB25" s="108"/>
      <c r="AC25" s="108"/>
      <c r="AD25" s="108"/>
      <c r="AE25" s="108"/>
      <c r="AF25" s="108"/>
      <c r="AG25" s="108"/>
      <c r="AH25" s="108"/>
      <c r="AI25" s="109"/>
    </row>
    <row r="26" spans="2:36" hidden="1" x14ac:dyDescent="0.15">
      <c r="B26" s="34"/>
      <c r="C26" s="21">
        <f>DATE($C24,$D24,1)</f>
        <v>45444</v>
      </c>
      <c r="D26" s="21">
        <f>C26+1</f>
        <v>45445</v>
      </c>
      <c r="E26" s="21">
        <f t="shared" ref="E26:AG26" si="5">D26+1</f>
        <v>45446</v>
      </c>
      <c r="F26" s="21">
        <f t="shared" si="5"/>
        <v>45447</v>
      </c>
      <c r="G26" s="21">
        <f t="shared" si="5"/>
        <v>45448</v>
      </c>
      <c r="H26" s="21">
        <f t="shared" si="5"/>
        <v>45449</v>
      </c>
      <c r="I26" s="21">
        <f t="shared" si="5"/>
        <v>45450</v>
      </c>
      <c r="J26" s="21">
        <f t="shared" si="5"/>
        <v>45451</v>
      </c>
      <c r="K26" s="21">
        <f t="shared" si="5"/>
        <v>45452</v>
      </c>
      <c r="L26" s="21">
        <f t="shared" si="5"/>
        <v>45453</v>
      </c>
      <c r="M26" s="21">
        <f t="shared" si="5"/>
        <v>45454</v>
      </c>
      <c r="N26" s="21">
        <f t="shared" si="5"/>
        <v>45455</v>
      </c>
      <c r="O26" s="21">
        <f t="shared" si="5"/>
        <v>45456</v>
      </c>
      <c r="P26" s="21">
        <f t="shared" si="5"/>
        <v>45457</v>
      </c>
      <c r="Q26" s="21">
        <f t="shared" si="5"/>
        <v>45458</v>
      </c>
      <c r="R26" s="21">
        <f t="shared" si="5"/>
        <v>45459</v>
      </c>
      <c r="S26" s="21">
        <f t="shared" si="5"/>
        <v>45460</v>
      </c>
      <c r="T26" s="21">
        <f t="shared" si="5"/>
        <v>45461</v>
      </c>
      <c r="U26" s="21">
        <f t="shared" si="5"/>
        <v>45462</v>
      </c>
      <c r="V26" s="21">
        <f t="shared" si="5"/>
        <v>45463</v>
      </c>
      <c r="W26" s="21">
        <f t="shared" si="5"/>
        <v>45464</v>
      </c>
      <c r="X26" s="21">
        <f t="shared" si="5"/>
        <v>45465</v>
      </c>
      <c r="Y26" s="21">
        <f t="shared" si="5"/>
        <v>45466</v>
      </c>
      <c r="Z26" s="21">
        <f t="shared" si="5"/>
        <v>45467</v>
      </c>
      <c r="AA26" s="21">
        <f t="shared" si="5"/>
        <v>45468</v>
      </c>
      <c r="AB26" s="21">
        <f t="shared" si="5"/>
        <v>45469</v>
      </c>
      <c r="AC26" s="21">
        <f t="shared" si="5"/>
        <v>45470</v>
      </c>
      <c r="AD26" s="21">
        <f t="shared" si="5"/>
        <v>45471</v>
      </c>
      <c r="AE26" s="21">
        <f t="shared" si="5"/>
        <v>45472</v>
      </c>
      <c r="AF26" s="21">
        <f t="shared" si="5"/>
        <v>45473</v>
      </c>
      <c r="AG26" s="21">
        <f t="shared" si="5"/>
        <v>45474</v>
      </c>
      <c r="AH26" s="35"/>
      <c r="AI26" s="36"/>
    </row>
    <row r="27" spans="2:36" x14ac:dyDescent="0.15">
      <c r="B27" s="19" t="s">
        <v>15</v>
      </c>
      <c r="C27" s="37">
        <f>IF(EDATE(C12,1)&gt;$G$5,"",EDATE(C12,1))</f>
        <v>45444</v>
      </c>
      <c r="D27" s="21">
        <f>IF(D26&gt;$G$5,"",IF(C27=EOMONTH(DATE($C24,$D24,1),0),"",IF(C27="","",C27+1)))</f>
        <v>45445</v>
      </c>
      <c r="E27" s="21">
        <f t="shared" ref="E27:AG27" si="6">IF(E26&gt;$G$5,"",IF(D27=EOMONTH(DATE($C24,$D24,1),0),"",IF(D27="","",D27+1)))</f>
        <v>45446</v>
      </c>
      <c r="F27" s="21">
        <f t="shared" si="6"/>
        <v>45447</v>
      </c>
      <c r="G27" s="21">
        <f t="shared" si="6"/>
        <v>45448</v>
      </c>
      <c r="H27" s="21">
        <f t="shared" si="6"/>
        <v>45449</v>
      </c>
      <c r="I27" s="21">
        <f t="shared" si="6"/>
        <v>45450</v>
      </c>
      <c r="J27" s="21">
        <f t="shared" si="6"/>
        <v>45451</v>
      </c>
      <c r="K27" s="21">
        <f t="shared" si="6"/>
        <v>45452</v>
      </c>
      <c r="L27" s="21">
        <f t="shared" si="6"/>
        <v>45453</v>
      </c>
      <c r="M27" s="21">
        <f t="shared" si="6"/>
        <v>45454</v>
      </c>
      <c r="N27" s="21">
        <f t="shared" si="6"/>
        <v>45455</v>
      </c>
      <c r="O27" s="21">
        <f t="shared" si="6"/>
        <v>45456</v>
      </c>
      <c r="P27" s="21">
        <f t="shared" si="6"/>
        <v>45457</v>
      </c>
      <c r="Q27" s="21">
        <f t="shared" si="6"/>
        <v>45458</v>
      </c>
      <c r="R27" s="21">
        <f t="shared" si="6"/>
        <v>45459</v>
      </c>
      <c r="S27" s="21">
        <f t="shared" si="6"/>
        <v>45460</v>
      </c>
      <c r="T27" s="21">
        <f t="shared" si="6"/>
        <v>45461</v>
      </c>
      <c r="U27" s="21">
        <f t="shared" si="6"/>
        <v>45462</v>
      </c>
      <c r="V27" s="21">
        <f t="shared" si="6"/>
        <v>45463</v>
      </c>
      <c r="W27" s="21">
        <f t="shared" si="6"/>
        <v>45464</v>
      </c>
      <c r="X27" s="21">
        <f>IF(X26&gt;$G$5,"",IF(W27=EOMONTH(DATE($C24,$D24,1),0),"",IF(W27="","",W27+1)))</f>
        <v>45465</v>
      </c>
      <c r="Y27" s="21">
        <f t="shared" si="6"/>
        <v>45466</v>
      </c>
      <c r="Z27" s="21">
        <f t="shared" si="6"/>
        <v>45467</v>
      </c>
      <c r="AA27" s="21">
        <f>IF(AA26&gt;$G$5,"",IF(Z27=EOMONTH(DATE($C24,$D24,1),0),"",IF(Z27="","",Z27+1)))</f>
        <v>45468</v>
      </c>
      <c r="AB27" s="21">
        <f t="shared" si="6"/>
        <v>45469</v>
      </c>
      <c r="AC27" s="21">
        <f t="shared" si="6"/>
        <v>45470</v>
      </c>
      <c r="AD27" s="21">
        <f t="shared" si="6"/>
        <v>45471</v>
      </c>
      <c r="AE27" s="21">
        <f t="shared" si="6"/>
        <v>45472</v>
      </c>
      <c r="AF27" s="21">
        <f t="shared" si="6"/>
        <v>45473</v>
      </c>
      <c r="AG27" s="21" t="str">
        <f t="shared" si="6"/>
        <v/>
      </c>
      <c r="AH27" s="22" t="s">
        <v>16</v>
      </c>
      <c r="AI27" s="23">
        <f>+COUNTIFS(C28:AG28,"土",C29:AG29,"")+COUNTIFS(C28:AG28,"日",C29:AG29,"")</f>
        <v>10</v>
      </c>
    </row>
    <row r="28" spans="2:36" x14ac:dyDescent="0.15">
      <c r="B28" s="24" t="s">
        <v>5</v>
      </c>
      <c r="C28" s="46" t="str">
        <f>IFERROR(TEXT(WEEKDAY(+C27),"aaa"),"")</f>
        <v>土</v>
      </c>
      <c r="D28" s="46" t="str">
        <f t="shared" ref="D28:AG28" si="7">IFERROR(TEXT(WEEKDAY(+D27),"aaa"),"")</f>
        <v>日</v>
      </c>
      <c r="E28" s="46" t="str">
        <f t="shared" si="7"/>
        <v>月</v>
      </c>
      <c r="F28" s="46" t="str">
        <f t="shared" si="7"/>
        <v>火</v>
      </c>
      <c r="G28" s="46" t="str">
        <f t="shared" si="7"/>
        <v>水</v>
      </c>
      <c r="H28" s="46" t="str">
        <f t="shared" si="7"/>
        <v>木</v>
      </c>
      <c r="I28" s="46" t="str">
        <f t="shared" si="7"/>
        <v>金</v>
      </c>
      <c r="J28" s="46" t="str">
        <f t="shared" si="7"/>
        <v>土</v>
      </c>
      <c r="K28" s="46" t="str">
        <f t="shared" si="7"/>
        <v>日</v>
      </c>
      <c r="L28" s="46" t="str">
        <f t="shared" si="7"/>
        <v>月</v>
      </c>
      <c r="M28" s="46" t="str">
        <f t="shared" si="7"/>
        <v>火</v>
      </c>
      <c r="N28" s="46" t="str">
        <f t="shared" si="7"/>
        <v>水</v>
      </c>
      <c r="O28" s="46" t="str">
        <f t="shared" si="7"/>
        <v>木</v>
      </c>
      <c r="P28" s="46" t="str">
        <f t="shared" si="7"/>
        <v>金</v>
      </c>
      <c r="Q28" s="46" t="str">
        <f t="shared" si="7"/>
        <v>土</v>
      </c>
      <c r="R28" s="46" t="str">
        <f t="shared" si="7"/>
        <v>日</v>
      </c>
      <c r="S28" s="46" t="str">
        <f t="shared" si="7"/>
        <v>月</v>
      </c>
      <c r="T28" s="46" t="str">
        <f t="shared" si="7"/>
        <v>火</v>
      </c>
      <c r="U28" s="46" t="str">
        <f t="shared" si="7"/>
        <v>水</v>
      </c>
      <c r="V28" s="46" t="str">
        <f t="shared" si="7"/>
        <v>木</v>
      </c>
      <c r="W28" s="46" t="str">
        <f t="shared" si="7"/>
        <v>金</v>
      </c>
      <c r="X28" s="46" t="str">
        <f t="shared" si="7"/>
        <v>土</v>
      </c>
      <c r="Y28" s="46" t="str">
        <f t="shared" si="7"/>
        <v>日</v>
      </c>
      <c r="Z28" s="46" t="str">
        <f t="shared" si="7"/>
        <v>月</v>
      </c>
      <c r="AA28" s="46" t="str">
        <f>IFERROR(TEXT(WEEKDAY(+AA27),"aaa"),"")</f>
        <v>火</v>
      </c>
      <c r="AB28" s="46" t="str">
        <f t="shared" si="7"/>
        <v>水</v>
      </c>
      <c r="AC28" s="46" t="str">
        <f t="shared" si="7"/>
        <v>木</v>
      </c>
      <c r="AD28" s="46" t="str">
        <f t="shared" si="7"/>
        <v>金</v>
      </c>
      <c r="AE28" s="46" t="str">
        <f t="shared" si="7"/>
        <v>土</v>
      </c>
      <c r="AF28" s="46" t="str">
        <f t="shared" si="7"/>
        <v>日</v>
      </c>
      <c r="AG28" s="46" t="str">
        <f t="shared" si="7"/>
        <v/>
      </c>
      <c r="AH28" s="22" t="s">
        <v>20</v>
      </c>
      <c r="AI28" s="23">
        <f>+COUNTIF(C29:AG29,"夏休")+COUNTIF(C29:AG29,"冬休")+COUNTIF(C29:AG29,"中止")+COUNTIF(C29:AG29,"工場")+COUNTIF(C29:AG29,"他")</f>
        <v>0</v>
      </c>
    </row>
    <row r="29" spans="2:36" ht="13.5" customHeight="1" x14ac:dyDescent="0.15">
      <c r="B29" s="110" t="s">
        <v>19</v>
      </c>
      <c r="C29" s="112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4"/>
      <c r="AH29" s="25" t="s">
        <v>2</v>
      </c>
      <c r="AI29" s="26">
        <f>COUNT(C27:AG27)-AI28</f>
        <v>30</v>
      </c>
    </row>
    <row r="30" spans="2:36" ht="13.5" customHeight="1" x14ac:dyDescent="0.15">
      <c r="B30" s="111"/>
      <c r="C30" s="112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4"/>
      <c r="AH30" s="25" t="s">
        <v>6</v>
      </c>
      <c r="AI30" s="27">
        <f>+COUNTIF(C31:AG32,"休")</f>
        <v>10</v>
      </c>
      <c r="AJ30" s="28" t="str">
        <f>IF(AI31&gt;0.285,"",IF(AI30&lt;AI27,"←計画日数が足りません",""))</f>
        <v/>
      </c>
    </row>
    <row r="31" spans="2:36" ht="13.5" customHeight="1" x14ac:dyDescent="0.15">
      <c r="B31" s="105" t="s">
        <v>0</v>
      </c>
      <c r="C31" s="122" t="s">
        <v>23</v>
      </c>
      <c r="D31" s="120" t="s">
        <v>23</v>
      </c>
      <c r="E31" s="116"/>
      <c r="F31" s="116"/>
      <c r="G31" s="120"/>
      <c r="H31" s="97"/>
      <c r="I31" s="97"/>
      <c r="J31" s="97" t="s">
        <v>23</v>
      </c>
      <c r="K31" s="97" t="s">
        <v>23</v>
      </c>
      <c r="L31" s="116"/>
      <c r="M31" s="116"/>
      <c r="N31" s="120"/>
      <c r="O31" s="97"/>
      <c r="P31" s="97"/>
      <c r="Q31" s="97" t="s">
        <v>23</v>
      </c>
      <c r="R31" s="97" t="s">
        <v>23</v>
      </c>
      <c r="S31" s="116"/>
      <c r="T31" s="120"/>
      <c r="U31" s="120"/>
      <c r="V31" s="97"/>
      <c r="W31" s="97"/>
      <c r="X31" s="97" t="s">
        <v>23</v>
      </c>
      <c r="Y31" s="97" t="s">
        <v>23</v>
      </c>
      <c r="Z31" s="95"/>
      <c r="AA31" s="95"/>
      <c r="AB31" s="97"/>
      <c r="AC31" s="97"/>
      <c r="AD31" s="97"/>
      <c r="AE31" s="97" t="s">
        <v>23</v>
      </c>
      <c r="AF31" s="97" t="s">
        <v>23</v>
      </c>
      <c r="AG31" s="98"/>
      <c r="AH31" s="25" t="s">
        <v>8</v>
      </c>
      <c r="AI31" s="29">
        <f>+AI30/AI29</f>
        <v>0.33333333333333331</v>
      </c>
    </row>
    <row r="32" spans="2:36" x14ac:dyDescent="0.15">
      <c r="B32" s="105"/>
      <c r="C32" s="123"/>
      <c r="D32" s="121"/>
      <c r="E32" s="113"/>
      <c r="F32" s="113"/>
      <c r="G32" s="121"/>
      <c r="H32" s="97"/>
      <c r="I32" s="97"/>
      <c r="J32" s="97"/>
      <c r="K32" s="97"/>
      <c r="L32" s="113"/>
      <c r="M32" s="113"/>
      <c r="N32" s="121"/>
      <c r="O32" s="97"/>
      <c r="P32" s="97"/>
      <c r="Q32" s="97"/>
      <c r="R32" s="97"/>
      <c r="S32" s="113"/>
      <c r="T32" s="121"/>
      <c r="U32" s="121"/>
      <c r="V32" s="97"/>
      <c r="W32" s="97"/>
      <c r="X32" s="97"/>
      <c r="Y32" s="97"/>
      <c r="Z32" s="95"/>
      <c r="AA32" s="95"/>
      <c r="AB32" s="97"/>
      <c r="AC32" s="97"/>
      <c r="AD32" s="97"/>
      <c r="AE32" s="97"/>
      <c r="AF32" s="97"/>
      <c r="AG32" s="98"/>
      <c r="AH32" s="25" t="s">
        <v>9</v>
      </c>
      <c r="AI32" s="26">
        <f>+COUNTA(C33:AG34)</f>
        <v>10</v>
      </c>
    </row>
    <row r="33" spans="2:36" x14ac:dyDescent="0.15">
      <c r="B33" s="99" t="s">
        <v>7</v>
      </c>
      <c r="C33" s="118" t="s">
        <v>23</v>
      </c>
      <c r="D33" s="116" t="s">
        <v>23</v>
      </c>
      <c r="E33" s="116"/>
      <c r="F33" s="116"/>
      <c r="G33" s="116"/>
      <c r="H33" s="95"/>
      <c r="I33" s="95"/>
      <c r="J33" s="95" t="s">
        <v>23</v>
      </c>
      <c r="K33" s="95" t="s">
        <v>23</v>
      </c>
      <c r="L33" s="116"/>
      <c r="M33" s="116"/>
      <c r="N33" s="116"/>
      <c r="O33" s="95"/>
      <c r="P33" s="95"/>
      <c r="Q33" s="95" t="s">
        <v>23</v>
      </c>
      <c r="R33" s="95" t="s">
        <v>23</v>
      </c>
      <c r="S33" s="116"/>
      <c r="T33" s="116"/>
      <c r="U33" s="116"/>
      <c r="V33" s="95"/>
      <c r="W33" s="95"/>
      <c r="X33" s="95" t="s">
        <v>23</v>
      </c>
      <c r="Y33" s="95" t="s">
        <v>23</v>
      </c>
      <c r="Z33" s="113"/>
      <c r="AA33" s="113"/>
      <c r="AB33" s="95"/>
      <c r="AC33" s="95"/>
      <c r="AD33" s="95"/>
      <c r="AE33" s="95" t="s">
        <v>23</v>
      </c>
      <c r="AF33" s="95" t="s">
        <v>23</v>
      </c>
      <c r="AG33" s="93"/>
      <c r="AH33" s="30" t="s">
        <v>4</v>
      </c>
      <c r="AI33" s="31">
        <f>+AI32/AI29</f>
        <v>0.33333333333333331</v>
      </c>
    </row>
    <row r="34" spans="2:36" x14ac:dyDescent="0.15">
      <c r="B34" s="100"/>
      <c r="C34" s="119"/>
      <c r="D34" s="117"/>
      <c r="E34" s="117"/>
      <c r="F34" s="117"/>
      <c r="G34" s="117"/>
      <c r="H34" s="96"/>
      <c r="I34" s="96"/>
      <c r="J34" s="96"/>
      <c r="K34" s="96"/>
      <c r="L34" s="117"/>
      <c r="M34" s="117"/>
      <c r="N34" s="117"/>
      <c r="O34" s="96"/>
      <c r="P34" s="96"/>
      <c r="Q34" s="96"/>
      <c r="R34" s="96"/>
      <c r="S34" s="117"/>
      <c r="T34" s="117"/>
      <c r="U34" s="117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4"/>
      <c r="AH34" s="32" t="s">
        <v>13</v>
      </c>
      <c r="AI34" s="33" t="str">
        <f>IF(7&gt;AI29,"対象外",IF(AI32&gt;=AI27,"OK","NG"))</f>
        <v>OK</v>
      </c>
      <c r="AJ34" s="28" t="str">
        <f>IF(AI34="対象外","←７日間に満たない期間は達成判定の対象外",IF(AI34="NG","←月単位未達成","←月単位達成"))</f>
        <v>←月単位達成</v>
      </c>
    </row>
    <row r="35" spans="2:36" hidden="1" x14ac:dyDescent="0.15">
      <c r="C35" s="42">
        <f t="shared" ref="C35:AG35" si="8">IF(AND(DAY(C27)&gt;=22,DAY(C27)&lt;=28,C28="土"),1,0)</f>
        <v>0</v>
      </c>
      <c r="D35" s="42">
        <f t="shared" si="8"/>
        <v>0</v>
      </c>
      <c r="E35" s="42">
        <f t="shared" si="8"/>
        <v>0</v>
      </c>
      <c r="F35" s="42">
        <f t="shared" si="8"/>
        <v>0</v>
      </c>
      <c r="G35" s="42">
        <f t="shared" si="8"/>
        <v>0</v>
      </c>
      <c r="H35" s="42">
        <f t="shared" si="8"/>
        <v>0</v>
      </c>
      <c r="I35" s="42">
        <f t="shared" si="8"/>
        <v>0</v>
      </c>
      <c r="J35" s="42">
        <f t="shared" si="8"/>
        <v>0</v>
      </c>
      <c r="K35" s="42">
        <f t="shared" si="8"/>
        <v>0</v>
      </c>
      <c r="L35" s="42">
        <f t="shared" si="8"/>
        <v>0</v>
      </c>
      <c r="M35" s="42">
        <f t="shared" si="8"/>
        <v>0</v>
      </c>
      <c r="N35" s="42">
        <f t="shared" si="8"/>
        <v>0</v>
      </c>
      <c r="O35" s="42">
        <f t="shared" si="8"/>
        <v>0</v>
      </c>
      <c r="P35" s="42">
        <f t="shared" si="8"/>
        <v>0</v>
      </c>
      <c r="Q35" s="42">
        <f t="shared" si="8"/>
        <v>0</v>
      </c>
      <c r="R35" s="42">
        <f t="shared" si="8"/>
        <v>0</v>
      </c>
      <c r="S35" s="42">
        <f t="shared" si="8"/>
        <v>0</v>
      </c>
      <c r="T35" s="42">
        <f t="shared" si="8"/>
        <v>0</v>
      </c>
      <c r="U35" s="42">
        <f t="shared" si="8"/>
        <v>0</v>
      </c>
      <c r="V35" s="42">
        <f t="shared" si="8"/>
        <v>0</v>
      </c>
      <c r="W35" s="42">
        <f t="shared" si="8"/>
        <v>0</v>
      </c>
      <c r="X35" s="42">
        <f t="shared" si="8"/>
        <v>1</v>
      </c>
      <c r="Y35" s="42">
        <f t="shared" si="8"/>
        <v>0</v>
      </c>
      <c r="Z35" s="42">
        <f t="shared" si="8"/>
        <v>0</v>
      </c>
      <c r="AA35" s="42">
        <f t="shared" si="8"/>
        <v>0</v>
      </c>
      <c r="AB35" s="42">
        <f t="shared" si="8"/>
        <v>0</v>
      </c>
      <c r="AC35" s="42">
        <f t="shared" si="8"/>
        <v>0</v>
      </c>
      <c r="AD35" s="42">
        <f t="shared" si="8"/>
        <v>0</v>
      </c>
      <c r="AE35" s="42">
        <f t="shared" si="8"/>
        <v>0</v>
      </c>
      <c r="AF35" s="42">
        <f t="shared" si="8"/>
        <v>0</v>
      </c>
      <c r="AG35" s="42" t="e">
        <f t="shared" si="8"/>
        <v>#VALUE!</v>
      </c>
      <c r="AH35" s="43" t="s">
        <v>21</v>
      </c>
      <c r="AI35" s="44">
        <f>_xlfn.AGGREGATE(9,6,C35:AG35)</f>
        <v>1</v>
      </c>
      <c r="AJ35" s="28"/>
    </row>
    <row r="36" spans="2:36" hidden="1" x14ac:dyDescent="0.15">
      <c r="C36" s="45">
        <f t="shared" ref="C36:AB36" si="9">IF(AND(DAY(C27)&gt;=22,DAY(C27)&lt;=28,C28="土",OR(C33="休",C33="雨")),1,0)</f>
        <v>0</v>
      </c>
      <c r="D36" s="45">
        <f t="shared" si="9"/>
        <v>0</v>
      </c>
      <c r="E36" s="45">
        <f t="shared" si="9"/>
        <v>0</v>
      </c>
      <c r="F36" s="45">
        <f t="shared" si="9"/>
        <v>0</v>
      </c>
      <c r="G36" s="45">
        <f t="shared" si="9"/>
        <v>0</v>
      </c>
      <c r="H36" s="45">
        <f t="shared" si="9"/>
        <v>0</v>
      </c>
      <c r="I36" s="45">
        <f t="shared" si="9"/>
        <v>0</v>
      </c>
      <c r="J36" s="45">
        <f t="shared" si="9"/>
        <v>0</v>
      </c>
      <c r="K36" s="45">
        <f t="shared" si="9"/>
        <v>0</v>
      </c>
      <c r="L36" s="45">
        <f t="shared" si="9"/>
        <v>0</v>
      </c>
      <c r="M36" s="45">
        <f t="shared" si="9"/>
        <v>0</v>
      </c>
      <c r="N36" s="45">
        <f t="shared" si="9"/>
        <v>0</v>
      </c>
      <c r="O36" s="45">
        <f t="shared" si="9"/>
        <v>0</v>
      </c>
      <c r="P36" s="45">
        <f t="shared" si="9"/>
        <v>0</v>
      </c>
      <c r="Q36" s="45">
        <f t="shared" si="9"/>
        <v>0</v>
      </c>
      <c r="R36" s="45">
        <f t="shared" si="9"/>
        <v>0</v>
      </c>
      <c r="S36" s="45">
        <f t="shared" si="9"/>
        <v>0</v>
      </c>
      <c r="T36" s="45">
        <f t="shared" si="9"/>
        <v>0</v>
      </c>
      <c r="U36" s="45">
        <f t="shared" si="9"/>
        <v>0</v>
      </c>
      <c r="V36" s="45">
        <f t="shared" si="9"/>
        <v>0</v>
      </c>
      <c r="W36" s="45">
        <f t="shared" si="9"/>
        <v>0</v>
      </c>
      <c r="X36" s="45">
        <f t="shared" si="9"/>
        <v>1</v>
      </c>
      <c r="Y36" s="45">
        <f t="shared" si="9"/>
        <v>0</v>
      </c>
      <c r="Z36" s="45">
        <f t="shared" si="9"/>
        <v>0</v>
      </c>
      <c r="AA36" s="45">
        <f t="shared" si="9"/>
        <v>0</v>
      </c>
      <c r="AB36" s="45">
        <f t="shared" si="9"/>
        <v>0</v>
      </c>
      <c r="AC36" s="45">
        <f t="shared" ref="AC36:AG36" si="10">IF(AND(DAY(AC27)&gt;=22,DAY(AC27)&lt;=28,AC28="土",OR(AC33="休",AC33="雨")),1,0)</f>
        <v>0</v>
      </c>
      <c r="AD36" s="45">
        <f t="shared" si="10"/>
        <v>0</v>
      </c>
      <c r="AE36" s="45">
        <f t="shared" si="10"/>
        <v>0</v>
      </c>
      <c r="AF36" s="45">
        <f t="shared" si="10"/>
        <v>0</v>
      </c>
      <c r="AG36" s="45" t="e">
        <f t="shared" si="10"/>
        <v>#VALUE!</v>
      </c>
      <c r="AH36" s="43" t="s">
        <v>22</v>
      </c>
      <c r="AI36" s="44">
        <f>_xlfn.AGGREGATE(9,6,C36:AG36)</f>
        <v>1</v>
      </c>
      <c r="AJ36" s="28"/>
    </row>
    <row r="37" spans="2:36" x14ac:dyDescent="0.15"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</row>
    <row r="38" spans="2:36" hidden="1" x14ac:dyDescent="0.15">
      <c r="C38" s="2">
        <f>YEAR(C41)</f>
        <v>2024</v>
      </c>
      <c r="D38" s="2">
        <f>MONTH(C41)</f>
        <v>7</v>
      </c>
    </row>
    <row r="39" spans="2:36" x14ac:dyDescent="0.15">
      <c r="B39" s="6" t="s">
        <v>14</v>
      </c>
      <c r="C39" s="107">
        <f>C41</f>
        <v>45474</v>
      </c>
      <c r="D39" s="108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08"/>
      <c r="AG39" s="108"/>
      <c r="AH39" s="108"/>
      <c r="AI39" s="109"/>
    </row>
    <row r="40" spans="2:36" hidden="1" x14ac:dyDescent="0.15">
      <c r="B40" s="34"/>
      <c r="C40" s="21">
        <f>DATE($C38,$D38,1)</f>
        <v>45474</v>
      </c>
      <c r="D40" s="21">
        <f t="shared" ref="D40:AG40" si="11">C40+1</f>
        <v>45475</v>
      </c>
      <c r="E40" s="21">
        <f t="shared" si="11"/>
        <v>45476</v>
      </c>
      <c r="F40" s="21">
        <f t="shared" si="11"/>
        <v>45477</v>
      </c>
      <c r="G40" s="21">
        <f t="shared" si="11"/>
        <v>45478</v>
      </c>
      <c r="H40" s="21">
        <f t="shared" si="11"/>
        <v>45479</v>
      </c>
      <c r="I40" s="21">
        <f t="shared" si="11"/>
        <v>45480</v>
      </c>
      <c r="J40" s="21">
        <f t="shared" si="11"/>
        <v>45481</v>
      </c>
      <c r="K40" s="21">
        <f t="shared" si="11"/>
        <v>45482</v>
      </c>
      <c r="L40" s="21">
        <f t="shared" si="11"/>
        <v>45483</v>
      </c>
      <c r="M40" s="21">
        <f t="shared" si="11"/>
        <v>45484</v>
      </c>
      <c r="N40" s="21">
        <f t="shared" si="11"/>
        <v>45485</v>
      </c>
      <c r="O40" s="21">
        <f t="shared" si="11"/>
        <v>45486</v>
      </c>
      <c r="P40" s="21">
        <f t="shared" si="11"/>
        <v>45487</v>
      </c>
      <c r="Q40" s="21">
        <f t="shared" si="11"/>
        <v>45488</v>
      </c>
      <c r="R40" s="21">
        <f t="shared" si="11"/>
        <v>45489</v>
      </c>
      <c r="S40" s="21">
        <f t="shared" si="11"/>
        <v>45490</v>
      </c>
      <c r="T40" s="21">
        <f t="shared" si="11"/>
        <v>45491</v>
      </c>
      <c r="U40" s="21">
        <f t="shared" si="11"/>
        <v>45492</v>
      </c>
      <c r="V40" s="21">
        <f t="shared" si="11"/>
        <v>45493</v>
      </c>
      <c r="W40" s="21">
        <f t="shared" si="11"/>
        <v>45494</v>
      </c>
      <c r="X40" s="21">
        <f t="shared" si="11"/>
        <v>45495</v>
      </c>
      <c r="Y40" s="21">
        <f t="shared" si="11"/>
        <v>45496</v>
      </c>
      <c r="Z40" s="21">
        <f t="shared" si="11"/>
        <v>45497</v>
      </c>
      <c r="AA40" s="21">
        <f t="shared" si="11"/>
        <v>45498</v>
      </c>
      <c r="AB40" s="21">
        <f t="shared" si="11"/>
        <v>45499</v>
      </c>
      <c r="AC40" s="21">
        <f t="shared" si="11"/>
        <v>45500</v>
      </c>
      <c r="AD40" s="21">
        <f t="shared" si="11"/>
        <v>45501</v>
      </c>
      <c r="AE40" s="21">
        <f t="shared" si="11"/>
        <v>45502</v>
      </c>
      <c r="AF40" s="21">
        <f t="shared" si="11"/>
        <v>45503</v>
      </c>
      <c r="AG40" s="21">
        <f t="shared" si="11"/>
        <v>45504</v>
      </c>
      <c r="AH40" s="35"/>
      <c r="AI40" s="36"/>
    </row>
    <row r="41" spans="2:36" x14ac:dyDescent="0.15">
      <c r="B41" s="19" t="s">
        <v>15</v>
      </c>
      <c r="C41" s="37">
        <f>IF(EDATE(C26,1)&gt;$G$5,"",EDATE(C26,1))</f>
        <v>45474</v>
      </c>
      <c r="D41" s="21">
        <f t="shared" ref="D41:AG41" si="12">IF(D40&gt;$G$5,"",IF(C41=EOMONTH(DATE($C38,$D38,1),0),"",IF(C41="","",C41+1)))</f>
        <v>45475</v>
      </c>
      <c r="E41" s="21">
        <f t="shared" si="12"/>
        <v>45476</v>
      </c>
      <c r="F41" s="21">
        <f t="shared" si="12"/>
        <v>45477</v>
      </c>
      <c r="G41" s="21">
        <f t="shared" si="12"/>
        <v>45478</v>
      </c>
      <c r="H41" s="21">
        <f t="shared" si="12"/>
        <v>45479</v>
      </c>
      <c r="I41" s="21">
        <f t="shared" si="12"/>
        <v>45480</v>
      </c>
      <c r="J41" s="21">
        <f t="shared" si="12"/>
        <v>45481</v>
      </c>
      <c r="K41" s="21">
        <f t="shared" si="12"/>
        <v>45482</v>
      </c>
      <c r="L41" s="21">
        <f t="shared" si="12"/>
        <v>45483</v>
      </c>
      <c r="M41" s="21">
        <f t="shared" si="12"/>
        <v>45484</v>
      </c>
      <c r="N41" s="21">
        <f t="shared" si="12"/>
        <v>45485</v>
      </c>
      <c r="O41" s="21">
        <f t="shared" si="12"/>
        <v>45486</v>
      </c>
      <c r="P41" s="21">
        <f t="shared" si="12"/>
        <v>45487</v>
      </c>
      <c r="Q41" s="21">
        <f t="shared" si="12"/>
        <v>45488</v>
      </c>
      <c r="R41" s="21">
        <f t="shared" si="12"/>
        <v>45489</v>
      </c>
      <c r="S41" s="21">
        <f t="shared" si="12"/>
        <v>45490</v>
      </c>
      <c r="T41" s="21">
        <f t="shared" si="12"/>
        <v>45491</v>
      </c>
      <c r="U41" s="21">
        <f t="shared" si="12"/>
        <v>45492</v>
      </c>
      <c r="V41" s="21">
        <f t="shared" si="12"/>
        <v>45493</v>
      </c>
      <c r="W41" s="21">
        <f t="shared" si="12"/>
        <v>45494</v>
      </c>
      <c r="X41" s="21">
        <f t="shared" si="12"/>
        <v>45495</v>
      </c>
      <c r="Y41" s="21">
        <f t="shared" si="12"/>
        <v>45496</v>
      </c>
      <c r="Z41" s="21">
        <f t="shared" si="12"/>
        <v>45497</v>
      </c>
      <c r="AA41" s="21">
        <f t="shared" si="12"/>
        <v>45498</v>
      </c>
      <c r="AB41" s="21">
        <f t="shared" si="12"/>
        <v>45499</v>
      </c>
      <c r="AC41" s="21">
        <f t="shared" si="12"/>
        <v>45500</v>
      </c>
      <c r="AD41" s="21">
        <f t="shared" si="12"/>
        <v>45501</v>
      </c>
      <c r="AE41" s="21">
        <f t="shared" si="12"/>
        <v>45502</v>
      </c>
      <c r="AF41" s="21">
        <f t="shared" si="12"/>
        <v>45503</v>
      </c>
      <c r="AG41" s="21">
        <f t="shared" si="12"/>
        <v>45504</v>
      </c>
      <c r="AH41" s="22" t="s">
        <v>16</v>
      </c>
      <c r="AI41" s="23">
        <f>+COUNTIFS(C42:AG42,"土",C43:AG43,"")+COUNTIFS(C42:AG42,"日",C43:AG43,"")</f>
        <v>8</v>
      </c>
    </row>
    <row r="42" spans="2:36" x14ac:dyDescent="0.15">
      <c r="B42" s="24" t="s">
        <v>5</v>
      </c>
      <c r="C42" s="46" t="str">
        <f>IFERROR(TEXT(WEEKDAY(+C41),"aaa"),"")</f>
        <v>月</v>
      </c>
      <c r="D42" s="46" t="str">
        <f t="shared" ref="D42:AG42" si="13">IFERROR(TEXT(WEEKDAY(+D41),"aaa"),"")</f>
        <v>火</v>
      </c>
      <c r="E42" s="46" t="str">
        <f t="shared" si="13"/>
        <v>水</v>
      </c>
      <c r="F42" s="46" t="str">
        <f t="shared" si="13"/>
        <v>木</v>
      </c>
      <c r="G42" s="46" t="str">
        <f t="shared" si="13"/>
        <v>金</v>
      </c>
      <c r="H42" s="46" t="str">
        <f t="shared" si="13"/>
        <v>土</v>
      </c>
      <c r="I42" s="46" t="str">
        <f t="shared" si="13"/>
        <v>日</v>
      </c>
      <c r="J42" s="46" t="str">
        <f t="shared" si="13"/>
        <v>月</v>
      </c>
      <c r="K42" s="46" t="str">
        <f t="shared" si="13"/>
        <v>火</v>
      </c>
      <c r="L42" s="46" t="str">
        <f t="shared" si="13"/>
        <v>水</v>
      </c>
      <c r="M42" s="46" t="str">
        <f t="shared" si="13"/>
        <v>木</v>
      </c>
      <c r="N42" s="46" t="str">
        <f t="shared" si="13"/>
        <v>金</v>
      </c>
      <c r="O42" s="46" t="str">
        <f t="shared" si="13"/>
        <v>土</v>
      </c>
      <c r="P42" s="46" t="str">
        <f t="shared" si="13"/>
        <v>日</v>
      </c>
      <c r="Q42" s="46" t="str">
        <f t="shared" si="13"/>
        <v>月</v>
      </c>
      <c r="R42" s="46" t="str">
        <f t="shared" si="13"/>
        <v>火</v>
      </c>
      <c r="S42" s="46" t="str">
        <f t="shared" si="13"/>
        <v>水</v>
      </c>
      <c r="T42" s="46" t="str">
        <f t="shared" si="13"/>
        <v>木</v>
      </c>
      <c r="U42" s="46" t="str">
        <f t="shared" si="13"/>
        <v>金</v>
      </c>
      <c r="V42" s="46" t="str">
        <f t="shared" si="13"/>
        <v>土</v>
      </c>
      <c r="W42" s="46" t="str">
        <f t="shared" si="13"/>
        <v>日</v>
      </c>
      <c r="X42" s="46" t="str">
        <f t="shared" si="13"/>
        <v>月</v>
      </c>
      <c r="Y42" s="46" t="str">
        <f t="shared" si="13"/>
        <v>火</v>
      </c>
      <c r="Z42" s="46" t="str">
        <f t="shared" si="13"/>
        <v>水</v>
      </c>
      <c r="AA42" s="46" t="str">
        <f t="shared" si="13"/>
        <v>木</v>
      </c>
      <c r="AB42" s="46" t="str">
        <f t="shared" si="13"/>
        <v>金</v>
      </c>
      <c r="AC42" s="46" t="str">
        <f t="shared" si="13"/>
        <v>土</v>
      </c>
      <c r="AD42" s="46" t="str">
        <f t="shared" si="13"/>
        <v>日</v>
      </c>
      <c r="AE42" s="46" t="str">
        <f t="shared" si="13"/>
        <v>月</v>
      </c>
      <c r="AF42" s="46" t="str">
        <f t="shared" si="13"/>
        <v>火</v>
      </c>
      <c r="AG42" s="46" t="str">
        <f t="shared" si="13"/>
        <v>水</v>
      </c>
      <c r="AH42" s="22" t="s">
        <v>20</v>
      </c>
      <c r="AI42" s="23">
        <f>+COUNTIF(C43:AG43,"夏休")+COUNTIF(C43:AG43,"冬休")+COUNTIF(C43:AG43,"中止")+COUNTIF(C43:AG43,"工場")+COUNTIF(C43:AG43,"他")</f>
        <v>0</v>
      </c>
    </row>
    <row r="43" spans="2:36" ht="13.5" customHeight="1" x14ac:dyDescent="0.15">
      <c r="B43" s="110" t="s">
        <v>19</v>
      </c>
      <c r="C43" s="112"/>
      <c r="D43" s="103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4"/>
      <c r="AH43" s="25" t="s">
        <v>2</v>
      </c>
      <c r="AI43" s="26">
        <f>COUNT(C41:AG41)-AI42</f>
        <v>31</v>
      </c>
    </row>
    <row r="44" spans="2:36" ht="13.5" customHeight="1" x14ac:dyDescent="0.15">
      <c r="B44" s="111"/>
      <c r="C44" s="112"/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4"/>
      <c r="AH44" s="25" t="s">
        <v>6</v>
      </c>
      <c r="AI44" s="27">
        <f>+COUNTIF(C45:AG46,"休")</f>
        <v>8</v>
      </c>
      <c r="AJ44" s="28" t="str">
        <f>IF(AI45&gt;0.285,"",IF(AI44&lt;AI41,"←計画日数が足りません",""))</f>
        <v/>
      </c>
    </row>
    <row r="45" spans="2:36" ht="13.5" customHeight="1" x14ac:dyDescent="0.15">
      <c r="B45" s="105" t="s">
        <v>0</v>
      </c>
      <c r="C45" s="106"/>
      <c r="D45" s="97"/>
      <c r="E45" s="97"/>
      <c r="F45" s="97"/>
      <c r="G45" s="97"/>
      <c r="H45" s="97" t="s">
        <v>23</v>
      </c>
      <c r="I45" s="97" t="s">
        <v>23</v>
      </c>
      <c r="J45" s="95"/>
      <c r="K45" s="97"/>
      <c r="L45" s="97"/>
      <c r="M45" s="97"/>
      <c r="N45" s="97"/>
      <c r="O45" s="97" t="s">
        <v>23</v>
      </c>
      <c r="P45" s="97" t="s">
        <v>23</v>
      </c>
      <c r="Q45" s="95"/>
      <c r="R45" s="97"/>
      <c r="S45" s="97"/>
      <c r="T45" s="97"/>
      <c r="U45" s="97"/>
      <c r="V45" s="97" t="s">
        <v>23</v>
      </c>
      <c r="W45" s="97" t="s">
        <v>23</v>
      </c>
      <c r="X45" s="95"/>
      <c r="Y45" s="97"/>
      <c r="Z45" s="97"/>
      <c r="AA45" s="97"/>
      <c r="AB45" s="97"/>
      <c r="AC45" s="97" t="s">
        <v>23</v>
      </c>
      <c r="AD45" s="97" t="s">
        <v>23</v>
      </c>
      <c r="AE45" s="95"/>
      <c r="AF45" s="97"/>
      <c r="AG45" s="98"/>
      <c r="AH45" s="25" t="s">
        <v>8</v>
      </c>
      <c r="AI45" s="29">
        <f>+AI44/AI43</f>
        <v>0.25806451612903225</v>
      </c>
    </row>
    <row r="46" spans="2:36" x14ac:dyDescent="0.15">
      <c r="B46" s="105"/>
      <c r="C46" s="106"/>
      <c r="D46" s="97"/>
      <c r="E46" s="97"/>
      <c r="F46" s="97"/>
      <c r="G46" s="97"/>
      <c r="H46" s="97"/>
      <c r="I46" s="97"/>
      <c r="J46" s="95"/>
      <c r="K46" s="97"/>
      <c r="L46" s="97"/>
      <c r="M46" s="97"/>
      <c r="N46" s="97"/>
      <c r="O46" s="97"/>
      <c r="P46" s="97"/>
      <c r="Q46" s="95"/>
      <c r="R46" s="97"/>
      <c r="S46" s="97"/>
      <c r="T46" s="97"/>
      <c r="U46" s="97"/>
      <c r="V46" s="97"/>
      <c r="W46" s="97"/>
      <c r="X46" s="95"/>
      <c r="Y46" s="97"/>
      <c r="Z46" s="97"/>
      <c r="AA46" s="97"/>
      <c r="AB46" s="97"/>
      <c r="AC46" s="97"/>
      <c r="AD46" s="97"/>
      <c r="AE46" s="95"/>
      <c r="AF46" s="97"/>
      <c r="AG46" s="98"/>
      <c r="AH46" s="25" t="s">
        <v>9</v>
      </c>
      <c r="AI46" s="27">
        <f>+COUNTA(C47:AG48)</f>
        <v>8</v>
      </c>
    </row>
    <row r="47" spans="2:36" x14ac:dyDescent="0.15">
      <c r="B47" s="99" t="s">
        <v>7</v>
      </c>
      <c r="C47" s="101"/>
      <c r="D47" s="95"/>
      <c r="E47" s="95"/>
      <c r="F47" s="95"/>
      <c r="G47" s="95"/>
      <c r="H47" s="95" t="s">
        <v>23</v>
      </c>
      <c r="I47" s="95" t="s">
        <v>23</v>
      </c>
      <c r="J47" s="113"/>
      <c r="K47" s="95"/>
      <c r="L47" s="95"/>
      <c r="M47" s="95"/>
      <c r="N47" s="95"/>
      <c r="O47" s="95" t="s">
        <v>23</v>
      </c>
      <c r="P47" s="95" t="s">
        <v>23</v>
      </c>
      <c r="Q47" s="113"/>
      <c r="R47" s="95"/>
      <c r="S47" s="95"/>
      <c r="T47" s="95"/>
      <c r="U47" s="95" t="s">
        <v>25</v>
      </c>
      <c r="V47" s="95" t="s">
        <v>23</v>
      </c>
      <c r="W47" s="95"/>
      <c r="X47" s="113"/>
      <c r="Y47" s="95"/>
      <c r="Z47" s="95"/>
      <c r="AA47" s="95"/>
      <c r="AB47" s="95"/>
      <c r="AC47" s="95" t="s">
        <v>23</v>
      </c>
      <c r="AD47" s="95" t="s">
        <v>23</v>
      </c>
      <c r="AE47" s="113"/>
      <c r="AF47" s="95"/>
      <c r="AG47" s="93"/>
      <c r="AH47" s="30" t="s">
        <v>4</v>
      </c>
      <c r="AI47" s="31">
        <f>+AI46/AI43</f>
        <v>0.25806451612903225</v>
      </c>
    </row>
    <row r="48" spans="2:36" x14ac:dyDescent="0.15">
      <c r="B48" s="100"/>
      <c r="C48" s="102"/>
      <c r="D48" s="96"/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4"/>
      <c r="AH48" s="32" t="s">
        <v>13</v>
      </c>
      <c r="AI48" s="33" t="str">
        <f>IF(7&gt;AI43,"対象外",IF(AI46&gt;=AI41,"OK","NG"))</f>
        <v>OK</v>
      </c>
      <c r="AJ48" s="28" t="str">
        <f>IF(AI48="対象外","←７日間に満たない期間は達成判定の対象外",IF(AI48="NG","←月単位未達成","←月単位達成"))</f>
        <v>←月単位達成</v>
      </c>
    </row>
    <row r="49" spans="2:36" hidden="1" x14ac:dyDescent="0.15">
      <c r="C49" s="42">
        <f t="shared" ref="C49:AG49" si="14">IF(AND(DAY(C41)&gt;=22,DAY(C41)&lt;=28,C42="土"),1,0)</f>
        <v>0</v>
      </c>
      <c r="D49" s="42">
        <f t="shared" si="14"/>
        <v>0</v>
      </c>
      <c r="E49" s="42">
        <f t="shared" si="14"/>
        <v>0</v>
      </c>
      <c r="F49" s="42">
        <f t="shared" si="14"/>
        <v>0</v>
      </c>
      <c r="G49" s="42">
        <f t="shared" si="14"/>
        <v>0</v>
      </c>
      <c r="H49" s="42">
        <f t="shared" si="14"/>
        <v>0</v>
      </c>
      <c r="I49" s="42">
        <f t="shared" si="14"/>
        <v>0</v>
      </c>
      <c r="J49" s="42">
        <f t="shared" si="14"/>
        <v>0</v>
      </c>
      <c r="K49" s="42">
        <f t="shared" si="14"/>
        <v>0</v>
      </c>
      <c r="L49" s="42">
        <f t="shared" si="14"/>
        <v>0</v>
      </c>
      <c r="M49" s="42">
        <f t="shared" si="14"/>
        <v>0</v>
      </c>
      <c r="N49" s="42">
        <f t="shared" si="14"/>
        <v>0</v>
      </c>
      <c r="O49" s="42">
        <f t="shared" si="14"/>
        <v>0</v>
      </c>
      <c r="P49" s="42">
        <f t="shared" si="14"/>
        <v>0</v>
      </c>
      <c r="Q49" s="42">
        <f t="shared" si="14"/>
        <v>0</v>
      </c>
      <c r="R49" s="42">
        <f t="shared" si="14"/>
        <v>0</v>
      </c>
      <c r="S49" s="42">
        <f t="shared" si="14"/>
        <v>0</v>
      </c>
      <c r="T49" s="42">
        <f t="shared" si="14"/>
        <v>0</v>
      </c>
      <c r="U49" s="42">
        <f t="shared" si="14"/>
        <v>0</v>
      </c>
      <c r="V49" s="42">
        <f t="shared" si="14"/>
        <v>0</v>
      </c>
      <c r="W49" s="42">
        <f t="shared" si="14"/>
        <v>0</v>
      </c>
      <c r="X49" s="42">
        <f t="shared" si="14"/>
        <v>0</v>
      </c>
      <c r="Y49" s="42">
        <f t="shared" si="14"/>
        <v>0</v>
      </c>
      <c r="Z49" s="42">
        <f t="shared" si="14"/>
        <v>0</v>
      </c>
      <c r="AA49" s="42">
        <f t="shared" si="14"/>
        <v>0</v>
      </c>
      <c r="AB49" s="42">
        <f t="shared" si="14"/>
        <v>0</v>
      </c>
      <c r="AC49" s="42">
        <f t="shared" si="14"/>
        <v>1</v>
      </c>
      <c r="AD49" s="42">
        <f t="shared" si="14"/>
        <v>0</v>
      </c>
      <c r="AE49" s="42">
        <f t="shared" si="14"/>
        <v>0</v>
      </c>
      <c r="AF49" s="42">
        <f t="shared" si="14"/>
        <v>0</v>
      </c>
      <c r="AG49" s="42">
        <f t="shared" si="14"/>
        <v>0</v>
      </c>
      <c r="AH49" s="43" t="s">
        <v>21</v>
      </c>
      <c r="AI49" s="44">
        <f>_xlfn.AGGREGATE(9,6,C49:AG49)</f>
        <v>1</v>
      </c>
      <c r="AJ49" s="28"/>
    </row>
    <row r="50" spans="2:36" hidden="1" x14ac:dyDescent="0.15">
      <c r="C50" s="45">
        <f t="shared" ref="C50:AG50" si="15">IF(AND(DAY(C41)&gt;=22,DAY(C41)&lt;=28,C42="土",OR(C47="休",C47="雨")),1,0)</f>
        <v>0</v>
      </c>
      <c r="D50" s="45">
        <f t="shared" si="15"/>
        <v>0</v>
      </c>
      <c r="E50" s="45">
        <f t="shared" si="15"/>
        <v>0</v>
      </c>
      <c r="F50" s="45">
        <f t="shared" si="15"/>
        <v>0</v>
      </c>
      <c r="G50" s="45">
        <f t="shared" si="15"/>
        <v>0</v>
      </c>
      <c r="H50" s="45">
        <f t="shared" si="15"/>
        <v>0</v>
      </c>
      <c r="I50" s="45">
        <f t="shared" si="15"/>
        <v>0</v>
      </c>
      <c r="J50" s="45">
        <f t="shared" si="15"/>
        <v>0</v>
      </c>
      <c r="K50" s="45">
        <f t="shared" si="15"/>
        <v>0</v>
      </c>
      <c r="L50" s="45">
        <f t="shared" si="15"/>
        <v>0</v>
      </c>
      <c r="M50" s="45">
        <f t="shared" si="15"/>
        <v>0</v>
      </c>
      <c r="N50" s="45">
        <f t="shared" si="15"/>
        <v>0</v>
      </c>
      <c r="O50" s="45">
        <f t="shared" si="15"/>
        <v>0</v>
      </c>
      <c r="P50" s="45">
        <f t="shared" si="15"/>
        <v>0</v>
      </c>
      <c r="Q50" s="45">
        <f t="shared" si="15"/>
        <v>0</v>
      </c>
      <c r="R50" s="45">
        <f t="shared" si="15"/>
        <v>0</v>
      </c>
      <c r="S50" s="45">
        <f t="shared" si="15"/>
        <v>0</v>
      </c>
      <c r="T50" s="45">
        <f t="shared" si="15"/>
        <v>0</v>
      </c>
      <c r="U50" s="45">
        <f t="shared" si="15"/>
        <v>0</v>
      </c>
      <c r="V50" s="45">
        <f t="shared" si="15"/>
        <v>0</v>
      </c>
      <c r="W50" s="45">
        <f t="shared" si="15"/>
        <v>0</v>
      </c>
      <c r="X50" s="45">
        <f t="shared" si="15"/>
        <v>0</v>
      </c>
      <c r="Y50" s="45">
        <f t="shared" si="15"/>
        <v>0</v>
      </c>
      <c r="Z50" s="45">
        <f t="shared" si="15"/>
        <v>0</v>
      </c>
      <c r="AA50" s="45">
        <f t="shared" si="15"/>
        <v>0</v>
      </c>
      <c r="AB50" s="45">
        <f t="shared" si="15"/>
        <v>0</v>
      </c>
      <c r="AC50" s="45">
        <f t="shared" si="15"/>
        <v>1</v>
      </c>
      <c r="AD50" s="45">
        <f t="shared" si="15"/>
        <v>0</v>
      </c>
      <c r="AE50" s="45">
        <f>IF(AND(DAY(AE41)&gt;=22,DAY(AE41)&lt;=28,AE42="土",OR(AE47="休",AE47="雨")),1,0)</f>
        <v>0</v>
      </c>
      <c r="AF50" s="45">
        <f>IF(AND(DAY(AF41)&gt;=22,DAY(AF41)&lt;=28,AF42="土",OR(AF47="休",AF47="雨")),1,0)</f>
        <v>0</v>
      </c>
      <c r="AG50" s="45">
        <f t="shared" si="15"/>
        <v>0</v>
      </c>
      <c r="AH50" s="43" t="s">
        <v>22</v>
      </c>
      <c r="AI50" s="44">
        <f>_xlfn.AGGREGATE(9,6,C50:AG50)</f>
        <v>1</v>
      </c>
      <c r="AJ50" s="28"/>
    </row>
    <row r="52" spans="2:36" hidden="1" x14ac:dyDescent="0.15">
      <c r="C52" s="2">
        <f>YEAR(C55)</f>
        <v>2024</v>
      </c>
      <c r="D52" s="2">
        <f>MONTH(C55)</f>
        <v>8</v>
      </c>
    </row>
    <row r="53" spans="2:36" x14ac:dyDescent="0.15">
      <c r="B53" s="6" t="s">
        <v>14</v>
      </c>
      <c r="C53" s="107">
        <f>C55</f>
        <v>45505</v>
      </c>
      <c r="D53" s="108"/>
      <c r="E53" s="108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08"/>
      <c r="AG53" s="108"/>
      <c r="AH53" s="108"/>
      <c r="AI53" s="109"/>
    </row>
    <row r="54" spans="2:36" hidden="1" x14ac:dyDescent="0.15">
      <c r="B54" s="34"/>
      <c r="C54" s="21">
        <f>DATE($C52,$D52,1)</f>
        <v>45505</v>
      </c>
      <c r="D54" s="21">
        <f t="shared" ref="D54:AG54" si="16">C54+1</f>
        <v>45506</v>
      </c>
      <c r="E54" s="21">
        <f t="shared" si="16"/>
        <v>45507</v>
      </c>
      <c r="F54" s="21">
        <f t="shared" si="16"/>
        <v>45508</v>
      </c>
      <c r="G54" s="21">
        <f t="shared" si="16"/>
        <v>45509</v>
      </c>
      <c r="H54" s="21">
        <f t="shared" si="16"/>
        <v>45510</v>
      </c>
      <c r="I54" s="21">
        <f t="shared" si="16"/>
        <v>45511</v>
      </c>
      <c r="J54" s="21">
        <f t="shared" si="16"/>
        <v>45512</v>
      </c>
      <c r="K54" s="21">
        <f t="shared" si="16"/>
        <v>45513</v>
      </c>
      <c r="L54" s="21">
        <f t="shared" si="16"/>
        <v>45514</v>
      </c>
      <c r="M54" s="21">
        <f t="shared" si="16"/>
        <v>45515</v>
      </c>
      <c r="N54" s="21">
        <f t="shared" si="16"/>
        <v>45516</v>
      </c>
      <c r="O54" s="21">
        <f t="shared" si="16"/>
        <v>45517</v>
      </c>
      <c r="P54" s="21">
        <f t="shared" si="16"/>
        <v>45518</v>
      </c>
      <c r="Q54" s="21">
        <f t="shared" si="16"/>
        <v>45519</v>
      </c>
      <c r="R54" s="21">
        <f t="shared" si="16"/>
        <v>45520</v>
      </c>
      <c r="S54" s="21">
        <f t="shared" si="16"/>
        <v>45521</v>
      </c>
      <c r="T54" s="21">
        <f t="shared" si="16"/>
        <v>45522</v>
      </c>
      <c r="U54" s="21">
        <f t="shared" si="16"/>
        <v>45523</v>
      </c>
      <c r="V54" s="21">
        <f t="shared" si="16"/>
        <v>45524</v>
      </c>
      <c r="W54" s="21">
        <f t="shared" si="16"/>
        <v>45525</v>
      </c>
      <c r="X54" s="21">
        <f t="shared" si="16"/>
        <v>45526</v>
      </c>
      <c r="Y54" s="21">
        <f t="shared" si="16"/>
        <v>45527</v>
      </c>
      <c r="Z54" s="21">
        <f t="shared" si="16"/>
        <v>45528</v>
      </c>
      <c r="AA54" s="21">
        <f t="shared" si="16"/>
        <v>45529</v>
      </c>
      <c r="AB54" s="21">
        <f t="shared" si="16"/>
        <v>45530</v>
      </c>
      <c r="AC54" s="21">
        <f t="shared" si="16"/>
        <v>45531</v>
      </c>
      <c r="AD54" s="21">
        <f t="shared" si="16"/>
        <v>45532</v>
      </c>
      <c r="AE54" s="21">
        <f t="shared" si="16"/>
        <v>45533</v>
      </c>
      <c r="AF54" s="21">
        <f t="shared" si="16"/>
        <v>45534</v>
      </c>
      <c r="AG54" s="21">
        <f t="shared" si="16"/>
        <v>45535</v>
      </c>
      <c r="AH54" s="35"/>
      <c r="AI54" s="36"/>
    </row>
    <row r="55" spans="2:36" x14ac:dyDescent="0.15">
      <c r="B55" s="19" t="s">
        <v>15</v>
      </c>
      <c r="C55" s="37">
        <f>IF(EDATE(C40,1)&gt;$G$5,"",EDATE(C40,1))</f>
        <v>45505</v>
      </c>
      <c r="D55" s="21">
        <f t="shared" ref="D55:AG55" si="17">IF(D54&gt;$G$5,"",IF(C55=EOMONTH(DATE($C52,$D52,1),0),"",IF(C55="","",C55+1)))</f>
        <v>45506</v>
      </c>
      <c r="E55" s="21">
        <f t="shared" si="17"/>
        <v>45507</v>
      </c>
      <c r="F55" s="21">
        <f t="shared" si="17"/>
        <v>45508</v>
      </c>
      <c r="G55" s="21">
        <f t="shared" si="17"/>
        <v>45509</v>
      </c>
      <c r="H55" s="21">
        <f t="shared" si="17"/>
        <v>45510</v>
      </c>
      <c r="I55" s="21">
        <f t="shared" si="17"/>
        <v>45511</v>
      </c>
      <c r="J55" s="21">
        <f t="shared" si="17"/>
        <v>45512</v>
      </c>
      <c r="K55" s="21">
        <f t="shared" si="17"/>
        <v>45513</v>
      </c>
      <c r="L55" s="21">
        <f t="shared" si="17"/>
        <v>45514</v>
      </c>
      <c r="M55" s="21">
        <f t="shared" si="17"/>
        <v>45515</v>
      </c>
      <c r="N55" s="21">
        <f t="shared" si="17"/>
        <v>45516</v>
      </c>
      <c r="O55" s="21">
        <f t="shared" si="17"/>
        <v>45517</v>
      </c>
      <c r="P55" s="21">
        <f t="shared" si="17"/>
        <v>45518</v>
      </c>
      <c r="Q55" s="21">
        <f t="shared" si="17"/>
        <v>45519</v>
      </c>
      <c r="R55" s="21">
        <f t="shared" si="17"/>
        <v>45520</v>
      </c>
      <c r="S55" s="21">
        <f t="shared" si="17"/>
        <v>45521</v>
      </c>
      <c r="T55" s="21">
        <f t="shared" si="17"/>
        <v>45522</v>
      </c>
      <c r="U55" s="21">
        <f t="shared" si="17"/>
        <v>45523</v>
      </c>
      <c r="V55" s="21">
        <f t="shared" si="17"/>
        <v>45524</v>
      </c>
      <c r="W55" s="21">
        <f t="shared" si="17"/>
        <v>45525</v>
      </c>
      <c r="X55" s="21">
        <f t="shared" si="17"/>
        <v>45526</v>
      </c>
      <c r="Y55" s="21">
        <f t="shared" si="17"/>
        <v>45527</v>
      </c>
      <c r="Z55" s="21">
        <f t="shared" si="17"/>
        <v>45528</v>
      </c>
      <c r="AA55" s="21">
        <f t="shared" si="17"/>
        <v>45529</v>
      </c>
      <c r="AB55" s="21">
        <f t="shared" si="17"/>
        <v>45530</v>
      </c>
      <c r="AC55" s="21">
        <f t="shared" si="17"/>
        <v>45531</v>
      </c>
      <c r="AD55" s="21">
        <f t="shared" si="17"/>
        <v>45532</v>
      </c>
      <c r="AE55" s="21">
        <f t="shared" si="17"/>
        <v>45533</v>
      </c>
      <c r="AF55" s="21">
        <f t="shared" si="17"/>
        <v>45534</v>
      </c>
      <c r="AG55" s="21">
        <f t="shared" si="17"/>
        <v>45535</v>
      </c>
      <c r="AH55" s="22" t="s">
        <v>16</v>
      </c>
      <c r="AI55" s="23">
        <f>+COUNTIFS(C56:AG56,"土",C57:AG57,"")+COUNTIFS(C56:AG56,"日",C57:AG57,"")</f>
        <v>9</v>
      </c>
    </row>
    <row r="56" spans="2:36" x14ac:dyDescent="0.15">
      <c r="B56" s="24" t="s">
        <v>5</v>
      </c>
      <c r="C56" s="46" t="str">
        <f>IFERROR(TEXT(WEEKDAY(+C55),"aaa"),"")</f>
        <v>木</v>
      </c>
      <c r="D56" s="46" t="str">
        <f t="shared" ref="D56:AG56" si="18">IFERROR(TEXT(WEEKDAY(+D55),"aaa"),"")</f>
        <v>金</v>
      </c>
      <c r="E56" s="46" t="str">
        <f t="shared" si="18"/>
        <v>土</v>
      </c>
      <c r="F56" s="46" t="str">
        <f t="shared" si="18"/>
        <v>日</v>
      </c>
      <c r="G56" s="46" t="str">
        <f t="shared" si="18"/>
        <v>月</v>
      </c>
      <c r="H56" s="46" t="str">
        <f t="shared" si="18"/>
        <v>火</v>
      </c>
      <c r="I56" s="46" t="str">
        <f t="shared" si="18"/>
        <v>水</v>
      </c>
      <c r="J56" s="46" t="str">
        <f t="shared" si="18"/>
        <v>木</v>
      </c>
      <c r="K56" s="46" t="str">
        <f t="shared" si="18"/>
        <v>金</v>
      </c>
      <c r="L56" s="46" t="str">
        <f t="shared" si="18"/>
        <v>土</v>
      </c>
      <c r="M56" s="46" t="str">
        <f t="shared" si="18"/>
        <v>日</v>
      </c>
      <c r="N56" s="46" t="str">
        <f t="shared" si="18"/>
        <v>月</v>
      </c>
      <c r="O56" s="46" t="str">
        <f t="shared" si="18"/>
        <v>火</v>
      </c>
      <c r="P56" s="46" t="str">
        <f t="shared" si="18"/>
        <v>水</v>
      </c>
      <c r="Q56" s="46" t="str">
        <f t="shared" si="18"/>
        <v>木</v>
      </c>
      <c r="R56" s="46" t="str">
        <f t="shared" si="18"/>
        <v>金</v>
      </c>
      <c r="S56" s="46" t="str">
        <f t="shared" si="18"/>
        <v>土</v>
      </c>
      <c r="T56" s="46" t="str">
        <f t="shared" si="18"/>
        <v>日</v>
      </c>
      <c r="U56" s="46" t="str">
        <f t="shared" si="18"/>
        <v>月</v>
      </c>
      <c r="V56" s="46" t="str">
        <f t="shared" si="18"/>
        <v>火</v>
      </c>
      <c r="W56" s="46" t="str">
        <f t="shared" si="18"/>
        <v>水</v>
      </c>
      <c r="X56" s="46" t="str">
        <f t="shared" si="18"/>
        <v>木</v>
      </c>
      <c r="Y56" s="46" t="str">
        <f t="shared" si="18"/>
        <v>金</v>
      </c>
      <c r="Z56" s="46" t="str">
        <f t="shared" si="18"/>
        <v>土</v>
      </c>
      <c r="AA56" s="46" t="str">
        <f t="shared" si="18"/>
        <v>日</v>
      </c>
      <c r="AB56" s="46" t="str">
        <f t="shared" si="18"/>
        <v>月</v>
      </c>
      <c r="AC56" s="46" t="str">
        <f t="shared" si="18"/>
        <v>火</v>
      </c>
      <c r="AD56" s="46" t="str">
        <f t="shared" si="18"/>
        <v>水</v>
      </c>
      <c r="AE56" s="46" t="str">
        <f t="shared" si="18"/>
        <v>木</v>
      </c>
      <c r="AF56" s="46" t="str">
        <f t="shared" si="18"/>
        <v>金</v>
      </c>
      <c r="AG56" s="46" t="str">
        <f t="shared" si="18"/>
        <v>土</v>
      </c>
      <c r="AH56" s="22" t="s">
        <v>20</v>
      </c>
      <c r="AI56" s="23">
        <f>+COUNTIF(C57:AG57,"夏休")+COUNTIF(C57:AG57,"冬休")+COUNTIF(C57:AG57,"中止")+COUNTIF(C57:AG57,"工場")+COUNTIF(C57:AG57,"他")</f>
        <v>3</v>
      </c>
    </row>
    <row r="57" spans="2:36" ht="13.5" customHeight="1" x14ac:dyDescent="0.15">
      <c r="B57" s="110" t="s">
        <v>19</v>
      </c>
      <c r="C57" s="112"/>
      <c r="D57" s="103"/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 t="s">
        <v>26</v>
      </c>
      <c r="P57" s="103" t="s">
        <v>26</v>
      </c>
      <c r="Q57" s="103" t="s">
        <v>26</v>
      </c>
      <c r="R57" s="103"/>
      <c r="S57" s="103"/>
      <c r="T57" s="103"/>
      <c r="U57" s="103"/>
      <c r="V57" s="103"/>
      <c r="W57" s="103"/>
      <c r="X57" s="103"/>
      <c r="Y57" s="103"/>
      <c r="Z57" s="114"/>
      <c r="AA57" s="114"/>
      <c r="AB57" s="103"/>
      <c r="AC57" s="103"/>
      <c r="AD57" s="103"/>
      <c r="AE57" s="103"/>
      <c r="AF57" s="103"/>
      <c r="AG57" s="104"/>
      <c r="AH57" s="25" t="s">
        <v>2</v>
      </c>
      <c r="AI57" s="26">
        <f>COUNT(C55:AG55)-AI56</f>
        <v>28</v>
      </c>
    </row>
    <row r="58" spans="2:36" ht="13.5" customHeight="1" x14ac:dyDescent="0.15">
      <c r="B58" s="111"/>
      <c r="C58" s="112"/>
      <c r="D58" s="103"/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15"/>
      <c r="AA58" s="115"/>
      <c r="AB58" s="103"/>
      <c r="AC58" s="103"/>
      <c r="AD58" s="103"/>
      <c r="AE58" s="103"/>
      <c r="AF58" s="103"/>
      <c r="AG58" s="104"/>
      <c r="AH58" s="25" t="s">
        <v>6</v>
      </c>
      <c r="AI58" s="27">
        <f>+COUNTIF(C59:AG60,"休")</f>
        <v>9</v>
      </c>
      <c r="AJ58" s="28" t="str">
        <f>IF(AI59&gt;0.285,"",IF(AI58&lt;AI55,"←計画日数が足りません",""))</f>
        <v/>
      </c>
    </row>
    <row r="59" spans="2:36" ht="13.5" customHeight="1" x14ac:dyDescent="0.15">
      <c r="B59" s="105" t="s">
        <v>0</v>
      </c>
      <c r="C59" s="106"/>
      <c r="D59" s="97"/>
      <c r="E59" s="97" t="s">
        <v>23</v>
      </c>
      <c r="F59" s="97" t="s">
        <v>23</v>
      </c>
      <c r="G59" s="97"/>
      <c r="H59" s="95"/>
      <c r="I59" s="97"/>
      <c r="J59" s="97"/>
      <c r="K59" s="97"/>
      <c r="L59" s="97"/>
      <c r="M59" s="97" t="s">
        <v>23</v>
      </c>
      <c r="N59" s="97" t="s">
        <v>23</v>
      </c>
      <c r="O59" s="95"/>
      <c r="P59" s="97"/>
      <c r="Q59" s="97"/>
      <c r="R59" s="97"/>
      <c r="S59" s="97" t="s">
        <v>23</v>
      </c>
      <c r="T59" s="97" t="s">
        <v>23</v>
      </c>
      <c r="U59" s="97"/>
      <c r="V59" s="95"/>
      <c r="W59" s="97"/>
      <c r="X59" s="97"/>
      <c r="Y59" s="97"/>
      <c r="Z59" s="97" t="s">
        <v>23</v>
      </c>
      <c r="AA59" s="97" t="s">
        <v>23</v>
      </c>
      <c r="AB59" s="97"/>
      <c r="AC59" s="95"/>
      <c r="AD59" s="97"/>
      <c r="AE59" s="97"/>
      <c r="AF59" s="97"/>
      <c r="AG59" s="98" t="s">
        <v>23</v>
      </c>
      <c r="AH59" s="25" t="s">
        <v>8</v>
      </c>
      <c r="AI59" s="29">
        <f>+AI58/AI57</f>
        <v>0.32142857142857145</v>
      </c>
    </row>
    <row r="60" spans="2:36" x14ac:dyDescent="0.15">
      <c r="B60" s="105"/>
      <c r="C60" s="106"/>
      <c r="D60" s="97"/>
      <c r="E60" s="97"/>
      <c r="F60" s="97"/>
      <c r="G60" s="97"/>
      <c r="H60" s="95"/>
      <c r="I60" s="97"/>
      <c r="J60" s="97"/>
      <c r="K60" s="97"/>
      <c r="L60" s="97"/>
      <c r="M60" s="97"/>
      <c r="N60" s="97"/>
      <c r="O60" s="95"/>
      <c r="P60" s="97"/>
      <c r="Q60" s="97"/>
      <c r="R60" s="97"/>
      <c r="S60" s="97"/>
      <c r="T60" s="97"/>
      <c r="U60" s="97"/>
      <c r="V60" s="95"/>
      <c r="W60" s="97"/>
      <c r="X60" s="97"/>
      <c r="Y60" s="97"/>
      <c r="Z60" s="97"/>
      <c r="AA60" s="97"/>
      <c r="AB60" s="97"/>
      <c r="AC60" s="95"/>
      <c r="AD60" s="97"/>
      <c r="AE60" s="97"/>
      <c r="AF60" s="97"/>
      <c r="AG60" s="98"/>
      <c r="AH60" s="25" t="s">
        <v>9</v>
      </c>
      <c r="AI60" s="27">
        <f>+COUNTA(C61:AG62)</f>
        <v>9</v>
      </c>
    </row>
    <row r="61" spans="2:36" x14ac:dyDescent="0.15">
      <c r="B61" s="99" t="s">
        <v>7</v>
      </c>
      <c r="C61" s="101"/>
      <c r="D61" s="95"/>
      <c r="E61" s="95" t="s">
        <v>23</v>
      </c>
      <c r="F61" s="95" t="s">
        <v>23</v>
      </c>
      <c r="G61" s="95"/>
      <c r="H61" s="113"/>
      <c r="I61" s="95"/>
      <c r="J61" s="95"/>
      <c r="K61" s="95"/>
      <c r="L61" s="95"/>
      <c r="M61" s="95" t="s">
        <v>23</v>
      </c>
      <c r="N61" s="95" t="s">
        <v>23</v>
      </c>
      <c r="O61" s="113"/>
      <c r="P61" s="95"/>
      <c r="Q61" s="95"/>
      <c r="R61" s="95"/>
      <c r="S61" s="95" t="s">
        <v>23</v>
      </c>
      <c r="T61" s="95" t="s">
        <v>23</v>
      </c>
      <c r="U61" s="95"/>
      <c r="V61" s="113"/>
      <c r="W61" s="95"/>
      <c r="X61" s="95"/>
      <c r="Y61" s="95"/>
      <c r="Z61" s="95" t="s">
        <v>23</v>
      </c>
      <c r="AA61" s="95" t="s">
        <v>23</v>
      </c>
      <c r="AB61" s="95"/>
      <c r="AC61" s="113"/>
      <c r="AD61" s="95"/>
      <c r="AE61" s="95"/>
      <c r="AF61" s="95"/>
      <c r="AG61" s="93" t="s">
        <v>23</v>
      </c>
      <c r="AH61" s="30" t="s">
        <v>4</v>
      </c>
      <c r="AI61" s="31">
        <f>+AI60/AI57</f>
        <v>0.32142857142857145</v>
      </c>
    </row>
    <row r="62" spans="2:36" x14ac:dyDescent="0.15">
      <c r="B62" s="100"/>
      <c r="C62" s="102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4"/>
      <c r="AH62" s="32" t="s">
        <v>13</v>
      </c>
      <c r="AI62" s="33" t="str">
        <f>IF(7&gt;AI57,"対象外",IF(AI60&gt;=AI55,"OK","NG"))</f>
        <v>OK</v>
      </c>
      <c r="AJ62" s="28" t="str">
        <f>IF(AI62="対象外","←７日間に満たない期間は達成判定の対象外",IF(AI62="NG","←月単位未達成","←月単位達成"))</f>
        <v>←月単位達成</v>
      </c>
    </row>
    <row r="63" spans="2:36" ht="13.5" hidden="1" customHeight="1" x14ac:dyDescent="0.15">
      <c r="C63" s="42">
        <f t="shared" ref="C63:AG63" si="19">IF(AND(DAY(C55)&gt;=22,DAY(C55)&lt;=28,C56="土"),1,0)</f>
        <v>0</v>
      </c>
      <c r="D63" s="42">
        <f t="shared" si="19"/>
        <v>0</v>
      </c>
      <c r="E63" s="42">
        <f t="shared" si="19"/>
        <v>0</v>
      </c>
      <c r="F63" s="42">
        <f t="shared" si="19"/>
        <v>0</v>
      </c>
      <c r="G63" s="42">
        <f t="shared" si="19"/>
        <v>0</v>
      </c>
      <c r="H63" s="42">
        <f t="shared" si="19"/>
        <v>0</v>
      </c>
      <c r="I63" s="42">
        <f t="shared" si="19"/>
        <v>0</v>
      </c>
      <c r="J63" s="42">
        <f t="shared" si="19"/>
        <v>0</v>
      </c>
      <c r="K63" s="42">
        <f t="shared" si="19"/>
        <v>0</v>
      </c>
      <c r="L63" s="42">
        <f t="shared" si="19"/>
        <v>0</v>
      </c>
      <c r="M63" s="42">
        <f t="shared" si="19"/>
        <v>0</v>
      </c>
      <c r="N63" s="42">
        <f t="shared" si="19"/>
        <v>0</v>
      </c>
      <c r="O63" s="42">
        <f t="shared" si="19"/>
        <v>0</v>
      </c>
      <c r="P63" s="42">
        <f t="shared" si="19"/>
        <v>0</v>
      </c>
      <c r="Q63" s="42">
        <f t="shared" si="19"/>
        <v>0</v>
      </c>
      <c r="R63" s="42">
        <f t="shared" si="19"/>
        <v>0</v>
      </c>
      <c r="S63" s="42">
        <f t="shared" si="19"/>
        <v>0</v>
      </c>
      <c r="T63" s="42">
        <f t="shared" si="19"/>
        <v>0</v>
      </c>
      <c r="U63" s="42">
        <f t="shared" si="19"/>
        <v>0</v>
      </c>
      <c r="V63" s="42">
        <f t="shared" si="19"/>
        <v>0</v>
      </c>
      <c r="W63" s="42">
        <f t="shared" si="19"/>
        <v>0</v>
      </c>
      <c r="X63" s="42">
        <f t="shared" si="19"/>
        <v>0</v>
      </c>
      <c r="Y63" s="42">
        <f t="shared" si="19"/>
        <v>0</v>
      </c>
      <c r="Z63" s="42">
        <f t="shared" si="19"/>
        <v>1</v>
      </c>
      <c r="AA63" s="42">
        <f t="shared" si="19"/>
        <v>0</v>
      </c>
      <c r="AB63" s="42">
        <f t="shared" si="19"/>
        <v>0</v>
      </c>
      <c r="AC63" s="42">
        <f t="shared" si="19"/>
        <v>0</v>
      </c>
      <c r="AD63" s="42">
        <f t="shared" si="19"/>
        <v>0</v>
      </c>
      <c r="AE63" s="42">
        <f t="shared" si="19"/>
        <v>0</v>
      </c>
      <c r="AF63" s="42">
        <f t="shared" si="19"/>
        <v>0</v>
      </c>
      <c r="AG63" s="42">
        <f t="shared" si="19"/>
        <v>0</v>
      </c>
      <c r="AH63" s="43" t="s">
        <v>21</v>
      </c>
      <c r="AI63" s="44">
        <f>_xlfn.AGGREGATE(9,6,C63:AG63)</f>
        <v>1</v>
      </c>
      <c r="AJ63" s="28"/>
    </row>
    <row r="64" spans="2:36" ht="13.5" hidden="1" customHeight="1" x14ac:dyDescent="0.15">
      <c r="C64" s="45">
        <f t="shared" ref="C64:AG64" si="20">IF(AND(DAY(C55)&gt;=22,DAY(C55)&lt;=28,C56="土",OR(C61="休",C61="雨")),1,0)</f>
        <v>0</v>
      </c>
      <c r="D64" s="45">
        <f t="shared" si="20"/>
        <v>0</v>
      </c>
      <c r="E64" s="45">
        <f t="shared" si="20"/>
        <v>0</v>
      </c>
      <c r="F64" s="45">
        <f t="shared" si="20"/>
        <v>0</v>
      </c>
      <c r="G64" s="45">
        <f t="shared" si="20"/>
        <v>0</v>
      </c>
      <c r="H64" s="45">
        <f t="shared" si="20"/>
        <v>0</v>
      </c>
      <c r="I64" s="45">
        <f t="shared" si="20"/>
        <v>0</v>
      </c>
      <c r="J64" s="45">
        <f t="shared" si="20"/>
        <v>0</v>
      </c>
      <c r="K64" s="45">
        <f t="shared" si="20"/>
        <v>0</v>
      </c>
      <c r="L64" s="45">
        <f t="shared" si="20"/>
        <v>0</v>
      </c>
      <c r="M64" s="45">
        <f t="shared" si="20"/>
        <v>0</v>
      </c>
      <c r="N64" s="45">
        <f t="shared" si="20"/>
        <v>0</v>
      </c>
      <c r="O64" s="45">
        <f t="shared" si="20"/>
        <v>0</v>
      </c>
      <c r="P64" s="45">
        <f t="shared" si="20"/>
        <v>0</v>
      </c>
      <c r="Q64" s="45">
        <f t="shared" si="20"/>
        <v>0</v>
      </c>
      <c r="R64" s="45">
        <f t="shared" si="20"/>
        <v>0</v>
      </c>
      <c r="S64" s="45">
        <f t="shared" si="20"/>
        <v>0</v>
      </c>
      <c r="T64" s="45">
        <f t="shared" si="20"/>
        <v>0</v>
      </c>
      <c r="U64" s="45">
        <f t="shared" si="20"/>
        <v>0</v>
      </c>
      <c r="V64" s="45">
        <f t="shared" si="20"/>
        <v>0</v>
      </c>
      <c r="W64" s="45">
        <f t="shared" si="20"/>
        <v>0</v>
      </c>
      <c r="X64" s="45">
        <f t="shared" si="20"/>
        <v>0</v>
      </c>
      <c r="Y64" s="45">
        <f t="shared" si="20"/>
        <v>0</v>
      </c>
      <c r="Z64" s="45">
        <f t="shared" si="20"/>
        <v>1</v>
      </c>
      <c r="AA64" s="45">
        <f t="shared" si="20"/>
        <v>0</v>
      </c>
      <c r="AB64" s="45">
        <f t="shared" si="20"/>
        <v>0</v>
      </c>
      <c r="AC64" s="45">
        <f t="shared" si="20"/>
        <v>0</v>
      </c>
      <c r="AD64" s="45">
        <f t="shared" si="20"/>
        <v>0</v>
      </c>
      <c r="AE64" s="45">
        <f t="shared" si="20"/>
        <v>0</v>
      </c>
      <c r="AF64" s="45">
        <f t="shared" si="20"/>
        <v>0</v>
      </c>
      <c r="AG64" s="45">
        <f t="shared" si="20"/>
        <v>0</v>
      </c>
      <c r="AH64" s="43" t="s">
        <v>22</v>
      </c>
      <c r="AI64" s="44">
        <f>_xlfn.AGGREGATE(9,6,C64:AG64)</f>
        <v>1</v>
      </c>
      <c r="AJ64" s="28"/>
    </row>
    <row r="66" spans="2:36" hidden="1" x14ac:dyDescent="0.15">
      <c r="C66" s="2">
        <f>YEAR(C69)</f>
        <v>2024</v>
      </c>
      <c r="D66" s="2">
        <f>MONTH(C69)</f>
        <v>9</v>
      </c>
    </row>
    <row r="67" spans="2:36" x14ac:dyDescent="0.15">
      <c r="B67" s="6" t="s">
        <v>14</v>
      </c>
      <c r="C67" s="107">
        <f>C69</f>
        <v>45536</v>
      </c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8"/>
      <c r="AA67" s="108"/>
      <c r="AB67" s="108"/>
      <c r="AC67" s="108"/>
      <c r="AD67" s="108"/>
      <c r="AE67" s="108"/>
      <c r="AF67" s="108"/>
      <c r="AG67" s="108"/>
      <c r="AH67" s="108"/>
      <c r="AI67" s="109"/>
    </row>
    <row r="68" spans="2:36" hidden="1" x14ac:dyDescent="0.15">
      <c r="B68" s="34"/>
      <c r="C68" s="21">
        <f>DATE($C66,$D66,1)</f>
        <v>45536</v>
      </c>
      <c r="D68" s="21">
        <f t="shared" ref="D68:AG68" si="21">C68+1</f>
        <v>45537</v>
      </c>
      <c r="E68" s="21">
        <f t="shared" si="21"/>
        <v>45538</v>
      </c>
      <c r="F68" s="21">
        <f t="shared" si="21"/>
        <v>45539</v>
      </c>
      <c r="G68" s="21">
        <f t="shared" si="21"/>
        <v>45540</v>
      </c>
      <c r="H68" s="21">
        <f t="shared" si="21"/>
        <v>45541</v>
      </c>
      <c r="I68" s="21">
        <f t="shared" si="21"/>
        <v>45542</v>
      </c>
      <c r="J68" s="21">
        <f t="shared" si="21"/>
        <v>45543</v>
      </c>
      <c r="K68" s="21">
        <f t="shared" si="21"/>
        <v>45544</v>
      </c>
      <c r="L68" s="21">
        <f t="shared" si="21"/>
        <v>45545</v>
      </c>
      <c r="M68" s="21">
        <f t="shared" si="21"/>
        <v>45546</v>
      </c>
      <c r="N68" s="21">
        <f t="shared" si="21"/>
        <v>45547</v>
      </c>
      <c r="O68" s="21">
        <f t="shared" si="21"/>
        <v>45548</v>
      </c>
      <c r="P68" s="21">
        <f t="shared" si="21"/>
        <v>45549</v>
      </c>
      <c r="Q68" s="21">
        <f t="shared" si="21"/>
        <v>45550</v>
      </c>
      <c r="R68" s="21">
        <f t="shared" si="21"/>
        <v>45551</v>
      </c>
      <c r="S68" s="21">
        <f t="shared" si="21"/>
        <v>45552</v>
      </c>
      <c r="T68" s="21">
        <f t="shared" si="21"/>
        <v>45553</v>
      </c>
      <c r="U68" s="21">
        <f t="shared" si="21"/>
        <v>45554</v>
      </c>
      <c r="V68" s="21">
        <f t="shared" si="21"/>
        <v>45555</v>
      </c>
      <c r="W68" s="21">
        <f t="shared" si="21"/>
        <v>45556</v>
      </c>
      <c r="X68" s="21">
        <f t="shared" si="21"/>
        <v>45557</v>
      </c>
      <c r="Y68" s="21">
        <f t="shared" si="21"/>
        <v>45558</v>
      </c>
      <c r="Z68" s="21">
        <f t="shared" si="21"/>
        <v>45559</v>
      </c>
      <c r="AA68" s="21">
        <f t="shared" si="21"/>
        <v>45560</v>
      </c>
      <c r="AB68" s="21">
        <f t="shared" si="21"/>
        <v>45561</v>
      </c>
      <c r="AC68" s="21">
        <f t="shared" si="21"/>
        <v>45562</v>
      </c>
      <c r="AD68" s="21">
        <f t="shared" si="21"/>
        <v>45563</v>
      </c>
      <c r="AE68" s="21">
        <f t="shared" si="21"/>
        <v>45564</v>
      </c>
      <c r="AF68" s="21">
        <f t="shared" si="21"/>
        <v>45565</v>
      </c>
      <c r="AG68" s="21">
        <f t="shared" si="21"/>
        <v>45566</v>
      </c>
      <c r="AH68" s="35"/>
      <c r="AI68" s="36"/>
    </row>
    <row r="69" spans="2:36" x14ac:dyDescent="0.15">
      <c r="B69" s="19" t="s">
        <v>15</v>
      </c>
      <c r="C69" s="37">
        <f>IF(EDATE(C54,1)&gt;$G$5,"",EDATE(C54,1))</f>
        <v>45536</v>
      </c>
      <c r="D69" s="21">
        <f t="shared" ref="D69:AG69" si="22">IF(D68&gt;$G$5,"",IF(C69=EOMONTH(DATE($C66,$D66,1),0),"",IF(C69="","",C69+1)))</f>
        <v>45537</v>
      </c>
      <c r="E69" s="21">
        <f t="shared" si="22"/>
        <v>45538</v>
      </c>
      <c r="F69" s="21">
        <f t="shared" si="22"/>
        <v>45539</v>
      </c>
      <c r="G69" s="21">
        <f t="shared" si="22"/>
        <v>45540</v>
      </c>
      <c r="H69" s="21">
        <f t="shared" si="22"/>
        <v>45541</v>
      </c>
      <c r="I69" s="21">
        <f t="shared" si="22"/>
        <v>45542</v>
      </c>
      <c r="J69" s="21">
        <f t="shared" si="22"/>
        <v>45543</v>
      </c>
      <c r="K69" s="21">
        <f t="shared" si="22"/>
        <v>45544</v>
      </c>
      <c r="L69" s="21">
        <f t="shared" si="22"/>
        <v>45545</v>
      </c>
      <c r="M69" s="21">
        <f t="shared" si="22"/>
        <v>45546</v>
      </c>
      <c r="N69" s="21">
        <f t="shared" si="22"/>
        <v>45547</v>
      </c>
      <c r="O69" s="21">
        <f t="shared" si="22"/>
        <v>45548</v>
      </c>
      <c r="P69" s="21">
        <f t="shared" si="22"/>
        <v>45549</v>
      </c>
      <c r="Q69" s="21">
        <f t="shared" si="22"/>
        <v>45550</v>
      </c>
      <c r="R69" s="21">
        <f t="shared" si="22"/>
        <v>45551</v>
      </c>
      <c r="S69" s="21">
        <f t="shared" si="22"/>
        <v>45552</v>
      </c>
      <c r="T69" s="21">
        <f t="shared" si="22"/>
        <v>45553</v>
      </c>
      <c r="U69" s="21">
        <f t="shared" si="22"/>
        <v>45554</v>
      </c>
      <c r="V69" s="21">
        <f t="shared" si="22"/>
        <v>45555</v>
      </c>
      <c r="W69" s="21">
        <f t="shared" si="22"/>
        <v>45556</v>
      </c>
      <c r="X69" s="21">
        <f t="shared" si="22"/>
        <v>45557</v>
      </c>
      <c r="Y69" s="21">
        <f t="shared" si="22"/>
        <v>45558</v>
      </c>
      <c r="Z69" s="21">
        <f t="shared" si="22"/>
        <v>45559</v>
      </c>
      <c r="AA69" s="21">
        <f t="shared" si="22"/>
        <v>45560</v>
      </c>
      <c r="AB69" s="21">
        <f t="shared" si="22"/>
        <v>45561</v>
      </c>
      <c r="AC69" s="21">
        <f t="shared" si="22"/>
        <v>45562</v>
      </c>
      <c r="AD69" s="21">
        <f t="shared" si="22"/>
        <v>45563</v>
      </c>
      <c r="AE69" s="21">
        <f t="shared" si="22"/>
        <v>45564</v>
      </c>
      <c r="AF69" s="21">
        <f t="shared" si="22"/>
        <v>45565</v>
      </c>
      <c r="AG69" s="21" t="str">
        <f t="shared" si="22"/>
        <v/>
      </c>
      <c r="AH69" s="22" t="s">
        <v>16</v>
      </c>
      <c r="AI69" s="23">
        <f>+COUNTIFS(C70:AG70,"土",C71:AG71,"")+COUNTIFS(C70:AG70,"日",C71:AG71,"")</f>
        <v>9</v>
      </c>
    </row>
    <row r="70" spans="2:36" x14ac:dyDescent="0.15">
      <c r="B70" s="24" t="s">
        <v>5</v>
      </c>
      <c r="C70" s="46" t="str">
        <f>IFERROR(TEXT(WEEKDAY(+C69),"aaa"),"")</f>
        <v>日</v>
      </c>
      <c r="D70" s="46" t="str">
        <f t="shared" ref="D70:AG70" si="23">IFERROR(TEXT(WEEKDAY(+D69),"aaa"),"")</f>
        <v>月</v>
      </c>
      <c r="E70" s="46" t="str">
        <f t="shared" si="23"/>
        <v>火</v>
      </c>
      <c r="F70" s="46" t="str">
        <f t="shared" si="23"/>
        <v>水</v>
      </c>
      <c r="G70" s="46" t="str">
        <f t="shared" si="23"/>
        <v>木</v>
      </c>
      <c r="H70" s="46" t="str">
        <f t="shared" si="23"/>
        <v>金</v>
      </c>
      <c r="I70" s="46" t="str">
        <f t="shared" si="23"/>
        <v>土</v>
      </c>
      <c r="J70" s="46" t="str">
        <f t="shared" si="23"/>
        <v>日</v>
      </c>
      <c r="K70" s="46" t="str">
        <f t="shared" si="23"/>
        <v>月</v>
      </c>
      <c r="L70" s="46" t="str">
        <f t="shared" si="23"/>
        <v>火</v>
      </c>
      <c r="M70" s="46" t="str">
        <f t="shared" si="23"/>
        <v>水</v>
      </c>
      <c r="N70" s="46" t="str">
        <f t="shared" si="23"/>
        <v>木</v>
      </c>
      <c r="O70" s="46" t="str">
        <f t="shared" si="23"/>
        <v>金</v>
      </c>
      <c r="P70" s="46" t="str">
        <f t="shared" si="23"/>
        <v>土</v>
      </c>
      <c r="Q70" s="46" t="str">
        <f t="shared" si="23"/>
        <v>日</v>
      </c>
      <c r="R70" s="46" t="str">
        <f t="shared" si="23"/>
        <v>月</v>
      </c>
      <c r="S70" s="46" t="str">
        <f t="shared" si="23"/>
        <v>火</v>
      </c>
      <c r="T70" s="46" t="str">
        <f t="shared" si="23"/>
        <v>水</v>
      </c>
      <c r="U70" s="46" t="str">
        <f t="shared" si="23"/>
        <v>木</v>
      </c>
      <c r="V70" s="46" t="str">
        <f t="shared" si="23"/>
        <v>金</v>
      </c>
      <c r="W70" s="46" t="str">
        <f t="shared" si="23"/>
        <v>土</v>
      </c>
      <c r="X70" s="46" t="str">
        <f t="shared" si="23"/>
        <v>日</v>
      </c>
      <c r="Y70" s="46" t="str">
        <f t="shared" si="23"/>
        <v>月</v>
      </c>
      <c r="Z70" s="46" t="str">
        <f t="shared" si="23"/>
        <v>火</v>
      </c>
      <c r="AA70" s="46" t="str">
        <f t="shared" si="23"/>
        <v>水</v>
      </c>
      <c r="AB70" s="46" t="str">
        <f t="shared" si="23"/>
        <v>木</v>
      </c>
      <c r="AC70" s="46" t="str">
        <f t="shared" si="23"/>
        <v>金</v>
      </c>
      <c r="AD70" s="46" t="str">
        <f t="shared" si="23"/>
        <v>土</v>
      </c>
      <c r="AE70" s="46" t="str">
        <f t="shared" si="23"/>
        <v>日</v>
      </c>
      <c r="AF70" s="46" t="str">
        <f t="shared" si="23"/>
        <v>月</v>
      </c>
      <c r="AG70" s="46" t="str">
        <f t="shared" si="23"/>
        <v/>
      </c>
      <c r="AH70" s="22" t="s">
        <v>20</v>
      </c>
      <c r="AI70" s="23">
        <f>+COUNTIF(C71:AG71,"夏休")+COUNTIF(C71:AG71,"冬休")+COUNTIF(C71:AG71,"中止")+COUNTIF(C71:AG71,"工場")+COUNTIF(C71:AG71,"他")</f>
        <v>0</v>
      </c>
    </row>
    <row r="71" spans="2:36" ht="13.5" customHeight="1" x14ac:dyDescent="0.15">
      <c r="B71" s="110" t="s">
        <v>19</v>
      </c>
      <c r="C71" s="112"/>
      <c r="D71" s="103"/>
      <c r="E71" s="103"/>
      <c r="F71" s="103"/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3"/>
      <c r="Z71" s="103"/>
      <c r="AA71" s="103"/>
      <c r="AB71" s="103"/>
      <c r="AC71" s="103"/>
      <c r="AD71" s="103"/>
      <c r="AE71" s="103"/>
      <c r="AF71" s="103"/>
      <c r="AG71" s="104"/>
      <c r="AH71" s="25" t="s">
        <v>2</v>
      </c>
      <c r="AI71" s="26">
        <f>COUNT(C69:AG69)-AI70</f>
        <v>30</v>
      </c>
    </row>
    <row r="72" spans="2:36" ht="13.5" customHeight="1" x14ac:dyDescent="0.15">
      <c r="B72" s="111"/>
      <c r="C72" s="112"/>
      <c r="D72" s="103"/>
      <c r="E72" s="103"/>
      <c r="F72" s="103"/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3"/>
      <c r="Z72" s="103"/>
      <c r="AA72" s="103"/>
      <c r="AB72" s="103"/>
      <c r="AC72" s="103"/>
      <c r="AD72" s="103"/>
      <c r="AE72" s="103"/>
      <c r="AF72" s="103"/>
      <c r="AG72" s="104"/>
      <c r="AH72" s="25" t="s">
        <v>6</v>
      </c>
      <c r="AI72" s="27">
        <f>+COUNTIF(C73:AG74,"休")</f>
        <v>9</v>
      </c>
      <c r="AJ72" s="28" t="str">
        <f>IF(AI73&gt;0.285,"",IF(AI72&lt;AI69,"←計画日数が足りません",""))</f>
        <v/>
      </c>
    </row>
    <row r="73" spans="2:36" ht="13.5" customHeight="1" x14ac:dyDescent="0.15">
      <c r="B73" s="105" t="s">
        <v>0</v>
      </c>
      <c r="C73" s="106" t="s">
        <v>23</v>
      </c>
      <c r="D73" s="97"/>
      <c r="E73" s="95"/>
      <c r="F73" s="97"/>
      <c r="G73" s="97"/>
      <c r="H73" s="97"/>
      <c r="I73" s="97" t="s">
        <v>23</v>
      </c>
      <c r="J73" s="97" t="s">
        <v>23</v>
      </c>
      <c r="K73" s="97"/>
      <c r="L73" s="95"/>
      <c r="M73" s="97"/>
      <c r="N73" s="97"/>
      <c r="O73" s="97"/>
      <c r="P73" s="97" t="s">
        <v>23</v>
      </c>
      <c r="Q73" s="97" t="s">
        <v>23</v>
      </c>
      <c r="R73" s="97"/>
      <c r="S73" s="95"/>
      <c r="T73" s="97"/>
      <c r="U73" s="97"/>
      <c r="V73" s="97"/>
      <c r="W73" s="97" t="s">
        <v>23</v>
      </c>
      <c r="X73" s="97" t="s">
        <v>23</v>
      </c>
      <c r="Y73" s="97"/>
      <c r="Z73" s="95"/>
      <c r="AA73" s="97"/>
      <c r="AB73" s="97"/>
      <c r="AC73" s="97"/>
      <c r="AD73" s="97" t="s">
        <v>23</v>
      </c>
      <c r="AE73" s="97" t="s">
        <v>23</v>
      </c>
      <c r="AF73" s="97"/>
      <c r="AG73" s="98"/>
      <c r="AH73" s="25" t="s">
        <v>8</v>
      </c>
      <c r="AI73" s="29">
        <f>+AI72/AI71</f>
        <v>0.3</v>
      </c>
    </row>
    <row r="74" spans="2:36" x14ac:dyDescent="0.15">
      <c r="B74" s="105"/>
      <c r="C74" s="106"/>
      <c r="D74" s="97"/>
      <c r="E74" s="95"/>
      <c r="F74" s="97"/>
      <c r="G74" s="97"/>
      <c r="H74" s="97"/>
      <c r="I74" s="97"/>
      <c r="J74" s="97"/>
      <c r="K74" s="97"/>
      <c r="L74" s="95"/>
      <c r="M74" s="97"/>
      <c r="N74" s="97"/>
      <c r="O74" s="97"/>
      <c r="P74" s="97"/>
      <c r="Q74" s="97"/>
      <c r="R74" s="97"/>
      <c r="S74" s="95"/>
      <c r="T74" s="97"/>
      <c r="U74" s="97"/>
      <c r="V74" s="97"/>
      <c r="W74" s="97"/>
      <c r="X74" s="97"/>
      <c r="Y74" s="97"/>
      <c r="Z74" s="95"/>
      <c r="AA74" s="97"/>
      <c r="AB74" s="97"/>
      <c r="AC74" s="97"/>
      <c r="AD74" s="97"/>
      <c r="AE74" s="97"/>
      <c r="AF74" s="97"/>
      <c r="AG74" s="98"/>
      <c r="AH74" s="25" t="s">
        <v>9</v>
      </c>
      <c r="AI74" s="27">
        <f>+COUNTA(C75:AG76)</f>
        <v>9</v>
      </c>
    </row>
    <row r="75" spans="2:36" x14ac:dyDescent="0.15">
      <c r="B75" s="99" t="s">
        <v>7</v>
      </c>
      <c r="C75" s="101" t="s">
        <v>23</v>
      </c>
      <c r="D75" s="95"/>
      <c r="E75" s="113"/>
      <c r="F75" s="95"/>
      <c r="G75" s="95"/>
      <c r="H75" s="95"/>
      <c r="I75" s="95" t="s">
        <v>23</v>
      </c>
      <c r="J75" s="95" t="s">
        <v>23</v>
      </c>
      <c r="K75" s="95"/>
      <c r="L75" s="113"/>
      <c r="M75" s="95"/>
      <c r="N75" s="95"/>
      <c r="O75" s="95"/>
      <c r="P75" s="95" t="s">
        <v>23</v>
      </c>
      <c r="Q75" s="95" t="s">
        <v>23</v>
      </c>
      <c r="R75" s="95"/>
      <c r="S75" s="113"/>
      <c r="T75" s="95"/>
      <c r="U75" s="95"/>
      <c r="V75" s="95"/>
      <c r="W75" s="95" t="s">
        <v>23</v>
      </c>
      <c r="X75" s="95" t="s">
        <v>23</v>
      </c>
      <c r="Y75" s="95"/>
      <c r="Z75" s="113"/>
      <c r="AA75" s="95"/>
      <c r="AB75" s="95"/>
      <c r="AC75" s="95"/>
      <c r="AD75" s="95" t="s">
        <v>23</v>
      </c>
      <c r="AE75" s="95" t="s">
        <v>23</v>
      </c>
      <c r="AF75" s="95"/>
      <c r="AG75" s="93"/>
      <c r="AH75" s="30" t="s">
        <v>4</v>
      </c>
      <c r="AI75" s="31">
        <f>+AI74/AI71</f>
        <v>0.3</v>
      </c>
    </row>
    <row r="76" spans="2:36" x14ac:dyDescent="0.15">
      <c r="B76" s="100"/>
      <c r="C76" s="102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4"/>
      <c r="AH76" s="32" t="s">
        <v>13</v>
      </c>
      <c r="AI76" s="33" t="str">
        <f>IF(7&gt;AI71,"対象外",IF(AI74&gt;=AI69,"OK","NG"))</f>
        <v>OK</v>
      </c>
      <c r="AJ76" s="28" t="str">
        <f>IF(AI76="対象外","←７日間に満たない期間は達成判定の対象外",IF(AI76="NG","←月単位未達成","←月単位達成"))</f>
        <v>←月単位達成</v>
      </c>
    </row>
    <row r="77" spans="2:36" hidden="1" x14ac:dyDescent="0.15">
      <c r="C77" s="42">
        <f t="shared" ref="C77:AG77" si="24">IF(AND(DAY(C69)&gt;=22,DAY(C69)&lt;=28,C70="土"),1,0)</f>
        <v>0</v>
      </c>
      <c r="D77" s="42">
        <f t="shared" si="24"/>
        <v>0</v>
      </c>
      <c r="E77" s="42">
        <f t="shared" si="24"/>
        <v>0</v>
      </c>
      <c r="F77" s="42">
        <f t="shared" si="24"/>
        <v>0</v>
      </c>
      <c r="G77" s="42">
        <f t="shared" si="24"/>
        <v>0</v>
      </c>
      <c r="H77" s="42">
        <f t="shared" si="24"/>
        <v>0</v>
      </c>
      <c r="I77" s="42">
        <f t="shared" si="24"/>
        <v>0</v>
      </c>
      <c r="J77" s="42">
        <f t="shared" si="24"/>
        <v>0</v>
      </c>
      <c r="K77" s="42">
        <f t="shared" si="24"/>
        <v>0</v>
      </c>
      <c r="L77" s="42">
        <f t="shared" si="24"/>
        <v>0</v>
      </c>
      <c r="M77" s="42">
        <f t="shared" si="24"/>
        <v>0</v>
      </c>
      <c r="N77" s="42">
        <f t="shared" si="24"/>
        <v>0</v>
      </c>
      <c r="O77" s="42">
        <f t="shared" si="24"/>
        <v>0</v>
      </c>
      <c r="P77" s="42">
        <f t="shared" si="24"/>
        <v>0</v>
      </c>
      <c r="Q77" s="42">
        <f t="shared" si="24"/>
        <v>0</v>
      </c>
      <c r="R77" s="42">
        <f t="shared" si="24"/>
        <v>0</v>
      </c>
      <c r="S77" s="42">
        <f t="shared" si="24"/>
        <v>0</v>
      </c>
      <c r="T77" s="42">
        <f t="shared" si="24"/>
        <v>0</v>
      </c>
      <c r="U77" s="42">
        <f t="shared" si="24"/>
        <v>0</v>
      </c>
      <c r="V77" s="42">
        <f t="shared" si="24"/>
        <v>0</v>
      </c>
      <c r="W77" s="42">
        <f t="shared" si="24"/>
        <v>0</v>
      </c>
      <c r="X77" s="42">
        <f t="shared" si="24"/>
        <v>0</v>
      </c>
      <c r="Y77" s="42">
        <f t="shared" si="24"/>
        <v>0</v>
      </c>
      <c r="Z77" s="42">
        <f t="shared" si="24"/>
        <v>0</v>
      </c>
      <c r="AA77" s="42">
        <f t="shared" si="24"/>
        <v>0</v>
      </c>
      <c r="AB77" s="42">
        <f t="shared" si="24"/>
        <v>0</v>
      </c>
      <c r="AC77" s="42">
        <f t="shared" si="24"/>
        <v>0</v>
      </c>
      <c r="AD77" s="42">
        <f t="shared" si="24"/>
        <v>1</v>
      </c>
      <c r="AE77" s="42">
        <f t="shared" si="24"/>
        <v>0</v>
      </c>
      <c r="AF77" s="42">
        <f t="shared" si="24"/>
        <v>0</v>
      </c>
      <c r="AG77" s="42" t="e">
        <f t="shared" si="24"/>
        <v>#VALUE!</v>
      </c>
      <c r="AH77" s="43" t="s">
        <v>21</v>
      </c>
      <c r="AI77" s="44">
        <f>_xlfn.AGGREGATE(9,6,C77:AG77)</f>
        <v>1</v>
      </c>
      <c r="AJ77" s="28"/>
    </row>
    <row r="78" spans="2:36" hidden="1" x14ac:dyDescent="0.15">
      <c r="C78" s="45">
        <f t="shared" ref="C78:AG78" si="25">IF(AND(DAY(C69)&gt;=22,DAY(C69)&lt;=28,C70="土",OR(C75="休",C75="雨")),1,0)</f>
        <v>0</v>
      </c>
      <c r="D78" s="45">
        <f t="shared" si="25"/>
        <v>0</v>
      </c>
      <c r="E78" s="45">
        <f t="shared" si="25"/>
        <v>0</v>
      </c>
      <c r="F78" s="45">
        <f t="shared" si="25"/>
        <v>0</v>
      </c>
      <c r="G78" s="45">
        <f t="shared" si="25"/>
        <v>0</v>
      </c>
      <c r="H78" s="45">
        <f t="shared" si="25"/>
        <v>0</v>
      </c>
      <c r="I78" s="45">
        <f t="shared" si="25"/>
        <v>0</v>
      </c>
      <c r="J78" s="45">
        <f t="shared" si="25"/>
        <v>0</v>
      </c>
      <c r="K78" s="45">
        <f t="shared" si="25"/>
        <v>0</v>
      </c>
      <c r="L78" s="45">
        <f t="shared" si="25"/>
        <v>0</v>
      </c>
      <c r="M78" s="45">
        <f t="shared" si="25"/>
        <v>0</v>
      </c>
      <c r="N78" s="45">
        <f t="shared" si="25"/>
        <v>0</v>
      </c>
      <c r="O78" s="45">
        <f t="shared" si="25"/>
        <v>0</v>
      </c>
      <c r="P78" s="45">
        <f t="shared" si="25"/>
        <v>0</v>
      </c>
      <c r="Q78" s="45">
        <f t="shared" si="25"/>
        <v>0</v>
      </c>
      <c r="R78" s="45">
        <f t="shared" si="25"/>
        <v>0</v>
      </c>
      <c r="S78" s="45">
        <f t="shared" si="25"/>
        <v>0</v>
      </c>
      <c r="T78" s="45">
        <f t="shared" si="25"/>
        <v>0</v>
      </c>
      <c r="U78" s="45">
        <f t="shared" si="25"/>
        <v>0</v>
      </c>
      <c r="V78" s="45">
        <f t="shared" si="25"/>
        <v>0</v>
      </c>
      <c r="W78" s="45">
        <f t="shared" si="25"/>
        <v>0</v>
      </c>
      <c r="X78" s="45">
        <f t="shared" si="25"/>
        <v>0</v>
      </c>
      <c r="Y78" s="45">
        <f t="shared" si="25"/>
        <v>0</v>
      </c>
      <c r="Z78" s="45">
        <f t="shared" si="25"/>
        <v>0</v>
      </c>
      <c r="AA78" s="45">
        <f t="shared" si="25"/>
        <v>0</v>
      </c>
      <c r="AB78" s="45">
        <f t="shared" si="25"/>
        <v>0</v>
      </c>
      <c r="AC78" s="45">
        <f t="shared" si="25"/>
        <v>0</v>
      </c>
      <c r="AD78" s="45">
        <f t="shared" si="25"/>
        <v>1</v>
      </c>
      <c r="AE78" s="45">
        <f t="shared" si="25"/>
        <v>0</v>
      </c>
      <c r="AF78" s="45">
        <f t="shared" si="25"/>
        <v>0</v>
      </c>
      <c r="AG78" s="45" t="e">
        <f t="shared" si="25"/>
        <v>#VALUE!</v>
      </c>
      <c r="AH78" s="43" t="s">
        <v>22</v>
      </c>
      <c r="AI78" s="44">
        <f>_xlfn.AGGREGATE(9,6,C78:AG78)</f>
        <v>1</v>
      </c>
      <c r="AJ78" s="28"/>
    </row>
    <row r="80" spans="2:36" hidden="1" x14ac:dyDescent="0.15">
      <c r="C80" s="2">
        <f>YEAR(C83)</f>
        <v>2024</v>
      </c>
      <c r="D80" s="2">
        <f>MONTH(C83)</f>
        <v>10</v>
      </c>
    </row>
    <row r="81" spans="2:36" x14ac:dyDescent="0.15">
      <c r="B81" s="6" t="s">
        <v>14</v>
      </c>
      <c r="C81" s="107">
        <f>C83</f>
        <v>45566</v>
      </c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108"/>
      <c r="AI81" s="109"/>
    </row>
    <row r="82" spans="2:36" hidden="1" x14ac:dyDescent="0.15">
      <c r="B82" s="34"/>
      <c r="C82" s="21">
        <f>DATE($C80,$D80,1)</f>
        <v>45566</v>
      </c>
      <c r="D82" s="21">
        <f t="shared" ref="D82:AG82" si="26">C82+1</f>
        <v>45567</v>
      </c>
      <c r="E82" s="21">
        <f t="shared" si="26"/>
        <v>45568</v>
      </c>
      <c r="F82" s="21">
        <f t="shared" si="26"/>
        <v>45569</v>
      </c>
      <c r="G82" s="21">
        <f t="shared" si="26"/>
        <v>45570</v>
      </c>
      <c r="H82" s="21">
        <f t="shared" si="26"/>
        <v>45571</v>
      </c>
      <c r="I82" s="21">
        <f t="shared" si="26"/>
        <v>45572</v>
      </c>
      <c r="J82" s="21">
        <f t="shared" si="26"/>
        <v>45573</v>
      </c>
      <c r="K82" s="21">
        <f t="shared" si="26"/>
        <v>45574</v>
      </c>
      <c r="L82" s="21">
        <f t="shared" si="26"/>
        <v>45575</v>
      </c>
      <c r="M82" s="21">
        <f t="shared" si="26"/>
        <v>45576</v>
      </c>
      <c r="N82" s="21">
        <f t="shared" si="26"/>
        <v>45577</v>
      </c>
      <c r="O82" s="21">
        <f t="shared" si="26"/>
        <v>45578</v>
      </c>
      <c r="P82" s="21">
        <f t="shared" si="26"/>
        <v>45579</v>
      </c>
      <c r="Q82" s="21">
        <f t="shared" si="26"/>
        <v>45580</v>
      </c>
      <c r="R82" s="21">
        <f t="shared" si="26"/>
        <v>45581</v>
      </c>
      <c r="S82" s="21">
        <f t="shared" si="26"/>
        <v>45582</v>
      </c>
      <c r="T82" s="21">
        <f t="shared" si="26"/>
        <v>45583</v>
      </c>
      <c r="U82" s="21">
        <f t="shared" si="26"/>
        <v>45584</v>
      </c>
      <c r="V82" s="21">
        <f t="shared" si="26"/>
        <v>45585</v>
      </c>
      <c r="W82" s="21">
        <f t="shared" si="26"/>
        <v>45586</v>
      </c>
      <c r="X82" s="21">
        <f t="shared" si="26"/>
        <v>45587</v>
      </c>
      <c r="Y82" s="21">
        <f t="shared" si="26"/>
        <v>45588</v>
      </c>
      <c r="Z82" s="21">
        <f t="shared" si="26"/>
        <v>45589</v>
      </c>
      <c r="AA82" s="21">
        <f t="shared" si="26"/>
        <v>45590</v>
      </c>
      <c r="AB82" s="21">
        <f t="shared" si="26"/>
        <v>45591</v>
      </c>
      <c r="AC82" s="21">
        <f t="shared" si="26"/>
        <v>45592</v>
      </c>
      <c r="AD82" s="21">
        <f t="shared" si="26"/>
        <v>45593</v>
      </c>
      <c r="AE82" s="21">
        <f t="shared" si="26"/>
        <v>45594</v>
      </c>
      <c r="AF82" s="21">
        <f t="shared" si="26"/>
        <v>45595</v>
      </c>
      <c r="AG82" s="21">
        <f t="shared" si="26"/>
        <v>45596</v>
      </c>
      <c r="AH82" s="35"/>
      <c r="AI82" s="36"/>
    </row>
    <row r="83" spans="2:36" x14ac:dyDescent="0.15">
      <c r="B83" s="19" t="s">
        <v>15</v>
      </c>
      <c r="C83" s="37">
        <f>IF(EDATE(C68,1)&gt;$G$5,"",EDATE(C68,1))</f>
        <v>45566</v>
      </c>
      <c r="D83" s="21">
        <f t="shared" ref="D83:AG83" si="27">IF(D82&gt;$G$5,"",IF(C83=EOMONTH(DATE($C80,$D80,1),0),"",IF(C83="","",C83+1)))</f>
        <v>45567</v>
      </c>
      <c r="E83" s="21">
        <f t="shared" si="27"/>
        <v>45568</v>
      </c>
      <c r="F83" s="21">
        <f t="shared" si="27"/>
        <v>45569</v>
      </c>
      <c r="G83" s="21">
        <f t="shared" si="27"/>
        <v>45570</v>
      </c>
      <c r="H83" s="21">
        <f t="shared" si="27"/>
        <v>45571</v>
      </c>
      <c r="I83" s="21">
        <f t="shared" si="27"/>
        <v>45572</v>
      </c>
      <c r="J83" s="21">
        <f t="shared" si="27"/>
        <v>45573</v>
      </c>
      <c r="K83" s="21">
        <f t="shared" si="27"/>
        <v>45574</v>
      </c>
      <c r="L83" s="21">
        <f t="shared" si="27"/>
        <v>45575</v>
      </c>
      <c r="M83" s="21">
        <f t="shared" si="27"/>
        <v>45576</v>
      </c>
      <c r="N83" s="21">
        <f t="shared" si="27"/>
        <v>45577</v>
      </c>
      <c r="O83" s="21">
        <f t="shared" si="27"/>
        <v>45578</v>
      </c>
      <c r="P83" s="21">
        <f t="shared" si="27"/>
        <v>45579</v>
      </c>
      <c r="Q83" s="21">
        <f t="shared" si="27"/>
        <v>45580</v>
      </c>
      <c r="R83" s="21">
        <f t="shared" si="27"/>
        <v>45581</v>
      </c>
      <c r="S83" s="21">
        <f t="shared" si="27"/>
        <v>45582</v>
      </c>
      <c r="T83" s="21">
        <f t="shared" si="27"/>
        <v>45583</v>
      </c>
      <c r="U83" s="21">
        <f t="shared" si="27"/>
        <v>45584</v>
      </c>
      <c r="V83" s="21">
        <f t="shared" si="27"/>
        <v>45585</v>
      </c>
      <c r="W83" s="21">
        <f t="shared" si="27"/>
        <v>45586</v>
      </c>
      <c r="X83" s="21">
        <f t="shared" si="27"/>
        <v>45587</v>
      </c>
      <c r="Y83" s="21">
        <f t="shared" si="27"/>
        <v>45588</v>
      </c>
      <c r="Z83" s="21">
        <f t="shared" si="27"/>
        <v>45589</v>
      </c>
      <c r="AA83" s="21">
        <f t="shared" si="27"/>
        <v>45590</v>
      </c>
      <c r="AB83" s="21">
        <f t="shared" si="27"/>
        <v>45591</v>
      </c>
      <c r="AC83" s="21">
        <f t="shared" si="27"/>
        <v>45592</v>
      </c>
      <c r="AD83" s="21">
        <f t="shared" si="27"/>
        <v>45593</v>
      </c>
      <c r="AE83" s="21">
        <f t="shared" si="27"/>
        <v>45594</v>
      </c>
      <c r="AF83" s="21">
        <f t="shared" si="27"/>
        <v>45595</v>
      </c>
      <c r="AG83" s="21">
        <f t="shared" si="27"/>
        <v>45596</v>
      </c>
      <c r="AH83" s="22" t="s">
        <v>16</v>
      </c>
      <c r="AI83" s="23">
        <f>+COUNTIFS(C84:AG84,"土",C85:AG85,"")+COUNTIFS(C84:AG84,"日",C85:AG85,"")</f>
        <v>8</v>
      </c>
    </row>
    <row r="84" spans="2:36" x14ac:dyDescent="0.15">
      <c r="B84" s="24" t="s">
        <v>5</v>
      </c>
      <c r="C84" s="46" t="str">
        <f>IFERROR(TEXT(WEEKDAY(+C83),"aaa"),"")</f>
        <v>火</v>
      </c>
      <c r="D84" s="46" t="str">
        <f t="shared" ref="D84:AG84" si="28">IFERROR(TEXT(WEEKDAY(+D83),"aaa"),"")</f>
        <v>水</v>
      </c>
      <c r="E84" s="46" t="str">
        <f t="shared" si="28"/>
        <v>木</v>
      </c>
      <c r="F84" s="46" t="str">
        <f t="shared" si="28"/>
        <v>金</v>
      </c>
      <c r="G84" s="46" t="str">
        <f t="shared" si="28"/>
        <v>土</v>
      </c>
      <c r="H84" s="46" t="str">
        <f t="shared" si="28"/>
        <v>日</v>
      </c>
      <c r="I84" s="46" t="str">
        <f t="shared" si="28"/>
        <v>月</v>
      </c>
      <c r="J84" s="46" t="str">
        <f t="shared" si="28"/>
        <v>火</v>
      </c>
      <c r="K84" s="46" t="str">
        <f t="shared" si="28"/>
        <v>水</v>
      </c>
      <c r="L84" s="46" t="str">
        <f t="shared" si="28"/>
        <v>木</v>
      </c>
      <c r="M84" s="46" t="str">
        <f t="shared" si="28"/>
        <v>金</v>
      </c>
      <c r="N84" s="46" t="str">
        <f t="shared" si="28"/>
        <v>土</v>
      </c>
      <c r="O84" s="46" t="str">
        <f t="shared" si="28"/>
        <v>日</v>
      </c>
      <c r="P84" s="46" t="str">
        <f t="shared" si="28"/>
        <v>月</v>
      </c>
      <c r="Q84" s="46" t="str">
        <f t="shared" si="28"/>
        <v>火</v>
      </c>
      <c r="R84" s="46" t="str">
        <f t="shared" si="28"/>
        <v>水</v>
      </c>
      <c r="S84" s="46" t="str">
        <f t="shared" si="28"/>
        <v>木</v>
      </c>
      <c r="T84" s="46" t="str">
        <f t="shared" si="28"/>
        <v>金</v>
      </c>
      <c r="U84" s="46" t="str">
        <f t="shared" si="28"/>
        <v>土</v>
      </c>
      <c r="V84" s="46" t="str">
        <f t="shared" si="28"/>
        <v>日</v>
      </c>
      <c r="W84" s="46" t="str">
        <f t="shared" si="28"/>
        <v>月</v>
      </c>
      <c r="X84" s="46" t="str">
        <f t="shared" si="28"/>
        <v>火</v>
      </c>
      <c r="Y84" s="46" t="str">
        <f t="shared" si="28"/>
        <v>水</v>
      </c>
      <c r="Z84" s="46" t="str">
        <f t="shared" si="28"/>
        <v>木</v>
      </c>
      <c r="AA84" s="46" t="str">
        <f t="shared" si="28"/>
        <v>金</v>
      </c>
      <c r="AB84" s="46" t="str">
        <f t="shared" si="28"/>
        <v>土</v>
      </c>
      <c r="AC84" s="46" t="str">
        <f t="shared" si="28"/>
        <v>日</v>
      </c>
      <c r="AD84" s="46" t="str">
        <f t="shared" si="28"/>
        <v>月</v>
      </c>
      <c r="AE84" s="46" t="str">
        <f t="shared" si="28"/>
        <v>火</v>
      </c>
      <c r="AF84" s="46" t="str">
        <f t="shared" si="28"/>
        <v>水</v>
      </c>
      <c r="AG84" s="46" t="str">
        <f t="shared" si="28"/>
        <v>木</v>
      </c>
      <c r="AH84" s="22" t="s">
        <v>20</v>
      </c>
      <c r="AI84" s="23">
        <f>+COUNTIF(C85:AG85,"夏休")+COUNTIF(C85:AG85,"冬休")+COUNTIF(C85:AG85,"中止")+COUNTIF(C85:AG85,"工場")+COUNTIF(C85:AG85,"他")</f>
        <v>0</v>
      </c>
    </row>
    <row r="85" spans="2:36" ht="13.5" customHeight="1" x14ac:dyDescent="0.15">
      <c r="B85" s="110" t="s">
        <v>19</v>
      </c>
      <c r="C85" s="112"/>
      <c r="D85" s="103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3"/>
      <c r="AA85" s="103"/>
      <c r="AB85" s="103"/>
      <c r="AC85" s="103"/>
      <c r="AD85" s="103"/>
      <c r="AE85" s="103"/>
      <c r="AF85" s="103"/>
      <c r="AG85" s="104"/>
      <c r="AH85" s="25" t="s">
        <v>2</v>
      </c>
      <c r="AI85" s="26">
        <f>COUNT(C83:AG83)-AI84</f>
        <v>31</v>
      </c>
    </row>
    <row r="86" spans="2:36" ht="13.5" customHeight="1" x14ac:dyDescent="0.15">
      <c r="B86" s="111"/>
      <c r="C86" s="112"/>
      <c r="D86" s="103"/>
      <c r="E86" s="103"/>
      <c r="F86" s="103"/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4"/>
      <c r="AH86" s="25" t="s">
        <v>6</v>
      </c>
      <c r="AI86" s="27">
        <f>+COUNTIF(C87:AG88,"休")</f>
        <v>8</v>
      </c>
      <c r="AJ86" s="28" t="str">
        <f>IF(AI87&gt;0.285,"",IF(AI86&lt;AI83,"←計画日数が足りません",""))</f>
        <v/>
      </c>
    </row>
    <row r="87" spans="2:36" ht="13.5" customHeight="1" x14ac:dyDescent="0.15">
      <c r="B87" s="105" t="s">
        <v>0</v>
      </c>
      <c r="C87" s="106"/>
      <c r="D87" s="97"/>
      <c r="E87" s="97"/>
      <c r="F87" s="97"/>
      <c r="G87" s="97" t="s">
        <v>23</v>
      </c>
      <c r="H87" s="97" t="s">
        <v>23</v>
      </c>
      <c r="I87" s="95"/>
      <c r="J87" s="97"/>
      <c r="K87" s="97"/>
      <c r="L87" s="97"/>
      <c r="M87" s="97"/>
      <c r="N87" s="97" t="s">
        <v>23</v>
      </c>
      <c r="O87" s="97" t="s">
        <v>23</v>
      </c>
      <c r="P87" s="95"/>
      <c r="Q87" s="97"/>
      <c r="R87" s="97"/>
      <c r="S87" s="97"/>
      <c r="T87" s="97"/>
      <c r="U87" s="97" t="s">
        <v>23</v>
      </c>
      <c r="V87" s="97" t="s">
        <v>23</v>
      </c>
      <c r="W87" s="95"/>
      <c r="X87" s="97"/>
      <c r="Y87" s="97"/>
      <c r="Z87" s="97"/>
      <c r="AA87" s="97"/>
      <c r="AB87" s="97" t="s">
        <v>23</v>
      </c>
      <c r="AC87" s="97" t="s">
        <v>23</v>
      </c>
      <c r="AD87" s="95"/>
      <c r="AE87" s="97"/>
      <c r="AF87" s="97"/>
      <c r="AG87" s="98"/>
      <c r="AH87" s="25" t="s">
        <v>8</v>
      </c>
      <c r="AI87" s="29">
        <f>+AI86/AI85</f>
        <v>0.25806451612903225</v>
      </c>
    </row>
    <row r="88" spans="2:36" x14ac:dyDescent="0.15">
      <c r="B88" s="105"/>
      <c r="C88" s="106"/>
      <c r="D88" s="97"/>
      <c r="E88" s="97"/>
      <c r="F88" s="97"/>
      <c r="G88" s="97"/>
      <c r="H88" s="97"/>
      <c r="I88" s="95"/>
      <c r="J88" s="97"/>
      <c r="K88" s="97"/>
      <c r="L88" s="97"/>
      <c r="M88" s="97"/>
      <c r="N88" s="97"/>
      <c r="O88" s="97"/>
      <c r="P88" s="95"/>
      <c r="Q88" s="97"/>
      <c r="R88" s="97"/>
      <c r="S88" s="97"/>
      <c r="T88" s="97"/>
      <c r="U88" s="97"/>
      <c r="V88" s="97"/>
      <c r="W88" s="95"/>
      <c r="X88" s="97"/>
      <c r="Y88" s="97"/>
      <c r="Z88" s="97"/>
      <c r="AA88" s="97"/>
      <c r="AB88" s="97"/>
      <c r="AC88" s="97"/>
      <c r="AD88" s="95"/>
      <c r="AE88" s="97"/>
      <c r="AF88" s="97"/>
      <c r="AG88" s="98"/>
      <c r="AH88" s="25" t="s">
        <v>9</v>
      </c>
      <c r="AI88" s="27">
        <f>+COUNTA(C89:AG90)</f>
        <v>8</v>
      </c>
    </row>
    <row r="89" spans="2:36" x14ac:dyDescent="0.15">
      <c r="B89" s="99" t="s">
        <v>7</v>
      </c>
      <c r="C89" s="101"/>
      <c r="D89" s="95"/>
      <c r="E89" s="95"/>
      <c r="F89" s="95"/>
      <c r="G89" s="95" t="s">
        <v>23</v>
      </c>
      <c r="H89" s="95" t="s">
        <v>23</v>
      </c>
      <c r="I89" s="113"/>
      <c r="J89" s="95"/>
      <c r="K89" s="95" t="s">
        <v>25</v>
      </c>
      <c r="L89" s="95"/>
      <c r="M89" s="95"/>
      <c r="N89" s="95"/>
      <c r="O89" s="95" t="s">
        <v>23</v>
      </c>
      <c r="P89" s="113"/>
      <c r="Q89" s="95"/>
      <c r="R89" s="95"/>
      <c r="S89" s="95"/>
      <c r="T89" s="95"/>
      <c r="U89" s="95" t="s">
        <v>23</v>
      </c>
      <c r="V89" s="95" t="s">
        <v>23</v>
      </c>
      <c r="W89" s="113"/>
      <c r="X89" s="95"/>
      <c r="Y89" s="95"/>
      <c r="Z89" s="95"/>
      <c r="AA89" s="95"/>
      <c r="AB89" s="95" t="s">
        <v>23</v>
      </c>
      <c r="AC89" s="95" t="s">
        <v>23</v>
      </c>
      <c r="AD89" s="113"/>
      <c r="AE89" s="95"/>
      <c r="AF89" s="95"/>
      <c r="AG89" s="93"/>
      <c r="AH89" s="30" t="s">
        <v>4</v>
      </c>
      <c r="AI89" s="31">
        <f>+AI88/AI85</f>
        <v>0.25806451612903225</v>
      </c>
    </row>
    <row r="90" spans="2:36" x14ac:dyDescent="0.15">
      <c r="B90" s="100"/>
      <c r="C90" s="102"/>
      <c r="D90" s="96"/>
      <c r="E90" s="96"/>
      <c r="F90" s="96"/>
      <c r="G90" s="96"/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96"/>
      <c r="AB90" s="96"/>
      <c r="AC90" s="96"/>
      <c r="AD90" s="96"/>
      <c r="AE90" s="96"/>
      <c r="AF90" s="96"/>
      <c r="AG90" s="94"/>
      <c r="AH90" s="32" t="s">
        <v>13</v>
      </c>
      <c r="AI90" s="33" t="str">
        <f>IF(7&gt;AI85,"対象外",IF(AI88&gt;=AI83,"OK","NG"))</f>
        <v>OK</v>
      </c>
      <c r="AJ90" s="28" t="str">
        <f>IF(AI90="対象外","←７日間に満たない期間は達成判定の対象外",IF(AI90="NG","←月単位未達成","←月単位達成"))</f>
        <v>←月単位達成</v>
      </c>
    </row>
    <row r="91" spans="2:36" hidden="1" x14ac:dyDescent="0.15">
      <c r="C91" s="42">
        <f t="shared" ref="C91:AG91" si="29">IF(AND(DAY(C83)&gt;=22,DAY(C83)&lt;=28,C84="土"),1,0)</f>
        <v>0</v>
      </c>
      <c r="D91" s="42">
        <f t="shared" si="29"/>
        <v>0</v>
      </c>
      <c r="E91" s="42">
        <f t="shared" si="29"/>
        <v>0</v>
      </c>
      <c r="F91" s="42">
        <f t="shared" si="29"/>
        <v>0</v>
      </c>
      <c r="G91" s="42">
        <f t="shared" si="29"/>
        <v>0</v>
      </c>
      <c r="H91" s="42">
        <f t="shared" si="29"/>
        <v>0</v>
      </c>
      <c r="I91" s="42">
        <f t="shared" si="29"/>
        <v>0</v>
      </c>
      <c r="J91" s="42">
        <f t="shared" si="29"/>
        <v>0</v>
      </c>
      <c r="K91" s="42">
        <f t="shared" si="29"/>
        <v>0</v>
      </c>
      <c r="L91" s="42">
        <f t="shared" si="29"/>
        <v>0</v>
      </c>
      <c r="M91" s="42">
        <f t="shared" si="29"/>
        <v>0</v>
      </c>
      <c r="N91" s="42">
        <f t="shared" si="29"/>
        <v>0</v>
      </c>
      <c r="O91" s="42">
        <f t="shared" si="29"/>
        <v>0</v>
      </c>
      <c r="P91" s="42">
        <f t="shared" si="29"/>
        <v>0</v>
      </c>
      <c r="Q91" s="42">
        <f t="shared" si="29"/>
        <v>0</v>
      </c>
      <c r="R91" s="42">
        <f t="shared" si="29"/>
        <v>0</v>
      </c>
      <c r="S91" s="42">
        <f t="shared" si="29"/>
        <v>0</v>
      </c>
      <c r="T91" s="42">
        <f t="shared" si="29"/>
        <v>0</v>
      </c>
      <c r="U91" s="42">
        <f t="shared" si="29"/>
        <v>0</v>
      </c>
      <c r="V91" s="42">
        <f t="shared" si="29"/>
        <v>0</v>
      </c>
      <c r="W91" s="42">
        <f t="shared" si="29"/>
        <v>0</v>
      </c>
      <c r="X91" s="42">
        <f t="shared" si="29"/>
        <v>0</v>
      </c>
      <c r="Y91" s="42">
        <f t="shared" si="29"/>
        <v>0</v>
      </c>
      <c r="Z91" s="42">
        <f t="shared" si="29"/>
        <v>0</v>
      </c>
      <c r="AA91" s="42">
        <f t="shared" si="29"/>
        <v>0</v>
      </c>
      <c r="AB91" s="42">
        <f t="shared" si="29"/>
        <v>1</v>
      </c>
      <c r="AC91" s="42">
        <f t="shared" si="29"/>
        <v>0</v>
      </c>
      <c r="AD91" s="42">
        <f t="shared" si="29"/>
        <v>0</v>
      </c>
      <c r="AE91" s="42">
        <f t="shared" si="29"/>
        <v>0</v>
      </c>
      <c r="AF91" s="42">
        <f t="shared" si="29"/>
        <v>0</v>
      </c>
      <c r="AG91" s="42">
        <f t="shared" si="29"/>
        <v>0</v>
      </c>
      <c r="AH91" s="43" t="s">
        <v>21</v>
      </c>
      <c r="AI91" s="44">
        <f>_xlfn.AGGREGATE(9,6,C91:AG91)</f>
        <v>1</v>
      </c>
      <c r="AJ91" s="28"/>
    </row>
    <row r="92" spans="2:36" hidden="1" x14ac:dyDescent="0.15">
      <c r="C92" s="45">
        <f t="shared" ref="C92:AG92" si="30">IF(AND(DAY(C83)&gt;=22,DAY(C83)&lt;=28,C84="土",OR(C89="休",C89="雨")),1,0)</f>
        <v>0</v>
      </c>
      <c r="D92" s="45">
        <f t="shared" si="30"/>
        <v>0</v>
      </c>
      <c r="E92" s="45">
        <f t="shared" si="30"/>
        <v>0</v>
      </c>
      <c r="F92" s="45">
        <f t="shared" si="30"/>
        <v>0</v>
      </c>
      <c r="G92" s="45">
        <f t="shared" si="30"/>
        <v>0</v>
      </c>
      <c r="H92" s="45">
        <f t="shared" si="30"/>
        <v>0</v>
      </c>
      <c r="I92" s="45">
        <f t="shared" si="30"/>
        <v>0</v>
      </c>
      <c r="J92" s="45">
        <f t="shared" si="30"/>
        <v>0</v>
      </c>
      <c r="K92" s="45">
        <f t="shared" si="30"/>
        <v>0</v>
      </c>
      <c r="L92" s="45">
        <f t="shared" si="30"/>
        <v>0</v>
      </c>
      <c r="M92" s="45">
        <f t="shared" si="30"/>
        <v>0</v>
      </c>
      <c r="N92" s="45">
        <f t="shared" si="30"/>
        <v>0</v>
      </c>
      <c r="O92" s="45">
        <f t="shared" si="30"/>
        <v>0</v>
      </c>
      <c r="P92" s="45">
        <f t="shared" si="30"/>
        <v>0</v>
      </c>
      <c r="Q92" s="45">
        <f t="shared" si="30"/>
        <v>0</v>
      </c>
      <c r="R92" s="45">
        <f t="shared" si="30"/>
        <v>0</v>
      </c>
      <c r="S92" s="45">
        <f t="shared" si="30"/>
        <v>0</v>
      </c>
      <c r="T92" s="45">
        <f t="shared" si="30"/>
        <v>0</v>
      </c>
      <c r="U92" s="45">
        <f t="shared" si="30"/>
        <v>0</v>
      </c>
      <c r="V92" s="45">
        <f t="shared" si="30"/>
        <v>0</v>
      </c>
      <c r="W92" s="45">
        <f t="shared" si="30"/>
        <v>0</v>
      </c>
      <c r="X92" s="45">
        <f t="shared" si="30"/>
        <v>0</v>
      </c>
      <c r="Y92" s="45">
        <f t="shared" si="30"/>
        <v>0</v>
      </c>
      <c r="Z92" s="45">
        <f t="shared" si="30"/>
        <v>0</v>
      </c>
      <c r="AA92" s="45">
        <f t="shared" si="30"/>
        <v>0</v>
      </c>
      <c r="AB92" s="45">
        <f t="shared" si="30"/>
        <v>1</v>
      </c>
      <c r="AC92" s="45">
        <f t="shared" si="30"/>
        <v>0</v>
      </c>
      <c r="AD92" s="45">
        <f t="shared" si="30"/>
        <v>0</v>
      </c>
      <c r="AE92" s="45">
        <f t="shared" si="30"/>
        <v>0</v>
      </c>
      <c r="AF92" s="45">
        <f t="shared" si="30"/>
        <v>0</v>
      </c>
      <c r="AG92" s="45">
        <f t="shared" si="30"/>
        <v>0</v>
      </c>
      <c r="AH92" s="43" t="s">
        <v>22</v>
      </c>
      <c r="AI92" s="44">
        <f>_xlfn.AGGREGATE(9,6,C92:AG92)</f>
        <v>1</v>
      </c>
      <c r="AJ92" s="28"/>
    </row>
    <row r="94" spans="2:36" hidden="1" x14ac:dyDescent="0.15">
      <c r="C94" s="2">
        <f>YEAR(C97)</f>
        <v>2024</v>
      </c>
      <c r="D94" s="2">
        <f>MONTH(C97)</f>
        <v>11</v>
      </c>
    </row>
    <row r="95" spans="2:36" x14ac:dyDescent="0.15">
      <c r="B95" s="6" t="s">
        <v>14</v>
      </c>
      <c r="C95" s="107">
        <f>C97</f>
        <v>45597</v>
      </c>
      <c r="D95" s="108"/>
      <c r="E95" s="108"/>
      <c r="F95" s="108"/>
      <c r="G95" s="108"/>
      <c r="H95" s="108"/>
      <c r="I95" s="108"/>
      <c r="J95" s="108"/>
      <c r="K95" s="108"/>
      <c r="L95" s="108"/>
      <c r="M95" s="108"/>
      <c r="N95" s="108"/>
      <c r="O95" s="108"/>
      <c r="P95" s="108"/>
      <c r="Q95" s="108"/>
      <c r="R95" s="108"/>
      <c r="S95" s="108"/>
      <c r="T95" s="108"/>
      <c r="U95" s="108"/>
      <c r="V95" s="108"/>
      <c r="W95" s="108"/>
      <c r="X95" s="108"/>
      <c r="Y95" s="108"/>
      <c r="Z95" s="108"/>
      <c r="AA95" s="108"/>
      <c r="AB95" s="108"/>
      <c r="AC95" s="108"/>
      <c r="AD95" s="108"/>
      <c r="AE95" s="108"/>
      <c r="AF95" s="108"/>
      <c r="AG95" s="108"/>
      <c r="AH95" s="108"/>
      <c r="AI95" s="109"/>
    </row>
    <row r="96" spans="2:36" hidden="1" x14ac:dyDescent="0.15">
      <c r="B96" s="34"/>
      <c r="C96" s="21">
        <f>DATE($C94,$D94,1)</f>
        <v>45597</v>
      </c>
      <c r="D96" s="21">
        <f t="shared" ref="D96:AG96" si="31">C96+1</f>
        <v>45598</v>
      </c>
      <c r="E96" s="21">
        <f t="shared" si="31"/>
        <v>45599</v>
      </c>
      <c r="F96" s="21">
        <f t="shared" si="31"/>
        <v>45600</v>
      </c>
      <c r="G96" s="21">
        <f t="shared" si="31"/>
        <v>45601</v>
      </c>
      <c r="H96" s="21">
        <f t="shared" si="31"/>
        <v>45602</v>
      </c>
      <c r="I96" s="21">
        <f t="shared" si="31"/>
        <v>45603</v>
      </c>
      <c r="J96" s="21">
        <f t="shared" si="31"/>
        <v>45604</v>
      </c>
      <c r="K96" s="21">
        <f t="shared" si="31"/>
        <v>45605</v>
      </c>
      <c r="L96" s="21">
        <f t="shared" si="31"/>
        <v>45606</v>
      </c>
      <c r="M96" s="21">
        <f t="shared" si="31"/>
        <v>45607</v>
      </c>
      <c r="N96" s="21">
        <f t="shared" si="31"/>
        <v>45608</v>
      </c>
      <c r="O96" s="21">
        <f t="shared" si="31"/>
        <v>45609</v>
      </c>
      <c r="P96" s="21">
        <f t="shared" si="31"/>
        <v>45610</v>
      </c>
      <c r="Q96" s="21">
        <f t="shared" si="31"/>
        <v>45611</v>
      </c>
      <c r="R96" s="21">
        <f t="shared" si="31"/>
        <v>45612</v>
      </c>
      <c r="S96" s="21">
        <f t="shared" si="31"/>
        <v>45613</v>
      </c>
      <c r="T96" s="21">
        <f t="shared" si="31"/>
        <v>45614</v>
      </c>
      <c r="U96" s="21">
        <f t="shared" si="31"/>
        <v>45615</v>
      </c>
      <c r="V96" s="21">
        <f t="shared" si="31"/>
        <v>45616</v>
      </c>
      <c r="W96" s="21">
        <f t="shared" si="31"/>
        <v>45617</v>
      </c>
      <c r="X96" s="21">
        <f t="shared" si="31"/>
        <v>45618</v>
      </c>
      <c r="Y96" s="21">
        <f t="shared" si="31"/>
        <v>45619</v>
      </c>
      <c r="Z96" s="21">
        <f t="shared" si="31"/>
        <v>45620</v>
      </c>
      <c r="AA96" s="21">
        <f t="shared" si="31"/>
        <v>45621</v>
      </c>
      <c r="AB96" s="21">
        <f t="shared" si="31"/>
        <v>45622</v>
      </c>
      <c r="AC96" s="21">
        <f t="shared" si="31"/>
        <v>45623</v>
      </c>
      <c r="AD96" s="21">
        <f t="shared" si="31"/>
        <v>45624</v>
      </c>
      <c r="AE96" s="21">
        <f t="shared" si="31"/>
        <v>45625</v>
      </c>
      <c r="AF96" s="21">
        <f t="shared" si="31"/>
        <v>45626</v>
      </c>
      <c r="AG96" s="21">
        <f t="shared" si="31"/>
        <v>45627</v>
      </c>
      <c r="AH96" s="35"/>
      <c r="AI96" s="36"/>
    </row>
    <row r="97" spans="2:36" x14ac:dyDescent="0.15">
      <c r="B97" s="19" t="s">
        <v>15</v>
      </c>
      <c r="C97" s="37">
        <f>IF(EDATE(C82,1)&gt;$G$5,"",EDATE(C82,1))</f>
        <v>45597</v>
      </c>
      <c r="D97" s="21">
        <f t="shared" ref="D97:AG97" si="32">IF(D96&gt;$G$5,"",IF(C97=EOMONTH(DATE($C94,$D94,1),0),"",IF(C97="","",C97+1)))</f>
        <v>45598</v>
      </c>
      <c r="E97" s="21">
        <f t="shared" si="32"/>
        <v>45599</v>
      </c>
      <c r="F97" s="21">
        <f t="shared" si="32"/>
        <v>45600</v>
      </c>
      <c r="G97" s="21">
        <f t="shared" si="32"/>
        <v>45601</v>
      </c>
      <c r="H97" s="21">
        <f t="shared" si="32"/>
        <v>45602</v>
      </c>
      <c r="I97" s="21">
        <f t="shared" si="32"/>
        <v>45603</v>
      </c>
      <c r="J97" s="21">
        <f t="shared" si="32"/>
        <v>45604</v>
      </c>
      <c r="K97" s="21">
        <f t="shared" si="32"/>
        <v>45605</v>
      </c>
      <c r="L97" s="21">
        <f t="shared" si="32"/>
        <v>45606</v>
      </c>
      <c r="M97" s="21">
        <f t="shared" si="32"/>
        <v>45607</v>
      </c>
      <c r="N97" s="21">
        <f t="shared" si="32"/>
        <v>45608</v>
      </c>
      <c r="O97" s="21">
        <f t="shared" si="32"/>
        <v>45609</v>
      </c>
      <c r="P97" s="21">
        <f t="shared" si="32"/>
        <v>45610</v>
      </c>
      <c r="Q97" s="21">
        <f t="shared" si="32"/>
        <v>45611</v>
      </c>
      <c r="R97" s="21">
        <f t="shared" si="32"/>
        <v>45612</v>
      </c>
      <c r="S97" s="21">
        <f t="shared" si="32"/>
        <v>45613</v>
      </c>
      <c r="T97" s="21">
        <f t="shared" si="32"/>
        <v>45614</v>
      </c>
      <c r="U97" s="21">
        <f t="shared" si="32"/>
        <v>45615</v>
      </c>
      <c r="V97" s="21">
        <f t="shared" si="32"/>
        <v>45616</v>
      </c>
      <c r="W97" s="21">
        <f t="shared" si="32"/>
        <v>45617</v>
      </c>
      <c r="X97" s="21">
        <f t="shared" si="32"/>
        <v>45618</v>
      </c>
      <c r="Y97" s="21">
        <f t="shared" si="32"/>
        <v>45619</v>
      </c>
      <c r="Z97" s="21">
        <f t="shared" si="32"/>
        <v>45620</v>
      </c>
      <c r="AA97" s="21">
        <f t="shared" si="32"/>
        <v>45621</v>
      </c>
      <c r="AB97" s="21">
        <f t="shared" si="32"/>
        <v>45622</v>
      </c>
      <c r="AC97" s="21">
        <f t="shared" si="32"/>
        <v>45623</v>
      </c>
      <c r="AD97" s="21">
        <f t="shared" si="32"/>
        <v>45624</v>
      </c>
      <c r="AE97" s="21">
        <f t="shared" si="32"/>
        <v>45625</v>
      </c>
      <c r="AF97" s="21">
        <f t="shared" si="32"/>
        <v>45626</v>
      </c>
      <c r="AG97" s="21" t="str">
        <f t="shared" si="32"/>
        <v/>
      </c>
      <c r="AH97" s="22" t="s">
        <v>16</v>
      </c>
      <c r="AI97" s="23">
        <f>+COUNTIFS(C98:AG98,"土",C99:AG99,"")+COUNTIFS(C98:AG98,"日",C99:AG99,"")</f>
        <v>9</v>
      </c>
    </row>
    <row r="98" spans="2:36" x14ac:dyDescent="0.15">
      <c r="B98" s="24" t="s">
        <v>5</v>
      </c>
      <c r="C98" s="46" t="str">
        <f>IFERROR(TEXT(WEEKDAY(+C97),"aaa"),"")</f>
        <v>金</v>
      </c>
      <c r="D98" s="46" t="str">
        <f t="shared" ref="D98:AG98" si="33">IFERROR(TEXT(WEEKDAY(+D97),"aaa"),"")</f>
        <v>土</v>
      </c>
      <c r="E98" s="46" t="str">
        <f t="shared" si="33"/>
        <v>日</v>
      </c>
      <c r="F98" s="46" t="str">
        <f t="shared" si="33"/>
        <v>月</v>
      </c>
      <c r="G98" s="46" t="str">
        <f t="shared" si="33"/>
        <v>火</v>
      </c>
      <c r="H98" s="46" t="str">
        <f t="shared" si="33"/>
        <v>水</v>
      </c>
      <c r="I98" s="46" t="str">
        <f t="shared" si="33"/>
        <v>木</v>
      </c>
      <c r="J98" s="46" t="str">
        <f t="shared" si="33"/>
        <v>金</v>
      </c>
      <c r="K98" s="46" t="str">
        <f t="shared" si="33"/>
        <v>土</v>
      </c>
      <c r="L98" s="46" t="str">
        <f t="shared" si="33"/>
        <v>日</v>
      </c>
      <c r="M98" s="46" t="str">
        <f t="shared" si="33"/>
        <v>月</v>
      </c>
      <c r="N98" s="46" t="str">
        <f t="shared" si="33"/>
        <v>火</v>
      </c>
      <c r="O98" s="46" t="str">
        <f t="shared" si="33"/>
        <v>水</v>
      </c>
      <c r="P98" s="46" t="str">
        <f t="shared" si="33"/>
        <v>木</v>
      </c>
      <c r="Q98" s="46" t="str">
        <f t="shared" si="33"/>
        <v>金</v>
      </c>
      <c r="R98" s="46" t="str">
        <f t="shared" si="33"/>
        <v>土</v>
      </c>
      <c r="S98" s="46" t="str">
        <f t="shared" si="33"/>
        <v>日</v>
      </c>
      <c r="T98" s="46" t="str">
        <f t="shared" si="33"/>
        <v>月</v>
      </c>
      <c r="U98" s="46" t="str">
        <f t="shared" si="33"/>
        <v>火</v>
      </c>
      <c r="V98" s="46" t="str">
        <f t="shared" si="33"/>
        <v>水</v>
      </c>
      <c r="W98" s="46" t="str">
        <f t="shared" si="33"/>
        <v>木</v>
      </c>
      <c r="X98" s="46" t="str">
        <f t="shared" si="33"/>
        <v>金</v>
      </c>
      <c r="Y98" s="46" t="str">
        <f t="shared" si="33"/>
        <v>土</v>
      </c>
      <c r="Z98" s="46" t="str">
        <f t="shared" si="33"/>
        <v>日</v>
      </c>
      <c r="AA98" s="46" t="str">
        <f t="shared" si="33"/>
        <v>月</v>
      </c>
      <c r="AB98" s="46" t="str">
        <f t="shared" si="33"/>
        <v>火</v>
      </c>
      <c r="AC98" s="46" t="str">
        <f t="shared" si="33"/>
        <v>水</v>
      </c>
      <c r="AD98" s="46" t="str">
        <f t="shared" si="33"/>
        <v>木</v>
      </c>
      <c r="AE98" s="46" t="str">
        <f t="shared" si="33"/>
        <v>金</v>
      </c>
      <c r="AF98" s="46" t="str">
        <f t="shared" si="33"/>
        <v>土</v>
      </c>
      <c r="AG98" s="46" t="str">
        <f t="shared" si="33"/>
        <v/>
      </c>
      <c r="AH98" s="22" t="s">
        <v>20</v>
      </c>
      <c r="AI98" s="23">
        <f>+COUNTIF(C99:AG99,"夏休")+COUNTIF(C99:AG99,"冬休")+COUNTIF(C99:AG99,"中止")+COUNTIF(C99:AG99,"工場")+COUNTIF(C99:AG99,"他")</f>
        <v>0</v>
      </c>
    </row>
    <row r="99" spans="2:36" ht="13.5" customHeight="1" x14ac:dyDescent="0.15">
      <c r="B99" s="110" t="s">
        <v>19</v>
      </c>
      <c r="C99" s="112"/>
      <c r="D99" s="103"/>
      <c r="E99" s="103"/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/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4"/>
      <c r="AH99" s="25" t="s">
        <v>2</v>
      </c>
      <c r="AI99" s="26">
        <f>COUNT(C97:AG97)-AI98</f>
        <v>30</v>
      </c>
    </row>
    <row r="100" spans="2:36" ht="13.5" customHeight="1" x14ac:dyDescent="0.15">
      <c r="B100" s="111"/>
      <c r="C100" s="112"/>
      <c r="D100" s="103"/>
      <c r="E100" s="103"/>
      <c r="F100" s="103"/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/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4"/>
      <c r="AH100" s="25" t="s">
        <v>6</v>
      </c>
      <c r="AI100" s="27">
        <f>+COUNTIF(C101:AG102,"休")</f>
        <v>9</v>
      </c>
      <c r="AJ100" s="28" t="str">
        <f>IF(AI101&gt;0.285,"",IF(AI100&lt;AI97,"←計画日数が足りません",""))</f>
        <v/>
      </c>
    </row>
    <row r="101" spans="2:36" ht="13.5" customHeight="1" x14ac:dyDescent="0.15">
      <c r="B101" s="105" t="s">
        <v>0</v>
      </c>
      <c r="C101" s="106"/>
      <c r="D101" s="97" t="s">
        <v>23</v>
      </c>
      <c r="E101" s="97" t="s">
        <v>23</v>
      </c>
      <c r="F101" s="97"/>
      <c r="G101" s="95"/>
      <c r="H101" s="97"/>
      <c r="I101" s="97"/>
      <c r="J101" s="97"/>
      <c r="K101" s="97" t="s">
        <v>23</v>
      </c>
      <c r="L101" s="97" t="s">
        <v>23</v>
      </c>
      <c r="M101" s="97"/>
      <c r="N101" s="95"/>
      <c r="O101" s="97"/>
      <c r="P101" s="97"/>
      <c r="Q101" s="97"/>
      <c r="R101" s="97" t="s">
        <v>23</v>
      </c>
      <c r="S101" s="97" t="s">
        <v>23</v>
      </c>
      <c r="T101" s="97"/>
      <c r="U101" s="95"/>
      <c r="V101" s="97"/>
      <c r="W101" s="97"/>
      <c r="X101" s="97"/>
      <c r="Y101" s="97" t="s">
        <v>23</v>
      </c>
      <c r="Z101" s="97" t="s">
        <v>23</v>
      </c>
      <c r="AA101" s="97"/>
      <c r="AB101" s="95"/>
      <c r="AC101" s="97"/>
      <c r="AD101" s="97"/>
      <c r="AE101" s="97"/>
      <c r="AF101" s="97" t="s">
        <v>23</v>
      </c>
      <c r="AG101" s="98"/>
      <c r="AH101" s="25" t="s">
        <v>8</v>
      </c>
      <c r="AI101" s="29">
        <f>+AI100/AI99</f>
        <v>0.3</v>
      </c>
    </row>
    <row r="102" spans="2:36" x14ac:dyDescent="0.15">
      <c r="B102" s="105"/>
      <c r="C102" s="106"/>
      <c r="D102" s="97"/>
      <c r="E102" s="97"/>
      <c r="F102" s="97"/>
      <c r="G102" s="95"/>
      <c r="H102" s="97"/>
      <c r="I102" s="97"/>
      <c r="J102" s="97"/>
      <c r="K102" s="97"/>
      <c r="L102" s="97"/>
      <c r="M102" s="97"/>
      <c r="N102" s="95"/>
      <c r="O102" s="97"/>
      <c r="P102" s="97"/>
      <c r="Q102" s="97"/>
      <c r="R102" s="97"/>
      <c r="S102" s="97"/>
      <c r="T102" s="97"/>
      <c r="U102" s="95"/>
      <c r="V102" s="97"/>
      <c r="W102" s="97"/>
      <c r="X102" s="97"/>
      <c r="Y102" s="97"/>
      <c r="Z102" s="97"/>
      <c r="AA102" s="97"/>
      <c r="AB102" s="95"/>
      <c r="AC102" s="97"/>
      <c r="AD102" s="97"/>
      <c r="AE102" s="97"/>
      <c r="AF102" s="97"/>
      <c r="AG102" s="98"/>
      <c r="AH102" s="25" t="s">
        <v>9</v>
      </c>
      <c r="AI102" s="27">
        <f>+COUNTA(C103:AG104)</f>
        <v>9</v>
      </c>
    </row>
    <row r="103" spans="2:36" x14ac:dyDescent="0.15">
      <c r="B103" s="99" t="s">
        <v>7</v>
      </c>
      <c r="C103" s="101"/>
      <c r="D103" s="95" t="s">
        <v>23</v>
      </c>
      <c r="E103" s="95" t="s">
        <v>23</v>
      </c>
      <c r="F103" s="95"/>
      <c r="G103" s="113"/>
      <c r="H103" s="95"/>
      <c r="I103" s="95"/>
      <c r="J103" s="95"/>
      <c r="K103" s="95" t="s">
        <v>23</v>
      </c>
      <c r="L103" s="95" t="s">
        <v>23</v>
      </c>
      <c r="M103" s="95"/>
      <c r="N103" s="113"/>
      <c r="O103" s="95"/>
      <c r="P103" s="95"/>
      <c r="Q103" s="95"/>
      <c r="R103" s="95" t="s">
        <v>23</v>
      </c>
      <c r="S103" s="95" t="s">
        <v>23</v>
      </c>
      <c r="T103" s="95"/>
      <c r="U103" s="113"/>
      <c r="V103" s="95"/>
      <c r="W103" s="95"/>
      <c r="X103" s="95"/>
      <c r="Y103" s="95" t="s">
        <v>23</v>
      </c>
      <c r="Z103" s="95" t="s">
        <v>23</v>
      </c>
      <c r="AA103" s="95"/>
      <c r="AB103" s="113"/>
      <c r="AC103" s="95"/>
      <c r="AD103" s="95"/>
      <c r="AE103" s="95"/>
      <c r="AF103" s="95" t="s">
        <v>23</v>
      </c>
      <c r="AG103" s="93"/>
      <c r="AH103" s="30" t="s">
        <v>4</v>
      </c>
      <c r="AI103" s="31">
        <f>+AI102/AI99</f>
        <v>0.3</v>
      </c>
    </row>
    <row r="104" spans="2:36" x14ac:dyDescent="0.15">
      <c r="B104" s="100"/>
      <c r="C104" s="102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4"/>
      <c r="AH104" s="32" t="s">
        <v>13</v>
      </c>
      <c r="AI104" s="33" t="str">
        <f>IF(7&gt;AI99,"対象外",IF(AI102&gt;=AI97,"OK","NG"))</f>
        <v>OK</v>
      </c>
      <c r="AJ104" s="28" t="str">
        <f>IF(AI104="対象外","←７日間に満たない期間は達成判定の対象外",IF(AI104="NG","←月単位未達成","←月単位達成"))</f>
        <v>←月単位達成</v>
      </c>
    </row>
    <row r="105" spans="2:36" hidden="1" x14ac:dyDescent="0.15">
      <c r="C105" s="42">
        <f t="shared" ref="C105:AG105" si="34">IF(AND(DAY(C97)&gt;=22,DAY(C97)&lt;=28,C98="土"),1,0)</f>
        <v>0</v>
      </c>
      <c r="D105" s="42">
        <f t="shared" si="34"/>
        <v>0</v>
      </c>
      <c r="E105" s="42">
        <f t="shared" si="34"/>
        <v>0</v>
      </c>
      <c r="F105" s="42">
        <f t="shared" si="34"/>
        <v>0</v>
      </c>
      <c r="G105" s="42">
        <f t="shared" si="34"/>
        <v>0</v>
      </c>
      <c r="H105" s="42">
        <f t="shared" si="34"/>
        <v>0</v>
      </c>
      <c r="I105" s="42">
        <f t="shared" si="34"/>
        <v>0</v>
      </c>
      <c r="J105" s="42">
        <f t="shared" si="34"/>
        <v>0</v>
      </c>
      <c r="K105" s="42">
        <f t="shared" si="34"/>
        <v>0</v>
      </c>
      <c r="L105" s="42">
        <f t="shared" si="34"/>
        <v>0</v>
      </c>
      <c r="M105" s="42">
        <f t="shared" si="34"/>
        <v>0</v>
      </c>
      <c r="N105" s="42">
        <f t="shared" si="34"/>
        <v>0</v>
      </c>
      <c r="O105" s="42">
        <f t="shared" si="34"/>
        <v>0</v>
      </c>
      <c r="P105" s="42">
        <f t="shared" si="34"/>
        <v>0</v>
      </c>
      <c r="Q105" s="42">
        <f t="shared" si="34"/>
        <v>0</v>
      </c>
      <c r="R105" s="42">
        <f t="shared" si="34"/>
        <v>0</v>
      </c>
      <c r="S105" s="42">
        <f t="shared" si="34"/>
        <v>0</v>
      </c>
      <c r="T105" s="42">
        <f t="shared" si="34"/>
        <v>0</v>
      </c>
      <c r="U105" s="42">
        <f t="shared" si="34"/>
        <v>0</v>
      </c>
      <c r="V105" s="42">
        <f t="shared" si="34"/>
        <v>0</v>
      </c>
      <c r="W105" s="42">
        <f t="shared" si="34"/>
        <v>0</v>
      </c>
      <c r="X105" s="42">
        <f t="shared" si="34"/>
        <v>0</v>
      </c>
      <c r="Y105" s="42">
        <f t="shared" si="34"/>
        <v>1</v>
      </c>
      <c r="Z105" s="42">
        <f t="shared" si="34"/>
        <v>0</v>
      </c>
      <c r="AA105" s="42">
        <f t="shared" si="34"/>
        <v>0</v>
      </c>
      <c r="AB105" s="42">
        <f t="shared" si="34"/>
        <v>0</v>
      </c>
      <c r="AC105" s="42">
        <f t="shared" si="34"/>
        <v>0</v>
      </c>
      <c r="AD105" s="42">
        <f t="shared" si="34"/>
        <v>0</v>
      </c>
      <c r="AE105" s="42">
        <f t="shared" si="34"/>
        <v>0</v>
      </c>
      <c r="AF105" s="42">
        <f t="shared" si="34"/>
        <v>0</v>
      </c>
      <c r="AG105" s="42" t="e">
        <f t="shared" si="34"/>
        <v>#VALUE!</v>
      </c>
      <c r="AH105" s="43" t="s">
        <v>21</v>
      </c>
      <c r="AI105" s="44">
        <f>_xlfn.AGGREGATE(9,6,C105:AG105)</f>
        <v>1</v>
      </c>
      <c r="AJ105" s="28"/>
    </row>
    <row r="106" spans="2:36" hidden="1" x14ac:dyDescent="0.15">
      <c r="C106" s="45">
        <f t="shared" ref="C106:AG106" si="35">IF(AND(DAY(C97)&gt;=22,DAY(C97)&lt;=28,C98="土",OR(C103="休",C103="雨")),1,0)</f>
        <v>0</v>
      </c>
      <c r="D106" s="45">
        <f t="shared" si="35"/>
        <v>0</v>
      </c>
      <c r="E106" s="45">
        <f t="shared" si="35"/>
        <v>0</v>
      </c>
      <c r="F106" s="45">
        <f t="shared" si="35"/>
        <v>0</v>
      </c>
      <c r="G106" s="45">
        <f t="shared" si="35"/>
        <v>0</v>
      </c>
      <c r="H106" s="45">
        <f t="shared" si="35"/>
        <v>0</v>
      </c>
      <c r="I106" s="45">
        <f t="shared" si="35"/>
        <v>0</v>
      </c>
      <c r="J106" s="45">
        <f t="shared" si="35"/>
        <v>0</v>
      </c>
      <c r="K106" s="45">
        <f t="shared" si="35"/>
        <v>0</v>
      </c>
      <c r="L106" s="45">
        <f t="shared" si="35"/>
        <v>0</v>
      </c>
      <c r="M106" s="45">
        <f t="shared" si="35"/>
        <v>0</v>
      </c>
      <c r="N106" s="45">
        <f t="shared" si="35"/>
        <v>0</v>
      </c>
      <c r="O106" s="45">
        <f t="shared" si="35"/>
        <v>0</v>
      </c>
      <c r="P106" s="45">
        <f t="shared" si="35"/>
        <v>0</v>
      </c>
      <c r="Q106" s="45">
        <f t="shared" si="35"/>
        <v>0</v>
      </c>
      <c r="R106" s="45">
        <f t="shared" si="35"/>
        <v>0</v>
      </c>
      <c r="S106" s="45">
        <f t="shared" si="35"/>
        <v>0</v>
      </c>
      <c r="T106" s="45">
        <f t="shared" si="35"/>
        <v>0</v>
      </c>
      <c r="U106" s="45">
        <f t="shared" si="35"/>
        <v>0</v>
      </c>
      <c r="V106" s="45">
        <f t="shared" si="35"/>
        <v>0</v>
      </c>
      <c r="W106" s="45">
        <f t="shared" si="35"/>
        <v>0</v>
      </c>
      <c r="X106" s="45">
        <f t="shared" si="35"/>
        <v>0</v>
      </c>
      <c r="Y106" s="45">
        <f t="shared" si="35"/>
        <v>1</v>
      </c>
      <c r="Z106" s="45">
        <f t="shared" si="35"/>
        <v>0</v>
      </c>
      <c r="AA106" s="45">
        <f t="shared" si="35"/>
        <v>0</v>
      </c>
      <c r="AB106" s="45">
        <f t="shared" si="35"/>
        <v>0</v>
      </c>
      <c r="AC106" s="45">
        <f t="shared" si="35"/>
        <v>0</v>
      </c>
      <c r="AD106" s="45">
        <f t="shared" si="35"/>
        <v>0</v>
      </c>
      <c r="AE106" s="45">
        <f t="shared" si="35"/>
        <v>0</v>
      </c>
      <c r="AF106" s="45">
        <f t="shared" si="35"/>
        <v>0</v>
      </c>
      <c r="AG106" s="45" t="e">
        <f t="shared" si="35"/>
        <v>#VALUE!</v>
      </c>
      <c r="AH106" s="43" t="s">
        <v>22</v>
      </c>
      <c r="AI106" s="44">
        <f>_xlfn.AGGREGATE(9,6,C106:AG106)</f>
        <v>1</v>
      </c>
      <c r="AJ106" s="28"/>
    </row>
    <row r="108" spans="2:36" hidden="1" x14ac:dyDescent="0.15">
      <c r="C108" s="2">
        <f>YEAR(C111)</f>
        <v>2024</v>
      </c>
      <c r="D108" s="2">
        <f>MONTH(C111)</f>
        <v>12</v>
      </c>
    </row>
    <row r="109" spans="2:36" x14ac:dyDescent="0.15">
      <c r="B109" s="6" t="s">
        <v>14</v>
      </c>
      <c r="C109" s="107">
        <f>C111</f>
        <v>45627</v>
      </c>
      <c r="D109" s="108"/>
      <c r="E109" s="108"/>
      <c r="F109" s="108"/>
      <c r="G109" s="108"/>
      <c r="H109" s="108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  <c r="Y109" s="108"/>
      <c r="Z109" s="108"/>
      <c r="AA109" s="108"/>
      <c r="AB109" s="108"/>
      <c r="AC109" s="108"/>
      <c r="AD109" s="108"/>
      <c r="AE109" s="108"/>
      <c r="AF109" s="108"/>
      <c r="AG109" s="108"/>
      <c r="AH109" s="108"/>
      <c r="AI109" s="109"/>
    </row>
    <row r="110" spans="2:36" hidden="1" x14ac:dyDescent="0.15">
      <c r="B110" s="34"/>
      <c r="C110" s="21">
        <f>DATE($C108,$D108,1)</f>
        <v>45627</v>
      </c>
      <c r="D110" s="21">
        <f t="shared" ref="D110:AG110" si="36">C110+1</f>
        <v>45628</v>
      </c>
      <c r="E110" s="21">
        <f t="shared" si="36"/>
        <v>45629</v>
      </c>
      <c r="F110" s="21">
        <f t="shared" si="36"/>
        <v>45630</v>
      </c>
      <c r="G110" s="21">
        <f t="shared" si="36"/>
        <v>45631</v>
      </c>
      <c r="H110" s="21">
        <f t="shared" si="36"/>
        <v>45632</v>
      </c>
      <c r="I110" s="21">
        <f t="shared" si="36"/>
        <v>45633</v>
      </c>
      <c r="J110" s="21">
        <f t="shared" si="36"/>
        <v>45634</v>
      </c>
      <c r="K110" s="21">
        <f t="shared" si="36"/>
        <v>45635</v>
      </c>
      <c r="L110" s="21">
        <f t="shared" si="36"/>
        <v>45636</v>
      </c>
      <c r="M110" s="21">
        <f t="shared" si="36"/>
        <v>45637</v>
      </c>
      <c r="N110" s="21">
        <f t="shared" si="36"/>
        <v>45638</v>
      </c>
      <c r="O110" s="21">
        <f t="shared" si="36"/>
        <v>45639</v>
      </c>
      <c r="P110" s="21">
        <f t="shared" si="36"/>
        <v>45640</v>
      </c>
      <c r="Q110" s="21">
        <f t="shared" si="36"/>
        <v>45641</v>
      </c>
      <c r="R110" s="21">
        <f t="shared" si="36"/>
        <v>45642</v>
      </c>
      <c r="S110" s="21">
        <f t="shared" si="36"/>
        <v>45643</v>
      </c>
      <c r="T110" s="21">
        <f t="shared" si="36"/>
        <v>45644</v>
      </c>
      <c r="U110" s="21">
        <f t="shared" si="36"/>
        <v>45645</v>
      </c>
      <c r="V110" s="21">
        <f t="shared" si="36"/>
        <v>45646</v>
      </c>
      <c r="W110" s="21">
        <f t="shared" si="36"/>
        <v>45647</v>
      </c>
      <c r="X110" s="21">
        <f t="shared" si="36"/>
        <v>45648</v>
      </c>
      <c r="Y110" s="21">
        <f t="shared" si="36"/>
        <v>45649</v>
      </c>
      <c r="Z110" s="21">
        <f t="shared" si="36"/>
        <v>45650</v>
      </c>
      <c r="AA110" s="21">
        <f t="shared" si="36"/>
        <v>45651</v>
      </c>
      <c r="AB110" s="21">
        <f t="shared" si="36"/>
        <v>45652</v>
      </c>
      <c r="AC110" s="21">
        <f t="shared" si="36"/>
        <v>45653</v>
      </c>
      <c r="AD110" s="21">
        <f t="shared" si="36"/>
        <v>45654</v>
      </c>
      <c r="AE110" s="21">
        <f t="shared" si="36"/>
        <v>45655</v>
      </c>
      <c r="AF110" s="21">
        <f t="shared" si="36"/>
        <v>45656</v>
      </c>
      <c r="AG110" s="21">
        <f t="shared" si="36"/>
        <v>45657</v>
      </c>
      <c r="AH110" s="35"/>
      <c r="AI110" s="36"/>
    </row>
    <row r="111" spans="2:36" x14ac:dyDescent="0.15">
      <c r="B111" s="19" t="s">
        <v>15</v>
      </c>
      <c r="C111" s="37">
        <f>IF(EDATE(C96,1)&gt;$G$5,"",EDATE(C96,1))</f>
        <v>45627</v>
      </c>
      <c r="D111" s="21">
        <f t="shared" ref="D111:AG111" si="37">IF(D110&gt;$G$5,"",IF(C111=EOMONTH(DATE($C108,$D108,1),0),"",IF(C111="","",C111+1)))</f>
        <v>45628</v>
      </c>
      <c r="E111" s="21">
        <f t="shared" si="37"/>
        <v>45629</v>
      </c>
      <c r="F111" s="21">
        <f t="shared" si="37"/>
        <v>45630</v>
      </c>
      <c r="G111" s="21">
        <f t="shared" si="37"/>
        <v>45631</v>
      </c>
      <c r="H111" s="21">
        <f t="shared" si="37"/>
        <v>45632</v>
      </c>
      <c r="I111" s="21">
        <f t="shared" si="37"/>
        <v>45633</v>
      </c>
      <c r="J111" s="21">
        <f t="shared" si="37"/>
        <v>45634</v>
      </c>
      <c r="K111" s="21">
        <f t="shared" si="37"/>
        <v>45635</v>
      </c>
      <c r="L111" s="21">
        <f t="shared" si="37"/>
        <v>45636</v>
      </c>
      <c r="M111" s="21">
        <f t="shared" si="37"/>
        <v>45637</v>
      </c>
      <c r="N111" s="21">
        <f t="shared" si="37"/>
        <v>45638</v>
      </c>
      <c r="O111" s="21">
        <f t="shared" si="37"/>
        <v>45639</v>
      </c>
      <c r="P111" s="21">
        <f t="shared" si="37"/>
        <v>45640</v>
      </c>
      <c r="Q111" s="21">
        <f t="shared" si="37"/>
        <v>45641</v>
      </c>
      <c r="R111" s="21">
        <f t="shared" si="37"/>
        <v>45642</v>
      </c>
      <c r="S111" s="21">
        <f t="shared" si="37"/>
        <v>45643</v>
      </c>
      <c r="T111" s="21">
        <f t="shared" si="37"/>
        <v>45644</v>
      </c>
      <c r="U111" s="21">
        <f t="shared" si="37"/>
        <v>45645</v>
      </c>
      <c r="V111" s="21">
        <f t="shared" si="37"/>
        <v>45646</v>
      </c>
      <c r="W111" s="21">
        <f t="shared" si="37"/>
        <v>45647</v>
      </c>
      <c r="X111" s="21">
        <f t="shared" si="37"/>
        <v>45648</v>
      </c>
      <c r="Y111" s="21">
        <f t="shared" si="37"/>
        <v>45649</v>
      </c>
      <c r="Z111" s="21">
        <f t="shared" si="37"/>
        <v>45650</v>
      </c>
      <c r="AA111" s="21">
        <f t="shared" si="37"/>
        <v>45651</v>
      </c>
      <c r="AB111" s="21">
        <f t="shared" si="37"/>
        <v>45652</v>
      </c>
      <c r="AC111" s="21">
        <f t="shared" si="37"/>
        <v>45653</v>
      </c>
      <c r="AD111" s="21">
        <f t="shared" si="37"/>
        <v>45654</v>
      </c>
      <c r="AE111" s="21">
        <f t="shared" si="37"/>
        <v>45655</v>
      </c>
      <c r="AF111" s="21">
        <f t="shared" si="37"/>
        <v>45656</v>
      </c>
      <c r="AG111" s="21">
        <f t="shared" si="37"/>
        <v>45657</v>
      </c>
      <c r="AH111" s="22" t="s">
        <v>16</v>
      </c>
      <c r="AI111" s="23">
        <f>+COUNTIFS(C112:AG112,"土",C113:AG113,"")+COUNTIFS(C112:AG112,"日",C113:AG113,"")</f>
        <v>8</v>
      </c>
    </row>
    <row r="112" spans="2:36" x14ac:dyDescent="0.15">
      <c r="B112" s="24" t="s">
        <v>5</v>
      </c>
      <c r="C112" s="46" t="str">
        <f>IFERROR(TEXT(WEEKDAY(+C111),"aaa"),"")</f>
        <v>日</v>
      </c>
      <c r="D112" s="46" t="str">
        <f t="shared" ref="D112:AG112" si="38">IFERROR(TEXT(WEEKDAY(+D111),"aaa"),"")</f>
        <v>月</v>
      </c>
      <c r="E112" s="46" t="str">
        <f t="shared" si="38"/>
        <v>火</v>
      </c>
      <c r="F112" s="46" t="str">
        <f t="shared" si="38"/>
        <v>水</v>
      </c>
      <c r="G112" s="46" t="str">
        <f t="shared" si="38"/>
        <v>木</v>
      </c>
      <c r="H112" s="46" t="str">
        <f t="shared" si="38"/>
        <v>金</v>
      </c>
      <c r="I112" s="46" t="str">
        <f t="shared" si="38"/>
        <v>土</v>
      </c>
      <c r="J112" s="46" t="str">
        <f t="shared" si="38"/>
        <v>日</v>
      </c>
      <c r="K112" s="46" t="str">
        <f t="shared" si="38"/>
        <v>月</v>
      </c>
      <c r="L112" s="46" t="str">
        <f t="shared" si="38"/>
        <v>火</v>
      </c>
      <c r="M112" s="46" t="str">
        <f t="shared" si="38"/>
        <v>水</v>
      </c>
      <c r="N112" s="46" t="str">
        <f t="shared" si="38"/>
        <v>木</v>
      </c>
      <c r="O112" s="46" t="str">
        <f t="shared" si="38"/>
        <v>金</v>
      </c>
      <c r="P112" s="46" t="str">
        <f t="shared" si="38"/>
        <v>土</v>
      </c>
      <c r="Q112" s="46" t="str">
        <f t="shared" si="38"/>
        <v>日</v>
      </c>
      <c r="R112" s="46" t="str">
        <f t="shared" si="38"/>
        <v>月</v>
      </c>
      <c r="S112" s="46" t="str">
        <f t="shared" si="38"/>
        <v>火</v>
      </c>
      <c r="T112" s="46" t="str">
        <f t="shared" si="38"/>
        <v>水</v>
      </c>
      <c r="U112" s="46" t="str">
        <f t="shared" si="38"/>
        <v>木</v>
      </c>
      <c r="V112" s="46" t="str">
        <f t="shared" si="38"/>
        <v>金</v>
      </c>
      <c r="W112" s="46" t="str">
        <f t="shared" si="38"/>
        <v>土</v>
      </c>
      <c r="X112" s="46" t="str">
        <f t="shared" si="38"/>
        <v>日</v>
      </c>
      <c r="Y112" s="46" t="str">
        <f t="shared" si="38"/>
        <v>月</v>
      </c>
      <c r="Z112" s="46" t="str">
        <f t="shared" si="38"/>
        <v>火</v>
      </c>
      <c r="AA112" s="46" t="str">
        <f t="shared" si="38"/>
        <v>水</v>
      </c>
      <c r="AB112" s="46" t="str">
        <f t="shared" si="38"/>
        <v>木</v>
      </c>
      <c r="AC112" s="46" t="str">
        <f t="shared" si="38"/>
        <v>金</v>
      </c>
      <c r="AD112" s="46" t="str">
        <f t="shared" si="38"/>
        <v>土</v>
      </c>
      <c r="AE112" s="46" t="str">
        <f t="shared" si="38"/>
        <v>日</v>
      </c>
      <c r="AF112" s="46" t="str">
        <f t="shared" si="38"/>
        <v>月</v>
      </c>
      <c r="AG112" s="46" t="str">
        <f t="shared" si="38"/>
        <v>火</v>
      </c>
      <c r="AH112" s="22" t="s">
        <v>20</v>
      </c>
      <c r="AI112" s="23">
        <f>+COUNTIF(C113:AG113,"夏休")+COUNTIF(C113:AG113,"冬休")+COUNTIF(C113:AG113,"中止")+COUNTIF(C113:AG113,"工場")+COUNTIF(C113:AG113,"他")</f>
        <v>3</v>
      </c>
    </row>
    <row r="113" spans="2:36" ht="13.5" customHeight="1" x14ac:dyDescent="0.15">
      <c r="B113" s="110" t="s">
        <v>19</v>
      </c>
      <c r="C113" s="112"/>
      <c r="D113" s="103"/>
      <c r="E113" s="103"/>
      <c r="F113" s="103"/>
      <c r="G113" s="103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  <c r="R113" s="103"/>
      <c r="S113" s="103"/>
      <c r="T113" s="103"/>
      <c r="U113" s="103"/>
      <c r="V113" s="103"/>
      <c r="W113" s="103"/>
      <c r="X113" s="103"/>
      <c r="Y113" s="103"/>
      <c r="Z113" s="103"/>
      <c r="AA113" s="103"/>
      <c r="AB113" s="103"/>
      <c r="AC113" s="103"/>
      <c r="AD113" s="103"/>
      <c r="AE113" s="103" t="s">
        <v>27</v>
      </c>
      <c r="AF113" s="103" t="s">
        <v>27</v>
      </c>
      <c r="AG113" s="104" t="s">
        <v>27</v>
      </c>
      <c r="AH113" s="25" t="s">
        <v>2</v>
      </c>
      <c r="AI113" s="26">
        <f>COUNT(C111:AG111)-AI112</f>
        <v>28</v>
      </c>
    </row>
    <row r="114" spans="2:36" ht="13.5" customHeight="1" x14ac:dyDescent="0.15">
      <c r="B114" s="111"/>
      <c r="C114" s="112"/>
      <c r="D114" s="103"/>
      <c r="E114" s="103"/>
      <c r="F114" s="103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R114" s="103"/>
      <c r="S114" s="103"/>
      <c r="T114" s="103"/>
      <c r="U114" s="103"/>
      <c r="V114" s="103"/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4"/>
      <c r="AH114" s="25" t="s">
        <v>6</v>
      </c>
      <c r="AI114" s="27">
        <f>+COUNTIF(C115:AG116,"休")</f>
        <v>8</v>
      </c>
      <c r="AJ114" s="28" t="str">
        <f>IF(AI115&gt;0.285,"",IF(AI114&lt;AI111,"←計画日数が足りません",""))</f>
        <v/>
      </c>
    </row>
    <row r="115" spans="2:36" ht="13.5" customHeight="1" x14ac:dyDescent="0.15">
      <c r="B115" s="105" t="s">
        <v>0</v>
      </c>
      <c r="C115" s="106" t="s">
        <v>23</v>
      </c>
      <c r="D115" s="95"/>
      <c r="E115" s="97"/>
      <c r="F115" s="97"/>
      <c r="G115" s="97"/>
      <c r="H115" s="97"/>
      <c r="I115" s="97" t="s">
        <v>23</v>
      </c>
      <c r="J115" s="97" t="s">
        <v>23</v>
      </c>
      <c r="K115" s="95"/>
      <c r="L115" s="97"/>
      <c r="M115" s="97"/>
      <c r="N115" s="97"/>
      <c r="O115" s="97"/>
      <c r="P115" s="97" t="s">
        <v>23</v>
      </c>
      <c r="Q115" s="97" t="s">
        <v>23</v>
      </c>
      <c r="R115" s="95"/>
      <c r="S115" s="97"/>
      <c r="T115" s="97"/>
      <c r="U115" s="97"/>
      <c r="V115" s="97"/>
      <c r="W115" s="97" t="s">
        <v>23</v>
      </c>
      <c r="X115" s="97" t="s">
        <v>23</v>
      </c>
      <c r="Y115" s="95"/>
      <c r="Z115" s="97"/>
      <c r="AA115" s="97"/>
      <c r="AB115" s="97"/>
      <c r="AC115" s="97"/>
      <c r="AD115" s="97" t="s">
        <v>23</v>
      </c>
      <c r="AE115" s="97"/>
      <c r="AF115" s="97"/>
      <c r="AG115" s="98"/>
      <c r="AH115" s="25" t="s">
        <v>8</v>
      </c>
      <c r="AI115" s="29">
        <f>+AI114/AI113</f>
        <v>0.2857142857142857</v>
      </c>
    </row>
    <row r="116" spans="2:36" x14ac:dyDescent="0.15">
      <c r="B116" s="105"/>
      <c r="C116" s="106"/>
      <c r="D116" s="95"/>
      <c r="E116" s="97"/>
      <c r="F116" s="97"/>
      <c r="G116" s="97"/>
      <c r="H116" s="97"/>
      <c r="I116" s="97"/>
      <c r="J116" s="97"/>
      <c r="K116" s="95"/>
      <c r="L116" s="97"/>
      <c r="M116" s="97"/>
      <c r="N116" s="97"/>
      <c r="O116" s="97"/>
      <c r="P116" s="97"/>
      <c r="Q116" s="97"/>
      <c r="R116" s="95"/>
      <c r="S116" s="97"/>
      <c r="T116" s="97"/>
      <c r="U116" s="97"/>
      <c r="V116" s="97"/>
      <c r="W116" s="97"/>
      <c r="X116" s="97"/>
      <c r="Y116" s="95"/>
      <c r="Z116" s="97"/>
      <c r="AA116" s="97"/>
      <c r="AB116" s="97"/>
      <c r="AC116" s="97"/>
      <c r="AD116" s="97"/>
      <c r="AE116" s="97"/>
      <c r="AF116" s="97"/>
      <c r="AG116" s="98"/>
      <c r="AH116" s="25" t="s">
        <v>9</v>
      </c>
      <c r="AI116" s="27">
        <f>+COUNTA(C117:AG118)</f>
        <v>8</v>
      </c>
    </row>
    <row r="117" spans="2:36" x14ac:dyDescent="0.15">
      <c r="B117" s="99" t="s">
        <v>7</v>
      </c>
      <c r="C117" s="101" t="s">
        <v>23</v>
      </c>
      <c r="D117" s="113"/>
      <c r="E117" s="95"/>
      <c r="F117" s="95"/>
      <c r="G117" s="95"/>
      <c r="H117" s="95"/>
      <c r="I117" s="95" t="s">
        <v>23</v>
      </c>
      <c r="J117" s="95" t="s">
        <v>23</v>
      </c>
      <c r="K117" s="113"/>
      <c r="L117" s="95"/>
      <c r="M117" s="95"/>
      <c r="N117" s="95"/>
      <c r="O117" s="95"/>
      <c r="P117" s="95" t="s">
        <v>23</v>
      </c>
      <c r="Q117" s="95" t="s">
        <v>23</v>
      </c>
      <c r="R117" s="113"/>
      <c r="S117" s="95"/>
      <c r="T117" s="95"/>
      <c r="U117" s="95"/>
      <c r="V117" s="95"/>
      <c r="W117" s="95" t="s">
        <v>23</v>
      </c>
      <c r="X117" s="95" t="s">
        <v>23</v>
      </c>
      <c r="Y117" s="113"/>
      <c r="Z117" s="95"/>
      <c r="AA117" s="95"/>
      <c r="AB117" s="95"/>
      <c r="AC117" s="95"/>
      <c r="AD117" s="95" t="s">
        <v>23</v>
      </c>
      <c r="AE117" s="95"/>
      <c r="AF117" s="95"/>
      <c r="AG117" s="93"/>
      <c r="AH117" s="30" t="s">
        <v>4</v>
      </c>
      <c r="AI117" s="31">
        <f>+AI116/AI113</f>
        <v>0.2857142857142857</v>
      </c>
    </row>
    <row r="118" spans="2:36" x14ac:dyDescent="0.15">
      <c r="B118" s="100"/>
      <c r="C118" s="102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4"/>
      <c r="AH118" s="32" t="s">
        <v>13</v>
      </c>
      <c r="AI118" s="33" t="str">
        <f>IF(7&gt;AI113,"対象外",IF(AI116&gt;=AI111,"OK","NG"))</f>
        <v>OK</v>
      </c>
      <c r="AJ118" s="28" t="str">
        <f>IF(AI118="対象外","←７日間に満たない期間は達成判定の対象外",IF(AI118="NG","←月単位未達成","←月単位達成"))</f>
        <v>←月単位達成</v>
      </c>
    </row>
    <row r="119" spans="2:36" hidden="1" x14ac:dyDescent="0.15">
      <c r="C119" s="42">
        <f t="shared" ref="C119:AG119" si="39">IF(AND(DAY(C111)&gt;=22,DAY(C111)&lt;=28,C112="土"),1,0)</f>
        <v>0</v>
      </c>
      <c r="D119" s="42">
        <f t="shared" si="39"/>
        <v>0</v>
      </c>
      <c r="E119" s="42">
        <f t="shared" si="39"/>
        <v>0</v>
      </c>
      <c r="F119" s="42">
        <f t="shared" si="39"/>
        <v>0</v>
      </c>
      <c r="G119" s="42">
        <f t="shared" si="39"/>
        <v>0</v>
      </c>
      <c r="H119" s="42">
        <f t="shared" si="39"/>
        <v>0</v>
      </c>
      <c r="I119" s="42">
        <f t="shared" si="39"/>
        <v>0</v>
      </c>
      <c r="J119" s="42">
        <f t="shared" si="39"/>
        <v>0</v>
      </c>
      <c r="K119" s="42">
        <f t="shared" si="39"/>
        <v>0</v>
      </c>
      <c r="L119" s="42">
        <f t="shared" si="39"/>
        <v>0</v>
      </c>
      <c r="M119" s="42">
        <f t="shared" si="39"/>
        <v>0</v>
      </c>
      <c r="N119" s="42">
        <f t="shared" si="39"/>
        <v>0</v>
      </c>
      <c r="O119" s="42">
        <f t="shared" si="39"/>
        <v>0</v>
      </c>
      <c r="P119" s="42">
        <f t="shared" si="39"/>
        <v>0</v>
      </c>
      <c r="Q119" s="42">
        <f t="shared" si="39"/>
        <v>0</v>
      </c>
      <c r="R119" s="42">
        <f t="shared" si="39"/>
        <v>0</v>
      </c>
      <c r="S119" s="42">
        <f t="shared" si="39"/>
        <v>0</v>
      </c>
      <c r="T119" s="42">
        <f t="shared" si="39"/>
        <v>0</v>
      </c>
      <c r="U119" s="42">
        <f t="shared" si="39"/>
        <v>0</v>
      </c>
      <c r="V119" s="42">
        <f t="shared" si="39"/>
        <v>0</v>
      </c>
      <c r="W119" s="42">
        <f t="shared" si="39"/>
        <v>0</v>
      </c>
      <c r="X119" s="42">
        <f t="shared" si="39"/>
        <v>0</v>
      </c>
      <c r="Y119" s="42">
        <f t="shared" si="39"/>
        <v>0</v>
      </c>
      <c r="Z119" s="42">
        <f t="shared" si="39"/>
        <v>0</v>
      </c>
      <c r="AA119" s="42">
        <f t="shared" si="39"/>
        <v>0</v>
      </c>
      <c r="AB119" s="42">
        <f t="shared" si="39"/>
        <v>0</v>
      </c>
      <c r="AC119" s="42">
        <f t="shared" si="39"/>
        <v>0</v>
      </c>
      <c r="AD119" s="42">
        <f t="shared" si="39"/>
        <v>1</v>
      </c>
      <c r="AE119" s="42">
        <f t="shared" si="39"/>
        <v>0</v>
      </c>
      <c r="AF119" s="42">
        <f t="shared" si="39"/>
        <v>0</v>
      </c>
      <c r="AG119" s="42">
        <f t="shared" si="39"/>
        <v>0</v>
      </c>
      <c r="AH119" s="43" t="s">
        <v>21</v>
      </c>
      <c r="AI119" s="44">
        <f>_xlfn.AGGREGATE(9,6,C119:AG119)</f>
        <v>1</v>
      </c>
      <c r="AJ119" s="28"/>
    </row>
    <row r="120" spans="2:36" hidden="1" x14ac:dyDescent="0.15">
      <c r="C120" s="45">
        <f t="shared" ref="C120:AG120" si="40">IF(AND(DAY(C111)&gt;=22,DAY(C111)&lt;=28,C112="土",OR(C117="休",C117="雨")),1,0)</f>
        <v>0</v>
      </c>
      <c r="D120" s="45">
        <f t="shared" si="40"/>
        <v>0</v>
      </c>
      <c r="E120" s="45">
        <f t="shared" si="40"/>
        <v>0</v>
      </c>
      <c r="F120" s="45">
        <f t="shared" si="40"/>
        <v>0</v>
      </c>
      <c r="G120" s="45">
        <f t="shared" si="40"/>
        <v>0</v>
      </c>
      <c r="H120" s="45">
        <f t="shared" si="40"/>
        <v>0</v>
      </c>
      <c r="I120" s="45">
        <f t="shared" si="40"/>
        <v>0</v>
      </c>
      <c r="J120" s="45">
        <f t="shared" si="40"/>
        <v>0</v>
      </c>
      <c r="K120" s="45">
        <f t="shared" si="40"/>
        <v>0</v>
      </c>
      <c r="L120" s="45">
        <f t="shared" si="40"/>
        <v>0</v>
      </c>
      <c r="M120" s="45">
        <f t="shared" si="40"/>
        <v>0</v>
      </c>
      <c r="N120" s="45">
        <f t="shared" si="40"/>
        <v>0</v>
      </c>
      <c r="O120" s="45">
        <f t="shared" si="40"/>
        <v>0</v>
      </c>
      <c r="P120" s="45">
        <f t="shared" si="40"/>
        <v>0</v>
      </c>
      <c r="Q120" s="45">
        <f t="shared" si="40"/>
        <v>0</v>
      </c>
      <c r="R120" s="45">
        <f t="shared" si="40"/>
        <v>0</v>
      </c>
      <c r="S120" s="45">
        <f t="shared" si="40"/>
        <v>0</v>
      </c>
      <c r="T120" s="45">
        <f t="shared" si="40"/>
        <v>0</v>
      </c>
      <c r="U120" s="45">
        <f t="shared" si="40"/>
        <v>0</v>
      </c>
      <c r="V120" s="45">
        <f t="shared" si="40"/>
        <v>0</v>
      </c>
      <c r="W120" s="45">
        <f t="shared" si="40"/>
        <v>0</v>
      </c>
      <c r="X120" s="45">
        <f t="shared" si="40"/>
        <v>0</v>
      </c>
      <c r="Y120" s="45">
        <f t="shared" si="40"/>
        <v>0</v>
      </c>
      <c r="Z120" s="45">
        <f t="shared" si="40"/>
        <v>0</v>
      </c>
      <c r="AA120" s="45">
        <f t="shared" si="40"/>
        <v>0</v>
      </c>
      <c r="AB120" s="45">
        <f t="shared" si="40"/>
        <v>0</v>
      </c>
      <c r="AC120" s="45">
        <f t="shared" si="40"/>
        <v>0</v>
      </c>
      <c r="AD120" s="45">
        <f t="shared" si="40"/>
        <v>1</v>
      </c>
      <c r="AE120" s="45">
        <f t="shared" si="40"/>
        <v>0</v>
      </c>
      <c r="AF120" s="45">
        <f t="shared" si="40"/>
        <v>0</v>
      </c>
      <c r="AG120" s="45">
        <f t="shared" si="40"/>
        <v>0</v>
      </c>
      <c r="AH120" s="43" t="s">
        <v>22</v>
      </c>
      <c r="AI120" s="44">
        <f>_xlfn.AGGREGATE(9,6,C120:AG120)</f>
        <v>1</v>
      </c>
      <c r="AJ120" s="28"/>
    </row>
    <row r="122" spans="2:36" hidden="1" x14ac:dyDescent="0.15">
      <c r="C122" s="2">
        <f>YEAR(C125)</f>
        <v>2025</v>
      </c>
      <c r="D122" s="2">
        <f>MONTH(C125)</f>
        <v>1</v>
      </c>
    </row>
    <row r="123" spans="2:36" x14ac:dyDescent="0.15">
      <c r="B123" s="6" t="s">
        <v>14</v>
      </c>
      <c r="C123" s="107">
        <f>C125</f>
        <v>45658</v>
      </c>
      <c r="D123" s="108"/>
      <c r="E123" s="108"/>
      <c r="F123" s="108"/>
      <c r="G123" s="108"/>
      <c r="H123" s="108"/>
      <c r="I123" s="108"/>
      <c r="J123" s="108"/>
      <c r="K123" s="108"/>
      <c r="L123" s="108"/>
      <c r="M123" s="108"/>
      <c r="N123" s="108"/>
      <c r="O123" s="108"/>
      <c r="P123" s="108"/>
      <c r="Q123" s="108"/>
      <c r="R123" s="108"/>
      <c r="S123" s="108"/>
      <c r="T123" s="108"/>
      <c r="U123" s="108"/>
      <c r="V123" s="108"/>
      <c r="W123" s="108"/>
      <c r="X123" s="108"/>
      <c r="Y123" s="108"/>
      <c r="Z123" s="108"/>
      <c r="AA123" s="108"/>
      <c r="AB123" s="108"/>
      <c r="AC123" s="108"/>
      <c r="AD123" s="108"/>
      <c r="AE123" s="108"/>
      <c r="AF123" s="108"/>
      <c r="AG123" s="108"/>
      <c r="AH123" s="108"/>
      <c r="AI123" s="109"/>
    </row>
    <row r="124" spans="2:36" hidden="1" x14ac:dyDescent="0.15">
      <c r="B124" s="34"/>
      <c r="C124" s="21">
        <f>DATE($C122,$D122,1)</f>
        <v>45658</v>
      </c>
      <c r="D124" s="21">
        <f t="shared" ref="D124:AG124" si="41">C124+1</f>
        <v>45659</v>
      </c>
      <c r="E124" s="21">
        <f t="shared" si="41"/>
        <v>45660</v>
      </c>
      <c r="F124" s="21">
        <f t="shared" si="41"/>
        <v>45661</v>
      </c>
      <c r="G124" s="21">
        <f t="shared" si="41"/>
        <v>45662</v>
      </c>
      <c r="H124" s="21">
        <f t="shared" si="41"/>
        <v>45663</v>
      </c>
      <c r="I124" s="21">
        <f t="shared" si="41"/>
        <v>45664</v>
      </c>
      <c r="J124" s="21">
        <f t="shared" si="41"/>
        <v>45665</v>
      </c>
      <c r="K124" s="21">
        <f t="shared" si="41"/>
        <v>45666</v>
      </c>
      <c r="L124" s="21">
        <f t="shared" si="41"/>
        <v>45667</v>
      </c>
      <c r="M124" s="21">
        <f t="shared" si="41"/>
        <v>45668</v>
      </c>
      <c r="N124" s="21">
        <f t="shared" si="41"/>
        <v>45669</v>
      </c>
      <c r="O124" s="21">
        <f t="shared" si="41"/>
        <v>45670</v>
      </c>
      <c r="P124" s="21">
        <f t="shared" si="41"/>
        <v>45671</v>
      </c>
      <c r="Q124" s="21">
        <f t="shared" si="41"/>
        <v>45672</v>
      </c>
      <c r="R124" s="21">
        <f t="shared" si="41"/>
        <v>45673</v>
      </c>
      <c r="S124" s="21">
        <f t="shared" si="41"/>
        <v>45674</v>
      </c>
      <c r="T124" s="21">
        <f t="shared" si="41"/>
        <v>45675</v>
      </c>
      <c r="U124" s="21">
        <f t="shared" si="41"/>
        <v>45676</v>
      </c>
      <c r="V124" s="21">
        <f t="shared" si="41"/>
        <v>45677</v>
      </c>
      <c r="W124" s="21">
        <f t="shared" si="41"/>
        <v>45678</v>
      </c>
      <c r="X124" s="21">
        <f t="shared" si="41"/>
        <v>45679</v>
      </c>
      <c r="Y124" s="21">
        <f t="shared" si="41"/>
        <v>45680</v>
      </c>
      <c r="Z124" s="21">
        <f t="shared" si="41"/>
        <v>45681</v>
      </c>
      <c r="AA124" s="21">
        <f t="shared" si="41"/>
        <v>45682</v>
      </c>
      <c r="AB124" s="21">
        <f t="shared" si="41"/>
        <v>45683</v>
      </c>
      <c r="AC124" s="21">
        <f t="shared" si="41"/>
        <v>45684</v>
      </c>
      <c r="AD124" s="21">
        <f t="shared" si="41"/>
        <v>45685</v>
      </c>
      <c r="AE124" s="21">
        <f t="shared" si="41"/>
        <v>45686</v>
      </c>
      <c r="AF124" s="21">
        <f t="shared" si="41"/>
        <v>45687</v>
      </c>
      <c r="AG124" s="21">
        <f t="shared" si="41"/>
        <v>45688</v>
      </c>
      <c r="AH124" s="35"/>
      <c r="AI124" s="36"/>
    </row>
    <row r="125" spans="2:36" x14ac:dyDescent="0.15">
      <c r="B125" s="19" t="s">
        <v>15</v>
      </c>
      <c r="C125" s="37">
        <f>IF(EDATE(C110,1)&gt;$G$5,"",EDATE(C110,1))</f>
        <v>45658</v>
      </c>
      <c r="D125" s="21">
        <f t="shared" ref="D125:AG125" si="42">IF(D124&gt;$G$5,"",IF(C125=EOMONTH(DATE($C122,$D122,1),0),"",IF(C125="","",C125+1)))</f>
        <v>45659</v>
      </c>
      <c r="E125" s="21">
        <f t="shared" si="42"/>
        <v>45660</v>
      </c>
      <c r="F125" s="21">
        <f t="shared" si="42"/>
        <v>45661</v>
      </c>
      <c r="G125" s="21">
        <f t="shared" si="42"/>
        <v>45662</v>
      </c>
      <c r="H125" s="21">
        <f t="shared" si="42"/>
        <v>45663</v>
      </c>
      <c r="I125" s="21">
        <f t="shared" si="42"/>
        <v>45664</v>
      </c>
      <c r="J125" s="21">
        <f t="shared" si="42"/>
        <v>45665</v>
      </c>
      <c r="K125" s="21">
        <f t="shared" si="42"/>
        <v>45666</v>
      </c>
      <c r="L125" s="21">
        <f t="shared" si="42"/>
        <v>45667</v>
      </c>
      <c r="M125" s="21">
        <f t="shared" si="42"/>
        <v>45668</v>
      </c>
      <c r="N125" s="21">
        <f t="shared" si="42"/>
        <v>45669</v>
      </c>
      <c r="O125" s="21">
        <f t="shared" si="42"/>
        <v>45670</v>
      </c>
      <c r="P125" s="21">
        <f t="shared" si="42"/>
        <v>45671</v>
      </c>
      <c r="Q125" s="21">
        <f t="shared" si="42"/>
        <v>45672</v>
      </c>
      <c r="R125" s="21">
        <f t="shared" si="42"/>
        <v>45673</v>
      </c>
      <c r="S125" s="21">
        <f t="shared" si="42"/>
        <v>45674</v>
      </c>
      <c r="T125" s="21">
        <f t="shared" si="42"/>
        <v>45675</v>
      </c>
      <c r="U125" s="21">
        <f t="shared" si="42"/>
        <v>45676</v>
      </c>
      <c r="V125" s="21">
        <f t="shared" si="42"/>
        <v>45677</v>
      </c>
      <c r="W125" s="21">
        <f t="shared" si="42"/>
        <v>45678</v>
      </c>
      <c r="X125" s="21">
        <f t="shared" si="42"/>
        <v>45679</v>
      </c>
      <c r="Y125" s="21">
        <f t="shared" si="42"/>
        <v>45680</v>
      </c>
      <c r="Z125" s="21">
        <f t="shared" si="42"/>
        <v>45681</v>
      </c>
      <c r="AA125" s="21">
        <f t="shared" si="42"/>
        <v>45682</v>
      </c>
      <c r="AB125" s="21" t="str">
        <f t="shared" si="42"/>
        <v/>
      </c>
      <c r="AC125" s="21" t="str">
        <f t="shared" si="42"/>
        <v/>
      </c>
      <c r="AD125" s="21" t="str">
        <f t="shared" si="42"/>
        <v/>
      </c>
      <c r="AE125" s="21" t="str">
        <f t="shared" si="42"/>
        <v/>
      </c>
      <c r="AF125" s="21" t="str">
        <f t="shared" si="42"/>
        <v/>
      </c>
      <c r="AG125" s="21" t="str">
        <f t="shared" si="42"/>
        <v/>
      </c>
      <c r="AH125" s="22" t="s">
        <v>16</v>
      </c>
      <c r="AI125" s="23">
        <f>+COUNTIFS(C126:AG126,"土",C127:AG127,"")+COUNTIFS(C126:AG126,"日",C127:AG127,"")</f>
        <v>7</v>
      </c>
    </row>
    <row r="126" spans="2:36" x14ac:dyDescent="0.15">
      <c r="B126" s="24" t="s">
        <v>5</v>
      </c>
      <c r="C126" s="46" t="str">
        <f>IFERROR(TEXT(WEEKDAY(+C125),"aaa"),"")</f>
        <v>水</v>
      </c>
      <c r="D126" s="46" t="str">
        <f t="shared" ref="D126:AG126" si="43">IFERROR(TEXT(WEEKDAY(+D125),"aaa"),"")</f>
        <v>木</v>
      </c>
      <c r="E126" s="46" t="str">
        <f t="shared" si="43"/>
        <v>金</v>
      </c>
      <c r="F126" s="46" t="str">
        <f t="shared" si="43"/>
        <v>土</v>
      </c>
      <c r="G126" s="46" t="str">
        <f t="shared" si="43"/>
        <v>日</v>
      </c>
      <c r="H126" s="46" t="str">
        <f t="shared" si="43"/>
        <v>月</v>
      </c>
      <c r="I126" s="46" t="str">
        <f t="shared" si="43"/>
        <v>火</v>
      </c>
      <c r="J126" s="46" t="str">
        <f t="shared" si="43"/>
        <v>水</v>
      </c>
      <c r="K126" s="46" t="str">
        <f t="shared" si="43"/>
        <v>木</v>
      </c>
      <c r="L126" s="46" t="str">
        <f t="shared" si="43"/>
        <v>金</v>
      </c>
      <c r="M126" s="46" t="str">
        <f t="shared" si="43"/>
        <v>土</v>
      </c>
      <c r="N126" s="46" t="str">
        <f t="shared" si="43"/>
        <v>日</v>
      </c>
      <c r="O126" s="46" t="str">
        <f t="shared" si="43"/>
        <v>月</v>
      </c>
      <c r="P126" s="46" t="str">
        <f t="shared" si="43"/>
        <v>火</v>
      </c>
      <c r="Q126" s="46" t="str">
        <f t="shared" si="43"/>
        <v>水</v>
      </c>
      <c r="R126" s="46" t="str">
        <f t="shared" si="43"/>
        <v>木</v>
      </c>
      <c r="S126" s="46" t="str">
        <f t="shared" si="43"/>
        <v>金</v>
      </c>
      <c r="T126" s="46" t="str">
        <f t="shared" si="43"/>
        <v>土</v>
      </c>
      <c r="U126" s="46" t="str">
        <f t="shared" si="43"/>
        <v>日</v>
      </c>
      <c r="V126" s="46" t="str">
        <f t="shared" si="43"/>
        <v>月</v>
      </c>
      <c r="W126" s="46" t="str">
        <f t="shared" si="43"/>
        <v>火</v>
      </c>
      <c r="X126" s="46" t="str">
        <f t="shared" si="43"/>
        <v>水</v>
      </c>
      <c r="Y126" s="46" t="str">
        <f t="shared" si="43"/>
        <v>木</v>
      </c>
      <c r="Z126" s="46" t="str">
        <f t="shared" si="43"/>
        <v>金</v>
      </c>
      <c r="AA126" s="46" t="str">
        <f t="shared" si="43"/>
        <v>土</v>
      </c>
      <c r="AB126" s="46" t="str">
        <f t="shared" si="43"/>
        <v/>
      </c>
      <c r="AC126" s="46" t="str">
        <f t="shared" si="43"/>
        <v/>
      </c>
      <c r="AD126" s="46" t="str">
        <f t="shared" si="43"/>
        <v/>
      </c>
      <c r="AE126" s="46" t="str">
        <f t="shared" si="43"/>
        <v/>
      </c>
      <c r="AF126" s="46" t="str">
        <f t="shared" si="43"/>
        <v/>
      </c>
      <c r="AG126" s="46" t="str">
        <f t="shared" si="43"/>
        <v/>
      </c>
      <c r="AH126" s="22" t="s">
        <v>20</v>
      </c>
      <c r="AI126" s="23">
        <f>+COUNTIF(C127:AG127,"夏休")+COUNTIF(C127:AG127,"冬休")+COUNTIF(C127:AG127,"中止")+COUNTIF(C127:AG127,"工場")+COUNTIF(C127:AG127,"他")</f>
        <v>3</v>
      </c>
    </row>
    <row r="127" spans="2:36" ht="13.5" customHeight="1" x14ac:dyDescent="0.15">
      <c r="B127" s="110" t="s">
        <v>19</v>
      </c>
      <c r="C127" s="112" t="s">
        <v>27</v>
      </c>
      <c r="D127" s="103" t="s">
        <v>27</v>
      </c>
      <c r="E127" s="103" t="s">
        <v>27</v>
      </c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3"/>
      <c r="Q127" s="103"/>
      <c r="R127" s="103"/>
      <c r="S127" s="103"/>
      <c r="T127" s="103"/>
      <c r="U127" s="103"/>
      <c r="V127" s="103"/>
      <c r="W127" s="103"/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4"/>
      <c r="AH127" s="25" t="s">
        <v>2</v>
      </c>
      <c r="AI127" s="26">
        <f>COUNT(C125:AG125)-AI126</f>
        <v>22</v>
      </c>
    </row>
    <row r="128" spans="2:36" ht="13.5" customHeight="1" x14ac:dyDescent="0.15">
      <c r="B128" s="111"/>
      <c r="C128" s="112"/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3"/>
      <c r="Q128" s="103"/>
      <c r="R128" s="103"/>
      <c r="S128" s="103"/>
      <c r="T128" s="103"/>
      <c r="U128" s="103"/>
      <c r="V128" s="103"/>
      <c r="W128" s="103"/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4"/>
      <c r="AH128" s="25" t="s">
        <v>6</v>
      </c>
      <c r="AI128" s="27">
        <f>+COUNTIF(C129:AG130,"休")</f>
        <v>7</v>
      </c>
      <c r="AJ128" s="28" t="str">
        <f>IF(AI129&gt;0.285,"",IF(AI128&lt;AI125,"←計画日数が足りません",""))</f>
        <v/>
      </c>
    </row>
    <row r="129" spans="2:36" ht="13.5" customHeight="1" x14ac:dyDescent="0.15">
      <c r="B129" s="105" t="s">
        <v>0</v>
      </c>
      <c r="C129" s="97"/>
      <c r="D129" s="97"/>
      <c r="E129" s="97"/>
      <c r="F129" s="97" t="s">
        <v>23</v>
      </c>
      <c r="G129" s="97" t="s">
        <v>23</v>
      </c>
      <c r="H129" s="97"/>
      <c r="I129" s="95"/>
      <c r="J129" s="97"/>
      <c r="K129" s="97"/>
      <c r="L129" s="97"/>
      <c r="M129" s="97" t="s">
        <v>23</v>
      </c>
      <c r="N129" s="97" t="s">
        <v>23</v>
      </c>
      <c r="O129" s="97"/>
      <c r="P129" s="95"/>
      <c r="Q129" s="97"/>
      <c r="R129" s="97"/>
      <c r="S129" s="97"/>
      <c r="T129" s="97" t="s">
        <v>23</v>
      </c>
      <c r="U129" s="97" t="s">
        <v>23</v>
      </c>
      <c r="V129" s="97"/>
      <c r="W129" s="95"/>
      <c r="X129" s="97"/>
      <c r="Y129" s="97"/>
      <c r="Z129" s="97"/>
      <c r="AA129" s="97" t="s">
        <v>23</v>
      </c>
      <c r="AB129" s="97"/>
      <c r="AC129" s="97"/>
      <c r="AD129" s="95"/>
      <c r="AE129" s="97"/>
      <c r="AF129" s="97"/>
      <c r="AG129" s="98"/>
      <c r="AH129" s="25" t="s">
        <v>8</v>
      </c>
      <c r="AI129" s="29">
        <f>+AI128/AI127</f>
        <v>0.31818181818181818</v>
      </c>
    </row>
    <row r="130" spans="2:36" x14ac:dyDescent="0.15">
      <c r="B130" s="105"/>
      <c r="C130" s="97"/>
      <c r="D130" s="97"/>
      <c r="E130" s="97"/>
      <c r="F130" s="97"/>
      <c r="G130" s="97"/>
      <c r="H130" s="97"/>
      <c r="I130" s="95"/>
      <c r="J130" s="97"/>
      <c r="K130" s="97"/>
      <c r="L130" s="97"/>
      <c r="M130" s="97"/>
      <c r="N130" s="97"/>
      <c r="O130" s="97"/>
      <c r="P130" s="95"/>
      <c r="Q130" s="97"/>
      <c r="R130" s="97"/>
      <c r="S130" s="97"/>
      <c r="T130" s="97"/>
      <c r="U130" s="97"/>
      <c r="V130" s="97"/>
      <c r="W130" s="95"/>
      <c r="X130" s="97"/>
      <c r="Y130" s="97"/>
      <c r="Z130" s="97"/>
      <c r="AA130" s="97"/>
      <c r="AB130" s="97"/>
      <c r="AC130" s="97"/>
      <c r="AD130" s="95"/>
      <c r="AE130" s="97"/>
      <c r="AF130" s="97"/>
      <c r="AG130" s="98"/>
      <c r="AH130" s="25" t="s">
        <v>9</v>
      </c>
      <c r="AI130" s="27">
        <f>+COUNTA(C131:AG132)</f>
        <v>7</v>
      </c>
    </row>
    <row r="131" spans="2:36" x14ac:dyDescent="0.15">
      <c r="B131" s="99" t="s">
        <v>7</v>
      </c>
      <c r="C131" s="95"/>
      <c r="D131" s="95"/>
      <c r="E131" s="95"/>
      <c r="F131" s="95" t="s">
        <v>23</v>
      </c>
      <c r="G131" s="95" t="s">
        <v>23</v>
      </c>
      <c r="H131" s="95"/>
      <c r="I131" s="113"/>
      <c r="J131" s="95"/>
      <c r="K131" s="95"/>
      <c r="L131" s="95"/>
      <c r="M131" s="95" t="s">
        <v>23</v>
      </c>
      <c r="N131" s="95" t="s">
        <v>23</v>
      </c>
      <c r="O131" s="95"/>
      <c r="P131" s="113"/>
      <c r="Q131" s="95"/>
      <c r="R131" s="95"/>
      <c r="S131" s="95"/>
      <c r="T131" s="95" t="s">
        <v>23</v>
      </c>
      <c r="U131" s="95" t="s">
        <v>23</v>
      </c>
      <c r="V131" s="95"/>
      <c r="W131" s="113"/>
      <c r="X131" s="95"/>
      <c r="Y131" s="95"/>
      <c r="Z131" s="95"/>
      <c r="AA131" s="95" t="s">
        <v>23</v>
      </c>
      <c r="AB131" s="95"/>
      <c r="AC131" s="95"/>
      <c r="AD131" s="113"/>
      <c r="AE131" s="95"/>
      <c r="AF131" s="95"/>
      <c r="AG131" s="93"/>
      <c r="AH131" s="30" t="s">
        <v>4</v>
      </c>
      <c r="AI131" s="31">
        <f>+AI130/AI127</f>
        <v>0.31818181818181818</v>
      </c>
    </row>
    <row r="132" spans="2:36" x14ac:dyDescent="0.15">
      <c r="B132" s="100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4"/>
      <c r="AH132" s="32" t="s">
        <v>13</v>
      </c>
      <c r="AI132" s="33" t="str">
        <f>IF(7&gt;AI127,"対象外",IF(AI130&gt;=AI125,"OK","NG"))</f>
        <v>OK</v>
      </c>
      <c r="AJ132" s="28" t="str">
        <f>IF(AI132="対象外","←７日間に満たない期間は達成判定の対象外",IF(AI132="NG","←月単位未達成","←月単位達成"))</f>
        <v>←月単位達成</v>
      </c>
    </row>
    <row r="133" spans="2:36" hidden="1" x14ac:dyDescent="0.15">
      <c r="C133" s="42">
        <f t="shared" ref="C133:AG133" si="44">IF(AND(DAY(C125)&gt;=22,DAY(C125)&lt;=28,C126="土"),1,0)</f>
        <v>0</v>
      </c>
      <c r="D133" s="42">
        <f t="shared" si="44"/>
        <v>0</v>
      </c>
      <c r="E133" s="42">
        <f t="shared" si="44"/>
        <v>0</v>
      </c>
      <c r="F133" s="42">
        <f t="shared" si="44"/>
        <v>0</v>
      </c>
      <c r="G133" s="42">
        <f t="shared" si="44"/>
        <v>0</v>
      </c>
      <c r="H133" s="42">
        <f t="shared" si="44"/>
        <v>0</v>
      </c>
      <c r="I133" s="42">
        <f t="shared" si="44"/>
        <v>0</v>
      </c>
      <c r="J133" s="42">
        <f t="shared" si="44"/>
        <v>0</v>
      </c>
      <c r="K133" s="42">
        <f t="shared" si="44"/>
        <v>0</v>
      </c>
      <c r="L133" s="42">
        <f t="shared" si="44"/>
        <v>0</v>
      </c>
      <c r="M133" s="42">
        <f t="shared" si="44"/>
        <v>0</v>
      </c>
      <c r="N133" s="42">
        <f t="shared" si="44"/>
        <v>0</v>
      </c>
      <c r="O133" s="42">
        <f t="shared" si="44"/>
        <v>0</v>
      </c>
      <c r="P133" s="42">
        <f t="shared" si="44"/>
        <v>0</v>
      </c>
      <c r="Q133" s="42">
        <f t="shared" si="44"/>
        <v>0</v>
      </c>
      <c r="R133" s="42">
        <f t="shared" si="44"/>
        <v>0</v>
      </c>
      <c r="S133" s="42">
        <f t="shared" si="44"/>
        <v>0</v>
      </c>
      <c r="T133" s="42">
        <f t="shared" si="44"/>
        <v>0</v>
      </c>
      <c r="U133" s="42">
        <f t="shared" si="44"/>
        <v>0</v>
      </c>
      <c r="V133" s="42">
        <f t="shared" si="44"/>
        <v>0</v>
      </c>
      <c r="W133" s="42">
        <f t="shared" si="44"/>
        <v>0</v>
      </c>
      <c r="X133" s="42">
        <f t="shared" si="44"/>
        <v>0</v>
      </c>
      <c r="Y133" s="42">
        <f t="shared" si="44"/>
        <v>0</v>
      </c>
      <c r="Z133" s="42">
        <f t="shared" si="44"/>
        <v>0</v>
      </c>
      <c r="AA133" s="42">
        <f t="shared" si="44"/>
        <v>1</v>
      </c>
      <c r="AB133" s="42" t="e">
        <f t="shared" si="44"/>
        <v>#VALUE!</v>
      </c>
      <c r="AC133" s="42" t="e">
        <f t="shared" si="44"/>
        <v>#VALUE!</v>
      </c>
      <c r="AD133" s="42" t="e">
        <f t="shared" si="44"/>
        <v>#VALUE!</v>
      </c>
      <c r="AE133" s="42" t="e">
        <f t="shared" si="44"/>
        <v>#VALUE!</v>
      </c>
      <c r="AF133" s="42" t="e">
        <f t="shared" si="44"/>
        <v>#VALUE!</v>
      </c>
      <c r="AG133" s="42" t="e">
        <f t="shared" si="44"/>
        <v>#VALUE!</v>
      </c>
      <c r="AH133" s="43" t="s">
        <v>21</v>
      </c>
      <c r="AI133" s="44">
        <f>_xlfn.AGGREGATE(9,6,C133:AG133)</f>
        <v>1</v>
      </c>
      <c r="AJ133" s="28"/>
    </row>
    <row r="134" spans="2:36" hidden="1" x14ac:dyDescent="0.15">
      <c r="C134" s="45">
        <f t="shared" ref="C134:AG134" si="45">IF(AND(DAY(C125)&gt;=22,DAY(C125)&lt;=28,C126="土",OR(C131="休",C131="雨")),1,0)</f>
        <v>0</v>
      </c>
      <c r="D134" s="45">
        <f t="shared" si="45"/>
        <v>0</v>
      </c>
      <c r="E134" s="45">
        <f t="shared" si="45"/>
        <v>0</v>
      </c>
      <c r="F134" s="45">
        <f t="shared" si="45"/>
        <v>0</v>
      </c>
      <c r="G134" s="45">
        <f t="shared" si="45"/>
        <v>0</v>
      </c>
      <c r="H134" s="45">
        <f t="shared" si="45"/>
        <v>0</v>
      </c>
      <c r="I134" s="45">
        <f t="shared" si="45"/>
        <v>0</v>
      </c>
      <c r="J134" s="45">
        <f t="shared" si="45"/>
        <v>0</v>
      </c>
      <c r="K134" s="45">
        <f t="shared" si="45"/>
        <v>0</v>
      </c>
      <c r="L134" s="45">
        <f t="shared" si="45"/>
        <v>0</v>
      </c>
      <c r="M134" s="45">
        <f t="shared" si="45"/>
        <v>0</v>
      </c>
      <c r="N134" s="45">
        <f t="shared" si="45"/>
        <v>0</v>
      </c>
      <c r="O134" s="45">
        <f t="shared" si="45"/>
        <v>0</v>
      </c>
      <c r="P134" s="45">
        <f t="shared" si="45"/>
        <v>0</v>
      </c>
      <c r="Q134" s="45">
        <f t="shared" si="45"/>
        <v>0</v>
      </c>
      <c r="R134" s="45">
        <f t="shared" si="45"/>
        <v>0</v>
      </c>
      <c r="S134" s="45">
        <f t="shared" si="45"/>
        <v>0</v>
      </c>
      <c r="T134" s="45">
        <f t="shared" si="45"/>
        <v>0</v>
      </c>
      <c r="U134" s="45">
        <f t="shared" si="45"/>
        <v>0</v>
      </c>
      <c r="V134" s="45">
        <f t="shared" si="45"/>
        <v>0</v>
      </c>
      <c r="W134" s="45">
        <f t="shared" si="45"/>
        <v>0</v>
      </c>
      <c r="X134" s="45">
        <f t="shared" si="45"/>
        <v>0</v>
      </c>
      <c r="Y134" s="45">
        <f t="shared" si="45"/>
        <v>0</v>
      </c>
      <c r="Z134" s="45">
        <f t="shared" si="45"/>
        <v>0</v>
      </c>
      <c r="AA134" s="45">
        <f t="shared" si="45"/>
        <v>1</v>
      </c>
      <c r="AB134" s="45" t="e">
        <f t="shared" si="45"/>
        <v>#VALUE!</v>
      </c>
      <c r="AC134" s="45" t="e">
        <f t="shared" si="45"/>
        <v>#VALUE!</v>
      </c>
      <c r="AD134" s="45" t="e">
        <f t="shared" si="45"/>
        <v>#VALUE!</v>
      </c>
      <c r="AE134" s="45" t="e">
        <f>IF(AND(DAY(AE125)&gt;=22,DAY(AE125)&lt;=28,AE126="土",OR(AE131="休",AE131="雨")),1,0)</f>
        <v>#VALUE!</v>
      </c>
      <c r="AF134" s="45" t="e">
        <f t="shared" si="45"/>
        <v>#VALUE!</v>
      </c>
      <c r="AG134" s="45" t="e">
        <f t="shared" si="45"/>
        <v>#VALUE!</v>
      </c>
      <c r="AH134" s="43" t="s">
        <v>22</v>
      </c>
      <c r="AI134" s="44">
        <f>_xlfn.AGGREGATE(9,6,C134:AG134)</f>
        <v>1</v>
      </c>
      <c r="AJ134" s="28"/>
    </row>
    <row r="136" spans="2:36" hidden="1" x14ac:dyDescent="0.15">
      <c r="C136" s="2" t="e">
        <f>YEAR(C139)</f>
        <v>#VALUE!</v>
      </c>
      <c r="D136" s="2" t="e">
        <f>MONTH(C139)</f>
        <v>#VALUE!</v>
      </c>
    </row>
    <row r="137" spans="2:36" x14ac:dyDescent="0.15">
      <c r="B137" s="6" t="s">
        <v>14</v>
      </c>
      <c r="C137" s="107" t="str">
        <f>C139</f>
        <v/>
      </c>
      <c r="D137" s="108"/>
      <c r="E137" s="108"/>
      <c r="F137" s="108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8"/>
      <c r="AE137" s="108"/>
      <c r="AF137" s="108"/>
      <c r="AG137" s="108"/>
      <c r="AH137" s="108"/>
      <c r="AI137" s="109"/>
    </row>
    <row r="138" spans="2:36" hidden="1" x14ac:dyDescent="0.15">
      <c r="B138" s="34"/>
      <c r="C138" s="21" t="e">
        <f>DATE($C136,$D136,1)</f>
        <v>#VALUE!</v>
      </c>
      <c r="D138" s="21" t="e">
        <f t="shared" ref="D138:AG138" si="46">C138+1</f>
        <v>#VALUE!</v>
      </c>
      <c r="E138" s="21" t="e">
        <f t="shared" si="46"/>
        <v>#VALUE!</v>
      </c>
      <c r="F138" s="21" t="e">
        <f t="shared" si="46"/>
        <v>#VALUE!</v>
      </c>
      <c r="G138" s="21" t="e">
        <f t="shared" si="46"/>
        <v>#VALUE!</v>
      </c>
      <c r="H138" s="21" t="e">
        <f t="shared" si="46"/>
        <v>#VALUE!</v>
      </c>
      <c r="I138" s="21" t="e">
        <f t="shared" si="46"/>
        <v>#VALUE!</v>
      </c>
      <c r="J138" s="21" t="e">
        <f t="shared" si="46"/>
        <v>#VALUE!</v>
      </c>
      <c r="K138" s="21" t="e">
        <f t="shared" si="46"/>
        <v>#VALUE!</v>
      </c>
      <c r="L138" s="21" t="e">
        <f t="shared" si="46"/>
        <v>#VALUE!</v>
      </c>
      <c r="M138" s="21" t="e">
        <f t="shared" si="46"/>
        <v>#VALUE!</v>
      </c>
      <c r="N138" s="21" t="e">
        <f t="shared" si="46"/>
        <v>#VALUE!</v>
      </c>
      <c r="O138" s="21" t="e">
        <f t="shared" si="46"/>
        <v>#VALUE!</v>
      </c>
      <c r="P138" s="21" t="e">
        <f t="shared" si="46"/>
        <v>#VALUE!</v>
      </c>
      <c r="Q138" s="21" t="e">
        <f t="shared" si="46"/>
        <v>#VALUE!</v>
      </c>
      <c r="R138" s="21" t="e">
        <f t="shared" si="46"/>
        <v>#VALUE!</v>
      </c>
      <c r="S138" s="21" t="e">
        <f t="shared" si="46"/>
        <v>#VALUE!</v>
      </c>
      <c r="T138" s="21" t="e">
        <f t="shared" si="46"/>
        <v>#VALUE!</v>
      </c>
      <c r="U138" s="21" t="e">
        <f t="shared" si="46"/>
        <v>#VALUE!</v>
      </c>
      <c r="V138" s="21" t="e">
        <f t="shared" si="46"/>
        <v>#VALUE!</v>
      </c>
      <c r="W138" s="21" t="e">
        <f t="shared" si="46"/>
        <v>#VALUE!</v>
      </c>
      <c r="X138" s="21" t="e">
        <f t="shared" si="46"/>
        <v>#VALUE!</v>
      </c>
      <c r="Y138" s="21" t="e">
        <f t="shared" si="46"/>
        <v>#VALUE!</v>
      </c>
      <c r="Z138" s="21" t="e">
        <f t="shared" si="46"/>
        <v>#VALUE!</v>
      </c>
      <c r="AA138" s="21" t="e">
        <f t="shared" si="46"/>
        <v>#VALUE!</v>
      </c>
      <c r="AB138" s="21" t="e">
        <f t="shared" si="46"/>
        <v>#VALUE!</v>
      </c>
      <c r="AC138" s="21" t="e">
        <f t="shared" si="46"/>
        <v>#VALUE!</v>
      </c>
      <c r="AD138" s="21" t="e">
        <f t="shared" si="46"/>
        <v>#VALUE!</v>
      </c>
      <c r="AE138" s="21" t="e">
        <f t="shared" si="46"/>
        <v>#VALUE!</v>
      </c>
      <c r="AF138" s="21" t="e">
        <f t="shared" si="46"/>
        <v>#VALUE!</v>
      </c>
      <c r="AG138" s="21" t="e">
        <f t="shared" si="46"/>
        <v>#VALUE!</v>
      </c>
      <c r="AH138" s="35"/>
      <c r="AI138" s="36"/>
    </row>
    <row r="139" spans="2:36" x14ac:dyDescent="0.15">
      <c r="B139" s="19" t="s">
        <v>15</v>
      </c>
      <c r="C139" s="37" t="str">
        <f>IF(EDATE(C124,1)&gt;$G$5,"",EDATE(C124,1))</f>
        <v/>
      </c>
      <c r="D139" s="21" t="e">
        <f t="shared" ref="D139:AG139" si="47">IF(D138&gt;$G$5,"",IF(C139=EOMONTH(DATE($C136,$D136,1),0),"",IF(C139="","",C139+1)))</f>
        <v>#VALUE!</v>
      </c>
      <c r="E139" s="21" t="e">
        <f t="shared" si="47"/>
        <v>#VALUE!</v>
      </c>
      <c r="F139" s="21" t="e">
        <f t="shared" si="47"/>
        <v>#VALUE!</v>
      </c>
      <c r="G139" s="21" t="e">
        <f t="shared" si="47"/>
        <v>#VALUE!</v>
      </c>
      <c r="H139" s="21" t="e">
        <f t="shared" si="47"/>
        <v>#VALUE!</v>
      </c>
      <c r="I139" s="21" t="e">
        <f t="shared" si="47"/>
        <v>#VALUE!</v>
      </c>
      <c r="J139" s="21" t="e">
        <f t="shared" si="47"/>
        <v>#VALUE!</v>
      </c>
      <c r="K139" s="21" t="e">
        <f t="shared" si="47"/>
        <v>#VALUE!</v>
      </c>
      <c r="L139" s="21" t="e">
        <f t="shared" si="47"/>
        <v>#VALUE!</v>
      </c>
      <c r="M139" s="21" t="e">
        <f t="shared" si="47"/>
        <v>#VALUE!</v>
      </c>
      <c r="N139" s="21" t="e">
        <f t="shared" si="47"/>
        <v>#VALUE!</v>
      </c>
      <c r="O139" s="21" t="e">
        <f t="shared" si="47"/>
        <v>#VALUE!</v>
      </c>
      <c r="P139" s="21" t="e">
        <f t="shared" si="47"/>
        <v>#VALUE!</v>
      </c>
      <c r="Q139" s="21" t="e">
        <f t="shared" si="47"/>
        <v>#VALUE!</v>
      </c>
      <c r="R139" s="21" t="e">
        <f t="shared" si="47"/>
        <v>#VALUE!</v>
      </c>
      <c r="S139" s="21" t="e">
        <f t="shared" si="47"/>
        <v>#VALUE!</v>
      </c>
      <c r="T139" s="21" t="e">
        <f t="shared" si="47"/>
        <v>#VALUE!</v>
      </c>
      <c r="U139" s="21" t="e">
        <f t="shared" si="47"/>
        <v>#VALUE!</v>
      </c>
      <c r="V139" s="21" t="e">
        <f t="shared" si="47"/>
        <v>#VALUE!</v>
      </c>
      <c r="W139" s="21" t="e">
        <f t="shared" si="47"/>
        <v>#VALUE!</v>
      </c>
      <c r="X139" s="21" t="e">
        <f t="shared" si="47"/>
        <v>#VALUE!</v>
      </c>
      <c r="Y139" s="21" t="e">
        <f t="shared" si="47"/>
        <v>#VALUE!</v>
      </c>
      <c r="Z139" s="21" t="e">
        <f t="shared" si="47"/>
        <v>#VALUE!</v>
      </c>
      <c r="AA139" s="21" t="e">
        <f t="shared" si="47"/>
        <v>#VALUE!</v>
      </c>
      <c r="AB139" s="21" t="e">
        <f t="shared" si="47"/>
        <v>#VALUE!</v>
      </c>
      <c r="AC139" s="21" t="e">
        <f t="shared" si="47"/>
        <v>#VALUE!</v>
      </c>
      <c r="AD139" s="21" t="e">
        <f t="shared" si="47"/>
        <v>#VALUE!</v>
      </c>
      <c r="AE139" s="21" t="e">
        <f t="shared" si="47"/>
        <v>#VALUE!</v>
      </c>
      <c r="AF139" s="21" t="e">
        <f t="shared" si="47"/>
        <v>#VALUE!</v>
      </c>
      <c r="AG139" s="21" t="e">
        <f t="shared" si="47"/>
        <v>#VALUE!</v>
      </c>
      <c r="AH139" s="22" t="s">
        <v>16</v>
      </c>
      <c r="AI139" s="23">
        <f>+COUNTIFS(C140:AG140,"土",C141:AG141,"")+COUNTIFS(C140:AG140,"日",C141:AG141,"")</f>
        <v>0</v>
      </c>
    </row>
    <row r="140" spans="2:36" x14ac:dyDescent="0.15">
      <c r="B140" s="24" t="s">
        <v>5</v>
      </c>
      <c r="C140" s="46" t="str">
        <f>IFERROR(TEXT(WEEKDAY(+C139),"aaa"),"")</f>
        <v/>
      </c>
      <c r="D140" s="46" t="str">
        <f t="shared" ref="D140:AG140" si="48">IFERROR(TEXT(WEEKDAY(+D139),"aaa"),"")</f>
        <v/>
      </c>
      <c r="E140" s="46" t="str">
        <f t="shared" si="48"/>
        <v/>
      </c>
      <c r="F140" s="46" t="str">
        <f t="shared" si="48"/>
        <v/>
      </c>
      <c r="G140" s="46" t="str">
        <f t="shared" si="48"/>
        <v/>
      </c>
      <c r="H140" s="46" t="str">
        <f t="shared" si="48"/>
        <v/>
      </c>
      <c r="I140" s="46" t="str">
        <f t="shared" si="48"/>
        <v/>
      </c>
      <c r="J140" s="46" t="str">
        <f t="shared" si="48"/>
        <v/>
      </c>
      <c r="K140" s="46" t="str">
        <f t="shared" si="48"/>
        <v/>
      </c>
      <c r="L140" s="46" t="str">
        <f t="shared" si="48"/>
        <v/>
      </c>
      <c r="M140" s="46" t="str">
        <f t="shared" si="48"/>
        <v/>
      </c>
      <c r="N140" s="46" t="str">
        <f t="shared" si="48"/>
        <v/>
      </c>
      <c r="O140" s="46" t="str">
        <f t="shared" si="48"/>
        <v/>
      </c>
      <c r="P140" s="46" t="str">
        <f t="shared" si="48"/>
        <v/>
      </c>
      <c r="Q140" s="46" t="str">
        <f t="shared" si="48"/>
        <v/>
      </c>
      <c r="R140" s="46" t="str">
        <f t="shared" si="48"/>
        <v/>
      </c>
      <c r="S140" s="46" t="str">
        <f t="shared" si="48"/>
        <v/>
      </c>
      <c r="T140" s="46" t="str">
        <f t="shared" si="48"/>
        <v/>
      </c>
      <c r="U140" s="46" t="str">
        <f t="shared" si="48"/>
        <v/>
      </c>
      <c r="V140" s="46" t="str">
        <f t="shared" si="48"/>
        <v/>
      </c>
      <c r="W140" s="46" t="str">
        <f t="shared" si="48"/>
        <v/>
      </c>
      <c r="X140" s="46" t="str">
        <f t="shared" si="48"/>
        <v/>
      </c>
      <c r="Y140" s="46" t="str">
        <f t="shared" si="48"/>
        <v/>
      </c>
      <c r="Z140" s="46" t="str">
        <f t="shared" si="48"/>
        <v/>
      </c>
      <c r="AA140" s="46" t="str">
        <f t="shared" si="48"/>
        <v/>
      </c>
      <c r="AB140" s="46" t="str">
        <f t="shared" si="48"/>
        <v/>
      </c>
      <c r="AC140" s="46" t="str">
        <f t="shared" si="48"/>
        <v/>
      </c>
      <c r="AD140" s="46" t="str">
        <f t="shared" si="48"/>
        <v/>
      </c>
      <c r="AE140" s="46" t="str">
        <f t="shared" si="48"/>
        <v/>
      </c>
      <c r="AF140" s="46" t="str">
        <f t="shared" si="48"/>
        <v/>
      </c>
      <c r="AG140" s="46" t="str">
        <f t="shared" si="48"/>
        <v/>
      </c>
      <c r="AH140" s="22" t="s">
        <v>20</v>
      </c>
      <c r="AI140" s="23">
        <f>+COUNTIF(C141:AG141,"夏休")+COUNTIF(C141:AG141,"冬休")+COUNTIF(C141:AG141,"中止")+COUNTIF(C141:AG141,"工場")+COUNTIF(C141:AG141,"他")</f>
        <v>0</v>
      </c>
    </row>
    <row r="141" spans="2:36" ht="13.5" customHeight="1" x14ac:dyDescent="0.15">
      <c r="B141" s="110" t="s">
        <v>19</v>
      </c>
      <c r="C141" s="112"/>
      <c r="D141" s="103"/>
      <c r="E141" s="103"/>
      <c r="F141" s="103"/>
      <c r="G141" s="103"/>
      <c r="H141" s="103"/>
      <c r="I141" s="103"/>
      <c r="J141" s="103"/>
      <c r="K141" s="103"/>
      <c r="L141" s="103"/>
      <c r="M141" s="103"/>
      <c r="N141" s="103"/>
      <c r="O141" s="103"/>
      <c r="P141" s="103"/>
      <c r="Q141" s="103"/>
      <c r="R141" s="103"/>
      <c r="S141" s="103"/>
      <c r="T141" s="103"/>
      <c r="U141" s="103"/>
      <c r="V141" s="103"/>
      <c r="W141" s="103"/>
      <c r="X141" s="103"/>
      <c r="Y141" s="103"/>
      <c r="Z141" s="103"/>
      <c r="AA141" s="103"/>
      <c r="AB141" s="103"/>
      <c r="AC141" s="103"/>
      <c r="AD141" s="103"/>
      <c r="AE141" s="103"/>
      <c r="AF141" s="103"/>
      <c r="AG141" s="104"/>
      <c r="AH141" s="25" t="s">
        <v>2</v>
      </c>
      <c r="AI141" s="26">
        <f>COUNT(C139:AG139)-AI140</f>
        <v>0</v>
      </c>
    </row>
    <row r="142" spans="2:36" ht="13.5" customHeight="1" x14ac:dyDescent="0.15">
      <c r="B142" s="111"/>
      <c r="C142" s="112"/>
      <c r="D142" s="103"/>
      <c r="E142" s="103"/>
      <c r="F142" s="103"/>
      <c r="G142" s="103"/>
      <c r="H142" s="103"/>
      <c r="I142" s="103"/>
      <c r="J142" s="103"/>
      <c r="K142" s="103"/>
      <c r="L142" s="103"/>
      <c r="M142" s="103"/>
      <c r="N142" s="103"/>
      <c r="O142" s="103"/>
      <c r="P142" s="103"/>
      <c r="Q142" s="103"/>
      <c r="R142" s="103"/>
      <c r="S142" s="103"/>
      <c r="T142" s="103"/>
      <c r="U142" s="103"/>
      <c r="V142" s="103"/>
      <c r="W142" s="103"/>
      <c r="X142" s="103"/>
      <c r="Y142" s="103"/>
      <c r="Z142" s="103"/>
      <c r="AA142" s="103"/>
      <c r="AB142" s="103"/>
      <c r="AC142" s="103"/>
      <c r="AD142" s="103"/>
      <c r="AE142" s="103"/>
      <c r="AF142" s="103"/>
      <c r="AG142" s="104"/>
      <c r="AH142" s="25" t="s">
        <v>6</v>
      </c>
      <c r="AI142" s="27">
        <f>+COUNTIF(C143:AG144,"休")</f>
        <v>0</v>
      </c>
      <c r="AJ142" s="28" t="e">
        <f>IF(AI143&gt;0.285,"",IF(AI142&lt;AI139,"←計画日数が足りません",""))</f>
        <v>#DIV/0!</v>
      </c>
    </row>
    <row r="143" spans="2:36" ht="13.5" customHeight="1" x14ac:dyDescent="0.15">
      <c r="B143" s="105" t="s">
        <v>0</v>
      </c>
      <c r="C143" s="106"/>
      <c r="D143" s="97"/>
      <c r="E143" s="97"/>
      <c r="F143" s="95"/>
      <c r="G143" s="97"/>
      <c r="H143" s="97"/>
      <c r="I143" s="97"/>
      <c r="J143" s="97"/>
      <c r="K143" s="97"/>
      <c r="L143" s="97"/>
      <c r="M143" s="95"/>
      <c r="N143" s="97"/>
      <c r="O143" s="97"/>
      <c r="P143" s="97"/>
      <c r="Q143" s="97"/>
      <c r="R143" s="97"/>
      <c r="S143" s="97"/>
      <c r="T143" s="95"/>
      <c r="U143" s="97"/>
      <c r="V143" s="97"/>
      <c r="W143" s="97"/>
      <c r="X143" s="97"/>
      <c r="Y143" s="97"/>
      <c r="Z143" s="97"/>
      <c r="AA143" s="95"/>
      <c r="AB143" s="97"/>
      <c r="AC143" s="97"/>
      <c r="AD143" s="97"/>
      <c r="AE143" s="97"/>
      <c r="AF143" s="97"/>
      <c r="AG143" s="98"/>
      <c r="AH143" s="25" t="s">
        <v>8</v>
      </c>
      <c r="AI143" s="29" t="e">
        <f>+AI142/AI141</f>
        <v>#DIV/0!</v>
      </c>
    </row>
    <row r="144" spans="2:36" x14ac:dyDescent="0.15">
      <c r="B144" s="105"/>
      <c r="C144" s="106"/>
      <c r="D144" s="97"/>
      <c r="E144" s="97"/>
      <c r="F144" s="95"/>
      <c r="G144" s="97"/>
      <c r="H144" s="97"/>
      <c r="I144" s="97"/>
      <c r="J144" s="97"/>
      <c r="K144" s="97"/>
      <c r="L144" s="97"/>
      <c r="M144" s="95"/>
      <c r="N144" s="97"/>
      <c r="O144" s="97"/>
      <c r="P144" s="97"/>
      <c r="Q144" s="97"/>
      <c r="R144" s="97"/>
      <c r="S144" s="97"/>
      <c r="T144" s="95"/>
      <c r="U144" s="97"/>
      <c r="V144" s="97"/>
      <c r="W144" s="97"/>
      <c r="X144" s="97"/>
      <c r="Y144" s="97"/>
      <c r="Z144" s="97"/>
      <c r="AA144" s="95"/>
      <c r="AB144" s="97"/>
      <c r="AC144" s="97"/>
      <c r="AD144" s="97"/>
      <c r="AE144" s="97"/>
      <c r="AF144" s="97"/>
      <c r="AG144" s="98"/>
      <c r="AH144" s="25" t="s">
        <v>9</v>
      </c>
      <c r="AI144" s="27">
        <f>+COUNTA(C145:AG146)</f>
        <v>0</v>
      </c>
    </row>
    <row r="145" spans="2:36" x14ac:dyDescent="0.15">
      <c r="B145" s="99" t="s">
        <v>7</v>
      </c>
      <c r="C145" s="101"/>
      <c r="D145" s="95"/>
      <c r="E145" s="95"/>
      <c r="F145" s="113"/>
      <c r="G145" s="95"/>
      <c r="H145" s="95"/>
      <c r="I145" s="95"/>
      <c r="J145" s="95"/>
      <c r="K145" s="95"/>
      <c r="L145" s="95"/>
      <c r="M145" s="113"/>
      <c r="N145" s="95"/>
      <c r="O145" s="95"/>
      <c r="P145" s="95"/>
      <c r="Q145" s="95"/>
      <c r="R145" s="95"/>
      <c r="S145" s="95"/>
      <c r="T145" s="113"/>
      <c r="U145" s="95"/>
      <c r="V145" s="95"/>
      <c r="W145" s="95"/>
      <c r="X145" s="95"/>
      <c r="Y145" s="95"/>
      <c r="Z145" s="95"/>
      <c r="AA145" s="113"/>
      <c r="AB145" s="95"/>
      <c r="AC145" s="95"/>
      <c r="AD145" s="95"/>
      <c r="AE145" s="95"/>
      <c r="AF145" s="95"/>
      <c r="AG145" s="93"/>
      <c r="AH145" s="30" t="s">
        <v>4</v>
      </c>
      <c r="AI145" s="31" t="e">
        <f>+AI144/AI141</f>
        <v>#DIV/0!</v>
      </c>
    </row>
    <row r="146" spans="2:36" x14ac:dyDescent="0.15">
      <c r="B146" s="100"/>
      <c r="C146" s="102"/>
      <c r="D146" s="96"/>
      <c r="E146" s="96"/>
      <c r="F146" s="96"/>
      <c r="G146" s="96"/>
      <c r="H146" s="96"/>
      <c r="I146" s="96"/>
      <c r="J146" s="96"/>
      <c r="K146" s="96"/>
      <c r="L146" s="96"/>
      <c r="M146" s="96"/>
      <c r="N146" s="96"/>
      <c r="O146" s="96"/>
      <c r="P146" s="96"/>
      <c r="Q146" s="96"/>
      <c r="R146" s="96"/>
      <c r="S146" s="96"/>
      <c r="T146" s="96"/>
      <c r="U146" s="96"/>
      <c r="V146" s="96"/>
      <c r="W146" s="96"/>
      <c r="X146" s="96"/>
      <c r="Y146" s="96"/>
      <c r="Z146" s="96"/>
      <c r="AA146" s="96"/>
      <c r="AB146" s="96"/>
      <c r="AC146" s="96"/>
      <c r="AD146" s="96"/>
      <c r="AE146" s="96"/>
      <c r="AF146" s="96"/>
      <c r="AG146" s="94"/>
      <c r="AH146" s="32" t="s">
        <v>13</v>
      </c>
      <c r="AI146" s="33" t="str">
        <f>IF(7&gt;AI141,"対象外",IF(AI144&gt;=AI139,"OK","NG"))</f>
        <v>対象外</v>
      </c>
      <c r="AJ146" s="28" t="str">
        <f>IF(AI146="対象外","←７日間に満たない期間は達成判定の対象外",IF(AI146="NG","←月単位未達成","←月単位達成"))</f>
        <v>←７日間に満たない期間は達成判定の対象外</v>
      </c>
    </row>
    <row r="147" spans="2:36" hidden="1" x14ac:dyDescent="0.15">
      <c r="C147" s="42" t="e">
        <f t="shared" ref="C147:AG147" si="49">IF(AND(DAY(C139)&gt;=22,DAY(C139)&lt;=28,C140="土"),1,0)</f>
        <v>#VALUE!</v>
      </c>
      <c r="D147" s="42" t="e">
        <f t="shared" si="49"/>
        <v>#VALUE!</v>
      </c>
      <c r="E147" s="42" t="e">
        <f t="shared" si="49"/>
        <v>#VALUE!</v>
      </c>
      <c r="F147" s="42" t="e">
        <f t="shared" si="49"/>
        <v>#VALUE!</v>
      </c>
      <c r="G147" s="42" t="e">
        <f t="shared" si="49"/>
        <v>#VALUE!</v>
      </c>
      <c r="H147" s="42" t="e">
        <f t="shared" si="49"/>
        <v>#VALUE!</v>
      </c>
      <c r="I147" s="42" t="e">
        <f t="shared" si="49"/>
        <v>#VALUE!</v>
      </c>
      <c r="J147" s="42" t="e">
        <f t="shared" si="49"/>
        <v>#VALUE!</v>
      </c>
      <c r="K147" s="42" t="e">
        <f t="shared" si="49"/>
        <v>#VALUE!</v>
      </c>
      <c r="L147" s="42" t="e">
        <f t="shared" si="49"/>
        <v>#VALUE!</v>
      </c>
      <c r="M147" s="42" t="e">
        <f t="shared" si="49"/>
        <v>#VALUE!</v>
      </c>
      <c r="N147" s="42" t="e">
        <f t="shared" si="49"/>
        <v>#VALUE!</v>
      </c>
      <c r="O147" s="42" t="e">
        <f t="shared" si="49"/>
        <v>#VALUE!</v>
      </c>
      <c r="P147" s="42" t="e">
        <f t="shared" si="49"/>
        <v>#VALUE!</v>
      </c>
      <c r="Q147" s="42" t="e">
        <f t="shared" si="49"/>
        <v>#VALUE!</v>
      </c>
      <c r="R147" s="42" t="e">
        <f t="shared" si="49"/>
        <v>#VALUE!</v>
      </c>
      <c r="S147" s="42" t="e">
        <f t="shared" si="49"/>
        <v>#VALUE!</v>
      </c>
      <c r="T147" s="42" t="e">
        <f t="shared" si="49"/>
        <v>#VALUE!</v>
      </c>
      <c r="U147" s="42" t="e">
        <f t="shared" si="49"/>
        <v>#VALUE!</v>
      </c>
      <c r="V147" s="42" t="e">
        <f t="shared" si="49"/>
        <v>#VALUE!</v>
      </c>
      <c r="W147" s="42" t="e">
        <f t="shared" si="49"/>
        <v>#VALUE!</v>
      </c>
      <c r="X147" s="42" t="e">
        <f t="shared" si="49"/>
        <v>#VALUE!</v>
      </c>
      <c r="Y147" s="42" t="e">
        <f t="shared" si="49"/>
        <v>#VALUE!</v>
      </c>
      <c r="Z147" s="42" t="e">
        <f t="shared" si="49"/>
        <v>#VALUE!</v>
      </c>
      <c r="AA147" s="42" t="e">
        <f t="shared" si="49"/>
        <v>#VALUE!</v>
      </c>
      <c r="AB147" s="42" t="e">
        <f t="shared" si="49"/>
        <v>#VALUE!</v>
      </c>
      <c r="AC147" s="42" t="e">
        <f t="shared" si="49"/>
        <v>#VALUE!</v>
      </c>
      <c r="AD147" s="42" t="e">
        <f t="shared" si="49"/>
        <v>#VALUE!</v>
      </c>
      <c r="AE147" s="42" t="e">
        <f t="shared" si="49"/>
        <v>#VALUE!</v>
      </c>
      <c r="AF147" s="42" t="e">
        <f t="shared" si="49"/>
        <v>#VALUE!</v>
      </c>
      <c r="AG147" s="42" t="e">
        <f t="shared" si="49"/>
        <v>#VALUE!</v>
      </c>
      <c r="AH147" s="43" t="s">
        <v>21</v>
      </c>
      <c r="AI147" s="44">
        <f>_xlfn.AGGREGATE(9,6,C147:AG147)</f>
        <v>0</v>
      </c>
      <c r="AJ147" s="28"/>
    </row>
    <row r="148" spans="2:36" hidden="1" x14ac:dyDescent="0.15">
      <c r="C148" s="45" t="e">
        <f t="shared" ref="C148:AG148" si="50">IF(AND(DAY(C139)&gt;=22,DAY(C139)&lt;=28,C140="土",OR(C145="休",C145="雨")),1,0)</f>
        <v>#VALUE!</v>
      </c>
      <c r="D148" s="45" t="e">
        <f t="shared" si="50"/>
        <v>#VALUE!</v>
      </c>
      <c r="E148" s="45" t="e">
        <f t="shared" si="50"/>
        <v>#VALUE!</v>
      </c>
      <c r="F148" s="45" t="e">
        <f t="shared" si="50"/>
        <v>#VALUE!</v>
      </c>
      <c r="G148" s="45" t="e">
        <f t="shared" si="50"/>
        <v>#VALUE!</v>
      </c>
      <c r="H148" s="45" t="e">
        <f t="shared" si="50"/>
        <v>#VALUE!</v>
      </c>
      <c r="I148" s="45" t="e">
        <f t="shared" si="50"/>
        <v>#VALUE!</v>
      </c>
      <c r="J148" s="45" t="e">
        <f t="shared" si="50"/>
        <v>#VALUE!</v>
      </c>
      <c r="K148" s="45" t="e">
        <f t="shared" si="50"/>
        <v>#VALUE!</v>
      </c>
      <c r="L148" s="45" t="e">
        <f t="shared" si="50"/>
        <v>#VALUE!</v>
      </c>
      <c r="M148" s="45" t="e">
        <f t="shared" si="50"/>
        <v>#VALUE!</v>
      </c>
      <c r="N148" s="45" t="e">
        <f t="shared" si="50"/>
        <v>#VALUE!</v>
      </c>
      <c r="O148" s="45" t="e">
        <f t="shared" si="50"/>
        <v>#VALUE!</v>
      </c>
      <c r="P148" s="45" t="e">
        <f t="shared" si="50"/>
        <v>#VALUE!</v>
      </c>
      <c r="Q148" s="45" t="e">
        <f t="shared" si="50"/>
        <v>#VALUE!</v>
      </c>
      <c r="R148" s="45" t="e">
        <f t="shared" si="50"/>
        <v>#VALUE!</v>
      </c>
      <c r="S148" s="45" t="e">
        <f t="shared" si="50"/>
        <v>#VALUE!</v>
      </c>
      <c r="T148" s="45" t="e">
        <f t="shared" si="50"/>
        <v>#VALUE!</v>
      </c>
      <c r="U148" s="45" t="e">
        <f t="shared" si="50"/>
        <v>#VALUE!</v>
      </c>
      <c r="V148" s="45" t="e">
        <f t="shared" si="50"/>
        <v>#VALUE!</v>
      </c>
      <c r="W148" s="45" t="e">
        <f t="shared" si="50"/>
        <v>#VALUE!</v>
      </c>
      <c r="X148" s="45" t="e">
        <f t="shared" si="50"/>
        <v>#VALUE!</v>
      </c>
      <c r="Y148" s="45" t="e">
        <f t="shared" si="50"/>
        <v>#VALUE!</v>
      </c>
      <c r="Z148" s="45" t="e">
        <f t="shared" si="50"/>
        <v>#VALUE!</v>
      </c>
      <c r="AA148" s="45" t="e">
        <f t="shared" si="50"/>
        <v>#VALUE!</v>
      </c>
      <c r="AB148" s="45" t="e">
        <f t="shared" si="50"/>
        <v>#VALUE!</v>
      </c>
      <c r="AC148" s="45" t="e">
        <f t="shared" si="50"/>
        <v>#VALUE!</v>
      </c>
      <c r="AD148" s="45" t="e">
        <f t="shared" si="50"/>
        <v>#VALUE!</v>
      </c>
      <c r="AE148" s="45" t="e">
        <f t="shared" si="50"/>
        <v>#VALUE!</v>
      </c>
      <c r="AF148" s="45" t="e">
        <f t="shared" si="50"/>
        <v>#VALUE!</v>
      </c>
      <c r="AG148" s="45" t="e">
        <f t="shared" si="50"/>
        <v>#VALUE!</v>
      </c>
      <c r="AH148" s="43" t="s">
        <v>22</v>
      </c>
      <c r="AI148" s="44">
        <f>_xlfn.AGGREGATE(9,6,C148:AG148)</f>
        <v>0</v>
      </c>
      <c r="AJ148" s="28"/>
    </row>
    <row r="150" spans="2:36" hidden="1" x14ac:dyDescent="0.15">
      <c r="C150" s="2" t="e">
        <f>YEAR(C153)</f>
        <v>#VALUE!</v>
      </c>
      <c r="D150" s="2" t="e">
        <f>MONTH(C153)</f>
        <v>#VALUE!</v>
      </c>
    </row>
    <row r="151" spans="2:36" x14ac:dyDescent="0.15">
      <c r="B151" s="6" t="s">
        <v>14</v>
      </c>
      <c r="C151" s="107" t="e">
        <f>C153</f>
        <v>#VALUE!</v>
      </c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8"/>
      <c r="AF151" s="108"/>
      <c r="AG151" s="108"/>
      <c r="AH151" s="108"/>
      <c r="AI151" s="109"/>
    </row>
    <row r="152" spans="2:36" hidden="1" x14ac:dyDescent="0.15">
      <c r="B152" s="34"/>
      <c r="C152" s="21" t="e">
        <f>DATE($C150,$D150,1)</f>
        <v>#VALUE!</v>
      </c>
      <c r="D152" s="21" t="e">
        <f t="shared" ref="D152:AG152" si="51">C152+1</f>
        <v>#VALUE!</v>
      </c>
      <c r="E152" s="21" t="e">
        <f t="shared" si="51"/>
        <v>#VALUE!</v>
      </c>
      <c r="F152" s="21" t="e">
        <f t="shared" si="51"/>
        <v>#VALUE!</v>
      </c>
      <c r="G152" s="21" t="e">
        <f t="shared" si="51"/>
        <v>#VALUE!</v>
      </c>
      <c r="H152" s="21" t="e">
        <f t="shared" si="51"/>
        <v>#VALUE!</v>
      </c>
      <c r="I152" s="21" t="e">
        <f t="shared" si="51"/>
        <v>#VALUE!</v>
      </c>
      <c r="J152" s="21" t="e">
        <f t="shared" si="51"/>
        <v>#VALUE!</v>
      </c>
      <c r="K152" s="21" t="e">
        <f t="shared" si="51"/>
        <v>#VALUE!</v>
      </c>
      <c r="L152" s="21" t="e">
        <f t="shared" si="51"/>
        <v>#VALUE!</v>
      </c>
      <c r="M152" s="21" t="e">
        <f t="shared" si="51"/>
        <v>#VALUE!</v>
      </c>
      <c r="N152" s="21" t="e">
        <f t="shared" si="51"/>
        <v>#VALUE!</v>
      </c>
      <c r="O152" s="21" t="e">
        <f t="shared" si="51"/>
        <v>#VALUE!</v>
      </c>
      <c r="P152" s="21" t="e">
        <f t="shared" si="51"/>
        <v>#VALUE!</v>
      </c>
      <c r="Q152" s="21" t="e">
        <f t="shared" si="51"/>
        <v>#VALUE!</v>
      </c>
      <c r="R152" s="21" t="e">
        <f t="shared" si="51"/>
        <v>#VALUE!</v>
      </c>
      <c r="S152" s="21" t="e">
        <f t="shared" si="51"/>
        <v>#VALUE!</v>
      </c>
      <c r="T152" s="21" t="e">
        <f t="shared" si="51"/>
        <v>#VALUE!</v>
      </c>
      <c r="U152" s="21" t="e">
        <f t="shared" si="51"/>
        <v>#VALUE!</v>
      </c>
      <c r="V152" s="21" t="e">
        <f t="shared" si="51"/>
        <v>#VALUE!</v>
      </c>
      <c r="W152" s="21" t="e">
        <f t="shared" si="51"/>
        <v>#VALUE!</v>
      </c>
      <c r="X152" s="21" t="e">
        <f t="shared" si="51"/>
        <v>#VALUE!</v>
      </c>
      <c r="Y152" s="21" t="e">
        <f t="shared" si="51"/>
        <v>#VALUE!</v>
      </c>
      <c r="Z152" s="21" t="e">
        <f t="shared" si="51"/>
        <v>#VALUE!</v>
      </c>
      <c r="AA152" s="21" t="e">
        <f t="shared" si="51"/>
        <v>#VALUE!</v>
      </c>
      <c r="AB152" s="21" t="e">
        <f t="shared" si="51"/>
        <v>#VALUE!</v>
      </c>
      <c r="AC152" s="21" t="e">
        <f t="shared" si="51"/>
        <v>#VALUE!</v>
      </c>
      <c r="AD152" s="21" t="e">
        <f t="shared" si="51"/>
        <v>#VALUE!</v>
      </c>
      <c r="AE152" s="21" t="e">
        <f t="shared" si="51"/>
        <v>#VALUE!</v>
      </c>
      <c r="AF152" s="21" t="e">
        <f t="shared" si="51"/>
        <v>#VALUE!</v>
      </c>
      <c r="AG152" s="21" t="e">
        <f t="shared" si="51"/>
        <v>#VALUE!</v>
      </c>
      <c r="AH152" s="35"/>
      <c r="AI152" s="36"/>
    </row>
    <row r="153" spans="2:36" x14ac:dyDescent="0.15">
      <c r="B153" s="19" t="s">
        <v>15</v>
      </c>
      <c r="C153" s="37" t="e">
        <f>IF(EDATE(C138,1)&gt;$G$5,"",EDATE(C138,1))</f>
        <v>#VALUE!</v>
      </c>
      <c r="D153" s="21" t="e">
        <f t="shared" ref="D153:AG153" si="52">IF(D152&gt;$G$5,"",IF(C153=EOMONTH(DATE($C150,$D150,1),0),"",IF(C153="","",C153+1)))</f>
        <v>#VALUE!</v>
      </c>
      <c r="E153" s="21" t="e">
        <f t="shared" si="52"/>
        <v>#VALUE!</v>
      </c>
      <c r="F153" s="21" t="e">
        <f t="shared" si="52"/>
        <v>#VALUE!</v>
      </c>
      <c r="G153" s="21" t="e">
        <f t="shared" si="52"/>
        <v>#VALUE!</v>
      </c>
      <c r="H153" s="21" t="e">
        <f t="shared" si="52"/>
        <v>#VALUE!</v>
      </c>
      <c r="I153" s="21" t="e">
        <f t="shared" si="52"/>
        <v>#VALUE!</v>
      </c>
      <c r="J153" s="21" t="e">
        <f t="shared" si="52"/>
        <v>#VALUE!</v>
      </c>
      <c r="K153" s="21" t="e">
        <f t="shared" si="52"/>
        <v>#VALUE!</v>
      </c>
      <c r="L153" s="21" t="e">
        <f t="shared" si="52"/>
        <v>#VALUE!</v>
      </c>
      <c r="M153" s="21" t="e">
        <f t="shared" si="52"/>
        <v>#VALUE!</v>
      </c>
      <c r="N153" s="21" t="e">
        <f t="shared" si="52"/>
        <v>#VALUE!</v>
      </c>
      <c r="O153" s="21" t="e">
        <f t="shared" si="52"/>
        <v>#VALUE!</v>
      </c>
      <c r="P153" s="21" t="e">
        <f t="shared" si="52"/>
        <v>#VALUE!</v>
      </c>
      <c r="Q153" s="21" t="e">
        <f t="shared" si="52"/>
        <v>#VALUE!</v>
      </c>
      <c r="R153" s="21" t="e">
        <f t="shared" si="52"/>
        <v>#VALUE!</v>
      </c>
      <c r="S153" s="21" t="e">
        <f t="shared" si="52"/>
        <v>#VALUE!</v>
      </c>
      <c r="T153" s="21" t="e">
        <f t="shared" si="52"/>
        <v>#VALUE!</v>
      </c>
      <c r="U153" s="21" t="e">
        <f t="shared" si="52"/>
        <v>#VALUE!</v>
      </c>
      <c r="V153" s="21" t="e">
        <f t="shared" si="52"/>
        <v>#VALUE!</v>
      </c>
      <c r="W153" s="21" t="e">
        <f t="shared" si="52"/>
        <v>#VALUE!</v>
      </c>
      <c r="X153" s="21" t="e">
        <f t="shared" si="52"/>
        <v>#VALUE!</v>
      </c>
      <c r="Y153" s="21" t="e">
        <f t="shared" si="52"/>
        <v>#VALUE!</v>
      </c>
      <c r="Z153" s="21" t="e">
        <f t="shared" si="52"/>
        <v>#VALUE!</v>
      </c>
      <c r="AA153" s="21" t="e">
        <f t="shared" si="52"/>
        <v>#VALUE!</v>
      </c>
      <c r="AB153" s="21" t="e">
        <f t="shared" si="52"/>
        <v>#VALUE!</v>
      </c>
      <c r="AC153" s="21" t="e">
        <f t="shared" si="52"/>
        <v>#VALUE!</v>
      </c>
      <c r="AD153" s="21" t="e">
        <f t="shared" si="52"/>
        <v>#VALUE!</v>
      </c>
      <c r="AE153" s="21" t="e">
        <f t="shared" si="52"/>
        <v>#VALUE!</v>
      </c>
      <c r="AF153" s="21" t="e">
        <f t="shared" si="52"/>
        <v>#VALUE!</v>
      </c>
      <c r="AG153" s="21" t="e">
        <f t="shared" si="52"/>
        <v>#VALUE!</v>
      </c>
      <c r="AH153" s="22" t="s">
        <v>16</v>
      </c>
      <c r="AI153" s="23">
        <f>+COUNTIFS(C154:AG154,"土",C155:AG155,"")+COUNTIFS(C154:AG154,"日",C155:AG155,"")</f>
        <v>0</v>
      </c>
    </row>
    <row r="154" spans="2:36" x14ac:dyDescent="0.15">
      <c r="B154" s="24" t="s">
        <v>5</v>
      </c>
      <c r="C154" s="46" t="str">
        <f>IFERROR(TEXT(WEEKDAY(+C153),"aaa"),"")</f>
        <v/>
      </c>
      <c r="D154" s="46" t="str">
        <f t="shared" ref="D154:AG154" si="53">IFERROR(TEXT(WEEKDAY(+D153),"aaa"),"")</f>
        <v/>
      </c>
      <c r="E154" s="46" t="str">
        <f t="shared" si="53"/>
        <v/>
      </c>
      <c r="F154" s="46" t="str">
        <f t="shared" si="53"/>
        <v/>
      </c>
      <c r="G154" s="46" t="str">
        <f t="shared" si="53"/>
        <v/>
      </c>
      <c r="H154" s="46" t="str">
        <f t="shared" si="53"/>
        <v/>
      </c>
      <c r="I154" s="46" t="str">
        <f t="shared" si="53"/>
        <v/>
      </c>
      <c r="J154" s="46" t="str">
        <f t="shared" si="53"/>
        <v/>
      </c>
      <c r="K154" s="46" t="str">
        <f t="shared" si="53"/>
        <v/>
      </c>
      <c r="L154" s="46" t="str">
        <f t="shared" si="53"/>
        <v/>
      </c>
      <c r="M154" s="46" t="str">
        <f t="shared" si="53"/>
        <v/>
      </c>
      <c r="N154" s="46" t="str">
        <f t="shared" si="53"/>
        <v/>
      </c>
      <c r="O154" s="46" t="str">
        <f t="shared" si="53"/>
        <v/>
      </c>
      <c r="P154" s="46" t="str">
        <f t="shared" si="53"/>
        <v/>
      </c>
      <c r="Q154" s="46" t="str">
        <f t="shared" si="53"/>
        <v/>
      </c>
      <c r="R154" s="46" t="str">
        <f t="shared" si="53"/>
        <v/>
      </c>
      <c r="S154" s="46" t="str">
        <f t="shared" si="53"/>
        <v/>
      </c>
      <c r="T154" s="46" t="str">
        <f t="shared" si="53"/>
        <v/>
      </c>
      <c r="U154" s="46" t="str">
        <f t="shared" si="53"/>
        <v/>
      </c>
      <c r="V154" s="46" t="str">
        <f t="shared" si="53"/>
        <v/>
      </c>
      <c r="W154" s="46" t="str">
        <f t="shared" si="53"/>
        <v/>
      </c>
      <c r="X154" s="46" t="str">
        <f t="shared" si="53"/>
        <v/>
      </c>
      <c r="Y154" s="46" t="str">
        <f t="shared" si="53"/>
        <v/>
      </c>
      <c r="Z154" s="46" t="str">
        <f t="shared" si="53"/>
        <v/>
      </c>
      <c r="AA154" s="46" t="str">
        <f t="shared" si="53"/>
        <v/>
      </c>
      <c r="AB154" s="46" t="str">
        <f t="shared" si="53"/>
        <v/>
      </c>
      <c r="AC154" s="46" t="str">
        <f t="shared" si="53"/>
        <v/>
      </c>
      <c r="AD154" s="46" t="str">
        <f t="shared" si="53"/>
        <v/>
      </c>
      <c r="AE154" s="46" t="str">
        <f t="shared" si="53"/>
        <v/>
      </c>
      <c r="AF154" s="46" t="str">
        <f t="shared" si="53"/>
        <v/>
      </c>
      <c r="AG154" s="46" t="str">
        <f t="shared" si="53"/>
        <v/>
      </c>
      <c r="AH154" s="22" t="s">
        <v>20</v>
      </c>
      <c r="AI154" s="23">
        <f>+COUNTIF(C155:AG155,"夏休")+COUNTIF(C155:AG155,"冬休")+COUNTIF(C155:AG155,"中止")+COUNTIF(C155:AG155,"工場")+COUNTIF(C155:AG155,"他")</f>
        <v>0</v>
      </c>
    </row>
    <row r="155" spans="2:36" ht="13.5" customHeight="1" x14ac:dyDescent="0.15">
      <c r="B155" s="110" t="s">
        <v>19</v>
      </c>
      <c r="C155" s="112"/>
      <c r="D155" s="103"/>
      <c r="E155" s="103"/>
      <c r="F155" s="103"/>
      <c r="G155" s="103"/>
      <c r="H155" s="103"/>
      <c r="I155" s="103"/>
      <c r="J155" s="103"/>
      <c r="K155" s="103"/>
      <c r="L155" s="103"/>
      <c r="M155" s="103"/>
      <c r="N155" s="103"/>
      <c r="O155" s="103"/>
      <c r="P155" s="103"/>
      <c r="Q155" s="103"/>
      <c r="R155" s="103"/>
      <c r="S155" s="103"/>
      <c r="T155" s="103"/>
      <c r="U155" s="103"/>
      <c r="V155" s="103"/>
      <c r="W155" s="103"/>
      <c r="X155" s="103"/>
      <c r="Y155" s="103"/>
      <c r="Z155" s="103"/>
      <c r="AA155" s="103"/>
      <c r="AB155" s="103"/>
      <c r="AC155" s="103"/>
      <c r="AD155" s="103"/>
      <c r="AE155" s="103"/>
      <c r="AF155" s="103"/>
      <c r="AG155" s="104"/>
      <c r="AH155" s="25" t="s">
        <v>2</v>
      </c>
      <c r="AI155" s="26">
        <f>COUNT(C153:AG153)-AI154</f>
        <v>0</v>
      </c>
    </row>
    <row r="156" spans="2:36" ht="13.5" customHeight="1" x14ac:dyDescent="0.15">
      <c r="B156" s="111"/>
      <c r="C156" s="112"/>
      <c r="D156" s="103"/>
      <c r="E156" s="103"/>
      <c r="F156" s="103"/>
      <c r="G156" s="103"/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  <c r="R156" s="103"/>
      <c r="S156" s="103"/>
      <c r="T156" s="103"/>
      <c r="U156" s="103"/>
      <c r="V156" s="103"/>
      <c r="W156" s="103"/>
      <c r="X156" s="103"/>
      <c r="Y156" s="103"/>
      <c r="Z156" s="103"/>
      <c r="AA156" s="103"/>
      <c r="AB156" s="103"/>
      <c r="AC156" s="103"/>
      <c r="AD156" s="103"/>
      <c r="AE156" s="103"/>
      <c r="AF156" s="103"/>
      <c r="AG156" s="104"/>
      <c r="AH156" s="25" t="s">
        <v>6</v>
      </c>
      <c r="AI156" s="27">
        <f>+COUNTIF(C157:AG158,"休")</f>
        <v>0</v>
      </c>
      <c r="AJ156" s="28" t="e">
        <f>IF(AI157&gt;0.285,"",IF(AI156&lt;AI153,"←計画日数が足りません",""))</f>
        <v>#DIV/0!</v>
      </c>
    </row>
    <row r="157" spans="2:36" ht="13.5" customHeight="1" x14ac:dyDescent="0.15">
      <c r="B157" s="105" t="s">
        <v>0</v>
      </c>
      <c r="C157" s="97"/>
      <c r="D157" s="97"/>
      <c r="E157" s="97"/>
      <c r="F157" s="97"/>
      <c r="G157" s="97"/>
      <c r="H157" s="97"/>
      <c r="I157" s="97"/>
      <c r="J157" s="97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97"/>
      <c r="X157" s="97"/>
      <c r="Y157" s="97"/>
      <c r="Z157" s="97"/>
      <c r="AA157" s="97"/>
      <c r="AB157" s="97"/>
      <c r="AC157" s="97"/>
      <c r="AD157" s="97"/>
      <c r="AE157" s="97"/>
      <c r="AF157" s="97"/>
      <c r="AG157" s="98"/>
      <c r="AH157" s="25" t="s">
        <v>8</v>
      </c>
      <c r="AI157" s="29" t="e">
        <f>+AI156/AI155</f>
        <v>#DIV/0!</v>
      </c>
    </row>
    <row r="158" spans="2:36" x14ac:dyDescent="0.15">
      <c r="B158" s="105"/>
      <c r="C158" s="97"/>
      <c r="D158" s="97"/>
      <c r="E158" s="97"/>
      <c r="F158" s="97"/>
      <c r="G158" s="97"/>
      <c r="H158" s="97"/>
      <c r="I158" s="97"/>
      <c r="J158" s="97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97"/>
      <c r="X158" s="97"/>
      <c r="Y158" s="97"/>
      <c r="Z158" s="97"/>
      <c r="AA158" s="97"/>
      <c r="AB158" s="97"/>
      <c r="AC158" s="97"/>
      <c r="AD158" s="97"/>
      <c r="AE158" s="97"/>
      <c r="AF158" s="97"/>
      <c r="AG158" s="98"/>
      <c r="AH158" s="25" t="s">
        <v>9</v>
      </c>
      <c r="AI158" s="27">
        <f>+COUNTA(C159:AG160)</f>
        <v>0</v>
      </c>
    </row>
    <row r="159" spans="2:36" x14ac:dyDescent="0.15">
      <c r="B159" s="99" t="s">
        <v>7</v>
      </c>
      <c r="C159" s="95"/>
      <c r="D159" s="95"/>
      <c r="E159" s="95"/>
      <c r="F159" s="95"/>
      <c r="G159" s="95"/>
      <c r="H159" s="95"/>
      <c r="I159" s="95"/>
      <c r="J159" s="95"/>
      <c r="K159" s="95"/>
      <c r="L159" s="95"/>
      <c r="M159" s="95"/>
      <c r="N159" s="95"/>
      <c r="O159" s="95"/>
      <c r="P159" s="95"/>
      <c r="Q159" s="95"/>
      <c r="R159" s="95"/>
      <c r="S159" s="95"/>
      <c r="T159" s="95"/>
      <c r="U159" s="95"/>
      <c r="V159" s="95"/>
      <c r="W159" s="95"/>
      <c r="X159" s="95"/>
      <c r="Y159" s="95"/>
      <c r="Z159" s="95"/>
      <c r="AA159" s="95"/>
      <c r="AB159" s="95"/>
      <c r="AC159" s="95"/>
      <c r="AD159" s="95"/>
      <c r="AE159" s="95"/>
      <c r="AF159" s="95"/>
      <c r="AG159" s="93"/>
      <c r="AH159" s="30" t="s">
        <v>4</v>
      </c>
      <c r="AI159" s="31" t="e">
        <f>+AI158/AI155</f>
        <v>#DIV/0!</v>
      </c>
    </row>
    <row r="160" spans="2:36" x14ac:dyDescent="0.15">
      <c r="B160" s="100"/>
      <c r="C160" s="96"/>
      <c r="D160" s="96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  <c r="R160" s="96"/>
      <c r="S160" s="96"/>
      <c r="T160" s="96"/>
      <c r="U160" s="96"/>
      <c r="V160" s="96"/>
      <c r="W160" s="96"/>
      <c r="X160" s="96"/>
      <c r="Y160" s="96"/>
      <c r="Z160" s="96"/>
      <c r="AA160" s="96"/>
      <c r="AB160" s="96"/>
      <c r="AC160" s="96"/>
      <c r="AD160" s="96"/>
      <c r="AE160" s="96"/>
      <c r="AF160" s="96"/>
      <c r="AG160" s="94"/>
      <c r="AH160" s="32" t="s">
        <v>13</v>
      </c>
      <c r="AI160" s="33" t="str">
        <f>IF(7&gt;AI155,"対象外",IF(AI158&gt;=AI153,"OK","NG"))</f>
        <v>対象外</v>
      </c>
      <c r="AJ160" s="28" t="str">
        <f>IF(AI160="対象外","←７日間に満たない期間は達成判定の対象外",IF(AI160="NG","←月単位未達成","←月単位達成"))</f>
        <v>←７日間に満たない期間は達成判定の対象外</v>
      </c>
    </row>
    <row r="161" spans="2:36" hidden="1" x14ac:dyDescent="0.15">
      <c r="C161" s="42" t="e">
        <f t="shared" ref="C161:AG161" si="54">IF(AND(DAY(C153)&gt;=22,DAY(C153)&lt;=28,C154="土"),1,0)</f>
        <v>#VALUE!</v>
      </c>
      <c r="D161" s="42" t="e">
        <f t="shared" si="54"/>
        <v>#VALUE!</v>
      </c>
      <c r="E161" s="42" t="e">
        <f t="shared" si="54"/>
        <v>#VALUE!</v>
      </c>
      <c r="F161" s="42" t="e">
        <f t="shared" si="54"/>
        <v>#VALUE!</v>
      </c>
      <c r="G161" s="42" t="e">
        <f t="shared" si="54"/>
        <v>#VALUE!</v>
      </c>
      <c r="H161" s="42" t="e">
        <f t="shared" si="54"/>
        <v>#VALUE!</v>
      </c>
      <c r="I161" s="42" t="e">
        <f t="shared" si="54"/>
        <v>#VALUE!</v>
      </c>
      <c r="J161" s="42" t="e">
        <f t="shared" si="54"/>
        <v>#VALUE!</v>
      </c>
      <c r="K161" s="42" t="e">
        <f t="shared" si="54"/>
        <v>#VALUE!</v>
      </c>
      <c r="L161" s="42" t="e">
        <f t="shared" si="54"/>
        <v>#VALUE!</v>
      </c>
      <c r="M161" s="42" t="e">
        <f t="shared" si="54"/>
        <v>#VALUE!</v>
      </c>
      <c r="N161" s="42" t="e">
        <f t="shared" si="54"/>
        <v>#VALUE!</v>
      </c>
      <c r="O161" s="42" t="e">
        <f t="shared" si="54"/>
        <v>#VALUE!</v>
      </c>
      <c r="P161" s="42" t="e">
        <f t="shared" si="54"/>
        <v>#VALUE!</v>
      </c>
      <c r="Q161" s="42" t="e">
        <f t="shared" si="54"/>
        <v>#VALUE!</v>
      </c>
      <c r="R161" s="42" t="e">
        <f t="shared" si="54"/>
        <v>#VALUE!</v>
      </c>
      <c r="S161" s="42" t="e">
        <f t="shared" si="54"/>
        <v>#VALUE!</v>
      </c>
      <c r="T161" s="42" t="e">
        <f t="shared" si="54"/>
        <v>#VALUE!</v>
      </c>
      <c r="U161" s="42" t="e">
        <f t="shared" si="54"/>
        <v>#VALUE!</v>
      </c>
      <c r="V161" s="42" t="e">
        <f t="shared" si="54"/>
        <v>#VALUE!</v>
      </c>
      <c r="W161" s="42" t="e">
        <f t="shared" si="54"/>
        <v>#VALUE!</v>
      </c>
      <c r="X161" s="42" t="e">
        <f t="shared" si="54"/>
        <v>#VALUE!</v>
      </c>
      <c r="Y161" s="42" t="e">
        <f t="shared" si="54"/>
        <v>#VALUE!</v>
      </c>
      <c r="Z161" s="42" t="e">
        <f t="shared" si="54"/>
        <v>#VALUE!</v>
      </c>
      <c r="AA161" s="42" t="e">
        <f t="shared" si="54"/>
        <v>#VALUE!</v>
      </c>
      <c r="AB161" s="42" t="e">
        <f t="shared" si="54"/>
        <v>#VALUE!</v>
      </c>
      <c r="AC161" s="42" t="e">
        <f t="shared" si="54"/>
        <v>#VALUE!</v>
      </c>
      <c r="AD161" s="42" t="e">
        <f t="shared" si="54"/>
        <v>#VALUE!</v>
      </c>
      <c r="AE161" s="42" t="e">
        <f t="shared" si="54"/>
        <v>#VALUE!</v>
      </c>
      <c r="AF161" s="42" t="e">
        <f t="shared" si="54"/>
        <v>#VALUE!</v>
      </c>
      <c r="AG161" s="42" t="e">
        <f t="shared" si="54"/>
        <v>#VALUE!</v>
      </c>
      <c r="AH161" s="43" t="s">
        <v>21</v>
      </c>
      <c r="AI161" s="44">
        <f>_xlfn.AGGREGATE(9,6,C161:AG161)</f>
        <v>0</v>
      </c>
      <c r="AJ161" s="28"/>
    </row>
    <row r="162" spans="2:36" hidden="1" x14ac:dyDescent="0.15">
      <c r="C162" s="45" t="e">
        <f t="shared" ref="C162:AG162" si="55">IF(AND(DAY(C153)&gt;=22,DAY(C153)&lt;=28,C154="土",OR(C159="休",C159="雨")),1,0)</f>
        <v>#VALUE!</v>
      </c>
      <c r="D162" s="45" t="e">
        <f t="shared" si="55"/>
        <v>#VALUE!</v>
      </c>
      <c r="E162" s="45" t="e">
        <f t="shared" si="55"/>
        <v>#VALUE!</v>
      </c>
      <c r="F162" s="45" t="e">
        <f t="shared" si="55"/>
        <v>#VALUE!</v>
      </c>
      <c r="G162" s="45" t="e">
        <f t="shared" si="55"/>
        <v>#VALUE!</v>
      </c>
      <c r="H162" s="45" t="e">
        <f t="shared" si="55"/>
        <v>#VALUE!</v>
      </c>
      <c r="I162" s="45" t="e">
        <f t="shared" si="55"/>
        <v>#VALUE!</v>
      </c>
      <c r="J162" s="45" t="e">
        <f t="shared" si="55"/>
        <v>#VALUE!</v>
      </c>
      <c r="K162" s="45" t="e">
        <f t="shared" si="55"/>
        <v>#VALUE!</v>
      </c>
      <c r="L162" s="45" t="e">
        <f t="shared" si="55"/>
        <v>#VALUE!</v>
      </c>
      <c r="M162" s="45" t="e">
        <f t="shared" si="55"/>
        <v>#VALUE!</v>
      </c>
      <c r="N162" s="45" t="e">
        <f t="shared" si="55"/>
        <v>#VALUE!</v>
      </c>
      <c r="O162" s="45" t="e">
        <f t="shared" si="55"/>
        <v>#VALUE!</v>
      </c>
      <c r="P162" s="45" t="e">
        <f t="shared" si="55"/>
        <v>#VALUE!</v>
      </c>
      <c r="Q162" s="45" t="e">
        <f t="shared" si="55"/>
        <v>#VALUE!</v>
      </c>
      <c r="R162" s="45" t="e">
        <f t="shared" si="55"/>
        <v>#VALUE!</v>
      </c>
      <c r="S162" s="45" t="e">
        <f t="shared" si="55"/>
        <v>#VALUE!</v>
      </c>
      <c r="T162" s="45" t="e">
        <f t="shared" si="55"/>
        <v>#VALUE!</v>
      </c>
      <c r="U162" s="45" t="e">
        <f t="shared" si="55"/>
        <v>#VALUE!</v>
      </c>
      <c r="V162" s="45" t="e">
        <f t="shared" si="55"/>
        <v>#VALUE!</v>
      </c>
      <c r="W162" s="45" t="e">
        <f t="shared" si="55"/>
        <v>#VALUE!</v>
      </c>
      <c r="X162" s="45" t="e">
        <f t="shared" si="55"/>
        <v>#VALUE!</v>
      </c>
      <c r="Y162" s="45" t="e">
        <f t="shared" si="55"/>
        <v>#VALUE!</v>
      </c>
      <c r="Z162" s="45" t="e">
        <f t="shared" si="55"/>
        <v>#VALUE!</v>
      </c>
      <c r="AA162" s="45" t="e">
        <f t="shared" si="55"/>
        <v>#VALUE!</v>
      </c>
      <c r="AB162" s="45" t="e">
        <f t="shared" si="55"/>
        <v>#VALUE!</v>
      </c>
      <c r="AC162" s="45" t="e">
        <f t="shared" si="55"/>
        <v>#VALUE!</v>
      </c>
      <c r="AD162" s="45" t="e">
        <f t="shared" si="55"/>
        <v>#VALUE!</v>
      </c>
      <c r="AE162" s="45" t="e">
        <f t="shared" si="55"/>
        <v>#VALUE!</v>
      </c>
      <c r="AF162" s="45" t="e">
        <f t="shared" si="55"/>
        <v>#VALUE!</v>
      </c>
      <c r="AG162" s="45" t="e">
        <f t="shared" si="55"/>
        <v>#VALUE!</v>
      </c>
      <c r="AH162" s="43" t="s">
        <v>22</v>
      </c>
      <c r="AI162" s="44">
        <f>_xlfn.AGGREGATE(9,6,C162:AG162)</f>
        <v>0</v>
      </c>
      <c r="AJ162" s="28"/>
    </row>
    <row r="163" spans="2:36" x14ac:dyDescent="0.15">
      <c r="F163" s="42"/>
    </row>
    <row r="164" spans="2:36" hidden="1" x14ac:dyDescent="0.15">
      <c r="C164" s="2" t="e">
        <f>YEAR(C167)</f>
        <v>#VALUE!</v>
      </c>
      <c r="D164" s="2" t="e">
        <f>MONTH(C167)</f>
        <v>#VALUE!</v>
      </c>
    </row>
    <row r="165" spans="2:36" x14ac:dyDescent="0.15">
      <c r="B165" s="6" t="s">
        <v>14</v>
      </c>
      <c r="C165" s="107" t="e">
        <f>C167</f>
        <v>#VALUE!</v>
      </c>
      <c r="D165" s="108"/>
      <c r="E165" s="108"/>
      <c r="F165" s="108"/>
      <c r="G165" s="108"/>
      <c r="H165" s="108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8"/>
      <c r="AA165" s="108"/>
      <c r="AB165" s="108"/>
      <c r="AC165" s="108"/>
      <c r="AD165" s="108"/>
      <c r="AE165" s="108"/>
      <c r="AF165" s="108"/>
      <c r="AG165" s="108"/>
      <c r="AH165" s="108"/>
      <c r="AI165" s="109"/>
    </row>
    <row r="166" spans="2:36" hidden="1" x14ac:dyDescent="0.15">
      <c r="B166" s="34"/>
      <c r="C166" s="21" t="e">
        <f>DATE($C164,$D164,1)</f>
        <v>#VALUE!</v>
      </c>
      <c r="D166" s="21" t="e">
        <f t="shared" ref="D166:AG166" si="56">C166+1</f>
        <v>#VALUE!</v>
      </c>
      <c r="E166" s="21" t="e">
        <f t="shared" si="56"/>
        <v>#VALUE!</v>
      </c>
      <c r="F166" s="21" t="e">
        <f t="shared" si="56"/>
        <v>#VALUE!</v>
      </c>
      <c r="G166" s="21" t="e">
        <f t="shared" si="56"/>
        <v>#VALUE!</v>
      </c>
      <c r="H166" s="21" t="e">
        <f t="shared" si="56"/>
        <v>#VALUE!</v>
      </c>
      <c r="I166" s="21" t="e">
        <f t="shared" si="56"/>
        <v>#VALUE!</v>
      </c>
      <c r="J166" s="21" t="e">
        <f t="shared" si="56"/>
        <v>#VALUE!</v>
      </c>
      <c r="K166" s="21" t="e">
        <f t="shared" si="56"/>
        <v>#VALUE!</v>
      </c>
      <c r="L166" s="21" t="e">
        <f t="shared" si="56"/>
        <v>#VALUE!</v>
      </c>
      <c r="M166" s="21" t="e">
        <f t="shared" si="56"/>
        <v>#VALUE!</v>
      </c>
      <c r="N166" s="21" t="e">
        <f t="shared" si="56"/>
        <v>#VALUE!</v>
      </c>
      <c r="O166" s="21" t="e">
        <f t="shared" si="56"/>
        <v>#VALUE!</v>
      </c>
      <c r="P166" s="21" t="e">
        <f t="shared" si="56"/>
        <v>#VALUE!</v>
      </c>
      <c r="Q166" s="21" t="e">
        <f t="shared" si="56"/>
        <v>#VALUE!</v>
      </c>
      <c r="R166" s="21" t="e">
        <f t="shared" si="56"/>
        <v>#VALUE!</v>
      </c>
      <c r="S166" s="21" t="e">
        <f t="shared" si="56"/>
        <v>#VALUE!</v>
      </c>
      <c r="T166" s="21" t="e">
        <f t="shared" si="56"/>
        <v>#VALUE!</v>
      </c>
      <c r="U166" s="21" t="e">
        <f t="shared" si="56"/>
        <v>#VALUE!</v>
      </c>
      <c r="V166" s="21" t="e">
        <f t="shared" si="56"/>
        <v>#VALUE!</v>
      </c>
      <c r="W166" s="21" t="e">
        <f t="shared" si="56"/>
        <v>#VALUE!</v>
      </c>
      <c r="X166" s="21" t="e">
        <f t="shared" si="56"/>
        <v>#VALUE!</v>
      </c>
      <c r="Y166" s="21" t="e">
        <f t="shared" si="56"/>
        <v>#VALUE!</v>
      </c>
      <c r="Z166" s="21" t="e">
        <f t="shared" si="56"/>
        <v>#VALUE!</v>
      </c>
      <c r="AA166" s="21" t="e">
        <f t="shared" si="56"/>
        <v>#VALUE!</v>
      </c>
      <c r="AB166" s="21" t="e">
        <f t="shared" si="56"/>
        <v>#VALUE!</v>
      </c>
      <c r="AC166" s="21" t="e">
        <f t="shared" si="56"/>
        <v>#VALUE!</v>
      </c>
      <c r="AD166" s="21" t="e">
        <f t="shared" si="56"/>
        <v>#VALUE!</v>
      </c>
      <c r="AE166" s="21" t="e">
        <f t="shared" si="56"/>
        <v>#VALUE!</v>
      </c>
      <c r="AF166" s="21" t="e">
        <f t="shared" si="56"/>
        <v>#VALUE!</v>
      </c>
      <c r="AG166" s="21" t="e">
        <f t="shared" si="56"/>
        <v>#VALUE!</v>
      </c>
      <c r="AH166" s="35"/>
      <c r="AI166" s="36"/>
    </row>
    <row r="167" spans="2:36" x14ac:dyDescent="0.15">
      <c r="B167" s="19" t="s">
        <v>15</v>
      </c>
      <c r="C167" s="37" t="e">
        <f>IF(EDATE(C152,1)&gt;$G$5,"",EDATE(C152,1))</f>
        <v>#VALUE!</v>
      </c>
      <c r="D167" s="21" t="e">
        <f t="shared" ref="D167:AG167" si="57">IF(D166&gt;$G$5,"",IF(C167=EOMONTH(DATE($C164,$D164,1),0),"",IF(C167="","",C167+1)))</f>
        <v>#VALUE!</v>
      </c>
      <c r="E167" s="21" t="e">
        <f t="shared" si="57"/>
        <v>#VALUE!</v>
      </c>
      <c r="F167" s="21" t="e">
        <f t="shared" si="57"/>
        <v>#VALUE!</v>
      </c>
      <c r="G167" s="21" t="e">
        <f t="shared" si="57"/>
        <v>#VALUE!</v>
      </c>
      <c r="H167" s="21" t="e">
        <f t="shared" si="57"/>
        <v>#VALUE!</v>
      </c>
      <c r="I167" s="21" t="e">
        <f t="shared" si="57"/>
        <v>#VALUE!</v>
      </c>
      <c r="J167" s="21" t="e">
        <f t="shared" si="57"/>
        <v>#VALUE!</v>
      </c>
      <c r="K167" s="21" t="e">
        <f t="shared" si="57"/>
        <v>#VALUE!</v>
      </c>
      <c r="L167" s="21" t="e">
        <f t="shared" si="57"/>
        <v>#VALUE!</v>
      </c>
      <c r="M167" s="21" t="e">
        <f t="shared" si="57"/>
        <v>#VALUE!</v>
      </c>
      <c r="N167" s="21" t="e">
        <f t="shared" si="57"/>
        <v>#VALUE!</v>
      </c>
      <c r="O167" s="21" t="e">
        <f t="shared" si="57"/>
        <v>#VALUE!</v>
      </c>
      <c r="P167" s="21" t="e">
        <f t="shared" si="57"/>
        <v>#VALUE!</v>
      </c>
      <c r="Q167" s="21" t="e">
        <f t="shared" si="57"/>
        <v>#VALUE!</v>
      </c>
      <c r="R167" s="21" t="e">
        <f t="shared" si="57"/>
        <v>#VALUE!</v>
      </c>
      <c r="S167" s="21" t="e">
        <f t="shared" si="57"/>
        <v>#VALUE!</v>
      </c>
      <c r="T167" s="21" t="e">
        <f t="shared" si="57"/>
        <v>#VALUE!</v>
      </c>
      <c r="U167" s="21" t="e">
        <f t="shared" si="57"/>
        <v>#VALUE!</v>
      </c>
      <c r="V167" s="21" t="e">
        <f t="shared" si="57"/>
        <v>#VALUE!</v>
      </c>
      <c r="W167" s="21" t="e">
        <f t="shared" si="57"/>
        <v>#VALUE!</v>
      </c>
      <c r="X167" s="21" t="e">
        <f t="shared" si="57"/>
        <v>#VALUE!</v>
      </c>
      <c r="Y167" s="21" t="e">
        <f t="shared" si="57"/>
        <v>#VALUE!</v>
      </c>
      <c r="Z167" s="21" t="e">
        <f t="shared" si="57"/>
        <v>#VALUE!</v>
      </c>
      <c r="AA167" s="21" t="e">
        <f t="shared" si="57"/>
        <v>#VALUE!</v>
      </c>
      <c r="AB167" s="21" t="e">
        <f t="shared" si="57"/>
        <v>#VALUE!</v>
      </c>
      <c r="AC167" s="21" t="e">
        <f t="shared" si="57"/>
        <v>#VALUE!</v>
      </c>
      <c r="AD167" s="21" t="e">
        <f t="shared" si="57"/>
        <v>#VALUE!</v>
      </c>
      <c r="AE167" s="21" t="e">
        <f t="shared" si="57"/>
        <v>#VALUE!</v>
      </c>
      <c r="AF167" s="21" t="e">
        <f t="shared" si="57"/>
        <v>#VALUE!</v>
      </c>
      <c r="AG167" s="21" t="e">
        <f t="shared" si="57"/>
        <v>#VALUE!</v>
      </c>
      <c r="AH167" s="22" t="s">
        <v>16</v>
      </c>
      <c r="AI167" s="23">
        <f>+COUNTIFS(C168:AG168,"土",C169:AG169,"")+COUNTIFS(C168:AG168,"日",C169:AG169,"")</f>
        <v>0</v>
      </c>
    </row>
    <row r="168" spans="2:36" x14ac:dyDescent="0.15">
      <c r="B168" s="24" t="s">
        <v>5</v>
      </c>
      <c r="C168" s="46" t="str">
        <f>IFERROR(TEXT(WEEKDAY(+C167),"aaa"),"")</f>
        <v/>
      </c>
      <c r="D168" s="46" t="str">
        <f t="shared" ref="D168:AG168" si="58">IFERROR(TEXT(WEEKDAY(+D167),"aaa"),"")</f>
        <v/>
      </c>
      <c r="E168" s="46" t="str">
        <f t="shared" si="58"/>
        <v/>
      </c>
      <c r="F168" s="46" t="str">
        <f t="shared" si="58"/>
        <v/>
      </c>
      <c r="G168" s="46" t="str">
        <f t="shared" si="58"/>
        <v/>
      </c>
      <c r="H168" s="46" t="str">
        <f t="shared" si="58"/>
        <v/>
      </c>
      <c r="I168" s="46" t="str">
        <f t="shared" si="58"/>
        <v/>
      </c>
      <c r="J168" s="46" t="str">
        <f t="shared" si="58"/>
        <v/>
      </c>
      <c r="K168" s="46" t="str">
        <f t="shared" si="58"/>
        <v/>
      </c>
      <c r="L168" s="46" t="str">
        <f t="shared" si="58"/>
        <v/>
      </c>
      <c r="M168" s="46" t="str">
        <f t="shared" si="58"/>
        <v/>
      </c>
      <c r="N168" s="46" t="str">
        <f t="shared" si="58"/>
        <v/>
      </c>
      <c r="O168" s="46" t="str">
        <f t="shared" si="58"/>
        <v/>
      </c>
      <c r="P168" s="46" t="str">
        <f t="shared" si="58"/>
        <v/>
      </c>
      <c r="Q168" s="46" t="str">
        <f t="shared" si="58"/>
        <v/>
      </c>
      <c r="R168" s="46" t="str">
        <f t="shared" si="58"/>
        <v/>
      </c>
      <c r="S168" s="46" t="str">
        <f t="shared" si="58"/>
        <v/>
      </c>
      <c r="T168" s="46" t="str">
        <f t="shared" si="58"/>
        <v/>
      </c>
      <c r="U168" s="46" t="str">
        <f t="shared" si="58"/>
        <v/>
      </c>
      <c r="V168" s="46" t="str">
        <f t="shared" si="58"/>
        <v/>
      </c>
      <c r="W168" s="46" t="str">
        <f t="shared" si="58"/>
        <v/>
      </c>
      <c r="X168" s="46" t="str">
        <f t="shared" si="58"/>
        <v/>
      </c>
      <c r="Y168" s="46" t="str">
        <f t="shared" si="58"/>
        <v/>
      </c>
      <c r="Z168" s="46" t="str">
        <f t="shared" si="58"/>
        <v/>
      </c>
      <c r="AA168" s="46" t="str">
        <f t="shared" si="58"/>
        <v/>
      </c>
      <c r="AB168" s="46" t="str">
        <f t="shared" si="58"/>
        <v/>
      </c>
      <c r="AC168" s="46" t="str">
        <f t="shared" si="58"/>
        <v/>
      </c>
      <c r="AD168" s="46" t="str">
        <f t="shared" si="58"/>
        <v/>
      </c>
      <c r="AE168" s="46" t="str">
        <f t="shared" si="58"/>
        <v/>
      </c>
      <c r="AF168" s="46" t="str">
        <f t="shared" si="58"/>
        <v/>
      </c>
      <c r="AG168" s="46" t="str">
        <f t="shared" si="58"/>
        <v/>
      </c>
      <c r="AH168" s="22" t="s">
        <v>20</v>
      </c>
      <c r="AI168" s="23">
        <f>+COUNTIF(C169:AG169,"夏休")+COUNTIF(C169:AG169,"冬休")+COUNTIF(C169:AG169,"中止")+COUNTIF(C169:AG169,"工場")+COUNTIF(C169:AG169,"他")</f>
        <v>0</v>
      </c>
    </row>
    <row r="169" spans="2:36" ht="13.5" customHeight="1" x14ac:dyDescent="0.15">
      <c r="B169" s="110" t="s">
        <v>19</v>
      </c>
      <c r="C169" s="112"/>
      <c r="D169" s="103"/>
      <c r="E169" s="103"/>
      <c r="F169" s="103"/>
      <c r="G169" s="103"/>
      <c r="H169" s="103"/>
      <c r="I169" s="103"/>
      <c r="J169" s="103"/>
      <c r="K169" s="103"/>
      <c r="L169" s="103"/>
      <c r="M169" s="103"/>
      <c r="N169" s="103"/>
      <c r="O169" s="103"/>
      <c r="P169" s="103"/>
      <c r="Q169" s="103"/>
      <c r="R169" s="103"/>
      <c r="S169" s="103"/>
      <c r="T169" s="103"/>
      <c r="U169" s="103"/>
      <c r="V169" s="103"/>
      <c r="W169" s="103"/>
      <c r="X169" s="103"/>
      <c r="Y169" s="103"/>
      <c r="Z169" s="103"/>
      <c r="AA169" s="103"/>
      <c r="AB169" s="103"/>
      <c r="AC169" s="103"/>
      <c r="AD169" s="103"/>
      <c r="AE169" s="103"/>
      <c r="AF169" s="103"/>
      <c r="AG169" s="104"/>
      <c r="AH169" s="25" t="s">
        <v>2</v>
      </c>
      <c r="AI169" s="26">
        <f>COUNT(C167:AG167)-AI168</f>
        <v>0</v>
      </c>
    </row>
    <row r="170" spans="2:36" ht="13.5" customHeight="1" x14ac:dyDescent="0.15">
      <c r="B170" s="111"/>
      <c r="C170" s="112"/>
      <c r="D170" s="103"/>
      <c r="E170" s="103"/>
      <c r="F170" s="103"/>
      <c r="G170" s="103"/>
      <c r="H170" s="103"/>
      <c r="I170" s="103"/>
      <c r="J170" s="103"/>
      <c r="K170" s="103"/>
      <c r="L170" s="103"/>
      <c r="M170" s="103"/>
      <c r="N170" s="103"/>
      <c r="O170" s="103"/>
      <c r="P170" s="103"/>
      <c r="Q170" s="103"/>
      <c r="R170" s="103"/>
      <c r="S170" s="103"/>
      <c r="T170" s="103"/>
      <c r="U170" s="103"/>
      <c r="V170" s="103"/>
      <c r="W170" s="103"/>
      <c r="X170" s="103"/>
      <c r="Y170" s="103"/>
      <c r="Z170" s="103"/>
      <c r="AA170" s="103"/>
      <c r="AB170" s="103"/>
      <c r="AC170" s="103"/>
      <c r="AD170" s="103"/>
      <c r="AE170" s="103"/>
      <c r="AF170" s="103"/>
      <c r="AG170" s="104"/>
      <c r="AH170" s="25" t="s">
        <v>6</v>
      </c>
      <c r="AI170" s="27">
        <f>+COUNTIF(C171:AG172,"休")</f>
        <v>0</v>
      </c>
      <c r="AJ170" s="28" t="e">
        <f>IF(AI171&gt;0.285,"",IF(AI170&lt;AI167,"←計画日数が足りません",""))</f>
        <v>#DIV/0!</v>
      </c>
    </row>
    <row r="171" spans="2:36" ht="13.5" customHeight="1" x14ac:dyDescent="0.15">
      <c r="B171" s="105" t="s">
        <v>0</v>
      </c>
      <c r="C171" s="106"/>
      <c r="D171" s="97"/>
      <c r="E171" s="97"/>
      <c r="F171" s="97"/>
      <c r="G171" s="97"/>
      <c r="H171" s="97"/>
      <c r="I171" s="97"/>
      <c r="J171" s="97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97"/>
      <c r="X171" s="97"/>
      <c r="Y171" s="97"/>
      <c r="Z171" s="97"/>
      <c r="AA171" s="97"/>
      <c r="AB171" s="97"/>
      <c r="AC171" s="97"/>
      <c r="AD171" s="97"/>
      <c r="AE171" s="97"/>
      <c r="AF171" s="97"/>
      <c r="AG171" s="98"/>
      <c r="AH171" s="25" t="s">
        <v>8</v>
      </c>
      <c r="AI171" s="29" t="e">
        <f>+AI170/AI169</f>
        <v>#DIV/0!</v>
      </c>
    </row>
    <row r="172" spans="2:36" x14ac:dyDescent="0.15">
      <c r="B172" s="105"/>
      <c r="C172" s="106"/>
      <c r="D172" s="97"/>
      <c r="E172" s="97"/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97"/>
      <c r="X172" s="97"/>
      <c r="Y172" s="97"/>
      <c r="Z172" s="97"/>
      <c r="AA172" s="97"/>
      <c r="AB172" s="97"/>
      <c r="AC172" s="97"/>
      <c r="AD172" s="97"/>
      <c r="AE172" s="97"/>
      <c r="AF172" s="97"/>
      <c r="AG172" s="98"/>
      <c r="AH172" s="25" t="s">
        <v>9</v>
      </c>
      <c r="AI172" s="27">
        <f>+COUNTA(C173:AG174)</f>
        <v>0</v>
      </c>
    </row>
    <row r="173" spans="2:36" x14ac:dyDescent="0.15">
      <c r="B173" s="99" t="s">
        <v>7</v>
      </c>
      <c r="C173" s="101"/>
      <c r="D173" s="95"/>
      <c r="E173" s="95"/>
      <c r="F173" s="95"/>
      <c r="G173" s="95"/>
      <c r="H173" s="95"/>
      <c r="I173" s="95"/>
      <c r="J173" s="95"/>
      <c r="K173" s="95"/>
      <c r="L173" s="95"/>
      <c r="M173" s="95"/>
      <c r="N173" s="95"/>
      <c r="O173" s="95"/>
      <c r="P173" s="95"/>
      <c r="Q173" s="95"/>
      <c r="R173" s="95"/>
      <c r="S173" s="95"/>
      <c r="T173" s="95"/>
      <c r="U173" s="95"/>
      <c r="V173" s="95"/>
      <c r="W173" s="95"/>
      <c r="X173" s="95"/>
      <c r="Y173" s="95"/>
      <c r="Z173" s="95"/>
      <c r="AA173" s="95"/>
      <c r="AB173" s="95"/>
      <c r="AC173" s="95"/>
      <c r="AD173" s="95"/>
      <c r="AE173" s="95"/>
      <c r="AF173" s="95"/>
      <c r="AG173" s="93"/>
      <c r="AH173" s="30" t="s">
        <v>4</v>
      </c>
      <c r="AI173" s="31" t="e">
        <f>+AI172/AI169</f>
        <v>#DIV/0!</v>
      </c>
    </row>
    <row r="174" spans="2:36" x14ac:dyDescent="0.15">
      <c r="B174" s="100"/>
      <c r="C174" s="102"/>
      <c r="D174" s="96"/>
      <c r="E174" s="96"/>
      <c r="F174" s="96"/>
      <c r="G174" s="96"/>
      <c r="H174" s="96"/>
      <c r="I174" s="96"/>
      <c r="J174" s="96"/>
      <c r="K174" s="96"/>
      <c r="L174" s="96"/>
      <c r="M174" s="96"/>
      <c r="N174" s="96"/>
      <c r="O174" s="96"/>
      <c r="P174" s="96"/>
      <c r="Q174" s="96"/>
      <c r="R174" s="96"/>
      <c r="S174" s="96"/>
      <c r="T174" s="96"/>
      <c r="U174" s="96"/>
      <c r="V174" s="96"/>
      <c r="W174" s="96"/>
      <c r="X174" s="96"/>
      <c r="Y174" s="96"/>
      <c r="Z174" s="96"/>
      <c r="AA174" s="96"/>
      <c r="AB174" s="96"/>
      <c r="AC174" s="96"/>
      <c r="AD174" s="96"/>
      <c r="AE174" s="96"/>
      <c r="AF174" s="96"/>
      <c r="AG174" s="94"/>
      <c r="AH174" s="32" t="s">
        <v>13</v>
      </c>
      <c r="AI174" s="33" t="str">
        <f>IF(7&gt;AI169,"対象外",IF(AI172&gt;=AI167,"OK","NG"))</f>
        <v>対象外</v>
      </c>
      <c r="AJ174" s="28" t="str">
        <f>IF(AI174="対象外","←７日間に満たない期間は達成判定の対象外",IF(AI174="NG","←月単位未達成","←月単位達成"))</f>
        <v>←７日間に満たない期間は達成判定の対象外</v>
      </c>
    </row>
    <row r="175" spans="2:36" hidden="1" x14ac:dyDescent="0.15">
      <c r="C175" s="42" t="e">
        <f t="shared" ref="C175:AG175" si="59">IF(AND(DAY(C167)&gt;=22,DAY(C167)&lt;=28,C168="土"),1,0)</f>
        <v>#VALUE!</v>
      </c>
      <c r="D175" s="42" t="e">
        <f t="shared" si="59"/>
        <v>#VALUE!</v>
      </c>
      <c r="E175" s="42" t="e">
        <f t="shared" si="59"/>
        <v>#VALUE!</v>
      </c>
      <c r="F175" s="42" t="e">
        <f t="shared" si="59"/>
        <v>#VALUE!</v>
      </c>
      <c r="G175" s="42" t="e">
        <f t="shared" si="59"/>
        <v>#VALUE!</v>
      </c>
      <c r="H175" s="42" t="e">
        <f t="shared" si="59"/>
        <v>#VALUE!</v>
      </c>
      <c r="I175" s="42" t="e">
        <f t="shared" si="59"/>
        <v>#VALUE!</v>
      </c>
      <c r="J175" s="42" t="e">
        <f t="shared" si="59"/>
        <v>#VALUE!</v>
      </c>
      <c r="K175" s="42" t="e">
        <f t="shared" si="59"/>
        <v>#VALUE!</v>
      </c>
      <c r="L175" s="42" t="e">
        <f t="shared" si="59"/>
        <v>#VALUE!</v>
      </c>
      <c r="M175" s="42" t="e">
        <f t="shared" si="59"/>
        <v>#VALUE!</v>
      </c>
      <c r="N175" s="42" t="e">
        <f t="shared" si="59"/>
        <v>#VALUE!</v>
      </c>
      <c r="O175" s="42" t="e">
        <f t="shared" si="59"/>
        <v>#VALUE!</v>
      </c>
      <c r="P175" s="42" t="e">
        <f t="shared" si="59"/>
        <v>#VALUE!</v>
      </c>
      <c r="Q175" s="42" t="e">
        <f t="shared" si="59"/>
        <v>#VALUE!</v>
      </c>
      <c r="R175" s="42" t="e">
        <f t="shared" si="59"/>
        <v>#VALUE!</v>
      </c>
      <c r="S175" s="42" t="e">
        <f t="shared" si="59"/>
        <v>#VALUE!</v>
      </c>
      <c r="T175" s="42" t="e">
        <f t="shared" si="59"/>
        <v>#VALUE!</v>
      </c>
      <c r="U175" s="42" t="e">
        <f t="shared" si="59"/>
        <v>#VALUE!</v>
      </c>
      <c r="V175" s="42" t="e">
        <f t="shared" si="59"/>
        <v>#VALUE!</v>
      </c>
      <c r="W175" s="42" t="e">
        <f t="shared" si="59"/>
        <v>#VALUE!</v>
      </c>
      <c r="X175" s="42" t="e">
        <f t="shared" si="59"/>
        <v>#VALUE!</v>
      </c>
      <c r="Y175" s="42" t="e">
        <f t="shared" si="59"/>
        <v>#VALUE!</v>
      </c>
      <c r="Z175" s="42" t="e">
        <f t="shared" si="59"/>
        <v>#VALUE!</v>
      </c>
      <c r="AA175" s="42" t="e">
        <f t="shared" si="59"/>
        <v>#VALUE!</v>
      </c>
      <c r="AB175" s="42" t="e">
        <f t="shared" si="59"/>
        <v>#VALUE!</v>
      </c>
      <c r="AC175" s="42" t="e">
        <f t="shared" si="59"/>
        <v>#VALUE!</v>
      </c>
      <c r="AD175" s="42" t="e">
        <f t="shared" si="59"/>
        <v>#VALUE!</v>
      </c>
      <c r="AE175" s="42" t="e">
        <f t="shared" si="59"/>
        <v>#VALUE!</v>
      </c>
      <c r="AF175" s="42" t="e">
        <f t="shared" si="59"/>
        <v>#VALUE!</v>
      </c>
      <c r="AG175" s="42" t="e">
        <f t="shared" si="59"/>
        <v>#VALUE!</v>
      </c>
      <c r="AH175" s="43" t="s">
        <v>21</v>
      </c>
      <c r="AI175" s="44">
        <f>_xlfn.AGGREGATE(9,6,C175:AG175)</f>
        <v>0</v>
      </c>
      <c r="AJ175" s="28"/>
    </row>
    <row r="176" spans="2:36" hidden="1" x14ac:dyDescent="0.15">
      <c r="C176" s="45" t="e">
        <f t="shared" ref="C176:AG176" si="60">IF(AND(DAY(C167)&gt;=22,DAY(C167)&lt;=28,C168="土",OR(C173="休",C173="雨")),1,0)</f>
        <v>#VALUE!</v>
      </c>
      <c r="D176" s="45" t="e">
        <f t="shared" si="60"/>
        <v>#VALUE!</v>
      </c>
      <c r="E176" s="45" t="e">
        <f t="shared" si="60"/>
        <v>#VALUE!</v>
      </c>
      <c r="F176" s="45" t="e">
        <f t="shared" si="60"/>
        <v>#VALUE!</v>
      </c>
      <c r="G176" s="45" t="e">
        <f t="shared" si="60"/>
        <v>#VALUE!</v>
      </c>
      <c r="H176" s="45" t="e">
        <f t="shared" si="60"/>
        <v>#VALUE!</v>
      </c>
      <c r="I176" s="45" t="e">
        <f t="shared" si="60"/>
        <v>#VALUE!</v>
      </c>
      <c r="J176" s="45" t="e">
        <f t="shared" si="60"/>
        <v>#VALUE!</v>
      </c>
      <c r="K176" s="45" t="e">
        <f t="shared" si="60"/>
        <v>#VALUE!</v>
      </c>
      <c r="L176" s="45" t="e">
        <f t="shared" si="60"/>
        <v>#VALUE!</v>
      </c>
      <c r="M176" s="45" t="e">
        <f t="shared" si="60"/>
        <v>#VALUE!</v>
      </c>
      <c r="N176" s="45" t="e">
        <f t="shared" si="60"/>
        <v>#VALUE!</v>
      </c>
      <c r="O176" s="45" t="e">
        <f t="shared" si="60"/>
        <v>#VALUE!</v>
      </c>
      <c r="P176" s="45" t="e">
        <f t="shared" si="60"/>
        <v>#VALUE!</v>
      </c>
      <c r="Q176" s="45" t="e">
        <f t="shared" si="60"/>
        <v>#VALUE!</v>
      </c>
      <c r="R176" s="45" t="e">
        <f t="shared" si="60"/>
        <v>#VALUE!</v>
      </c>
      <c r="S176" s="45" t="e">
        <f t="shared" si="60"/>
        <v>#VALUE!</v>
      </c>
      <c r="T176" s="45" t="e">
        <f t="shared" si="60"/>
        <v>#VALUE!</v>
      </c>
      <c r="U176" s="45" t="e">
        <f t="shared" si="60"/>
        <v>#VALUE!</v>
      </c>
      <c r="V176" s="45" t="e">
        <f t="shared" si="60"/>
        <v>#VALUE!</v>
      </c>
      <c r="W176" s="45" t="e">
        <f t="shared" si="60"/>
        <v>#VALUE!</v>
      </c>
      <c r="X176" s="45" t="e">
        <f t="shared" si="60"/>
        <v>#VALUE!</v>
      </c>
      <c r="Y176" s="45" t="e">
        <f t="shared" si="60"/>
        <v>#VALUE!</v>
      </c>
      <c r="Z176" s="45" t="e">
        <f t="shared" si="60"/>
        <v>#VALUE!</v>
      </c>
      <c r="AA176" s="45" t="e">
        <f t="shared" si="60"/>
        <v>#VALUE!</v>
      </c>
      <c r="AB176" s="45" t="e">
        <f t="shared" si="60"/>
        <v>#VALUE!</v>
      </c>
      <c r="AC176" s="45" t="e">
        <f t="shared" si="60"/>
        <v>#VALUE!</v>
      </c>
      <c r="AD176" s="45" t="e">
        <f t="shared" si="60"/>
        <v>#VALUE!</v>
      </c>
      <c r="AE176" s="45" t="e">
        <f t="shared" si="60"/>
        <v>#VALUE!</v>
      </c>
      <c r="AF176" s="45" t="e">
        <f t="shared" si="60"/>
        <v>#VALUE!</v>
      </c>
      <c r="AG176" s="45" t="e">
        <f t="shared" si="60"/>
        <v>#VALUE!</v>
      </c>
      <c r="AH176" s="43" t="s">
        <v>22</v>
      </c>
      <c r="AI176" s="44">
        <f>_xlfn.AGGREGATE(9,6,C176:AG176)</f>
        <v>0</v>
      </c>
      <c r="AJ176" s="28"/>
    </row>
    <row r="178" spans="2:36" hidden="1" x14ac:dyDescent="0.15">
      <c r="C178" s="2" t="e">
        <f>YEAR(C181)</f>
        <v>#VALUE!</v>
      </c>
      <c r="D178" s="2" t="e">
        <f>MONTH(C181)</f>
        <v>#VALUE!</v>
      </c>
    </row>
    <row r="179" spans="2:36" x14ac:dyDescent="0.15">
      <c r="B179" s="6" t="s">
        <v>14</v>
      </c>
      <c r="C179" s="107" t="e">
        <f>C181</f>
        <v>#VALUE!</v>
      </c>
      <c r="D179" s="108"/>
      <c r="E179" s="108"/>
      <c r="F179" s="108"/>
      <c r="G179" s="108"/>
      <c r="H179" s="108"/>
      <c r="I179" s="108"/>
      <c r="J179" s="108"/>
      <c r="K179" s="108"/>
      <c r="L179" s="108"/>
      <c r="M179" s="108"/>
      <c r="N179" s="108"/>
      <c r="O179" s="108"/>
      <c r="P179" s="108"/>
      <c r="Q179" s="108"/>
      <c r="R179" s="108"/>
      <c r="S179" s="108"/>
      <c r="T179" s="108"/>
      <c r="U179" s="108"/>
      <c r="V179" s="108"/>
      <c r="W179" s="108"/>
      <c r="X179" s="108"/>
      <c r="Y179" s="108"/>
      <c r="Z179" s="108"/>
      <c r="AA179" s="108"/>
      <c r="AB179" s="108"/>
      <c r="AC179" s="108"/>
      <c r="AD179" s="108"/>
      <c r="AE179" s="108"/>
      <c r="AF179" s="108"/>
      <c r="AG179" s="108"/>
      <c r="AH179" s="108"/>
      <c r="AI179" s="109"/>
    </row>
    <row r="180" spans="2:36" hidden="1" x14ac:dyDescent="0.15">
      <c r="B180" s="34"/>
      <c r="C180" s="21" t="e">
        <f>DATE($C178,$D178,1)</f>
        <v>#VALUE!</v>
      </c>
      <c r="D180" s="21" t="e">
        <f t="shared" ref="D180:AG180" si="61">C180+1</f>
        <v>#VALUE!</v>
      </c>
      <c r="E180" s="21" t="e">
        <f t="shared" si="61"/>
        <v>#VALUE!</v>
      </c>
      <c r="F180" s="21" t="e">
        <f t="shared" si="61"/>
        <v>#VALUE!</v>
      </c>
      <c r="G180" s="21" t="e">
        <f t="shared" si="61"/>
        <v>#VALUE!</v>
      </c>
      <c r="H180" s="21" t="e">
        <f t="shared" si="61"/>
        <v>#VALUE!</v>
      </c>
      <c r="I180" s="21" t="e">
        <f t="shared" si="61"/>
        <v>#VALUE!</v>
      </c>
      <c r="J180" s="21" t="e">
        <f t="shared" si="61"/>
        <v>#VALUE!</v>
      </c>
      <c r="K180" s="21" t="e">
        <f t="shared" si="61"/>
        <v>#VALUE!</v>
      </c>
      <c r="L180" s="21" t="e">
        <f t="shared" si="61"/>
        <v>#VALUE!</v>
      </c>
      <c r="M180" s="21" t="e">
        <f t="shared" si="61"/>
        <v>#VALUE!</v>
      </c>
      <c r="N180" s="21" t="e">
        <f t="shared" si="61"/>
        <v>#VALUE!</v>
      </c>
      <c r="O180" s="21" t="e">
        <f t="shared" si="61"/>
        <v>#VALUE!</v>
      </c>
      <c r="P180" s="21" t="e">
        <f t="shared" si="61"/>
        <v>#VALUE!</v>
      </c>
      <c r="Q180" s="21" t="e">
        <f t="shared" si="61"/>
        <v>#VALUE!</v>
      </c>
      <c r="R180" s="21" t="e">
        <f t="shared" si="61"/>
        <v>#VALUE!</v>
      </c>
      <c r="S180" s="21" t="e">
        <f t="shared" si="61"/>
        <v>#VALUE!</v>
      </c>
      <c r="T180" s="21" t="e">
        <f t="shared" si="61"/>
        <v>#VALUE!</v>
      </c>
      <c r="U180" s="21" t="e">
        <f t="shared" si="61"/>
        <v>#VALUE!</v>
      </c>
      <c r="V180" s="21" t="e">
        <f t="shared" si="61"/>
        <v>#VALUE!</v>
      </c>
      <c r="W180" s="21" t="e">
        <f t="shared" si="61"/>
        <v>#VALUE!</v>
      </c>
      <c r="X180" s="21" t="e">
        <f t="shared" si="61"/>
        <v>#VALUE!</v>
      </c>
      <c r="Y180" s="21" t="e">
        <f t="shared" si="61"/>
        <v>#VALUE!</v>
      </c>
      <c r="Z180" s="21" t="e">
        <f t="shared" si="61"/>
        <v>#VALUE!</v>
      </c>
      <c r="AA180" s="21" t="e">
        <f t="shared" si="61"/>
        <v>#VALUE!</v>
      </c>
      <c r="AB180" s="21" t="e">
        <f t="shared" si="61"/>
        <v>#VALUE!</v>
      </c>
      <c r="AC180" s="21" t="e">
        <f t="shared" si="61"/>
        <v>#VALUE!</v>
      </c>
      <c r="AD180" s="21" t="e">
        <f t="shared" si="61"/>
        <v>#VALUE!</v>
      </c>
      <c r="AE180" s="21" t="e">
        <f t="shared" si="61"/>
        <v>#VALUE!</v>
      </c>
      <c r="AF180" s="21" t="e">
        <f t="shared" si="61"/>
        <v>#VALUE!</v>
      </c>
      <c r="AG180" s="21" t="e">
        <f t="shared" si="61"/>
        <v>#VALUE!</v>
      </c>
      <c r="AH180" s="35"/>
      <c r="AI180" s="36"/>
    </row>
    <row r="181" spans="2:36" x14ac:dyDescent="0.15">
      <c r="B181" s="19" t="s">
        <v>15</v>
      </c>
      <c r="C181" s="37" t="e">
        <f>IF(EDATE(C166,1)&gt;$G$5,"",EDATE(C166,1))</f>
        <v>#VALUE!</v>
      </c>
      <c r="D181" s="21" t="e">
        <f t="shared" ref="D181:AG181" si="62">IF(D180&gt;$G$5,"",IF(C181=EOMONTH(DATE($C178,$D178,1),0),"",IF(C181="","",C181+1)))</f>
        <v>#VALUE!</v>
      </c>
      <c r="E181" s="21" t="e">
        <f t="shared" si="62"/>
        <v>#VALUE!</v>
      </c>
      <c r="F181" s="21" t="e">
        <f t="shared" si="62"/>
        <v>#VALUE!</v>
      </c>
      <c r="G181" s="21" t="e">
        <f t="shared" si="62"/>
        <v>#VALUE!</v>
      </c>
      <c r="H181" s="21" t="e">
        <f t="shared" si="62"/>
        <v>#VALUE!</v>
      </c>
      <c r="I181" s="21" t="e">
        <f t="shared" si="62"/>
        <v>#VALUE!</v>
      </c>
      <c r="J181" s="21" t="e">
        <f t="shared" si="62"/>
        <v>#VALUE!</v>
      </c>
      <c r="K181" s="21" t="e">
        <f t="shared" si="62"/>
        <v>#VALUE!</v>
      </c>
      <c r="L181" s="21" t="e">
        <f t="shared" si="62"/>
        <v>#VALUE!</v>
      </c>
      <c r="M181" s="21" t="e">
        <f t="shared" si="62"/>
        <v>#VALUE!</v>
      </c>
      <c r="N181" s="21" t="e">
        <f t="shared" si="62"/>
        <v>#VALUE!</v>
      </c>
      <c r="O181" s="21" t="e">
        <f t="shared" si="62"/>
        <v>#VALUE!</v>
      </c>
      <c r="P181" s="21" t="e">
        <f t="shared" si="62"/>
        <v>#VALUE!</v>
      </c>
      <c r="Q181" s="21" t="e">
        <f t="shared" si="62"/>
        <v>#VALUE!</v>
      </c>
      <c r="R181" s="21" t="e">
        <f t="shared" si="62"/>
        <v>#VALUE!</v>
      </c>
      <c r="S181" s="21" t="e">
        <f t="shared" si="62"/>
        <v>#VALUE!</v>
      </c>
      <c r="T181" s="21" t="e">
        <f t="shared" si="62"/>
        <v>#VALUE!</v>
      </c>
      <c r="U181" s="21" t="e">
        <f t="shared" si="62"/>
        <v>#VALUE!</v>
      </c>
      <c r="V181" s="21" t="e">
        <f t="shared" si="62"/>
        <v>#VALUE!</v>
      </c>
      <c r="W181" s="21" t="e">
        <f t="shared" si="62"/>
        <v>#VALUE!</v>
      </c>
      <c r="X181" s="21" t="e">
        <f t="shared" si="62"/>
        <v>#VALUE!</v>
      </c>
      <c r="Y181" s="21" t="e">
        <f t="shared" si="62"/>
        <v>#VALUE!</v>
      </c>
      <c r="Z181" s="21" t="e">
        <f t="shared" si="62"/>
        <v>#VALUE!</v>
      </c>
      <c r="AA181" s="21" t="e">
        <f t="shared" si="62"/>
        <v>#VALUE!</v>
      </c>
      <c r="AB181" s="21" t="e">
        <f t="shared" si="62"/>
        <v>#VALUE!</v>
      </c>
      <c r="AC181" s="21" t="e">
        <f t="shared" si="62"/>
        <v>#VALUE!</v>
      </c>
      <c r="AD181" s="21" t="e">
        <f t="shared" si="62"/>
        <v>#VALUE!</v>
      </c>
      <c r="AE181" s="21" t="e">
        <f t="shared" si="62"/>
        <v>#VALUE!</v>
      </c>
      <c r="AF181" s="21" t="e">
        <f t="shared" si="62"/>
        <v>#VALUE!</v>
      </c>
      <c r="AG181" s="21" t="e">
        <f t="shared" si="62"/>
        <v>#VALUE!</v>
      </c>
      <c r="AH181" s="22" t="s">
        <v>16</v>
      </c>
      <c r="AI181" s="23">
        <f>+COUNTIFS(C182:AG182,"土",C183:AG183,"")+COUNTIFS(C182:AG182,"日",C183:AG183,"")</f>
        <v>0</v>
      </c>
    </row>
    <row r="182" spans="2:36" x14ac:dyDescent="0.15">
      <c r="B182" s="24" t="s">
        <v>5</v>
      </c>
      <c r="C182" s="46" t="str">
        <f>IFERROR(TEXT(WEEKDAY(+C181),"aaa"),"")</f>
        <v/>
      </c>
      <c r="D182" s="46" t="str">
        <f t="shared" ref="D182:AG182" si="63">IFERROR(TEXT(WEEKDAY(+D181),"aaa"),"")</f>
        <v/>
      </c>
      <c r="E182" s="46" t="str">
        <f t="shared" si="63"/>
        <v/>
      </c>
      <c r="F182" s="46" t="str">
        <f t="shared" si="63"/>
        <v/>
      </c>
      <c r="G182" s="46" t="str">
        <f t="shared" si="63"/>
        <v/>
      </c>
      <c r="H182" s="46" t="str">
        <f t="shared" si="63"/>
        <v/>
      </c>
      <c r="I182" s="46" t="str">
        <f t="shared" si="63"/>
        <v/>
      </c>
      <c r="J182" s="46" t="str">
        <f t="shared" si="63"/>
        <v/>
      </c>
      <c r="K182" s="46" t="str">
        <f t="shared" si="63"/>
        <v/>
      </c>
      <c r="L182" s="46" t="str">
        <f t="shared" si="63"/>
        <v/>
      </c>
      <c r="M182" s="46" t="str">
        <f t="shared" si="63"/>
        <v/>
      </c>
      <c r="N182" s="46" t="str">
        <f t="shared" si="63"/>
        <v/>
      </c>
      <c r="O182" s="46" t="str">
        <f t="shared" si="63"/>
        <v/>
      </c>
      <c r="P182" s="46" t="str">
        <f t="shared" si="63"/>
        <v/>
      </c>
      <c r="Q182" s="46" t="str">
        <f t="shared" si="63"/>
        <v/>
      </c>
      <c r="R182" s="46" t="str">
        <f t="shared" si="63"/>
        <v/>
      </c>
      <c r="S182" s="46" t="str">
        <f t="shared" si="63"/>
        <v/>
      </c>
      <c r="T182" s="46" t="str">
        <f t="shared" si="63"/>
        <v/>
      </c>
      <c r="U182" s="46" t="str">
        <f t="shared" si="63"/>
        <v/>
      </c>
      <c r="V182" s="46" t="str">
        <f t="shared" si="63"/>
        <v/>
      </c>
      <c r="W182" s="46" t="str">
        <f t="shared" si="63"/>
        <v/>
      </c>
      <c r="X182" s="46" t="str">
        <f t="shared" si="63"/>
        <v/>
      </c>
      <c r="Y182" s="46" t="str">
        <f t="shared" si="63"/>
        <v/>
      </c>
      <c r="Z182" s="46" t="str">
        <f t="shared" si="63"/>
        <v/>
      </c>
      <c r="AA182" s="46" t="str">
        <f t="shared" si="63"/>
        <v/>
      </c>
      <c r="AB182" s="46" t="str">
        <f t="shared" si="63"/>
        <v/>
      </c>
      <c r="AC182" s="46" t="str">
        <f t="shared" si="63"/>
        <v/>
      </c>
      <c r="AD182" s="46" t="str">
        <f t="shared" si="63"/>
        <v/>
      </c>
      <c r="AE182" s="46" t="str">
        <f t="shared" si="63"/>
        <v/>
      </c>
      <c r="AF182" s="46" t="str">
        <f t="shared" si="63"/>
        <v/>
      </c>
      <c r="AG182" s="46" t="str">
        <f t="shared" si="63"/>
        <v/>
      </c>
      <c r="AH182" s="22" t="s">
        <v>20</v>
      </c>
      <c r="AI182" s="23">
        <f>+COUNTIF(C183:AG183,"夏休")+COUNTIF(C183:AG183,"冬休")+COUNTIF(C183:AG183,"中止")+COUNTIF(C183:AG183,"工場")+COUNTIF(C183:AG183,"他")</f>
        <v>0</v>
      </c>
    </row>
    <row r="183" spans="2:36" ht="13.5" customHeight="1" x14ac:dyDescent="0.15">
      <c r="B183" s="110" t="s">
        <v>19</v>
      </c>
      <c r="C183" s="112"/>
      <c r="D183" s="103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3"/>
      <c r="T183" s="103"/>
      <c r="U183" s="103"/>
      <c r="V183" s="103"/>
      <c r="W183" s="103"/>
      <c r="X183" s="103"/>
      <c r="Y183" s="103"/>
      <c r="Z183" s="103"/>
      <c r="AA183" s="103"/>
      <c r="AB183" s="103"/>
      <c r="AC183" s="103"/>
      <c r="AD183" s="103"/>
      <c r="AE183" s="103"/>
      <c r="AF183" s="103"/>
      <c r="AG183" s="104"/>
      <c r="AH183" s="25" t="s">
        <v>2</v>
      </c>
      <c r="AI183" s="26">
        <f>COUNT(C181:AG181)-AI182</f>
        <v>0</v>
      </c>
    </row>
    <row r="184" spans="2:36" ht="13.5" customHeight="1" x14ac:dyDescent="0.15">
      <c r="B184" s="111"/>
      <c r="C184" s="112"/>
      <c r="D184" s="103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3"/>
      <c r="T184" s="103"/>
      <c r="U184" s="103"/>
      <c r="V184" s="103"/>
      <c r="W184" s="103"/>
      <c r="X184" s="103"/>
      <c r="Y184" s="103"/>
      <c r="Z184" s="103"/>
      <c r="AA184" s="103"/>
      <c r="AB184" s="103"/>
      <c r="AC184" s="103"/>
      <c r="AD184" s="103"/>
      <c r="AE184" s="103"/>
      <c r="AF184" s="103"/>
      <c r="AG184" s="104"/>
      <c r="AH184" s="25" t="s">
        <v>6</v>
      </c>
      <c r="AI184" s="27">
        <f>+COUNTIF(C185:AG186,"休")</f>
        <v>0</v>
      </c>
      <c r="AJ184" s="28" t="e">
        <f>IF(AI185&gt;0.285,"",IF(AI184&lt;AI181,"←計画日数が足りません",""))</f>
        <v>#DIV/0!</v>
      </c>
    </row>
    <row r="185" spans="2:36" ht="13.5" customHeight="1" x14ac:dyDescent="0.15">
      <c r="B185" s="105" t="s">
        <v>0</v>
      </c>
      <c r="C185" s="106"/>
      <c r="D185" s="97"/>
      <c r="E185" s="97"/>
      <c r="F185" s="97"/>
      <c r="G185" s="97"/>
      <c r="H185" s="97"/>
      <c r="I185" s="97"/>
      <c r="J185" s="97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7"/>
      <c r="W185" s="97"/>
      <c r="X185" s="97"/>
      <c r="Y185" s="97"/>
      <c r="Z185" s="97"/>
      <c r="AA185" s="97"/>
      <c r="AB185" s="97"/>
      <c r="AC185" s="97"/>
      <c r="AD185" s="97"/>
      <c r="AE185" s="97"/>
      <c r="AF185" s="97"/>
      <c r="AG185" s="98"/>
      <c r="AH185" s="25" t="s">
        <v>8</v>
      </c>
      <c r="AI185" s="29" t="e">
        <f>+AI184/AI183</f>
        <v>#DIV/0!</v>
      </c>
    </row>
    <row r="186" spans="2:36" x14ac:dyDescent="0.15">
      <c r="B186" s="105"/>
      <c r="C186" s="106"/>
      <c r="D186" s="97"/>
      <c r="E186" s="97"/>
      <c r="F186" s="97"/>
      <c r="G186" s="97"/>
      <c r="H186" s="97"/>
      <c r="I186" s="97"/>
      <c r="J186" s="97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7"/>
      <c r="W186" s="97"/>
      <c r="X186" s="97"/>
      <c r="Y186" s="97"/>
      <c r="Z186" s="97"/>
      <c r="AA186" s="97"/>
      <c r="AB186" s="97"/>
      <c r="AC186" s="97"/>
      <c r="AD186" s="97"/>
      <c r="AE186" s="97"/>
      <c r="AF186" s="97"/>
      <c r="AG186" s="98"/>
      <c r="AH186" s="25" t="s">
        <v>9</v>
      </c>
      <c r="AI186" s="27">
        <f>+COUNTA(C187:AG188)</f>
        <v>0</v>
      </c>
    </row>
    <row r="187" spans="2:36" x14ac:dyDescent="0.15">
      <c r="B187" s="99" t="s">
        <v>7</v>
      </c>
      <c r="C187" s="101"/>
      <c r="D187" s="95"/>
      <c r="E187" s="95"/>
      <c r="F187" s="95"/>
      <c r="G187" s="95"/>
      <c r="H187" s="95"/>
      <c r="I187" s="95"/>
      <c r="J187" s="95"/>
      <c r="K187" s="95"/>
      <c r="L187" s="95"/>
      <c r="M187" s="95"/>
      <c r="N187" s="95"/>
      <c r="O187" s="95"/>
      <c r="P187" s="95"/>
      <c r="Q187" s="95"/>
      <c r="R187" s="95"/>
      <c r="S187" s="95"/>
      <c r="T187" s="95"/>
      <c r="U187" s="95"/>
      <c r="V187" s="95"/>
      <c r="W187" s="95"/>
      <c r="X187" s="95"/>
      <c r="Y187" s="95"/>
      <c r="Z187" s="95"/>
      <c r="AA187" s="95"/>
      <c r="AB187" s="95"/>
      <c r="AC187" s="95"/>
      <c r="AD187" s="95"/>
      <c r="AE187" s="95"/>
      <c r="AF187" s="95"/>
      <c r="AG187" s="93"/>
      <c r="AH187" s="30" t="s">
        <v>4</v>
      </c>
      <c r="AI187" s="31" t="e">
        <f>+AI186/AI183</f>
        <v>#DIV/0!</v>
      </c>
    </row>
    <row r="188" spans="2:36" x14ac:dyDescent="0.15">
      <c r="B188" s="100"/>
      <c r="C188" s="102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96"/>
      <c r="X188" s="96"/>
      <c r="Y188" s="96"/>
      <c r="Z188" s="96"/>
      <c r="AA188" s="96"/>
      <c r="AB188" s="96"/>
      <c r="AC188" s="96"/>
      <c r="AD188" s="96"/>
      <c r="AE188" s="96"/>
      <c r="AF188" s="96"/>
      <c r="AG188" s="94"/>
      <c r="AH188" s="32" t="s">
        <v>13</v>
      </c>
      <c r="AI188" s="33" t="str">
        <f>IF(7&gt;AI183,"対象外",IF(AI186&gt;=AI181,"OK","NG"))</f>
        <v>対象外</v>
      </c>
      <c r="AJ188" s="28" t="str">
        <f>IF(AI188="対象外","←７日間に満たない期間は達成判定の対象外",IF(AI188="NG","←月単位未達成","←月単位達成"))</f>
        <v>←７日間に満たない期間は達成判定の対象外</v>
      </c>
    </row>
    <row r="189" spans="2:36" hidden="1" x14ac:dyDescent="0.15">
      <c r="C189" s="42" t="e">
        <f t="shared" ref="C189:AG189" si="64">IF(AND(DAY(C181)&gt;=22,DAY(C181)&lt;=28,C182="土"),1,0)</f>
        <v>#VALUE!</v>
      </c>
      <c r="D189" s="42" t="e">
        <f t="shared" si="64"/>
        <v>#VALUE!</v>
      </c>
      <c r="E189" s="42" t="e">
        <f t="shared" si="64"/>
        <v>#VALUE!</v>
      </c>
      <c r="F189" s="42" t="e">
        <f t="shared" si="64"/>
        <v>#VALUE!</v>
      </c>
      <c r="G189" s="42" t="e">
        <f t="shared" si="64"/>
        <v>#VALUE!</v>
      </c>
      <c r="H189" s="42" t="e">
        <f t="shared" si="64"/>
        <v>#VALUE!</v>
      </c>
      <c r="I189" s="42" t="e">
        <f t="shared" si="64"/>
        <v>#VALUE!</v>
      </c>
      <c r="J189" s="42" t="e">
        <f t="shared" si="64"/>
        <v>#VALUE!</v>
      </c>
      <c r="K189" s="42" t="e">
        <f t="shared" si="64"/>
        <v>#VALUE!</v>
      </c>
      <c r="L189" s="42" t="e">
        <f t="shared" si="64"/>
        <v>#VALUE!</v>
      </c>
      <c r="M189" s="42" t="e">
        <f t="shared" si="64"/>
        <v>#VALUE!</v>
      </c>
      <c r="N189" s="42" t="e">
        <f t="shared" si="64"/>
        <v>#VALUE!</v>
      </c>
      <c r="O189" s="42" t="e">
        <f t="shared" si="64"/>
        <v>#VALUE!</v>
      </c>
      <c r="P189" s="42" t="e">
        <f t="shared" si="64"/>
        <v>#VALUE!</v>
      </c>
      <c r="Q189" s="42" t="e">
        <f t="shared" si="64"/>
        <v>#VALUE!</v>
      </c>
      <c r="R189" s="42" t="e">
        <f t="shared" si="64"/>
        <v>#VALUE!</v>
      </c>
      <c r="S189" s="42" t="e">
        <f t="shared" si="64"/>
        <v>#VALUE!</v>
      </c>
      <c r="T189" s="42" t="e">
        <f t="shared" si="64"/>
        <v>#VALUE!</v>
      </c>
      <c r="U189" s="42" t="e">
        <f t="shared" si="64"/>
        <v>#VALUE!</v>
      </c>
      <c r="V189" s="42" t="e">
        <f t="shared" si="64"/>
        <v>#VALUE!</v>
      </c>
      <c r="W189" s="42" t="e">
        <f t="shared" si="64"/>
        <v>#VALUE!</v>
      </c>
      <c r="X189" s="42" t="e">
        <f t="shared" si="64"/>
        <v>#VALUE!</v>
      </c>
      <c r="Y189" s="42" t="e">
        <f t="shared" si="64"/>
        <v>#VALUE!</v>
      </c>
      <c r="Z189" s="42" t="e">
        <f t="shared" si="64"/>
        <v>#VALUE!</v>
      </c>
      <c r="AA189" s="42" t="e">
        <f t="shared" si="64"/>
        <v>#VALUE!</v>
      </c>
      <c r="AB189" s="42" t="e">
        <f t="shared" si="64"/>
        <v>#VALUE!</v>
      </c>
      <c r="AC189" s="42" t="e">
        <f t="shared" si="64"/>
        <v>#VALUE!</v>
      </c>
      <c r="AD189" s="42" t="e">
        <f t="shared" si="64"/>
        <v>#VALUE!</v>
      </c>
      <c r="AE189" s="42" t="e">
        <f t="shared" si="64"/>
        <v>#VALUE!</v>
      </c>
      <c r="AF189" s="42" t="e">
        <f t="shared" si="64"/>
        <v>#VALUE!</v>
      </c>
      <c r="AG189" s="42" t="e">
        <f t="shared" si="64"/>
        <v>#VALUE!</v>
      </c>
      <c r="AH189" s="43" t="s">
        <v>21</v>
      </c>
      <c r="AI189" s="44">
        <f>_xlfn.AGGREGATE(9,6,C189:AG189)</f>
        <v>0</v>
      </c>
      <c r="AJ189" s="28"/>
    </row>
    <row r="190" spans="2:36" hidden="1" x14ac:dyDescent="0.15">
      <c r="C190" s="45" t="e">
        <f t="shared" ref="C190:AG190" si="65">IF(AND(DAY(C181)&gt;=22,DAY(C181)&lt;=28,C182="土",OR(C187="休",C187="雨")),1,0)</f>
        <v>#VALUE!</v>
      </c>
      <c r="D190" s="45" t="e">
        <f t="shared" si="65"/>
        <v>#VALUE!</v>
      </c>
      <c r="E190" s="45" t="e">
        <f t="shared" si="65"/>
        <v>#VALUE!</v>
      </c>
      <c r="F190" s="45" t="e">
        <f t="shared" si="65"/>
        <v>#VALUE!</v>
      </c>
      <c r="G190" s="45" t="e">
        <f t="shared" si="65"/>
        <v>#VALUE!</v>
      </c>
      <c r="H190" s="45" t="e">
        <f t="shared" si="65"/>
        <v>#VALUE!</v>
      </c>
      <c r="I190" s="45" t="e">
        <f t="shared" si="65"/>
        <v>#VALUE!</v>
      </c>
      <c r="J190" s="45" t="e">
        <f t="shared" si="65"/>
        <v>#VALUE!</v>
      </c>
      <c r="K190" s="45" t="e">
        <f t="shared" si="65"/>
        <v>#VALUE!</v>
      </c>
      <c r="L190" s="45" t="e">
        <f t="shared" si="65"/>
        <v>#VALUE!</v>
      </c>
      <c r="M190" s="45" t="e">
        <f t="shared" si="65"/>
        <v>#VALUE!</v>
      </c>
      <c r="N190" s="45" t="e">
        <f t="shared" si="65"/>
        <v>#VALUE!</v>
      </c>
      <c r="O190" s="45" t="e">
        <f t="shared" si="65"/>
        <v>#VALUE!</v>
      </c>
      <c r="P190" s="45" t="e">
        <f t="shared" si="65"/>
        <v>#VALUE!</v>
      </c>
      <c r="Q190" s="45" t="e">
        <f t="shared" si="65"/>
        <v>#VALUE!</v>
      </c>
      <c r="R190" s="45" t="e">
        <f t="shared" si="65"/>
        <v>#VALUE!</v>
      </c>
      <c r="S190" s="45" t="e">
        <f t="shared" si="65"/>
        <v>#VALUE!</v>
      </c>
      <c r="T190" s="45" t="e">
        <f t="shared" si="65"/>
        <v>#VALUE!</v>
      </c>
      <c r="U190" s="45" t="e">
        <f t="shared" si="65"/>
        <v>#VALUE!</v>
      </c>
      <c r="V190" s="45" t="e">
        <f t="shared" si="65"/>
        <v>#VALUE!</v>
      </c>
      <c r="W190" s="45" t="e">
        <f t="shared" si="65"/>
        <v>#VALUE!</v>
      </c>
      <c r="X190" s="45" t="e">
        <f t="shared" si="65"/>
        <v>#VALUE!</v>
      </c>
      <c r="Y190" s="45" t="e">
        <f t="shared" si="65"/>
        <v>#VALUE!</v>
      </c>
      <c r="Z190" s="45" t="e">
        <f t="shared" si="65"/>
        <v>#VALUE!</v>
      </c>
      <c r="AA190" s="45" t="e">
        <f t="shared" si="65"/>
        <v>#VALUE!</v>
      </c>
      <c r="AB190" s="45" t="e">
        <f t="shared" si="65"/>
        <v>#VALUE!</v>
      </c>
      <c r="AC190" s="45" t="e">
        <f t="shared" si="65"/>
        <v>#VALUE!</v>
      </c>
      <c r="AD190" s="45" t="e">
        <f t="shared" si="65"/>
        <v>#VALUE!</v>
      </c>
      <c r="AE190" s="45" t="e">
        <f t="shared" si="65"/>
        <v>#VALUE!</v>
      </c>
      <c r="AF190" s="45" t="e">
        <f t="shared" si="65"/>
        <v>#VALUE!</v>
      </c>
      <c r="AG190" s="45" t="e">
        <f t="shared" si="65"/>
        <v>#VALUE!</v>
      </c>
      <c r="AH190" s="43" t="s">
        <v>22</v>
      </c>
      <c r="AI190" s="44">
        <f>_xlfn.AGGREGATE(9,6,C190:AG190)</f>
        <v>0</v>
      </c>
      <c r="AJ190" s="28"/>
    </row>
    <row r="192" spans="2:36" hidden="1" x14ac:dyDescent="0.15">
      <c r="C192" s="2" t="e">
        <f>YEAR(C195)</f>
        <v>#VALUE!</v>
      </c>
      <c r="D192" s="2" t="e">
        <f>MONTH(C195)</f>
        <v>#VALUE!</v>
      </c>
    </row>
    <row r="193" spans="2:36" x14ac:dyDescent="0.15">
      <c r="B193" s="6" t="s">
        <v>14</v>
      </c>
      <c r="C193" s="107" t="e">
        <f>C195</f>
        <v>#VALUE!</v>
      </c>
      <c r="D193" s="108"/>
      <c r="E193" s="108"/>
      <c r="F193" s="108"/>
      <c r="G193" s="108"/>
      <c r="H193" s="108"/>
      <c r="I193" s="108"/>
      <c r="J193" s="108"/>
      <c r="K193" s="108"/>
      <c r="L193" s="108"/>
      <c r="M193" s="108"/>
      <c r="N193" s="108"/>
      <c r="O193" s="108"/>
      <c r="P193" s="108"/>
      <c r="Q193" s="108"/>
      <c r="R193" s="108"/>
      <c r="S193" s="108"/>
      <c r="T193" s="108"/>
      <c r="U193" s="108"/>
      <c r="V193" s="108"/>
      <c r="W193" s="108"/>
      <c r="X193" s="108"/>
      <c r="Y193" s="108"/>
      <c r="Z193" s="108"/>
      <c r="AA193" s="108"/>
      <c r="AB193" s="108"/>
      <c r="AC193" s="108"/>
      <c r="AD193" s="108"/>
      <c r="AE193" s="108"/>
      <c r="AF193" s="108"/>
      <c r="AG193" s="108"/>
      <c r="AH193" s="108"/>
      <c r="AI193" s="109"/>
    </row>
    <row r="194" spans="2:36" hidden="1" x14ac:dyDescent="0.15">
      <c r="B194" s="34"/>
      <c r="C194" s="21" t="e">
        <f>DATE($C192,$D192,1)</f>
        <v>#VALUE!</v>
      </c>
      <c r="D194" s="21" t="e">
        <f t="shared" ref="D194:AG194" si="66">C194+1</f>
        <v>#VALUE!</v>
      </c>
      <c r="E194" s="21" t="e">
        <f t="shared" si="66"/>
        <v>#VALUE!</v>
      </c>
      <c r="F194" s="21" t="e">
        <f t="shared" si="66"/>
        <v>#VALUE!</v>
      </c>
      <c r="G194" s="21" t="e">
        <f t="shared" si="66"/>
        <v>#VALUE!</v>
      </c>
      <c r="H194" s="21" t="e">
        <f t="shared" si="66"/>
        <v>#VALUE!</v>
      </c>
      <c r="I194" s="21" t="e">
        <f t="shared" si="66"/>
        <v>#VALUE!</v>
      </c>
      <c r="J194" s="21" t="e">
        <f t="shared" si="66"/>
        <v>#VALUE!</v>
      </c>
      <c r="K194" s="21" t="e">
        <f t="shared" si="66"/>
        <v>#VALUE!</v>
      </c>
      <c r="L194" s="21" t="e">
        <f t="shared" si="66"/>
        <v>#VALUE!</v>
      </c>
      <c r="M194" s="21" t="e">
        <f t="shared" si="66"/>
        <v>#VALUE!</v>
      </c>
      <c r="N194" s="21" t="e">
        <f t="shared" si="66"/>
        <v>#VALUE!</v>
      </c>
      <c r="O194" s="21" t="e">
        <f t="shared" si="66"/>
        <v>#VALUE!</v>
      </c>
      <c r="P194" s="21" t="e">
        <f t="shared" si="66"/>
        <v>#VALUE!</v>
      </c>
      <c r="Q194" s="21" t="e">
        <f t="shared" si="66"/>
        <v>#VALUE!</v>
      </c>
      <c r="R194" s="21" t="e">
        <f t="shared" si="66"/>
        <v>#VALUE!</v>
      </c>
      <c r="S194" s="21" t="e">
        <f t="shared" si="66"/>
        <v>#VALUE!</v>
      </c>
      <c r="T194" s="21" t="e">
        <f t="shared" si="66"/>
        <v>#VALUE!</v>
      </c>
      <c r="U194" s="21" t="e">
        <f t="shared" si="66"/>
        <v>#VALUE!</v>
      </c>
      <c r="V194" s="21" t="e">
        <f t="shared" si="66"/>
        <v>#VALUE!</v>
      </c>
      <c r="W194" s="21" t="e">
        <f t="shared" si="66"/>
        <v>#VALUE!</v>
      </c>
      <c r="X194" s="21" t="e">
        <f t="shared" si="66"/>
        <v>#VALUE!</v>
      </c>
      <c r="Y194" s="21" t="e">
        <f t="shared" si="66"/>
        <v>#VALUE!</v>
      </c>
      <c r="Z194" s="21" t="e">
        <f t="shared" si="66"/>
        <v>#VALUE!</v>
      </c>
      <c r="AA194" s="21" t="e">
        <f t="shared" si="66"/>
        <v>#VALUE!</v>
      </c>
      <c r="AB194" s="21" t="e">
        <f t="shared" si="66"/>
        <v>#VALUE!</v>
      </c>
      <c r="AC194" s="21" t="e">
        <f t="shared" si="66"/>
        <v>#VALUE!</v>
      </c>
      <c r="AD194" s="21" t="e">
        <f t="shared" si="66"/>
        <v>#VALUE!</v>
      </c>
      <c r="AE194" s="21" t="e">
        <f t="shared" si="66"/>
        <v>#VALUE!</v>
      </c>
      <c r="AF194" s="21" t="e">
        <f t="shared" si="66"/>
        <v>#VALUE!</v>
      </c>
      <c r="AG194" s="21" t="e">
        <f t="shared" si="66"/>
        <v>#VALUE!</v>
      </c>
      <c r="AH194" s="35"/>
      <c r="AI194" s="36"/>
    </row>
    <row r="195" spans="2:36" x14ac:dyDescent="0.15">
      <c r="B195" s="19" t="s">
        <v>15</v>
      </c>
      <c r="C195" s="37" t="e">
        <f>IF(EDATE(C180,1)&gt;$G$5,"",EDATE(C180,1))</f>
        <v>#VALUE!</v>
      </c>
      <c r="D195" s="21" t="e">
        <f t="shared" ref="D195:AG195" si="67">IF(D194&gt;$G$5,"",IF(C195=EOMONTH(DATE($C192,$D192,1),0),"",IF(C195="","",C195+1)))</f>
        <v>#VALUE!</v>
      </c>
      <c r="E195" s="21" t="e">
        <f t="shared" si="67"/>
        <v>#VALUE!</v>
      </c>
      <c r="F195" s="21" t="e">
        <f t="shared" si="67"/>
        <v>#VALUE!</v>
      </c>
      <c r="G195" s="21" t="e">
        <f t="shared" si="67"/>
        <v>#VALUE!</v>
      </c>
      <c r="H195" s="21" t="e">
        <f t="shared" si="67"/>
        <v>#VALUE!</v>
      </c>
      <c r="I195" s="21" t="e">
        <f t="shared" si="67"/>
        <v>#VALUE!</v>
      </c>
      <c r="J195" s="21" t="e">
        <f t="shared" si="67"/>
        <v>#VALUE!</v>
      </c>
      <c r="K195" s="21" t="e">
        <f t="shared" si="67"/>
        <v>#VALUE!</v>
      </c>
      <c r="L195" s="21" t="e">
        <f t="shared" si="67"/>
        <v>#VALUE!</v>
      </c>
      <c r="M195" s="21" t="e">
        <f t="shared" si="67"/>
        <v>#VALUE!</v>
      </c>
      <c r="N195" s="21" t="e">
        <f t="shared" si="67"/>
        <v>#VALUE!</v>
      </c>
      <c r="O195" s="21" t="e">
        <f t="shared" si="67"/>
        <v>#VALUE!</v>
      </c>
      <c r="P195" s="21" t="e">
        <f t="shared" si="67"/>
        <v>#VALUE!</v>
      </c>
      <c r="Q195" s="21" t="e">
        <f t="shared" si="67"/>
        <v>#VALUE!</v>
      </c>
      <c r="R195" s="21" t="e">
        <f t="shared" si="67"/>
        <v>#VALUE!</v>
      </c>
      <c r="S195" s="21" t="e">
        <f t="shared" si="67"/>
        <v>#VALUE!</v>
      </c>
      <c r="T195" s="21" t="e">
        <f t="shared" si="67"/>
        <v>#VALUE!</v>
      </c>
      <c r="U195" s="21" t="e">
        <f t="shared" si="67"/>
        <v>#VALUE!</v>
      </c>
      <c r="V195" s="21" t="e">
        <f t="shared" si="67"/>
        <v>#VALUE!</v>
      </c>
      <c r="W195" s="21" t="e">
        <f t="shared" si="67"/>
        <v>#VALUE!</v>
      </c>
      <c r="X195" s="21" t="e">
        <f t="shared" si="67"/>
        <v>#VALUE!</v>
      </c>
      <c r="Y195" s="21" t="e">
        <f t="shared" si="67"/>
        <v>#VALUE!</v>
      </c>
      <c r="Z195" s="21" t="e">
        <f t="shared" si="67"/>
        <v>#VALUE!</v>
      </c>
      <c r="AA195" s="21" t="e">
        <f t="shared" si="67"/>
        <v>#VALUE!</v>
      </c>
      <c r="AB195" s="21" t="e">
        <f t="shared" si="67"/>
        <v>#VALUE!</v>
      </c>
      <c r="AC195" s="21" t="e">
        <f t="shared" si="67"/>
        <v>#VALUE!</v>
      </c>
      <c r="AD195" s="21" t="e">
        <f t="shared" si="67"/>
        <v>#VALUE!</v>
      </c>
      <c r="AE195" s="21" t="e">
        <f t="shared" si="67"/>
        <v>#VALUE!</v>
      </c>
      <c r="AF195" s="21" t="e">
        <f t="shared" si="67"/>
        <v>#VALUE!</v>
      </c>
      <c r="AG195" s="21" t="e">
        <f t="shared" si="67"/>
        <v>#VALUE!</v>
      </c>
      <c r="AH195" s="22" t="s">
        <v>16</v>
      </c>
      <c r="AI195" s="23">
        <f>+COUNTIFS(C196:AG196,"土",C197:AG197,"")+COUNTIFS(C196:AG196,"日",C197:AG197,"")</f>
        <v>0</v>
      </c>
    </row>
    <row r="196" spans="2:36" x14ac:dyDescent="0.15">
      <c r="B196" s="24" t="s">
        <v>5</v>
      </c>
      <c r="C196" s="46" t="str">
        <f>IFERROR(TEXT(WEEKDAY(+C195),"aaa"),"")</f>
        <v/>
      </c>
      <c r="D196" s="46" t="str">
        <f t="shared" ref="D196:AG196" si="68">IFERROR(TEXT(WEEKDAY(+D195),"aaa"),"")</f>
        <v/>
      </c>
      <c r="E196" s="46" t="str">
        <f t="shared" si="68"/>
        <v/>
      </c>
      <c r="F196" s="46" t="str">
        <f t="shared" si="68"/>
        <v/>
      </c>
      <c r="G196" s="46" t="str">
        <f t="shared" si="68"/>
        <v/>
      </c>
      <c r="H196" s="46" t="str">
        <f t="shared" si="68"/>
        <v/>
      </c>
      <c r="I196" s="46" t="str">
        <f t="shared" si="68"/>
        <v/>
      </c>
      <c r="J196" s="46" t="str">
        <f t="shared" si="68"/>
        <v/>
      </c>
      <c r="K196" s="46" t="str">
        <f t="shared" si="68"/>
        <v/>
      </c>
      <c r="L196" s="46" t="str">
        <f t="shared" si="68"/>
        <v/>
      </c>
      <c r="M196" s="46" t="str">
        <f t="shared" si="68"/>
        <v/>
      </c>
      <c r="N196" s="46" t="str">
        <f t="shared" si="68"/>
        <v/>
      </c>
      <c r="O196" s="46" t="str">
        <f t="shared" si="68"/>
        <v/>
      </c>
      <c r="P196" s="46" t="str">
        <f t="shared" si="68"/>
        <v/>
      </c>
      <c r="Q196" s="46" t="str">
        <f t="shared" si="68"/>
        <v/>
      </c>
      <c r="R196" s="46" t="str">
        <f t="shared" si="68"/>
        <v/>
      </c>
      <c r="S196" s="46" t="str">
        <f t="shared" si="68"/>
        <v/>
      </c>
      <c r="T196" s="46" t="str">
        <f t="shared" si="68"/>
        <v/>
      </c>
      <c r="U196" s="46" t="str">
        <f t="shared" si="68"/>
        <v/>
      </c>
      <c r="V196" s="46" t="str">
        <f t="shared" si="68"/>
        <v/>
      </c>
      <c r="W196" s="46" t="str">
        <f t="shared" si="68"/>
        <v/>
      </c>
      <c r="X196" s="46" t="str">
        <f t="shared" si="68"/>
        <v/>
      </c>
      <c r="Y196" s="46" t="str">
        <f t="shared" si="68"/>
        <v/>
      </c>
      <c r="Z196" s="46" t="str">
        <f t="shared" si="68"/>
        <v/>
      </c>
      <c r="AA196" s="46" t="str">
        <f t="shared" si="68"/>
        <v/>
      </c>
      <c r="AB196" s="46" t="str">
        <f t="shared" si="68"/>
        <v/>
      </c>
      <c r="AC196" s="46" t="str">
        <f t="shared" si="68"/>
        <v/>
      </c>
      <c r="AD196" s="46" t="str">
        <f t="shared" si="68"/>
        <v/>
      </c>
      <c r="AE196" s="46" t="str">
        <f t="shared" si="68"/>
        <v/>
      </c>
      <c r="AF196" s="46" t="str">
        <f t="shared" si="68"/>
        <v/>
      </c>
      <c r="AG196" s="46" t="str">
        <f t="shared" si="68"/>
        <v/>
      </c>
      <c r="AH196" s="22" t="s">
        <v>20</v>
      </c>
      <c r="AI196" s="23">
        <f>+COUNTIF(C197:AG197,"夏休")+COUNTIF(C197:AG197,"冬休")+COUNTIF(C197:AG197,"中止")+COUNTIF(C197:AG197,"工場")+COUNTIF(C197:AG197,"他")</f>
        <v>0</v>
      </c>
    </row>
    <row r="197" spans="2:36" ht="13.5" customHeight="1" x14ac:dyDescent="0.15">
      <c r="B197" s="110" t="s">
        <v>19</v>
      </c>
      <c r="C197" s="112"/>
      <c r="D197" s="103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3"/>
      <c r="T197" s="103"/>
      <c r="U197" s="103"/>
      <c r="V197" s="103"/>
      <c r="W197" s="103"/>
      <c r="X197" s="103"/>
      <c r="Y197" s="103"/>
      <c r="Z197" s="103"/>
      <c r="AA197" s="103"/>
      <c r="AB197" s="103"/>
      <c r="AC197" s="103"/>
      <c r="AD197" s="103"/>
      <c r="AE197" s="103"/>
      <c r="AF197" s="103"/>
      <c r="AG197" s="104"/>
      <c r="AH197" s="25" t="s">
        <v>2</v>
      </c>
      <c r="AI197" s="26">
        <f>COUNT(C195:AG195)-AI196</f>
        <v>0</v>
      </c>
    </row>
    <row r="198" spans="2:36" ht="13.5" customHeight="1" x14ac:dyDescent="0.15">
      <c r="B198" s="111"/>
      <c r="C198" s="112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3"/>
      <c r="T198" s="103"/>
      <c r="U198" s="103"/>
      <c r="V198" s="103"/>
      <c r="W198" s="103"/>
      <c r="X198" s="103"/>
      <c r="Y198" s="103"/>
      <c r="Z198" s="103"/>
      <c r="AA198" s="103"/>
      <c r="AB198" s="103"/>
      <c r="AC198" s="103"/>
      <c r="AD198" s="103"/>
      <c r="AE198" s="103"/>
      <c r="AF198" s="103"/>
      <c r="AG198" s="104"/>
      <c r="AH198" s="25" t="s">
        <v>6</v>
      </c>
      <c r="AI198" s="27">
        <f>+COUNTIF(C199:AG200,"休")</f>
        <v>0</v>
      </c>
      <c r="AJ198" s="28" t="e">
        <f>IF(AI199&gt;0.285,"",IF(AI198&lt;AI195,"←計画日数が足りません",""))</f>
        <v>#DIV/0!</v>
      </c>
    </row>
    <row r="199" spans="2:36" ht="13.5" customHeight="1" x14ac:dyDescent="0.15">
      <c r="B199" s="105" t="s">
        <v>0</v>
      </c>
      <c r="C199" s="106"/>
      <c r="D199" s="97"/>
      <c r="E199" s="97"/>
      <c r="F199" s="97"/>
      <c r="G199" s="97"/>
      <c r="H199" s="97"/>
      <c r="I199" s="97"/>
      <c r="J199" s="97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97"/>
      <c r="X199" s="97"/>
      <c r="Y199" s="97"/>
      <c r="Z199" s="97"/>
      <c r="AA199" s="97"/>
      <c r="AB199" s="97"/>
      <c r="AC199" s="97"/>
      <c r="AD199" s="97"/>
      <c r="AE199" s="97"/>
      <c r="AF199" s="97"/>
      <c r="AG199" s="98"/>
      <c r="AH199" s="25" t="s">
        <v>8</v>
      </c>
      <c r="AI199" s="29" t="e">
        <f>+AI198/AI197</f>
        <v>#DIV/0!</v>
      </c>
    </row>
    <row r="200" spans="2:36" x14ac:dyDescent="0.15">
      <c r="B200" s="105"/>
      <c r="C200" s="106"/>
      <c r="D200" s="97"/>
      <c r="E200" s="97"/>
      <c r="F200" s="97"/>
      <c r="G200" s="97"/>
      <c r="H200" s="97"/>
      <c r="I200" s="97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97"/>
      <c r="U200" s="97"/>
      <c r="V200" s="97"/>
      <c r="W200" s="97"/>
      <c r="X200" s="97"/>
      <c r="Y200" s="97"/>
      <c r="Z200" s="97"/>
      <c r="AA200" s="97"/>
      <c r="AB200" s="97"/>
      <c r="AC200" s="97"/>
      <c r="AD200" s="97"/>
      <c r="AE200" s="97"/>
      <c r="AF200" s="97"/>
      <c r="AG200" s="98"/>
      <c r="AH200" s="25" t="s">
        <v>9</v>
      </c>
      <c r="AI200" s="27">
        <f>+COUNTA(C201:AG202)</f>
        <v>0</v>
      </c>
    </row>
    <row r="201" spans="2:36" x14ac:dyDescent="0.15">
      <c r="B201" s="99" t="s">
        <v>7</v>
      </c>
      <c r="C201" s="101"/>
      <c r="D201" s="95"/>
      <c r="E201" s="95"/>
      <c r="F201" s="95"/>
      <c r="G201" s="95"/>
      <c r="H201" s="95"/>
      <c r="I201" s="95"/>
      <c r="J201" s="95"/>
      <c r="K201" s="95"/>
      <c r="L201" s="95"/>
      <c r="M201" s="95"/>
      <c r="N201" s="95"/>
      <c r="O201" s="95"/>
      <c r="P201" s="95"/>
      <c r="Q201" s="95"/>
      <c r="R201" s="95"/>
      <c r="S201" s="95"/>
      <c r="T201" s="95"/>
      <c r="U201" s="95"/>
      <c r="V201" s="95"/>
      <c r="W201" s="95"/>
      <c r="X201" s="95"/>
      <c r="Y201" s="95"/>
      <c r="Z201" s="95"/>
      <c r="AA201" s="95"/>
      <c r="AB201" s="95"/>
      <c r="AC201" s="95"/>
      <c r="AD201" s="95"/>
      <c r="AE201" s="95"/>
      <c r="AF201" s="95"/>
      <c r="AG201" s="93"/>
      <c r="AH201" s="30" t="s">
        <v>4</v>
      </c>
      <c r="AI201" s="31" t="e">
        <f>+AI200/AI197</f>
        <v>#DIV/0!</v>
      </c>
    </row>
    <row r="202" spans="2:36" x14ac:dyDescent="0.15">
      <c r="B202" s="100"/>
      <c r="C202" s="102"/>
      <c r="D202" s="96"/>
      <c r="E202" s="96"/>
      <c r="F202" s="96"/>
      <c r="G202" s="96"/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6"/>
      <c r="S202" s="96"/>
      <c r="T202" s="96"/>
      <c r="U202" s="96"/>
      <c r="V202" s="96"/>
      <c r="W202" s="96"/>
      <c r="X202" s="96"/>
      <c r="Y202" s="96"/>
      <c r="Z202" s="96"/>
      <c r="AA202" s="96"/>
      <c r="AB202" s="96"/>
      <c r="AC202" s="96"/>
      <c r="AD202" s="96"/>
      <c r="AE202" s="96"/>
      <c r="AF202" s="96"/>
      <c r="AG202" s="94"/>
      <c r="AH202" s="32" t="s">
        <v>13</v>
      </c>
      <c r="AI202" s="33" t="str">
        <f>IF(7&gt;AI197,"対象外",IF(AI200&gt;=AI195,"OK","NG"))</f>
        <v>対象外</v>
      </c>
      <c r="AJ202" s="28" t="str">
        <f>IF(AI202="対象外","←７日間に満たない期間は達成判定の対象外",IF(AI202="NG","←月単位未達成","←月単位達成"))</f>
        <v>←７日間に満たない期間は達成判定の対象外</v>
      </c>
    </row>
    <row r="203" spans="2:36" hidden="1" x14ac:dyDescent="0.15">
      <c r="C203" s="42" t="e">
        <f t="shared" ref="C203:AG203" si="69">IF(AND(DAY(C195)&gt;=22,DAY(C195)&lt;=28,C196="土"),1,0)</f>
        <v>#VALUE!</v>
      </c>
      <c r="D203" s="42" t="e">
        <f t="shared" si="69"/>
        <v>#VALUE!</v>
      </c>
      <c r="E203" s="42" t="e">
        <f t="shared" si="69"/>
        <v>#VALUE!</v>
      </c>
      <c r="F203" s="42" t="e">
        <f t="shared" si="69"/>
        <v>#VALUE!</v>
      </c>
      <c r="G203" s="42" t="e">
        <f t="shared" si="69"/>
        <v>#VALUE!</v>
      </c>
      <c r="H203" s="42" t="e">
        <f t="shared" si="69"/>
        <v>#VALUE!</v>
      </c>
      <c r="I203" s="42" t="e">
        <f t="shared" si="69"/>
        <v>#VALUE!</v>
      </c>
      <c r="J203" s="42" t="e">
        <f t="shared" si="69"/>
        <v>#VALUE!</v>
      </c>
      <c r="K203" s="42" t="e">
        <f t="shared" si="69"/>
        <v>#VALUE!</v>
      </c>
      <c r="L203" s="42" t="e">
        <f t="shared" si="69"/>
        <v>#VALUE!</v>
      </c>
      <c r="M203" s="42" t="e">
        <f t="shared" si="69"/>
        <v>#VALUE!</v>
      </c>
      <c r="N203" s="42" t="e">
        <f t="shared" si="69"/>
        <v>#VALUE!</v>
      </c>
      <c r="O203" s="42" t="e">
        <f t="shared" si="69"/>
        <v>#VALUE!</v>
      </c>
      <c r="P203" s="42" t="e">
        <f t="shared" si="69"/>
        <v>#VALUE!</v>
      </c>
      <c r="Q203" s="42" t="e">
        <f t="shared" si="69"/>
        <v>#VALUE!</v>
      </c>
      <c r="R203" s="42" t="e">
        <f t="shared" si="69"/>
        <v>#VALUE!</v>
      </c>
      <c r="S203" s="42" t="e">
        <f t="shared" si="69"/>
        <v>#VALUE!</v>
      </c>
      <c r="T203" s="42" t="e">
        <f t="shared" si="69"/>
        <v>#VALUE!</v>
      </c>
      <c r="U203" s="42" t="e">
        <f t="shared" si="69"/>
        <v>#VALUE!</v>
      </c>
      <c r="V203" s="42" t="e">
        <f t="shared" si="69"/>
        <v>#VALUE!</v>
      </c>
      <c r="W203" s="42" t="e">
        <f t="shared" si="69"/>
        <v>#VALUE!</v>
      </c>
      <c r="X203" s="42" t="e">
        <f t="shared" si="69"/>
        <v>#VALUE!</v>
      </c>
      <c r="Y203" s="42" t="e">
        <f t="shared" si="69"/>
        <v>#VALUE!</v>
      </c>
      <c r="Z203" s="42" t="e">
        <f t="shared" si="69"/>
        <v>#VALUE!</v>
      </c>
      <c r="AA203" s="42" t="e">
        <f t="shared" si="69"/>
        <v>#VALUE!</v>
      </c>
      <c r="AB203" s="42" t="e">
        <f t="shared" si="69"/>
        <v>#VALUE!</v>
      </c>
      <c r="AC203" s="42" t="e">
        <f t="shared" si="69"/>
        <v>#VALUE!</v>
      </c>
      <c r="AD203" s="42" t="e">
        <f t="shared" si="69"/>
        <v>#VALUE!</v>
      </c>
      <c r="AE203" s="42" t="e">
        <f t="shared" si="69"/>
        <v>#VALUE!</v>
      </c>
      <c r="AF203" s="42" t="e">
        <f t="shared" si="69"/>
        <v>#VALUE!</v>
      </c>
      <c r="AG203" s="42" t="e">
        <f t="shared" si="69"/>
        <v>#VALUE!</v>
      </c>
      <c r="AH203" s="43" t="s">
        <v>21</v>
      </c>
      <c r="AI203" s="44">
        <f>_xlfn.AGGREGATE(9,6,C203:AG203)</f>
        <v>0</v>
      </c>
      <c r="AJ203" s="28"/>
    </row>
    <row r="204" spans="2:36" hidden="1" x14ac:dyDescent="0.15">
      <c r="C204" s="45" t="e">
        <f t="shared" ref="C204:AG204" si="70">IF(AND(DAY(C195)&gt;=22,DAY(C195)&lt;=28,C196="土",OR(C201="休",C201="雨")),1,0)</f>
        <v>#VALUE!</v>
      </c>
      <c r="D204" s="45" t="e">
        <f t="shared" si="70"/>
        <v>#VALUE!</v>
      </c>
      <c r="E204" s="45" t="e">
        <f t="shared" si="70"/>
        <v>#VALUE!</v>
      </c>
      <c r="F204" s="45" t="e">
        <f t="shared" si="70"/>
        <v>#VALUE!</v>
      </c>
      <c r="G204" s="45" t="e">
        <f t="shared" si="70"/>
        <v>#VALUE!</v>
      </c>
      <c r="H204" s="45" t="e">
        <f t="shared" si="70"/>
        <v>#VALUE!</v>
      </c>
      <c r="I204" s="45" t="e">
        <f t="shared" si="70"/>
        <v>#VALUE!</v>
      </c>
      <c r="J204" s="45" t="e">
        <f t="shared" si="70"/>
        <v>#VALUE!</v>
      </c>
      <c r="K204" s="45" t="e">
        <f t="shared" si="70"/>
        <v>#VALUE!</v>
      </c>
      <c r="L204" s="45" t="e">
        <f t="shared" si="70"/>
        <v>#VALUE!</v>
      </c>
      <c r="M204" s="45" t="e">
        <f t="shared" si="70"/>
        <v>#VALUE!</v>
      </c>
      <c r="N204" s="45" t="e">
        <f t="shared" si="70"/>
        <v>#VALUE!</v>
      </c>
      <c r="O204" s="45" t="e">
        <f t="shared" si="70"/>
        <v>#VALUE!</v>
      </c>
      <c r="P204" s="45" t="e">
        <f t="shared" si="70"/>
        <v>#VALUE!</v>
      </c>
      <c r="Q204" s="45" t="e">
        <f t="shared" si="70"/>
        <v>#VALUE!</v>
      </c>
      <c r="R204" s="45" t="e">
        <f t="shared" si="70"/>
        <v>#VALUE!</v>
      </c>
      <c r="S204" s="45" t="e">
        <f t="shared" si="70"/>
        <v>#VALUE!</v>
      </c>
      <c r="T204" s="45" t="e">
        <f t="shared" si="70"/>
        <v>#VALUE!</v>
      </c>
      <c r="U204" s="45" t="e">
        <f t="shared" si="70"/>
        <v>#VALUE!</v>
      </c>
      <c r="V204" s="45" t="e">
        <f t="shared" si="70"/>
        <v>#VALUE!</v>
      </c>
      <c r="W204" s="45" t="e">
        <f t="shared" si="70"/>
        <v>#VALUE!</v>
      </c>
      <c r="X204" s="45" t="e">
        <f t="shared" si="70"/>
        <v>#VALUE!</v>
      </c>
      <c r="Y204" s="45" t="e">
        <f t="shared" si="70"/>
        <v>#VALUE!</v>
      </c>
      <c r="Z204" s="45" t="e">
        <f t="shared" si="70"/>
        <v>#VALUE!</v>
      </c>
      <c r="AA204" s="45" t="e">
        <f t="shared" si="70"/>
        <v>#VALUE!</v>
      </c>
      <c r="AB204" s="45" t="e">
        <f t="shared" si="70"/>
        <v>#VALUE!</v>
      </c>
      <c r="AC204" s="45" t="e">
        <f t="shared" si="70"/>
        <v>#VALUE!</v>
      </c>
      <c r="AD204" s="45" t="e">
        <f t="shared" si="70"/>
        <v>#VALUE!</v>
      </c>
      <c r="AE204" s="45" t="e">
        <f t="shared" si="70"/>
        <v>#VALUE!</v>
      </c>
      <c r="AF204" s="45" t="e">
        <f t="shared" si="70"/>
        <v>#VALUE!</v>
      </c>
      <c r="AG204" s="45" t="e">
        <f t="shared" si="70"/>
        <v>#VALUE!</v>
      </c>
      <c r="AH204" s="43" t="s">
        <v>22</v>
      </c>
      <c r="AI204" s="44">
        <f>_xlfn.AGGREGATE(9,6,C204:AG204)</f>
        <v>0</v>
      </c>
      <c r="AJ204" s="28"/>
    </row>
    <row r="206" spans="2:36" hidden="1" x14ac:dyDescent="0.15">
      <c r="C206" s="2" t="e">
        <f>YEAR(C209)</f>
        <v>#VALUE!</v>
      </c>
      <c r="D206" s="2" t="e">
        <f>MONTH(C209)</f>
        <v>#VALUE!</v>
      </c>
    </row>
    <row r="207" spans="2:36" x14ac:dyDescent="0.15">
      <c r="B207" s="6" t="s">
        <v>14</v>
      </c>
      <c r="C207" s="107" t="e">
        <f>C209</f>
        <v>#VALUE!</v>
      </c>
      <c r="D207" s="108"/>
      <c r="E207" s="108"/>
      <c r="F207" s="108"/>
      <c r="G207" s="108"/>
      <c r="H207" s="108"/>
      <c r="I207" s="108"/>
      <c r="J207" s="108"/>
      <c r="K207" s="108"/>
      <c r="L207" s="108"/>
      <c r="M207" s="108"/>
      <c r="N207" s="108"/>
      <c r="O207" s="108"/>
      <c r="P207" s="108"/>
      <c r="Q207" s="108"/>
      <c r="R207" s="108"/>
      <c r="S207" s="108"/>
      <c r="T207" s="108"/>
      <c r="U207" s="108"/>
      <c r="V207" s="108"/>
      <c r="W207" s="108"/>
      <c r="X207" s="108"/>
      <c r="Y207" s="108"/>
      <c r="Z207" s="108"/>
      <c r="AA207" s="108"/>
      <c r="AB207" s="108"/>
      <c r="AC207" s="108"/>
      <c r="AD207" s="108"/>
      <c r="AE207" s="108"/>
      <c r="AF207" s="108"/>
      <c r="AG207" s="108"/>
      <c r="AH207" s="108"/>
      <c r="AI207" s="109"/>
    </row>
    <row r="208" spans="2:36" hidden="1" x14ac:dyDescent="0.15">
      <c r="B208" s="34"/>
      <c r="C208" s="21" t="e">
        <f>DATE($C206,$D206,1)</f>
        <v>#VALUE!</v>
      </c>
      <c r="D208" s="21" t="e">
        <f t="shared" ref="D208:AG208" si="71">C208+1</f>
        <v>#VALUE!</v>
      </c>
      <c r="E208" s="21" t="e">
        <f t="shared" si="71"/>
        <v>#VALUE!</v>
      </c>
      <c r="F208" s="21" t="e">
        <f t="shared" si="71"/>
        <v>#VALUE!</v>
      </c>
      <c r="G208" s="21" t="e">
        <f t="shared" si="71"/>
        <v>#VALUE!</v>
      </c>
      <c r="H208" s="21" t="e">
        <f t="shared" si="71"/>
        <v>#VALUE!</v>
      </c>
      <c r="I208" s="21" t="e">
        <f t="shared" si="71"/>
        <v>#VALUE!</v>
      </c>
      <c r="J208" s="21" t="e">
        <f t="shared" si="71"/>
        <v>#VALUE!</v>
      </c>
      <c r="K208" s="21" t="e">
        <f t="shared" si="71"/>
        <v>#VALUE!</v>
      </c>
      <c r="L208" s="21" t="e">
        <f t="shared" si="71"/>
        <v>#VALUE!</v>
      </c>
      <c r="M208" s="21" t="e">
        <f t="shared" si="71"/>
        <v>#VALUE!</v>
      </c>
      <c r="N208" s="21" t="e">
        <f t="shared" si="71"/>
        <v>#VALUE!</v>
      </c>
      <c r="O208" s="21" t="e">
        <f t="shared" si="71"/>
        <v>#VALUE!</v>
      </c>
      <c r="P208" s="21" t="e">
        <f t="shared" si="71"/>
        <v>#VALUE!</v>
      </c>
      <c r="Q208" s="21" t="e">
        <f t="shared" si="71"/>
        <v>#VALUE!</v>
      </c>
      <c r="R208" s="21" t="e">
        <f t="shared" si="71"/>
        <v>#VALUE!</v>
      </c>
      <c r="S208" s="21" t="e">
        <f t="shared" si="71"/>
        <v>#VALUE!</v>
      </c>
      <c r="T208" s="21" t="e">
        <f t="shared" si="71"/>
        <v>#VALUE!</v>
      </c>
      <c r="U208" s="21" t="e">
        <f t="shared" si="71"/>
        <v>#VALUE!</v>
      </c>
      <c r="V208" s="21" t="e">
        <f t="shared" si="71"/>
        <v>#VALUE!</v>
      </c>
      <c r="W208" s="21" t="e">
        <f t="shared" si="71"/>
        <v>#VALUE!</v>
      </c>
      <c r="X208" s="21" t="e">
        <f t="shared" si="71"/>
        <v>#VALUE!</v>
      </c>
      <c r="Y208" s="21" t="e">
        <f t="shared" si="71"/>
        <v>#VALUE!</v>
      </c>
      <c r="Z208" s="21" t="e">
        <f t="shared" si="71"/>
        <v>#VALUE!</v>
      </c>
      <c r="AA208" s="21" t="e">
        <f t="shared" si="71"/>
        <v>#VALUE!</v>
      </c>
      <c r="AB208" s="21" t="e">
        <f t="shared" si="71"/>
        <v>#VALUE!</v>
      </c>
      <c r="AC208" s="21" t="e">
        <f t="shared" si="71"/>
        <v>#VALUE!</v>
      </c>
      <c r="AD208" s="21" t="e">
        <f t="shared" si="71"/>
        <v>#VALUE!</v>
      </c>
      <c r="AE208" s="21" t="e">
        <f t="shared" si="71"/>
        <v>#VALUE!</v>
      </c>
      <c r="AF208" s="21" t="e">
        <f t="shared" si="71"/>
        <v>#VALUE!</v>
      </c>
      <c r="AG208" s="21" t="e">
        <f t="shared" si="71"/>
        <v>#VALUE!</v>
      </c>
      <c r="AH208" s="35"/>
      <c r="AI208" s="36"/>
    </row>
    <row r="209" spans="2:36" x14ac:dyDescent="0.15">
      <c r="B209" s="19" t="s">
        <v>15</v>
      </c>
      <c r="C209" s="37" t="e">
        <f>IF(EDATE(C194,1)&gt;$G$5,"",EDATE(C194,1))</f>
        <v>#VALUE!</v>
      </c>
      <c r="D209" s="21" t="e">
        <f t="shared" ref="D209:AG209" si="72">IF(D208&gt;$G$5,"",IF(C209=EOMONTH(DATE($C206,$D206,1),0),"",IF(C209="","",C209+1)))</f>
        <v>#VALUE!</v>
      </c>
      <c r="E209" s="21" t="e">
        <f t="shared" si="72"/>
        <v>#VALUE!</v>
      </c>
      <c r="F209" s="21" t="e">
        <f t="shared" si="72"/>
        <v>#VALUE!</v>
      </c>
      <c r="G209" s="21" t="e">
        <f t="shared" si="72"/>
        <v>#VALUE!</v>
      </c>
      <c r="H209" s="21" t="e">
        <f t="shared" si="72"/>
        <v>#VALUE!</v>
      </c>
      <c r="I209" s="21" t="e">
        <f t="shared" si="72"/>
        <v>#VALUE!</v>
      </c>
      <c r="J209" s="21" t="e">
        <f t="shared" si="72"/>
        <v>#VALUE!</v>
      </c>
      <c r="K209" s="21" t="e">
        <f t="shared" si="72"/>
        <v>#VALUE!</v>
      </c>
      <c r="L209" s="21" t="e">
        <f t="shared" si="72"/>
        <v>#VALUE!</v>
      </c>
      <c r="M209" s="21" t="e">
        <f t="shared" si="72"/>
        <v>#VALUE!</v>
      </c>
      <c r="N209" s="21" t="e">
        <f t="shared" si="72"/>
        <v>#VALUE!</v>
      </c>
      <c r="O209" s="21" t="e">
        <f t="shared" si="72"/>
        <v>#VALUE!</v>
      </c>
      <c r="P209" s="21" t="e">
        <f t="shared" si="72"/>
        <v>#VALUE!</v>
      </c>
      <c r="Q209" s="21" t="e">
        <f t="shared" si="72"/>
        <v>#VALUE!</v>
      </c>
      <c r="R209" s="21" t="e">
        <f t="shared" si="72"/>
        <v>#VALUE!</v>
      </c>
      <c r="S209" s="21" t="e">
        <f t="shared" si="72"/>
        <v>#VALUE!</v>
      </c>
      <c r="T209" s="21" t="e">
        <f t="shared" si="72"/>
        <v>#VALUE!</v>
      </c>
      <c r="U209" s="21" t="e">
        <f t="shared" si="72"/>
        <v>#VALUE!</v>
      </c>
      <c r="V209" s="21" t="e">
        <f t="shared" si="72"/>
        <v>#VALUE!</v>
      </c>
      <c r="W209" s="21" t="e">
        <f t="shared" si="72"/>
        <v>#VALUE!</v>
      </c>
      <c r="X209" s="21" t="e">
        <f t="shared" si="72"/>
        <v>#VALUE!</v>
      </c>
      <c r="Y209" s="21" t="e">
        <f t="shared" si="72"/>
        <v>#VALUE!</v>
      </c>
      <c r="Z209" s="21" t="e">
        <f t="shared" si="72"/>
        <v>#VALUE!</v>
      </c>
      <c r="AA209" s="21" t="e">
        <f t="shared" si="72"/>
        <v>#VALUE!</v>
      </c>
      <c r="AB209" s="21" t="e">
        <f t="shared" si="72"/>
        <v>#VALUE!</v>
      </c>
      <c r="AC209" s="21" t="e">
        <f t="shared" si="72"/>
        <v>#VALUE!</v>
      </c>
      <c r="AD209" s="21" t="e">
        <f t="shared" si="72"/>
        <v>#VALUE!</v>
      </c>
      <c r="AE209" s="21" t="e">
        <f t="shared" si="72"/>
        <v>#VALUE!</v>
      </c>
      <c r="AF209" s="21" t="e">
        <f t="shared" si="72"/>
        <v>#VALUE!</v>
      </c>
      <c r="AG209" s="21" t="e">
        <f t="shared" si="72"/>
        <v>#VALUE!</v>
      </c>
      <c r="AH209" s="22" t="s">
        <v>16</v>
      </c>
      <c r="AI209" s="23">
        <f>+COUNTIFS(C210:AG210,"土",C211:AG211,"")+COUNTIFS(C210:AG210,"日",C211:AG211,"")</f>
        <v>0</v>
      </c>
    </row>
    <row r="210" spans="2:36" x14ac:dyDescent="0.15">
      <c r="B210" s="24" t="s">
        <v>5</v>
      </c>
      <c r="C210" s="46" t="str">
        <f>IFERROR(TEXT(WEEKDAY(+C209),"aaa"),"")</f>
        <v/>
      </c>
      <c r="D210" s="46" t="str">
        <f t="shared" ref="D210:AG210" si="73">IFERROR(TEXT(WEEKDAY(+D209),"aaa"),"")</f>
        <v/>
      </c>
      <c r="E210" s="46" t="str">
        <f t="shared" si="73"/>
        <v/>
      </c>
      <c r="F210" s="46" t="str">
        <f t="shared" si="73"/>
        <v/>
      </c>
      <c r="G210" s="46" t="str">
        <f t="shared" si="73"/>
        <v/>
      </c>
      <c r="H210" s="46" t="str">
        <f t="shared" si="73"/>
        <v/>
      </c>
      <c r="I210" s="46" t="str">
        <f t="shared" si="73"/>
        <v/>
      </c>
      <c r="J210" s="46" t="str">
        <f t="shared" si="73"/>
        <v/>
      </c>
      <c r="K210" s="46" t="str">
        <f t="shared" si="73"/>
        <v/>
      </c>
      <c r="L210" s="46" t="str">
        <f t="shared" si="73"/>
        <v/>
      </c>
      <c r="M210" s="46" t="str">
        <f t="shared" si="73"/>
        <v/>
      </c>
      <c r="N210" s="46" t="str">
        <f t="shared" si="73"/>
        <v/>
      </c>
      <c r="O210" s="46" t="str">
        <f t="shared" si="73"/>
        <v/>
      </c>
      <c r="P210" s="46" t="str">
        <f t="shared" si="73"/>
        <v/>
      </c>
      <c r="Q210" s="46" t="str">
        <f t="shared" si="73"/>
        <v/>
      </c>
      <c r="R210" s="46" t="str">
        <f t="shared" si="73"/>
        <v/>
      </c>
      <c r="S210" s="46" t="str">
        <f t="shared" si="73"/>
        <v/>
      </c>
      <c r="T210" s="46" t="str">
        <f t="shared" si="73"/>
        <v/>
      </c>
      <c r="U210" s="46" t="str">
        <f t="shared" si="73"/>
        <v/>
      </c>
      <c r="V210" s="46" t="str">
        <f t="shared" si="73"/>
        <v/>
      </c>
      <c r="W210" s="46" t="str">
        <f t="shared" si="73"/>
        <v/>
      </c>
      <c r="X210" s="46" t="str">
        <f t="shared" si="73"/>
        <v/>
      </c>
      <c r="Y210" s="46" t="str">
        <f t="shared" si="73"/>
        <v/>
      </c>
      <c r="Z210" s="46" t="str">
        <f t="shared" si="73"/>
        <v/>
      </c>
      <c r="AA210" s="46" t="str">
        <f t="shared" si="73"/>
        <v/>
      </c>
      <c r="AB210" s="46" t="str">
        <f t="shared" si="73"/>
        <v/>
      </c>
      <c r="AC210" s="46" t="str">
        <f t="shared" si="73"/>
        <v/>
      </c>
      <c r="AD210" s="46" t="str">
        <f t="shared" si="73"/>
        <v/>
      </c>
      <c r="AE210" s="46" t="str">
        <f t="shared" si="73"/>
        <v/>
      </c>
      <c r="AF210" s="46" t="str">
        <f t="shared" si="73"/>
        <v/>
      </c>
      <c r="AG210" s="46" t="str">
        <f t="shared" si="73"/>
        <v/>
      </c>
      <c r="AH210" s="22" t="s">
        <v>20</v>
      </c>
      <c r="AI210" s="23">
        <f>+COUNTIF(C211:AG211,"夏休")+COUNTIF(C211:AG211,"冬休")+COUNTIF(C211:AG211,"中止")+COUNTIF(C211:AG211,"工場")+COUNTIF(C211:AG211,"他")</f>
        <v>0</v>
      </c>
    </row>
    <row r="211" spans="2:36" ht="13.5" customHeight="1" x14ac:dyDescent="0.15">
      <c r="B211" s="110" t="s">
        <v>19</v>
      </c>
      <c r="C211" s="112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4"/>
      <c r="AH211" s="25" t="s">
        <v>2</v>
      </c>
      <c r="AI211" s="26">
        <f>COUNT(C209:AG209)-AI210</f>
        <v>0</v>
      </c>
    </row>
    <row r="212" spans="2:36" ht="13.5" customHeight="1" x14ac:dyDescent="0.15">
      <c r="B212" s="111"/>
      <c r="C212" s="112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4"/>
      <c r="AH212" s="25" t="s">
        <v>6</v>
      </c>
      <c r="AI212" s="27">
        <f>+COUNTIF(C213:AG214,"休")</f>
        <v>0</v>
      </c>
      <c r="AJ212" s="28" t="e">
        <f>IF(AI213&gt;0.285,"",IF(AI212&lt;AI209,"←計画日数が足りません",""))</f>
        <v>#DIV/0!</v>
      </c>
    </row>
    <row r="213" spans="2:36" ht="13.5" customHeight="1" x14ac:dyDescent="0.15">
      <c r="B213" s="105" t="s">
        <v>0</v>
      </c>
      <c r="C213" s="106"/>
      <c r="D213" s="97"/>
      <c r="E213" s="97"/>
      <c r="F213" s="97"/>
      <c r="G213" s="97"/>
      <c r="H213" s="97"/>
      <c r="I213" s="97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97"/>
      <c r="X213" s="97"/>
      <c r="Y213" s="97"/>
      <c r="Z213" s="97"/>
      <c r="AA213" s="97"/>
      <c r="AB213" s="97"/>
      <c r="AC213" s="97"/>
      <c r="AD213" s="97"/>
      <c r="AE213" s="97"/>
      <c r="AF213" s="97"/>
      <c r="AG213" s="98"/>
      <c r="AH213" s="25" t="s">
        <v>8</v>
      </c>
      <c r="AI213" s="29" t="e">
        <f>+AI212/AI211</f>
        <v>#DIV/0!</v>
      </c>
    </row>
    <row r="214" spans="2:36" x14ac:dyDescent="0.15">
      <c r="B214" s="105"/>
      <c r="C214" s="106"/>
      <c r="D214" s="97"/>
      <c r="E214" s="97"/>
      <c r="F214" s="97"/>
      <c r="G214" s="97"/>
      <c r="H214" s="97"/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  <c r="Z214" s="97"/>
      <c r="AA214" s="97"/>
      <c r="AB214" s="97"/>
      <c r="AC214" s="97"/>
      <c r="AD214" s="97"/>
      <c r="AE214" s="97"/>
      <c r="AF214" s="97"/>
      <c r="AG214" s="98"/>
      <c r="AH214" s="25" t="s">
        <v>9</v>
      </c>
      <c r="AI214" s="27">
        <f>+COUNTA(C215:AG216)</f>
        <v>0</v>
      </c>
    </row>
    <row r="215" spans="2:36" x14ac:dyDescent="0.15">
      <c r="B215" s="99" t="s">
        <v>7</v>
      </c>
      <c r="C215" s="101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  <c r="AC215" s="95"/>
      <c r="AD215" s="95"/>
      <c r="AE215" s="95"/>
      <c r="AF215" s="95"/>
      <c r="AG215" s="93"/>
      <c r="AH215" s="30" t="s">
        <v>4</v>
      </c>
      <c r="AI215" s="31" t="e">
        <f>+AI214/AI211</f>
        <v>#DIV/0!</v>
      </c>
    </row>
    <row r="216" spans="2:36" x14ac:dyDescent="0.15">
      <c r="B216" s="100"/>
      <c r="C216" s="102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96"/>
      <c r="AG216" s="94"/>
      <c r="AH216" s="32" t="s">
        <v>13</v>
      </c>
      <c r="AI216" s="33" t="str">
        <f>IF(7&gt;AI211,"対象外",IF(AI214&gt;=AI209,"OK","NG"))</f>
        <v>対象外</v>
      </c>
      <c r="AJ216" s="28" t="str">
        <f>IF(AI216="対象外","←７日間に満たない期間は達成判定の対象外",IF(AI216="NG","←月単位未達成","←月単位達成"))</f>
        <v>←７日間に満たない期間は達成判定の対象外</v>
      </c>
    </row>
    <row r="217" spans="2:36" hidden="1" x14ac:dyDescent="0.15">
      <c r="C217" s="42" t="e">
        <f t="shared" ref="C217:AG217" si="74">IF(AND(DAY(C209)&gt;=22,DAY(C209)&lt;=28,C210="土"),1,0)</f>
        <v>#VALUE!</v>
      </c>
      <c r="D217" s="42" t="e">
        <f t="shared" si="74"/>
        <v>#VALUE!</v>
      </c>
      <c r="E217" s="42" t="e">
        <f t="shared" si="74"/>
        <v>#VALUE!</v>
      </c>
      <c r="F217" s="42" t="e">
        <f t="shared" si="74"/>
        <v>#VALUE!</v>
      </c>
      <c r="G217" s="42" t="e">
        <f t="shared" si="74"/>
        <v>#VALUE!</v>
      </c>
      <c r="H217" s="42" t="e">
        <f t="shared" si="74"/>
        <v>#VALUE!</v>
      </c>
      <c r="I217" s="42" t="e">
        <f t="shared" si="74"/>
        <v>#VALUE!</v>
      </c>
      <c r="J217" s="42" t="e">
        <f t="shared" si="74"/>
        <v>#VALUE!</v>
      </c>
      <c r="K217" s="42" t="e">
        <f t="shared" si="74"/>
        <v>#VALUE!</v>
      </c>
      <c r="L217" s="42" t="e">
        <f t="shared" si="74"/>
        <v>#VALUE!</v>
      </c>
      <c r="M217" s="42" t="e">
        <f t="shared" si="74"/>
        <v>#VALUE!</v>
      </c>
      <c r="N217" s="42" t="e">
        <f t="shared" si="74"/>
        <v>#VALUE!</v>
      </c>
      <c r="O217" s="42" t="e">
        <f t="shared" si="74"/>
        <v>#VALUE!</v>
      </c>
      <c r="P217" s="42" t="e">
        <f t="shared" si="74"/>
        <v>#VALUE!</v>
      </c>
      <c r="Q217" s="42" t="e">
        <f t="shared" si="74"/>
        <v>#VALUE!</v>
      </c>
      <c r="R217" s="42" t="e">
        <f t="shared" si="74"/>
        <v>#VALUE!</v>
      </c>
      <c r="S217" s="42" t="e">
        <f t="shared" si="74"/>
        <v>#VALUE!</v>
      </c>
      <c r="T217" s="42" t="e">
        <f t="shared" si="74"/>
        <v>#VALUE!</v>
      </c>
      <c r="U217" s="42" t="e">
        <f t="shared" si="74"/>
        <v>#VALUE!</v>
      </c>
      <c r="V217" s="42" t="e">
        <f t="shared" si="74"/>
        <v>#VALUE!</v>
      </c>
      <c r="W217" s="42" t="e">
        <f t="shared" si="74"/>
        <v>#VALUE!</v>
      </c>
      <c r="X217" s="42" t="e">
        <f t="shared" si="74"/>
        <v>#VALUE!</v>
      </c>
      <c r="Y217" s="42" t="e">
        <f t="shared" si="74"/>
        <v>#VALUE!</v>
      </c>
      <c r="Z217" s="42" t="e">
        <f t="shared" si="74"/>
        <v>#VALUE!</v>
      </c>
      <c r="AA217" s="42" t="e">
        <f t="shared" si="74"/>
        <v>#VALUE!</v>
      </c>
      <c r="AB217" s="42" t="e">
        <f t="shared" si="74"/>
        <v>#VALUE!</v>
      </c>
      <c r="AC217" s="42" t="e">
        <f t="shared" si="74"/>
        <v>#VALUE!</v>
      </c>
      <c r="AD217" s="42" t="e">
        <f t="shared" si="74"/>
        <v>#VALUE!</v>
      </c>
      <c r="AE217" s="42" t="e">
        <f t="shared" si="74"/>
        <v>#VALUE!</v>
      </c>
      <c r="AF217" s="42" t="e">
        <f t="shared" si="74"/>
        <v>#VALUE!</v>
      </c>
      <c r="AG217" s="42" t="e">
        <f t="shared" si="74"/>
        <v>#VALUE!</v>
      </c>
      <c r="AH217" s="43" t="s">
        <v>21</v>
      </c>
      <c r="AI217" s="44">
        <f>_xlfn.AGGREGATE(9,6,C217:AG217)</f>
        <v>0</v>
      </c>
      <c r="AJ217" s="28"/>
    </row>
    <row r="218" spans="2:36" hidden="1" x14ac:dyDescent="0.15">
      <c r="C218" s="45" t="e">
        <f t="shared" ref="C218:AG218" si="75">IF(AND(DAY(C209)&gt;=22,DAY(C209)&lt;=28,C210="土",OR(C215="休",C215="雨")),1,0)</f>
        <v>#VALUE!</v>
      </c>
      <c r="D218" s="45" t="e">
        <f t="shared" si="75"/>
        <v>#VALUE!</v>
      </c>
      <c r="E218" s="45" t="e">
        <f t="shared" si="75"/>
        <v>#VALUE!</v>
      </c>
      <c r="F218" s="45" t="e">
        <f t="shared" si="75"/>
        <v>#VALUE!</v>
      </c>
      <c r="G218" s="45" t="e">
        <f t="shared" si="75"/>
        <v>#VALUE!</v>
      </c>
      <c r="H218" s="45" t="e">
        <f t="shared" si="75"/>
        <v>#VALUE!</v>
      </c>
      <c r="I218" s="45" t="e">
        <f t="shared" si="75"/>
        <v>#VALUE!</v>
      </c>
      <c r="J218" s="45" t="e">
        <f t="shared" si="75"/>
        <v>#VALUE!</v>
      </c>
      <c r="K218" s="45" t="e">
        <f t="shared" si="75"/>
        <v>#VALUE!</v>
      </c>
      <c r="L218" s="45" t="e">
        <f t="shared" si="75"/>
        <v>#VALUE!</v>
      </c>
      <c r="M218" s="45" t="e">
        <f t="shared" si="75"/>
        <v>#VALUE!</v>
      </c>
      <c r="N218" s="45" t="e">
        <f t="shared" si="75"/>
        <v>#VALUE!</v>
      </c>
      <c r="O218" s="45" t="e">
        <f t="shared" si="75"/>
        <v>#VALUE!</v>
      </c>
      <c r="P218" s="45" t="e">
        <f t="shared" si="75"/>
        <v>#VALUE!</v>
      </c>
      <c r="Q218" s="45" t="e">
        <f t="shared" si="75"/>
        <v>#VALUE!</v>
      </c>
      <c r="R218" s="45" t="e">
        <f t="shared" si="75"/>
        <v>#VALUE!</v>
      </c>
      <c r="S218" s="45" t="e">
        <f t="shared" si="75"/>
        <v>#VALUE!</v>
      </c>
      <c r="T218" s="45" t="e">
        <f t="shared" si="75"/>
        <v>#VALUE!</v>
      </c>
      <c r="U218" s="45" t="e">
        <f t="shared" si="75"/>
        <v>#VALUE!</v>
      </c>
      <c r="V218" s="45" t="e">
        <f t="shared" si="75"/>
        <v>#VALUE!</v>
      </c>
      <c r="W218" s="45" t="e">
        <f t="shared" si="75"/>
        <v>#VALUE!</v>
      </c>
      <c r="X218" s="45" t="e">
        <f t="shared" si="75"/>
        <v>#VALUE!</v>
      </c>
      <c r="Y218" s="45" t="e">
        <f t="shared" si="75"/>
        <v>#VALUE!</v>
      </c>
      <c r="Z218" s="45" t="e">
        <f t="shared" si="75"/>
        <v>#VALUE!</v>
      </c>
      <c r="AA218" s="45" t="e">
        <f t="shared" si="75"/>
        <v>#VALUE!</v>
      </c>
      <c r="AB218" s="45" t="e">
        <f t="shared" si="75"/>
        <v>#VALUE!</v>
      </c>
      <c r="AC218" s="45" t="e">
        <f t="shared" si="75"/>
        <v>#VALUE!</v>
      </c>
      <c r="AD218" s="45" t="e">
        <f t="shared" si="75"/>
        <v>#VALUE!</v>
      </c>
      <c r="AE218" s="45" t="e">
        <f t="shared" si="75"/>
        <v>#VALUE!</v>
      </c>
      <c r="AF218" s="45" t="e">
        <f t="shared" si="75"/>
        <v>#VALUE!</v>
      </c>
      <c r="AG218" s="45" t="e">
        <f t="shared" si="75"/>
        <v>#VALUE!</v>
      </c>
      <c r="AH218" s="43" t="s">
        <v>22</v>
      </c>
      <c r="AI218" s="44">
        <f>_xlfn.AGGREGATE(9,6,C218:AG218)</f>
        <v>0</v>
      </c>
      <c r="AJ218" s="28"/>
    </row>
    <row r="220" spans="2:36" hidden="1" x14ac:dyDescent="0.15">
      <c r="C220" s="2" t="e">
        <f>YEAR(C223)</f>
        <v>#VALUE!</v>
      </c>
      <c r="D220" s="2" t="e">
        <f>MONTH(C223)</f>
        <v>#VALUE!</v>
      </c>
    </row>
    <row r="221" spans="2:36" x14ac:dyDescent="0.15">
      <c r="B221" s="6" t="s">
        <v>14</v>
      </c>
      <c r="C221" s="107" t="e">
        <f>C223</f>
        <v>#VALUE!</v>
      </c>
      <c r="D221" s="108"/>
      <c r="E221" s="108"/>
      <c r="F221" s="108"/>
      <c r="G221" s="108"/>
      <c r="H221" s="108"/>
      <c r="I221" s="108"/>
      <c r="J221" s="108"/>
      <c r="K221" s="108"/>
      <c r="L221" s="108"/>
      <c r="M221" s="108"/>
      <c r="N221" s="108"/>
      <c r="O221" s="108"/>
      <c r="P221" s="108"/>
      <c r="Q221" s="108"/>
      <c r="R221" s="108"/>
      <c r="S221" s="108"/>
      <c r="T221" s="108"/>
      <c r="U221" s="108"/>
      <c r="V221" s="108"/>
      <c r="W221" s="108"/>
      <c r="X221" s="108"/>
      <c r="Y221" s="108"/>
      <c r="Z221" s="108"/>
      <c r="AA221" s="108"/>
      <c r="AB221" s="108"/>
      <c r="AC221" s="108"/>
      <c r="AD221" s="108"/>
      <c r="AE221" s="108"/>
      <c r="AF221" s="108"/>
      <c r="AG221" s="108"/>
      <c r="AH221" s="108"/>
      <c r="AI221" s="109"/>
    </row>
    <row r="222" spans="2:36" hidden="1" x14ac:dyDescent="0.15">
      <c r="B222" s="34"/>
      <c r="C222" s="21" t="e">
        <f>DATE($C220,$D220,1)</f>
        <v>#VALUE!</v>
      </c>
      <c r="D222" s="21" t="e">
        <f t="shared" ref="D222:AG222" si="76">C222+1</f>
        <v>#VALUE!</v>
      </c>
      <c r="E222" s="21" t="e">
        <f t="shared" si="76"/>
        <v>#VALUE!</v>
      </c>
      <c r="F222" s="21" t="e">
        <f t="shared" si="76"/>
        <v>#VALUE!</v>
      </c>
      <c r="G222" s="21" t="e">
        <f t="shared" si="76"/>
        <v>#VALUE!</v>
      </c>
      <c r="H222" s="21" t="e">
        <f t="shared" si="76"/>
        <v>#VALUE!</v>
      </c>
      <c r="I222" s="21" t="e">
        <f t="shared" si="76"/>
        <v>#VALUE!</v>
      </c>
      <c r="J222" s="21" t="e">
        <f t="shared" si="76"/>
        <v>#VALUE!</v>
      </c>
      <c r="K222" s="21" t="e">
        <f t="shared" si="76"/>
        <v>#VALUE!</v>
      </c>
      <c r="L222" s="21" t="e">
        <f t="shared" si="76"/>
        <v>#VALUE!</v>
      </c>
      <c r="M222" s="21" t="e">
        <f t="shared" si="76"/>
        <v>#VALUE!</v>
      </c>
      <c r="N222" s="21" t="e">
        <f t="shared" si="76"/>
        <v>#VALUE!</v>
      </c>
      <c r="O222" s="21" t="e">
        <f t="shared" si="76"/>
        <v>#VALUE!</v>
      </c>
      <c r="P222" s="21" t="e">
        <f t="shared" si="76"/>
        <v>#VALUE!</v>
      </c>
      <c r="Q222" s="21" t="e">
        <f t="shared" si="76"/>
        <v>#VALUE!</v>
      </c>
      <c r="R222" s="21" t="e">
        <f t="shared" si="76"/>
        <v>#VALUE!</v>
      </c>
      <c r="S222" s="21" t="e">
        <f t="shared" si="76"/>
        <v>#VALUE!</v>
      </c>
      <c r="T222" s="21" t="e">
        <f t="shared" si="76"/>
        <v>#VALUE!</v>
      </c>
      <c r="U222" s="21" t="e">
        <f t="shared" si="76"/>
        <v>#VALUE!</v>
      </c>
      <c r="V222" s="21" t="e">
        <f t="shared" si="76"/>
        <v>#VALUE!</v>
      </c>
      <c r="W222" s="21" t="e">
        <f t="shared" si="76"/>
        <v>#VALUE!</v>
      </c>
      <c r="X222" s="21" t="e">
        <f t="shared" si="76"/>
        <v>#VALUE!</v>
      </c>
      <c r="Y222" s="21" t="e">
        <f t="shared" si="76"/>
        <v>#VALUE!</v>
      </c>
      <c r="Z222" s="21" t="e">
        <f t="shared" si="76"/>
        <v>#VALUE!</v>
      </c>
      <c r="AA222" s="21" t="e">
        <f t="shared" si="76"/>
        <v>#VALUE!</v>
      </c>
      <c r="AB222" s="21" t="e">
        <f t="shared" si="76"/>
        <v>#VALUE!</v>
      </c>
      <c r="AC222" s="21" t="e">
        <f t="shared" si="76"/>
        <v>#VALUE!</v>
      </c>
      <c r="AD222" s="21" t="e">
        <f t="shared" si="76"/>
        <v>#VALUE!</v>
      </c>
      <c r="AE222" s="21" t="e">
        <f t="shared" si="76"/>
        <v>#VALUE!</v>
      </c>
      <c r="AF222" s="21" t="e">
        <f t="shared" si="76"/>
        <v>#VALUE!</v>
      </c>
      <c r="AG222" s="21" t="e">
        <f t="shared" si="76"/>
        <v>#VALUE!</v>
      </c>
      <c r="AH222" s="35"/>
      <c r="AI222" s="36"/>
    </row>
    <row r="223" spans="2:36" x14ac:dyDescent="0.15">
      <c r="B223" s="19" t="s">
        <v>15</v>
      </c>
      <c r="C223" s="37" t="e">
        <f>IF(EDATE(C208,1)&gt;$G$5,"",EDATE(C208,1))</f>
        <v>#VALUE!</v>
      </c>
      <c r="D223" s="21" t="e">
        <f t="shared" ref="D223:AG223" si="77">IF(D222&gt;$G$5,"",IF(C223=EOMONTH(DATE($C220,$D220,1),0),"",IF(C223="","",C223+1)))</f>
        <v>#VALUE!</v>
      </c>
      <c r="E223" s="21" t="e">
        <f t="shared" si="77"/>
        <v>#VALUE!</v>
      </c>
      <c r="F223" s="21" t="e">
        <f t="shared" si="77"/>
        <v>#VALUE!</v>
      </c>
      <c r="G223" s="21" t="e">
        <f t="shared" si="77"/>
        <v>#VALUE!</v>
      </c>
      <c r="H223" s="21" t="e">
        <f t="shared" si="77"/>
        <v>#VALUE!</v>
      </c>
      <c r="I223" s="21" t="e">
        <f t="shared" si="77"/>
        <v>#VALUE!</v>
      </c>
      <c r="J223" s="21" t="e">
        <f t="shared" si="77"/>
        <v>#VALUE!</v>
      </c>
      <c r="K223" s="21" t="e">
        <f t="shared" si="77"/>
        <v>#VALUE!</v>
      </c>
      <c r="L223" s="21" t="e">
        <f t="shared" si="77"/>
        <v>#VALUE!</v>
      </c>
      <c r="M223" s="21" t="e">
        <f t="shared" si="77"/>
        <v>#VALUE!</v>
      </c>
      <c r="N223" s="21" t="e">
        <f t="shared" si="77"/>
        <v>#VALUE!</v>
      </c>
      <c r="O223" s="21" t="e">
        <f t="shared" si="77"/>
        <v>#VALUE!</v>
      </c>
      <c r="P223" s="21" t="e">
        <f t="shared" si="77"/>
        <v>#VALUE!</v>
      </c>
      <c r="Q223" s="21" t="e">
        <f t="shared" si="77"/>
        <v>#VALUE!</v>
      </c>
      <c r="R223" s="21" t="e">
        <f t="shared" si="77"/>
        <v>#VALUE!</v>
      </c>
      <c r="S223" s="21" t="e">
        <f t="shared" si="77"/>
        <v>#VALUE!</v>
      </c>
      <c r="T223" s="21" t="e">
        <f t="shared" si="77"/>
        <v>#VALUE!</v>
      </c>
      <c r="U223" s="21" t="e">
        <f t="shared" si="77"/>
        <v>#VALUE!</v>
      </c>
      <c r="V223" s="21" t="e">
        <f t="shared" si="77"/>
        <v>#VALUE!</v>
      </c>
      <c r="W223" s="21" t="e">
        <f t="shared" si="77"/>
        <v>#VALUE!</v>
      </c>
      <c r="X223" s="21" t="e">
        <f t="shared" si="77"/>
        <v>#VALUE!</v>
      </c>
      <c r="Y223" s="21" t="e">
        <f t="shared" si="77"/>
        <v>#VALUE!</v>
      </c>
      <c r="Z223" s="21" t="e">
        <f t="shared" si="77"/>
        <v>#VALUE!</v>
      </c>
      <c r="AA223" s="21" t="e">
        <f t="shared" si="77"/>
        <v>#VALUE!</v>
      </c>
      <c r="AB223" s="21" t="e">
        <f t="shared" si="77"/>
        <v>#VALUE!</v>
      </c>
      <c r="AC223" s="21" t="e">
        <f t="shared" si="77"/>
        <v>#VALUE!</v>
      </c>
      <c r="AD223" s="21" t="e">
        <f t="shared" si="77"/>
        <v>#VALUE!</v>
      </c>
      <c r="AE223" s="21" t="e">
        <f t="shared" si="77"/>
        <v>#VALUE!</v>
      </c>
      <c r="AF223" s="21" t="e">
        <f t="shared" si="77"/>
        <v>#VALUE!</v>
      </c>
      <c r="AG223" s="21" t="e">
        <f t="shared" si="77"/>
        <v>#VALUE!</v>
      </c>
      <c r="AH223" s="22" t="s">
        <v>16</v>
      </c>
      <c r="AI223" s="23">
        <f>+COUNTIFS(C224:AG224,"土",C225:AG225,"")+COUNTIFS(C224:AG224,"日",C225:AG225,"")</f>
        <v>0</v>
      </c>
    </row>
    <row r="224" spans="2:36" x14ac:dyDescent="0.15">
      <c r="B224" s="24" t="s">
        <v>5</v>
      </c>
      <c r="C224" s="46" t="str">
        <f>IFERROR(TEXT(WEEKDAY(+C223),"aaa"),"")</f>
        <v/>
      </c>
      <c r="D224" s="46" t="str">
        <f t="shared" ref="D224:AG224" si="78">IFERROR(TEXT(WEEKDAY(+D223),"aaa"),"")</f>
        <v/>
      </c>
      <c r="E224" s="46" t="str">
        <f t="shared" si="78"/>
        <v/>
      </c>
      <c r="F224" s="46" t="str">
        <f t="shared" si="78"/>
        <v/>
      </c>
      <c r="G224" s="46" t="str">
        <f t="shared" si="78"/>
        <v/>
      </c>
      <c r="H224" s="46" t="str">
        <f t="shared" si="78"/>
        <v/>
      </c>
      <c r="I224" s="46" t="str">
        <f t="shared" si="78"/>
        <v/>
      </c>
      <c r="J224" s="46" t="str">
        <f t="shared" si="78"/>
        <v/>
      </c>
      <c r="K224" s="46" t="str">
        <f t="shared" si="78"/>
        <v/>
      </c>
      <c r="L224" s="46" t="str">
        <f t="shared" si="78"/>
        <v/>
      </c>
      <c r="M224" s="46" t="str">
        <f t="shared" si="78"/>
        <v/>
      </c>
      <c r="N224" s="46" t="str">
        <f t="shared" si="78"/>
        <v/>
      </c>
      <c r="O224" s="46" t="str">
        <f t="shared" si="78"/>
        <v/>
      </c>
      <c r="P224" s="46" t="str">
        <f t="shared" si="78"/>
        <v/>
      </c>
      <c r="Q224" s="46" t="str">
        <f t="shared" si="78"/>
        <v/>
      </c>
      <c r="R224" s="46" t="str">
        <f t="shared" si="78"/>
        <v/>
      </c>
      <c r="S224" s="46" t="str">
        <f t="shared" si="78"/>
        <v/>
      </c>
      <c r="T224" s="46" t="str">
        <f t="shared" si="78"/>
        <v/>
      </c>
      <c r="U224" s="46" t="str">
        <f t="shared" si="78"/>
        <v/>
      </c>
      <c r="V224" s="46" t="str">
        <f t="shared" si="78"/>
        <v/>
      </c>
      <c r="W224" s="46" t="str">
        <f t="shared" si="78"/>
        <v/>
      </c>
      <c r="X224" s="46" t="str">
        <f t="shared" si="78"/>
        <v/>
      </c>
      <c r="Y224" s="46" t="str">
        <f t="shared" si="78"/>
        <v/>
      </c>
      <c r="Z224" s="46" t="str">
        <f t="shared" si="78"/>
        <v/>
      </c>
      <c r="AA224" s="46" t="str">
        <f t="shared" si="78"/>
        <v/>
      </c>
      <c r="AB224" s="46" t="str">
        <f t="shared" si="78"/>
        <v/>
      </c>
      <c r="AC224" s="46" t="str">
        <f t="shared" si="78"/>
        <v/>
      </c>
      <c r="AD224" s="46" t="str">
        <f t="shared" si="78"/>
        <v/>
      </c>
      <c r="AE224" s="46" t="str">
        <f t="shared" si="78"/>
        <v/>
      </c>
      <c r="AF224" s="46" t="str">
        <f t="shared" si="78"/>
        <v/>
      </c>
      <c r="AG224" s="46" t="str">
        <f t="shared" si="78"/>
        <v/>
      </c>
      <c r="AH224" s="22" t="s">
        <v>20</v>
      </c>
      <c r="AI224" s="23">
        <f>+COUNTIF(C225:AG225,"夏休")+COUNTIF(C225:AG225,"冬休")+COUNTIF(C225:AG225,"中止")+COUNTIF(C225:AG225,"工場")+COUNTIF(C225:AG225,"他")</f>
        <v>0</v>
      </c>
    </row>
    <row r="225" spans="2:36" ht="13.5" customHeight="1" x14ac:dyDescent="0.15">
      <c r="B225" s="110" t="s">
        <v>19</v>
      </c>
      <c r="C225" s="112"/>
      <c r="D225" s="103"/>
      <c r="E225" s="103"/>
      <c r="F225" s="103"/>
      <c r="G225" s="103"/>
      <c r="H225" s="103"/>
      <c r="I225" s="103"/>
      <c r="J225" s="103"/>
      <c r="K225" s="103"/>
      <c r="L225" s="103"/>
      <c r="M225" s="103"/>
      <c r="N225" s="103"/>
      <c r="O225" s="103"/>
      <c r="P225" s="103"/>
      <c r="Q225" s="103"/>
      <c r="R225" s="103"/>
      <c r="S225" s="103"/>
      <c r="T225" s="103"/>
      <c r="U225" s="103"/>
      <c r="V225" s="103"/>
      <c r="W225" s="103"/>
      <c r="X225" s="103"/>
      <c r="Y225" s="103"/>
      <c r="Z225" s="103"/>
      <c r="AA225" s="103"/>
      <c r="AB225" s="103"/>
      <c r="AC225" s="103"/>
      <c r="AD225" s="103"/>
      <c r="AE225" s="103"/>
      <c r="AF225" s="103"/>
      <c r="AG225" s="104"/>
      <c r="AH225" s="25" t="s">
        <v>2</v>
      </c>
      <c r="AI225" s="26">
        <f>COUNT(C223:AG223)-AI224</f>
        <v>0</v>
      </c>
    </row>
    <row r="226" spans="2:36" ht="13.5" customHeight="1" x14ac:dyDescent="0.15">
      <c r="B226" s="111"/>
      <c r="C226" s="112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4"/>
      <c r="AH226" s="25" t="s">
        <v>6</v>
      </c>
      <c r="AI226" s="27">
        <f>+COUNTIF(C227:AG228,"休")</f>
        <v>0</v>
      </c>
      <c r="AJ226" s="28" t="e">
        <f>IF(AI227&gt;0.285,"",IF(AI226&lt;AI223,"←計画日数が足りません",""))</f>
        <v>#DIV/0!</v>
      </c>
    </row>
    <row r="227" spans="2:36" ht="13.5" customHeight="1" x14ac:dyDescent="0.15">
      <c r="B227" s="105" t="s">
        <v>0</v>
      </c>
      <c r="C227" s="106"/>
      <c r="D227" s="97"/>
      <c r="E227" s="97"/>
      <c r="F227" s="97"/>
      <c r="G227" s="97"/>
      <c r="H227" s="97"/>
      <c r="I227" s="97"/>
      <c r="J227" s="97"/>
      <c r="K227" s="97"/>
      <c r="L227" s="97"/>
      <c r="M227" s="97"/>
      <c r="N227" s="97"/>
      <c r="O227" s="97"/>
      <c r="P227" s="97"/>
      <c r="Q227" s="97"/>
      <c r="R227" s="97"/>
      <c r="S227" s="97"/>
      <c r="T227" s="97"/>
      <c r="U227" s="97"/>
      <c r="V227" s="97"/>
      <c r="W227" s="97"/>
      <c r="X227" s="97"/>
      <c r="Y227" s="97"/>
      <c r="Z227" s="97"/>
      <c r="AA227" s="97"/>
      <c r="AB227" s="97"/>
      <c r="AC227" s="97"/>
      <c r="AD227" s="97"/>
      <c r="AE227" s="97"/>
      <c r="AF227" s="97"/>
      <c r="AG227" s="98"/>
      <c r="AH227" s="25" t="s">
        <v>8</v>
      </c>
      <c r="AI227" s="29" t="e">
        <f>+AI226/AI225</f>
        <v>#DIV/0!</v>
      </c>
    </row>
    <row r="228" spans="2:36" x14ac:dyDescent="0.15">
      <c r="B228" s="105"/>
      <c r="C228" s="106"/>
      <c r="D228" s="97"/>
      <c r="E228" s="97"/>
      <c r="F228" s="97"/>
      <c r="G228" s="97"/>
      <c r="H228" s="97"/>
      <c r="I228" s="97"/>
      <c r="J228" s="97"/>
      <c r="K228" s="97"/>
      <c r="L228" s="97"/>
      <c r="M228" s="97"/>
      <c r="N228" s="97"/>
      <c r="O228" s="97"/>
      <c r="P228" s="97"/>
      <c r="Q228" s="97"/>
      <c r="R228" s="97"/>
      <c r="S228" s="97"/>
      <c r="T228" s="97"/>
      <c r="U228" s="97"/>
      <c r="V228" s="97"/>
      <c r="W228" s="97"/>
      <c r="X228" s="97"/>
      <c r="Y228" s="97"/>
      <c r="Z228" s="97"/>
      <c r="AA228" s="97"/>
      <c r="AB228" s="97"/>
      <c r="AC228" s="97"/>
      <c r="AD228" s="97"/>
      <c r="AE228" s="97"/>
      <c r="AF228" s="97"/>
      <c r="AG228" s="98"/>
      <c r="AH228" s="25" t="s">
        <v>9</v>
      </c>
      <c r="AI228" s="27">
        <f>+COUNTA(C229:AG230)</f>
        <v>0</v>
      </c>
    </row>
    <row r="229" spans="2:36" x14ac:dyDescent="0.15">
      <c r="B229" s="99" t="s">
        <v>7</v>
      </c>
      <c r="C229" s="101"/>
      <c r="D229" s="95"/>
      <c r="E229" s="95"/>
      <c r="F229" s="95"/>
      <c r="G229" s="95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  <c r="AC229" s="95"/>
      <c r="AD229" s="95"/>
      <c r="AE229" s="95"/>
      <c r="AF229" s="95"/>
      <c r="AG229" s="93"/>
      <c r="AH229" s="30" t="s">
        <v>4</v>
      </c>
      <c r="AI229" s="31" t="e">
        <f>+AI228/AI225</f>
        <v>#DIV/0!</v>
      </c>
    </row>
    <row r="230" spans="2:36" x14ac:dyDescent="0.15">
      <c r="B230" s="100"/>
      <c r="C230" s="102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96"/>
      <c r="AG230" s="94"/>
      <c r="AH230" s="32" t="s">
        <v>13</v>
      </c>
      <c r="AI230" s="33" t="str">
        <f>IF(7&gt;AI225,"対象外",IF(AI228&gt;=AI223,"OK","NG"))</f>
        <v>対象外</v>
      </c>
      <c r="AJ230" s="28" t="str">
        <f>IF(AI230="対象外","←７日間に満たない期間は達成判定の対象外",IF(AI230="NG","←月単位未達成","←月単位達成"))</f>
        <v>←７日間に満たない期間は達成判定の対象外</v>
      </c>
    </row>
    <row r="231" spans="2:36" hidden="1" x14ac:dyDescent="0.15">
      <c r="C231" s="42" t="e">
        <f t="shared" ref="C231:AG231" si="79">IF(AND(DAY(C223)&gt;=22,DAY(C223)&lt;=28,C224="土"),1,0)</f>
        <v>#VALUE!</v>
      </c>
      <c r="D231" s="42" t="e">
        <f t="shared" si="79"/>
        <v>#VALUE!</v>
      </c>
      <c r="E231" s="42" t="e">
        <f t="shared" si="79"/>
        <v>#VALUE!</v>
      </c>
      <c r="F231" s="42" t="e">
        <f t="shared" si="79"/>
        <v>#VALUE!</v>
      </c>
      <c r="G231" s="42" t="e">
        <f t="shared" si="79"/>
        <v>#VALUE!</v>
      </c>
      <c r="H231" s="42" t="e">
        <f t="shared" si="79"/>
        <v>#VALUE!</v>
      </c>
      <c r="I231" s="42" t="e">
        <f t="shared" si="79"/>
        <v>#VALUE!</v>
      </c>
      <c r="J231" s="42" t="e">
        <f t="shared" si="79"/>
        <v>#VALUE!</v>
      </c>
      <c r="K231" s="42" t="e">
        <f t="shared" si="79"/>
        <v>#VALUE!</v>
      </c>
      <c r="L231" s="42" t="e">
        <f t="shared" si="79"/>
        <v>#VALUE!</v>
      </c>
      <c r="M231" s="42" t="e">
        <f t="shared" si="79"/>
        <v>#VALUE!</v>
      </c>
      <c r="N231" s="42" t="e">
        <f t="shared" si="79"/>
        <v>#VALUE!</v>
      </c>
      <c r="O231" s="42" t="e">
        <f t="shared" si="79"/>
        <v>#VALUE!</v>
      </c>
      <c r="P231" s="42" t="e">
        <f t="shared" si="79"/>
        <v>#VALUE!</v>
      </c>
      <c r="Q231" s="42" t="e">
        <f t="shared" si="79"/>
        <v>#VALUE!</v>
      </c>
      <c r="R231" s="42" t="e">
        <f t="shared" si="79"/>
        <v>#VALUE!</v>
      </c>
      <c r="S231" s="42" t="e">
        <f t="shared" si="79"/>
        <v>#VALUE!</v>
      </c>
      <c r="T231" s="42" t="e">
        <f t="shared" si="79"/>
        <v>#VALUE!</v>
      </c>
      <c r="U231" s="42" t="e">
        <f t="shared" si="79"/>
        <v>#VALUE!</v>
      </c>
      <c r="V231" s="42" t="e">
        <f t="shared" si="79"/>
        <v>#VALUE!</v>
      </c>
      <c r="W231" s="42" t="e">
        <f t="shared" si="79"/>
        <v>#VALUE!</v>
      </c>
      <c r="X231" s="42" t="e">
        <f t="shared" si="79"/>
        <v>#VALUE!</v>
      </c>
      <c r="Y231" s="42" t="e">
        <f t="shared" si="79"/>
        <v>#VALUE!</v>
      </c>
      <c r="Z231" s="42" t="e">
        <f t="shared" si="79"/>
        <v>#VALUE!</v>
      </c>
      <c r="AA231" s="42" t="e">
        <f t="shared" si="79"/>
        <v>#VALUE!</v>
      </c>
      <c r="AB231" s="42" t="e">
        <f t="shared" si="79"/>
        <v>#VALUE!</v>
      </c>
      <c r="AC231" s="42" t="e">
        <f t="shared" si="79"/>
        <v>#VALUE!</v>
      </c>
      <c r="AD231" s="42" t="e">
        <f t="shared" si="79"/>
        <v>#VALUE!</v>
      </c>
      <c r="AE231" s="42" t="e">
        <f t="shared" si="79"/>
        <v>#VALUE!</v>
      </c>
      <c r="AF231" s="42" t="e">
        <f t="shared" si="79"/>
        <v>#VALUE!</v>
      </c>
      <c r="AG231" s="42" t="e">
        <f t="shared" si="79"/>
        <v>#VALUE!</v>
      </c>
      <c r="AH231" s="43" t="s">
        <v>21</v>
      </c>
      <c r="AI231" s="44">
        <f>_xlfn.AGGREGATE(9,6,C231:AG231)</f>
        <v>0</v>
      </c>
      <c r="AJ231" s="28"/>
    </row>
    <row r="232" spans="2:36" hidden="1" x14ac:dyDescent="0.15">
      <c r="C232" s="45" t="e">
        <f t="shared" ref="C232:AG232" si="80">IF(AND(DAY(C223)&gt;=22,DAY(C223)&lt;=28,C224="土",OR(C229="休",C229="雨")),1,0)</f>
        <v>#VALUE!</v>
      </c>
      <c r="D232" s="45" t="e">
        <f t="shared" si="80"/>
        <v>#VALUE!</v>
      </c>
      <c r="E232" s="45" t="e">
        <f t="shared" si="80"/>
        <v>#VALUE!</v>
      </c>
      <c r="F232" s="45" t="e">
        <f t="shared" si="80"/>
        <v>#VALUE!</v>
      </c>
      <c r="G232" s="45" t="e">
        <f t="shared" si="80"/>
        <v>#VALUE!</v>
      </c>
      <c r="H232" s="45" t="e">
        <f t="shared" si="80"/>
        <v>#VALUE!</v>
      </c>
      <c r="I232" s="45" t="e">
        <f t="shared" si="80"/>
        <v>#VALUE!</v>
      </c>
      <c r="J232" s="45" t="e">
        <f t="shared" si="80"/>
        <v>#VALUE!</v>
      </c>
      <c r="K232" s="45" t="e">
        <f t="shared" si="80"/>
        <v>#VALUE!</v>
      </c>
      <c r="L232" s="45" t="e">
        <f t="shared" si="80"/>
        <v>#VALUE!</v>
      </c>
      <c r="M232" s="45" t="e">
        <f t="shared" si="80"/>
        <v>#VALUE!</v>
      </c>
      <c r="N232" s="45" t="e">
        <f t="shared" si="80"/>
        <v>#VALUE!</v>
      </c>
      <c r="O232" s="45" t="e">
        <f t="shared" si="80"/>
        <v>#VALUE!</v>
      </c>
      <c r="P232" s="45" t="e">
        <f t="shared" si="80"/>
        <v>#VALUE!</v>
      </c>
      <c r="Q232" s="45" t="e">
        <f t="shared" si="80"/>
        <v>#VALUE!</v>
      </c>
      <c r="R232" s="45" t="e">
        <f t="shared" si="80"/>
        <v>#VALUE!</v>
      </c>
      <c r="S232" s="45" t="e">
        <f t="shared" si="80"/>
        <v>#VALUE!</v>
      </c>
      <c r="T232" s="45" t="e">
        <f t="shared" si="80"/>
        <v>#VALUE!</v>
      </c>
      <c r="U232" s="45" t="e">
        <f t="shared" si="80"/>
        <v>#VALUE!</v>
      </c>
      <c r="V232" s="45" t="e">
        <f t="shared" si="80"/>
        <v>#VALUE!</v>
      </c>
      <c r="W232" s="45" t="e">
        <f t="shared" si="80"/>
        <v>#VALUE!</v>
      </c>
      <c r="X232" s="45" t="e">
        <f t="shared" si="80"/>
        <v>#VALUE!</v>
      </c>
      <c r="Y232" s="45" t="e">
        <f t="shared" si="80"/>
        <v>#VALUE!</v>
      </c>
      <c r="Z232" s="45" t="e">
        <f t="shared" si="80"/>
        <v>#VALUE!</v>
      </c>
      <c r="AA232" s="45" t="e">
        <f t="shared" si="80"/>
        <v>#VALUE!</v>
      </c>
      <c r="AB232" s="45" t="e">
        <f t="shared" si="80"/>
        <v>#VALUE!</v>
      </c>
      <c r="AC232" s="45" t="e">
        <f t="shared" si="80"/>
        <v>#VALUE!</v>
      </c>
      <c r="AD232" s="45" t="e">
        <f t="shared" si="80"/>
        <v>#VALUE!</v>
      </c>
      <c r="AE232" s="45" t="e">
        <f t="shared" si="80"/>
        <v>#VALUE!</v>
      </c>
      <c r="AF232" s="45" t="e">
        <f t="shared" si="80"/>
        <v>#VALUE!</v>
      </c>
      <c r="AG232" s="45" t="e">
        <f t="shared" si="80"/>
        <v>#VALUE!</v>
      </c>
      <c r="AH232" s="43" t="s">
        <v>22</v>
      </c>
      <c r="AI232" s="44">
        <f>_xlfn.AGGREGATE(9,6,C232:AG232)</f>
        <v>0</v>
      </c>
      <c r="AJ232" s="28"/>
    </row>
    <row r="234" spans="2:36" hidden="1" x14ac:dyDescent="0.15">
      <c r="C234" s="2" t="e">
        <f>YEAR(C237)</f>
        <v>#VALUE!</v>
      </c>
      <c r="D234" s="2" t="e">
        <f>MONTH(C237)</f>
        <v>#VALUE!</v>
      </c>
    </row>
    <row r="235" spans="2:36" x14ac:dyDescent="0.15">
      <c r="B235" s="6" t="s">
        <v>14</v>
      </c>
      <c r="C235" s="107" t="e">
        <f>C237</f>
        <v>#VALUE!</v>
      </c>
      <c r="D235" s="108"/>
      <c r="E235" s="108"/>
      <c r="F235" s="108"/>
      <c r="G235" s="108"/>
      <c r="H235" s="108"/>
      <c r="I235" s="108"/>
      <c r="J235" s="108"/>
      <c r="K235" s="108"/>
      <c r="L235" s="108"/>
      <c r="M235" s="108"/>
      <c r="N235" s="108"/>
      <c r="O235" s="108"/>
      <c r="P235" s="108"/>
      <c r="Q235" s="108"/>
      <c r="R235" s="108"/>
      <c r="S235" s="108"/>
      <c r="T235" s="108"/>
      <c r="U235" s="108"/>
      <c r="V235" s="108"/>
      <c r="W235" s="108"/>
      <c r="X235" s="108"/>
      <c r="Y235" s="108"/>
      <c r="Z235" s="108"/>
      <c r="AA235" s="108"/>
      <c r="AB235" s="108"/>
      <c r="AC235" s="108"/>
      <c r="AD235" s="108"/>
      <c r="AE235" s="108"/>
      <c r="AF235" s="108"/>
      <c r="AG235" s="108"/>
      <c r="AH235" s="108"/>
      <c r="AI235" s="109"/>
    </row>
    <row r="236" spans="2:36" hidden="1" x14ac:dyDescent="0.15">
      <c r="B236" s="34"/>
      <c r="C236" s="21" t="e">
        <f>DATE($C234,$D234,1)</f>
        <v>#VALUE!</v>
      </c>
      <c r="D236" s="21" t="e">
        <f t="shared" ref="D236:AG236" si="81">C236+1</f>
        <v>#VALUE!</v>
      </c>
      <c r="E236" s="21" t="e">
        <f t="shared" si="81"/>
        <v>#VALUE!</v>
      </c>
      <c r="F236" s="21" t="e">
        <f t="shared" si="81"/>
        <v>#VALUE!</v>
      </c>
      <c r="G236" s="21" t="e">
        <f t="shared" si="81"/>
        <v>#VALUE!</v>
      </c>
      <c r="H236" s="21" t="e">
        <f t="shared" si="81"/>
        <v>#VALUE!</v>
      </c>
      <c r="I236" s="21" t="e">
        <f t="shared" si="81"/>
        <v>#VALUE!</v>
      </c>
      <c r="J236" s="21" t="e">
        <f t="shared" si="81"/>
        <v>#VALUE!</v>
      </c>
      <c r="K236" s="21" t="e">
        <f t="shared" si="81"/>
        <v>#VALUE!</v>
      </c>
      <c r="L236" s="21" t="e">
        <f t="shared" si="81"/>
        <v>#VALUE!</v>
      </c>
      <c r="M236" s="21" t="e">
        <f t="shared" si="81"/>
        <v>#VALUE!</v>
      </c>
      <c r="N236" s="21" t="e">
        <f t="shared" si="81"/>
        <v>#VALUE!</v>
      </c>
      <c r="O236" s="21" t="e">
        <f t="shared" si="81"/>
        <v>#VALUE!</v>
      </c>
      <c r="P236" s="21" t="e">
        <f t="shared" si="81"/>
        <v>#VALUE!</v>
      </c>
      <c r="Q236" s="21" t="e">
        <f t="shared" si="81"/>
        <v>#VALUE!</v>
      </c>
      <c r="R236" s="21" t="e">
        <f t="shared" si="81"/>
        <v>#VALUE!</v>
      </c>
      <c r="S236" s="21" t="e">
        <f t="shared" si="81"/>
        <v>#VALUE!</v>
      </c>
      <c r="T236" s="21" t="e">
        <f t="shared" si="81"/>
        <v>#VALUE!</v>
      </c>
      <c r="U236" s="21" t="e">
        <f t="shared" si="81"/>
        <v>#VALUE!</v>
      </c>
      <c r="V236" s="21" t="e">
        <f t="shared" si="81"/>
        <v>#VALUE!</v>
      </c>
      <c r="W236" s="21" t="e">
        <f t="shared" si="81"/>
        <v>#VALUE!</v>
      </c>
      <c r="X236" s="21" t="e">
        <f t="shared" si="81"/>
        <v>#VALUE!</v>
      </c>
      <c r="Y236" s="21" t="e">
        <f t="shared" si="81"/>
        <v>#VALUE!</v>
      </c>
      <c r="Z236" s="21" t="e">
        <f t="shared" si="81"/>
        <v>#VALUE!</v>
      </c>
      <c r="AA236" s="21" t="e">
        <f t="shared" si="81"/>
        <v>#VALUE!</v>
      </c>
      <c r="AB236" s="21" t="e">
        <f t="shared" si="81"/>
        <v>#VALUE!</v>
      </c>
      <c r="AC236" s="21" t="e">
        <f t="shared" si="81"/>
        <v>#VALUE!</v>
      </c>
      <c r="AD236" s="21" t="e">
        <f t="shared" si="81"/>
        <v>#VALUE!</v>
      </c>
      <c r="AE236" s="21" t="e">
        <f t="shared" si="81"/>
        <v>#VALUE!</v>
      </c>
      <c r="AF236" s="21" t="e">
        <f t="shared" si="81"/>
        <v>#VALUE!</v>
      </c>
      <c r="AG236" s="21" t="e">
        <f t="shared" si="81"/>
        <v>#VALUE!</v>
      </c>
      <c r="AH236" s="35"/>
      <c r="AI236" s="36"/>
    </row>
    <row r="237" spans="2:36" x14ac:dyDescent="0.15">
      <c r="B237" s="19" t="s">
        <v>15</v>
      </c>
      <c r="C237" s="37" t="e">
        <f>IF(EDATE(C222,1)&gt;$G$5,"",EDATE(C222,1))</f>
        <v>#VALUE!</v>
      </c>
      <c r="D237" s="21" t="e">
        <f t="shared" ref="D237:AG237" si="82">IF(D236&gt;$G$5,"",IF(C237=EOMONTH(DATE($C234,$D234,1),0),"",IF(C237="","",C237+1)))</f>
        <v>#VALUE!</v>
      </c>
      <c r="E237" s="21" t="e">
        <f t="shared" si="82"/>
        <v>#VALUE!</v>
      </c>
      <c r="F237" s="21" t="e">
        <f t="shared" si="82"/>
        <v>#VALUE!</v>
      </c>
      <c r="G237" s="21" t="e">
        <f t="shared" si="82"/>
        <v>#VALUE!</v>
      </c>
      <c r="H237" s="21" t="e">
        <f t="shared" si="82"/>
        <v>#VALUE!</v>
      </c>
      <c r="I237" s="21" t="e">
        <f t="shared" si="82"/>
        <v>#VALUE!</v>
      </c>
      <c r="J237" s="21" t="e">
        <f t="shared" si="82"/>
        <v>#VALUE!</v>
      </c>
      <c r="K237" s="21" t="e">
        <f t="shared" si="82"/>
        <v>#VALUE!</v>
      </c>
      <c r="L237" s="21" t="e">
        <f t="shared" si="82"/>
        <v>#VALUE!</v>
      </c>
      <c r="M237" s="21" t="e">
        <f t="shared" si="82"/>
        <v>#VALUE!</v>
      </c>
      <c r="N237" s="21" t="e">
        <f t="shared" si="82"/>
        <v>#VALUE!</v>
      </c>
      <c r="O237" s="21" t="e">
        <f t="shared" si="82"/>
        <v>#VALUE!</v>
      </c>
      <c r="P237" s="21" t="e">
        <f t="shared" si="82"/>
        <v>#VALUE!</v>
      </c>
      <c r="Q237" s="21" t="e">
        <f t="shared" si="82"/>
        <v>#VALUE!</v>
      </c>
      <c r="R237" s="21" t="e">
        <f t="shared" si="82"/>
        <v>#VALUE!</v>
      </c>
      <c r="S237" s="21" t="e">
        <f t="shared" si="82"/>
        <v>#VALUE!</v>
      </c>
      <c r="T237" s="21" t="e">
        <f t="shared" si="82"/>
        <v>#VALUE!</v>
      </c>
      <c r="U237" s="21" t="e">
        <f t="shared" si="82"/>
        <v>#VALUE!</v>
      </c>
      <c r="V237" s="21" t="e">
        <f t="shared" si="82"/>
        <v>#VALUE!</v>
      </c>
      <c r="W237" s="21" t="e">
        <f t="shared" si="82"/>
        <v>#VALUE!</v>
      </c>
      <c r="X237" s="21" t="e">
        <f t="shared" si="82"/>
        <v>#VALUE!</v>
      </c>
      <c r="Y237" s="21" t="e">
        <f t="shared" si="82"/>
        <v>#VALUE!</v>
      </c>
      <c r="Z237" s="21" t="e">
        <f t="shared" si="82"/>
        <v>#VALUE!</v>
      </c>
      <c r="AA237" s="21" t="e">
        <f t="shared" si="82"/>
        <v>#VALUE!</v>
      </c>
      <c r="AB237" s="21" t="e">
        <f t="shared" si="82"/>
        <v>#VALUE!</v>
      </c>
      <c r="AC237" s="21" t="e">
        <f t="shared" si="82"/>
        <v>#VALUE!</v>
      </c>
      <c r="AD237" s="21" t="e">
        <f t="shared" si="82"/>
        <v>#VALUE!</v>
      </c>
      <c r="AE237" s="21" t="e">
        <f t="shared" si="82"/>
        <v>#VALUE!</v>
      </c>
      <c r="AF237" s="21" t="e">
        <f t="shared" si="82"/>
        <v>#VALUE!</v>
      </c>
      <c r="AG237" s="21" t="e">
        <f t="shared" si="82"/>
        <v>#VALUE!</v>
      </c>
      <c r="AH237" s="22" t="s">
        <v>16</v>
      </c>
      <c r="AI237" s="23">
        <f>+COUNTIFS(C238:AG238,"土",C239:AG239,"")+COUNTIFS(C238:AG238,"日",C239:AG239,"")</f>
        <v>0</v>
      </c>
    </row>
    <row r="238" spans="2:36" x14ac:dyDescent="0.15">
      <c r="B238" s="24" t="s">
        <v>5</v>
      </c>
      <c r="C238" s="46" t="str">
        <f>IFERROR(TEXT(WEEKDAY(+C237),"aaa"),"")</f>
        <v/>
      </c>
      <c r="D238" s="46" t="str">
        <f t="shared" ref="D238:AG238" si="83">IFERROR(TEXT(WEEKDAY(+D237),"aaa"),"")</f>
        <v/>
      </c>
      <c r="E238" s="46" t="str">
        <f t="shared" si="83"/>
        <v/>
      </c>
      <c r="F238" s="46" t="str">
        <f t="shared" si="83"/>
        <v/>
      </c>
      <c r="G238" s="46" t="str">
        <f t="shared" si="83"/>
        <v/>
      </c>
      <c r="H238" s="46" t="str">
        <f t="shared" si="83"/>
        <v/>
      </c>
      <c r="I238" s="46" t="str">
        <f t="shared" si="83"/>
        <v/>
      </c>
      <c r="J238" s="46" t="str">
        <f t="shared" si="83"/>
        <v/>
      </c>
      <c r="K238" s="46" t="str">
        <f t="shared" si="83"/>
        <v/>
      </c>
      <c r="L238" s="46" t="str">
        <f t="shared" si="83"/>
        <v/>
      </c>
      <c r="M238" s="46" t="str">
        <f t="shared" si="83"/>
        <v/>
      </c>
      <c r="N238" s="46" t="str">
        <f t="shared" si="83"/>
        <v/>
      </c>
      <c r="O238" s="46" t="str">
        <f t="shared" si="83"/>
        <v/>
      </c>
      <c r="P238" s="46" t="str">
        <f t="shared" si="83"/>
        <v/>
      </c>
      <c r="Q238" s="46" t="str">
        <f t="shared" si="83"/>
        <v/>
      </c>
      <c r="R238" s="46" t="str">
        <f t="shared" si="83"/>
        <v/>
      </c>
      <c r="S238" s="46" t="str">
        <f t="shared" si="83"/>
        <v/>
      </c>
      <c r="T238" s="46" t="str">
        <f t="shared" si="83"/>
        <v/>
      </c>
      <c r="U238" s="46" t="str">
        <f t="shared" si="83"/>
        <v/>
      </c>
      <c r="V238" s="46" t="str">
        <f t="shared" si="83"/>
        <v/>
      </c>
      <c r="W238" s="46" t="str">
        <f t="shared" si="83"/>
        <v/>
      </c>
      <c r="X238" s="46" t="str">
        <f t="shared" si="83"/>
        <v/>
      </c>
      <c r="Y238" s="46" t="str">
        <f t="shared" si="83"/>
        <v/>
      </c>
      <c r="Z238" s="46" t="str">
        <f t="shared" si="83"/>
        <v/>
      </c>
      <c r="AA238" s="46" t="str">
        <f t="shared" si="83"/>
        <v/>
      </c>
      <c r="AB238" s="46" t="str">
        <f t="shared" si="83"/>
        <v/>
      </c>
      <c r="AC238" s="46" t="str">
        <f t="shared" si="83"/>
        <v/>
      </c>
      <c r="AD238" s="46" t="str">
        <f t="shared" si="83"/>
        <v/>
      </c>
      <c r="AE238" s="46" t="str">
        <f t="shared" si="83"/>
        <v/>
      </c>
      <c r="AF238" s="46" t="str">
        <f t="shared" si="83"/>
        <v/>
      </c>
      <c r="AG238" s="46" t="str">
        <f t="shared" si="83"/>
        <v/>
      </c>
      <c r="AH238" s="22" t="s">
        <v>20</v>
      </c>
      <c r="AI238" s="23">
        <f>+COUNTIF(C239:AG239,"夏休")+COUNTIF(C239:AG239,"冬休")+COUNTIF(C239:AG239,"中止")+COUNTIF(C239:AG239,"工場")+COUNTIF(C239:AG239,"他")</f>
        <v>0</v>
      </c>
    </row>
    <row r="239" spans="2:36" ht="13.5" customHeight="1" x14ac:dyDescent="0.15">
      <c r="B239" s="110" t="s">
        <v>19</v>
      </c>
      <c r="C239" s="112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4"/>
      <c r="AH239" s="25" t="s">
        <v>2</v>
      </c>
      <c r="AI239" s="26">
        <f>COUNT(C237:AG237)-AI238</f>
        <v>0</v>
      </c>
    </row>
    <row r="240" spans="2:36" ht="13.5" customHeight="1" x14ac:dyDescent="0.15">
      <c r="B240" s="111"/>
      <c r="C240" s="112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4"/>
      <c r="AH240" s="25" t="s">
        <v>6</v>
      </c>
      <c r="AI240" s="27">
        <f>+COUNTIF(C241:AG242,"休")</f>
        <v>0</v>
      </c>
      <c r="AJ240" s="28" t="e">
        <f>IF(AI241&gt;0.285,"",IF(AI240&lt;AI237,"←計画日数が足りません",""))</f>
        <v>#DIV/0!</v>
      </c>
    </row>
    <row r="241" spans="2:36" ht="13.5" customHeight="1" x14ac:dyDescent="0.15">
      <c r="B241" s="105" t="s">
        <v>0</v>
      </c>
      <c r="C241" s="106"/>
      <c r="D241" s="97"/>
      <c r="E241" s="97"/>
      <c r="F241" s="97"/>
      <c r="G241" s="97"/>
      <c r="H241" s="97"/>
      <c r="I241" s="97"/>
      <c r="J241" s="97"/>
      <c r="K241" s="97"/>
      <c r="L241" s="97"/>
      <c r="M241" s="97"/>
      <c r="N241" s="97"/>
      <c r="O241" s="97"/>
      <c r="P241" s="97"/>
      <c r="Q241" s="97"/>
      <c r="R241" s="97"/>
      <c r="S241" s="97"/>
      <c r="T241" s="97"/>
      <c r="U241" s="97"/>
      <c r="V241" s="97"/>
      <c r="W241" s="97"/>
      <c r="X241" s="97"/>
      <c r="Y241" s="97"/>
      <c r="Z241" s="97"/>
      <c r="AA241" s="97"/>
      <c r="AB241" s="97"/>
      <c r="AC241" s="97"/>
      <c r="AD241" s="97"/>
      <c r="AE241" s="97"/>
      <c r="AF241" s="97"/>
      <c r="AG241" s="98"/>
      <c r="AH241" s="25" t="s">
        <v>8</v>
      </c>
      <c r="AI241" s="29" t="e">
        <f>+AI240/AI239</f>
        <v>#DIV/0!</v>
      </c>
    </row>
    <row r="242" spans="2:36" x14ac:dyDescent="0.15">
      <c r="B242" s="105"/>
      <c r="C242" s="106"/>
      <c r="D242" s="97"/>
      <c r="E242" s="97"/>
      <c r="F242" s="97"/>
      <c r="G242" s="97"/>
      <c r="H242" s="97"/>
      <c r="I242" s="97"/>
      <c r="J242" s="97"/>
      <c r="K242" s="97"/>
      <c r="L242" s="97"/>
      <c r="M242" s="97"/>
      <c r="N242" s="97"/>
      <c r="O242" s="97"/>
      <c r="P242" s="97"/>
      <c r="Q242" s="97"/>
      <c r="R242" s="97"/>
      <c r="S242" s="97"/>
      <c r="T242" s="97"/>
      <c r="U242" s="97"/>
      <c r="V242" s="97"/>
      <c r="W242" s="97"/>
      <c r="X242" s="97"/>
      <c r="Y242" s="97"/>
      <c r="Z242" s="97"/>
      <c r="AA242" s="97"/>
      <c r="AB242" s="97"/>
      <c r="AC242" s="97"/>
      <c r="AD242" s="97"/>
      <c r="AE242" s="97"/>
      <c r="AF242" s="97"/>
      <c r="AG242" s="98"/>
      <c r="AH242" s="25" t="s">
        <v>9</v>
      </c>
      <c r="AI242" s="27">
        <f>+COUNTA(C243:AG244)</f>
        <v>0</v>
      </c>
    </row>
    <row r="243" spans="2:36" x14ac:dyDescent="0.15">
      <c r="B243" s="99" t="s">
        <v>7</v>
      </c>
      <c r="C243" s="101"/>
      <c r="D243" s="95"/>
      <c r="E243" s="95"/>
      <c r="F243" s="95"/>
      <c r="G243" s="95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  <c r="AC243" s="95"/>
      <c r="AD243" s="95"/>
      <c r="AE243" s="95"/>
      <c r="AF243" s="95"/>
      <c r="AG243" s="93"/>
      <c r="AH243" s="30" t="s">
        <v>4</v>
      </c>
      <c r="AI243" s="31" t="e">
        <f>+AI242/AI239</f>
        <v>#DIV/0!</v>
      </c>
    </row>
    <row r="244" spans="2:36" x14ac:dyDescent="0.15">
      <c r="B244" s="100"/>
      <c r="C244" s="102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96"/>
      <c r="AG244" s="94"/>
      <c r="AH244" s="32" t="s">
        <v>13</v>
      </c>
      <c r="AI244" s="33" t="str">
        <f>IF(7&gt;AI239,"対象外",IF(AI242&gt;=AI237,"OK","NG"))</f>
        <v>対象外</v>
      </c>
      <c r="AJ244" s="28" t="str">
        <f>IF(AI244="対象外","←７日間に満たない期間は達成判定の対象外",IF(AI244="NG","←月単位未達成","←月単位達成"))</f>
        <v>←７日間に満たない期間は達成判定の対象外</v>
      </c>
    </row>
    <row r="245" spans="2:36" hidden="1" x14ac:dyDescent="0.15">
      <c r="C245" s="42" t="e">
        <f t="shared" ref="C245:AG245" si="84">IF(AND(DAY(C237)&gt;=22,DAY(C237)&lt;=28,C238="土"),1,0)</f>
        <v>#VALUE!</v>
      </c>
      <c r="D245" s="42" t="e">
        <f t="shared" si="84"/>
        <v>#VALUE!</v>
      </c>
      <c r="E245" s="42" t="e">
        <f t="shared" si="84"/>
        <v>#VALUE!</v>
      </c>
      <c r="F245" s="42" t="e">
        <f t="shared" si="84"/>
        <v>#VALUE!</v>
      </c>
      <c r="G245" s="42" t="e">
        <f t="shared" si="84"/>
        <v>#VALUE!</v>
      </c>
      <c r="H245" s="42" t="e">
        <f t="shared" si="84"/>
        <v>#VALUE!</v>
      </c>
      <c r="I245" s="42" t="e">
        <f t="shared" si="84"/>
        <v>#VALUE!</v>
      </c>
      <c r="J245" s="42" t="e">
        <f t="shared" si="84"/>
        <v>#VALUE!</v>
      </c>
      <c r="K245" s="42" t="e">
        <f t="shared" si="84"/>
        <v>#VALUE!</v>
      </c>
      <c r="L245" s="42" t="e">
        <f t="shared" si="84"/>
        <v>#VALUE!</v>
      </c>
      <c r="M245" s="42" t="e">
        <f t="shared" si="84"/>
        <v>#VALUE!</v>
      </c>
      <c r="N245" s="42" t="e">
        <f t="shared" si="84"/>
        <v>#VALUE!</v>
      </c>
      <c r="O245" s="42" t="e">
        <f t="shared" si="84"/>
        <v>#VALUE!</v>
      </c>
      <c r="P245" s="42" t="e">
        <f t="shared" si="84"/>
        <v>#VALUE!</v>
      </c>
      <c r="Q245" s="42" t="e">
        <f t="shared" si="84"/>
        <v>#VALUE!</v>
      </c>
      <c r="R245" s="42" t="e">
        <f t="shared" si="84"/>
        <v>#VALUE!</v>
      </c>
      <c r="S245" s="42" t="e">
        <f t="shared" si="84"/>
        <v>#VALUE!</v>
      </c>
      <c r="T245" s="42" t="e">
        <f t="shared" si="84"/>
        <v>#VALUE!</v>
      </c>
      <c r="U245" s="42" t="e">
        <f t="shared" si="84"/>
        <v>#VALUE!</v>
      </c>
      <c r="V245" s="42" t="e">
        <f t="shared" si="84"/>
        <v>#VALUE!</v>
      </c>
      <c r="W245" s="42" t="e">
        <f t="shared" si="84"/>
        <v>#VALUE!</v>
      </c>
      <c r="X245" s="42" t="e">
        <f t="shared" si="84"/>
        <v>#VALUE!</v>
      </c>
      <c r="Y245" s="42" t="e">
        <f t="shared" si="84"/>
        <v>#VALUE!</v>
      </c>
      <c r="Z245" s="42" t="e">
        <f t="shared" si="84"/>
        <v>#VALUE!</v>
      </c>
      <c r="AA245" s="42" t="e">
        <f t="shared" si="84"/>
        <v>#VALUE!</v>
      </c>
      <c r="AB245" s="42" t="e">
        <f t="shared" si="84"/>
        <v>#VALUE!</v>
      </c>
      <c r="AC245" s="42" t="e">
        <f t="shared" si="84"/>
        <v>#VALUE!</v>
      </c>
      <c r="AD245" s="42" t="e">
        <f t="shared" si="84"/>
        <v>#VALUE!</v>
      </c>
      <c r="AE245" s="42" t="e">
        <f t="shared" si="84"/>
        <v>#VALUE!</v>
      </c>
      <c r="AF245" s="42" t="e">
        <f t="shared" si="84"/>
        <v>#VALUE!</v>
      </c>
      <c r="AG245" s="42" t="e">
        <f t="shared" si="84"/>
        <v>#VALUE!</v>
      </c>
      <c r="AH245" s="43" t="s">
        <v>21</v>
      </c>
      <c r="AI245" s="44">
        <f>_xlfn.AGGREGATE(9,6,C245:AG245)</f>
        <v>0</v>
      </c>
      <c r="AJ245" s="28"/>
    </row>
    <row r="246" spans="2:36" hidden="1" x14ac:dyDescent="0.15">
      <c r="C246" s="45" t="e">
        <f t="shared" ref="C246:AG246" si="85">IF(AND(DAY(C237)&gt;=22,DAY(C237)&lt;=28,C238="土",OR(C243="休",C243="雨")),1,0)</f>
        <v>#VALUE!</v>
      </c>
      <c r="D246" s="45" t="e">
        <f t="shared" si="85"/>
        <v>#VALUE!</v>
      </c>
      <c r="E246" s="45" t="e">
        <f t="shared" si="85"/>
        <v>#VALUE!</v>
      </c>
      <c r="F246" s="45" t="e">
        <f t="shared" si="85"/>
        <v>#VALUE!</v>
      </c>
      <c r="G246" s="45" t="e">
        <f t="shared" si="85"/>
        <v>#VALUE!</v>
      </c>
      <c r="H246" s="45" t="e">
        <f t="shared" si="85"/>
        <v>#VALUE!</v>
      </c>
      <c r="I246" s="45" t="e">
        <f t="shared" si="85"/>
        <v>#VALUE!</v>
      </c>
      <c r="J246" s="45" t="e">
        <f t="shared" si="85"/>
        <v>#VALUE!</v>
      </c>
      <c r="K246" s="45" t="e">
        <f t="shared" si="85"/>
        <v>#VALUE!</v>
      </c>
      <c r="L246" s="45" t="e">
        <f t="shared" si="85"/>
        <v>#VALUE!</v>
      </c>
      <c r="M246" s="45" t="e">
        <f t="shared" si="85"/>
        <v>#VALUE!</v>
      </c>
      <c r="N246" s="45" t="e">
        <f t="shared" si="85"/>
        <v>#VALUE!</v>
      </c>
      <c r="O246" s="45" t="e">
        <f t="shared" si="85"/>
        <v>#VALUE!</v>
      </c>
      <c r="P246" s="45" t="e">
        <f t="shared" si="85"/>
        <v>#VALUE!</v>
      </c>
      <c r="Q246" s="45" t="e">
        <f t="shared" si="85"/>
        <v>#VALUE!</v>
      </c>
      <c r="R246" s="45" t="e">
        <f t="shared" si="85"/>
        <v>#VALUE!</v>
      </c>
      <c r="S246" s="45" t="e">
        <f t="shared" si="85"/>
        <v>#VALUE!</v>
      </c>
      <c r="T246" s="45" t="e">
        <f t="shared" si="85"/>
        <v>#VALUE!</v>
      </c>
      <c r="U246" s="45" t="e">
        <f t="shared" si="85"/>
        <v>#VALUE!</v>
      </c>
      <c r="V246" s="45" t="e">
        <f t="shared" si="85"/>
        <v>#VALUE!</v>
      </c>
      <c r="W246" s="45" t="e">
        <f t="shared" si="85"/>
        <v>#VALUE!</v>
      </c>
      <c r="X246" s="45" t="e">
        <f t="shared" si="85"/>
        <v>#VALUE!</v>
      </c>
      <c r="Y246" s="45" t="e">
        <f t="shared" si="85"/>
        <v>#VALUE!</v>
      </c>
      <c r="Z246" s="45" t="e">
        <f t="shared" si="85"/>
        <v>#VALUE!</v>
      </c>
      <c r="AA246" s="45" t="e">
        <f t="shared" si="85"/>
        <v>#VALUE!</v>
      </c>
      <c r="AB246" s="45" t="e">
        <f t="shared" si="85"/>
        <v>#VALUE!</v>
      </c>
      <c r="AC246" s="45" t="e">
        <f t="shared" si="85"/>
        <v>#VALUE!</v>
      </c>
      <c r="AD246" s="45" t="e">
        <f t="shared" si="85"/>
        <v>#VALUE!</v>
      </c>
      <c r="AE246" s="45" t="e">
        <f t="shared" si="85"/>
        <v>#VALUE!</v>
      </c>
      <c r="AF246" s="45" t="e">
        <f t="shared" si="85"/>
        <v>#VALUE!</v>
      </c>
      <c r="AG246" s="45" t="e">
        <f t="shared" si="85"/>
        <v>#VALUE!</v>
      </c>
      <c r="AH246" s="43" t="s">
        <v>22</v>
      </c>
      <c r="AI246" s="44">
        <f>_xlfn.AGGREGATE(9,6,C246:AG246)</f>
        <v>0</v>
      </c>
      <c r="AJ246" s="28"/>
    </row>
    <row r="248" spans="2:36" hidden="1" x14ac:dyDescent="0.15">
      <c r="C248" s="2" t="e">
        <f>YEAR(C251)</f>
        <v>#VALUE!</v>
      </c>
      <c r="D248" s="2" t="e">
        <f>MONTH(C251)</f>
        <v>#VALUE!</v>
      </c>
    </row>
    <row r="249" spans="2:36" x14ac:dyDescent="0.15">
      <c r="B249" s="6" t="s">
        <v>14</v>
      </c>
      <c r="C249" s="107" t="e">
        <f>C251</f>
        <v>#VALUE!</v>
      </c>
      <c r="D249" s="108"/>
      <c r="E249" s="108"/>
      <c r="F249" s="108"/>
      <c r="G249" s="108"/>
      <c r="H249" s="108"/>
      <c r="I249" s="108"/>
      <c r="J249" s="108"/>
      <c r="K249" s="108"/>
      <c r="L249" s="108"/>
      <c r="M249" s="108"/>
      <c r="N249" s="108"/>
      <c r="O249" s="108"/>
      <c r="P249" s="108"/>
      <c r="Q249" s="108"/>
      <c r="R249" s="108"/>
      <c r="S249" s="108"/>
      <c r="T249" s="108"/>
      <c r="U249" s="108"/>
      <c r="V249" s="108"/>
      <c r="W249" s="108"/>
      <c r="X249" s="108"/>
      <c r="Y249" s="108"/>
      <c r="Z249" s="108"/>
      <c r="AA249" s="108"/>
      <c r="AB249" s="108"/>
      <c r="AC249" s="108"/>
      <c r="AD249" s="108"/>
      <c r="AE249" s="108"/>
      <c r="AF249" s="108"/>
      <c r="AG249" s="108"/>
      <c r="AH249" s="108"/>
      <c r="AI249" s="109"/>
    </row>
    <row r="250" spans="2:36" hidden="1" x14ac:dyDescent="0.15">
      <c r="B250" s="34"/>
      <c r="C250" s="21" t="e">
        <f>DATE($C248,$D248,1)</f>
        <v>#VALUE!</v>
      </c>
      <c r="D250" s="21" t="e">
        <f t="shared" ref="D250:AG250" si="86">C250+1</f>
        <v>#VALUE!</v>
      </c>
      <c r="E250" s="21" t="e">
        <f t="shared" si="86"/>
        <v>#VALUE!</v>
      </c>
      <c r="F250" s="21" t="e">
        <f t="shared" si="86"/>
        <v>#VALUE!</v>
      </c>
      <c r="G250" s="21" t="e">
        <f t="shared" si="86"/>
        <v>#VALUE!</v>
      </c>
      <c r="H250" s="21" t="e">
        <f t="shared" si="86"/>
        <v>#VALUE!</v>
      </c>
      <c r="I250" s="21" t="e">
        <f t="shared" si="86"/>
        <v>#VALUE!</v>
      </c>
      <c r="J250" s="21" t="e">
        <f t="shared" si="86"/>
        <v>#VALUE!</v>
      </c>
      <c r="K250" s="21" t="e">
        <f t="shared" si="86"/>
        <v>#VALUE!</v>
      </c>
      <c r="L250" s="21" t="e">
        <f t="shared" si="86"/>
        <v>#VALUE!</v>
      </c>
      <c r="M250" s="21" t="e">
        <f t="shared" si="86"/>
        <v>#VALUE!</v>
      </c>
      <c r="N250" s="21" t="e">
        <f t="shared" si="86"/>
        <v>#VALUE!</v>
      </c>
      <c r="O250" s="21" t="e">
        <f t="shared" si="86"/>
        <v>#VALUE!</v>
      </c>
      <c r="P250" s="21" t="e">
        <f t="shared" si="86"/>
        <v>#VALUE!</v>
      </c>
      <c r="Q250" s="21" t="e">
        <f t="shared" si="86"/>
        <v>#VALUE!</v>
      </c>
      <c r="R250" s="21" t="e">
        <f t="shared" si="86"/>
        <v>#VALUE!</v>
      </c>
      <c r="S250" s="21" t="e">
        <f t="shared" si="86"/>
        <v>#VALUE!</v>
      </c>
      <c r="T250" s="21" t="e">
        <f t="shared" si="86"/>
        <v>#VALUE!</v>
      </c>
      <c r="U250" s="21" t="e">
        <f t="shared" si="86"/>
        <v>#VALUE!</v>
      </c>
      <c r="V250" s="21" t="e">
        <f t="shared" si="86"/>
        <v>#VALUE!</v>
      </c>
      <c r="W250" s="21" t="e">
        <f t="shared" si="86"/>
        <v>#VALUE!</v>
      </c>
      <c r="X250" s="21" t="e">
        <f t="shared" si="86"/>
        <v>#VALUE!</v>
      </c>
      <c r="Y250" s="21" t="e">
        <f t="shared" si="86"/>
        <v>#VALUE!</v>
      </c>
      <c r="Z250" s="21" t="e">
        <f t="shared" si="86"/>
        <v>#VALUE!</v>
      </c>
      <c r="AA250" s="21" t="e">
        <f t="shared" si="86"/>
        <v>#VALUE!</v>
      </c>
      <c r="AB250" s="21" t="e">
        <f t="shared" si="86"/>
        <v>#VALUE!</v>
      </c>
      <c r="AC250" s="21" t="e">
        <f t="shared" si="86"/>
        <v>#VALUE!</v>
      </c>
      <c r="AD250" s="21" t="e">
        <f t="shared" si="86"/>
        <v>#VALUE!</v>
      </c>
      <c r="AE250" s="21" t="e">
        <f t="shared" si="86"/>
        <v>#VALUE!</v>
      </c>
      <c r="AF250" s="21" t="e">
        <f t="shared" si="86"/>
        <v>#VALUE!</v>
      </c>
      <c r="AG250" s="21" t="e">
        <f t="shared" si="86"/>
        <v>#VALUE!</v>
      </c>
      <c r="AH250" s="35"/>
      <c r="AI250" s="36"/>
    </row>
    <row r="251" spans="2:36" x14ac:dyDescent="0.15">
      <c r="B251" s="19" t="s">
        <v>15</v>
      </c>
      <c r="C251" s="37" t="e">
        <f>IF(EDATE(C236,1)&gt;$G$5,"",EDATE(C236,1))</f>
        <v>#VALUE!</v>
      </c>
      <c r="D251" s="21" t="e">
        <f t="shared" ref="D251:AG251" si="87">IF(D250&gt;$G$5,"",IF(C251=EOMONTH(DATE($C248,$D248,1),0),"",IF(C251="","",C251+1)))</f>
        <v>#VALUE!</v>
      </c>
      <c r="E251" s="21" t="e">
        <f t="shared" si="87"/>
        <v>#VALUE!</v>
      </c>
      <c r="F251" s="21" t="e">
        <f t="shared" si="87"/>
        <v>#VALUE!</v>
      </c>
      <c r="G251" s="21" t="e">
        <f t="shared" si="87"/>
        <v>#VALUE!</v>
      </c>
      <c r="H251" s="21" t="e">
        <f t="shared" si="87"/>
        <v>#VALUE!</v>
      </c>
      <c r="I251" s="21" t="e">
        <f t="shared" si="87"/>
        <v>#VALUE!</v>
      </c>
      <c r="J251" s="21" t="e">
        <f t="shared" si="87"/>
        <v>#VALUE!</v>
      </c>
      <c r="K251" s="21" t="e">
        <f t="shared" si="87"/>
        <v>#VALUE!</v>
      </c>
      <c r="L251" s="21" t="e">
        <f t="shared" si="87"/>
        <v>#VALUE!</v>
      </c>
      <c r="M251" s="21" t="e">
        <f t="shared" si="87"/>
        <v>#VALUE!</v>
      </c>
      <c r="N251" s="21" t="e">
        <f t="shared" si="87"/>
        <v>#VALUE!</v>
      </c>
      <c r="O251" s="21" t="e">
        <f t="shared" si="87"/>
        <v>#VALUE!</v>
      </c>
      <c r="P251" s="21" t="e">
        <f t="shared" si="87"/>
        <v>#VALUE!</v>
      </c>
      <c r="Q251" s="21" t="e">
        <f t="shared" si="87"/>
        <v>#VALUE!</v>
      </c>
      <c r="R251" s="21" t="e">
        <f t="shared" si="87"/>
        <v>#VALUE!</v>
      </c>
      <c r="S251" s="21" t="e">
        <f t="shared" si="87"/>
        <v>#VALUE!</v>
      </c>
      <c r="T251" s="21" t="e">
        <f t="shared" si="87"/>
        <v>#VALUE!</v>
      </c>
      <c r="U251" s="21" t="e">
        <f t="shared" si="87"/>
        <v>#VALUE!</v>
      </c>
      <c r="V251" s="21" t="e">
        <f t="shared" si="87"/>
        <v>#VALUE!</v>
      </c>
      <c r="W251" s="21" t="e">
        <f t="shared" si="87"/>
        <v>#VALUE!</v>
      </c>
      <c r="X251" s="21" t="e">
        <f t="shared" si="87"/>
        <v>#VALUE!</v>
      </c>
      <c r="Y251" s="21" t="e">
        <f t="shared" si="87"/>
        <v>#VALUE!</v>
      </c>
      <c r="Z251" s="21" t="e">
        <f t="shared" si="87"/>
        <v>#VALUE!</v>
      </c>
      <c r="AA251" s="21" t="e">
        <f t="shared" si="87"/>
        <v>#VALUE!</v>
      </c>
      <c r="AB251" s="21" t="e">
        <f t="shared" si="87"/>
        <v>#VALUE!</v>
      </c>
      <c r="AC251" s="21" t="e">
        <f t="shared" si="87"/>
        <v>#VALUE!</v>
      </c>
      <c r="AD251" s="21" t="e">
        <f t="shared" si="87"/>
        <v>#VALUE!</v>
      </c>
      <c r="AE251" s="21" t="e">
        <f t="shared" si="87"/>
        <v>#VALUE!</v>
      </c>
      <c r="AF251" s="21" t="e">
        <f t="shared" si="87"/>
        <v>#VALUE!</v>
      </c>
      <c r="AG251" s="21" t="e">
        <f t="shared" si="87"/>
        <v>#VALUE!</v>
      </c>
      <c r="AH251" s="22" t="s">
        <v>16</v>
      </c>
      <c r="AI251" s="23">
        <f>+COUNTIFS(C252:AG252,"土",C253:AG253,"")+COUNTIFS(C252:AG252,"日",C253:AG253,"")</f>
        <v>0</v>
      </c>
    </row>
    <row r="252" spans="2:36" x14ac:dyDescent="0.15">
      <c r="B252" s="24" t="s">
        <v>5</v>
      </c>
      <c r="C252" s="46" t="str">
        <f>IFERROR(TEXT(WEEKDAY(+C251),"aaa"),"")</f>
        <v/>
      </c>
      <c r="D252" s="46" t="str">
        <f t="shared" ref="D252:AG252" si="88">IFERROR(TEXT(WEEKDAY(+D251),"aaa"),"")</f>
        <v/>
      </c>
      <c r="E252" s="46" t="str">
        <f t="shared" si="88"/>
        <v/>
      </c>
      <c r="F252" s="46" t="str">
        <f t="shared" si="88"/>
        <v/>
      </c>
      <c r="G252" s="46" t="str">
        <f t="shared" si="88"/>
        <v/>
      </c>
      <c r="H252" s="46" t="str">
        <f t="shared" si="88"/>
        <v/>
      </c>
      <c r="I252" s="46" t="str">
        <f t="shared" si="88"/>
        <v/>
      </c>
      <c r="J252" s="46" t="str">
        <f t="shared" si="88"/>
        <v/>
      </c>
      <c r="K252" s="46" t="str">
        <f t="shared" si="88"/>
        <v/>
      </c>
      <c r="L252" s="46" t="str">
        <f t="shared" si="88"/>
        <v/>
      </c>
      <c r="M252" s="46" t="str">
        <f t="shared" si="88"/>
        <v/>
      </c>
      <c r="N252" s="46" t="str">
        <f t="shared" si="88"/>
        <v/>
      </c>
      <c r="O252" s="46" t="str">
        <f t="shared" si="88"/>
        <v/>
      </c>
      <c r="P252" s="46" t="str">
        <f t="shared" si="88"/>
        <v/>
      </c>
      <c r="Q252" s="46" t="str">
        <f t="shared" si="88"/>
        <v/>
      </c>
      <c r="R252" s="46" t="str">
        <f t="shared" si="88"/>
        <v/>
      </c>
      <c r="S252" s="46" t="str">
        <f t="shared" si="88"/>
        <v/>
      </c>
      <c r="T252" s="46" t="str">
        <f t="shared" si="88"/>
        <v/>
      </c>
      <c r="U252" s="46" t="str">
        <f t="shared" si="88"/>
        <v/>
      </c>
      <c r="V252" s="46" t="str">
        <f t="shared" si="88"/>
        <v/>
      </c>
      <c r="W252" s="46" t="str">
        <f t="shared" si="88"/>
        <v/>
      </c>
      <c r="X252" s="46" t="str">
        <f t="shared" si="88"/>
        <v/>
      </c>
      <c r="Y252" s="46" t="str">
        <f t="shared" si="88"/>
        <v/>
      </c>
      <c r="Z252" s="46" t="str">
        <f t="shared" si="88"/>
        <v/>
      </c>
      <c r="AA252" s="46" t="str">
        <f t="shared" si="88"/>
        <v/>
      </c>
      <c r="AB252" s="46" t="str">
        <f t="shared" si="88"/>
        <v/>
      </c>
      <c r="AC252" s="46" t="str">
        <f t="shared" si="88"/>
        <v/>
      </c>
      <c r="AD252" s="46" t="str">
        <f t="shared" si="88"/>
        <v/>
      </c>
      <c r="AE252" s="46" t="str">
        <f t="shared" si="88"/>
        <v/>
      </c>
      <c r="AF252" s="46" t="str">
        <f t="shared" si="88"/>
        <v/>
      </c>
      <c r="AG252" s="46" t="str">
        <f t="shared" si="88"/>
        <v/>
      </c>
      <c r="AH252" s="22" t="s">
        <v>20</v>
      </c>
      <c r="AI252" s="23">
        <f>+COUNTIF(C253:AG253,"夏休")+COUNTIF(C253:AG253,"冬休")+COUNTIF(C253:AG253,"中止")+COUNTIF(C253:AG253,"工場")+COUNTIF(C253:AG253,"他")</f>
        <v>0</v>
      </c>
    </row>
    <row r="253" spans="2:36" ht="13.5" customHeight="1" x14ac:dyDescent="0.15">
      <c r="B253" s="110" t="s">
        <v>19</v>
      </c>
      <c r="C253" s="112"/>
      <c r="D253" s="103"/>
      <c r="E253" s="103"/>
      <c r="F253" s="103"/>
      <c r="G253" s="103"/>
      <c r="H253" s="103"/>
      <c r="I253" s="103"/>
      <c r="J253" s="103"/>
      <c r="K253" s="103"/>
      <c r="L253" s="103"/>
      <c r="M253" s="103"/>
      <c r="N253" s="103"/>
      <c r="O253" s="103"/>
      <c r="P253" s="103"/>
      <c r="Q253" s="103"/>
      <c r="R253" s="103"/>
      <c r="S253" s="103"/>
      <c r="T253" s="103"/>
      <c r="U253" s="103"/>
      <c r="V253" s="103"/>
      <c r="W253" s="103"/>
      <c r="X253" s="103"/>
      <c r="Y253" s="103"/>
      <c r="Z253" s="103"/>
      <c r="AA253" s="103"/>
      <c r="AB253" s="103"/>
      <c r="AC253" s="103"/>
      <c r="AD253" s="103"/>
      <c r="AE253" s="103"/>
      <c r="AF253" s="103"/>
      <c r="AG253" s="104"/>
      <c r="AH253" s="25" t="s">
        <v>2</v>
      </c>
      <c r="AI253" s="26">
        <f>COUNT(C251:AG251)-AI252</f>
        <v>0</v>
      </c>
    </row>
    <row r="254" spans="2:36" ht="13.5" customHeight="1" x14ac:dyDescent="0.15">
      <c r="B254" s="111"/>
      <c r="C254" s="112"/>
      <c r="D254" s="103"/>
      <c r="E254" s="103"/>
      <c r="F254" s="103"/>
      <c r="G254" s="103"/>
      <c r="H254" s="103"/>
      <c r="I254" s="103"/>
      <c r="J254" s="103"/>
      <c r="K254" s="103"/>
      <c r="L254" s="103"/>
      <c r="M254" s="103"/>
      <c r="N254" s="103"/>
      <c r="O254" s="103"/>
      <c r="P254" s="103"/>
      <c r="Q254" s="103"/>
      <c r="R254" s="103"/>
      <c r="S254" s="103"/>
      <c r="T254" s="103"/>
      <c r="U254" s="103"/>
      <c r="V254" s="103"/>
      <c r="W254" s="103"/>
      <c r="X254" s="103"/>
      <c r="Y254" s="103"/>
      <c r="Z254" s="103"/>
      <c r="AA254" s="103"/>
      <c r="AB254" s="103"/>
      <c r="AC254" s="103"/>
      <c r="AD254" s="103"/>
      <c r="AE254" s="103"/>
      <c r="AF254" s="103"/>
      <c r="AG254" s="104"/>
      <c r="AH254" s="25" t="s">
        <v>6</v>
      </c>
      <c r="AI254" s="27">
        <f>+COUNTIF(C255:AG256,"休")</f>
        <v>0</v>
      </c>
      <c r="AJ254" s="28" t="e">
        <f>IF(AI255&gt;0.285,"",IF(AI254&lt;AI251,"←計画日数が足りません",""))</f>
        <v>#DIV/0!</v>
      </c>
    </row>
    <row r="255" spans="2:36" ht="13.5" customHeight="1" x14ac:dyDescent="0.15">
      <c r="B255" s="105" t="s">
        <v>0</v>
      </c>
      <c r="C255" s="106"/>
      <c r="D255" s="97"/>
      <c r="E255" s="97"/>
      <c r="F255" s="97"/>
      <c r="G255" s="97"/>
      <c r="H255" s="97"/>
      <c r="I255" s="97"/>
      <c r="J255" s="97"/>
      <c r="K255" s="97"/>
      <c r="L255" s="97"/>
      <c r="M255" s="97"/>
      <c r="N255" s="97"/>
      <c r="O255" s="97"/>
      <c r="P255" s="97"/>
      <c r="Q255" s="97"/>
      <c r="R255" s="97"/>
      <c r="S255" s="97"/>
      <c r="T255" s="97"/>
      <c r="U255" s="97"/>
      <c r="V255" s="97"/>
      <c r="W255" s="97"/>
      <c r="X255" s="97"/>
      <c r="Y255" s="97"/>
      <c r="Z255" s="97"/>
      <c r="AA255" s="97"/>
      <c r="AB255" s="97"/>
      <c r="AC255" s="97"/>
      <c r="AD255" s="97"/>
      <c r="AE255" s="97"/>
      <c r="AF255" s="97"/>
      <c r="AG255" s="98"/>
      <c r="AH255" s="25" t="s">
        <v>8</v>
      </c>
      <c r="AI255" s="29" t="e">
        <f>+AI254/AI253</f>
        <v>#DIV/0!</v>
      </c>
    </row>
    <row r="256" spans="2:36" x14ac:dyDescent="0.15">
      <c r="B256" s="105"/>
      <c r="C256" s="106"/>
      <c r="D256" s="97"/>
      <c r="E256" s="97"/>
      <c r="F256" s="97"/>
      <c r="G256" s="97"/>
      <c r="H256" s="97"/>
      <c r="I256" s="97"/>
      <c r="J256" s="97"/>
      <c r="K256" s="97"/>
      <c r="L256" s="97"/>
      <c r="M256" s="97"/>
      <c r="N256" s="97"/>
      <c r="O256" s="97"/>
      <c r="P256" s="97"/>
      <c r="Q256" s="97"/>
      <c r="R256" s="97"/>
      <c r="S256" s="97"/>
      <c r="T256" s="97"/>
      <c r="U256" s="97"/>
      <c r="V256" s="97"/>
      <c r="W256" s="97"/>
      <c r="X256" s="97"/>
      <c r="Y256" s="97"/>
      <c r="Z256" s="97"/>
      <c r="AA256" s="97"/>
      <c r="AB256" s="97"/>
      <c r="AC256" s="97"/>
      <c r="AD256" s="97"/>
      <c r="AE256" s="97"/>
      <c r="AF256" s="97"/>
      <c r="AG256" s="98"/>
      <c r="AH256" s="25" t="s">
        <v>9</v>
      </c>
      <c r="AI256" s="27">
        <f>+COUNTA(C257:AG258)</f>
        <v>0</v>
      </c>
    </row>
    <row r="257" spans="2:36" x14ac:dyDescent="0.15">
      <c r="B257" s="99" t="s">
        <v>7</v>
      </c>
      <c r="C257" s="101"/>
      <c r="D257" s="95"/>
      <c r="E257" s="95"/>
      <c r="F257" s="95"/>
      <c r="G257" s="95"/>
      <c r="H257" s="95"/>
      <c r="I257" s="95"/>
      <c r="J257" s="95"/>
      <c r="K257" s="95"/>
      <c r="L257" s="95"/>
      <c r="M257" s="95"/>
      <c r="N257" s="95"/>
      <c r="O257" s="95"/>
      <c r="P257" s="95"/>
      <c r="Q257" s="95"/>
      <c r="R257" s="95"/>
      <c r="S257" s="95"/>
      <c r="T257" s="95"/>
      <c r="U257" s="95"/>
      <c r="V257" s="95"/>
      <c r="W257" s="95"/>
      <c r="X257" s="95"/>
      <c r="Y257" s="95"/>
      <c r="Z257" s="95"/>
      <c r="AA257" s="95"/>
      <c r="AB257" s="95"/>
      <c r="AC257" s="95"/>
      <c r="AD257" s="95"/>
      <c r="AE257" s="95"/>
      <c r="AF257" s="95"/>
      <c r="AG257" s="93"/>
      <c r="AH257" s="30" t="s">
        <v>4</v>
      </c>
      <c r="AI257" s="31" t="e">
        <f>+AI256/AI253</f>
        <v>#DIV/0!</v>
      </c>
    </row>
    <row r="258" spans="2:36" x14ac:dyDescent="0.15">
      <c r="B258" s="100"/>
      <c r="C258" s="102"/>
      <c r="D258" s="96"/>
      <c r="E258" s="96"/>
      <c r="F258" s="96"/>
      <c r="G258" s="96"/>
      <c r="H258" s="96"/>
      <c r="I258" s="96"/>
      <c r="J258" s="96"/>
      <c r="K258" s="96"/>
      <c r="L258" s="96"/>
      <c r="M258" s="96"/>
      <c r="N258" s="96"/>
      <c r="O258" s="96"/>
      <c r="P258" s="96"/>
      <c r="Q258" s="96"/>
      <c r="R258" s="96"/>
      <c r="S258" s="96"/>
      <c r="T258" s="96"/>
      <c r="U258" s="96"/>
      <c r="V258" s="96"/>
      <c r="W258" s="96"/>
      <c r="X258" s="96"/>
      <c r="Y258" s="96"/>
      <c r="Z258" s="96"/>
      <c r="AA258" s="96"/>
      <c r="AB258" s="96"/>
      <c r="AC258" s="96"/>
      <c r="AD258" s="96"/>
      <c r="AE258" s="96"/>
      <c r="AF258" s="96"/>
      <c r="AG258" s="94"/>
      <c r="AH258" s="32" t="s">
        <v>13</v>
      </c>
      <c r="AI258" s="33" t="str">
        <f>IF(7&gt;AI253,"対象外",IF(AI256&gt;=AI251,"OK","NG"))</f>
        <v>対象外</v>
      </c>
      <c r="AJ258" s="28" t="str">
        <f>IF(AI258="対象外","←７日間に満たない期間は達成判定の対象外",IF(AI258="NG","←月単位未達成","←月単位達成"))</f>
        <v>←７日間に満たない期間は達成判定の対象外</v>
      </c>
    </row>
    <row r="259" spans="2:36" hidden="1" x14ac:dyDescent="0.15">
      <c r="C259" s="42" t="e">
        <f t="shared" ref="C259:AG259" si="89">IF(AND(DAY(C251)&gt;=22,DAY(C251)&lt;=28,C252="土"),1,0)</f>
        <v>#VALUE!</v>
      </c>
      <c r="D259" s="42" t="e">
        <f t="shared" si="89"/>
        <v>#VALUE!</v>
      </c>
      <c r="E259" s="42" t="e">
        <f t="shared" si="89"/>
        <v>#VALUE!</v>
      </c>
      <c r="F259" s="42" t="e">
        <f t="shared" si="89"/>
        <v>#VALUE!</v>
      </c>
      <c r="G259" s="42" t="e">
        <f t="shared" si="89"/>
        <v>#VALUE!</v>
      </c>
      <c r="H259" s="42" t="e">
        <f t="shared" si="89"/>
        <v>#VALUE!</v>
      </c>
      <c r="I259" s="42" t="e">
        <f t="shared" si="89"/>
        <v>#VALUE!</v>
      </c>
      <c r="J259" s="42" t="e">
        <f t="shared" si="89"/>
        <v>#VALUE!</v>
      </c>
      <c r="K259" s="42" t="e">
        <f t="shared" si="89"/>
        <v>#VALUE!</v>
      </c>
      <c r="L259" s="42" t="e">
        <f t="shared" si="89"/>
        <v>#VALUE!</v>
      </c>
      <c r="M259" s="42" t="e">
        <f t="shared" si="89"/>
        <v>#VALUE!</v>
      </c>
      <c r="N259" s="42" t="e">
        <f t="shared" si="89"/>
        <v>#VALUE!</v>
      </c>
      <c r="O259" s="42" t="e">
        <f t="shared" si="89"/>
        <v>#VALUE!</v>
      </c>
      <c r="P259" s="42" t="e">
        <f t="shared" si="89"/>
        <v>#VALUE!</v>
      </c>
      <c r="Q259" s="42" t="e">
        <f t="shared" si="89"/>
        <v>#VALUE!</v>
      </c>
      <c r="R259" s="42" t="e">
        <f t="shared" si="89"/>
        <v>#VALUE!</v>
      </c>
      <c r="S259" s="42" t="e">
        <f t="shared" si="89"/>
        <v>#VALUE!</v>
      </c>
      <c r="T259" s="42" t="e">
        <f t="shared" si="89"/>
        <v>#VALUE!</v>
      </c>
      <c r="U259" s="42" t="e">
        <f t="shared" si="89"/>
        <v>#VALUE!</v>
      </c>
      <c r="V259" s="42" t="e">
        <f t="shared" si="89"/>
        <v>#VALUE!</v>
      </c>
      <c r="W259" s="42" t="e">
        <f t="shared" si="89"/>
        <v>#VALUE!</v>
      </c>
      <c r="X259" s="42" t="e">
        <f t="shared" si="89"/>
        <v>#VALUE!</v>
      </c>
      <c r="Y259" s="42" t="e">
        <f t="shared" si="89"/>
        <v>#VALUE!</v>
      </c>
      <c r="Z259" s="42" t="e">
        <f t="shared" si="89"/>
        <v>#VALUE!</v>
      </c>
      <c r="AA259" s="42" t="e">
        <f t="shared" si="89"/>
        <v>#VALUE!</v>
      </c>
      <c r="AB259" s="42" t="e">
        <f t="shared" si="89"/>
        <v>#VALUE!</v>
      </c>
      <c r="AC259" s="42" t="e">
        <f t="shared" si="89"/>
        <v>#VALUE!</v>
      </c>
      <c r="AD259" s="42" t="e">
        <f t="shared" si="89"/>
        <v>#VALUE!</v>
      </c>
      <c r="AE259" s="42" t="e">
        <f t="shared" si="89"/>
        <v>#VALUE!</v>
      </c>
      <c r="AF259" s="42" t="e">
        <f t="shared" si="89"/>
        <v>#VALUE!</v>
      </c>
      <c r="AG259" s="42" t="e">
        <f t="shared" si="89"/>
        <v>#VALUE!</v>
      </c>
      <c r="AH259" s="43" t="s">
        <v>21</v>
      </c>
      <c r="AI259" s="44">
        <f>_xlfn.AGGREGATE(9,6,C259:AG259)</f>
        <v>0</v>
      </c>
      <c r="AJ259" s="28"/>
    </row>
    <row r="260" spans="2:36" hidden="1" x14ac:dyDescent="0.15">
      <c r="C260" s="45" t="e">
        <f t="shared" ref="C260:AG260" si="90">IF(AND(DAY(C251)&gt;=22,DAY(C251)&lt;=28,C252="土",OR(C257="休",C257="雨")),1,0)</f>
        <v>#VALUE!</v>
      </c>
      <c r="D260" s="45" t="e">
        <f t="shared" si="90"/>
        <v>#VALUE!</v>
      </c>
      <c r="E260" s="45" t="e">
        <f t="shared" si="90"/>
        <v>#VALUE!</v>
      </c>
      <c r="F260" s="45" t="e">
        <f t="shared" si="90"/>
        <v>#VALUE!</v>
      </c>
      <c r="G260" s="45" t="e">
        <f t="shared" si="90"/>
        <v>#VALUE!</v>
      </c>
      <c r="H260" s="45" t="e">
        <f t="shared" si="90"/>
        <v>#VALUE!</v>
      </c>
      <c r="I260" s="45" t="e">
        <f t="shared" si="90"/>
        <v>#VALUE!</v>
      </c>
      <c r="J260" s="45" t="e">
        <f t="shared" si="90"/>
        <v>#VALUE!</v>
      </c>
      <c r="K260" s="45" t="e">
        <f t="shared" si="90"/>
        <v>#VALUE!</v>
      </c>
      <c r="L260" s="45" t="e">
        <f t="shared" si="90"/>
        <v>#VALUE!</v>
      </c>
      <c r="M260" s="45" t="e">
        <f t="shared" si="90"/>
        <v>#VALUE!</v>
      </c>
      <c r="N260" s="45" t="e">
        <f t="shared" si="90"/>
        <v>#VALUE!</v>
      </c>
      <c r="O260" s="45" t="e">
        <f t="shared" si="90"/>
        <v>#VALUE!</v>
      </c>
      <c r="P260" s="45" t="e">
        <f t="shared" si="90"/>
        <v>#VALUE!</v>
      </c>
      <c r="Q260" s="45" t="e">
        <f t="shared" si="90"/>
        <v>#VALUE!</v>
      </c>
      <c r="R260" s="45" t="e">
        <f t="shared" si="90"/>
        <v>#VALUE!</v>
      </c>
      <c r="S260" s="45" t="e">
        <f t="shared" si="90"/>
        <v>#VALUE!</v>
      </c>
      <c r="T260" s="45" t="e">
        <f t="shared" si="90"/>
        <v>#VALUE!</v>
      </c>
      <c r="U260" s="45" t="e">
        <f t="shared" si="90"/>
        <v>#VALUE!</v>
      </c>
      <c r="V260" s="45" t="e">
        <f t="shared" si="90"/>
        <v>#VALUE!</v>
      </c>
      <c r="W260" s="45" t="e">
        <f t="shared" si="90"/>
        <v>#VALUE!</v>
      </c>
      <c r="X260" s="45" t="e">
        <f t="shared" si="90"/>
        <v>#VALUE!</v>
      </c>
      <c r="Y260" s="45" t="e">
        <f t="shared" si="90"/>
        <v>#VALUE!</v>
      </c>
      <c r="Z260" s="45" t="e">
        <f t="shared" si="90"/>
        <v>#VALUE!</v>
      </c>
      <c r="AA260" s="45" t="e">
        <f t="shared" si="90"/>
        <v>#VALUE!</v>
      </c>
      <c r="AB260" s="45" t="e">
        <f t="shared" si="90"/>
        <v>#VALUE!</v>
      </c>
      <c r="AC260" s="45" t="e">
        <f t="shared" si="90"/>
        <v>#VALUE!</v>
      </c>
      <c r="AD260" s="45" t="e">
        <f t="shared" si="90"/>
        <v>#VALUE!</v>
      </c>
      <c r="AE260" s="45" t="e">
        <f t="shared" si="90"/>
        <v>#VALUE!</v>
      </c>
      <c r="AF260" s="45" t="e">
        <f t="shared" si="90"/>
        <v>#VALUE!</v>
      </c>
      <c r="AG260" s="45" t="e">
        <f t="shared" si="90"/>
        <v>#VALUE!</v>
      </c>
      <c r="AH260" s="43" t="s">
        <v>22</v>
      </c>
      <c r="AI260" s="44">
        <f>_xlfn.AGGREGATE(9,6,C260:AG260)</f>
        <v>0</v>
      </c>
      <c r="AJ260" s="28"/>
    </row>
    <row r="262" spans="2:36" hidden="1" x14ac:dyDescent="0.15">
      <c r="C262" s="2" t="e">
        <f>YEAR(C265)</f>
        <v>#VALUE!</v>
      </c>
      <c r="D262" s="2" t="e">
        <f>MONTH(C265)</f>
        <v>#VALUE!</v>
      </c>
    </row>
    <row r="263" spans="2:36" x14ac:dyDescent="0.15">
      <c r="B263" s="6" t="s">
        <v>14</v>
      </c>
      <c r="C263" s="107" t="e">
        <f>C265</f>
        <v>#VALUE!</v>
      </c>
      <c r="D263" s="108"/>
      <c r="E263" s="108"/>
      <c r="F263" s="108"/>
      <c r="G263" s="108"/>
      <c r="H263" s="108"/>
      <c r="I263" s="108"/>
      <c r="J263" s="108"/>
      <c r="K263" s="108"/>
      <c r="L263" s="108"/>
      <c r="M263" s="108"/>
      <c r="N263" s="108"/>
      <c r="O263" s="108"/>
      <c r="P263" s="108"/>
      <c r="Q263" s="108"/>
      <c r="R263" s="108"/>
      <c r="S263" s="108"/>
      <c r="T263" s="108"/>
      <c r="U263" s="108"/>
      <c r="V263" s="108"/>
      <c r="W263" s="108"/>
      <c r="X263" s="108"/>
      <c r="Y263" s="108"/>
      <c r="Z263" s="108"/>
      <c r="AA263" s="108"/>
      <c r="AB263" s="108"/>
      <c r="AC263" s="108"/>
      <c r="AD263" s="108"/>
      <c r="AE263" s="108"/>
      <c r="AF263" s="108"/>
      <c r="AG263" s="108"/>
      <c r="AH263" s="108"/>
      <c r="AI263" s="109"/>
    </row>
    <row r="264" spans="2:36" hidden="1" x14ac:dyDescent="0.15">
      <c r="B264" s="34"/>
      <c r="C264" s="21" t="e">
        <f>DATE($C262,$D262,1)</f>
        <v>#VALUE!</v>
      </c>
      <c r="D264" s="21" t="e">
        <f t="shared" ref="D264:AG264" si="91">C264+1</f>
        <v>#VALUE!</v>
      </c>
      <c r="E264" s="21" t="e">
        <f t="shared" si="91"/>
        <v>#VALUE!</v>
      </c>
      <c r="F264" s="21" t="e">
        <f t="shared" si="91"/>
        <v>#VALUE!</v>
      </c>
      <c r="G264" s="21" t="e">
        <f t="shared" si="91"/>
        <v>#VALUE!</v>
      </c>
      <c r="H264" s="21" t="e">
        <f t="shared" si="91"/>
        <v>#VALUE!</v>
      </c>
      <c r="I264" s="21" t="e">
        <f t="shared" si="91"/>
        <v>#VALUE!</v>
      </c>
      <c r="J264" s="21" t="e">
        <f t="shared" si="91"/>
        <v>#VALUE!</v>
      </c>
      <c r="K264" s="21" t="e">
        <f t="shared" si="91"/>
        <v>#VALUE!</v>
      </c>
      <c r="L264" s="21" t="e">
        <f t="shared" si="91"/>
        <v>#VALUE!</v>
      </c>
      <c r="M264" s="21" t="e">
        <f t="shared" si="91"/>
        <v>#VALUE!</v>
      </c>
      <c r="N264" s="21" t="e">
        <f t="shared" si="91"/>
        <v>#VALUE!</v>
      </c>
      <c r="O264" s="21" t="e">
        <f t="shared" si="91"/>
        <v>#VALUE!</v>
      </c>
      <c r="P264" s="21" t="e">
        <f t="shared" si="91"/>
        <v>#VALUE!</v>
      </c>
      <c r="Q264" s="21" t="e">
        <f t="shared" si="91"/>
        <v>#VALUE!</v>
      </c>
      <c r="R264" s="21" t="e">
        <f t="shared" si="91"/>
        <v>#VALUE!</v>
      </c>
      <c r="S264" s="21" t="e">
        <f t="shared" si="91"/>
        <v>#VALUE!</v>
      </c>
      <c r="T264" s="21" t="e">
        <f t="shared" si="91"/>
        <v>#VALUE!</v>
      </c>
      <c r="U264" s="21" t="e">
        <f t="shared" si="91"/>
        <v>#VALUE!</v>
      </c>
      <c r="V264" s="21" t="e">
        <f t="shared" si="91"/>
        <v>#VALUE!</v>
      </c>
      <c r="W264" s="21" t="e">
        <f t="shared" si="91"/>
        <v>#VALUE!</v>
      </c>
      <c r="X264" s="21" t="e">
        <f t="shared" si="91"/>
        <v>#VALUE!</v>
      </c>
      <c r="Y264" s="21" t="e">
        <f t="shared" si="91"/>
        <v>#VALUE!</v>
      </c>
      <c r="Z264" s="21" t="e">
        <f t="shared" si="91"/>
        <v>#VALUE!</v>
      </c>
      <c r="AA264" s="21" t="e">
        <f t="shared" si="91"/>
        <v>#VALUE!</v>
      </c>
      <c r="AB264" s="21" t="e">
        <f t="shared" si="91"/>
        <v>#VALUE!</v>
      </c>
      <c r="AC264" s="21" t="e">
        <f t="shared" si="91"/>
        <v>#VALUE!</v>
      </c>
      <c r="AD264" s="21" t="e">
        <f t="shared" si="91"/>
        <v>#VALUE!</v>
      </c>
      <c r="AE264" s="21" t="e">
        <f t="shared" si="91"/>
        <v>#VALUE!</v>
      </c>
      <c r="AF264" s="21" t="e">
        <f t="shared" si="91"/>
        <v>#VALUE!</v>
      </c>
      <c r="AG264" s="21" t="e">
        <f t="shared" si="91"/>
        <v>#VALUE!</v>
      </c>
      <c r="AH264" s="35"/>
      <c r="AI264" s="36"/>
    </row>
    <row r="265" spans="2:36" x14ac:dyDescent="0.15">
      <c r="B265" s="19" t="s">
        <v>15</v>
      </c>
      <c r="C265" s="37" t="e">
        <f>IF(EDATE(C250,1)&gt;$G$5,"",EDATE(C250,1))</f>
        <v>#VALUE!</v>
      </c>
      <c r="D265" s="21" t="e">
        <f t="shared" ref="D265:AG265" si="92">IF(D264&gt;$G$5,"",IF(C265=EOMONTH(DATE($C262,$D262,1),0),"",IF(C265="","",C265+1)))</f>
        <v>#VALUE!</v>
      </c>
      <c r="E265" s="21" t="e">
        <f t="shared" si="92"/>
        <v>#VALUE!</v>
      </c>
      <c r="F265" s="21" t="e">
        <f t="shared" si="92"/>
        <v>#VALUE!</v>
      </c>
      <c r="G265" s="21" t="e">
        <f t="shared" si="92"/>
        <v>#VALUE!</v>
      </c>
      <c r="H265" s="21" t="e">
        <f t="shared" si="92"/>
        <v>#VALUE!</v>
      </c>
      <c r="I265" s="21" t="e">
        <f t="shared" si="92"/>
        <v>#VALUE!</v>
      </c>
      <c r="J265" s="21" t="e">
        <f t="shared" si="92"/>
        <v>#VALUE!</v>
      </c>
      <c r="K265" s="21" t="e">
        <f t="shared" si="92"/>
        <v>#VALUE!</v>
      </c>
      <c r="L265" s="21" t="e">
        <f t="shared" si="92"/>
        <v>#VALUE!</v>
      </c>
      <c r="M265" s="21" t="e">
        <f t="shared" si="92"/>
        <v>#VALUE!</v>
      </c>
      <c r="N265" s="21" t="e">
        <f t="shared" si="92"/>
        <v>#VALUE!</v>
      </c>
      <c r="O265" s="21" t="e">
        <f t="shared" si="92"/>
        <v>#VALUE!</v>
      </c>
      <c r="P265" s="21" t="e">
        <f t="shared" si="92"/>
        <v>#VALUE!</v>
      </c>
      <c r="Q265" s="21" t="e">
        <f t="shared" si="92"/>
        <v>#VALUE!</v>
      </c>
      <c r="R265" s="21" t="e">
        <f t="shared" si="92"/>
        <v>#VALUE!</v>
      </c>
      <c r="S265" s="21" t="e">
        <f t="shared" si="92"/>
        <v>#VALUE!</v>
      </c>
      <c r="T265" s="21" t="e">
        <f t="shared" si="92"/>
        <v>#VALUE!</v>
      </c>
      <c r="U265" s="21" t="e">
        <f t="shared" si="92"/>
        <v>#VALUE!</v>
      </c>
      <c r="V265" s="21" t="e">
        <f t="shared" si="92"/>
        <v>#VALUE!</v>
      </c>
      <c r="W265" s="21" t="e">
        <f t="shared" si="92"/>
        <v>#VALUE!</v>
      </c>
      <c r="X265" s="21" t="e">
        <f t="shared" si="92"/>
        <v>#VALUE!</v>
      </c>
      <c r="Y265" s="21" t="e">
        <f t="shared" si="92"/>
        <v>#VALUE!</v>
      </c>
      <c r="Z265" s="21" t="e">
        <f t="shared" si="92"/>
        <v>#VALUE!</v>
      </c>
      <c r="AA265" s="21" t="e">
        <f t="shared" si="92"/>
        <v>#VALUE!</v>
      </c>
      <c r="AB265" s="21" t="e">
        <f t="shared" si="92"/>
        <v>#VALUE!</v>
      </c>
      <c r="AC265" s="21" t="e">
        <f t="shared" si="92"/>
        <v>#VALUE!</v>
      </c>
      <c r="AD265" s="21" t="e">
        <f t="shared" si="92"/>
        <v>#VALUE!</v>
      </c>
      <c r="AE265" s="21" t="e">
        <f t="shared" si="92"/>
        <v>#VALUE!</v>
      </c>
      <c r="AF265" s="21" t="e">
        <f t="shared" si="92"/>
        <v>#VALUE!</v>
      </c>
      <c r="AG265" s="21" t="e">
        <f t="shared" si="92"/>
        <v>#VALUE!</v>
      </c>
      <c r="AH265" s="22" t="s">
        <v>16</v>
      </c>
      <c r="AI265" s="23">
        <f>+COUNTIFS(C266:AG266,"土",C267:AG267,"")+COUNTIFS(C266:AG266,"日",C267:AG267,"")</f>
        <v>0</v>
      </c>
    </row>
    <row r="266" spans="2:36" x14ac:dyDescent="0.15">
      <c r="B266" s="24" t="s">
        <v>5</v>
      </c>
      <c r="C266" s="46" t="str">
        <f>IFERROR(TEXT(WEEKDAY(+C265),"aaa"),"")</f>
        <v/>
      </c>
      <c r="D266" s="46" t="str">
        <f t="shared" ref="D266:AG266" si="93">IFERROR(TEXT(WEEKDAY(+D265),"aaa"),"")</f>
        <v/>
      </c>
      <c r="E266" s="46" t="str">
        <f t="shared" si="93"/>
        <v/>
      </c>
      <c r="F266" s="46" t="str">
        <f t="shared" si="93"/>
        <v/>
      </c>
      <c r="G266" s="46" t="str">
        <f t="shared" si="93"/>
        <v/>
      </c>
      <c r="H266" s="46" t="str">
        <f t="shared" si="93"/>
        <v/>
      </c>
      <c r="I266" s="46" t="str">
        <f t="shared" si="93"/>
        <v/>
      </c>
      <c r="J266" s="46" t="str">
        <f t="shared" si="93"/>
        <v/>
      </c>
      <c r="K266" s="46" t="str">
        <f t="shared" si="93"/>
        <v/>
      </c>
      <c r="L266" s="46" t="str">
        <f t="shared" si="93"/>
        <v/>
      </c>
      <c r="M266" s="46" t="str">
        <f t="shared" si="93"/>
        <v/>
      </c>
      <c r="N266" s="46" t="str">
        <f t="shared" si="93"/>
        <v/>
      </c>
      <c r="O266" s="46" t="str">
        <f t="shared" si="93"/>
        <v/>
      </c>
      <c r="P266" s="46" t="str">
        <f t="shared" si="93"/>
        <v/>
      </c>
      <c r="Q266" s="46" t="str">
        <f t="shared" si="93"/>
        <v/>
      </c>
      <c r="R266" s="46" t="str">
        <f t="shared" si="93"/>
        <v/>
      </c>
      <c r="S266" s="46" t="str">
        <f t="shared" si="93"/>
        <v/>
      </c>
      <c r="T266" s="46" t="str">
        <f t="shared" si="93"/>
        <v/>
      </c>
      <c r="U266" s="46" t="str">
        <f t="shared" si="93"/>
        <v/>
      </c>
      <c r="V266" s="46" t="str">
        <f t="shared" si="93"/>
        <v/>
      </c>
      <c r="W266" s="46" t="str">
        <f t="shared" si="93"/>
        <v/>
      </c>
      <c r="X266" s="46" t="str">
        <f t="shared" si="93"/>
        <v/>
      </c>
      <c r="Y266" s="46" t="str">
        <f t="shared" si="93"/>
        <v/>
      </c>
      <c r="Z266" s="46" t="str">
        <f t="shared" si="93"/>
        <v/>
      </c>
      <c r="AA266" s="46" t="str">
        <f t="shared" si="93"/>
        <v/>
      </c>
      <c r="AB266" s="46" t="str">
        <f t="shared" si="93"/>
        <v/>
      </c>
      <c r="AC266" s="46" t="str">
        <f t="shared" si="93"/>
        <v/>
      </c>
      <c r="AD266" s="46" t="str">
        <f t="shared" si="93"/>
        <v/>
      </c>
      <c r="AE266" s="46" t="str">
        <f t="shared" si="93"/>
        <v/>
      </c>
      <c r="AF266" s="46" t="str">
        <f t="shared" si="93"/>
        <v/>
      </c>
      <c r="AG266" s="46" t="str">
        <f t="shared" si="93"/>
        <v/>
      </c>
      <c r="AH266" s="22" t="s">
        <v>20</v>
      </c>
      <c r="AI266" s="23">
        <f>+COUNTIF(C267:AG267,"夏休")+COUNTIF(C267:AG267,"冬休")+COUNTIF(C267:AG267,"中止")+COUNTIF(C267:AG267,"工場")+COUNTIF(C267:AG267,"他")</f>
        <v>0</v>
      </c>
    </row>
    <row r="267" spans="2:36" ht="13.5" customHeight="1" x14ac:dyDescent="0.15">
      <c r="B267" s="110" t="s">
        <v>19</v>
      </c>
      <c r="C267" s="112"/>
      <c r="D267" s="103"/>
      <c r="E267" s="103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3"/>
      <c r="R267" s="103"/>
      <c r="S267" s="103"/>
      <c r="T267" s="103"/>
      <c r="U267" s="103"/>
      <c r="V267" s="103"/>
      <c r="W267" s="103"/>
      <c r="X267" s="103"/>
      <c r="Y267" s="103"/>
      <c r="Z267" s="103"/>
      <c r="AA267" s="103"/>
      <c r="AB267" s="103"/>
      <c r="AC267" s="103"/>
      <c r="AD267" s="103"/>
      <c r="AE267" s="103"/>
      <c r="AF267" s="103"/>
      <c r="AG267" s="104"/>
      <c r="AH267" s="25" t="s">
        <v>2</v>
      </c>
      <c r="AI267" s="26">
        <f>COUNT(C265:AG265)-AI266</f>
        <v>0</v>
      </c>
    </row>
    <row r="268" spans="2:36" ht="13.5" customHeight="1" x14ac:dyDescent="0.15">
      <c r="B268" s="111"/>
      <c r="C268" s="112"/>
      <c r="D268" s="103"/>
      <c r="E268" s="103"/>
      <c r="F268" s="103"/>
      <c r="G268" s="103"/>
      <c r="H268" s="103"/>
      <c r="I268" s="103"/>
      <c r="J268" s="103"/>
      <c r="K268" s="103"/>
      <c r="L268" s="103"/>
      <c r="M268" s="103"/>
      <c r="N268" s="103"/>
      <c r="O268" s="103"/>
      <c r="P268" s="103"/>
      <c r="Q268" s="103"/>
      <c r="R268" s="103"/>
      <c r="S268" s="103"/>
      <c r="T268" s="103"/>
      <c r="U268" s="103"/>
      <c r="V268" s="103"/>
      <c r="W268" s="103"/>
      <c r="X268" s="103"/>
      <c r="Y268" s="103"/>
      <c r="Z268" s="103"/>
      <c r="AA268" s="103"/>
      <c r="AB268" s="103"/>
      <c r="AC268" s="103"/>
      <c r="AD268" s="103"/>
      <c r="AE268" s="103"/>
      <c r="AF268" s="103"/>
      <c r="AG268" s="104"/>
      <c r="AH268" s="25" t="s">
        <v>6</v>
      </c>
      <c r="AI268" s="27">
        <f>+COUNTIF(C269:AG270,"休")</f>
        <v>0</v>
      </c>
      <c r="AJ268" s="28" t="e">
        <f>IF(AI269&gt;0.285,"",IF(AI268&lt;AI265,"←計画日数が足りません",""))</f>
        <v>#DIV/0!</v>
      </c>
    </row>
    <row r="269" spans="2:36" ht="13.5" customHeight="1" x14ac:dyDescent="0.15">
      <c r="B269" s="105" t="s">
        <v>0</v>
      </c>
      <c r="C269" s="106"/>
      <c r="D269" s="97"/>
      <c r="E269" s="97"/>
      <c r="F269" s="97"/>
      <c r="G269" s="97"/>
      <c r="H269" s="97"/>
      <c r="I269" s="97"/>
      <c r="J269" s="97"/>
      <c r="K269" s="97"/>
      <c r="L269" s="97"/>
      <c r="M269" s="97"/>
      <c r="N269" s="97"/>
      <c r="O269" s="97"/>
      <c r="P269" s="97"/>
      <c r="Q269" s="97"/>
      <c r="R269" s="97"/>
      <c r="S269" s="97"/>
      <c r="T269" s="97"/>
      <c r="U269" s="97"/>
      <c r="V269" s="97"/>
      <c r="W269" s="97"/>
      <c r="X269" s="97"/>
      <c r="Y269" s="97"/>
      <c r="Z269" s="97"/>
      <c r="AA269" s="97"/>
      <c r="AB269" s="97"/>
      <c r="AC269" s="97"/>
      <c r="AD269" s="97"/>
      <c r="AE269" s="97"/>
      <c r="AF269" s="97"/>
      <c r="AG269" s="98"/>
      <c r="AH269" s="25" t="s">
        <v>8</v>
      </c>
      <c r="AI269" s="29" t="e">
        <f>+AI268/AI267</f>
        <v>#DIV/0!</v>
      </c>
    </row>
    <row r="270" spans="2:36" x14ac:dyDescent="0.15">
      <c r="B270" s="105"/>
      <c r="C270" s="106"/>
      <c r="D270" s="97"/>
      <c r="E270" s="97"/>
      <c r="F270" s="97"/>
      <c r="G270" s="97"/>
      <c r="H270" s="97"/>
      <c r="I270" s="97"/>
      <c r="J270" s="97"/>
      <c r="K270" s="97"/>
      <c r="L270" s="97"/>
      <c r="M270" s="97"/>
      <c r="N270" s="97"/>
      <c r="O270" s="97"/>
      <c r="P270" s="97"/>
      <c r="Q270" s="97"/>
      <c r="R270" s="97"/>
      <c r="S270" s="97"/>
      <c r="T270" s="97"/>
      <c r="U270" s="97"/>
      <c r="V270" s="97"/>
      <c r="W270" s="97"/>
      <c r="X270" s="97"/>
      <c r="Y270" s="97"/>
      <c r="Z270" s="97"/>
      <c r="AA270" s="97"/>
      <c r="AB270" s="97"/>
      <c r="AC270" s="97"/>
      <c r="AD270" s="97"/>
      <c r="AE270" s="97"/>
      <c r="AF270" s="97"/>
      <c r="AG270" s="98"/>
      <c r="AH270" s="25" t="s">
        <v>9</v>
      </c>
      <c r="AI270" s="27">
        <f>+COUNTA(C271:AG272)</f>
        <v>0</v>
      </c>
    </row>
    <row r="271" spans="2:36" x14ac:dyDescent="0.15">
      <c r="B271" s="99" t="s">
        <v>7</v>
      </c>
      <c r="C271" s="101"/>
      <c r="D271" s="95"/>
      <c r="E271" s="95"/>
      <c r="F271" s="95"/>
      <c r="G271" s="95"/>
      <c r="H271" s="95"/>
      <c r="I271" s="95"/>
      <c r="J271" s="95"/>
      <c r="K271" s="95"/>
      <c r="L271" s="95"/>
      <c r="M271" s="95"/>
      <c r="N271" s="95"/>
      <c r="O271" s="95"/>
      <c r="P271" s="95"/>
      <c r="Q271" s="95"/>
      <c r="R271" s="95"/>
      <c r="S271" s="95"/>
      <c r="T271" s="95"/>
      <c r="U271" s="95"/>
      <c r="V271" s="95"/>
      <c r="W271" s="95"/>
      <c r="X271" s="95"/>
      <c r="Y271" s="95"/>
      <c r="Z271" s="95"/>
      <c r="AA271" s="95"/>
      <c r="AB271" s="95"/>
      <c r="AC271" s="95"/>
      <c r="AD271" s="95"/>
      <c r="AE271" s="95"/>
      <c r="AF271" s="95"/>
      <c r="AG271" s="93"/>
      <c r="AH271" s="30" t="s">
        <v>4</v>
      </c>
      <c r="AI271" s="31" t="e">
        <f>+AI270/AI267</f>
        <v>#DIV/0!</v>
      </c>
    </row>
    <row r="272" spans="2:36" x14ac:dyDescent="0.15">
      <c r="B272" s="100"/>
      <c r="C272" s="102"/>
      <c r="D272" s="96"/>
      <c r="E272" s="96"/>
      <c r="F272" s="96"/>
      <c r="G272" s="96"/>
      <c r="H272" s="96"/>
      <c r="I272" s="96"/>
      <c r="J272" s="96"/>
      <c r="K272" s="96"/>
      <c r="L272" s="96"/>
      <c r="M272" s="96"/>
      <c r="N272" s="96"/>
      <c r="O272" s="96"/>
      <c r="P272" s="96"/>
      <c r="Q272" s="96"/>
      <c r="R272" s="96"/>
      <c r="S272" s="96"/>
      <c r="T272" s="96"/>
      <c r="U272" s="96"/>
      <c r="V272" s="96"/>
      <c r="W272" s="96"/>
      <c r="X272" s="96"/>
      <c r="Y272" s="96"/>
      <c r="Z272" s="96"/>
      <c r="AA272" s="96"/>
      <c r="AB272" s="96"/>
      <c r="AC272" s="96"/>
      <c r="AD272" s="96"/>
      <c r="AE272" s="96"/>
      <c r="AF272" s="96"/>
      <c r="AG272" s="94"/>
      <c r="AH272" s="32" t="s">
        <v>13</v>
      </c>
      <c r="AI272" s="33" t="str">
        <f>IF(7&gt;AI267,"対象外",IF(AI270&gt;=AI265,"OK","NG"))</f>
        <v>対象外</v>
      </c>
      <c r="AJ272" s="28" t="str">
        <f>IF(AI272="対象外","←７日間に満たない期間は達成判定の対象外",IF(AI272="NG","←月単位未達成","←月単位達成"))</f>
        <v>←７日間に満たない期間は達成判定の対象外</v>
      </c>
    </row>
    <row r="273" spans="2:36" hidden="1" x14ac:dyDescent="0.15">
      <c r="C273" s="42" t="e">
        <f t="shared" ref="C273:AG273" si="94">IF(AND(DAY(C265)&gt;=22,DAY(C265)&lt;=28,C266="土"),1,0)</f>
        <v>#VALUE!</v>
      </c>
      <c r="D273" s="42" t="e">
        <f t="shared" si="94"/>
        <v>#VALUE!</v>
      </c>
      <c r="E273" s="42" t="e">
        <f t="shared" si="94"/>
        <v>#VALUE!</v>
      </c>
      <c r="F273" s="42" t="e">
        <f t="shared" si="94"/>
        <v>#VALUE!</v>
      </c>
      <c r="G273" s="42" t="e">
        <f t="shared" si="94"/>
        <v>#VALUE!</v>
      </c>
      <c r="H273" s="42" t="e">
        <f t="shared" si="94"/>
        <v>#VALUE!</v>
      </c>
      <c r="I273" s="42" t="e">
        <f t="shared" si="94"/>
        <v>#VALUE!</v>
      </c>
      <c r="J273" s="42" t="e">
        <f t="shared" si="94"/>
        <v>#VALUE!</v>
      </c>
      <c r="K273" s="42" t="e">
        <f t="shared" si="94"/>
        <v>#VALUE!</v>
      </c>
      <c r="L273" s="42" t="e">
        <f t="shared" si="94"/>
        <v>#VALUE!</v>
      </c>
      <c r="M273" s="42" t="e">
        <f t="shared" si="94"/>
        <v>#VALUE!</v>
      </c>
      <c r="N273" s="42" t="e">
        <f t="shared" si="94"/>
        <v>#VALUE!</v>
      </c>
      <c r="O273" s="42" t="e">
        <f t="shared" si="94"/>
        <v>#VALUE!</v>
      </c>
      <c r="P273" s="42" t="e">
        <f t="shared" si="94"/>
        <v>#VALUE!</v>
      </c>
      <c r="Q273" s="42" t="e">
        <f t="shared" si="94"/>
        <v>#VALUE!</v>
      </c>
      <c r="R273" s="42" t="e">
        <f t="shared" si="94"/>
        <v>#VALUE!</v>
      </c>
      <c r="S273" s="42" t="e">
        <f t="shared" si="94"/>
        <v>#VALUE!</v>
      </c>
      <c r="T273" s="42" t="e">
        <f t="shared" si="94"/>
        <v>#VALUE!</v>
      </c>
      <c r="U273" s="42" t="e">
        <f t="shared" si="94"/>
        <v>#VALUE!</v>
      </c>
      <c r="V273" s="42" t="e">
        <f t="shared" si="94"/>
        <v>#VALUE!</v>
      </c>
      <c r="W273" s="42" t="e">
        <f t="shared" si="94"/>
        <v>#VALUE!</v>
      </c>
      <c r="X273" s="42" t="e">
        <f t="shared" si="94"/>
        <v>#VALUE!</v>
      </c>
      <c r="Y273" s="42" t="e">
        <f t="shared" si="94"/>
        <v>#VALUE!</v>
      </c>
      <c r="Z273" s="42" t="e">
        <f t="shared" si="94"/>
        <v>#VALUE!</v>
      </c>
      <c r="AA273" s="42" t="e">
        <f t="shared" si="94"/>
        <v>#VALUE!</v>
      </c>
      <c r="AB273" s="42" t="e">
        <f t="shared" si="94"/>
        <v>#VALUE!</v>
      </c>
      <c r="AC273" s="42" t="e">
        <f t="shared" si="94"/>
        <v>#VALUE!</v>
      </c>
      <c r="AD273" s="42" t="e">
        <f t="shared" si="94"/>
        <v>#VALUE!</v>
      </c>
      <c r="AE273" s="42" t="e">
        <f t="shared" si="94"/>
        <v>#VALUE!</v>
      </c>
      <c r="AF273" s="42" t="e">
        <f t="shared" si="94"/>
        <v>#VALUE!</v>
      </c>
      <c r="AG273" s="42" t="e">
        <f t="shared" si="94"/>
        <v>#VALUE!</v>
      </c>
      <c r="AH273" s="43" t="s">
        <v>21</v>
      </c>
      <c r="AI273" s="44">
        <f>_xlfn.AGGREGATE(9,6,C273:AG273)</f>
        <v>0</v>
      </c>
      <c r="AJ273" s="28"/>
    </row>
    <row r="274" spans="2:36" hidden="1" x14ac:dyDescent="0.15">
      <c r="C274" s="45" t="e">
        <f t="shared" ref="C274:AG274" si="95">IF(AND(DAY(C265)&gt;=22,DAY(C265)&lt;=28,C266="土",OR(C271="休",C271="雨")),1,0)</f>
        <v>#VALUE!</v>
      </c>
      <c r="D274" s="45" t="e">
        <f t="shared" si="95"/>
        <v>#VALUE!</v>
      </c>
      <c r="E274" s="45" t="e">
        <f t="shared" si="95"/>
        <v>#VALUE!</v>
      </c>
      <c r="F274" s="45" t="e">
        <f t="shared" si="95"/>
        <v>#VALUE!</v>
      </c>
      <c r="G274" s="45" t="e">
        <f t="shared" si="95"/>
        <v>#VALUE!</v>
      </c>
      <c r="H274" s="45" t="e">
        <f t="shared" si="95"/>
        <v>#VALUE!</v>
      </c>
      <c r="I274" s="45" t="e">
        <f t="shared" si="95"/>
        <v>#VALUE!</v>
      </c>
      <c r="J274" s="45" t="e">
        <f t="shared" si="95"/>
        <v>#VALUE!</v>
      </c>
      <c r="K274" s="45" t="e">
        <f t="shared" si="95"/>
        <v>#VALUE!</v>
      </c>
      <c r="L274" s="45" t="e">
        <f t="shared" si="95"/>
        <v>#VALUE!</v>
      </c>
      <c r="M274" s="45" t="e">
        <f t="shared" si="95"/>
        <v>#VALUE!</v>
      </c>
      <c r="N274" s="45" t="e">
        <f t="shared" si="95"/>
        <v>#VALUE!</v>
      </c>
      <c r="O274" s="45" t="e">
        <f t="shared" si="95"/>
        <v>#VALUE!</v>
      </c>
      <c r="P274" s="45" t="e">
        <f t="shared" si="95"/>
        <v>#VALUE!</v>
      </c>
      <c r="Q274" s="45" t="e">
        <f t="shared" si="95"/>
        <v>#VALUE!</v>
      </c>
      <c r="R274" s="45" t="e">
        <f t="shared" si="95"/>
        <v>#VALUE!</v>
      </c>
      <c r="S274" s="45" t="e">
        <f t="shared" si="95"/>
        <v>#VALUE!</v>
      </c>
      <c r="T274" s="45" t="e">
        <f t="shared" si="95"/>
        <v>#VALUE!</v>
      </c>
      <c r="U274" s="45" t="e">
        <f t="shared" si="95"/>
        <v>#VALUE!</v>
      </c>
      <c r="V274" s="45" t="e">
        <f t="shared" si="95"/>
        <v>#VALUE!</v>
      </c>
      <c r="W274" s="45" t="e">
        <f t="shared" si="95"/>
        <v>#VALUE!</v>
      </c>
      <c r="X274" s="45" t="e">
        <f t="shared" si="95"/>
        <v>#VALUE!</v>
      </c>
      <c r="Y274" s="45" t="e">
        <f t="shared" si="95"/>
        <v>#VALUE!</v>
      </c>
      <c r="Z274" s="45" t="e">
        <f t="shared" si="95"/>
        <v>#VALUE!</v>
      </c>
      <c r="AA274" s="45" t="e">
        <f t="shared" si="95"/>
        <v>#VALUE!</v>
      </c>
      <c r="AB274" s="45" t="e">
        <f t="shared" si="95"/>
        <v>#VALUE!</v>
      </c>
      <c r="AC274" s="45" t="e">
        <f t="shared" si="95"/>
        <v>#VALUE!</v>
      </c>
      <c r="AD274" s="45" t="e">
        <f t="shared" si="95"/>
        <v>#VALUE!</v>
      </c>
      <c r="AE274" s="45" t="e">
        <f t="shared" si="95"/>
        <v>#VALUE!</v>
      </c>
      <c r="AF274" s="45" t="e">
        <f t="shared" si="95"/>
        <v>#VALUE!</v>
      </c>
      <c r="AG274" s="45" t="e">
        <f t="shared" si="95"/>
        <v>#VALUE!</v>
      </c>
      <c r="AH274" s="43" t="s">
        <v>22</v>
      </c>
      <c r="AI274" s="44">
        <f>_xlfn.AGGREGATE(9,6,C274:AG274)</f>
        <v>0</v>
      </c>
      <c r="AJ274" s="28"/>
    </row>
    <row r="276" spans="2:36" hidden="1" x14ac:dyDescent="0.15">
      <c r="C276" s="2" t="e">
        <f>YEAR(C279)</f>
        <v>#VALUE!</v>
      </c>
      <c r="D276" s="2" t="e">
        <f>MONTH(C279)</f>
        <v>#VALUE!</v>
      </c>
    </row>
    <row r="277" spans="2:36" x14ac:dyDescent="0.15">
      <c r="B277" s="6" t="s">
        <v>14</v>
      </c>
      <c r="C277" s="107" t="e">
        <f>C279</f>
        <v>#VALUE!</v>
      </c>
      <c r="D277" s="108"/>
      <c r="E277" s="108"/>
      <c r="F277" s="108"/>
      <c r="G277" s="108"/>
      <c r="H277" s="108"/>
      <c r="I277" s="108"/>
      <c r="J277" s="108"/>
      <c r="K277" s="108"/>
      <c r="L277" s="108"/>
      <c r="M277" s="108"/>
      <c r="N277" s="108"/>
      <c r="O277" s="108"/>
      <c r="P277" s="108"/>
      <c r="Q277" s="108"/>
      <c r="R277" s="108"/>
      <c r="S277" s="108"/>
      <c r="T277" s="108"/>
      <c r="U277" s="108"/>
      <c r="V277" s="108"/>
      <c r="W277" s="108"/>
      <c r="X277" s="108"/>
      <c r="Y277" s="108"/>
      <c r="Z277" s="108"/>
      <c r="AA277" s="108"/>
      <c r="AB277" s="108"/>
      <c r="AC277" s="108"/>
      <c r="AD277" s="108"/>
      <c r="AE277" s="108"/>
      <c r="AF277" s="108"/>
      <c r="AG277" s="108"/>
      <c r="AH277" s="108"/>
      <c r="AI277" s="109"/>
    </row>
    <row r="278" spans="2:36" hidden="1" x14ac:dyDescent="0.15">
      <c r="B278" s="34"/>
      <c r="C278" s="21" t="e">
        <f>DATE($C276,$D276,1)</f>
        <v>#VALUE!</v>
      </c>
      <c r="D278" s="21" t="e">
        <f t="shared" ref="D278:AG278" si="96">C278+1</f>
        <v>#VALUE!</v>
      </c>
      <c r="E278" s="21" t="e">
        <f t="shared" si="96"/>
        <v>#VALUE!</v>
      </c>
      <c r="F278" s="21" t="e">
        <f t="shared" si="96"/>
        <v>#VALUE!</v>
      </c>
      <c r="G278" s="21" t="e">
        <f t="shared" si="96"/>
        <v>#VALUE!</v>
      </c>
      <c r="H278" s="21" t="e">
        <f t="shared" si="96"/>
        <v>#VALUE!</v>
      </c>
      <c r="I278" s="21" t="e">
        <f t="shared" si="96"/>
        <v>#VALUE!</v>
      </c>
      <c r="J278" s="21" t="e">
        <f t="shared" si="96"/>
        <v>#VALUE!</v>
      </c>
      <c r="K278" s="21" t="e">
        <f t="shared" si="96"/>
        <v>#VALUE!</v>
      </c>
      <c r="L278" s="21" t="e">
        <f t="shared" si="96"/>
        <v>#VALUE!</v>
      </c>
      <c r="M278" s="21" t="e">
        <f t="shared" si="96"/>
        <v>#VALUE!</v>
      </c>
      <c r="N278" s="21" t="e">
        <f t="shared" si="96"/>
        <v>#VALUE!</v>
      </c>
      <c r="O278" s="21" t="e">
        <f t="shared" si="96"/>
        <v>#VALUE!</v>
      </c>
      <c r="P278" s="21" t="e">
        <f t="shared" si="96"/>
        <v>#VALUE!</v>
      </c>
      <c r="Q278" s="21" t="e">
        <f t="shared" si="96"/>
        <v>#VALUE!</v>
      </c>
      <c r="R278" s="21" t="e">
        <f t="shared" si="96"/>
        <v>#VALUE!</v>
      </c>
      <c r="S278" s="21" t="e">
        <f t="shared" si="96"/>
        <v>#VALUE!</v>
      </c>
      <c r="T278" s="21" t="e">
        <f t="shared" si="96"/>
        <v>#VALUE!</v>
      </c>
      <c r="U278" s="21" t="e">
        <f t="shared" si="96"/>
        <v>#VALUE!</v>
      </c>
      <c r="V278" s="21" t="e">
        <f t="shared" si="96"/>
        <v>#VALUE!</v>
      </c>
      <c r="W278" s="21" t="e">
        <f t="shared" si="96"/>
        <v>#VALUE!</v>
      </c>
      <c r="X278" s="21" t="e">
        <f t="shared" si="96"/>
        <v>#VALUE!</v>
      </c>
      <c r="Y278" s="21" t="e">
        <f t="shared" si="96"/>
        <v>#VALUE!</v>
      </c>
      <c r="Z278" s="21" t="e">
        <f t="shared" si="96"/>
        <v>#VALUE!</v>
      </c>
      <c r="AA278" s="21" t="e">
        <f t="shared" si="96"/>
        <v>#VALUE!</v>
      </c>
      <c r="AB278" s="21" t="e">
        <f t="shared" si="96"/>
        <v>#VALUE!</v>
      </c>
      <c r="AC278" s="21" t="e">
        <f t="shared" si="96"/>
        <v>#VALUE!</v>
      </c>
      <c r="AD278" s="21" t="e">
        <f t="shared" si="96"/>
        <v>#VALUE!</v>
      </c>
      <c r="AE278" s="21" t="e">
        <f t="shared" si="96"/>
        <v>#VALUE!</v>
      </c>
      <c r="AF278" s="21" t="e">
        <f t="shared" si="96"/>
        <v>#VALUE!</v>
      </c>
      <c r="AG278" s="21" t="e">
        <f t="shared" si="96"/>
        <v>#VALUE!</v>
      </c>
      <c r="AH278" s="35"/>
      <c r="AI278" s="36"/>
    </row>
    <row r="279" spans="2:36" x14ac:dyDescent="0.15">
      <c r="B279" s="19" t="s">
        <v>15</v>
      </c>
      <c r="C279" s="37" t="e">
        <f>IF(EDATE(C264,1)&gt;$G$5,"",EDATE(C264,1))</f>
        <v>#VALUE!</v>
      </c>
      <c r="D279" s="21" t="e">
        <f t="shared" ref="D279:AG279" si="97">IF(D278&gt;$G$5,"",IF(C279=EOMONTH(DATE($C276,$D276,1),0),"",IF(C279="","",C279+1)))</f>
        <v>#VALUE!</v>
      </c>
      <c r="E279" s="21" t="e">
        <f t="shared" si="97"/>
        <v>#VALUE!</v>
      </c>
      <c r="F279" s="21" t="e">
        <f t="shared" si="97"/>
        <v>#VALUE!</v>
      </c>
      <c r="G279" s="21" t="e">
        <f t="shared" si="97"/>
        <v>#VALUE!</v>
      </c>
      <c r="H279" s="21" t="e">
        <f t="shared" si="97"/>
        <v>#VALUE!</v>
      </c>
      <c r="I279" s="21" t="e">
        <f t="shared" si="97"/>
        <v>#VALUE!</v>
      </c>
      <c r="J279" s="21" t="e">
        <f t="shared" si="97"/>
        <v>#VALUE!</v>
      </c>
      <c r="K279" s="21" t="e">
        <f t="shared" si="97"/>
        <v>#VALUE!</v>
      </c>
      <c r="L279" s="21" t="e">
        <f t="shared" si="97"/>
        <v>#VALUE!</v>
      </c>
      <c r="M279" s="21" t="e">
        <f t="shared" si="97"/>
        <v>#VALUE!</v>
      </c>
      <c r="N279" s="21" t="e">
        <f t="shared" si="97"/>
        <v>#VALUE!</v>
      </c>
      <c r="O279" s="21" t="e">
        <f t="shared" si="97"/>
        <v>#VALUE!</v>
      </c>
      <c r="P279" s="21" t="e">
        <f t="shared" si="97"/>
        <v>#VALUE!</v>
      </c>
      <c r="Q279" s="21" t="e">
        <f t="shared" si="97"/>
        <v>#VALUE!</v>
      </c>
      <c r="R279" s="21" t="e">
        <f t="shared" si="97"/>
        <v>#VALUE!</v>
      </c>
      <c r="S279" s="21" t="e">
        <f t="shared" si="97"/>
        <v>#VALUE!</v>
      </c>
      <c r="T279" s="21" t="e">
        <f t="shared" si="97"/>
        <v>#VALUE!</v>
      </c>
      <c r="U279" s="21" t="e">
        <f t="shared" si="97"/>
        <v>#VALUE!</v>
      </c>
      <c r="V279" s="21" t="e">
        <f t="shared" si="97"/>
        <v>#VALUE!</v>
      </c>
      <c r="W279" s="21" t="e">
        <f t="shared" si="97"/>
        <v>#VALUE!</v>
      </c>
      <c r="X279" s="21" t="e">
        <f t="shared" si="97"/>
        <v>#VALUE!</v>
      </c>
      <c r="Y279" s="21" t="e">
        <f t="shared" si="97"/>
        <v>#VALUE!</v>
      </c>
      <c r="Z279" s="21" t="e">
        <f t="shared" si="97"/>
        <v>#VALUE!</v>
      </c>
      <c r="AA279" s="21" t="e">
        <f t="shared" si="97"/>
        <v>#VALUE!</v>
      </c>
      <c r="AB279" s="21" t="e">
        <f t="shared" si="97"/>
        <v>#VALUE!</v>
      </c>
      <c r="AC279" s="21" t="e">
        <f t="shared" si="97"/>
        <v>#VALUE!</v>
      </c>
      <c r="AD279" s="21" t="e">
        <f t="shared" si="97"/>
        <v>#VALUE!</v>
      </c>
      <c r="AE279" s="21" t="e">
        <f t="shared" si="97"/>
        <v>#VALUE!</v>
      </c>
      <c r="AF279" s="21" t="e">
        <f t="shared" si="97"/>
        <v>#VALUE!</v>
      </c>
      <c r="AG279" s="21" t="e">
        <f t="shared" si="97"/>
        <v>#VALUE!</v>
      </c>
      <c r="AH279" s="22" t="s">
        <v>16</v>
      </c>
      <c r="AI279" s="23">
        <f>+COUNTIFS(C280:AG280,"土",C281:AG281,"")+COUNTIFS(C280:AG280,"日",C281:AG281,"")</f>
        <v>0</v>
      </c>
    </row>
    <row r="280" spans="2:36" x14ac:dyDescent="0.15">
      <c r="B280" s="24" t="s">
        <v>5</v>
      </c>
      <c r="C280" s="46" t="str">
        <f>IFERROR(TEXT(WEEKDAY(+C279),"aaa"),"")</f>
        <v/>
      </c>
      <c r="D280" s="46" t="str">
        <f t="shared" ref="D280:AG280" si="98">IFERROR(TEXT(WEEKDAY(+D279),"aaa"),"")</f>
        <v/>
      </c>
      <c r="E280" s="46" t="str">
        <f t="shared" si="98"/>
        <v/>
      </c>
      <c r="F280" s="46" t="str">
        <f t="shared" si="98"/>
        <v/>
      </c>
      <c r="G280" s="46" t="str">
        <f t="shared" si="98"/>
        <v/>
      </c>
      <c r="H280" s="46" t="str">
        <f t="shared" si="98"/>
        <v/>
      </c>
      <c r="I280" s="46" t="str">
        <f t="shared" si="98"/>
        <v/>
      </c>
      <c r="J280" s="46" t="str">
        <f t="shared" si="98"/>
        <v/>
      </c>
      <c r="K280" s="46" t="str">
        <f t="shared" si="98"/>
        <v/>
      </c>
      <c r="L280" s="46" t="str">
        <f t="shared" si="98"/>
        <v/>
      </c>
      <c r="M280" s="46" t="str">
        <f t="shared" si="98"/>
        <v/>
      </c>
      <c r="N280" s="46" t="str">
        <f t="shared" si="98"/>
        <v/>
      </c>
      <c r="O280" s="46" t="str">
        <f t="shared" si="98"/>
        <v/>
      </c>
      <c r="P280" s="46" t="str">
        <f t="shared" si="98"/>
        <v/>
      </c>
      <c r="Q280" s="46" t="str">
        <f t="shared" si="98"/>
        <v/>
      </c>
      <c r="R280" s="46" t="str">
        <f t="shared" si="98"/>
        <v/>
      </c>
      <c r="S280" s="46" t="str">
        <f t="shared" si="98"/>
        <v/>
      </c>
      <c r="T280" s="46" t="str">
        <f t="shared" si="98"/>
        <v/>
      </c>
      <c r="U280" s="46" t="str">
        <f t="shared" si="98"/>
        <v/>
      </c>
      <c r="V280" s="46" t="str">
        <f t="shared" si="98"/>
        <v/>
      </c>
      <c r="W280" s="46" t="str">
        <f t="shared" si="98"/>
        <v/>
      </c>
      <c r="X280" s="46" t="str">
        <f t="shared" si="98"/>
        <v/>
      </c>
      <c r="Y280" s="46" t="str">
        <f t="shared" si="98"/>
        <v/>
      </c>
      <c r="Z280" s="46" t="str">
        <f t="shared" si="98"/>
        <v/>
      </c>
      <c r="AA280" s="46" t="str">
        <f t="shared" si="98"/>
        <v/>
      </c>
      <c r="AB280" s="46" t="str">
        <f t="shared" si="98"/>
        <v/>
      </c>
      <c r="AC280" s="46" t="str">
        <f t="shared" si="98"/>
        <v/>
      </c>
      <c r="AD280" s="46" t="str">
        <f t="shared" si="98"/>
        <v/>
      </c>
      <c r="AE280" s="46" t="str">
        <f t="shared" si="98"/>
        <v/>
      </c>
      <c r="AF280" s="46" t="str">
        <f t="shared" si="98"/>
        <v/>
      </c>
      <c r="AG280" s="46" t="str">
        <f t="shared" si="98"/>
        <v/>
      </c>
      <c r="AH280" s="22" t="s">
        <v>20</v>
      </c>
      <c r="AI280" s="23">
        <f>+COUNTIF(C281:AG281,"夏休")+COUNTIF(C281:AG281,"冬休")+COUNTIF(C281:AG281,"中止")+COUNTIF(C281:AG281,"工場")+COUNTIF(C281:AG281,"他")</f>
        <v>0</v>
      </c>
    </row>
    <row r="281" spans="2:36" ht="13.5" customHeight="1" x14ac:dyDescent="0.15">
      <c r="B281" s="110" t="s">
        <v>19</v>
      </c>
      <c r="C281" s="112"/>
      <c r="D281" s="103"/>
      <c r="E281" s="103"/>
      <c r="F281" s="103"/>
      <c r="G281" s="103"/>
      <c r="H281" s="103"/>
      <c r="I281" s="103"/>
      <c r="J281" s="103"/>
      <c r="K281" s="103"/>
      <c r="L281" s="103"/>
      <c r="M281" s="103"/>
      <c r="N281" s="103"/>
      <c r="O281" s="103"/>
      <c r="P281" s="103"/>
      <c r="Q281" s="103"/>
      <c r="R281" s="103"/>
      <c r="S281" s="103"/>
      <c r="T281" s="103"/>
      <c r="U281" s="103"/>
      <c r="V281" s="103"/>
      <c r="W281" s="103"/>
      <c r="X281" s="103"/>
      <c r="Y281" s="103"/>
      <c r="Z281" s="103"/>
      <c r="AA281" s="103"/>
      <c r="AB281" s="103"/>
      <c r="AC281" s="103"/>
      <c r="AD281" s="103"/>
      <c r="AE281" s="103"/>
      <c r="AF281" s="103"/>
      <c r="AG281" s="104"/>
      <c r="AH281" s="25" t="s">
        <v>2</v>
      </c>
      <c r="AI281" s="26">
        <f>COUNT(C279:AG279)-AI280</f>
        <v>0</v>
      </c>
    </row>
    <row r="282" spans="2:36" ht="13.5" customHeight="1" x14ac:dyDescent="0.15">
      <c r="B282" s="111"/>
      <c r="C282" s="112"/>
      <c r="D282" s="103"/>
      <c r="E282" s="103"/>
      <c r="F282" s="103"/>
      <c r="G282" s="103"/>
      <c r="H282" s="103"/>
      <c r="I282" s="103"/>
      <c r="J282" s="103"/>
      <c r="K282" s="103"/>
      <c r="L282" s="103"/>
      <c r="M282" s="103"/>
      <c r="N282" s="103"/>
      <c r="O282" s="103"/>
      <c r="P282" s="103"/>
      <c r="Q282" s="103"/>
      <c r="R282" s="103"/>
      <c r="S282" s="103"/>
      <c r="T282" s="103"/>
      <c r="U282" s="103"/>
      <c r="V282" s="103"/>
      <c r="W282" s="103"/>
      <c r="X282" s="103"/>
      <c r="Y282" s="103"/>
      <c r="Z282" s="103"/>
      <c r="AA282" s="103"/>
      <c r="AB282" s="103"/>
      <c r="AC282" s="103"/>
      <c r="AD282" s="103"/>
      <c r="AE282" s="103"/>
      <c r="AF282" s="103"/>
      <c r="AG282" s="104"/>
      <c r="AH282" s="25" t="s">
        <v>6</v>
      </c>
      <c r="AI282" s="27">
        <f>+COUNTIF(C283:AG284,"休")</f>
        <v>0</v>
      </c>
      <c r="AJ282" s="28" t="e">
        <f>IF(AI283&gt;0.285,"",IF(AI282&lt;AI279,"←計画日数が足りません",""))</f>
        <v>#DIV/0!</v>
      </c>
    </row>
    <row r="283" spans="2:36" ht="13.5" customHeight="1" x14ac:dyDescent="0.15">
      <c r="B283" s="105" t="s">
        <v>0</v>
      </c>
      <c r="C283" s="106"/>
      <c r="D283" s="97"/>
      <c r="E283" s="97"/>
      <c r="F283" s="97"/>
      <c r="G283" s="97"/>
      <c r="H283" s="97"/>
      <c r="I283" s="97"/>
      <c r="J283" s="97"/>
      <c r="K283" s="97"/>
      <c r="L283" s="97"/>
      <c r="M283" s="97"/>
      <c r="N283" s="97"/>
      <c r="O283" s="97"/>
      <c r="P283" s="97"/>
      <c r="Q283" s="97"/>
      <c r="R283" s="97"/>
      <c r="S283" s="97"/>
      <c r="T283" s="97"/>
      <c r="U283" s="97"/>
      <c r="V283" s="97"/>
      <c r="W283" s="97"/>
      <c r="X283" s="97"/>
      <c r="Y283" s="97"/>
      <c r="Z283" s="97"/>
      <c r="AA283" s="97"/>
      <c r="AB283" s="97"/>
      <c r="AC283" s="97"/>
      <c r="AD283" s="97"/>
      <c r="AE283" s="97"/>
      <c r="AF283" s="97"/>
      <c r="AG283" s="98"/>
      <c r="AH283" s="25" t="s">
        <v>8</v>
      </c>
      <c r="AI283" s="29" t="e">
        <f>+AI282/AI281</f>
        <v>#DIV/0!</v>
      </c>
    </row>
    <row r="284" spans="2:36" x14ac:dyDescent="0.15">
      <c r="B284" s="105"/>
      <c r="C284" s="106"/>
      <c r="D284" s="97"/>
      <c r="E284" s="97"/>
      <c r="F284" s="97"/>
      <c r="G284" s="97"/>
      <c r="H284" s="97"/>
      <c r="I284" s="97"/>
      <c r="J284" s="97"/>
      <c r="K284" s="97"/>
      <c r="L284" s="97"/>
      <c r="M284" s="97"/>
      <c r="N284" s="97"/>
      <c r="O284" s="97"/>
      <c r="P284" s="97"/>
      <c r="Q284" s="97"/>
      <c r="R284" s="97"/>
      <c r="S284" s="97"/>
      <c r="T284" s="97"/>
      <c r="U284" s="97"/>
      <c r="V284" s="97"/>
      <c r="W284" s="97"/>
      <c r="X284" s="97"/>
      <c r="Y284" s="97"/>
      <c r="Z284" s="97"/>
      <c r="AA284" s="97"/>
      <c r="AB284" s="97"/>
      <c r="AC284" s="97"/>
      <c r="AD284" s="97"/>
      <c r="AE284" s="97"/>
      <c r="AF284" s="97"/>
      <c r="AG284" s="98"/>
      <c r="AH284" s="25" t="s">
        <v>9</v>
      </c>
      <c r="AI284" s="27">
        <f>+COUNTA(C285:AG286)</f>
        <v>0</v>
      </c>
    </row>
    <row r="285" spans="2:36" x14ac:dyDescent="0.15">
      <c r="B285" s="99" t="s">
        <v>7</v>
      </c>
      <c r="C285" s="101"/>
      <c r="D285" s="95"/>
      <c r="E285" s="95"/>
      <c r="F285" s="95"/>
      <c r="G285" s="95"/>
      <c r="H285" s="95"/>
      <c r="I285" s="95"/>
      <c r="J285" s="95"/>
      <c r="K285" s="95"/>
      <c r="L285" s="95"/>
      <c r="M285" s="95"/>
      <c r="N285" s="95"/>
      <c r="O285" s="95"/>
      <c r="P285" s="95"/>
      <c r="Q285" s="95"/>
      <c r="R285" s="95"/>
      <c r="S285" s="95"/>
      <c r="T285" s="95"/>
      <c r="U285" s="95"/>
      <c r="V285" s="95"/>
      <c r="W285" s="95"/>
      <c r="X285" s="95"/>
      <c r="Y285" s="95"/>
      <c r="Z285" s="95"/>
      <c r="AA285" s="95"/>
      <c r="AB285" s="95"/>
      <c r="AC285" s="95"/>
      <c r="AD285" s="95"/>
      <c r="AE285" s="95"/>
      <c r="AF285" s="95"/>
      <c r="AG285" s="93"/>
      <c r="AH285" s="30" t="s">
        <v>4</v>
      </c>
      <c r="AI285" s="31" t="e">
        <f>+AI284/AI281</f>
        <v>#DIV/0!</v>
      </c>
    </row>
    <row r="286" spans="2:36" x14ac:dyDescent="0.15">
      <c r="B286" s="100"/>
      <c r="C286" s="102"/>
      <c r="D286" s="96"/>
      <c r="E286" s="96"/>
      <c r="F286" s="96"/>
      <c r="G286" s="96"/>
      <c r="H286" s="96"/>
      <c r="I286" s="96"/>
      <c r="J286" s="96"/>
      <c r="K286" s="96"/>
      <c r="L286" s="96"/>
      <c r="M286" s="96"/>
      <c r="N286" s="96"/>
      <c r="O286" s="96"/>
      <c r="P286" s="96"/>
      <c r="Q286" s="96"/>
      <c r="R286" s="96"/>
      <c r="S286" s="96"/>
      <c r="T286" s="96"/>
      <c r="U286" s="96"/>
      <c r="V286" s="96"/>
      <c r="W286" s="96"/>
      <c r="X286" s="96"/>
      <c r="Y286" s="96"/>
      <c r="Z286" s="96"/>
      <c r="AA286" s="96"/>
      <c r="AB286" s="96"/>
      <c r="AC286" s="96"/>
      <c r="AD286" s="96"/>
      <c r="AE286" s="96"/>
      <c r="AF286" s="96"/>
      <c r="AG286" s="94"/>
      <c r="AH286" s="32" t="s">
        <v>13</v>
      </c>
      <c r="AI286" s="33" t="str">
        <f>IF(7&gt;AI281,"対象外",IF(AI284&gt;=AI279,"OK","NG"))</f>
        <v>対象外</v>
      </c>
      <c r="AJ286" s="28" t="str">
        <f>IF(AI286="対象外","←７日間に満たない期間は達成判定の対象外",IF(AI286="NG","←月単位未達成","←月単位達成"))</f>
        <v>←７日間に満たない期間は達成判定の対象外</v>
      </c>
    </row>
    <row r="287" spans="2:36" hidden="1" x14ac:dyDescent="0.15">
      <c r="C287" s="42" t="e">
        <f t="shared" ref="C287:AG287" si="99">IF(AND(DAY(C279)&gt;=22,DAY(C279)&lt;=28,C280="土"),1,0)</f>
        <v>#VALUE!</v>
      </c>
      <c r="D287" s="42" t="e">
        <f t="shared" si="99"/>
        <v>#VALUE!</v>
      </c>
      <c r="E287" s="42" t="e">
        <f t="shared" si="99"/>
        <v>#VALUE!</v>
      </c>
      <c r="F287" s="42" t="e">
        <f t="shared" si="99"/>
        <v>#VALUE!</v>
      </c>
      <c r="G287" s="42" t="e">
        <f t="shared" si="99"/>
        <v>#VALUE!</v>
      </c>
      <c r="H287" s="42" t="e">
        <f t="shared" si="99"/>
        <v>#VALUE!</v>
      </c>
      <c r="I287" s="42" t="e">
        <f t="shared" si="99"/>
        <v>#VALUE!</v>
      </c>
      <c r="J287" s="42" t="e">
        <f t="shared" si="99"/>
        <v>#VALUE!</v>
      </c>
      <c r="K287" s="42" t="e">
        <f t="shared" si="99"/>
        <v>#VALUE!</v>
      </c>
      <c r="L287" s="42" t="e">
        <f t="shared" si="99"/>
        <v>#VALUE!</v>
      </c>
      <c r="M287" s="42" t="e">
        <f t="shared" si="99"/>
        <v>#VALUE!</v>
      </c>
      <c r="N287" s="42" t="e">
        <f t="shared" si="99"/>
        <v>#VALUE!</v>
      </c>
      <c r="O287" s="42" t="e">
        <f t="shared" si="99"/>
        <v>#VALUE!</v>
      </c>
      <c r="P287" s="42" t="e">
        <f t="shared" si="99"/>
        <v>#VALUE!</v>
      </c>
      <c r="Q287" s="42" t="e">
        <f t="shared" si="99"/>
        <v>#VALUE!</v>
      </c>
      <c r="R287" s="42" t="e">
        <f t="shared" si="99"/>
        <v>#VALUE!</v>
      </c>
      <c r="S287" s="42" t="e">
        <f t="shared" si="99"/>
        <v>#VALUE!</v>
      </c>
      <c r="T287" s="42" t="e">
        <f t="shared" si="99"/>
        <v>#VALUE!</v>
      </c>
      <c r="U287" s="42" t="e">
        <f t="shared" si="99"/>
        <v>#VALUE!</v>
      </c>
      <c r="V287" s="42" t="e">
        <f t="shared" si="99"/>
        <v>#VALUE!</v>
      </c>
      <c r="W287" s="42" t="e">
        <f t="shared" si="99"/>
        <v>#VALUE!</v>
      </c>
      <c r="X287" s="42" t="e">
        <f t="shared" si="99"/>
        <v>#VALUE!</v>
      </c>
      <c r="Y287" s="42" t="e">
        <f t="shared" si="99"/>
        <v>#VALUE!</v>
      </c>
      <c r="Z287" s="42" t="e">
        <f t="shared" si="99"/>
        <v>#VALUE!</v>
      </c>
      <c r="AA287" s="42" t="e">
        <f t="shared" si="99"/>
        <v>#VALUE!</v>
      </c>
      <c r="AB287" s="42" t="e">
        <f t="shared" si="99"/>
        <v>#VALUE!</v>
      </c>
      <c r="AC287" s="42" t="e">
        <f t="shared" si="99"/>
        <v>#VALUE!</v>
      </c>
      <c r="AD287" s="42" t="e">
        <f t="shared" si="99"/>
        <v>#VALUE!</v>
      </c>
      <c r="AE287" s="42" t="e">
        <f t="shared" si="99"/>
        <v>#VALUE!</v>
      </c>
      <c r="AF287" s="42" t="e">
        <f t="shared" si="99"/>
        <v>#VALUE!</v>
      </c>
      <c r="AG287" s="42" t="e">
        <f t="shared" si="99"/>
        <v>#VALUE!</v>
      </c>
      <c r="AH287" s="43" t="s">
        <v>21</v>
      </c>
      <c r="AI287" s="44">
        <f>_xlfn.AGGREGATE(9,6,C287:AG287)</f>
        <v>0</v>
      </c>
      <c r="AJ287" s="28"/>
    </row>
    <row r="288" spans="2:36" hidden="1" x14ac:dyDescent="0.15">
      <c r="C288" s="45" t="e">
        <f t="shared" ref="C288:AG288" si="100">IF(AND(DAY(C279)&gt;=22,DAY(C279)&lt;=28,C280="土",OR(C285="休",C285="雨")),1,0)</f>
        <v>#VALUE!</v>
      </c>
      <c r="D288" s="45" t="e">
        <f t="shared" si="100"/>
        <v>#VALUE!</v>
      </c>
      <c r="E288" s="45" t="e">
        <f t="shared" si="100"/>
        <v>#VALUE!</v>
      </c>
      <c r="F288" s="45" t="e">
        <f t="shared" si="100"/>
        <v>#VALUE!</v>
      </c>
      <c r="G288" s="45" t="e">
        <f t="shared" si="100"/>
        <v>#VALUE!</v>
      </c>
      <c r="H288" s="45" t="e">
        <f t="shared" si="100"/>
        <v>#VALUE!</v>
      </c>
      <c r="I288" s="45" t="e">
        <f t="shared" si="100"/>
        <v>#VALUE!</v>
      </c>
      <c r="J288" s="45" t="e">
        <f t="shared" si="100"/>
        <v>#VALUE!</v>
      </c>
      <c r="K288" s="45" t="e">
        <f t="shared" si="100"/>
        <v>#VALUE!</v>
      </c>
      <c r="L288" s="45" t="e">
        <f t="shared" si="100"/>
        <v>#VALUE!</v>
      </c>
      <c r="M288" s="45" t="e">
        <f t="shared" si="100"/>
        <v>#VALUE!</v>
      </c>
      <c r="N288" s="45" t="e">
        <f t="shared" si="100"/>
        <v>#VALUE!</v>
      </c>
      <c r="O288" s="45" t="e">
        <f t="shared" si="100"/>
        <v>#VALUE!</v>
      </c>
      <c r="P288" s="45" t="e">
        <f t="shared" si="100"/>
        <v>#VALUE!</v>
      </c>
      <c r="Q288" s="45" t="e">
        <f t="shared" si="100"/>
        <v>#VALUE!</v>
      </c>
      <c r="R288" s="45" t="e">
        <f t="shared" si="100"/>
        <v>#VALUE!</v>
      </c>
      <c r="S288" s="45" t="e">
        <f t="shared" si="100"/>
        <v>#VALUE!</v>
      </c>
      <c r="T288" s="45" t="e">
        <f t="shared" si="100"/>
        <v>#VALUE!</v>
      </c>
      <c r="U288" s="45" t="e">
        <f t="shared" si="100"/>
        <v>#VALUE!</v>
      </c>
      <c r="V288" s="45" t="e">
        <f t="shared" si="100"/>
        <v>#VALUE!</v>
      </c>
      <c r="W288" s="45" t="e">
        <f t="shared" si="100"/>
        <v>#VALUE!</v>
      </c>
      <c r="X288" s="45" t="e">
        <f t="shared" si="100"/>
        <v>#VALUE!</v>
      </c>
      <c r="Y288" s="45" t="e">
        <f t="shared" si="100"/>
        <v>#VALUE!</v>
      </c>
      <c r="Z288" s="45" t="e">
        <f t="shared" si="100"/>
        <v>#VALUE!</v>
      </c>
      <c r="AA288" s="45" t="e">
        <f t="shared" si="100"/>
        <v>#VALUE!</v>
      </c>
      <c r="AB288" s="45" t="e">
        <f t="shared" si="100"/>
        <v>#VALUE!</v>
      </c>
      <c r="AC288" s="45" t="e">
        <f t="shared" si="100"/>
        <v>#VALUE!</v>
      </c>
      <c r="AD288" s="45" t="e">
        <f t="shared" si="100"/>
        <v>#VALUE!</v>
      </c>
      <c r="AE288" s="45" t="e">
        <f t="shared" si="100"/>
        <v>#VALUE!</v>
      </c>
      <c r="AF288" s="45" t="e">
        <f t="shared" si="100"/>
        <v>#VALUE!</v>
      </c>
      <c r="AG288" s="45" t="e">
        <f t="shared" si="100"/>
        <v>#VALUE!</v>
      </c>
      <c r="AH288" s="43" t="s">
        <v>22</v>
      </c>
      <c r="AI288" s="44">
        <f>_xlfn.AGGREGATE(9,6,C288:AG288)</f>
        <v>0</v>
      </c>
      <c r="AJ288" s="28"/>
    </row>
    <row r="290" spans="2:36" hidden="1" x14ac:dyDescent="0.15">
      <c r="C290" s="2" t="e">
        <f>YEAR(C293)</f>
        <v>#VALUE!</v>
      </c>
      <c r="D290" s="2" t="e">
        <f>MONTH(C293)</f>
        <v>#VALUE!</v>
      </c>
    </row>
    <row r="291" spans="2:36" x14ac:dyDescent="0.15">
      <c r="B291" s="6" t="s">
        <v>14</v>
      </c>
      <c r="C291" s="107" t="e">
        <f>C293</f>
        <v>#VALUE!</v>
      </c>
      <c r="D291" s="108"/>
      <c r="E291" s="108"/>
      <c r="F291" s="108"/>
      <c r="G291" s="108"/>
      <c r="H291" s="108"/>
      <c r="I291" s="108"/>
      <c r="J291" s="108"/>
      <c r="K291" s="108"/>
      <c r="L291" s="108"/>
      <c r="M291" s="108"/>
      <c r="N291" s="108"/>
      <c r="O291" s="108"/>
      <c r="P291" s="108"/>
      <c r="Q291" s="108"/>
      <c r="R291" s="108"/>
      <c r="S291" s="108"/>
      <c r="T291" s="108"/>
      <c r="U291" s="108"/>
      <c r="V291" s="108"/>
      <c r="W291" s="108"/>
      <c r="X291" s="108"/>
      <c r="Y291" s="108"/>
      <c r="Z291" s="108"/>
      <c r="AA291" s="108"/>
      <c r="AB291" s="108"/>
      <c r="AC291" s="108"/>
      <c r="AD291" s="108"/>
      <c r="AE291" s="108"/>
      <c r="AF291" s="108"/>
      <c r="AG291" s="108"/>
      <c r="AH291" s="108"/>
      <c r="AI291" s="109"/>
    </row>
    <row r="292" spans="2:36" hidden="1" x14ac:dyDescent="0.15">
      <c r="B292" s="34"/>
      <c r="C292" s="21" t="e">
        <f>DATE($C290,$D290,1)</f>
        <v>#VALUE!</v>
      </c>
      <c r="D292" s="21" t="e">
        <f t="shared" ref="D292:AG292" si="101">C292+1</f>
        <v>#VALUE!</v>
      </c>
      <c r="E292" s="21" t="e">
        <f t="shared" si="101"/>
        <v>#VALUE!</v>
      </c>
      <c r="F292" s="21" t="e">
        <f t="shared" si="101"/>
        <v>#VALUE!</v>
      </c>
      <c r="G292" s="21" t="e">
        <f t="shared" si="101"/>
        <v>#VALUE!</v>
      </c>
      <c r="H292" s="21" t="e">
        <f t="shared" si="101"/>
        <v>#VALUE!</v>
      </c>
      <c r="I292" s="21" t="e">
        <f t="shared" si="101"/>
        <v>#VALUE!</v>
      </c>
      <c r="J292" s="21" t="e">
        <f t="shared" si="101"/>
        <v>#VALUE!</v>
      </c>
      <c r="K292" s="21" t="e">
        <f t="shared" si="101"/>
        <v>#VALUE!</v>
      </c>
      <c r="L292" s="21" t="e">
        <f t="shared" si="101"/>
        <v>#VALUE!</v>
      </c>
      <c r="M292" s="21" t="e">
        <f t="shared" si="101"/>
        <v>#VALUE!</v>
      </c>
      <c r="N292" s="21" t="e">
        <f t="shared" si="101"/>
        <v>#VALUE!</v>
      </c>
      <c r="O292" s="21" t="e">
        <f t="shared" si="101"/>
        <v>#VALUE!</v>
      </c>
      <c r="P292" s="21" t="e">
        <f t="shared" si="101"/>
        <v>#VALUE!</v>
      </c>
      <c r="Q292" s="21" t="e">
        <f t="shared" si="101"/>
        <v>#VALUE!</v>
      </c>
      <c r="R292" s="21" t="e">
        <f t="shared" si="101"/>
        <v>#VALUE!</v>
      </c>
      <c r="S292" s="21" t="e">
        <f t="shared" si="101"/>
        <v>#VALUE!</v>
      </c>
      <c r="T292" s="21" t="e">
        <f t="shared" si="101"/>
        <v>#VALUE!</v>
      </c>
      <c r="U292" s="21" t="e">
        <f t="shared" si="101"/>
        <v>#VALUE!</v>
      </c>
      <c r="V292" s="21" t="e">
        <f t="shared" si="101"/>
        <v>#VALUE!</v>
      </c>
      <c r="W292" s="21" t="e">
        <f t="shared" si="101"/>
        <v>#VALUE!</v>
      </c>
      <c r="X292" s="21" t="e">
        <f t="shared" si="101"/>
        <v>#VALUE!</v>
      </c>
      <c r="Y292" s="21" t="e">
        <f t="shared" si="101"/>
        <v>#VALUE!</v>
      </c>
      <c r="Z292" s="21" t="e">
        <f t="shared" si="101"/>
        <v>#VALUE!</v>
      </c>
      <c r="AA292" s="21" t="e">
        <f t="shared" si="101"/>
        <v>#VALUE!</v>
      </c>
      <c r="AB292" s="21" t="e">
        <f t="shared" si="101"/>
        <v>#VALUE!</v>
      </c>
      <c r="AC292" s="21" t="e">
        <f t="shared" si="101"/>
        <v>#VALUE!</v>
      </c>
      <c r="AD292" s="21" t="e">
        <f t="shared" si="101"/>
        <v>#VALUE!</v>
      </c>
      <c r="AE292" s="21" t="e">
        <f t="shared" si="101"/>
        <v>#VALUE!</v>
      </c>
      <c r="AF292" s="21" t="e">
        <f t="shared" si="101"/>
        <v>#VALUE!</v>
      </c>
      <c r="AG292" s="21" t="e">
        <f t="shared" si="101"/>
        <v>#VALUE!</v>
      </c>
      <c r="AH292" s="35"/>
      <c r="AI292" s="36"/>
    </row>
    <row r="293" spans="2:36" x14ac:dyDescent="0.15">
      <c r="B293" s="19" t="s">
        <v>15</v>
      </c>
      <c r="C293" s="37" t="e">
        <f>IF(EDATE(C278,1)&gt;$G$5,"",EDATE(C278,1))</f>
        <v>#VALUE!</v>
      </c>
      <c r="D293" s="21" t="e">
        <f t="shared" ref="D293:AG293" si="102">IF(D292&gt;$G$5,"",IF(C293=EOMONTH(DATE($C290,$D290,1),0),"",IF(C293="","",C293+1)))</f>
        <v>#VALUE!</v>
      </c>
      <c r="E293" s="21" t="e">
        <f t="shared" si="102"/>
        <v>#VALUE!</v>
      </c>
      <c r="F293" s="21" t="e">
        <f t="shared" si="102"/>
        <v>#VALUE!</v>
      </c>
      <c r="G293" s="21" t="e">
        <f t="shared" si="102"/>
        <v>#VALUE!</v>
      </c>
      <c r="H293" s="21" t="e">
        <f t="shared" si="102"/>
        <v>#VALUE!</v>
      </c>
      <c r="I293" s="21" t="e">
        <f t="shared" si="102"/>
        <v>#VALUE!</v>
      </c>
      <c r="J293" s="21" t="e">
        <f t="shared" si="102"/>
        <v>#VALUE!</v>
      </c>
      <c r="K293" s="21" t="e">
        <f t="shared" si="102"/>
        <v>#VALUE!</v>
      </c>
      <c r="L293" s="21" t="e">
        <f t="shared" si="102"/>
        <v>#VALUE!</v>
      </c>
      <c r="M293" s="21" t="e">
        <f t="shared" si="102"/>
        <v>#VALUE!</v>
      </c>
      <c r="N293" s="21" t="e">
        <f t="shared" si="102"/>
        <v>#VALUE!</v>
      </c>
      <c r="O293" s="21" t="e">
        <f t="shared" si="102"/>
        <v>#VALUE!</v>
      </c>
      <c r="P293" s="21" t="e">
        <f t="shared" si="102"/>
        <v>#VALUE!</v>
      </c>
      <c r="Q293" s="21" t="e">
        <f t="shared" si="102"/>
        <v>#VALUE!</v>
      </c>
      <c r="R293" s="21" t="e">
        <f t="shared" si="102"/>
        <v>#VALUE!</v>
      </c>
      <c r="S293" s="21" t="e">
        <f t="shared" si="102"/>
        <v>#VALUE!</v>
      </c>
      <c r="T293" s="21" t="e">
        <f t="shared" si="102"/>
        <v>#VALUE!</v>
      </c>
      <c r="U293" s="21" t="e">
        <f t="shared" si="102"/>
        <v>#VALUE!</v>
      </c>
      <c r="V293" s="21" t="e">
        <f t="shared" si="102"/>
        <v>#VALUE!</v>
      </c>
      <c r="W293" s="21" t="e">
        <f t="shared" si="102"/>
        <v>#VALUE!</v>
      </c>
      <c r="X293" s="21" t="e">
        <f t="shared" si="102"/>
        <v>#VALUE!</v>
      </c>
      <c r="Y293" s="21" t="e">
        <f t="shared" si="102"/>
        <v>#VALUE!</v>
      </c>
      <c r="Z293" s="21" t="e">
        <f t="shared" si="102"/>
        <v>#VALUE!</v>
      </c>
      <c r="AA293" s="21" t="e">
        <f t="shared" si="102"/>
        <v>#VALUE!</v>
      </c>
      <c r="AB293" s="21" t="e">
        <f t="shared" si="102"/>
        <v>#VALUE!</v>
      </c>
      <c r="AC293" s="21" t="e">
        <f t="shared" si="102"/>
        <v>#VALUE!</v>
      </c>
      <c r="AD293" s="21" t="e">
        <f t="shared" si="102"/>
        <v>#VALUE!</v>
      </c>
      <c r="AE293" s="21" t="e">
        <f t="shared" si="102"/>
        <v>#VALUE!</v>
      </c>
      <c r="AF293" s="21" t="e">
        <f t="shared" si="102"/>
        <v>#VALUE!</v>
      </c>
      <c r="AG293" s="21" t="e">
        <f t="shared" si="102"/>
        <v>#VALUE!</v>
      </c>
      <c r="AH293" s="22" t="s">
        <v>16</v>
      </c>
      <c r="AI293" s="23">
        <f>+COUNTIFS(C294:AG294,"土",C295:AG295,"")+COUNTIFS(C294:AG294,"日",C295:AG295,"")</f>
        <v>0</v>
      </c>
    </row>
    <row r="294" spans="2:36" x14ac:dyDescent="0.15">
      <c r="B294" s="24" t="s">
        <v>5</v>
      </c>
      <c r="C294" s="46" t="str">
        <f>IFERROR(TEXT(WEEKDAY(+C293),"aaa"),"")</f>
        <v/>
      </c>
      <c r="D294" s="46" t="str">
        <f t="shared" ref="D294:AG294" si="103">IFERROR(TEXT(WEEKDAY(+D293),"aaa"),"")</f>
        <v/>
      </c>
      <c r="E294" s="46" t="str">
        <f t="shared" si="103"/>
        <v/>
      </c>
      <c r="F294" s="46" t="str">
        <f t="shared" si="103"/>
        <v/>
      </c>
      <c r="G294" s="46" t="str">
        <f t="shared" si="103"/>
        <v/>
      </c>
      <c r="H294" s="46" t="str">
        <f t="shared" si="103"/>
        <v/>
      </c>
      <c r="I294" s="46" t="str">
        <f t="shared" si="103"/>
        <v/>
      </c>
      <c r="J294" s="46" t="str">
        <f t="shared" si="103"/>
        <v/>
      </c>
      <c r="K294" s="46" t="str">
        <f t="shared" si="103"/>
        <v/>
      </c>
      <c r="L294" s="46" t="str">
        <f t="shared" si="103"/>
        <v/>
      </c>
      <c r="M294" s="46" t="str">
        <f t="shared" si="103"/>
        <v/>
      </c>
      <c r="N294" s="46" t="str">
        <f t="shared" si="103"/>
        <v/>
      </c>
      <c r="O294" s="46" t="str">
        <f t="shared" si="103"/>
        <v/>
      </c>
      <c r="P294" s="46" t="str">
        <f t="shared" si="103"/>
        <v/>
      </c>
      <c r="Q294" s="46" t="str">
        <f t="shared" si="103"/>
        <v/>
      </c>
      <c r="R294" s="46" t="str">
        <f t="shared" si="103"/>
        <v/>
      </c>
      <c r="S294" s="46" t="str">
        <f t="shared" si="103"/>
        <v/>
      </c>
      <c r="T294" s="46" t="str">
        <f t="shared" si="103"/>
        <v/>
      </c>
      <c r="U294" s="46" t="str">
        <f t="shared" si="103"/>
        <v/>
      </c>
      <c r="V294" s="46" t="str">
        <f t="shared" si="103"/>
        <v/>
      </c>
      <c r="W294" s="46" t="str">
        <f t="shared" si="103"/>
        <v/>
      </c>
      <c r="X294" s="46" t="str">
        <f t="shared" si="103"/>
        <v/>
      </c>
      <c r="Y294" s="46" t="str">
        <f t="shared" si="103"/>
        <v/>
      </c>
      <c r="Z294" s="46" t="str">
        <f t="shared" si="103"/>
        <v/>
      </c>
      <c r="AA294" s="46" t="str">
        <f t="shared" si="103"/>
        <v/>
      </c>
      <c r="AB294" s="46" t="str">
        <f t="shared" si="103"/>
        <v/>
      </c>
      <c r="AC294" s="46" t="str">
        <f t="shared" si="103"/>
        <v/>
      </c>
      <c r="AD294" s="46" t="str">
        <f t="shared" si="103"/>
        <v/>
      </c>
      <c r="AE294" s="46" t="str">
        <f t="shared" si="103"/>
        <v/>
      </c>
      <c r="AF294" s="46" t="str">
        <f t="shared" si="103"/>
        <v/>
      </c>
      <c r="AG294" s="46" t="str">
        <f t="shared" si="103"/>
        <v/>
      </c>
      <c r="AH294" s="22" t="s">
        <v>20</v>
      </c>
      <c r="AI294" s="23">
        <f>+COUNTIF(C295:AG295,"夏休")+COUNTIF(C295:AG295,"冬休")+COUNTIF(C295:AG295,"中止")+COUNTIF(C295:AG295,"工場")+COUNTIF(C295:AG295,"他")</f>
        <v>0</v>
      </c>
    </row>
    <row r="295" spans="2:36" ht="13.5" customHeight="1" x14ac:dyDescent="0.15">
      <c r="B295" s="110" t="s">
        <v>19</v>
      </c>
      <c r="C295" s="112"/>
      <c r="D295" s="103"/>
      <c r="E295" s="103"/>
      <c r="F295" s="103"/>
      <c r="G295" s="103"/>
      <c r="H295" s="103"/>
      <c r="I295" s="103"/>
      <c r="J295" s="103"/>
      <c r="K295" s="103"/>
      <c r="L295" s="103"/>
      <c r="M295" s="103"/>
      <c r="N295" s="103"/>
      <c r="O295" s="103"/>
      <c r="P295" s="103"/>
      <c r="Q295" s="103"/>
      <c r="R295" s="103"/>
      <c r="S295" s="103"/>
      <c r="T295" s="103"/>
      <c r="U295" s="103"/>
      <c r="V295" s="103"/>
      <c r="W295" s="103"/>
      <c r="X295" s="103"/>
      <c r="Y295" s="103"/>
      <c r="Z295" s="103"/>
      <c r="AA295" s="103"/>
      <c r="AB295" s="103"/>
      <c r="AC295" s="103"/>
      <c r="AD295" s="103"/>
      <c r="AE295" s="103"/>
      <c r="AF295" s="103"/>
      <c r="AG295" s="104"/>
      <c r="AH295" s="25" t="s">
        <v>2</v>
      </c>
      <c r="AI295" s="26">
        <f>COUNT(C293:AG293)-AI294</f>
        <v>0</v>
      </c>
    </row>
    <row r="296" spans="2:36" ht="13.5" customHeight="1" x14ac:dyDescent="0.15">
      <c r="B296" s="111"/>
      <c r="C296" s="112"/>
      <c r="D296" s="103"/>
      <c r="E296" s="103"/>
      <c r="F296" s="103"/>
      <c r="G296" s="103"/>
      <c r="H296" s="103"/>
      <c r="I296" s="103"/>
      <c r="J296" s="103"/>
      <c r="K296" s="103"/>
      <c r="L296" s="103"/>
      <c r="M296" s="103"/>
      <c r="N296" s="103"/>
      <c r="O296" s="103"/>
      <c r="P296" s="103"/>
      <c r="Q296" s="103"/>
      <c r="R296" s="103"/>
      <c r="S296" s="103"/>
      <c r="T296" s="103"/>
      <c r="U296" s="103"/>
      <c r="V296" s="103"/>
      <c r="W296" s="103"/>
      <c r="X296" s="103"/>
      <c r="Y296" s="103"/>
      <c r="Z296" s="103"/>
      <c r="AA296" s="103"/>
      <c r="AB296" s="103"/>
      <c r="AC296" s="103"/>
      <c r="AD296" s="103"/>
      <c r="AE296" s="103"/>
      <c r="AF296" s="103"/>
      <c r="AG296" s="104"/>
      <c r="AH296" s="25" t="s">
        <v>6</v>
      </c>
      <c r="AI296" s="27">
        <f>+COUNTIF(C297:AG298,"休")</f>
        <v>0</v>
      </c>
      <c r="AJ296" s="28" t="e">
        <f>IF(AI297&gt;0.285,"",IF(AI296&lt;AI293,"←計画日数が足りません",""))</f>
        <v>#DIV/0!</v>
      </c>
    </row>
    <row r="297" spans="2:36" ht="13.5" customHeight="1" x14ac:dyDescent="0.15">
      <c r="B297" s="105" t="s">
        <v>0</v>
      </c>
      <c r="C297" s="106"/>
      <c r="D297" s="97"/>
      <c r="E297" s="97"/>
      <c r="F297" s="97"/>
      <c r="G297" s="97"/>
      <c r="H297" s="97"/>
      <c r="I297" s="97"/>
      <c r="J297" s="97"/>
      <c r="K297" s="97"/>
      <c r="L297" s="97"/>
      <c r="M297" s="97"/>
      <c r="N297" s="97"/>
      <c r="O297" s="97"/>
      <c r="P297" s="97"/>
      <c r="Q297" s="97"/>
      <c r="R297" s="97"/>
      <c r="S297" s="97"/>
      <c r="T297" s="97"/>
      <c r="U297" s="97"/>
      <c r="V297" s="97"/>
      <c r="W297" s="97"/>
      <c r="X297" s="97"/>
      <c r="Y297" s="97"/>
      <c r="Z297" s="97"/>
      <c r="AA297" s="97"/>
      <c r="AB297" s="97"/>
      <c r="AC297" s="97"/>
      <c r="AD297" s="97"/>
      <c r="AE297" s="97"/>
      <c r="AF297" s="97"/>
      <c r="AG297" s="98"/>
      <c r="AH297" s="25" t="s">
        <v>8</v>
      </c>
      <c r="AI297" s="29" t="e">
        <f>+AI296/AI295</f>
        <v>#DIV/0!</v>
      </c>
    </row>
    <row r="298" spans="2:36" x14ac:dyDescent="0.15">
      <c r="B298" s="105"/>
      <c r="C298" s="106"/>
      <c r="D298" s="97"/>
      <c r="E298" s="97"/>
      <c r="F298" s="97"/>
      <c r="G298" s="97"/>
      <c r="H298" s="97"/>
      <c r="I298" s="97"/>
      <c r="J298" s="97"/>
      <c r="K298" s="97"/>
      <c r="L298" s="97"/>
      <c r="M298" s="97"/>
      <c r="N298" s="97"/>
      <c r="O298" s="97"/>
      <c r="P298" s="97"/>
      <c r="Q298" s="97"/>
      <c r="R298" s="97"/>
      <c r="S298" s="97"/>
      <c r="T298" s="97"/>
      <c r="U298" s="97"/>
      <c r="V298" s="97"/>
      <c r="W298" s="97"/>
      <c r="X298" s="97"/>
      <c r="Y298" s="97"/>
      <c r="Z298" s="97"/>
      <c r="AA298" s="97"/>
      <c r="AB298" s="97"/>
      <c r="AC298" s="97"/>
      <c r="AD298" s="97"/>
      <c r="AE298" s="97"/>
      <c r="AF298" s="97"/>
      <c r="AG298" s="98"/>
      <c r="AH298" s="25" t="s">
        <v>9</v>
      </c>
      <c r="AI298" s="27">
        <f>+COUNTA(C299:AG300)</f>
        <v>0</v>
      </c>
    </row>
    <row r="299" spans="2:36" x14ac:dyDescent="0.15">
      <c r="B299" s="99" t="s">
        <v>7</v>
      </c>
      <c r="C299" s="101"/>
      <c r="D299" s="95"/>
      <c r="E299" s="95"/>
      <c r="F299" s="95"/>
      <c r="G299" s="95"/>
      <c r="H299" s="95"/>
      <c r="I299" s="95"/>
      <c r="J299" s="95"/>
      <c r="K299" s="95"/>
      <c r="L299" s="95"/>
      <c r="M299" s="95"/>
      <c r="N299" s="95"/>
      <c r="O299" s="95"/>
      <c r="P299" s="95"/>
      <c r="Q299" s="95"/>
      <c r="R299" s="95"/>
      <c r="S299" s="95"/>
      <c r="T299" s="95"/>
      <c r="U299" s="95"/>
      <c r="V299" s="95"/>
      <c r="W299" s="95"/>
      <c r="X299" s="95"/>
      <c r="Y299" s="95"/>
      <c r="Z299" s="95"/>
      <c r="AA299" s="95"/>
      <c r="AB299" s="95"/>
      <c r="AC299" s="95"/>
      <c r="AD299" s="95"/>
      <c r="AE299" s="95"/>
      <c r="AF299" s="95"/>
      <c r="AG299" s="93"/>
      <c r="AH299" s="30" t="s">
        <v>4</v>
      </c>
      <c r="AI299" s="31" t="e">
        <f>+AI298/AI295</f>
        <v>#DIV/0!</v>
      </c>
    </row>
    <row r="300" spans="2:36" x14ac:dyDescent="0.15">
      <c r="B300" s="100"/>
      <c r="C300" s="102"/>
      <c r="D300" s="96"/>
      <c r="E300" s="96"/>
      <c r="F300" s="96"/>
      <c r="G300" s="96"/>
      <c r="H300" s="96"/>
      <c r="I300" s="96"/>
      <c r="J300" s="96"/>
      <c r="K300" s="96"/>
      <c r="L300" s="96"/>
      <c r="M300" s="96"/>
      <c r="N300" s="96"/>
      <c r="O300" s="96"/>
      <c r="P300" s="96"/>
      <c r="Q300" s="96"/>
      <c r="R300" s="96"/>
      <c r="S300" s="96"/>
      <c r="T300" s="96"/>
      <c r="U300" s="96"/>
      <c r="V300" s="96"/>
      <c r="W300" s="96"/>
      <c r="X300" s="96"/>
      <c r="Y300" s="96"/>
      <c r="Z300" s="96"/>
      <c r="AA300" s="96"/>
      <c r="AB300" s="96"/>
      <c r="AC300" s="96"/>
      <c r="AD300" s="96"/>
      <c r="AE300" s="96"/>
      <c r="AF300" s="96"/>
      <c r="AG300" s="94"/>
      <c r="AH300" s="32" t="s">
        <v>13</v>
      </c>
      <c r="AI300" s="33" t="str">
        <f>IF(7&gt;AI295,"対象外",IF(AI298&gt;=AI293,"OK","NG"))</f>
        <v>対象外</v>
      </c>
      <c r="AJ300" s="28" t="str">
        <f>IF(AI300="対象外","←７日間に満たない期間は達成判定の対象外",IF(AI300="NG","←月単位未達成","←月単位達成"))</f>
        <v>←７日間に満たない期間は達成判定の対象外</v>
      </c>
    </row>
    <row r="301" spans="2:36" hidden="1" x14ac:dyDescent="0.15">
      <c r="C301" s="42" t="e">
        <f t="shared" ref="C301:AG301" si="104">IF(AND(DAY(C293)&gt;=22,DAY(C293)&lt;=28,C294="土"),1,0)</f>
        <v>#VALUE!</v>
      </c>
      <c r="D301" s="42" t="e">
        <f t="shared" si="104"/>
        <v>#VALUE!</v>
      </c>
      <c r="E301" s="42" t="e">
        <f t="shared" si="104"/>
        <v>#VALUE!</v>
      </c>
      <c r="F301" s="42" t="e">
        <f t="shared" si="104"/>
        <v>#VALUE!</v>
      </c>
      <c r="G301" s="42" t="e">
        <f t="shared" si="104"/>
        <v>#VALUE!</v>
      </c>
      <c r="H301" s="42" t="e">
        <f t="shared" si="104"/>
        <v>#VALUE!</v>
      </c>
      <c r="I301" s="42" t="e">
        <f t="shared" si="104"/>
        <v>#VALUE!</v>
      </c>
      <c r="J301" s="42" t="e">
        <f t="shared" si="104"/>
        <v>#VALUE!</v>
      </c>
      <c r="K301" s="42" t="e">
        <f t="shared" si="104"/>
        <v>#VALUE!</v>
      </c>
      <c r="L301" s="42" t="e">
        <f t="shared" si="104"/>
        <v>#VALUE!</v>
      </c>
      <c r="M301" s="42" t="e">
        <f t="shared" si="104"/>
        <v>#VALUE!</v>
      </c>
      <c r="N301" s="42" t="e">
        <f t="shared" si="104"/>
        <v>#VALUE!</v>
      </c>
      <c r="O301" s="42" t="e">
        <f t="shared" si="104"/>
        <v>#VALUE!</v>
      </c>
      <c r="P301" s="42" t="e">
        <f t="shared" si="104"/>
        <v>#VALUE!</v>
      </c>
      <c r="Q301" s="42" t="e">
        <f t="shared" si="104"/>
        <v>#VALUE!</v>
      </c>
      <c r="R301" s="42" t="e">
        <f t="shared" si="104"/>
        <v>#VALUE!</v>
      </c>
      <c r="S301" s="42" t="e">
        <f t="shared" si="104"/>
        <v>#VALUE!</v>
      </c>
      <c r="T301" s="42" t="e">
        <f t="shared" si="104"/>
        <v>#VALUE!</v>
      </c>
      <c r="U301" s="42" t="e">
        <f t="shared" si="104"/>
        <v>#VALUE!</v>
      </c>
      <c r="V301" s="42" t="e">
        <f t="shared" si="104"/>
        <v>#VALUE!</v>
      </c>
      <c r="W301" s="42" t="e">
        <f t="shared" si="104"/>
        <v>#VALUE!</v>
      </c>
      <c r="X301" s="42" t="e">
        <f t="shared" si="104"/>
        <v>#VALUE!</v>
      </c>
      <c r="Y301" s="42" t="e">
        <f t="shared" si="104"/>
        <v>#VALUE!</v>
      </c>
      <c r="Z301" s="42" t="e">
        <f t="shared" si="104"/>
        <v>#VALUE!</v>
      </c>
      <c r="AA301" s="42" t="e">
        <f t="shared" si="104"/>
        <v>#VALUE!</v>
      </c>
      <c r="AB301" s="42" t="e">
        <f t="shared" si="104"/>
        <v>#VALUE!</v>
      </c>
      <c r="AC301" s="42" t="e">
        <f t="shared" si="104"/>
        <v>#VALUE!</v>
      </c>
      <c r="AD301" s="42" t="e">
        <f t="shared" si="104"/>
        <v>#VALUE!</v>
      </c>
      <c r="AE301" s="42" t="e">
        <f t="shared" si="104"/>
        <v>#VALUE!</v>
      </c>
      <c r="AF301" s="42" t="e">
        <f t="shared" si="104"/>
        <v>#VALUE!</v>
      </c>
      <c r="AG301" s="42" t="e">
        <f t="shared" si="104"/>
        <v>#VALUE!</v>
      </c>
      <c r="AH301" s="43" t="s">
        <v>21</v>
      </c>
      <c r="AI301" s="44">
        <f>_xlfn.AGGREGATE(9,6,C301:AG301)</f>
        <v>0</v>
      </c>
      <c r="AJ301" s="28"/>
    </row>
    <row r="302" spans="2:36" hidden="1" x14ac:dyDescent="0.15">
      <c r="C302" s="45" t="e">
        <f t="shared" ref="C302:AG302" si="105">IF(AND(DAY(C293)&gt;=22,DAY(C293)&lt;=28,C294="土",OR(C299="休",C299="雨")),1,0)</f>
        <v>#VALUE!</v>
      </c>
      <c r="D302" s="45" t="e">
        <f t="shared" si="105"/>
        <v>#VALUE!</v>
      </c>
      <c r="E302" s="45" t="e">
        <f t="shared" si="105"/>
        <v>#VALUE!</v>
      </c>
      <c r="F302" s="45" t="e">
        <f t="shared" si="105"/>
        <v>#VALUE!</v>
      </c>
      <c r="G302" s="45" t="e">
        <f t="shared" si="105"/>
        <v>#VALUE!</v>
      </c>
      <c r="H302" s="45" t="e">
        <f t="shared" si="105"/>
        <v>#VALUE!</v>
      </c>
      <c r="I302" s="45" t="e">
        <f t="shared" si="105"/>
        <v>#VALUE!</v>
      </c>
      <c r="J302" s="45" t="e">
        <f t="shared" si="105"/>
        <v>#VALUE!</v>
      </c>
      <c r="K302" s="45" t="e">
        <f t="shared" si="105"/>
        <v>#VALUE!</v>
      </c>
      <c r="L302" s="45" t="e">
        <f t="shared" si="105"/>
        <v>#VALUE!</v>
      </c>
      <c r="M302" s="45" t="e">
        <f t="shared" si="105"/>
        <v>#VALUE!</v>
      </c>
      <c r="N302" s="45" t="e">
        <f t="shared" si="105"/>
        <v>#VALUE!</v>
      </c>
      <c r="O302" s="45" t="e">
        <f t="shared" si="105"/>
        <v>#VALUE!</v>
      </c>
      <c r="P302" s="45" t="e">
        <f t="shared" si="105"/>
        <v>#VALUE!</v>
      </c>
      <c r="Q302" s="45" t="e">
        <f t="shared" si="105"/>
        <v>#VALUE!</v>
      </c>
      <c r="R302" s="45" t="e">
        <f t="shared" si="105"/>
        <v>#VALUE!</v>
      </c>
      <c r="S302" s="45" t="e">
        <f t="shared" si="105"/>
        <v>#VALUE!</v>
      </c>
      <c r="T302" s="45" t="e">
        <f t="shared" si="105"/>
        <v>#VALUE!</v>
      </c>
      <c r="U302" s="45" t="e">
        <f t="shared" si="105"/>
        <v>#VALUE!</v>
      </c>
      <c r="V302" s="45" t="e">
        <f t="shared" si="105"/>
        <v>#VALUE!</v>
      </c>
      <c r="W302" s="45" t="e">
        <f t="shared" si="105"/>
        <v>#VALUE!</v>
      </c>
      <c r="X302" s="45" t="e">
        <f t="shared" si="105"/>
        <v>#VALUE!</v>
      </c>
      <c r="Y302" s="45" t="e">
        <f t="shared" si="105"/>
        <v>#VALUE!</v>
      </c>
      <c r="Z302" s="45" t="e">
        <f t="shared" si="105"/>
        <v>#VALUE!</v>
      </c>
      <c r="AA302" s="45" t="e">
        <f t="shared" si="105"/>
        <v>#VALUE!</v>
      </c>
      <c r="AB302" s="45" t="e">
        <f t="shared" si="105"/>
        <v>#VALUE!</v>
      </c>
      <c r="AC302" s="45" t="e">
        <f t="shared" si="105"/>
        <v>#VALUE!</v>
      </c>
      <c r="AD302" s="45" t="e">
        <f t="shared" si="105"/>
        <v>#VALUE!</v>
      </c>
      <c r="AE302" s="45" t="e">
        <f t="shared" si="105"/>
        <v>#VALUE!</v>
      </c>
      <c r="AF302" s="45" t="e">
        <f t="shared" si="105"/>
        <v>#VALUE!</v>
      </c>
      <c r="AG302" s="45" t="e">
        <f t="shared" si="105"/>
        <v>#VALUE!</v>
      </c>
      <c r="AH302" s="43" t="s">
        <v>22</v>
      </c>
      <c r="AI302" s="44">
        <f>_xlfn.AGGREGATE(9,6,C302:AG302)</f>
        <v>0</v>
      </c>
      <c r="AJ302" s="28"/>
    </row>
  </sheetData>
  <mergeCells count="2063">
    <mergeCell ref="AG299:AG300"/>
    <mergeCell ref="AA299:AA300"/>
    <mergeCell ref="AB299:AB300"/>
    <mergeCell ref="AC299:AC300"/>
    <mergeCell ref="AD299:AD300"/>
    <mergeCell ref="AE299:AE300"/>
    <mergeCell ref="AF299:AF300"/>
    <mergeCell ref="U299:U300"/>
    <mergeCell ref="V299:V300"/>
    <mergeCell ref="W299:W300"/>
    <mergeCell ref="X299:X300"/>
    <mergeCell ref="Y299:Y300"/>
    <mergeCell ref="Z299:Z300"/>
    <mergeCell ref="O299:O300"/>
    <mergeCell ref="P299:P300"/>
    <mergeCell ref="Q299:Q300"/>
    <mergeCell ref="R299:R300"/>
    <mergeCell ref="S299:S300"/>
    <mergeCell ref="T299:T300"/>
    <mergeCell ref="I299:I300"/>
    <mergeCell ref="J299:J300"/>
    <mergeCell ref="K299:K300"/>
    <mergeCell ref="L299:L300"/>
    <mergeCell ref="M299:M300"/>
    <mergeCell ref="N299:N300"/>
    <mergeCell ref="AE297:AE298"/>
    <mergeCell ref="AF297:AF298"/>
    <mergeCell ref="AG297:AG298"/>
    <mergeCell ref="B299:B300"/>
    <mergeCell ref="C299:C300"/>
    <mergeCell ref="D299:D300"/>
    <mergeCell ref="E299:E300"/>
    <mergeCell ref="F299:F300"/>
    <mergeCell ref="G299:G300"/>
    <mergeCell ref="H299:H300"/>
    <mergeCell ref="Y297:Y298"/>
    <mergeCell ref="Z297:Z298"/>
    <mergeCell ref="AA297:AA298"/>
    <mergeCell ref="AB297:AB298"/>
    <mergeCell ref="AC297:AC298"/>
    <mergeCell ref="AD297:AD298"/>
    <mergeCell ref="S297:S298"/>
    <mergeCell ref="T297:T298"/>
    <mergeCell ref="U297:U298"/>
    <mergeCell ref="V297:V298"/>
    <mergeCell ref="W297:W298"/>
    <mergeCell ref="X297:X298"/>
    <mergeCell ref="M297:M298"/>
    <mergeCell ref="N297:N298"/>
    <mergeCell ref="O297:O298"/>
    <mergeCell ref="P297:P298"/>
    <mergeCell ref="Q297:Q298"/>
    <mergeCell ref="R297:R298"/>
    <mergeCell ref="G297:G298"/>
    <mergeCell ref="H297:H298"/>
    <mergeCell ref="I297:I298"/>
    <mergeCell ref="J297:J298"/>
    <mergeCell ref="K297:K298"/>
    <mergeCell ref="L297:L298"/>
    <mergeCell ref="AC295:AC296"/>
    <mergeCell ref="AD295:AD296"/>
    <mergeCell ref="AE295:AE296"/>
    <mergeCell ref="AF295:AF296"/>
    <mergeCell ref="AG295:AG296"/>
    <mergeCell ref="B297:B298"/>
    <mergeCell ref="C297:C298"/>
    <mergeCell ref="D297:D298"/>
    <mergeCell ref="E297:E298"/>
    <mergeCell ref="F297:F298"/>
    <mergeCell ref="W295:W296"/>
    <mergeCell ref="X295:X296"/>
    <mergeCell ref="Y295:Y296"/>
    <mergeCell ref="Z295:Z296"/>
    <mergeCell ref="AA295:AA296"/>
    <mergeCell ref="AB295:AB296"/>
    <mergeCell ref="Q295:Q296"/>
    <mergeCell ref="R295:R296"/>
    <mergeCell ref="S295:S296"/>
    <mergeCell ref="T295:T296"/>
    <mergeCell ref="U295:U296"/>
    <mergeCell ref="V295:V296"/>
    <mergeCell ref="K295:K296"/>
    <mergeCell ref="L295:L296"/>
    <mergeCell ref="M295:M296"/>
    <mergeCell ref="N295:N296"/>
    <mergeCell ref="O295:O296"/>
    <mergeCell ref="P295:P296"/>
    <mergeCell ref="C291:AI291"/>
    <mergeCell ref="B295:B296"/>
    <mergeCell ref="C295:C296"/>
    <mergeCell ref="D295:D296"/>
    <mergeCell ref="E295:E296"/>
    <mergeCell ref="F295:F296"/>
    <mergeCell ref="G295:G296"/>
    <mergeCell ref="H295:H296"/>
    <mergeCell ref="I295:I296"/>
    <mergeCell ref="J295:J296"/>
    <mergeCell ref="AB285:AB286"/>
    <mergeCell ref="AC285:AC286"/>
    <mergeCell ref="AD285:AD286"/>
    <mergeCell ref="AE285:AE286"/>
    <mergeCell ref="AF285:AF286"/>
    <mergeCell ref="AG285:AG286"/>
    <mergeCell ref="V285:V286"/>
    <mergeCell ref="W285:W286"/>
    <mergeCell ref="X285:X286"/>
    <mergeCell ref="Y285:Y286"/>
    <mergeCell ref="Z285:Z286"/>
    <mergeCell ref="AA285:AA286"/>
    <mergeCell ref="P285:P286"/>
    <mergeCell ref="Q285:Q286"/>
    <mergeCell ref="R285:R286"/>
    <mergeCell ref="S285:S286"/>
    <mergeCell ref="T285:T286"/>
    <mergeCell ref="U285:U286"/>
    <mergeCell ref="J285:J286"/>
    <mergeCell ref="K285:K286"/>
    <mergeCell ref="L285:L286"/>
    <mergeCell ref="M285:M286"/>
    <mergeCell ref="N285:N286"/>
    <mergeCell ref="O285:O286"/>
    <mergeCell ref="AF283:AF284"/>
    <mergeCell ref="AG283:AG284"/>
    <mergeCell ref="B285:B286"/>
    <mergeCell ref="C285:C286"/>
    <mergeCell ref="D285:D286"/>
    <mergeCell ref="E285:E286"/>
    <mergeCell ref="F285:F286"/>
    <mergeCell ref="G285:G286"/>
    <mergeCell ref="H285:H286"/>
    <mergeCell ref="I285:I286"/>
    <mergeCell ref="Z283:Z284"/>
    <mergeCell ref="AA283:AA284"/>
    <mergeCell ref="AB283:AB284"/>
    <mergeCell ref="AC283:AC284"/>
    <mergeCell ref="AD283:AD284"/>
    <mergeCell ref="AE283:AE284"/>
    <mergeCell ref="T283:T284"/>
    <mergeCell ref="U283:U284"/>
    <mergeCell ref="V283:V284"/>
    <mergeCell ref="W283:W284"/>
    <mergeCell ref="X283:X284"/>
    <mergeCell ref="Y283:Y284"/>
    <mergeCell ref="N283:N284"/>
    <mergeCell ref="O283:O284"/>
    <mergeCell ref="P283:P284"/>
    <mergeCell ref="Q283:Q284"/>
    <mergeCell ref="R283:R284"/>
    <mergeCell ref="S283:S284"/>
    <mergeCell ref="H283:H284"/>
    <mergeCell ref="I283:I284"/>
    <mergeCell ref="J283:J284"/>
    <mergeCell ref="K283:K284"/>
    <mergeCell ref="L283:L284"/>
    <mergeCell ref="M283:M284"/>
    <mergeCell ref="B283:B284"/>
    <mergeCell ref="C283:C284"/>
    <mergeCell ref="D283:D284"/>
    <mergeCell ref="E283:E284"/>
    <mergeCell ref="F283:F284"/>
    <mergeCell ref="G283:G284"/>
    <mergeCell ref="AB281:AB282"/>
    <mergeCell ref="AC281:AC282"/>
    <mergeCell ref="AD281:AD282"/>
    <mergeCell ref="AE281:AE282"/>
    <mergeCell ref="AF281:AF282"/>
    <mergeCell ref="AG281:AG282"/>
    <mergeCell ref="V281:V282"/>
    <mergeCell ref="W281:W282"/>
    <mergeCell ref="X281:X282"/>
    <mergeCell ref="Y281:Y282"/>
    <mergeCell ref="Z281:Z282"/>
    <mergeCell ref="AA281:AA282"/>
    <mergeCell ref="P281:P282"/>
    <mergeCell ref="Q281:Q282"/>
    <mergeCell ref="R281:R282"/>
    <mergeCell ref="S281:S282"/>
    <mergeCell ref="T281:T282"/>
    <mergeCell ref="U281:U282"/>
    <mergeCell ref="J281:J282"/>
    <mergeCell ref="K281:K282"/>
    <mergeCell ref="L281:L282"/>
    <mergeCell ref="M281:M282"/>
    <mergeCell ref="N281:N282"/>
    <mergeCell ref="O281:O282"/>
    <mergeCell ref="AG271:AG272"/>
    <mergeCell ref="C277:AI277"/>
    <mergeCell ref="B281:B282"/>
    <mergeCell ref="C281:C282"/>
    <mergeCell ref="D281:D282"/>
    <mergeCell ref="E281:E282"/>
    <mergeCell ref="F281:F282"/>
    <mergeCell ref="G281:G282"/>
    <mergeCell ref="H281:H282"/>
    <mergeCell ref="I281:I282"/>
    <mergeCell ref="AA271:AA272"/>
    <mergeCell ref="AB271:AB272"/>
    <mergeCell ref="AC271:AC272"/>
    <mergeCell ref="AD271:AD272"/>
    <mergeCell ref="AE271:AE272"/>
    <mergeCell ref="AF271:AF272"/>
    <mergeCell ref="U271:U272"/>
    <mergeCell ref="V271:V272"/>
    <mergeCell ref="W271:W272"/>
    <mergeCell ref="X271:X272"/>
    <mergeCell ref="Y271:Y272"/>
    <mergeCell ref="Z271:Z272"/>
    <mergeCell ref="O271:O272"/>
    <mergeCell ref="P271:P272"/>
    <mergeCell ref="Q271:Q272"/>
    <mergeCell ref="R271:R272"/>
    <mergeCell ref="S271:S272"/>
    <mergeCell ref="T271:T272"/>
    <mergeCell ref="I271:I272"/>
    <mergeCell ref="J271:J272"/>
    <mergeCell ref="K271:K272"/>
    <mergeCell ref="L271:L272"/>
    <mergeCell ref="M271:M272"/>
    <mergeCell ref="N271:N272"/>
    <mergeCell ref="AE269:AE270"/>
    <mergeCell ref="AF269:AF270"/>
    <mergeCell ref="AG269:AG270"/>
    <mergeCell ref="B271:B272"/>
    <mergeCell ref="C271:C272"/>
    <mergeCell ref="D271:D272"/>
    <mergeCell ref="E271:E272"/>
    <mergeCell ref="F271:F272"/>
    <mergeCell ref="G271:G272"/>
    <mergeCell ref="H271:H272"/>
    <mergeCell ref="Y269:Y270"/>
    <mergeCell ref="Z269:Z270"/>
    <mergeCell ref="AA269:AA270"/>
    <mergeCell ref="AB269:AB270"/>
    <mergeCell ref="AC269:AC270"/>
    <mergeCell ref="AD269:AD270"/>
    <mergeCell ref="S269:S270"/>
    <mergeCell ref="T269:T270"/>
    <mergeCell ref="U269:U270"/>
    <mergeCell ref="V269:V270"/>
    <mergeCell ref="W269:W270"/>
    <mergeCell ref="X269:X270"/>
    <mergeCell ref="M269:M270"/>
    <mergeCell ref="N269:N270"/>
    <mergeCell ref="O269:O270"/>
    <mergeCell ref="P269:P270"/>
    <mergeCell ref="Q269:Q270"/>
    <mergeCell ref="R269:R270"/>
    <mergeCell ref="G269:G270"/>
    <mergeCell ref="H269:H270"/>
    <mergeCell ref="I269:I270"/>
    <mergeCell ref="J269:J270"/>
    <mergeCell ref="K269:K270"/>
    <mergeCell ref="L269:L270"/>
    <mergeCell ref="AC267:AC268"/>
    <mergeCell ref="AD267:AD268"/>
    <mergeCell ref="AE267:AE268"/>
    <mergeCell ref="AF267:AF268"/>
    <mergeCell ref="AG267:AG268"/>
    <mergeCell ref="B269:B270"/>
    <mergeCell ref="C269:C270"/>
    <mergeCell ref="D269:D270"/>
    <mergeCell ref="E269:E270"/>
    <mergeCell ref="F269:F270"/>
    <mergeCell ref="W267:W268"/>
    <mergeCell ref="X267:X268"/>
    <mergeCell ref="Y267:Y268"/>
    <mergeCell ref="Z267:Z268"/>
    <mergeCell ref="AA267:AA268"/>
    <mergeCell ref="AB267:AB268"/>
    <mergeCell ref="Q267:Q268"/>
    <mergeCell ref="R267:R268"/>
    <mergeCell ref="S267:S268"/>
    <mergeCell ref="T267:T268"/>
    <mergeCell ref="U267:U268"/>
    <mergeCell ref="V267:V268"/>
    <mergeCell ref="K267:K268"/>
    <mergeCell ref="L267:L268"/>
    <mergeCell ref="M267:M268"/>
    <mergeCell ref="N267:N268"/>
    <mergeCell ref="O267:O268"/>
    <mergeCell ref="P267:P268"/>
    <mergeCell ref="C263:AI263"/>
    <mergeCell ref="B267:B268"/>
    <mergeCell ref="C267:C268"/>
    <mergeCell ref="D267:D268"/>
    <mergeCell ref="E267:E268"/>
    <mergeCell ref="F267:F268"/>
    <mergeCell ref="G267:G268"/>
    <mergeCell ref="H267:H268"/>
    <mergeCell ref="I267:I268"/>
    <mergeCell ref="J267:J268"/>
    <mergeCell ref="AB257:AB258"/>
    <mergeCell ref="AC257:AC258"/>
    <mergeCell ref="AD257:AD258"/>
    <mergeCell ref="AE257:AE258"/>
    <mergeCell ref="AF257:AF258"/>
    <mergeCell ref="AG257:AG258"/>
    <mergeCell ref="V257:V258"/>
    <mergeCell ref="W257:W258"/>
    <mergeCell ref="X257:X258"/>
    <mergeCell ref="Y257:Y258"/>
    <mergeCell ref="Z257:Z258"/>
    <mergeCell ref="AA257:AA258"/>
    <mergeCell ref="P257:P258"/>
    <mergeCell ref="Q257:Q258"/>
    <mergeCell ref="R257:R258"/>
    <mergeCell ref="S257:S258"/>
    <mergeCell ref="T257:T258"/>
    <mergeCell ref="U257:U258"/>
    <mergeCell ref="J257:J258"/>
    <mergeCell ref="K257:K258"/>
    <mergeCell ref="L257:L258"/>
    <mergeCell ref="M257:M258"/>
    <mergeCell ref="N257:N258"/>
    <mergeCell ref="O257:O258"/>
    <mergeCell ref="AF255:AF256"/>
    <mergeCell ref="AG255:AG256"/>
    <mergeCell ref="B257:B258"/>
    <mergeCell ref="C257:C258"/>
    <mergeCell ref="D257:D258"/>
    <mergeCell ref="E257:E258"/>
    <mergeCell ref="F257:F258"/>
    <mergeCell ref="G257:G258"/>
    <mergeCell ref="H257:H258"/>
    <mergeCell ref="I257:I258"/>
    <mergeCell ref="Z255:Z256"/>
    <mergeCell ref="AA255:AA256"/>
    <mergeCell ref="AB255:AB256"/>
    <mergeCell ref="AC255:AC256"/>
    <mergeCell ref="AD255:AD256"/>
    <mergeCell ref="AE255:AE256"/>
    <mergeCell ref="T255:T256"/>
    <mergeCell ref="U255:U256"/>
    <mergeCell ref="V255:V256"/>
    <mergeCell ref="W255:W256"/>
    <mergeCell ref="X255:X256"/>
    <mergeCell ref="Y255:Y256"/>
    <mergeCell ref="N255:N256"/>
    <mergeCell ref="O255:O256"/>
    <mergeCell ref="P255:P256"/>
    <mergeCell ref="Q255:Q256"/>
    <mergeCell ref="R255:R256"/>
    <mergeCell ref="S255:S256"/>
    <mergeCell ref="H255:H256"/>
    <mergeCell ref="I255:I256"/>
    <mergeCell ref="J255:J256"/>
    <mergeCell ref="K255:K256"/>
    <mergeCell ref="L255:L256"/>
    <mergeCell ref="M255:M256"/>
    <mergeCell ref="B255:B256"/>
    <mergeCell ref="C255:C256"/>
    <mergeCell ref="D255:D256"/>
    <mergeCell ref="E255:E256"/>
    <mergeCell ref="F255:F256"/>
    <mergeCell ref="G255:G256"/>
    <mergeCell ref="AB253:AB254"/>
    <mergeCell ref="AC253:AC254"/>
    <mergeCell ref="AD253:AD254"/>
    <mergeCell ref="AE253:AE254"/>
    <mergeCell ref="AF253:AF254"/>
    <mergeCell ref="AG253:AG254"/>
    <mergeCell ref="V253:V254"/>
    <mergeCell ref="W253:W254"/>
    <mergeCell ref="X253:X254"/>
    <mergeCell ref="Y253:Y254"/>
    <mergeCell ref="Z253:Z254"/>
    <mergeCell ref="AA253:AA254"/>
    <mergeCell ref="P253:P254"/>
    <mergeCell ref="Q253:Q254"/>
    <mergeCell ref="R253:R254"/>
    <mergeCell ref="S253:S254"/>
    <mergeCell ref="T253:T254"/>
    <mergeCell ref="U253:U254"/>
    <mergeCell ref="J253:J254"/>
    <mergeCell ref="K253:K254"/>
    <mergeCell ref="L253:L254"/>
    <mergeCell ref="M253:M254"/>
    <mergeCell ref="N253:N254"/>
    <mergeCell ref="O253:O254"/>
    <mergeCell ref="AG243:AG244"/>
    <mergeCell ref="C249:AI249"/>
    <mergeCell ref="B253:B254"/>
    <mergeCell ref="C253:C254"/>
    <mergeCell ref="D253:D254"/>
    <mergeCell ref="E253:E254"/>
    <mergeCell ref="F253:F254"/>
    <mergeCell ref="G253:G254"/>
    <mergeCell ref="H253:H254"/>
    <mergeCell ref="I253:I254"/>
    <mergeCell ref="AA243:AA244"/>
    <mergeCell ref="AB243:AB244"/>
    <mergeCell ref="AC243:AC244"/>
    <mergeCell ref="AD243:AD244"/>
    <mergeCell ref="AE243:AE244"/>
    <mergeCell ref="AF243:AF244"/>
    <mergeCell ref="U243:U244"/>
    <mergeCell ref="V243:V244"/>
    <mergeCell ref="W243:W244"/>
    <mergeCell ref="X243:X244"/>
    <mergeCell ref="Y243:Y244"/>
    <mergeCell ref="Z243:Z244"/>
    <mergeCell ref="O243:O244"/>
    <mergeCell ref="P243:P244"/>
    <mergeCell ref="Q243:Q244"/>
    <mergeCell ref="R243:R244"/>
    <mergeCell ref="S243:S244"/>
    <mergeCell ref="T243:T244"/>
    <mergeCell ref="I243:I244"/>
    <mergeCell ref="J243:J244"/>
    <mergeCell ref="K243:K244"/>
    <mergeCell ref="L243:L244"/>
    <mergeCell ref="M243:M244"/>
    <mergeCell ref="N243:N244"/>
    <mergeCell ref="AE241:AE242"/>
    <mergeCell ref="AF241:AF242"/>
    <mergeCell ref="AG241:AG242"/>
    <mergeCell ref="B243:B244"/>
    <mergeCell ref="C243:C244"/>
    <mergeCell ref="D243:D244"/>
    <mergeCell ref="E243:E244"/>
    <mergeCell ref="F243:F244"/>
    <mergeCell ref="G243:G244"/>
    <mergeCell ref="H243:H244"/>
    <mergeCell ref="Y241:Y242"/>
    <mergeCell ref="Z241:Z242"/>
    <mergeCell ref="AA241:AA242"/>
    <mergeCell ref="AB241:AB242"/>
    <mergeCell ref="AC241:AC242"/>
    <mergeCell ref="AD241:AD242"/>
    <mergeCell ref="S241:S242"/>
    <mergeCell ref="T241:T242"/>
    <mergeCell ref="U241:U242"/>
    <mergeCell ref="V241:V242"/>
    <mergeCell ref="W241:W242"/>
    <mergeCell ref="X241:X242"/>
    <mergeCell ref="M241:M242"/>
    <mergeCell ref="N241:N242"/>
    <mergeCell ref="O241:O242"/>
    <mergeCell ref="P241:P242"/>
    <mergeCell ref="Q241:Q242"/>
    <mergeCell ref="R241:R242"/>
    <mergeCell ref="G241:G242"/>
    <mergeCell ref="H241:H242"/>
    <mergeCell ref="I241:I242"/>
    <mergeCell ref="J241:J242"/>
    <mergeCell ref="K241:K242"/>
    <mergeCell ref="L241:L242"/>
    <mergeCell ref="AC239:AC240"/>
    <mergeCell ref="AD239:AD240"/>
    <mergeCell ref="AE239:AE240"/>
    <mergeCell ref="AF239:AF240"/>
    <mergeCell ref="AG239:AG240"/>
    <mergeCell ref="B241:B242"/>
    <mergeCell ref="C241:C242"/>
    <mergeCell ref="D241:D242"/>
    <mergeCell ref="E241:E242"/>
    <mergeCell ref="F241:F242"/>
    <mergeCell ref="W239:W240"/>
    <mergeCell ref="X239:X240"/>
    <mergeCell ref="Y239:Y240"/>
    <mergeCell ref="Z239:Z240"/>
    <mergeCell ref="AA239:AA240"/>
    <mergeCell ref="AB239:AB240"/>
    <mergeCell ref="Q239:Q240"/>
    <mergeCell ref="R239:R240"/>
    <mergeCell ref="S239:S240"/>
    <mergeCell ref="T239:T240"/>
    <mergeCell ref="U239:U240"/>
    <mergeCell ref="V239:V240"/>
    <mergeCell ref="K239:K240"/>
    <mergeCell ref="L239:L240"/>
    <mergeCell ref="M239:M240"/>
    <mergeCell ref="N239:N240"/>
    <mergeCell ref="O239:O240"/>
    <mergeCell ref="P239:P240"/>
    <mergeCell ref="C235:AI235"/>
    <mergeCell ref="B239:B240"/>
    <mergeCell ref="C239:C240"/>
    <mergeCell ref="D239:D240"/>
    <mergeCell ref="E239:E240"/>
    <mergeCell ref="F239:F240"/>
    <mergeCell ref="G239:G240"/>
    <mergeCell ref="H239:H240"/>
    <mergeCell ref="I239:I240"/>
    <mergeCell ref="J239:J240"/>
    <mergeCell ref="AB229:AB230"/>
    <mergeCell ref="AC229:AC230"/>
    <mergeCell ref="AD229:AD230"/>
    <mergeCell ref="AE229:AE230"/>
    <mergeCell ref="AF229:AF230"/>
    <mergeCell ref="AG229:AG230"/>
    <mergeCell ref="V229:V230"/>
    <mergeCell ref="W229:W230"/>
    <mergeCell ref="X229:X230"/>
    <mergeCell ref="Y229:Y230"/>
    <mergeCell ref="Z229:Z230"/>
    <mergeCell ref="AA229:AA230"/>
    <mergeCell ref="P229:P230"/>
    <mergeCell ref="Q229:Q230"/>
    <mergeCell ref="R229:R230"/>
    <mergeCell ref="S229:S230"/>
    <mergeCell ref="T229:T230"/>
    <mergeCell ref="U229:U230"/>
    <mergeCell ref="J229:J230"/>
    <mergeCell ref="K229:K230"/>
    <mergeCell ref="L229:L230"/>
    <mergeCell ref="M229:M230"/>
    <mergeCell ref="N229:N230"/>
    <mergeCell ref="O229:O230"/>
    <mergeCell ref="AF227:AF228"/>
    <mergeCell ref="AG227:AG228"/>
    <mergeCell ref="B229:B230"/>
    <mergeCell ref="C229:C230"/>
    <mergeCell ref="D229:D230"/>
    <mergeCell ref="E229:E230"/>
    <mergeCell ref="F229:F230"/>
    <mergeCell ref="G229:G230"/>
    <mergeCell ref="H229:H230"/>
    <mergeCell ref="I229:I230"/>
    <mergeCell ref="Z227:Z228"/>
    <mergeCell ref="AA227:AA228"/>
    <mergeCell ref="AB227:AB228"/>
    <mergeCell ref="AC227:AC228"/>
    <mergeCell ref="AD227:AD228"/>
    <mergeCell ref="AE227:AE228"/>
    <mergeCell ref="T227:T228"/>
    <mergeCell ref="U227:U228"/>
    <mergeCell ref="V227:V228"/>
    <mergeCell ref="W227:W228"/>
    <mergeCell ref="X227:X228"/>
    <mergeCell ref="Y227:Y228"/>
    <mergeCell ref="N227:N228"/>
    <mergeCell ref="O227:O228"/>
    <mergeCell ref="P227:P228"/>
    <mergeCell ref="Q227:Q228"/>
    <mergeCell ref="R227:R228"/>
    <mergeCell ref="S227:S228"/>
    <mergeCell ref="H227:H228"/>
    <mergeCell ref="I227:I228"/>
    <mergeCell ref="J227:J228"/>
    <mergeCell ref="K227:K228"/>
    <mergeCell ref="L227:L228"/>
    <mergeCell ref="M227:M228"/>
    <mergeCell ref="B227:B228"/>
    <mergeCell ref="C227:C228"/>
    <mergeCell ref="D227:D228"/>
    <mergeCell ref="E227:E228"/>
    <mergeCell ref="F227:F228"/>
    <mergeCell ref="G227:G228"/>
    <mergeCell ref="AB225:AB226"/>
    <mergeCell ref="AC225:AC226"/>
    <mergeCell ref="AD225:AD226"/>
    <mergeCell ref="AE225:AE226"/>
    <mergeCell ref="AF225:AF226"/>
    <mergeCell ref="AG225:AG226"/>
    <mergeCell ref="V225:V226"/>
    <mergeCell ref="W225:W226"/>
    <mergeCell ref="X225:X226"/>
    <mergeCell ref="Y225:Y226"/>
    <mergeCell ref="Z225:Z226"/>
    <mergeCell ref="AA225:AA226"/>
    <mergeCell ref="P225:P226"/>
    <mergeCell ref="Q225:Q226"/>
    <mergeCell ref="R225:R226"/>
    <mergeCell ref="S225:S226"/>
    <mergeCell ref="T225:T226"/>
    <mergeCell ref="U225:U226"/>
    <mergeCell ref="J225:J226"/>
    <mergeCell ref="K225:K226"/>
    <mergeCell ref="L225:L226"/>
    <mergeCell ref="M225:M226"/>
    <mergeCell ref="N225:N226"/>
    <mergeCell ref="O225:O226"/>
    <mergeCell ref="AG215:AG216"/>
    <mergeCell ref="C221:AI221"/>
    <mergeCell ref="B225:B226"/>
    <mergeCell ref="C225:C226"/>
    <mergeCell ref="D225:D226"/>
    <mergeCell ref="E225:E226"/>
    <mergeCell ref="F225:F226"/>
    <mergeCell ref="G225:G226"/>
    <mergeCell ref="H225:H226"/>
    <mergeCell ref="I225:I226"/>
    <mergeCell ref="AA215:AA216"/>
    <mergeCell ref="AB215:AB216"/>
    <mergeCell ref="AC215:AC216"/>
    <mergeCell ref="AD215:AD216"/>
    <mergeCell ref="AE215:AE216"/>
    <mergeCell ref="AF215:AF216"/>
    <mergeCell ref="U215:U216"/>
    <mergeCell ref="V215:V216"/>
    <mergeCell ref="W215:W216"/>
    <mergeCell ref="X215:X216"/>
    <mergeCell ref="Y215:Y216"/>
    <mergeCell ref="Z215:Z216"/>
    <mergeCell ref="O215:O216"/>
    <mergeCell ref="P215:P216"/>
    <mergeCell ref="Q215:Q216"/>
    <mergeCell ref="R215:R216"/>
    <mergeCell ref="S215:S216"/>
    <mergeCell ref="T215:T216"/>
    <mergeCell ref="I215:I216"/>
    <mergeCell ref="J215:J216"/>
    <mergeCell ref="K215:K216"/>
    <mergeCell ref="L215:L216"/>
    <mergeCell ref="M215:M216"/>
    <mergeCell ref="N215:N216"/>
    <mergeCell ref="AE213:AE214"/>
    <mergeCell ref="AF213:AF214"/>
    <mergeCell ref="AG213:AG214"/>
    <mergeCell ref="B215:B216"/>
    <mergeCell ref="C215:C216"/>
    <mergeCell ref="D215:D216"/>
    <mergeCell ref="E215:E216"/>
    <mergeCell ref="F215:F216"/>
    <mergeCell ref="G215:G216"/>
    <mergeCell ref="H215:H216"/>
    <mergeCell ref="Y213:Y214"/>
    <mergeCell ref="Z213:Z214"/>
    <mergeCell ref="AA213:AA214"/>
    <mergeCell ref="AB213:AB214"/>
    <mergeCell ref="AC213:AC214"/>
    <mergeCell ref="AD213:AD214"/>
    <mergeCell ref="S213:S214"/>
    <mergeCell ref="T213:T214"/>
    <mergeCell ref="U213:U214"/>
    <mergeCell ref="V213:V214"/>
    <mergeCell ref="W213:W214"/>
    <mergeCell ref="X213:X214"/>
    <mergeCell ref="M213:M214"/>
    <mergeCell ref="N213:N214"/>
    <mergeCell ref="O213:O214"/>
    <mergeCell ref="P213:P214"/>
    <mergeCell ref="Q213:Q214"/>
    <mergeCell ref="R213:R214"/>
    <mergeCell ref="G213:G214"/>
    <mergeCell ref="H213:H214"/>
    <mergeCell ref="I213:I214"/>
    <mergeCell ref="J213:J214"/>
    <mergeCell ref="K213:K214"/>
    <mergeCell ref="L213:L214"/>
    <mergeCell ref="AC211:AC212"/>
    <mergeCell ref="AD211:AD212"/>
    <mergeCell ref="AE211:AE212"/>
    <mergeCell ref="AF211:AF212"/>
    <mergeCell ref="AG211:AG212"/>
    <mergeCell ref="B213:B214"/>
    <mergeCell ref="C213:C214"/>
    <mergeCell ref="D213:D214"/>
    <mergeCell ref="E213:E214"/>
    <mergeCell ref="F213:F214"/>
    <mergeCell ref="W211:W212"/>
    <mergeCell ref="X211:X212"/>
    <mergeCell ref="Y211:Y212"/>
    <mergeCell ref="Z211:Z212"/>
    <mergeCell ref="AA211:AA212"/>
    <mergeCell ref="AB211:AB212"/>
    <mergeCell ref="Q211:Q212"/>
    <mergeCell ref="R211:R212"/>
    <mergeCell ref="S211:S212"/>
    <mergeCell ref="T211:T212"/>
    <mergeCell ref="U211:U212"/>
    <mergeCell ref="V211:V212"/>
    <mergeCell ref="K211:K212"/>
    <mergeCell ref="L211:L212"/>
    <mergeCell ref="M211:M212"/>
    <mergeCell ref="N211:N212"/>
    <mergeCell ref="O211:O212"/>
    <mergeCell ref="P211:P212"/>
    <mergeCell ref="C207:AI207"/>
    <mergeCell ref="B211:B212"/>
    <mergeCell ref="C211:C212"/>
    <mergeCell ref="D211:D212"/>
    <mergeCell ref="E211:E212"/>
    <mergeCell ref="F211:F212"/>
    <mergeCell ref="G211:G212"/>
    <mergeCell ref="H211:H212"/>
    <mergeCell ref="I211:I212"/>
    <mergeCell ref="J211:J212"/>
    <mergeCell ref="AB201:AB202"/>
    <mergeCell ref="AC201:AC202"/>
    <mergeCell ref="AD201:AD202"/>
    <mergeCell ref="AE201:AE202"/>
    <mergeCell ref="AF201:AF202"/>
    <mergeCell ref="AG201:AG202"/>
    <mergeCell ref="V201:V202"/>
    <mergeCell ref="W201:W202"/>
    <mergeCell ref="X201:X202"/>
    <mergeCell ref="Y201:Y202"/>
    <mergeCell ref="Z201:Z202"/>
    <mergeCell ref="AA201:AA202"/>
    <mergeCell ref="P201:P202"/>
    <mergeCell ref="Q201:Q202"/>
    <mergeCell ref="R201:R202"/>
    <mergeCell ref="S201:S202"/>
    <mergeCell ref="T201:T202"/>
    <mergeCell ref="U201:U202"/>
    <mergeCell ref="J201:J202"/>
    <mergeCell ref="K201:K202"/>
    <mergeCell ref="L201:L202"/>
    <mergeCell ref="M201:M202"/>
    <mergeCell ref="N201:N202"/>
    <mergeCell ref="O201:O202"/>
    <mergeCell ref="AF199:AF200"/>
    <mergeCell ref="AG199:AG200"/>
    <mergeCell ref="B201:B202"/>
    <mergeCell ref="C201:C202"/>
    <mergeCell ref="D201:D202"/>
    <mergeCell ref="E201:E202"/>
    <mergeCell ref="F201:F202"/>
    <mergeCell ref="G201:G202"/>
    <mergeCell ref="H201:H202"/>
    <mergeCell ref="I201:I202"/>
    <mergeCell ref="Z199:Z200"/>
    <mergeCell ref="AA199:AA200"/>
    <mergeCell ref="AB199:AB200"/>
    <mergeCell ref="AC199:AC200"/>
    <mergeCell ref="AD199:AD200"/>
    <mergeCell ref="AE199:AE200"/>
    <mergeCell ref="T199:T200"/>
    <mergeCell ref="U199:U200"/>
    <mergeCell ref="V199:V200"/>
    <mergeCell ref="W199:W200"/>
    <mergeCell ref="X199:X200"/>
    <mergeCell ref="Y199:Y200"/>
    <mergeCell ref="N199:N200"/>
    <mergeCell ref="O199:O200"/>
    <mergeCell ref="P199:P200"/>
    <mergeCell ref="Q199:Q200"/>
    <mergeCell ref="R199:R200"/>
    <mergeCell ref="S199:S200"/>
    <mergeCell ref="H199:H200"/>
    <mergeCell ref="I199:I200"/>
    <mergeCell ref="J199:J200"/>
    <mergeCell ref="K199:K200"/>
    <mergeCell ref="L199:L200"/>
    <mergeCell ref="M199:M200"/>
    <mergeCell ref="B199:B200"/>
    <mergeCell ref="C199:C200"/>
    <mergeCell ref="D199:D200"/>
    <mergeCell ref="E199:E200"/>
    <mergeCell ref="F199:F200"/>
    <mergeCell ref="G199:G200"/>
    <mergeCell ref="AB197:AB198"/>
    <mergeCell ref="AC197:AC198"/>
    <mergeCell ref="AD197:AD198"/>
    <mergeCell ref="AE197:AE198"/>
    <mergeCell ref="AF197:AF198"/>
    <mergeCell ref="AG197:AG198"/>
    <mergeCell ref="V197:V198"/>
    <mergeCell ref="W197:W198"/>
    <mergeCell ref="X197:X198"/>
    <mergeCell ref="Y197:Y198"/>
    <mergeCell ref="Z197:Z198"/>
    <mergeCell ref="AA197:AA198"/>
    <mergeCell ref="P197:P198"/>
    <mergeCell ref="Q197:Q198"/>
    <mergeCell ref="R197:R198"/>
    <mergeCell ref="S197:S198"/>
    <mergeCell ref="T197:T198"/>
    <mergeCell ref="U197:U198"/>
    <mergeCell ref="J197:J198"/>
    <mergeCell ref="K197:K198"/>
    <mergeCell ref="L197:L198"/>
    <mergeCell ref="M197:M198"/>
    <mergeCell ref="N197:N198"/>
    <mergeCell ref="O197:O198"/>
    <mergeCell ref="AG187:AG188"/>
    <mergeCell ref="C193:AI193"/>
    <mergeCell ref="B197:B198"/>
    <mergeCell ref="C197:C198"/>
    <mergeCell ref="D197:D198"/>
    <mergeCell ref="E197:E198"/>
    <mergeCell ref="F197:F198"/>
    <mergeCell ref="G197:G198"/>
    <mergeCell ref="H197:H198"/>
    <mergeCell ref="I197:I198"/>
    <mergeCell ref="AA187:AA188"/>
    <mergeCell ref="AB187:AB188"/>
    <mergeCell ref="AC187:AC188"/>
    <mergeCell ref="AD187:AD188"/>
    <mergeCell ref="AE187:AE188"/>
    <mergeCell ref="AF187:AF188"/>
    <mergeCell ref="U187:U188"/>
    <mergeCell ref="V187:V188"/>
    <mergeCell ref="W187:W188"/>
    <mergeCell ref="X187:X188"/>
    <mergeCell ref="Y187:Y188"/>
    <mergeCell ref="Z187:Z188"/>
    <mergeCell ref="O187:O188"/>
    <mergeCell ref="P187:P188"/>
    <mergeCell ref="Q187:Q188"/>
    <mergeCell ref="R187:R188"/>
    <mergeCell ref="S187:S188"/>
    <mergeCell ref="T187:T188"/>
    <mergeCell ref="I187:I188"/>
    <mergeCell ref="J187:J188"/>
    <mergeCell ref="K187:K188"/>
    <mergeCell ref="L187:L188"/>
    <mergeCell ref="M187:M188"/>
    <mergeCell ref="N187:N188"/>
    <mergeCell ref="AE185:AE186"/>
    <mergeCell ref="AF185:AF186"/>
    <mergeCell ref="AG185:AG186"/>
    <mergeCell ref="B187:B188"/>
    <mergeCell ref="C187:C188"/>
    <mergeCell ref="D187:D188"/>
    <mergeCell ref="E187:E188"/>
    <mergeCell ref="F187:F188"/>
    <mergeCell ref="G187:G188"/>
    <mergeCell ref="H187:H188"/>
    <mergeCell ref="Y185:Y186"/>
    <mergeCell ref="Z185:Z186"/>
    <mergeCell ref="AA185:AA186"/>
    <mergeCell ref="AB185:AB186"/>
    <mergeCell ref="AC185:AC186"/>
    <mergeCell ref="AD185:AD186"/>
    <mergeCell ref="S185:S186"/>
    <mergeCell ref="T185:T186"/>
    <mergeCell ref="U185:U186"/>
    <mergeCell ref="V185:V186"/>
    <mergeCell ref="W185:W186"/>
    <mergeCell ref="X185:X186"/>
    <mergeCell ref="M185:M186"/>
    <mergeCell ref="N185:N186"/>
    <mergeCell ref="O185:O186"/>
    <mergeCell ref="P185:P186"/>
    <mergeCell ref="Q185:Q186"/>
    <mergeCell ref="R185:R186"/>
    <mergeCell ref="G185:G186"/>
    <mergeCell ref="H185:H186"/>
    <mergeCell ref="I185:I186"/>
    <mergeCell ref="J185:J186"/>
    <mergeCell ref="K185:K186"/>
    <mergeCell ref="L185:L186"/>
    <mergeCell ref="AC183:AC184"/>
    <mergeCell ref="AD183:AD184"/>
    <mergeCell ref="AE183:AE184"/>
    <mergeCell ref="AF183:AF184"/>
    <mergeCell ref="AG183:AG184"/>
    <mergeCell ref="B185:B186"/>
    <mergeCell ref="C185:C186"/>
    <mergeCell ref="D185:D186"/>
    <mergeCell ref="E185:E186"/>
    <mergeCell ref="F185:F186"/>
    <mergeCell ref="W183:W184"/>
    <mergeCell ref="X183:X184"/>
    <mergeCell ref="Y183:Y184"/>
    <mergeCell ref="Z183:Z184"/>
    <mergeCell ref="AA183:AA184"/>
    <mergeCell ref="AB183:AB184"/>
    <mergeCell ref="Q183:Q184"/>
    <mergeCell ref="R183:R184"/>
    <mergeCell ref="S183:S184"/>
    <mergeCell ref="T183:T184"/>
    <mergeCell ref="U183:U184"/>
    <mergeCell ref="V183:V184"/>
    <mergeCell ref="K183:K184"/>
    <mergeCell ref="L183:L184"/>
    <mergeCell ref="M183:M184"/>
    <mergeCell ref="N183:N184"/>
    <mergeCell ref="O183:O184"/>
    <mergeCell ref="P183:P184"/>
    <mergeCell ref="C179:AI179"/>
    <mergeCell ref="B183:B184"/>
    <mergeCell ref="C183:C184"/>
    <mergeCell ref="D183:D184"/>
    <mergeCell ref="E183:E184"/>
    <mergeCell ref="F183:F184"/>
    <mergeCell ref="G183:G184"/>
    <mergeCell ref="H183:H184"/>
    <mergeCell ref="I183:I184"/>
    <mergeCell ref="J183:J184"/>
    <mergeCell ref="AB173:AB174"/>
    <mergeCell ref="AC173:AC174"/>
    <mergeCell ref="AD173:AD174"/>
    <mergeCell ref="AE173:AE174"/>
    <mergeCell ref="AF173:AF174"/>
    <mergeCell ref="AG173:AG174"/>
    <mergeCell ref="V173:V174"/>
    <mergeCell ref="W173:W174"/>
    <mergeCell ref="X173:X174"/>
    <mergeCell ref="Y173:Y174"/>
    <mergeCell ref="Z173:Z174"/>
    <mergeCell ref="AA173:AA174"/>
    <mergeCell ref="P173:P174"/>
    <mergeCell ref="Q173:Q174"/>
    <mergeCell ref="R173:R174"/>
    <mergeCell ref="S173:S174"/>
    <mergeCell ref="T173:T174"/>
    <mergeCell ref="U173:U174"/>
    <mergeCell ref="J173:J174"/>
    <mergeCell ref="K173:K174"/>
    <mergeCell ref="L173:L174"/>
    <mergeCell ref="M173:M174"/>
    <mergeCell ref="N173:N174"/>
    <mergeCell ref="O173:O174"/>
    <mergeCell ref="AF171:AF172"/>
    <mergeCell ref="AG171:AG172"/>
    <mergeCell ref="B173:B174"/>
    <mergeCell ref="C173:C174"/>
    <mergeCell ref="D173:D174"/>
    <mergeCell ref="E173:E174"/>
    <mergeCell ref="F173:F174"/>
    <mergeCell ref="G173:G174"/>
    <mergeCell ref="H173:H174"/>
    <mergeCell ref="I173:I174"/>
    <mergeCell ref="Z171:Z172"/>
    <mergeCell ref="AA171:AA172"/>
    <mergeCell ref="AB171:AB172"/>
    <mergeCell ref="AC171:AC172"/>
    <mergeCell ref="AD171:AD172"/>
    <mergeCell ref="AE171:AE172"/>
    <mergeCell ref="T171:T172"/>
    <mergeCell ref="U171:U172"/>
    <mergeCell ref="V171:V172"/>
    <mergeCell ref="W171:W172"/>
    <mergeCell ref="X171:X172"/>
    <mergeCell ref="Y171:Y172"/>
    <mergeCell ref="N171:N172"/>
    <mergeCell ref="O171:O172"/>
    <mergeCell ref="P171:P172"/>
    <mergeCell ref="Q171:Q172"/>
    <mergeCell ref="R171:R172"/>
    <mergeCell ref="S171:S172"/>
    <mergeCell ref="H171:H172"/>
    <mergeCell ref="I171:I172"/>
    <mergeCell ref="J171:J172"/>
    <mergeCell ref="K171:K172"/>
    <mergeCell ref="L171:L172"/>
    <mergeCell ref="M171:M172"/>
    <mergeCell ref="B171:B172"/>
    <mergeCell ref="C171:C172"/>
    <mergeCell ref="D171:D172"/>
    <mergeCell ref="E171:E172"/>
    <mergeCell ref="F171:F172"/>
    <mergeCell ref="G171:G172"/>
    <mergeCell ref="AB169:AB170"/>
    <mergeCell ref="AC169:AC170"/>
    <mergeCell ref="AD169:AD170"/>
    <mergeCell ref="AE169:AE170"/>
    <mergeCell ref="AF169:AF170"/>
    <mergeCell ref="AG169:AG170"/>
    <mergeCell ref="V169:V170"/>
    <mergeCell ref="W169:W170"/>
    <mergeCell ref="X169:X170"/>
    <mergeCell ref="Y169:Y170"/>
    <mergeCell ref="Z169:Z170"/>
    <mergeCell ref="AA169:AA170"/>
    <mergeCell ref="P169:P170"/>
    <mergeCell ref="Q169:Q170"/>
    <mergeCell ref="R169:R170"/>
    <mergeCell ref="S169:S170"/>
    <mergeCell ref="T169:T170"/>
    <mergeCell ref="U169:U170"/>
    <mergeCell ref="J169:J170"/>
    <mergeCell ref="K169:K170"/>
    <mergeCell ref="L169:L170"/>
    <mergeCell ref="M169:M170"/>
    <mergeCell ref="N169:N170"/>
    <mergeCell ref="O169:O170"/>
    <mergeCell ref="AG159:AG160"/>
    <mergeCell ref="C165:AI165"/>
    <mergeCell ref="B169:B170"/>
    <mergeCell ref="C169:C170"/>
    <mergeCell ref="D169:D170"/>
    <mergeCell ref="E169:E170"/>
    <mergeCell ref="F169:F170"/>
    <mergeCell ref="G169:G170"/>
    <mergeCell ref="H169:H170"/>
    <mergeCell ref="I169:I170"/>
    <mergeCell ref="AA159:AA160"/>
    <mergeCell ref="AB159:AB160"/>
    <mergeCell ref="AC159:AC160"/>
    <mergeCell ref="AD159:AD160"/>
    <mergeCell ref="AE159:AE160"/>
    <mergeCell ref="AF159:AF160"/>
    <mergeCell ref="U159:U160"/>
    <mergeCell ref="V159:V160"/>
    <mergeCell ref="W159:W160"/>
    <mergeCell ref="X159:X160"/>
    <mergeCell ref="Y159:Y160"/>
    <mergeCell ref="Z159:Z160"/>
    <mergeCell ref="O159:O160"/>
    <mergeCell ref="P159:P160"/>
    <mergeCell ref="Q159:Q160"/>
    <mergeCell ref="R159:R160"/>
    <mergeCell ref="S159:S160"/>
    <mergeCell ref="T159:T160"/>
    <mergeCell ref="I159:I160"/>
    <mergeCell ref="J159:J160"/>
    <mergeCell ref="K159:K160"/>
    <mergeCell ref="L159:L160"/>
    <mergeCell ref="M159:M160"/>
    <mergeCell ref="N159:N160"/>
    <mergeCell ref="AE157:AE158"/>
    <mergeCell ref="AF157:AF158"/>
    <mergeCell ref="AG157:AG158"/>
    <mergeCell ref="B159:B160"/>
    <mergeCell ref="C159:C160"/>
    <mergeCell ref="D159:D160"/>
    <mergeCell ref="E159:E160"/>
    <mergeCell ref="F159:F160"/>
    <mergeCell ref="G159:G160"/>
    <mergeCell ref="H159:H160"/>
    <mergeCell ref="Y157:Y158"/>
    <mergeCell ref="Z157:Z158"/>
    <mergeCell ref="AA157:AA158"/>
    <mergeCell ref="AB157:AB158"/>
    <mergeCell ref="AC157:AC158"/>
    <mergeCell ref="AD157:AD158"/>
    <mergeCell ref="S157:S158"/>
    <mergeCell ref="T157:T158"/>
    <mergeCell ref="U157:U158"/>
    <mergeCell ref="V157:V158"/>
    <mergeCell ref="W157:W158"/>
    <mergeCell ref="X157:X158"/>
    <mergeCell ref="M157:M158"/>
    <mergeCell ref="N157:N158"/>
    <mergeCell ref="O157:O158"/>
    <mergeCell ref="P157:P158"/>
    <mergeCell ref="Q157:Q158"/>
    <mergeCell ref="R157:R158"/>
    <mergeCell ref="G157:G158"/>
    <mergeCell ref="H157:H158"/>
    <mergeCell ref="I157:I158"/>
    <mergeCell ref="J157:J158"/>
    <mergeCell ref="K157:K158"/>
    <mergeCell ref="L157:L158"/>
    <mergeCell ref="AC155:AC156"/>
    <mergeCell ref="AD155:AD156"/>
    <mergeCell ref="AE155:AE156"/>
    <mergeCell ref="AF155:AF156"/>
    <mergeCell ref="AG155:AG156"/>
    <mergeCell ref="B157:B158"/>
    <mergeCell ref="C157:C158"/>
    <mergeCell ref="D157:D158"/>
    <mergeCell ref="E157:E158"/>
    <mergeCell ref="F157:F158"/>
    <mergeCell ref="W155:W156"/>
    <mergeCell ref="X155:X156"/>
    <mergeCell ref="Y155:Y156"/>
    <mergeCell ref="Z155:Z156"/>
    <mergeCell ref="AA155:AA156"/>
    <mergeCell ref="AB155:AB156"/>
    <mergeCell ref="Q155:Q156"/>
    <mergeCell ref="R155:R156"/>
    <mergeCell ref="S155:S156"/>
    <mergeCell ref="T155:T156"/>
    <mergeCell ref="U155:U156"/>
    <mergeCell ref="V155:V156"/>
    <mergeCell ref="K155:K156"/>
    <mergeCell ref="L155:L156"/>
    <mergeCell ref="M155:M156"/>
    <mergeCell ref="N155:N156"/>
    <mergeCell ref="O155:O156"/>
    <mergeCell ref="P155:P156"/>
    <mergeCell ref="C151:AI151"/>
    <mergeCell ref="B155:B156"/>
    <mergeCell ref="C155:C156"/>
    <mergeCell ref="D155:D156"/>
    <mergeCell ref="E155:E156"/>
    <mergeCell ref="F155:F156"/>
    <mergeCell ref="G155:G156"/>
    <mergeCell ref="H155:H156"/>
    <mergeCell ref="I155:I156"/>
    <mergeCell ref="J155:J156"/>
    <mergeCell ref="AB145:AB146"/>
    <mergeCell ref="AC145:AC146"/>
    <mergeCell ref="AD145:AD146"/>
    <mergeCell ref="AE145:AE146"/>
    <mergeCell ref="AF145:AF146"/>
    <mergeCell ref="AG145:AG146"/>
    <mergeCell ref="V145:V146"/>
    <mergeCell ref="W145:W146"/>
    <mergeCell ref="X145:X146"/>
    <mergeCell ref="Y145:Y146"/>
    <mergeCell ref="Z145:Z146"/>
    <mergeCell ref="AA145:AA146"/>
    <mergeCell ref="P145:P146"/>
    <mergeCell ref="Q145:Q146"/>
    <mergeCell ref="R145:R146"/>
    <mergeCell ref="S145:S146"/>
    <mergeCell ref="T145:T146"/>
    <mergeCell ref="U145:U146"/>
    <mergeCell ref="J145:J146"/>
    <mergeCell ref="K145:K146"/>
    <mergeCell ref="L145:L146"/>
    <mergeCell ref="M145:M146"/>
    <mergeCell ref="N145:N146"/>
    <mergeCell ref="O145:O146"/>
    <mergeCell ref="AF143:AF144"/>
    <mergeCell ref="AG143:AG144"/>
    <mergeCell ref="B145:B146"/>
    <mergeCell ref="C145:C146"/>
    <mergeCell ref="D145:D146"/>
    <mergeCell ref="E145:E146"/>
    <mergeCell ref="F145:F146"/>
    <mergeCell ref="G145:G146"/>
    <mergeCell ref="H145:H146"/>
    <mergeCell ref="I145:I146"/>
    <mergeCell ref="Z143:Z144"/>
    <mergeCell ref="AA143:AA144"/>
    <mergeCell ref="AB143:AB144"/>
    <mergeCell ref="AC143:AC144"/>
    <mergeCell ref="AD143:AD144"/>
    <mergeCell ref="AE143:AE144"/>
    <mergeCell ref="T143:T144"/>
    <mergeCell ref="U143:U144"/>
    <mergeCell ref="V143:V144"/>
    <mergeCell ref="W143:W144"/>
    <mergeCell ref="X143:X144"/>
    <mergeCell ref="Y143:Y144"/>
    <mergeCell ref="N143:N144"/>
    <mergeCell ref="O143:O144"/>
    <mergeCell ref="P143:P144"/>
    <mergeCell ref="Q143:Q144"/>
    <mergeCell ref="R143:R144"/>
    <mergeCell ref="S143:S144"/>
    <mergeCell ref="H143:H144"/>
    <mergeCell ref="I143:I144"/>
    <mergeCell ref="J143:J144"/>
    <mergeCell ref="K143:K144"/>
    <mergeCell ref="L143:L144"/>
    <mergeCell ref="M143:M144"/>
    <mergeCell ref="B143:B144"/>
    <mergeCell ref="C143:C144"/>
    <mergeCell ref="D143:D144"/>
    <mergeCell ref="E143:E144"/>
    <mergeCell ref="F143:F144"/>
    <mergeCell ref="G143:G144"/>
    <mergeCell ref="AB141:AB142"/>
    <mergeCell ref="AC141:AC142"/>
    <mergeCell ref="AD141:AD142"/>
    <mergeCell ref="AE141:AE142"/>
    <mergeCell ref="AF141:AF142"/>
    <mergeCell ref="AG141:AG142"/>
    <mergeCell ref="V141:V142"/>
    <mergeCell ref="W141:W142"/>
    <mergeCell ref="X141:X142"/>
    <mergeCell ref="Y141:Y142"/>
    <mergeCell ref="Z141:Z142"/>
    <mergeCell ref="AA141:AA142"/>
    <mergeCell ref="P141:P142"/>
    <mergeCell ref="Q141:Q142"/>
    <mergeCell ref="R141:R142"/>
    <mergeCell ref="S141:S142"/>
    <mergeCell ref="T141:T142"/>
    <mergeCell ref="U141:U142"/>
    <mergeCell ref="J141:J142"/>
    <mergeCell ref="K141:K142"/>
    <mergeCell ref="L141:L142"/>
    <mergeCell ref="M141:M142"/>
    <mergeCell ref="N141:N142"/>
    <mergeCell ref="O141:O142"/>
    <mergeCell ref="AG131:AG132"/>
    <mergeCell ref="C137:AI137"/>
    <mergeCell ref="B141:B142"/>
    <mergeCell ref="C141:C142"/>
    <mergeCell ref="D141:D142"/>
    <mergeCell ref="E141:E142"/>
    <mergeCell ref="F141:F142"/>
    <mergeCell ref="G141:G142"/>
    <mergeCell ref="H141:H142"/>
    <mergeCell ref="I141:I142"/>
    <mergeCell ref="AA131:AA132"/>
    <mergeCell ref="AB131:AB132"/>
    <mergeCell ref="AC131:AC132"/>
    <mergeCell ref="AD131:AD132"/>
    <mergeCell ref="AE131:AE132"/>
    <mergeCell ref="AF131:AF132"/>
    <mergeCell ref="U131:U132"/>
    <mergeCell ref="V131:V132"/>
    <mergeCell ref="W131:W132"/>
    <mergeCell ref="X131:X132"/>
    <mergeCell ref="Y131:Y132"/>
    <mergeCell ref="Z131:Z132"/>
    <mergeCell ref="O131:O132"/>
    <mergeCell ref="P131:P132"/>
    <mergeCell ref="Q131:Q132"/>
    <mergeCell ref="R131:R132"/>
    <mergeCell ref="S131:S132"/>
    <mergeCell ref="T131:T132"/>
    <mergeCell ref="I131:I132"/>
    <mergeCell ref="J131:J132"/>
    <mergeCell ref="K131:K132"/>
    <mergeCell ref="L131:L132"/>
    <mergeCell ref="M131:M132"/>
    <mergeCell ref="N131:N132"/>
    <mergeCell ref="AE129:AE130"/>
    <mergeCell ref="AF129:AF130"/>
    <mergeCell ref="AG129:AG130"/>
    <mergeCell ref="B131:B132"/>
    <mergeCell ref="C131:C132"/>
    <mergeCell ref="D131:D132"/>
    <mergeCell ref="E131:E132"/>
    <mergeCell ref="F131:F132"/>
    <mergeCell ref="G131:G132"/>
    <mergeCell ref="H131:H132"/>
    <mergeCell ref="Y129:Y130"/>
    <mergeCell ref="Z129:Z130"/>
    <mergeCell ref="AA129:AA130"/>
    <mergeCell ref="AB129:AB130"/>
    <mergeCell ref="AC129:AC130"/>
    <mergeCell ref="AD129:AD130"/>
    <mergeCell ref="S129:S130"/>
    <mergeCell ref="T129:T130"/>
    <mergeCell ref="U129:U130"/>
    <mergeCell ref="V129:V130"/>
    <mergeCell ref="W129:W130"/>
    <mergeCell ref="X129:X130"/>
    <mergeCell ref="M129:M130"/>
    <mergeCell ref="N129:N130"/>
    <mergeCell ref="O129:O130"/>
    <mergeCell ref="P129:P130"/>
    <mergeCell ref="Q129:Q130"/>
    <mergeCell ref="R129:R130"/>
    <mergeCell ref="G129:G130"/>
    <mergeCell ref="H129:H130"/>
    <mergeCell ref="I129:I130"/>
    <mergeCell ref="J129:J130"/>
    <mergeCell ref="K129:K130"/>
    <mergeCell ref="L129:L130"/>
    <mergeCell ref="AC127:AC128"/>
    <mergeCell ref="AD127:AD128"/>
    <mergeCell ref="AE127:AE128"/>
    <mergeCell ref="AF127:AF128"/>
    <mergeCell ref="AG127:AG128"/>
    <mergeCell ref="B129:B130"/>
    <mergeCell ref="C129:C130"/>
    <mergeCell ref="D129:D130"/>
    <mergeCell ref="E129:E130"/>
    <mergeCell ref="F129:F130"/>
    <mergeCell ref="W127:W128"/>
    <mergeCell ref="X127:X128"/>
    <mergeCell ref="Y127:Y128"/>
    <mergeCell ref="Z127:Z128"/>
    <mergeCell ref="AA127:AA128"/>
    <mergeCell ref="AB127:AB128"/>
    <mergeCell ref="Q127:Q128"/>
    <mergeCell ref="R127:R128"/>
    <mergeCell ref="S127:S128"/>
    <mergeCell ref="T127:T128"/>
    <mergeCell ref="U127:U128"/>
    <mergeCell ref="V127:V128"/>
    <mergeCell ref="K127:K128"/>
    <mergeCell ref="L127:L128"/>
    <mergeCell ref="M127:M128"/>
    <mergeCell ref="N127:N128"/>
    <mergeCell ref="O127:O128"/>
    <mergeCell ref="P127:P128"/>
    <mergeCell ref="C123:AI123"/>
    <mergeCell ref="B127:B128"/>
    <mergeCell ref="C127:C128"/>
    <mergeCell ref="D127:D128"/>
    <mergeCell ref="E127:E128"/>
    <mergeCell ref="F127:F128"/>
    <mergeCell ref="G127:G128"/>
    <mergeCell ref="H127:H128"/>
    <mergeCell ref="I127:I128"/>
    <mergeCell ref="J127:J128"/>
    <mergeCell ref="AB117:AB118"/>
    <mergeCell ref="AC117:AC118"/>
    <mergeCell ref="AD117:AD118"/>
    <mergeCell ref="AE117:AE118"/>
    <mergeCell ref="AF117:AF118"/>
    <mergeCell ref="AG117:AG118"/>
    <mergeCell ref="V117:V118"/>
    <mergeCell ref="W117:W118"/>
    <mergeCell ref="X117:X118"/>
    <mergeCell ref="Y117:Y118"/>
    <mergeCell ref="Z117:Z118"/>
    <mergeCell ref="AA117:AA118"/>
    <mergeCell ref="P117:P118"/>
    <mergeCell ref="Q117:Q118"/>
    <mergeCell ref="R117:R118"/>
    <mergeCell ref="S117:S118"/>
    <mergeCell ref="T117:T118"/>
    <mergeCell ref="U117:U118"/>
    <mergeCell ref="J117:J118"/>
    <mergeCell ref="K117:K118"/>
    <mergeCell ref="L117:L118"/>
    <mergeCell ref="M117:M118"/>
    <mergeCell ref="N117:N118"/>
    <mergeCell ref="O117:O118"/>
    <mergeCell ref="AF115:AF116"/>
    <mergeCell ref="AG115:AG116"/>
    <mergeCell ref="B117:B118"/>
    <mergeCell ref="C117:C118"/>
    <mergeCell ref="D117:D118"/>
    <mergeCell ref="E117:E118"/>
    <mergeCell ref="F117:F118"/>
    <mergeCell ref="G117:G118"/>
    <mergeCell ref="H117:H118"/>
    <mergeCell ref="I117:I118"/>
    <mergeCell ref="Z115:Z116"/>
    <mergeCell ref="AA115:AA116"/>
    <mergeCell ref="AB115:AB116"/>
    <mergeCell ref="AC115:AC116"/>
    <mergeCell ref="AD115:AD116"/>
    <mergeCell ref="AE115:AE116"/>
    <mergeCell ref="T115:T116"/>
    <mergeCell ref="U115:U116"/>
    <mergeCell ref="V115:V116"/>
    <mergeCell ref="W115:W116"/>
    <mergeCell ref="X115:X116"/>
    <mergeCell ref="Y115:Y116"/>
    <mergeCell ref="N115:N116"/>
    <mergeCell ref="O115:O116"/>
    <mergeCell ref="P115:P116"/>
    <mergeCell ref="Q115:Q116"/>
    <mergeCell ref="R115:R116"/>
    <mergeCell ref="S115:S116"/>
    <mergeCell ref="H115:H116"/>
    <mergeCell ref="I115:I116"/>
    <mergeCell ref="J115:J116"/>
    <mergeCell ref="K115:K116"/>
    <mergeCell ref="L115:L116"/>
    <mergeCell ref="M115:M116"/>
    <mergeCell ref="B115:B116"/>
    <mergeCell ref="C115:C116"/>
    <mergeCell ref="D115:D116"/>
    <mergeCell ref="E115:E116"/>
    <mergeCell ref="F115:F116"/>
    <mergeCell ref="G115:G116"/>
    <mergeCell ref="AB113:AB114"/>
    <mergeCell ref="AC113:AC114"/>
    <mergeCell ref="AD113:AD114"/>
    <mergeCell ref="AE113:AE114"/>
    <mergeCell ref="AF113:AF114"/>
    <mergeCell ref="AG113:AG114"/>
    <mergeCell ref="V113:V114"/>
    <mergeCell ref="W113:W114"/>
    <mergeCell ref="X113:X114"/>
    <mergeCell ref="Y113:Y114"/>
    <mergeCell ref="Z113:Z114"/>
    <mergeCell ref="AA113:AA114"/>
    <mergeCell ref="P113:P114"/>
    <mergeCell ref="Q113:Q114"/>
    <mergeCell ref="R113:R114"/>
    <mergeCell ref="S113:S114"/>
    <mergeCell ref="T113:T114"/>
    <mergeCell ref="U113:U114"/>
    <mergeCell ref="J113:J114"/>
    <mergeCell ref="K113:K114"/>
    <mergeCell ref="L113:L114"/>
    <mergeCell ref="M113:M114"/>
    <mergeCell ref="N113:N114"/>
    <mergeCell ref="O113:O114"/>
    <mergeCell ref="AG103:AG104"/>
    <mergeCell ref="C109:AI109"/>
    <mergeCell ref="B113:B114"/>
    <mergeCell ref="C113:C114"/>
    <mergeCell ref="D113:D114"/>
    <mergeCell ref="E113:E114"/>
    <mergeCell ref="F113:F114"/>
    <mergeCell ref="G113:G114"/>
    <mergeCell ref="H113:H114"/>
    <mergeCell ref="I113:I114"/>
    <mergeCell ref="AA103:AA104"/>
    <mergeCell ref="AB103:AB104"/>
    <mergeCell ref="AC103:AC104"/>
    <mergeCell ref="AD103:AD104"/>
    <mergeCell ref="AE103:AE104"/>
    <mergeCell ref="AF103:AF104"/>
    <mergeCell ref="U103:U104"/>
    <mergeCell ref="V103:V104"/>
    <mergeCell ref="W103:W104"/>
    <mergeCell ref="X103:X104"/>
    <mergeCell ref="Y103:Y104"/>
    <mergeCell ref="Z103:Z104"/>
    <mergeCell ref="O103:O104"/>
    <mergeCell ref="P103:P104"/>
    <mergeCell ref="Q103:Q104"/>
    <mergeCell ref="R103:R104"/>
    <mergeCell ref="S103:S104"/>
    <mergeCell ref="T103:T104"/>
    <mergeCell ref="I103:I104"/>
    <mergeCell ref="J103:J104"/>
    <mergeCell ref="K103:K104"/>
    <mergeCell ref="L103:L104"/>
    <mergeCell ref="M103:M104"/>
    <mergeCell ref="N103:N104"/>
    <mergeCell ref="AE101:AE102"/>
    <mergeCell ref="AF101:AF102"/>
    <mergeCell ref="AG101:AG102"/>
    <mergeCell ref="B103:B104"/>
    <mergeCell ref="C103:C104"/>
    <mergeCell ref="D103:D104"/>
    <mergeCell ref="E103:E104"/>
    <mergeCell ref="F103:F104"/>
    <mergeCell ref="G103:G104"/>
    <mergeCell ref="H103:H104"/>
    <mergeCell ref="Y101:Y102"/>
    <mergeCell ref="Z101:Z102"/>
    <mergeCell ref="AA101:AA102"/>
    <mergeCell ref="AB101:AB102"/>
    <mergeCell ref="AC101:AC102"/>
    <mergeCell ref="AD101:AD102"/>
    <mergeCell ref="S101:S102"/>
    <mergeCell ref="T101:T102"/>
    <mergeCell ref="U101:U102"/>
    <mergeCell ref="V101:V102"/>
    <mergeCell ref="W101:W102"/>
    <mergeCell ref="X101:X102"/>
    <mergeCell ref="M101:M102"/>
    <mergeCell ref="N101:N102"/>
    <mergeCell ref="O101:O102"/>
    <mergeCell ref="P101:P102"/>
    <mergeCell ref="Q101:Q102"/>
    <mergeCell ref="R101:R102"/>
    <mergeCell ref="G101:G102"/>
    <mergeCell ref="H101:H102"/>
    <mergeCell ref="I101:I102"/>
    <mergeCell ref="J101:J102"/>
    <mergeCell ref="K101:K102"/>
    <mergeCell ref="L101:L102"/>
    <mergeCell ref="AC99:AC100"/>
    <mergeCell ref="AD99:AD100"/>
    <mergeCell ref="AE99:AE100"/>
    <mergeCell ref="AF99:AF100"/>
    <mergeCell ref="AG99:AG100"/>
    <mergeCell ref="B101:B102"/>
    <mergeCell ref="C101:C102"/>
    <mergeCell ref="D101:D102"/>
    <mergeCell ref="E101:E102"/>
    <mergeCell ref="F101:F102"/>
    <mergeCell ref="W99:W100"/>
    <mergeCell ref="X99:X100"/>
    <mergeCell ref="Y99:Y100"/>
    <mergeCell ref="Z99:Z100"/>
    <mergeCell ref="AA99:AA100"/>
    <mergeCell ref="AB99:AB100"/>
    <mergeCell ref="Q99:Q100"/>
    <mergeCell ref="R99:R100"/>
    <mergeCell ref="S99:S100"/>
    <mergeCell ref="T99:T100"/>
    <mergeCell ref="U99:U100"/>
    <mergeCell ref="V99:V100"/>
    <mergeCell ref="K99:K100"/>
    <mergeCell ref="L99:L100"/>
    <mergeCell ref="M99:M100"/>
    <mergeCell ref="N99:N100"/>
    <mergeCell ref="O99:O100"/>
    <mergeCell ref="P99:P100"/>
    <mergeCell ref="C95:AI95"/>
    <mergeCell ref="B99:B100"/>
    <mergeCell ref="C99:C100"/>
    <mergeCell ref="D99:D100"/>
    <mergeCell ref="E99:E100"/>
    <mergeCell ref="F99:F100"/>
    <mergeCell ref="G99:G100"/>
    <mergeCell ref="H99:H100"/>
    <mergeCell ref="I99:I100"/>
    <mergeCell ref="J99:J100"/>
    <mergeCell ref="AB89:AB90"/>
    <mergeCell ref="AC89:AC90"/>
    <mergeCell ref="AD89:AD90"/>
    <mergeCell ref="AE89:AE90"/>
    <mergeCell ref="AF89:AF90"/>
    <mergeCell ref="AG89:AG90"/>
    <mergeCell ref="V89:V90"/>
    <mergeCell ref="W89:W90"/>
    <mergeCell ref="X89:X90"/>
    <mergeCell ref="Y89:Y90"/>
    <mergeCell ref="Z89:Z90"/>
    <mergeCell ref="AA89:AA90"/>
    <mergeCell ref="P89:P90"/>
    <mergeCell ref="Q89:Q90"/>
    <mergeCell ref="R89:R90"/>
    <mergeCell ref="S89:S90"/>
    <mergeCell ref="T89:T90"/>
    <mergeCell ref="U89:U90"/>
    <mergeCell ref="J89:J90"/>
    <mergeCell ref="K89:K90"/>
    <mergeCell ref="L89:L90"/>
    <mergeCell ref="M89:M90"/>
    <mergeCell ref="N89:N90"/>
    <mergeCell ref="O89:O90"/>
    <mergeCell ref="AF87:AF88"/>
    <mergeCell ref="AG87:AG88"/>
    <mergeCell ref="B89:B90"/>
    <mergeCell ref="C89:C90"/>
    <mergeCell ref="D89:D90"/>
    <mergeCell ref="E89:E90"/>
    <mergeCell ref="F89:F90"/>
    <mergeCell ref="G89:G90"/>
    <mergeCell ref="H89:H90"/>
    <mergeCell ref="I89:I90"/>
    <mergeCell ref="Z87:Z88"/>
    <mergeCell ref="AA87:AA88"/>
    <mergeCell ref="AB87:AB88"/>
    <mergeCell ref="AC87:AC88"/>
    <mergeCell ref="AD87:AD88"/>
    <mergeCell ref="AE87:AE88"/>
    <mergeCell ref="T87:T88"/>
    <mergeCell ref="U87:U88"/>
    <mergeCell ref="V87:V88"/>
    <mergeCell ref="W87:W88"/>
    <mergeCell ref="X87:X88"/>
    <mergeCell ref="Y87:Y88"/>
    <mergeCell ref="N87:N88"/>
    <mergeCell ref="O87:O88"/>
    <mergeCell ref="P87:P88"/>
    <mergeCell ref="Q87:Q88"/>
    <mergeCell ref="R87:R88"/>
    <mergeCell ref="S87:S88"/>
    <mergeCell ref="H87:H88"/>
    <mergeCell ref="I87:I88"/>
    <mergeCell ref="J87:J88"/>
    <mergeCell ref="K87:K88"/>
    <mergeCell ref="L87:L88"/>
    <mergeCell ref="M87:M88"/>
    <mergeCell ref="B87:B88"/>
    <mergeCell ref="C87:C88"/>
    <mergeCell ref="D87:D88"/>
    <mergeCell ref="E87:E88"/>
    <mergeCell ref="F87:F88"/>
    <mergeCell ref="G87:G88"/>
    <mergeCell ref="AB85:AB86"/>
    <mergeCell ref="AC85:AC86"/>
    <mergeCell ref="AD85:AD86"/>
    <mergeCell ref="AE85:AE86"/>
    <mergeCell ref="AF85:AF86"/>
    <mergeCell ref="AG85:AG86"/>
    <mergeCell ref="V85:V86"/>
    <mergeCell ref="W85:W86"/>
    <mergeCell ref="X85:X86"/>
    <mergeCell ref="Y85:Y86"/>
    <mergeCell ref="Z85:Z86"/>
    <mergeCell ref="AA85:AA86"/>
    <mergeCell ref="P85:P86"/>
    <mergeCell ref="Q85:Q86"/>
    <mergeCell ref="R85:R86"/>
    <mergeCell ref="S85:S86"/>
    <mergeCell ref="T85:T86"/>
    <mergeCell ref="U85:U86"/>
    <mergeCell ref="J85:J86"/>
    <mergeCell ref="K85:K86"/>
    <mergeCell ref="L85:L86"/>
    <mergeCell ref="M85:M86"/>
    <mergeCell ref="N85:N86"/>
    <mergeCell ref="O85:O86"/>
    <mergeCell ref="AG75:AG76"/>
    <mergeCell ref="C81:AI81"/>
    <mergeCell ref="B85:B86"/>
    <mergeCell ref="C85:C86"/>
    <mergeCell ref="D85:D86"/>
    <mergeCell ref="E85:E86"/>
    <mergeCell ref="F85:F86"/>
    <mergeCell ref="G85:G86"/>
    <mergeCell ref="H85:H86"/>
    <mergeCell ref="I85:I86"/>
    <mergeCell ref="AA75:AA76"/>
    <mergeCell ref="AB75:AB76"/>
    <mergeCell ref="AC75:AC76"/>
    <mergeCell ref="AD75:AD76"/>
    <mergeCell ref="AE75:AE76"/>
    <mergeCell ref="AF75:AF76"/>
    <mergeCell ref="U75:U76"/>
    <mergeCell ref="V75:V76"/>
    <mergeCell ref="W75:W76"/>
    <mergeCell ref="X75:X76"/>
    <mergeCell ref="Y75:Y76"/>
    <mergeCell ref="Z75:Z76"/>
    <mergeCell ref="O75:O76"/>
    <mergeCell ref="P75:P76"/>
    <mergeCell ref="Q75:Q76"/>
    <mergeCell ref="R75:R76"/>
    <mergeCell ref="S75:S76"/>
    <mergeCell ref="T75:T76"/>
    <mergeCell ref="I75:I76"/>
    <mergeCell ref="J75:J76"/>
    <mergeCell ref="K75:K76"/>
    <mergeCell ref="L75:L76"/>
    <mergeCell ref="M75:M76"/>
    <mergeCell ref="N75:N76"/>
    <mergeCell ref="AE73:AE74"/>
    <mergeCell ref="AF73:AF74"/>
    <mergeCell ref="AG73:AG74"/>
    <mergeCell ref="B75:B76"/>
    <mergeCell ref="C75:C76"/>
    <mergeCell ref="D75:D76"/>
    <mergeCell ref="E75:E76"/>
    <mergeCell ref="F75:F76"/>
    <mergeCell ref="G75:G76"/>
    <mergeCell ref="H75:H76"/>
    <mergeCell ref="Y73:Y74"/>
    <mergeCell ref="Z73:Z74"/>
    <mergeCell ref="AA73:AA74"/>
    <mergeCell ref="AB73:AB74"/>
    <mergeCell ref="AC73:AC74"/>
    <mergeCell ref="AD73:AD74"/>
    <mergeCell ref="S73:S74"/>
    <mergeCell ref="T73:T74"/>
    <mergeCell ref="U73:U74"/>
    <mergeCell ref="V73:V74"/>
    <mergeCell ref="W73:W74"/>
    <mergeCell ref="X73:X74"/>
    <mergeCell ref="M73:M74"/>
    <mergeCell ref="N73:N74"/>
    <mergeCell ref="O73:O74"/>
    <mergeCell ref="P73:P74"/>
    <mergeCell ref="Q73:Q74"/>
    <mergeCell ref="R73:R74"/>
    <mergeCell ref="G73:G74"/>
    <mergeCell ref="H73:H74"/>
    <mergeCell ref="I73:I74"/>
    <mergeCell ref="J73:J74"/>
    <mergeCell ref="K73:K74"/>
    <mergeCell ref="L73:L74"/>
    <mergeCell ref="AC71:AC72"/>
    <mergeCell ref="AD71:AD72"/>
    <mergeCell ref="AE71:AE72"/>
    <mergeCell ref="AF71:AF72"/>
    <mergeCell ref="AG71:AG72"/>
    <mergeCell ref="B73:B74"/>
    <mergeCell ref="C73:C74"/>
    <mergeCell ref="D73:D74"/>
    <mergeCell ref="E73:E74"/>
    <mergeCell ref="F73:F74"/>
    <mergeCell ref="W71:W72"/>
    <mergeCell ref="X71:X72"/>
    <mergeCell ref="Y71:Y72"/>
    <mergeCell ref="Z71:Z72"/>
    <mergeCell ref="AA71:AA72"/>
    <mergeCell ref="AB71:AB72"/>
    <mergeCell ref="Q71:Q72"/>
    <mergeCell ref="R71:R72"/>
    <mergeCell ref="S71:S72"/>
    <mergeCell ref="T71:T72"/>
    <mergeCell ref="U71:U72"/>
    <mergeCell ref="V71:V72"/>
    <mergeCell ref="K71:K72"/>
    <mergeCell ref="L71:L72"/>
    <mergeCell ref="M71:M72"/>
    <mergeCell ref="N71:N72"/>
    <mergeCell ref="O71:O72"/>
    <mergeCell ref="P71:P72"/>
    <mergeCell ref="C67:AI67"/>
    <mergeCell ref="B71:B72"/>
    <mergeCell ref="C71:C72"/>
    <mergeCell ref="D71:D72"/>
    <mergeCell ref="E71:E72"/>
    <mergeCell ref="F71:F72"/>
    <mergeCell ref="G71:G72"/>
    <mergeCell ref="H71:H72"/>
    <mergeCell ref="I71:I72"/>
    <mergeCell ref="J71:J72"/>
    <mergeCell ref="AB61:AB62"/>
    <mergeCell ref="AC61:AC62"/>
    <mergeCell ref="AD61:AD62"/>
    <mergeCell ref="AE61:AE62"/>
    <mergeCell ref="AF61:AF62"/>
    <mergeCell ref="AG61:AG62"/>
    <mergeCell ref="V61:V62"/>
    <mergeCell ref="W61:W62"/>
    <mergeCell ref="X61:X62"/>
    <mergeCell ref="Y61:Y62"/>
    <mergeCell ref="Z61:Z62"/>
    <mergeCell ref="AA61:AA62"/>
    <mergeCell ref="P61:P62"/>
    <mergeCell ref="Q61:Q62"/>
    <mergeCell ref="R61:R62"/>
    <mergeCell ref="S61:S62"/>
    <mergeCell ref="T61:T62"/>
    <mergeCell ref="U61:U62"/>
    <mergeCell ref="J61:J62"/>
    <mergeCell ref="K61:K62"/>
    <mergeCell ref="L61:L62"/>
    <mergeCell ref="M61:M62"/>
    <mergeCell ref="N61:N62"/>
    <mergeCell ref="O61:O62"/>
    <mergeCell ref="AF59:AF60"/>
    <mergeCell ref="AG59:AG60"/>
    <mergeCell ref="B61:B62"/>
    <mergeCell ref="C61:C62"/>
    <mergeCell ref="D61:D62"/>
    <mergeCell ref="E61:E62"/>
    <mergeCell ref="F61:F62"/>
    <mergeCell ref="G61:G62"/>
    <mergeCell ref="H61:H62"/>
    <mergeCell ref="I61:I62"/>
    <mergeCell ref="Z59:Z60"/>
    <mergeCell ref="AA59:AA60"/>
    <mergeCell ref="AB59:AB60"/>
    <mergeCell ref="AC59:AC60"/>
    <mergeCell ref="AD59:AD60"/>
    <mergeCell ref="AE59:AE60"/>
    <mergeCell ref="T59:T60"/>
    <mergeCell ref="U59:U60"/>
    <mergeCell ref="V59:V60"/>
    <mergeCell ref="W59:W60"/>
    <mergeCell ref="X59:X60"/>
    <mergeCell ref="Y59:Y60"/>
    <mergeCell ref="N59:N60"/>
    <mergeCell ref="O59:O60"/>
    <mergeCell ref="P59:P60"/>
    <mergeCell ref="Q59:Q60"/>
    <mergeCell ref="R59:R60"/>
    <mergeCell ref="S59:S60"/>
    <mergeCell ref="H59:H60"/>
    <mergeCell ref="I59:I60"/>
    <mergeCell ref="J59:J60"/>
    <mergeCell ref="K59:K60"/>
    <mergeCell ref="L59:L60"/>
    <mergeCell ref="M59:M60"/>
    <mergeCell ref="B59:B60"/>
    <mergeCell ref="C59:C60"/>
    <mergeCell ref="D59:D60"/>
    <mergeCell ref="E59:E60"/>
    <mergeCell ref="F59:F60"/>
    <mergeCell ref="G59:G60"/>
    <mergeCell ref="AB57:AB58"/>
    <mergeCell ref="AC57:AC58"/>
    <mergeCell ref="AD57:AD58"/>
    <mergeCell ref="AE57:AE58"/>
    <mergeCell ref="AF57:AF58"/>
    <mergeCell ref="AG57:AG58"/>
    <mergeCell ref="V57:V58"/>
    <mergeCell ref="W57:W58"/>
    <mergeCell ref="X57:X58"/>
    <mergeCell ref="Y57:Y58"/>
    <mergeCell ref="Z57:Z58"/>
    <mergeCell ref="AA57:AA58"/>
    <mergeCell ref="P57:P58"/>
    <mergeCell ref="Q57:Q58"/>
    <mergeCell ref="R57:R58"/>
    <mergeCell ref="S57:S58"/>
    <mergeCell ref="T57:T58"/>
    <mergeCell ref="U57:U58"/>
    <mergeCell ref="J57:J58"/>
    <mergeCell ref="K57:K58"/>
    <mergeCell ref="L57:L58"/>
    <mergeCell ref="M57:M58"/>
    <mergeCell ref="N57:N58"/>
    <mergeCell ref="O57:O58"/>
    <mergeCell ref="AG47:AG48"/>
    <mergeCell ref="C53:AI53"/>
    <mergeCell ref="B57:B58"/>
    <mergeCell ref="C57:C58"/>
    <mergeCell ref="D57:D58"/>
    <mergeCell ref="E57:E58"/>
    <mergeCell ref="F57:F58"/>
    <mergeCell ref="G57:G58"/>
    <mergeCell ref="H57:H58"/>
    <mergeCell ref="I57:I58"/>
    <mergeCell ref="AA47:AA48"/>
    <mergeCell ref="AB47:AB48"/>
    <mergeCell ref="AC47:AC48"/>
    <mergeCell ref="AD47:AD48"/>
    <mergeCell ref="AE47:AE48"/>
    <mergeCell ref="AF47:AF48"/>
    <mergeCell ref="U47:U48"/>
    <mergeCell ref="V47:V48"/>
    <mergeCell ref="W47:W48"/>
    <mergeCell ref="X47:X48"/>
    <mergeCell ref="Y47:Y48"/>
    <mergeCell ref="Z47:Z48"/>
    <mergeCell ref="O47:O48"/>
    <mergeCell ref="P47:P48"/>
    <mergeCell ref="Q47:Q48"/>
    <mergeCell ref="R47:R48"/>
    <mergeCell ref="S47:S48"/>
    <mergeCell ref="T47:T48"/>
    <mergeCell ref="I47:I48"/>
    <mergeCell ref="J47:J48"/>
    <mergeCell ref="K47:K48"/>
    <mergeCell ref="L47:L48"/>
    <mergeCell ref="M47:M48"/>
    <mergeCell ref="N47:N48"/>
    <mergeCell ref="AE45:AE46"/>
    <mergeCell ref="AF45:AF46"/>
    <mergeCell ref="AG45:AG46"/>
    <mergeCell ref="B47:B48"/>
    <mergeCell ref="C47:C48"/>
    <mergeCell ref="D47:D48"/>
    <mergeCell ref="E47:E48"/>
    <mergeCell ref="F47:F48"/>
    <mergeCell ref="G47:G48"/>
    <mergeCell ref="H47:H48"/>
    <mergeCell ref="Y45:Y46"/>
    <mergeCell ref="Z45:Z46"/>
    <mergeCell ref="AA45:AA46"/>
    <mergeCell ref="AB45:AB46"/>
    <mergeCell ref="AC45:AC46"/>
    <mergeCell ref="AD45:AD46"/>
    <mergeCell ref="S45:S46"/>
    <mergeCell ref="T45:T46"/>
    <mergeCell ref="U45:U46"/>
    <mergeCell ref="V45:V46"/>
    <mergeCell ref="W45:W46"/>
    <mergeCell ref="X45:X46"/>
    <mergeCell ref="M45:M46"/>
    <mergeCell ref="N45:N46"/>
    <mergeCell ref="O45:O46"/>
    <mergeCell ref="P45:P46"/>
    <mergeCell ref="Q45:Q46"/>
    <mergeCell ref="R45:R46"/>
    <mergeCell ref="G45:G46"/>
    <mergeCell ref="H45:H46"/>
    <mergeCell ref="I45:I46"/>
    <mergeCell ref="J45:J46"/>
    <mergeCell ref="K45:K46"/>
    <mergeCell ref="L45:L46"/>
    <mergeCell ref="AC43:AC44"/>
    <mergeCell ref="AD43:AD44"/>
    <mergeCell ref="AE43:AE44"/>
    <mergeCell ref="AF43:AF44"/>
    <mergeCell ref="AG43:AG44"/>
    <mergeCell ref="B45:B46"/>
    <mergeCell ref="C45:C46"/>
    <mergeCell ref="D45:D46"/>
    <mergeCell ref="E45:E46"/>
    <mergeCell ref="F45:F46"/>
    <mergeCell ref="W43:W44"/>
    <mergeCell ref="X43:X44"/>
    <mergeCell ref="Y43:Y44"/>
    <mergeCell ref="Z43:Z44"/>
    <mergeCell ref="AA43:AA44"/>
    <mergeCell ref="AB43:AB44"/>
    <mergeCell ref="Q43:Q44"/>
    <mergeCell ref="R43:R44"/>
    <mergeCell ref="S43:S44"/>
    <mergeCell ref="T43:T44"/>
    <mergeCell ref="U43:U44"/>
    <mergeCell ref="V43:V44"/>
    <mergeCell ref="K43:K44"/>
    <mergeCell ref="L43:L44"/>
    <mergeCell ref="M43:M44"/>
    <mergeCell ref="N43:N44"/>
    <mergeCell ref="O43:O44"/>
    <mergeCell ref="P43:P44"/>
    <mergeCell ref="C39:AI39"/>
    <mergeCell ref="B43:B44"/>
    <mergeCell ref="C43:C44"/>
    <mergeCell ref="D43:D44"/>
    <mergeCell ref="E43:E44"/>
    <mergeCell ref="F43:F44"/>
    <mergeCell ref="G43:G44"/>
    <mergeCell ref="H43:H44"/>
    <mergeCell ref="I43:I44"/>
    <mergeCell ref="J43:J44"/>
    <mergeCell ref="AB33:AB34"/>
    <mergeCell ref="AC33:AC34"/>
    <mergeCell ref="AD33:AD34"/>
    <mergeCell ref="AE33:AE34"/>
    <mergeCell ref="AF33:AF34"/>
    <mergeCell ref="AG33:AG34"/>
    <mergeCell ref="V33:V34"/>
    <mergeCell ref="W33:W34"/>
    <mergeCell ref="X33:X34"/>
    <mergeCell ref="Y33:Y34"/>
    <mergeCell ref="Z33:Z34"/>
    <mergeCell ref="AA33:AA34"/>
    <mergeCell ref="P33:P34"/>
    <mergeCell ref="Q33:Q34"/>
    <mergeCell ref="R33:R34"/>
    <mergeCell ref="S33:S34"/>
    <mergeCell ref="T33:T34"/>
    <mergeCell ref="U33:U34"/>
    <mergeCell ref="J33:J34"/>
    <mergeCell ref="K33:K34"/>
    <mergeCell ref="L33:L34"/>
    <mergeCell ref="M33:M34"/>
    <mergeCell ref="N33:N34"/>
    <mergeCell ref="O33:O34"/>
    <mergeCell ref="AF31:AF32"/>
    <mergeCell ref="AG31:AG32"/>
    <mergeCell ref="B33:B34"/>
    <mergeCell ref="C33:C34"/>
    <mergeCell ref="D33:D34"/>
    <mergeCell ref="E33:E34"/>
    <mergeCell ref="F33:F34"/>
    <mergeCell ref="G33:G34"/>
    <mergeCell ref="H33:H34"/>
    <mergeCell ref="I33:I34"/>
    <mergeCell ref="Z31:Z32"/>
    <mergeCell ref="AA31:AA32"/>
    <mergeCell ref="AB31:AB32"/>
    <mergeCell ref="AC31:AC32"/>
    <mergeCell ref="AD31:AD32"/>
    <mergeCell ref="AE31:AE32"/>
    <mergeCell ref="T31:T32"/>
    <mergeCell ref="U31:U32"/>
    <mergeCell ref="V31:V32"/>
    <mergeCell ref="W31:W32"/>
    <mergeCell ref="X31:X32"/>
    <mergeCell ref="Y31:Y32"/>
    <mergeCell ref="N31:N32"/>
    <mergeCell ref="O31:O32"/>
    <mergeCell ref="P31:P32"/>
    <mergeCell ref="Q31:Q32"/>
    <mergeCell ref="R31:R32"/>
    <mergeCell ref="S31:S32"/>
    <mergeCell ref="H31:H32"/>
    <mergeCell ref="I31:I32"/>
    <mergeCell ref="AC29:AC30"/>
    <mergeCell ref="AD29:AD30"/>
    <mergeCell ref="AE29:AE30"/>
    <mergeCell ref="AF29:AF30"/>
    <mergeCell ref="AG29:AG30"/>
    <mergeCell ref="V29:V30"/>
    <mergeCell ref="W29:W30"/>
    <mergeCell ref="X29:X30"/>
    <mergeCell ref="Y29:Y30"/>
    <mergeCell ref="Z29:Z30"/>
    <mergeCell ref="AA29:AA30"/>
    <mergeCell ref="P29:P30"/>
    <mergeCell ref="Q29:Q30"/>
    <mergeCell ref="R29:R30"/>
    <mergeCell ref="S29:S30"/>
    <mergeCell ref="T29:T30"/>
    <mergeCell ref="U29:U30"/>
    <mergeCell ref="Q19:Q20"/>
    <mergeCell ref="R19:R20"/>
    <mergeCell ref="S19:S20"/>
    <mergeCell ref="T19:T20"/>
    <mergeCell ref="I19:I20"/>
    <mergeCell ref="J19:J20"/>
    <mergeCell ref="J31:J32"/>
    <mergeCell ref="K31:K32"/>
    <mergeCell ref="L31:L32"/>
    <mergeCell ref="M31:M32"/>
    <mergeCell ref="B31:B32"/>
    <mergeCell ref="C31:C32"/>
    <mergeCell ref="D31:D32"/>
    <mergeCell ref="E31:E32"/>
    <mergeCell ref="F31:F32"/>
    <mergeCell ref="G31:G32"/>
    <mergeCell ref="AB29:AB30"/>
    <mergeCell ref="J29:J30"/>
    <mergeCell ref="K29:K30"/>
    <mergeCell ref="L29:L30"/>
    <mergeCell ref="M29:M30"/>
    <mergeCell ref="M17:M18"/>
    <mergeCell ref="N17:N18"/>
    <mergeCell ref="O17:O18"/>
    <mergeCell ref="P17:P18"/>
    <mergeCell ref="Q17:Q18"/>
    <mergeCell ref="R17:R18"/>
    <mergeCell ref="N29:N30"/>
    <mergeCell ref="O29:O30"/>
    <mergeCell ref="AG19:AG20"/>
    <mergeCell ref="C25:AI25"/>
    <mergeCell ref="B29:B30"/>
    <mergeCell ref="C29:C30"/>
    <mergeCell ref="D29:D30"/>
    <mergeCell ref="E29:E30"/>
    <mergeCell ref="F29:F30"/>
    <mergeCell ref="G29:G30"/>
    <mergeCell ref="H29:H30"/>
    <mergeCell ref="I29:I30"/>
    <mergeCell ref="AA19:AA20"/>
    <mergeCell ref="AB19:AB20"/>
    <mergeCell ref="AC19:AC20"/>
    <mergeCell ref="AD19:AD20"/>
    <mergeCell ref="AE19:AE20"/>
    <mergeCell ref="AF19:AF20"/>
    <mergeCell ref="U19:U20"/>
    <mergeCell ref="V19:V20"/>
    <mergeCell ref="W19:W20"/>
    <mergeCell ref="X19:X20"/>
    <mergeCell ref="Y19:Y20"/>
    <mergeCell ref="Z19:Z20"/>
    <mergeCell ref="O19:O20"/>
    <mergeCell ref="P19:P20"/>
    <mergeCell ref="U15:U16"/>
    <mergeCell ref="V15:V16"/>
    <mergeCell ref="K15:K16"/>
    <mergeCell ref="L15:L16"/>
    <mergeCell ref="M15:M16"/>
    <mergeCell ref="N15:N16"/>
    <mergeCell ref="K19:K20"/>
    <mergeCell ref="L19:L20"/>
    <mergeCell ref="M19:M20"/>
    <mergeCell ref="N19:N20"/>
    <mergeCell ref="AE17:AE18"/>
    <mergeCell ref="AF17:AF18"/>
    <mergeCell ref="AG17:AG18"/>
    <mergeCell ref="B19:B20"/>
    <mergeCell ref="C19:C20"/>
    <mergeCell ref="D19:D20"/>
    <mergeCell ref="E19:E20"/>
    <mergeCell ref="F19:F20"/>
    <mergeCell ref="G19:G20"/>
    <mergeCell ref="H19:H20"/>
    <mergeCell ref="Y17:Y18"/>
    <mergeCell ref="Z17:Z18"/>
    <mergeCell ref="AA17:AA18"/>
    <mergeCell ref="AB17:AB18"/>
    <mergeCell ref="AC17:AC18"/>
    <mergeCell ref="AD17:AD18"/>
    <mergeCell ref="S17:S18"/>
    <mergeCell ref="T17:T18"/>
    <mergeCell ref="U17:U18"/>
    <mergeCell ref="V17:V18"/>
    <mergeCell ref="W17:W18"/>
    <mergeCell ref="X17:X18"/>
    <mergeCell ref="B4:E4"/>
    <mergeCell ref="G4:J4"/>
    <mergeCell ref="S4:T4"/>
    <mergeCell ref="U4:V4"/>
    <mergeCell ref="W4:X4"/>
    <mergeCell ref="Y4:Z4"/>
    <mergeCell ref="G17:G18"/>
    <mergeCell ref="H17:H18"/>
    <mergeCell ref="I17:I18"/>
    <mergeCell ref="J17:J18"/>
    <mergeCell ref="K17:K18"/>
    <mergeCell ref="L17:L18"/>
    <mergeCell ref="AC15:AC16"/>
    <mergeCell ref="AD15:AD16"/>
    <mergeCell ref="AE15:AE16"/>
    <mergeCell ref="AF15:AF16"/>
    <mergeCell ref="AG15:AG16"/>
    <mergeCell ref="B17:B18"/>
    <mergeCell ref="C17:C18"/>
    <mergeCell ref="D17:D18"/>
    <mergeCell ref="E17:E18"/>
    <mergeCell ref="F17:F18"/>
    <mergeCell ref="W15:W16"/>
    <mergeCell ref="X15:X16"/>
    <mergeCell ref="Y15:Y16"/>
    <mergeCell ref="Z15:Z16"/>
    <mergeCell ref="AA15:AA16"/>
    <mergeCell ref="AB15:AB16"/>
    <mergeCell ref="Q15:Q16"/>
    <mergeCell ref="R15:R16"/>
    <mergeCell ref="S15:S16"/>
    <mergeCell ref="T15:T16"/>
    <mergeCell ref="U2:V2"/>
    <mergeCell ref="W2:X2"/>
    <mergeCell ref="Y2:Z2"/>
    <mergeCell ref="AB2:AF3"/>
    <mergeCell ref="AG2:AH3"/>
    <mergeCell ref="B3:E3"/>
    <mergeCell ref="S3:T3"/>
    <mergeCell ref="U3:V3"/>
    <mergeCell ref="W3:X3"/>
    <mergeCell ref="Y3:Z3"/>
    <mergeCell ref="O15:O16"/>
    <mergeCell ref="P15:P16"/>
    <mergeCell ref="C11:AI11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AB4:AF5"/>
    <mergeCell ref="AG4:AH5"/>
    <mergeCell ref="B5:E5"/>
    <mergeCell ref="G5:J5"/>
    <mergeCell ref="L5:N5"/>
    <mergeCell ref="P5:R5"/>
    <mergeCell ref="S5:T5"/>
    <mergeCell ref="U5:V5"/>
    <mergeCell ref="W5:X5"/>
    <mergeCell ref="Y5:Z5"/>
  </mergeCells>
  <phoneticPr fontId="2"/>
  <conditionalFormatting sqref="C13:AG14">
    <cfRule type="expression" dxfId="1130" priority="857">
      <formula>WEEKDAY(C$13)=1</formula>
    </cfRule>
    <cfRule type="expression" dxfId="1129" priority="856">
      <formula>WEEKDAY(C$13)=7</formula>
    </cfRule>
  </conditionalFormatting>
  <conditionalFormatting sqref="C15:AG16">
    <cfRule type="cellIs" priority="807" operator="equal">
      <formula>"中止,夏休,冬休"</formula>
    </cfRule>
  </conditionalFormatting>
  <conditionalFormatting sqref="C17:AG20">
    <cfRule type="cellIs" dxfId="1128" priority="21" operator="equal">
      <formula>"雨"</formula>
    </cfRule>
    <cfRule type="cellIs" dxfId="1127" priority="22" operator="equal">
      <formula>"休"</formula>
    </cfRule>
  </conditionalFormatting>
  <conditionalFormatting sqref="C27:AG28">
    <cfRule type="expression" dxfId="1126" priority="851">
      <formula>WEEKDAY(C$27)=7</formula>
    </cfRule>
    <cfRule type="expression" dxfId="1125" priority="852">
      <formula>WEEKDAY(C$27)=1</formula>
    </cfRule>
  </conditionalFormatting>
  <conditionalFormatting sqref="C29:AG30">
    <cfRule type="cellIs" priority="803" operator="equal">
      <formula>"中止,夏休,冬休"</formula>
    </cfRule>
  </conditionalFormatting>
  <conditionalFormatting sqref="C31:AG34">
    <cfRule type="cellIs" dxfId="1124" priority="38" operator="equal">
      <formula>"休"</formula>
    </cfRule>
    <cfRule type="cellIs" dxfId="1123" priority="37" operator="equal">
      <formula>"雨"</formula>
    </cfRule>
  </conditionalFormatting>
  <conditionalFormatting sqref="C41:AG42">
    <cfRule type="expression" dxfId="1122" priority="850">
      <formula>WEEKDAY(C$41)=1</formula>
    </cfRule>
    <cfRule type="expression" dxfId="1121" priority="849">
      <formula>WEEKDAY(C$41)=7</formula>
    </cfRule>
  </conditionalFormatting>
  <conditionalFormatting sqref="C43:AG44">
    <cfRule type="cellIs" priority="799" operator="equal">
      <formula>"中止,夏休,冬休"</formula>
    </cfRule>
  </conditionalFormatting>
  <conditionalFormatting sqref="C45:AG48">
    <cfRule type="cellIs" dxfId="1120" priority="54" operator="equal">
      <formula>"休"</formula>
    </cfRule>
    <cfRule type="cellIs" dxfId="1119" priority="53" operator="equal">
      <formula>"雨"</formula>
    </cfRule>
  </conditionalFormatting>
  <conditionalFormatting sqref="C55:AG56">
    <cfRule type="expression" dxfId="1118" priority="848">
      <formula>WEEKDAY(C$55)=1</formula>
    </cfRule>
    <cfRule type="expression" dxfId="1117" priority="847">
      <formula>WEEKDAY(C$55)=7</formula>
    </cfRule>
  </conditionalFormatting>
  <conditionalFormatting sqref="C57:AG58">
    <cfRule type="cellIs" priority="795" operator="equal">
      <formula>"中止,夏休,冬休"</formula>
    </cfRule>
  </conditionalFormatting>
  <conditionalFormatting sqref="C59:AG62">
    <cfRule type="cellIs" dxfId="1116" priority="70" operator="equal">
      <formula>"休"</formula>
    </cfRule>
    <cfRule type="cellIs" dxfId="1115" priority="69" operator="equal">
      <formula>"雨"</formula>
    </cfRule>
  </conditionalFormatting>
  <conditionalFormatting sqref="C69:AG70">
    <cfRule type="expression" dxfId="1114" priority="845">
      <formula>WEEKDAY(C$69)=7</formula>
    </cfRule>
    <cfRule type="expression" dxfId="1113" priority="846">
      <formula>WEEKDAY(C$69)=1</formula>
    </cfRule>
  </conditionalFormatting>
  <conditionalFormatting sqref="C71:AG72">
    <cfRule type="cellIs" priority="790" operator="equal">
      <formula>"中止,夏休,冬休"</formula>
    </cfRule>
  </conditionalFormatting>
  <conditionalFormatting sqref="C73:AG76">
    <cfRule type="cellIs" dxfId="1112" priority="85" operator="equal">
      <formula>"雨"</formula>
    </cfRule>
    <cfRule type="cellIs" dxfId="1111" priority="86" operator="equal">
      <formula>"休"</formula>
    </cfRule>
  </conditionalFormatting>
  <conditionalFormatting sqref="C83:AG84">
    <cfRule type="expression" dxfId="1110" priority="844">
      <formula>WEEKDAY(C$83)=1</formula>
    </cfRule>
    <cfRule type="expression" dxfId="1109" priority="843">
      <formula>WEEKDAY(C$83)=7</formula>
    </cfRule>
  </conditionalFormatting>
  <conditionalFormatting sqref="C85:AG86">
    <cfRule type="cellIs" priority="785" operator="equal">
      <formula>"中止,夏休,冬休"</formula>
    </cfRule>
  </conditionalFormatting>
  <conditionalFormatting sqref="C87:AG90">
    <cfRule type="cellIs" dxfId="1108" priority="101" operator="equal">
      <formula>"雨"</formula>
    </cfRule>
    <cfRule type="cellIs" dxfId="1107" priority="102" operator="equal">
      <formula>"休"</formula>
    </cfRule>
  </conditionalFormatting>
  <conditionalFormatting sqref="C97:AG98">
    <cfRule type="expression" dxfId="1106" priority="842">
      <formula>WEEKDAY(C$97)=1</formula>
    </cfRule>
    <cfRule type="expression" dxfId="1105" priority="841">
      <formula>WEEKDAY(C$97)=7</formula>
    </cfRule>
  </conditionalFormatting>
  <conditionalFormatting sqref="C99:AG100">
    <cfRule type="cellIs" priority="780" operator="equal">
      <formula>"中止,夏休,冬休"</formula>
    </cfRule>
  </conditionalFormatting>
  <conditionalFormatting sqref="C101:AG104">
    <cfRule type="cellIs" dxfId="1104" priority="118" operator="equal">
      <formula>"休"</formula>
    </cfRule>
    <cfRule type="cellIs" dxfId="1103" priority="117" operator="equal">
      <formula>"雨"</formula>
    </cfRule>
  </conditionalFormatting>
  <conditionalFormatting sqref="C111:AG112">
    <cfRule type="expression" dxfId="1102" priority="840">
      <formula>WEEKDAY(C$111)=1</formula>
    </cfRule>
    <cfRule type="expression" dxfId="1101" priority="839">
      <formula>WEEKDAY(C$111)=7</formula>
    </cfRule>
  </conditionalFormatting>
  <conditionalFormatting sqref="C113:AG114">
    <cfRule type="cellIs" priority="775" operator="equal">
      <formula>"中止,夏休,冬休"</formula>
    </cfRule>
  </conditionalFormatting>
  <conditionalFormatting sqref="C115:AG118">
    <cfRule type="cellIs" dxfId="1100" priority="133" operator="equal">
      <formula>"雨"</formula>
    </cfRule>
    <cfRule type="cellIs" dxfId="1099" priority="134" operator="equal">
      <formula>"休"</formula>
    </cfRule>
  </conditionalFormatting>
  <conditionalFormatting sqref="C125:AG126">
    <cfRule type="expression" dxfId="1098" priority="837">
      <formula>WEEKDAY(C$125)=7</formula>
    </cfRule>
    <cfRule type="expression" dxfId="1097" priority="838">
      <formula>WEEKDAY(C$125)=1</formula>
    </cfRule>
  </conditionalFormatting>
  <conditionalFormatting sqref="C127:AG128">
    <cfRule type="cellIs" priority="771" operator="equal">
      <formula>"中止,夏休,冬休"</formula>
    </cfRule>
  </conditionalFormatting>
  <conditionalFormatting sqref="C129:AG132">
    <cfRule type="cellIs" dxfId="1096" priority="149" operator="equal">
      <formula>"雨"</formula>
    </cfRule>
    <cfRule type="cellIs" dxfId="1095" priority="150" operator="equal">
      <formula>"休"</formula>
    </cfRule>
  </conditionalFormatting>
  <conditionalFormatting sqref="C139:AG140">
    <cfRule type="expression" dxfId="1094" priority="835">
      <formula>WEEKDAY(C$139)=7</formula>
    </cfRule>
    <cfRule type="expression" dxfId="1093" priority="836">
      <formula>WEEKDAY(C$139)=1</formula>
    </cfRule>
  </conditionalFormatting>
  <conditionalFormatting sqref="C141:AG142">
    <cfRule type="cellIs" priority="766" operator="equal">
      <formula>"中止,夏休,冬休"</formula>
    </cfRule>
  </conditionalFormatting>
  <conditionalFormatting sqref="C143:AG146">
    <cfRule type="cellIs" dxfId="1092" priority="364" operator="equal">
      <formula>"休"</formula>
    </cfRule>
    <cfRule type="cellIs" dxfId="1091" priority="363" operator="equal">
      <formula>"雨"</formula>
    </cfRule>
  </conditionalFormatting>
  <conditionalFormatting sqref="C153:AG154">
    <cfRule type="expression" dxfId="1090" priority="834">
      <formula>WEEKDAY(C$153)=1</formula>
    </cfRule>
    <cfRule type="expression" dxfId="1089" priority="833">
      <formula>WEEKDAY(C$153)=7</formula>
    </cfRule>
  </conditionalFormatting>
  <conditionalFormatting sqref="C155:AG156">
    <cfRule type="cellIs" priority="761" operator="equal">
      <formula>"中止,夏休,冬休"</formula>
    </cfRule>
  </conditionalFormatting>
  <conditionalFormatting sqref="C157:AG160">
    <cfRule type="cellIs" dxfId="1088" priority="643" operator="equal">
      <formula>"雨"</formula>
    </cfRule>
    <cfRule type="cellIs" dxfId="1087" priority="644" operator="equal">
      <formula>"休"</formula>
    </cfRule>
  </conditionalFormatting>
  <conditionalFormatting sqref="C167:AG168">
    <cfRule type="expression" dxfId="1086" priority="831">
      <formula>WEEKDAY(C$167)=7</formula>
    </cfRule>
    <cfRule type="expression" dxfId="1085" priority="832">
      <formula>WEEKDAY(C$167)=1</formula>
    </cfRule>
  </conditionalFormatting>
  <conditionalFormatting sqref="C169:AG170">
    <cfRule type="cellIs" priority="744" operator="equal">
      <formula>"中止,夏休,冬休"</formula>
    </cfRule>
  </conditionalFormatting>
  <conditionalFormatting sqref="C171:AG174">
    <cfRule type="cellIs" dxfId="1084" priority="746" operator="equal">
      <formula>"休"</formula>
    </cfRule>
    <cfRule type="cellIs" dxfId="1083" priority="745" operator="equal">
      <formula>"雨"</formula>
    </cfRule>
  </conditionalFormatting>
  <conditionalFormatting sqref="C181:AG182">
    <cfRule type="expression" dxfId="1082" priority="829">
      <formula>WEEKDAY(C$181)=7</formula>
    </cfRule>
    <cfRule type="expression" dxfId="1081" priority="830">
      <formula>WEEKDAY(C$181)=1</formula>
    </cfRule>
  </conditionalFormatting>
  <conditionalFormatting sqref="C183:AG184">
    <cfRule type="cellIs" priority="738" operator="equal">
      <formula>"中止,夏休,冬休"</formula>
    </cfRule>
  </conditionalFormatting>
  <conditionalFormatting sqref="C185:AG188">
    <cfRule type="cellIs" dxfId="1080" priority="739" operator="equal">
      <formula>"雨"</formula>
    </cfRule>
    <cfRule type="cellIs" dxfId="1079" priority="740" operator="equal">
      <formula>"休"</formula>
    </cfRule>
  </conditionalFormatting>
  <conditionalFormatting sqref="C195:AG196">
    <cfRule type="expression" dxfId="1078" priority="827">
      <formula>WEEKDAY(C$195)=7</formula>
    </cfRule>
    <cfRule type="expression" dxfId="1077" priority="828">
      <formula>WEEKDAY(C$195)=1</formula>
    </cfRule>
  </conditionalFormatting>
  <conditionalFormatting sqref="C197:AG198">
    <cfRule type="cellIs" priority="732" operator="equal">
      <formula>"中止,夏休,冬休"</formula>
    </cfRule>
  </conditionalFormatting>
  <conditionalFormatting sqref="C199:AG202">
    <cfRule type="cellIs" dxfId="1076" priority="734" operator="equal">
      <formula>"休"</formula>
    </cfRule>
    <cfRule type="cellIs" dxfId="1075" priority="733" operator="equal">
      <formula>"雨"</formula>
    </cfRule>
  </conditionalFormatting>
  <conditionalFormatting sqref="C209:AG210">
    <cfRule type="expression" dxfId="1074" priority="826">
      <formula>WEEKDAY(C$209)=1</formula>
    </cfRule>
    <cfRule type="expression" dxfId="1073" priority="825">
      <formula>WEEKDAY(C$209)=7</formula>
    </cfRule>
  </conditionalFormatting>
  <conditionalFormatting sqref="C211:AG212">
    <cfRule type="cellIs" priority="726" operator="equal">
      <formula>"中止,夏休,冬休"</formula>
    </cfRule>
  </conditionalFormatting>
  <conditionalFormatting sqref="C213:AG216">
    <cfRule type="cellIs" dxfId="1072" priority="728" operator="equal">
      <formula>"休"</formula>
    </cfRule>
    <cfRule type="cellIs" dxfId="1071" priority="727" operator="equal">
      <formula>"雨"</formula>
    </cfRule>
  </conditionalFormatting>
  <conditionalFormatting sqref="C223:AG224">
    <cfRule type="expression" dxfId="1070" priority="823">
      <formula>WEEKDAY(C$223)=7</formula>
    </cfRule>
    <cfRule type="expression" dxfId="1069" priority="824">
      <formula>WEEKDAY(C$223)=1</formula>
    </cfRule>
  </conditionalFormatting>
  <conditionalFormatting sqref="C225:AG226">
    <cfRule type="cellIs" priority="720" operator="equal">
      <formula>"中止,夏休,冬休"</formula>
    </cfRule>
  </conditionalFormatting>
  <conditionalFormatting sqref="C227:AG230">
    <cfRule type="cellIs" dxfId="1068" priority="722" operator="equal">
      <formula>"休"</formula>
    </cfRule>
    <cfRule type="cellIs" dxfId="1067" priority="721" operator="equal">
      <formula>"雨"</formula>
    </cfRule>
  </conditionalFormatting>
  <conditionalFormatting sqref="C237:AG238">
    <cfRule type="expression" dxfId="1066" priority="822">
      <formula>WEEKDAY(C$237)=1</formula>
    </cfRule>
    <cfRule type="expression" dxfId="1065" priority="821">
      <formula>WEEKDAY(C$237)=7</formula>
    </cfRule>
  </conditionalFormatting>
  <conditionalFormatting sqref="C239:AG240">
    <cfRule type="cellIs" priority="714" operator="equal">
      <formula>"中止,夏休,冬休"</formula>
    </cfRule>
  </conditionalFormatting>
  <conditionalFormatting sqref="C241:AG244">
    <cfRule type="cellIs" dxfId="1064" priority="716" operator="equal">
      <formula>"休"</formula>
    </cfRule>
    <cfRule type="cellIs" dxfId="1063" priority="715" operator="equal">
      <formula>"雨"</formula>
    </cfRule>
  </conditionalFormatting>
  <conditionalFormatting sqref="C251:AG252">
    <cfRule type="expression" dxfId="1062" priority="819">
      <formula>WEEKDAY(C$251)=7</formula>
    </cfRule>
    <cfRule type="expression" dxfId="1061" priority="820">
      <formula>WEEKDAY(C$251)=1</formula>
    </cfRule>
  </conditionalFormatting>
  <conditionalFormatting sqref="C253:AG254">
    <cfRule type="cellIs" priority="708" operator="equal">
      <formula>"中止,夏休,冬休"</formula>
    </cfRule>
  </conditionalFormatting>
  <conditionalFormatting sqref="C255:AG258">
    <cfRule type="cellIs" dxfId="1060" priority="709" operator="equal">
      <formula>"雨"</formula>
    </cfRule>
    <cfRule type="cellIs" dxfId="1059" priority="710" operator="equal">
      <formula>"休"</formula>
    </cfRule>
  </conditionalFormatting>
  <conditionalFormatting sqref="C265:AG266">
    <cfRule type="expression" dxfId="1058" priority="817">
      <formula>WEEKDAY(C$265)=7</formula>
    </cfRule>
    <cfRule type="expression" dxfId="1057" priority="818">
      <formula>WEEKDAY(C$265)=1</formula>
    </cfRule>
  </conditionalFormatting>
  <conditionalFormatting sqref="C267:AG268">
    <cfRule type="cellIs" priority="702" operator="equal">
      <formula>"中止,夏休,冬休"</formula>
    </cfRule>
  </conditionalFormatting>
  <conditionalFormatting sqref="C269:AG272">
    <cfRule type="cellIs" dxfId="1056" priority="704" operator="equal">
      <formula>"休"</formula>
    </cfRule>
    <cfRule type="cellIs" dxfId="1055" priority="703" operator="equal">
      <formula>"雨"</formula>
    </cfRule>
  </conditionalFormatting>
  <conditionalFormatting sqref="C279:AG280">
    <cfRule type="expression" dxfId="1054" priority="815">
      <formula>WEEKDAY(C$279)=7</formula>
    </cfRule>
    <cfRule type="expression" dxfId="1053" priority="816">
      <formula>WEEKDAY(C$279)=1</formula>
    </cfRule>
  </conditionalFormatting>
  <conditionalFormatting sqref="C281:AG282">
    <cfRule type="cellIs" priority="696" operator="equal">
      <formula>"中止,夏休,冬休"</formula>
    </cfRule>
  </conditionalFormatting>
  <conditionalFormatting sqref="C283:AG286">
    <cfRule type="cellIs" dxfId="1052" priority="697" operator="equal">
      <formula>"雨"</formula>
    </cfRule>
    <cfRule type="cellIs" dxfId="1051" priority="698" operator="equal">
      <formula>"休"</formula>
    </cfRule>
  </conditionalFormatting>
  <conditionalFormatting sqref="C293:AG294">
    <cfRule type="expression" dxfId="1050" priority="813">
      <formula>WEEKDAY(C$293)=7</formula>
    </cfRule>
    <cfRule type="expression" dxfId="1049" priority="814">
      <formula>WEEKDAY(C$293)=1</formula>
    </cfRule>
  </conditionalFormatting>
  <conditionalFormatting sqref="C295:AG296">
    <cfRule type="cellIs" priority="690" operator="equal">
      <formula>"中止,夏休,冬休"</formula>
    </cfRule>
  </conditionalFormatting>
  <conditionalFormatting sqref="C297:AG300">
    <cfRule type="cellIs" dxfId="1048" priority="692" operator="equal">
      <formula>"休"</formula>
    </cfRule>
    <cfRule type="cellIs" dxfId="1047" priority="691" operator="equal">
      <formula>"雨"</formula>
    </cfRule>
  </conditionalFormatting>
  <conditionalFormatting sqref="AG2:AH5">
    <cfRule type="expression" dxfId="1046" priority="812">
      <formula>$AG$4="未達成"</formula>
    </cfRule>
  </conditionalFormatting>
  <conditionalFormatting sqref="AI19">
    <cfRule type="cellIs" dxfId="1045" priority="853" operator="lessThan">
      <formula>0.285</formula>
    </cfRule>
  </conditionalFormatting>
  <conditionalFormatting sqref="AI20">
    <cfRule type="expression" dxfId="1044" priority="758">
      <formula>AI20="NG"</formula>
    </cfRule>
  </conditionalFormatting>
  <conditionalFormatting sqref="AI33">
    <cfRule type="cellIs" dxfId="1043" priority="802" operator="lessThan">
      <formula>0.285</formula>
    </cfRule>
  </conditionalFormatting>
  <conditionalFormatting sqref="AI34">
    <cfRule type="expression" dxfId="1042" priority="20">
      <formula>AI34="NG"</formula>
    </cfRule>
  </conditionalFormatting>
  <conditionalFormatting sqref="AI47">
    <cfRule type="cellIs" dxfId="1041" priority="642" operator="lessThan">
      <formula>0.285</formula>
    </cfRule>
  </conditionalFormatting>
  <conditionalFormatting sqref="AI48">
    <cfRule type="expression" dxfId="1040" priority="19">
      <formula>AI48="NG"</formula>
    </cfRule>
  </conditionalFormatting>
  <conditionalFormatting sqref="AI61">
    <cfRule type="cellIs" dxfId="1039" priority="640" operator="lessThan">
      <formula>0.285</formula>
    </cfRule>
  </conditionalFormatting>
  <conditionalFormatting sqref="AI62">
    <cfRule type="expression" dxfId="1038" priority="18">
      <formula>AI62="NG"</formula>
    </cfRule>
  </conditionalFormatting>
  <conditionalFormatting sqref="AI75">
    <cfRule type="cellIs" dxfId="1037" priority="638" operator="lessThan">
      <formula>0.285</formula>
    </cfRule>
  </conditionalFormatting>
  <conditionalFormatting sqref="AI76">
    <cfRule type="expression" dxfId="1036" priority="17">
      <formula>AI76="NG"</formula>
    </cfRule>
  </conditionalFormatting>
  <conditionalFormatting sqref="AI89">
    <cfRule type="cellIs" dxfId="1035" priority="636" operator="lessThan">
      <formula>0.285</formula>
    </cfRule>
  </conditionalFormatting>
  <conditionalFormatting sqref="AI90">
    <cfRule type="expression" dxfId="1034" priority="16">
      <formula>AI90="NG"</formula>
    </cfRule>
  </conditionalFormatting>
  <conditionalFormatting sqref="AI103">
    <cfRule type="cellIs" dxfId="1033" priority="634" operator="lessThan">
      <formula>0.285</formula>
    </cfRule>
  </conditionalFormatting>
  <conditionalFormatting sqref="AI104">
    <cfRule type="expression" dxfId="1032" priority="15">
      <formula>AI104="NG"</formula>
    </cfRule>
  </conditionalFormatting>
  <conditionalFormatting sqref="AI117">
    <cfRule type="cellIs" dxfId="1031" priority="632" operator="lessThan">
      <formula>0.285</formula>
    </cfRule>
  </conditionalFormatting>
  <conditionalFormatting sqref="AI118">
    <cfRule type="expression" dxfId="1030" priority="14">
      <formula>AI118="NG"</formula>
    </cfRule>
  </conditionalFormatting>
  <conditionalFormatting sqref="AI131">
    <cfRule type="cellIs" dxfId="1029" priority="630" operator="lessThan">
      <formula>0.285</formula>
    </cfRule>
  </conditionalFormatting>
  <conditionalFormatting sqref="AI132">
    <cfRule type="expression" dxfId="1028" priority="13">
      <formula>AI132="NG"</formula>
    </cfRule>
  </conditionalFormatting>
  <conditionalFormatting sqref="AI145">
    <cfRule type="cellIs" dxfId="1027" priority="628" operator="lessThan">
      <formula>0.285</formula>
    </cfRule>
  </conditionalFormatting>
  <conditionalFormatting sqref="AI146">
    <cfRule type="expression" dxfId="1026" priority="12">
      <formula>AI146="NG"</formula>
    </cfRule>
  </conditionalFormatting>
  <conditionalFormatting sqref="AI159">
    <cfRule type="cellIs" dxfId="1025" priority="626" operator="lessThan">
      <formula>0.285</formula>
    </cfRule>
  </conditionalFormatting>
  <conditionalFormatting sqref="AI160">
    <cfRule type="expression" dxfId="1024" priority="11">
      <formula>AI160="NG"</formula>
    </cfRule>
  </conditionalFormatting>
  <conditionalFormatting sqref="AI173">
    <cfRule type="cellIs" dxfId="1023" priority="624" operator="lessThan">
      <formula>0.285</formula>
    </cfRule>
  </conditionalFormatting>
  <conditionalFormatting sqref="AI174">
    <cfRule type="expression" dxfId="1022" priority="10">
      <formula>AI174="NG"</formula>
    </cfRule>
  </conditionalFormatting>
  <conditionalFormatting sqref="AI187">
    <cfRule type="cellIs" dxfId="1021" priority="622" operator="lessThan">
      <formula>0.285</formula>
    </cfRule>
  </conditionalFormatting>
  <conditionalFormatting sqref="AI188">
    <cfRule type="expression" dxfId="1020" priority="9">
      <formula>AI188="NG"</formula>
    </cfRule>
  </conditionalFormatting>
  <conditionalFormatting sqref="AI201">
    <cfRule type="cellIs" dxfId="1019" priority="620" operator="lessThan">
      <formula>0.285</formula>
    </cfRule>
  </conditionalFormatting>
  <conditionalFormatting sqref="AI202">
    <cfRule type="expression" dxfId="1018" priority="8">
      <formula>AI202="NG"</formula>
    </cfRule>
  </conditionalFormatting>
  <conditionalFormatting sqref="AI215">
    <cfRule type="cellIs" dxfId="1017" priority="618" operator="lessThan">
      <formula>0.285</formula>
    </cfRule>
  </conditionalFormatting>
  <conditionalFormatting sqref="AI216">
    <cfRule type="expression" dxfId="1016" priority="7">
      <formula>AI216="NG"</formula>
    </cfRule>
  </conditionalFormatting>
  <conditionalFormatting sqref="AI229">
    <cfRule type="cellIs" dxfId="1015" priority="616" operator="lessThan">
      <formula>0.285</formula>
    </cfRule>
  </conditionalFormatting>
  <conditionalFormatting sqref="AI230">
    <cfRule type="expression" dxfId="1014" priority="6">
      <formula>AI230="NG"</formula>
    </cfRule>
  </conditionalFormatting>
  <conditionalFormatting sqref="AI243">
    <cfRule type="cellIs" dxfId="1013" priority="614" operator="lessThan">
      <formula>0.285</formula>
    </cfRule>
  </conditionalFormatting>
  <conditionalFormatting sqref="AI244">
    <cfRule type="expression" dxfId="1012" priority="5">
      <formula>AI244="NG"</formula>
    </cfRule>
  </conditionalFormatting>
  <conditionalFormatting sqref="AI257">
    <cfRule type="cellIs" dxfId="1011" priority="612" operator="lessThan">
      <formula>0.285</formula>
    </cfRule>
  </conditionalFormatting>
  <conditionalFormatting sqref="AI258">
    <cfRule type="expression" dxfId="1010" priority="4">
      <formula>AI258="NG"</formula>
    </cfRule>
  </conditionalFormatting>
  <conditionalFormatting sqref="AI271">
    <cfRule type="cellIs" dxfId="1009" priority="610" operator="lessThan">
      <formula>0.285</formula>
    </cfRule>
  </conditionalFormatting>
  <conditionalFormatting sqref="AI272">
    <cfRule type="expression" dxfId="1008" priority="3">
      <formula>AI272="NG"</formula>
    </cfRule>
  </conditionalFormatting>
  <conditionalFormatting sqref="AI285">
    <cfRule type="cellIs" dxfId="1007" priority="608" operator="lessThan">
      <formula>0.285</formula>
    </cfRule>
  </conditionalFormatting>
  <conditionalFormatting sqref="AI286">
    <cfRule type="expression" dxfId="1006" priority="2">
      <formula>AI286="NG"</formula>
    </cfRule>
  </conditionalFormatting>
  <conditionalFormatting sqref="AI299">
    <cfRule type="cellIs" dxfId="1005" priority="606" operator="lessThan">
      <formula>0.285</formula>
    </cfRule>
  </conditionalFormatting>
  <conditionalFormatting sqref="AI300">
    <cfRule type="expression" dxfId="1004" priority="1">
      <formula>AI300="NG"</formula>
    </cfRule>
  </conditionalFormatting>
  <dataValidations count="3">
    <dataValidation type="list" allowBlank="1" showInputMessage="1" showErrorMessage="1" sqref="C185:AG186 C269:AG270 C157:AG158 C297:AG298 C199:AG200 C283:AG284 C213:AG214 C227:AG228 C143:E144 C241:AG242 C255:AG256 C171:AG172 F143:AG144 C129:AG130 AG129:AG130 C115:AG116 C101:AG102 C87:AG88 C73:AG74 C59:AG60 C45:AG46 C31:AG32 C17:AG18" xr:uid="{00000000-0002-0000-0100-000000000000}">
      <formula1>$AM$13</formula1>
    </dataValidation>
    <dataValidation type="list" showInputMessage="1" showErrorMessage="1" sqref="C117:AG118 C159:AG160 C89:AG90 C299:AG300 C145:AG146 C103:AG104 C33:AG34 C47:AG48 C131:AG132 C19:AG20 C173:AG174 C187:AG188 C201:AG202 C215:AG216 C229:AG230 C243:AG244 C257:AG258 C271:AG272 C285:AG286 C75:AG76 C61:AG62" xr:uid="{00000000-0002-0000-0100-000001000000}">
      <formula1>$AM$13:$AM$14</formula1>
    </dataValidation>
    <dataValidation type="list" allowBlank="1" showInputMessage="1" showErrorMessage="1" sqref="C15:AG16 C29:AG30 C43:AG44 C57:AG58 C71:AG72 C85:AG86 C99:AG100 C113:AG114 C127:AG128 C141:AG142 C155:AG156 C169:AG170 C183:AG184 C197:AG198 C211:AG212 C225:AG226 C239:AG240 C253:AG254 C267:AG268 C281:AG282 C295:AG296" xr:uid="{00000000-0002-0000-0100-000002000000}">
      <formula1>$AM$4:$AM$8</formula1>
    </dataValidation>
  </dataValidations>
  <pageMargins left="0.51181102362204722" right="0.11811023622047245" top="0.55118110236220474" bottom="0.35433070866141736" header="0.31496062992125984" footer="0.31496062992125984"/>
  <pageSetup paperSize="9" scale="61" fitToHeight="0" orientation="portrait" r:id="rId1"/>
  <headerFooter>
    <oddHeader xml:space="preserve">&amp;R&amp;"ＤＦ特太ゴシック体,標準"（別紙１）&amp;"-,標準"
</oddHeader>
  </headerFooter>
  <rowBreaks count="2" manualBreakCount="2">
    <brk id="134" max="34" man="1"/>
    <brk id="262" max="34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48EF1-8C1C-4302-9A6D-66FF600FFAA5}">
  <dimension ref="A1:BV451"/>
  <sheetViews>
    <sheetView tabSelected="1" view="pageBreakPreview" zoomScale="85" zoomScaleNormal="85" zoomScaleSheetLayoutView="85" workbookViewId="0">
      <selection activeCell="W5" sqref="W5"/>
    </sheetView>
  </sheetViews>
  <sheetFormatPr defaultColWidth="8.75" defaultRowHeight="13.5" x14ac:dyDescent="0.15"/>
  <cols>
    <col min="1" max="1" width="10.5" style="54" customWidth="1"/>
    <col min="2" max="2" width="11" style="54" customWidth="1"/>
    <col min="3" max="9" width="3.75" style="54" customWidth="1"/>
    <col min="10" max="10" width="17.25" style="54" bestFit="1" customWidth="1"/>
    <col min="11" max="11" width="8.625" style="54" customWidth="1"/>
    <col min="12" max="12" width="10.5" style="54" customWidth="1"/>
    <col min="13" max="13" width="11" style="54" customWidth="1"/>
    <col min="14" max="20" width="3.75" style="54" customWidth="1"/>
    <col min="21" max="21" width="16.75" style="54" customWidth="1"/>
    <col min="22" max="22" width="8.625" style="54" customWidth="1"/>
    <col min="23" max="24" width="10.5" style="54" customWidth="1"/>
    <col min="25" max="25" width="11" style="54" customWidth="1"/>
    <col min="26" max="32" width="3.875" style="54" customWidth="1"/>
    <col min="33" max="33" width="16.75" style="54" customWidth="1"/>
    <col min="34" max="34" width="8.75" style="54" customWidth="1"/>
    <col min="35" max="35" width="10.5" style="54" customWidth="1"/>
    <col min="36" max="36" width="10.875" style="54" customWidth="1"/>
    <col min="37" max="43" width="3.75" style="54" customWidth="1"/>
    <col min="44" max="44" width="16.75" style="54" customWidth="1"/>
    <col min="45" max="45" width="8.75" style="54" customWidth="1"/>
    <col min="46" max="47" width="10.5" style="54" customWidth="1"/>
    <col min="48" max="48" width="10.875" style="54" customWidth="1"/>
    <col min="49" max="55" width="3.875" style="54" customWidth="1"/>
    <col min="56" max="56" width="16.875" style="54" customWidth="1"/>
    <col min="57" max="57" width="8.75" style="54"/>
    <col min="58" max="58" width="10.5" style="54" customWidth="1"/>
    <col min="59" max="59" width="10.875" style="54" customWidth="1"/>
    <col min="60" max="66" width="4" style="54" customWidth="1"/>
    <col min="67" max="67" width="17" style="54" customWidth="1"/>
    <col min="68" max="68" width="8.75" style="54"/>
    <col min="69" max="69" width="10.5" style="54" customWidth="1"/>
    <col min="70" max="72" width="8.75" style="54"/>
    <col min="73" max="73" width="9.375" style="54" bestFit="1" customWidth="1"/>
    <col min="74" max="74" width="8" style="54" customWidth="1"/>
    <col min="75" max="16384" width="8.75" style="54"/>
  </cols>
  <sheetData>
    <row r="1" spans="1:68" ht="18.75" x14ac:dyDescent="0.15">
      <c r="A1" s="52"/>
      <c r="B1" s="53" t="s">
        <v>51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Y1" s="53" t="s">
        <v>52</v>
      </c>
      <c r="AV1" s="53" t="s">
        <v>52</v>
      </c>
    </row>
    <row r="2" spans="1:68" ht="14.25" thickBot="1" x14ac:dyDescent="0.2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</row>
    <row r="3" spans="1:68" ht="14.25" thickBot="1" x14ac:dyDescent="0.2">
      <c r="A3" s="52"/>
      <c r="B3" s="165" t="s">
        <v>53</v>
      </c>
      <c r="C3" s="165"/>
      <c r="D3" s="165"/>
      <c r="E3" s="165"/>
      <c r="F3" s="56" t="s">
        <v>11</v>
      </c>
      <c r="G3" s="171"/>
      <c r="H3" s="171"/>
      <c r="I3" s="171"/>
      <c r="J3" s="171"/>
      <c r="K3" s="171"/>
      <c r="L3" s="171"/>
      <c r="M3" s="173" t="s">
        <v>54</v>
      </c>
      <c r="N3" s="173"/>
      <c r="O3" s="173"/>
      <c r="P3" s="173"/>
      <c r="Q3" s="173"/>
      <c r="R3" s="173"/>
      <c r="S3" s="173"/>
      <c r="T3" s="56" t="s">
        <v>55</v>
      </c>
      <c r="U3" s="57" t="str">
        <f>IF(COUNTIF(BV10:BV137,"NG")&gt;=1,"未達成","達成")</f>
        <v>未達成</v>
      </c>
      <c r="Y3" s="165" t="s">
        <v>53</v>
      </c>
      <c r="Z3" s="165"/>
      <c r="AA3" s="165"/>
      <c r="AB3" s="165"/>
      <c r="AC3" s="56" t="s">
        <v>11</v>
      </c>
      <c r="AD3" s="171">
        <f>G3</f>
        <v>0</v>
      </c>
      <c r="AE3" s="171"/>
      <c r="AF3" s="171"/>
      <c r="AG3" s="171"/>
      <c r="AH3" s="171"/>
      <c r="AI3" s="171"/>
      <c r="AJ3" s="52"/>
      <c r="AK3" s="52"/>
      <c r="AL3" s="52"/>
      <c r="AM3" s="52"/>
      <c r="AN3" s="52"/>
      <c r="AO3" s="52"/>
      <c r="AV3" s="165" t="s">
        <v>53</v>
      </c>
      <c r="AW3" s="165"/>
      <c r="AX3" s="165"/>
      <c r="AY3" s="165"/>
      <c r="AZ3" s="56" t="s">
        <v>11</v>
      </c>
      <c r="BA3" s="171">
        <f>AD3</f>
        <v>0</v>
      </c>
      <c r="BB3" s="171"/>
      <c r="BC3" s="171"/>
      <c r="BD3" s="171"/>
      <c r="BE3" s="171"/>
      <c r="BF3" s="171"/>
      <c r="BG3" s="52"/>
      <c r="BH3" s="52"/>
      <c r="BI3" s="52"/>
      <c r="BJ3" s="52"/>
      <c r="BK3" s="52"/>
    </row>
    <row r="4" spans="1:68" ht="14.25" x14ac:dyDescent="0.15">
      <c r="A4" s="52"/>
      <c r="B4" s="165" t="s">
        <v>56</v>
      </c>
      <c r="C4" s="165"/>
      <c r="D4" s="165"/>
      <c r="E4" s="165"/>
      <c r="F4" s="56" t="s">
        <v>11</v>
      </c>
      <c r="G4" s="172"/>
      <c r="H4" s="172"/>
      <c r="I4" s="172"/>
      <c r="J4" s="172"/>
      <c r="K4" s="58" t="str">
        <f>TEXT(WEEKDAY(G4),"aaa")</f>
        <v>土</v>
      </c>
      <c r="L4" s="52"/>
      <c r="M4" s="52"/>
      <c r="N4" s="173"/>
      <c r="O4" s="173"/>
      <c r="P4" s="173"/>
      <c r="Q4" s="173"/>
      <c r="R4" s="173"/>
      <c r="S4" s="173"/>
      <c r="T4" s="56"/>
      <c r="U4" s="92"/>
      <c r="V4" s="59">
        <f>BU19+BU21+BU36+BU38+BU53+BU55+BU70+BU72+BU87+BU89+BU104+BU106+BU121+BU123+BU138+BU140</f>
        <v>0</v>
      </c>
      <c r="Y4" s="165" t="s">
        <v>56</v>
      </c>
      <c r="Z4" s="165"/>
      <c r="AA4" s="165"/>
      <c r="AB4" s="165"/>
      <c r="AC4" s="56" t="s">
        <v>11</v>
      </c>
      <c r="AD4" s="60">
        <f>G4</f>
        <v>0</v>
      </c>
      <c r="AE4" s="61"/>
      <c r="AF4" s="61"/>
      <c r="AG4" s="61"/>
      <c r="AH4" s="58" t="str">
        <f>TEXT(WEEKDAY(+AD4),"aaa")</f>
        <v>土</v>
      </c>
      <c r="AI4" s="52"/>
      <c r="AJ4" s="52"/>
      <c r="AK4" s="52"/>
      <c r="AL4" s="52"/>
      <c r="AM4" s="52"/>
      <c r="AN4" s="52"/>
      <c r="AO4" s="52"/>
      <c r="AV4" s="165" t="s">
        <v>56</v>
      </c>
      <c r="AW4" s="165"/>
      <c r="AX4" s="165"/>
      <c r="AY4" s="165"/>
      <c r="AZ4" s="56" t="s">
        <v>11</v>
      </c>
      <c r="BA4" s="60">
        <f>AD4</f>
        <v>0</v>
      </c>
      <c r="BB4" s="61"/>
      <c r="BC4" s="61"/>
      <c r="BD4" s="61"/>
      <c r="BE4" s="58" t="str">
        <f>TEXT(WEEKDAY(+BA4),"aaa")</f>
        <v>土</v>
      </c>
      <c r="BF4" s="52"/>
      <c r="BG4" s="52"/>
      <c r="BH4" s="52"/>
      <c r="BI4" s="52"/>
      <c r="BJ4" s="52"/>
      <c r="BK4" s="52"/>
    </row>
    <row r="5" spans="1:68" ht="14.25" x14ac:dyDescent="0.15">
      <c r="A5" s="52"/>
      <c r="B5" s="165" t="s">
        <v>57</v>
      </c>
      <c r="C5" s="165"/>
      <c r="D5" s="165"/>
      <c r="E5" s="165"/>
      <c r="F5" s="56" t="s">
        <v>11</v>
      </c>
      <c r="G5" s="172"/>
      <c r="H5" s="172"/>
      <c r="I5" s="172"/>
      <c r="J5" s="172"/>
      <c r="K5" s="58" t="str">
        <f>TEXT(WEEKDAY(G5),"aaa")</f>
        <v>土</v>
      </c>
      <c r="L5" s="56" t="s">
        <v>58</v>
      </c>
      <c r="M5" s="62">
        <f>G5-G4+1</f>
        <v>1</v>
      </c>
      <c r="N5" s="56"/>
      <c r="O5" s="63"/>
      <c r="P5" s="63"/>
      <c r="Q5" s="63"/>
      <c r="R5" s="52"/>
      <c r="S5" s="52"/>
      <c r="T5" s="52"/>
      <c r="U5" s="52"/>
      <c r="V5" s="59">
        <f>BU20+BU22+BU37+BU39+BU54+BU56+BU71+BU73+BU88+BU90+BU105+BU107+BU122+BU124+BU139+BU141</f>
        <v>0</v>
      </c>
      <c r="Y5" s="165" t="s">
        <v>57</v>
      </c>
      <c r="Z5" s="165"/>
      <c r="AA5" s="165"/>
      <c r="AB5" s="165"/>
      <c r="AC5" s="56" t="s">
        <v>11</v>
      </c>
      <c r="AD5" s="60">
        <f>G5</f>
        <v>0</v>
      </c>
      <c r="AE5" s="61"/>
      <c r="AF5" s="61"/>
      <c r="AG5" s="61"/>
      <c r="AH5" s="58" t="str">
        <f>TEXT(WEEKDAY(+AD5),"aaa")</f>
        <v>土</v>
      </c>
      <c r="AI5" s="56"/>
      <c r="AJ5" s="64"/>
      <c r="AK5" s="56"/>
      <c r="AL5" s="63"/>
      <c r="AM5" s="63"/>
      <c r="AN5" s="63"/>
      <c r="AO5" s="52"/>
      <c r="AV5" s="165" t="s">
        <v>57</v>
      </c>
      <c r="AW5" s="165"/>
      <c r="AX5" s="165"/>
      <c r="AY5" s="165"/>
      <c r="AZ5" s="56" t="s">
        <v>11</v>
      </c>
      <c r="BA5" s="60">
        <f>AD5</f>
        <v>0</v>
      </c>
      <c r="BB5" s="61"/>
      <c r="BC5" s="61"/>
      <c r="BD5" s="61"/>
      <c r="BE5" s="58" t="str">
        <f>TEXT(WEEKDAY(+BA5),"aaa")</f>
        <v>土</v>
      </c>
      <c r="BF5" s="56"/>
      <c r="BG5" s="64"/>
      <c r="BH5" s="56"/>
      <c r="BI5" s="63"/>
      <c r="BJ5" s="63"/>
      <c r="BK5" s="63"/>
    </row>
    <row r="6" spans="1:68" ht="14.25" x14ac:dyDescent="0.15">
      <c r="A6" s="52"/>
      <c r="B6" s="55"/>
      <c r="C6" s="55"/>
      <c r="D6" s="55"/>
      <c r="E6" s="55"/>
      <c r="F6" s="56"/>
      <c r="G6" s="65"/>
      <c r="H6" s="63"/>
      <c r="I6" s="63"/>
      <c r="J6" s="63"/>
      <c r="K6" s="58"/>
      <c r="L6" s="56"/>
      <c r="M6" s="64"/>
      <c r="N6" s="56"/>
      <c r="O6" s="63"/>
      <c r="P6" s="63"/>
      <c r="Q6" s="63"/>
      <c r="R6" s="52"/>
      <c r="S6" s="52"/>
      <c r="T6" s="52"/>
      <c r="U6" s="52"/>
      <c r="V6" s="52"/>
      <c r="Y6" s="55"/>
      <c r="Z6" s="55"/>
      <c r="AA6" s="55"/>
      <c r="AB6" s="55"/>
      <c r="AC6" s="56"/>
      <c r="AD6" s="65"/>
      <c r="AE6" s="63"/>
      <c r="AF6" s="63"/>
      <c r="AG6" s="63"/>
      <c r="AH6" s="58"/>
      <c r="AI6" s="56"/>
      <c r="AJ6" s="64"/>
      <c r="AK6" s="56"/>
      <c r="AL6" s="63"/>
      <c r="AM6" s="63"/>
      <c r="AN6" s="63"/>
      <c r="AO6" s="52"/>
      <c r="AV6" s="55"/>
      <c r="AW6" s="55"/>
      <c r="AX6" s="55"/>
      <c r="AY6" s="55"/>
      <c r="AZ6" s="56"/>
      <c r="BA6" s="65"/>
      <c r="BB6" s="63"/>
      <c r="BC6" s="63"/>
      <c r="BD6" s="63"/>
      <c r="BE6" s="58"/>
      <c r="BF6" s="56"/>
      <c r="BG6" s="64"/>
      <c r="BH6" s="56"/>
      <c r="BI6" s="63"/>
      <c r="BJ6" s="63"/>
      <c r="BK6" s="63"/>
    </row>
    <row r="7" spans="1:68" x14ac:dyDescent="0.15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</row>
    <row r="8" spans="1:68" ht="14.25" hidden="1" customHeight="1" x14ac:dyDescent="0.15">
      <c r="A8" s="52"/>
      <c r="B8" s="52"/>
      <c r="C8" s="66">
        <f>YEAR(G4)</f>
        <v>1900</v>
      </c>
      <c r="D8" s="66">
        <f>MONTH(G4)</f>
        <v>1</v>
      </c>
      <c r="E8" s="66">
        <f>DAY(G4)</f>
        <v>0</v>
      </c>
      <c r="F8" s="66"/>
      <c r="G8" s="66"/>
      <c r="H8" s="66"/>
      <c r="I8" s="66"/>
      <c r="J8" s="52"/>
      <c r="K8" s="52"/>
      <c r="L8" s="52"/>
      <c r="M8" s="52"/>
      <c r="N8" s="66">
        <f>YEAR(I128+1)</f>
        <v>1900</v>
      </c>
      <c r="O8" s="66">
        <f>MONTH(I128+1)</f>
        <v>2</v>
      </c>
      <c r="P8" s="66">
        <f>DAY(I128+1)</f>
        <v>25</v>
      </c>
      <c r="Q8" s="66"/>
      <c r="R8" s="66"/>
      <c r="S8" s="66"/>
      <c r="T8" s="66"/>
      <c r="U8" s="52"/>
      <c r="V8" s="52"/>
      <c r="Y8" s="52"/>
      <c r="Z8" s="66">
        <f>YEAR(T128+1)</f>
        <v>1900</v>
      </c>
      <c r="AA8" s="66">
        <f>MONTH(T128+1)</f>
        <v>4</v>
      </c>
      <c r="AB8" s="66">
        <f>DAY(T128+1)</f>
        <v>21</v>
      </c>
      <c r="AC8" s="66"/>
      <c r="AD8" s="66"/>
      <c r="AE8" s="66"/>
      <c r="AF8" s="66"/>
      <c r="AG8" s="52"/>
      <c r="AH8" s="52"/>
      <c r="AJ8" s="52"/>
      <c r="AK8" s="66">
        <f>YEAR(AF128+1)</f>
        <v>1900</v>
      </c>
      <c r="AL8" s="66">
        <f>MONTH(AF128+1)</f>
        <v>6</v>
      </c>
      <c r="AM8" s="66">
        <f>DAY(AF128+1)</f>
        <v>16</v>
      </c>
      <c r="AN8" s="66"/>
      <c r="AO8" s="66"/>
      <c r="AP8" s="66"/>
      <c r="AQ8" s="66"/>
      <c r="AR8" s="52"/>
      <c r="AS8" s="52"/>
      <c r="AV8" s="52"/>
      <c r="AW8" s="66">
        <f>YEAR(AQ128+1)</f>
        <v>1900</v>
      </c>
      <c r="AX8" s="66">
        <f>MONTH(AQ128+1)</f>
        <v>8</v>
      </c>
      <c r="AY8" s="66">
        <f>DAY(AQ128+1)</f>
        <v>11</v>
      </c>
      <c r="AZ8" s="66"/>
      <c r="BA8" s="66"/>
      <c r="BB8" s="66"/>
      <c r="BC8" s="66"/>
      <c r="BD8" s="52"/>
      <c r="BE8" s="52"/>
      <c r="BG8" s="52"/>
      <c r="BH8" s="66">
        <f>YEAR(BC128+1)</f>
        <v>1900</v>
      </c>
      <c r="BI8" s="66">
        <f>MONTH(BC128+1)</f>
        <v>10</v>
      </c>
      <c r="BJ8" s="66">
        <f>DAY(BC128+1)</f>
        <v>6</v>
      </c>
      <c r="BK8" s="66"/>
      <c r="BL8" s="66"/>
      <c r="BM8" s="66"/>
      <c r="BN8" s="66"/>
      <c r="BO8" s="52"/>
      <c r="BP8" s="52"/>
    </row>
    <row r="9" spans="1:68" ht="14.25" hidden="1" customHeight="1" x14ac:dyDescent="0.15">
      <c r="A9" s="52"/>
      <c r="B9" s="52"/>
      <c r="C9" s="67">
        <f t="shared" ref="C9:G9" si="0">D9-1</f>
        <v>0</v>
      </c>
      <c r="D9" s="67">
        <f t="shared" si="0"/>
        <v>1</v>
      </c>
      <c r="E9" s="67">
        <f t="shared" si="0"/>
        <v>2</v>
      </c>
      <c r="F9" s="67">
        <f t="shared" si="0"/>
        <v>3</v>
      </c>
      <c r="G9" s="67">
        <f t="shared" si="0"/>
        <v>4</v>
      </c>
      <c r="H9" s="67">
        <f>I9-1</f>
        <v>5</v>
      </c>
      <c r="I9" s="67">
        <f>DATE(C8,D8,I11)</f>
        <v>6</v>
      </c>
      <c r="J9" s="52"/>
      <c r="K9" s="52"/>
      <c r="L9" s="52"/>
      <c r="M9" s="52"/>
      <c r="N9" s="67">
        <f>I128+1</f>
        <v>56</v>
      </c>
      <c r="O9" s="67">
        <f t="shared" ref="O9:T9" si="1">N9+1</f>
        <v>57</v>
      </c>
      <c r="P9" s="67">
        <f t="shared" si="1"/>
        <v>58</v>
      </c>
      <c r="Q9" s="67">
        <f t="shared" si="1"/>
        <v>59</v>
      </c>
      <c r="R9" s="67">
        <f t="shared" si="1"/>
        <v>60</v>
      </c>
      <c r="S9" s="67">
        <f t="shared" si="1"/>
        <v>61</v>
      </c>
      <c r="T9" s="67">
        <f t="shared" si="1"/>
        <v>62</v>
      </c>
      <c r="U9" s="52"/>
      <c r="V9" s="52"/>
      <c r="Y9" s="52"/>
      <c r="Z9" s="67">
        <f>T128+1</f>
        <v>112</v>
      </c>
      <c r="AA9" s="67">
        <f t="shared" ref="AA9:AF9" si="2">Z9+1</f>
        <v>113</v>
      </c>
      <c r="AB9" s="67">
        <f t="shared" si="2"/>
        <v>114</v>
      </c>
      <c r="AC9" s="67">
        <f t="shared" si="2"/>
        <v>115</v>
      </c>
      <c r="AD9" s="67">
        <f t="shared" si="2"/>
        <v>116</v>
      </c>
      <c r="AE9" s="67">
        <f t="shared" si="2"/>
        <v>117</v>
      </c>
      <c r="AF9" s="67">
        <f t="shared" si="2"/>
        <v>118</v>
      </c>
      <c r="AG9" s="52"/>
      <c r="AH9" s="52"/>
      <c r="AJ9" s="52"/>
      <c r="AK9" s="67">
        <f>AF128+1</f>
        <v>168</v>
      </c>
      <c r="AL9" s="67">
        <f t="shared" ref="AL9:AQ9" si="3">AK9+1</f>
        <v>169</v>
      </c>
      <c r="AM9" s="67">
        <f t="shared" si="3"/>
        <v>170</v>
      </c>
      <c r="AN9" s="67">
        <f t="shared" si="3"/>
        <v>171</v>
      </c>
      <c r="AO9" s="67">
        <f t="shared" si="3"/>
        <v>172</v>
      </c>
      <c r="AP9" s="67">
        <f t="shared" si="3"/>
        <v>173</v>
      </c>
      <c r="AQ9" s="67">
        <f t="shared" si="3"/>
        <v>174</v>
      </c>
      <c r="AR9" s="52"/>
      <c r="AS9" s="52"/>
      <c r="AV9" s="52"/>
      <c r="AW9" s="67">
        <f>AQ128+1</f>
        <v>224</v>
      </c>
      <c r="AX9" s="67">
        <f t="shared" ref="AX9:BC9" si="4">AW9+1</f>
        <v>225</v>
      </c>
      <c r="AY9" s="67">
        <f t="shared" si="4"/>
        <v>226</v>
      </c>
      <c r="AZ9" s="67">
        <f t="shared" si="4"/>
        <v>227</v>
      </c>
      <c r="BA9" s="67">
        <f t="shared" si="4"/>
        <v>228</v>
      </c>
      <c r="BB9" s="67">
        <f t="shared" si="4"/>
        <v>229</v>
      </c>
      <c r="BC9" s="67">
        <f t="shared" si="4"/>
        <v>230</v>
      </c>
      <c r="BD9" s="52"/>
      <c r="BE9" s="52"/>
      <c r="BG9" s="52"/>
      <c r="BH9" s="67">
        <f>BC128+1</f>
        <v>280</v>
      </c>
      <c r="BI9" s="67">
        <f t="shared" ref="BI9:BN9" si="5">BH9+1</f>
        <v>281</v>
      </c>
      <c r="BJ9" s="67">
        <f t="shared" si="5"/>
        <v>282</v>
      </c>
      <c r="BK9" s="67">
        <f t="shared" si="5"/>
        <v>283</v>
      </c>
      <c r="BL9" s="67">
        <f t="shared" si="5"/>
        <v>284</v>
      </c>
      <c r="BM9" s="67">
        <f t="shared" si="5"/>
        <v>285</v>
      </c>
      <c r="BN9" s="67">
        <f t="shared" si="5"/>
        <v>286</v>
      </c>
      <c r="BO9" s="52"/>
      <c r="BP9" s="52"/>
    </row>
    <row r="10" spans="1:68" ht="14.25" customHeight="1" x14ac:dyDescent="0.15">
      <c r="A10" s="52"/>
      <c r="B10" s="68" t="s">
        <v>14</v>
      </c>
      <c r="C10" s="69">
        <f>DATE($C8,$D8,1)</f>
        <v>1</v>
      </c>
      <c r="D10" s="70"/>
      <c r="E10" s="70"/>
      <c r="F10" s="70"/>
      <c r="G10" s="70"/>
      <c r="H10" s="70"/>
      <c r="I10" s="70"/>
      <c r="J10" s="70"/>
      <c r="K10" s="71"/>
      <c r="L10" s="52"/>
      <c r="M10" s="68" t="s">
        <v>14</v>
      </c>
      <c r="N10" s="69">
        <f>DATE($N8,$O8,1)</f>
        <v>32</v>
      </c>
      <c r="O10" s="70"/>
      <c r="P10" s="70"/>
      <c r="Q10" s="70"/>
      <c r="R10" s="70"/>
      <c r="S10" s="70"/>
      <c r="T10" s="70"/>
      <c r="U10" s="70"/>
      <c r="V10" s="71"/>
      <c r="Y10" s="68" t="s">
        <v>14</v>
      </c>
      <c r="Z10" s="69">
        <f>DATE($Z8,$AA8,1)</f>
        <v>92</v>
      </c>
      <c r="AA10" s="70"/>
      <c r="AB10" s="70"/>
      <c r="AC10" s="70"/>
      <c r="AD10" s="70"/>
      <c r="AE10" s="70"/>
      <c r="AF10" s="70"/>
      <c r="AG10" s="70"/>
      <c r="AH10" s="71"/>
      <c r="AJ10" s="68" t="s">
        <v>14</v>
      </c>
      <c r="AK10" s="69">
        <f>DATE($AK8,$AL8,1)</f>
        <v>153</v>
      </c>
      <c r="AL10" s="70"/>
      <c r="AM10" s="70"/>
      <c r="AN10" s="70"/>
      <c r="AO10" s="70"/>
      <c r="AP10" s="70"/>
      <c r="AQ10" s="70"/>
      <c r="AR10" s="70"/>
      <c r="AS10" s="71"/>
      <c r="AV10" s="68" t="s">
        <v>14</v>
      </c>
      <c r="AW10" s="69">
        <f>DATE($AW8,$AX8,1)</f>
        <v>214</v>
      </c>
      <c r="AX10" s="70"/>
      <c r="AY10" s="70"/>
      <c r="AZ10" s="70"/>
      <c r="BA10" s="70"/>
      <c r="BB10" s="70"/>
      <c r="BC10" s="70"/>
      <c r="BD10" s="70"/>
      <c r="BE10" s="71"/>
      <c r="BG10" s="68" t="s">
        <v>14</v>
      </c>
      <c r="BH10" s="69">
        <f>DATE($BH8,$BI8,1)</f>
        <v>275</v>
      </c>
      <c r="BI10" s="70"/>
      <c r="BJ10" s="70"/>
      <c r="BK10" s="70"/>
      <c r="BL10" s="70"/>
      <c r="BM10" s="70"/>
      <c r="BN10" s="70"/>
      <c r="BO10" s="70"/>
      <c r="BP10" s="71"/>
    </row>
    <row r="11" spans="1:68" ht="14.25" customHeight="1" x14ac:dyDescent="0.15">
      <c r="A11" s="52"/>
      <c r="B11" s="72" t="s">
        <v>59</v>
      </c>
      <c r="C11" s="73">
        <f>IF("土"=$K4,$E8,"")</f>
        <v>0</v>
      </c>
      <c r="D11" s="74">
        <f>IF(C11="",IF("日"=$K4,$E8,""),C11+1)</f>
        <v>1</v>
      </c>
      <c r="E11" s="74">
        <f>IF(D11="",IF("月"=$K4,$E8,""),D11+1)</f>
        <v>2</v>
      </c>
      <c r="F11" s="74">
        <f>IF(E11="",IF("火"=$K4,$E8,""),E11+1)</f>
        <v>3</v>
      </c>
      <c r="G11" s="74">
        <f>IF(F11="",IF("水"=$K4,$E8,""),F11+1)</f>
        <v>4</v>
      </c>
      <c r="H11" s="74">
        <f>IF(G11="",IF("木"=$K4,$E8,""),G11+1)</f>
        <v>5</v>
      </c>
      <c r="I11" s="74">
        <f>IF(H11="",IF("金"=$K4,$E8,""),H11+1)</f>
        <v>6</v>
      </c>
      <c r="J11" s="75" t="s">
        <v>16</v>
      </c>
      <c r="K11" s="76">
        <f>COUNTIFS(C12:I12,"土",C13:I13,"")+COUNTIFS(C12:I12,"日",C13:I13,"")</f>
        <v>2</v>
      </c>
      <c r="L11" s="52"/>
      <c r="M11" s="72" t="s">
        <v>59</v>
      </c>
      <c r="N11" s="73" t="str">
        <f>IF(I128&lt;$G$5,I130+1,"")</f>
        <v/>
      </c>
      <c r="O11" s="74" t="str">
        <f t="shared" ref="O11:T11" si="6">IF(N9&lt;$G$5,N11+1,"")</f>
        <v/>
      </c>
      <c r="P11" s="74" t="str">
        <f t="shared" si="6"/>
        <v/>
      </c>
      <c r="Q11" s="74" t="str">
        <f t="shared" si="6"/>
        <v/>
      </c>
      <c r="R11" s="74" t="str">
        <f t="shared" si="6"/>
        <v/>
      </c>
      <c r="S11" s="74" t="str">
        <f t="shared" si="6"/>
        <v/>
      </c>
      <c r="T11" s="74" t="str">
        <f t="shared" si="6"/>
        <v/>
      </c>
      <c r="U11" s="75" t="s">
        <v>16</v>
      </c>
      <c r="V11" s="76">
        <f>COUNTIFS(N12:T12,"土",N13:T13,"")+COUNTIFS(N12:T12,"日",N13:T13,"")</f>
        <v>0</v>
      </c>
      <c r="Y11" s="72" t="s">
        <v>59</v>
      </c>
      <c r="Z11" s="73" t="str">
        <f>IF(T128&lt;$G$5,T130+1,"")</f>
        <v/>
      </c>
      <c r="AA11" s="74" t="str">
        <f t="shared" ref="AA11:AF11" si="7">IF(Z9&lt;$G$5,Z11+1,"")</f>
        <v/>
      </c>
      <c r="AB11" s="74" t="str">
        <f t="shared" si="7"/>
        <v/>
      </c>
      <c r="AC11" s="74" t="str">
        <f t="shared" si="7"/>
        <v/>
      </c>
      <c r="AD11" s="74" t="str">
        <f t="shared" si="7"/>
        <v/>
      </c>
      <c r="AE11" s="74" t="str">
        <f t="shared" si="7"/>
        <v/>
      </c>
      <c r="AF11" s="74" t="str">
        <f t="shared" si="7"/>
        <v/>
      </c>
      <c r="AG11" s="75" t="s">
        <v>16</v>
      </c>
      <c r="AH11" s="76">
        <f>COUNTIFS(Z12:AF12,"土",Z13:AF13,"")+COUNTIFS(Z12:AF12,"日",Z13:AF13,"")</f>
        <v>0</v>
      </c>
      <c r="AJ11" s="72" t="s">
        <v>59</v>
      </c>
      <c r="AK11" s="73" t="str">
        <f>IF(AF128&lt;$G$5,AF130+1,"")</f>
        <v/>
      </c>
      <c r="AL11" s="74" t="str">
        <f t="shared" ref="AL11:AQ11" si="8">IF(AK9&lt;$G$5,AK11+1,"")</f>
        <v/>
      </c>
      <c r="AM11" s="74" t="str">
        <f t="shared" si="8"/>
        <v/>
      </c>
      <c r="AN11" s="74" t="str">
        <f t="shared" si="8"/>
        <v/>
      </c>
      <c r="AO11" s="74" t="str">
        <f t="shared" si="8"/>
        <v/>
      </c>
      <c r="AP11" s="74" t="str">
        <f t="shared" si="8"/>
        <v/>
      </c>
      <c r="AQ11" s="74" t="str">
        <f t="shared" si="8"/>
        <v/>
      </c>
      <c r="AR11" s="75" t="s">
        <v>16</v>
      </c>
      <c r="AS11" s="76">
        <f>COUNTIFS(AK12:AQ12,"土",AK13:AQ13,"")+COUNTIFS(AK12:AQ12,"日",AK13:AQ13,"")</f>
        <v>0</v>
      </c>
      <c r="AV11" s="72" t="s">
        <v>59</v>
      </c>
      <c r="AW11" s="73" t="str">
        <f>IF(AQ128&lt;$G$5,AQ130+1,"")</f>
        <v/>
      </c>
      <c r="AX11" s="74" t="str">
        <f t="shared" ref="AX11:BC11" si="9">IF(AW9&lt;$G$5,AW11+1,"")</f>
        <v/>
      </c>
      <c r="AY11" s="74" t="str">
        <f t="shared" si="9"/>
        <v/>
      </c>
      <c r="AZ11" s="74" t="str">
        <f t="shared" si="9"/>
        <v/>
      </c>
      <c r="BA11" s="74" t="str">
        <f t="shared" si="9"/>
        <v/>
      </c>
      <c r="BB11" s="74" t="str">
        <f t="shared" si="9"/>
        <v/>
      </c>
      <c r="BC11" s="74" t="str">
        <f t="shared" si="9"/>
        <v/>
      </c>
      <c r="BD11" s="75" t="s">
        <v>16</v>
      </c>
      <c r="BE11" s="76">
        <f>COUNTIFS(AW12:BC12,"土",AW13:BC13,"")+COUNTIFS(AW12:BC12,"日",AW13:BC13,"")</f>
        <v>0</v>
      </c>
      <c r="BG11" s="72" t="s">
        <v>59</v>
      </c>
      <c r="BH11" s="73" t="str">
        <f>IF(BC128&lt;$G$5,BC130+1,"")</f>
        <v/>
      </c>
      <c r="BI11" s="74" t="str">
        <f t="shared" ref="BI11:BN11" si="10">IF(BH9&lt;$G$5,BH11+1,"")</f>
        <v/>
      </c>
      <c r="BJ11" s="74" t="str">
        <f t="shared" si="10"/>
        <v/>
      </c>
      <c r="BK11" s="74" t="str">
        <f t="shared" si="10"/>
        <v/>
      </c>
      <c r="BL11" s="74" t="str">
        <f t="shared" si="10"/>
        <v/>
      </c>
      <c r="BM11" s="74" t="str">
        <f t="shared" si="10"/>
        <v/>
      </c>
      <c r="BN11" s="74" t="str">
        <f t="shared" si="10"/>
        <v/>
      </c>
      <c r="BO11" s="75" t="s">
        <v>16</v>
      </c>
      <c r="BP11" s="76">
        <f>COUNTIFS(BH12:BN12,"土",BH13:BN13,"")+COUNTIFS(BH12:BN12,"日",BH13:BN13,"")</f>
        <v>0</v>
      </c>
    </row>
    <row r="12" spans="1:68" ht="14.25" customHeight="1" x14ac:dyDescent="0.15">
      <c r="A12" s="52"/>
      <c r="B12" s="72" t="s">
        <v>5</v>
      </c>
      <c r="C12" s="77" t="str">
        <f>IF(C11="","","土")</f>
        <v>土</v>
      </c>
      <c r="D12" s="77" t="str">
        <f>IF(D11="","","日")</f>
        <v>日</v>
      </c>
      <c r="E12" s="77" t="str">
        <f>IF(E11="","","月")</f>
        <v>月</v>
      </c>
      <c r="F12" s="77" t="str">
        <f>IF(F11="","","火")</f>
        <v>火</v>
      </c>
      <c r="G12" s="77" t="str">
        <f>IF(G11="","","水")</f>
        <v>水</v>
      </c>
      <c r="H12" s="77" t="str">
        <f>IF(H11="","","木")</f>
        <v>木</v>
      </c>
      <c r="I12" s="77" t="str">
        <f>IF(I11="","","金")</f>
        <v>金</v>
      </c>
      <c r="J12" s="78" t="s">
        <v>60</v>
      </c>
      <c r="K12" s="79">
        <f>COUNTIF(C13:I13,"夏休")+COUNTIF(C13:I13,"冬休")+COUNTIF(C13:I13,"中止")+COUNTIF(C13:I13,"制作中")</f>
        <v>0</v>
      </c>
      <c r="L12" s="52"/>
      <c r="M12" s="72" t="s">
        <v>5</v>
      </c>
      <c r="N12" s="77" t="str">
        <f>IF(N11="","","土")</f>
        <v/>
      </c>
      <c r="O12" s="77" t="str">
        <f>IF(O11="","","日")</f>
        <v/>
      </c>
      <c r="P12" s="77" t="str">
        <f>IF(P11="","","月")</f>
        <v/>
      </c>
      <c r="Q12" s="77" t="str">
        <f>IF(Q11="","","火")</f>
        <v/>
      </c>
      <c r="R12" s="77" t="str">
        <f>IF(R11="","","水")</f>
        <v/>
      </c>
      <c r="S12" s="77" t="str">
        <f>IF(S11="","","木")</f>
        <v/>
      </c>
      <c r="T12" s="77" t="str">
        <f>IF(T11="","","金")</f>
        <v/>
      </c>
      <c r="U12" s="78" t="s">
        <v>60</v>
      </c>
      <c r="V12" s="79">
        <f>COUNTIF(N13:T13,"夏休")+COUNTIF(N13:T13,"冬休")+COUNTIF(N13:T13,"中止")+COUNTIF(N13:T13,"制作中")</f>
        <v>0</v>
      </c>
      <c r="Y12" s="72" t="s">
        <v>5</v>
      </c>
      <c r="Z12" s="77" t="str">
        <f>IF(Z11="","","土")</f>
        <v/>
      </c>
      <c r="AA12" s="77" t="str">
        <f>IF(AA11="","","日")</f>
        <v/>
      </c>
      <c r="AB12" s="77" t="str">
        <f>IF(AB11="","","月")</f>
        <v/>
      </c>
      <c r="AC12" s="77" t="str">
        <f>IF(AC11="","","火")</f>
        <v/>
      </c>
      <c r="AD12" s="77" t="str">
        <f>IF(AD11="","","水")</f>
        <v/>
      </c>
      <c r="AE12" s="77" t="str">
        <f>IF(AE11="","","木")</f>
        <v/>
      </c>
      <c r="AF12" s="77" t="str">
        <f>IF(AF11="","","金")</f>
        <v/>
      </c>
      <c r="AG12" s="78" t="s">
        <v>60</v>
      </c>
      <c r="AH12" s="79">
        <f>COUNTIF(Z13:AF13,"夏休")+COUNTIF(Z13:AF13,"冬休")+COUNTIF(Z13:AF13,"中止")+COUNTIF(Z13:AF13,"制作中")</f>
        <v>0</v>
      </c>
      <c r="AJ12" s="72" t="s">
        <v>5</v>
      </c>
      <c r="AK12" s="77" t="str">
        <f>IF(AK11="","","土")</f>
        <v/>
      </c>
      <c r="AL12" s="77" t="str">
        <f>IF(AL11="","","日")</f>
        <v/>
      </c>
      <c r="AM12" s="77" t="str">
        <f>IF(AM11="","","月")</f>
        <v/>
      </c>
      <c r="AN12" s="77" t="str">
        <f>IF(AN11="","","火")</f>
        <v/>
      </c>
      <c r="AO12" s="77" t="str">
        <f>IF(AO11="","","水")</f>
        <v/>
      </c>
      <c r="AP12" s="77" t="str">
        <f>IF(AP11="","","木")</f>
        <v/>
      </c>
      <c r="AQ12" s="77" t="str">
        <f>IF(AQ11="","","金")</f>
        <v/>
      </c>
      <c r="AR12" s="78" t="s">
        <v>60</v>
      </c>
      <c r="AS12" s="79">
        <f>COUNTIF(AK13:AQ13,"夏休")+COUNTIF(AK13:AQ13,"冬休")+COUNTIF(AK13:AQ13,"中止")+COUNTIF(AK13:AQ13,"制作中")</f>
        <v>0</v>
      </c>
      <c r="AV12" s="72" t="s">
        <v>5</v>
      </c>
      <c r="AW12" s="77" t="str">
        <f>IF(AW11="","","土")</f>
        <v/>
      </c>
      <c r="AX12" s="77" t="str">
        <f>IF(AX11="","","日")</f>
        <v/>
      </c>
      <c r="AY12" s="77" t="str">
        <f>IF(AY11="","","月")</f>
        <v/>
      </c>
      <c r="AZ12" s="77" t="str">
        <f>IF(AZ11="","","火")</f>
        <v/>
      </c>
      <c r="BA12" s="77" t="str">
        <f>IF(BA11="","","水")</f>
        <v/>
      </c>
      <c r="BB12" s="77" t="str">
        <f>IF(BB11="","","木")</f>
        <v/>
      </c>
      <c r="BC12" s="77" t="str">
        <f>IF(BC11="","","金")</f>
        <v/>
      </c>
      <c r="BD12" s="78" t="s">
        <v>60</v>
      </c>
      <c r="BE12" s="79">
        <f>COUNTIF(AW13:BC13,"夏休")+COUNTIF(AW13:BC13,"冬休")+COUNTIF(AW13:BC13,"中止")+COUNTIF(AW13:BC13,"制作中")</f>
        <v>0</v>
      </c>
      <c r="BG12" s="72" t="s">
        <v>5</v>
      </c>
      <c r="BH12" s="77" t="str">
        <f>IF(BH11="","","土")</f>
        <v/>
      </c>
      <c r="BI12" s="77" t="str">
        <f>IF(BI11="","","日")</f>
        <v/>
      </c>
      <c r="BJ12" s="77" t="str">
        <f>IF(BJ11="","","月")</f>
        <v/>
      </c>
      <c r="BK12" s="77" t="str">
        <f>IF(BK11="","","火")</f>
        <v/>
      </c>
      <c r="BL12" s="77" t="str">
        <f>IF(BL11="","","水")</f>
        <v/>
      </c>
      <c r="BM12" s="77" t="str">
        <f>IF(BM11="","","木")</f>
        <v/>
      </c>
      <c r="BN12" s="77" t="str">
        <f>IF(BN11="","","金")</f>
        <v/>
      </c>
      <c r="BO12" s="78" t="s">
        <v>60</v>
      </c>
      <c r="BP12" s="79">
        <f>COUNTIF(BH13:BN13,"夏休")+COUNTIF(BH13:BN13,"冬休")+COUNTIF(BH13:BN13,"中止")+COUNTIF(BH13:BN13,"制作中")</f>
        <v>0</v>
      </c>
    </row>
    <row r="13" spans="1:68" ht="14.25" customHeight="1" x14ac:dyDescent="0.15">
      <c r="A13" s="52"/>
      <c r="B13" s="166" t="s">
        <v>60</v>
      </c>
      <c r="C13" s="167"/>
      <c r="D13" s="169"/>
      <c r="E13" s="169"/>
      <c r="F13" s="169"/>
      <c r="G13" s="169"/>
      <c r="H13" s="169"/>
      <c r="I13" s="174"/>
      <c r="J13" s="78" t="s">
        <v>2</v>
      </c>
      <c r="K13" s="80">
        <f>COUNT(C11:I11)-K12</f>
        <v>7</v>
      </c>
      <c r="L13" s="52"/>
      <c r="M13" s="166" t="s">
        <v>60</v>
      </c>
      <c r="N13" s="167"/>
      <c r="O13" s="169"/>
      <c r="P13" s="169"/>
      <c r="Q13" s="169"/>
      <c r="R13" s="169"/>
      <c r="S13" s="169"/>
      <c r="T13" s="174"/>
      <c r="U13" s="78" t="s">
        <v>2</v>
      </c>
      <c r="V13" s="79">
        <f>COUNT(N11:T11)-V12</f>
        <v>0</v>
      </c>
      <c r="Y13" s="166" t="s">
        <v>60</v>
      </c>
      <c r="Z13" s="167"/>
      <c r="AA13" s="169"/>
      <c r="AB13" s="169"/>
      <c r="AC13" s="169"/>
      <c r="AD13" s="169"/>
      <c r="AE13" s="169"/>
      <c r="AF13" s="174"/>
      <c r="AG13" s="78" t="s">
        <v>2</v>
      </c>
      <c r="AH13" s="79">
        <f>COUNT(Z11:AF11)-AH12</f>
        <v>0</v>
      </c>
      <c r="AJ13" s="166" t="s">
        <v>60</v>
      </c>
      <c r="AK13" s="167"/>
      <c r="AL13" s="169"/>
      <c r="AM13" s="169"/>
      <c r="AN13" s="169"/>
      <c r="AO13" s="169"/>
      <c r="AP13" s="169"/>
      <c r="AQ13" s="174"/>
      <c r="AR13" s="78" t="s">
        <v>2</v>
      </c>
      <c r="AS13" s="79">
        <f>COUNT(AK11:AQ11)-AS12</f>
        <v>0</v>
      </c>
      <c r="AV13" s="166" t="s">
        <v>60</v>
      </c>
      <c r="AW13" s="167"/>
      <c r="AX13" s="169"/>
      <c r="AY13" s="169"/>
      <c r="AZ13" s="169"/>
      <c r="BA13" s="169"/>
      <c r="BB13" s="169"/>
      <c r="BC13" s="174"/>
      <c r="BD13" s="78" t="s">
        <v>2</v>
      </c>
      <c r="BE13" s="79">
        <f>COUNT(AW11:BC11)-BE12</f>
        <v>0</v>
      </c>
      <c r="BG13" s="166" t="s">
        <v>60</v>
      </c>
      <c r="BH13" s="167"/>
      <c r="BI13" s="169"/>
      <c r="BJ13" s="169"/>
      <c r="BK13" s="169"/>
      <c r="BL13" s="169"/>
      <c r="BM13" s="169"/>
      <c r="BN13" s="174"/>
      <c r="BO13" s="78" t="s">
        <v>2</v>
      </c>
      <c r="BP13" s="79">
        <f>COUNT(BH11:BN11)-BP12</f>
        <v>0</v>
      </c>
    </row>
    <row r="14" spans="1:68" ht="14.25" customHeight="1" x14ac:dyDescent="0.15">
      <c r="A14" s="52"/>
      <c r="B14" s="166"/>
      <c r="C14" s="168"/>
      <c r="D14" s="170"/>
      <c r="E14" s="170"/>
      <c r="F14" s="170"/>
      <c r="G14" s="170"/>
      <c r="H14" s="170"/>
      <c r="I14" s="175"/>
      <c r="J14" s="78" t="s">
        <v>6</v>
      </c>
      <c r="K14" s="79">
        <f>COUNTIF(C15:I16,"休")</f>
        <v>0</v>
      </c>
      <c r="L14" s="52"/>
      <c r="M14" s="166"/>
      <c r="N14" s="168"/>
      <c r="O14" s="170"/>
      <c r="P14" s="170"/>
      <c r="Q14" s="170"/>
      <c r="R14" s="170"/>
      <c r="S14" s="170"/>
      <c r="T14" s="175"/>
      <c r="U14" s="78" t="s">
        <v>6</v>
      </c>
      <c r="V14" s="79">
        <f>COUNTIF(N15:T16,"休")</f>
        <v>0</v>
      </c>
      <c r="Y14" s="166"/>
      <c r="Z14" s="168"/>
      <c r="AA14" s="170"/>
      <c r="AB14" s="170"/>
      <c r="AC14" s="170"/>
      <c r="AD14" s="170"/>
      <c r="AE14" s="170"/>
      <c r="AF14" s="175"/>
      <c r="AG14" s="78" t="s">
        <v>6</v>
      </c>
      <c r="AH14" s="79">
        <f>COUNTIF(Z15:AF16,"休")</f>
        <v>0</v>
      </c>
      <c r="AJ14" s="166"/>
      <c r="AK14" s="168"/>
      <c r="AL14" s="170"/>
      <c r="AM14" s="170"/>
      <c r="AN14" s="170"/>
      <c r="AO14" s="170"/>
      <c r="AP14" s="170"/>
      <c r="AQ14" s="175"/>
      <c r="AR14" s="78" t="s">
        <v>6</v>
      </c>
      <c r="AS14" s="79">
        <f>COUNTIF(AK15:AQ16,"休")</f>
        <v>0</v>
      </c>
      <c r="AV14" s="166"/>
      <c r="AW14" s="168"/>
      <c r="AX14" s="170"/>
      <c r="AY14" s="170"/>
      <c r="AZ14" s="170"/>
      <c r="BA14" s="170"/>
      <c r="BB14" s="170"/>
      <c r="BC14" s="175"/>
      <c r="BD14" s="78" t="s">
        <v>6</v>
      </c>
      <c r="BE14" s="79">
        <f>COUNTIF(AW15:BC16,"休")</f>
        <v>0</v>
      </c>
      <c r="BG14" s="166"/>
      <c r="BH14" s="168"/>
      <c r="BI14" s="170"/>
      <c r="BJ14" s="170"/>
      <c r="BK14" s="170"/>
      <c r="BL14" s="170"/>
      <c r="BM14" s="170"/>
      <c r="BN14" s="175"/>
      <c r="BO14" s="78" t="s">
        <v>6</v>
      </c>
      <c r="BP14" s="79">
        <f>COUNTIF(BH15:BN16,"休")</f>
        <v>0</v>
      </c>
    </row>
    <row r="15" spans="1:68" ht="14.25" customHeight="1" x14ac:dyDescent="0.15">
      <c r="A15" s="52"/>
      <c r="B15" s="166" t="s">
        <v>0</v>
      </c>
      <c r="C15" s="176"/>
      <c r="D15" s="177"/>
      <c r="E15" s="177"/>
      <c r="F15" s="177"/>
      <c r="G15" s="177"/>
      <c r="H15" s="177"/>
      <c r="I15" s="178"/>
      <c r="J15" s="78" t="s">
        <v>8</v>
      </c>
      <c r="K15" s="81">
        <f>K14/K13</f>
        <v>0</v>
      </c>
      <c r="L15" s="52"/>
      <c r="M15" s="166" t="s">
        <v>0</v>
      </c>
      <c r="N15" s="176"/>
      <c r="O15" s="177"/>
      <c r="P15" s="177"/>
      <c r="Q15" s="177"/>
      <c r="R15" s="177"/>
      <c r="S15" s="177"/>
      <c r="T15" s="178"/>
      <c r="U15" s="78" t="s">
        <v>8</v>
      </c>
      <c r="V15" s="82" t="e">
        <f>V14/V13</f>
        <v>#DIV/0!</v>
      </c>
      <c r="Y15" s="166" t="s">
        <v>0</v>
      </c>
      <c r="Z15" s="176"/>
      <c r="AA15" s="177"/>
      <c r="AB15" s="177"/>
      <c r="AC15" s="177"/>
      <c r="AD15" s="177"/>
      <c r="AE15" s="177"/>
      <c r="AF15" s="178"/>
      <c r="AG15" s="78" t="s">
        <v>8</v>
      </c>
      <c r="AH15" s="82" t="e">
        <f>AH14/AH13</f>
        <v>#DIV/0!</v>
      </c>
      <c r="AJ15" s="166" t="s">
        <v>0</v>
      </c>
      <c r="AK15" s="176"/>
      <c r="AL15" s="177"/>
      <c r="AM15" s="177"/>
      <c r="AN15" s="177"/>
      <c r="AO15" s="177"/>
      <c r="AP15" s="177"/>
      <c r="AQ15" s="178"/>
      <c r="AR15" s="78" t="s">
        <v>8</v>
      </c>
      <c r="AS15" s="82" t="e">
        <f>AS14/AS13</f>
        <v>#DIV/0!</v>
      </c>
      <c r="AV15" s="166" t="s">
        <v>0</v>
      </c>
      <c r="AW15" s="176"/>
      <c r="AX15" s="177"/>
      <c r="AY15" s="177"/>
      <c r="AZ15" s="177"/>
      <c r="BA15" s="177"/>
      <c r="BB15" s="177"/>
      <c r="BC15" s="178"/>
      <c r="BD15" s="78" t="s">
        <v>8</v>
      </c>
      <c r="BE15" s="82" t="e">
        <f>BE14/BE13</f>
        <v>#DIV/0!</v>
      </c>
      <c r="BG15" s="166" t="s">
        <v>0</v>
      </c>
      <c r="BH15" s="176"/>
      <c r="BI15" s="177"/>
      <c r="BJ15" s="177"/>
      <c r="BK15" s="177"/>
      <c r="BL15" s="177"/>
      <c r="BM15" s="177"/>
      <c r="BN15" s="178"/>
      <c r="BO15" s="78" t="s">
        <v>8</v>
      </c>
      <c r="BP15" s="82" t="e">
        <f>BP14/BP13</f>
        <v>#DIV/0!</v>
      </c>
    </row>
    <row r="16" spans="1:68" ht="14.25" customHeight="1" x14ac:dyDescent="0.15">
      <c r="A16" s="52"/>
      <c r="B16" s="166"/>
      <c r="C16" s="176"/>
      <c r="D16" s="177"/>
      <c r="E16" s="177"/>
      <c r="F16" s="177"/>
      <c r="G16" s="177"/>
      <c r="H16" s="177"/>
      <c r="I16" s="178"/>
      <c r="J16" s="78" t="s">
        <v>9</v>
      </c>
      <c r="K16" s="79">
        <f>COUNTA(C17:I17)</f>
        <v>0</v>
      </c>
      <c r="L16" s="52"/>
      <c r="M16" s="166"/>
      <c r="N16" s="176"/>
      <c r="O16" s="177"/>
      <c r="P16" s="177"/>
      <c r="Q16" s="177"/>
      <c r="R16" s="177"/>
      <c r="S16" s="177"/>
      <c r="T16" s="178"/>
      <c r="U16" s="78" t="s">
        <v>9</v>
      </c>
      <c r="V16" s="79">
        <f>COUNTA(N17:T17)</f>
        <v>0</v>
      </c>
      <c r="Y16" s="166"/>
      <c r="Z16" s="176"/>
      <c r="AA16" s="177"/>
      <c r="AB16" s="177"/>
      <c r="AC16" s="177"/>
      <c r="AD16" s="177"/>
      <c r="AE16" s="177"/>
      <c r="AF16" s="178"/>
      <c r="AG16" s="78" t="s">
        <v>9</v>
      </c>
      <c r="AH16" s="79">
        <f>COUNTA(Z17:AF17)</f>
        <v>0</v>
      </c>
      <c r="AJ16" s="166"/>
      <c r="AK16" s="176"/>
      <c r="AL16" s="177"/>
      <c r="AM16" s="177"/>
      <c r="AN16" s="177"/>
      <c r="AO16" s="177"/>
      <c r="AP16" s="177"/>
      <c r="AQ16" s="178"/>
      <c r="AR16" s="78" t="s">
        <v>9</v>
      </c>
      <c r="AS16" s="79">
        <f>COUNTA(AK17:AQ17)</f>
        <v>0</v>
      </c>
      <c r="AV16" s="166"/>
      <c r="AW16" s="176"/>
      <c r="AX16" s="177"/>
      <c r="AY16" s="177"/>
      <c r="AZ16" s="177"/>
      <c r="BA16" s="177"/>
      <c r="BB16" s="177"/>
      <c r="BC16" s="178"/>
      <c r="BD16" s="78" t="s">
        <v>9</v>
      </c>
      <c r="BE16" s="79">
        <f>COUNTA(AW17:BC17)</f>
        <v>0</v>
      </c>
      <c r="BG16" s="166"/>
      <c r="BH16" s="176"/>
      <c r="BI16" s="177"/>
      <c r="BJ16" s="177"/>
      <c r="BK16" s="177"/>
      <c r="BL16" s="177"/>
      <c r="BM16" s="177"/>
      <c r="BN16" s="178"/>
      <c r="BO16" s="78" t="s">
        <v>9</v>
      </c>
      <c r="BP16" s="79">
        <f>COUNTA(BH17:BN17)</f>
        <v>0</v>
      </c>
    </row>
    <row r="17" spans="1:74" ht="14.25" customHeight="1" x14ac:dyDescent="0.15">
      <c r="A17" s="52"/>
      <c r="B17" s="166" t="s">
        <v>7</v>
      </c>
      <c r="C17" s="176"/>
      <c r="D17" s="177"/>
      <c r="E17" s="177"/>
      <c r="F17" s="177"/>
      <c r="G17" s="177"/>
      <c r="H17" s="177"/>
      <c r="I17" s="178"/>
      <c r="J17" s="78" t="s">
        <v>4</v>
      </c>
      <c r="K17" s="81">
        <f>K16/K13</f>
        <v>0</v>
      </c>
      <c r="L17" s="52"/>
      <c r="M17" s="166" t="s">
        <v>7</v>
      </c>
      <c r="N17" s="176"/>
      <c r="O17" s="177"/>
      <c r="P17" s="177"/>
      <c r="Q17" s="177"/>
      <c r="R17" s="177"/>
      <c r="S17" s="177"/>
      <c r="T17" s="178"/>
      <c r="U17" s="78" t="s">
        <v>4</v>
      </c>
      <c r="V17" s="82" t="e">
        <f>V16/V13</f>
        <v>#DIV/0!</v>
      </c>
      <c r="Y17" s="166" t="s">
        <v>7</v>
      </c>
      <c r="Z17" s="176"/>
      <c r="AA17" s="177"/>
      <c r="AB17" s="177"/>
      <c r="AC17" s="177"/>
      <c r="AD17" s="177"/>
      <c r="AE17" s="177"/>
      <c r="AF17" s="178"/>
      <c r="AG17" s="78" t="s">
        <v>4</v>
      </c>
      <c r="AH17" s="82" t="e">
        <f>AH16/AH13</f>
        <v>#DIV/0!</v>
      </c>
      <c r="AJ17" s="166" t="s">
        <v>7</v>
      </c>
      <c r="AK17" s="176"/>
      <c r="AL17" s="177"/>
      <c r="AM17" s="177"/>
      <c r="AN17" s="177"/>
      <c r="AO17" s="177"/>
      <c r="AP17" s="177"/>
      <c r="AQ17" s="178"/>
      <c r="AR17" s="78" t="s">
        <v>4</v>
      </c>
      <c r="AS17" s="82" t="e">
        <f>AS16/AS13</f>
        <v>#DIV/0!</v>
      </c>
      <c r="AV17" s="166" t="s">
        <v>7</v>
      </c>
      <c r="AW17" s="176"/>
      <c r="AX17" s="177"/>
      <c r="AY17" s="177"/>
      <c r="AZ17" s="177"/>
      <c r="BA17" s="177"/>
      <c r="BB17" s="177"/>
      <c r="BC17" s="178"/>
      <c r="BD17" s="78" t="s">
        <v>4</v>
      </c>
      <c r="BE17" s="82" t="e">
        <f>BE16/BE13</f>
        <v>#DIV/0!</v>
      </c>
      <c r="BG17" s="166" t="s">
        <v>7</v>
      </c>
      <c r="BH17" s="176"/>
      <c r="BI17" s="177"/>
      <c r="BJ17" s="177"/>
      <c r="BK17" s="177"/>
      <c r="BL17" s="177"/>
      <c r="BM17" s="177"/>
      <c r="BN17" s="178"/>
      <c r="BO17" s="78" t="s">
        <v>4</v>
      </c>
      <c r="BP17" s="82" t="e">
        <f>BP16/BP13</f>
        <v>#DIV/0!</v>
      </c>
    </row>
    <row r="18" spans="1:74" ht="14.25" customHeight="1" x14ac:dyDescent="0.15">
      <c r="A18" s="52"/>
      <c r="B18" s="181"/>
      <c r="C18" s="179"/>
      <c r="D18" s="180"/>
      <c r="E18" s="180"/>
      <c r="F18" s="180"/>
      <c r="G18" s="180"/>
      <c r="H18" s="180"/>
      <c r="I18" s="182"/>
      <c r="J18" s="84" t="s">
        <v>61</v>
      </c>
      <c r="K18" s="83" t="str">
        <f>IF(K11&lt;1,"対象外",IF(K16&gt;=K11,"OK","NG"))</f>
        <v>NG</v>
      </c>
      <c r="L18" s="52"/>
      <c r="M18" s="181"/>
      <c r="N18" s="179"/>
      <c r="O18" s="180"/>
      <c r="P18" s="180"/>
      <c r="Q18" s="180"/>
      <c r="R18" s="180"/>
      <c r="S18" s="180"/>
      <c r="T18" s="182"/>
      <c r="U18" s="84" t="s">
        <v>61</v>
      </c>
      <c r="V18" s="83" t="str">
        <f>IF(1&gt;V11,"対象外",IF(V16&gt;=V11,"OK","NG"))</f>
        <v>対象外</v>
      </c>
      <c r="Y18" s="181"/>
      <c r="Z18" s="179"/>
      <c r="AA18" s="180"/>
      <c r="AB18" s="180"/>
      <c r="AC18" s="180"/>
      <c r="AD18" s="180"/>
      <c r="AE18" s="180"/>
      <c r="AF18" s="182"/>
      <c r="AG18" s="84" t="s">
        <v>61</v>
      </c>
      <c r="AH18" s="83" t="str">
        <f>IF(1&gt;AH11,"対象外",IF(AH16&gt;=AH11,"OK","NG"))</f>
        <v>対象外</v>
      </c>
      <c r="AJ18" s="181"/>
      <c r="AK18" s="179"/>
      <c r="AL18" s="180"/>
      <c r="AM18" s="180"/>
      <c r="AN18" s="180"/>
      <c r="AO18" s="180"/>
      <c r="AP18" s="180"/>
      <c r="AQ18" s="182"/>
      <c r="AR18" s="84" t="s">
        <v>61</v>
      </c>
      <c r="AS18" s="83" t="str">
        <f>IF(1&gt;AS11,"対象外",IF(AS16&gt;=AS11,"OK","NG"))</f>
        <v>対象外</v>
      </c>
      <c r="AV18" s="181"/>
      <c r="AW18" s="179"/>
      <c r="AX18" s="180"/>
      <c r="AY18" s="180"/>
      <c r="AZ18" s="180"/>
      <c r="BA18" s="180"/>
      <c r="BB18" s="180"/>
      <c r="BC18" s="182"/>
      <c r="BD18" s="84" t="s">
        <v>61</v>
      </c>
      <c r="BE18" s="83" t="str">
        <f>IF(1&gt;BE11,"対象外",IF(BE16&gt;=BE11,"OK","NG"))</f>
        <v>対象外</v>
      </c>
      <c r="BG18" s="181"/>
      <c r="BH18" s="179"/>
      <c r="BI18" s="180"/>
      <c r="BJ18" s="180"/>
      <c r="BK18" s="180"/>
      <c r="BL18" s="180"/>
      <c r="BM18" s="180"/>
      <c r="BN18" s="182"/>
      <c r="BO18" s="84" t="s">
        <v>61</v>
      </c>
      <c r="BP18" s="83" t="str">
        <f>IF(1&gt;BP11,"対象外",IF(BP16&gt;=BP11,"OK","NG"))</f>
        <v>対象外</v>
      </c>
      <c r="BV18" s="54" t="str">
        <f>IF(COUNTIF(K17:BP18,"NG")&gt;=1,"NG","OK")</f>
        <v>NG</v>
      </c>
    </row>
    <row r="19" spans="1:74" ht="14.25" hidden="1" customHeight="1" x14ac:dyDescent="0.15">
      <c r="A19" s="52"/>
      <c r="B19" s="85" t="s">
        <v>62</v>
      </c>
      <c r="C19" s="85"/>
      <c r="D19" s="85"/>
      <c r="E19" s="85"/>
      <c r="F19" s="85"/>
      <c r="G19" s="85"/>
      <c r="H19" s="85">
        <f>IF(AND(DAY(H11)&gt;=22,DAY(H11)&lt;=28,H12="土"),1,0)</f>
        <v>0</v>
      </c>
      <c r="I19" s="85"/>
      <c r="J19" s="86"/>
      <c r="K19" s="86"/>
      <c r="L19" s="86"/>
      <c r="M19" s="85"/>
      <c r="N19" s="85"/>
      <c r="O19" s="85"/>
      <c r="P19" s="85"/>
      <c r="Q19" s="85"/>
      <c r="R19" s="85"/>
      <c r="S19" s="85" t="e">
        <f>IF(AND(DAY(S11)&gt;=22,DAY(S11)&lt;=28,S12="土"),1,0)</f>
        <v>#VALUE!</v>
      </c>
      <c r="T19" s="85"/>
      <c r="U19" s="86"/>
      <c r="V19" s="86"/>
      <c r="W19" s="87"/>
      <c r="X19" s="87"/>
      <c r="Y19" s="85"/>
      <c r="Z19" s="85"/>
      <c r="AA19" s="85"/>
      <c r="AB19" s="85"/>
      <c r="AC19" s="85"/>
      <c r="AD19" s="85"/>
      <c r="AE19" s="85" t="e">
        <f>IF(AND(DAY(AE11)&gt;=22,DAY(AE11)&lt;=28,AE12="土"),1,0)</f>
        <v>#VALUE!</v>
      </c>
      <c r="AF19" s="85"/>
      <c r="AG19" s="86"/>
      <c r="AH19" s="86"/>
      <c r="AI19" s="87"/>
      <c r="AJ19" s="85"/>
      <c r="AK19" s="85"/>
      <c r="AL19" s="85"/>
      <c r="AM19" s="85"/>
      <c r="AN19" s="85"/>
      <c r="AO19" s="85"/>
      <c r="AP19" s="85" t="e">
        <f>IF(AND(DAY(AP11)&gt;=22,DAY(AP11)&lt;=28,AP12="土"),1,0)</f>
        <v>#VALUE!</v>
      </c>
      <c r="AQ19" s="85"/>
      <c r="AR19" s="86"/>
      <c r="AS19" s="86"/>
      <c r="AT19" s="87"/>
      <c r="AU19" s="87"/>
      <c r="AV19" s="85"/>
      <c r="AW19" s="85"/>
      <c r="AX19" s="85"/>
      <c r="AY19" s="85"/>
      <c r="AZ19" s="85"/>
      <c r="BA19" s="85"/>
      <c r="BB19" s="85" t="e">
        <f>IF(AND(DAY(BB11)&gt;=22,DAY(BB11)&lt;=28,BB12="土"),1,0)</f>
        <v>#VALUE!</v>
      </c>
      <c r="BC19" s="85"/>
      <c r="BD19" s="86"/>
      <c r="BE19" s="86"/>
      <c r="BF19" s="87"/>
      <c r="BG19" s="85"/>
      <c r="BH19" s="85"/>
      <c r="BI19" s="85"/>
      <c r="BJ19" s="85"/>
      <c r="BK19" s="85"/>
      <c r="BL19" s="85"/>
      <c r="BM19" s="85" t="e">
        <f>IF(AND(DAY(BM11)&gt;=22,DAY(BM11)&lt;=28,BM12="土"),1,0)</f>
        <v>#VALUE!</v>
      </c>
      <c r="BN19" s="85"/>
      <c r="BO19" s="86"/>
      <c r="BP19" s="86"/>
      <c r="BU19" s="54">
        <f>_xlfn.AGGREGATE(9,6,C19:BN19)</f>
        <v>0</v>
      </c>
      <c r="BV19" s="54" t="str">
        <f t="shared" ref="BV19:BV73" si="11">IF(COUNTIF(K18:BP19,"NG")&gt;=1,"NG","OK")</f>
        <v>NG</v>
      </c>
    </row>
    <row r="20" spans="1:74" ht="14.25" hidden="1" customHeight="1" x14ac:dyDescent="0.15">
      <c r="A20" s="52"/>
      <c r="B20" s="85" t="s">
        <v>63</v>
      </c>
      <c r="C20" s="85"/>
      <c r="D20" s="85"/>
      <c r="E20" s="85"/>
      <c r="F20" s="85"/>
      <c r="G20" s="85"/>
      <c r="H20" s="85">
        <f>IF(AND(DAY(H11)&gt;=22,DAY(H11)&lt;=28,H12="土",OR(H17="休",H17="雨")),1,0)</f>
        <v>0</v>
      </c>
      <c r="I20" s="85"/>
      <c r="J20" s="86"/>
      <c r="K20" s="86"/>
      <c r="L20" s="86"/>
      <c r="M20" s="85"/>
      <c r="N20" s="85"/>
      <c r="O20" s="85"/>
      <c r="P20" s="85"/>
      <c r="Q20" s="85"/>
      <c r="R20" s="85"/>
      <c r="S20" s="85" t="e">
        <f>IF(AND(DAY(S11)&gt;=22,DAY(S11)&lt;=28,S12="土",OR(S17="休",S17="雨")),1,0)</f>
        <v>#VALUE!</v>
      </c>
      <c r="T20" s="85"/>
      <c r="U20" s="86"/>
      <c r="V20" s="86"/>
      <c r="W20" s="87"/>
      <c r="X20" s="87"/>
      <c r="Y20" s="85"/>
      <c r="Z20" s="85"/>
      <c r="AA20" s="85"/>
      <c r="AB20" s="85"/>
      <c r="AC20" s="85"/>
      <c r="AD20" s="85"/>
      <c r="AE20" s="85" t="e">
        <f>IF(AND(DAY(AE11)&gt;=22,DAY(AE11)&lt;=28,AE12="土",OR(AE17="休",AE17="雨")),1,0)</f>
        <v>#VALUE!</v>
      </c>
      <c r="AF20" s="85"/>
      <c r="AG20" s="86"/>
      <c r="AH20" s="86"/>
      <c r="AI20" s="87"/>
      <c r="AJ20" s="85"/>
      <c r="AK20" s="85"/>
      <c r="AL20" s="85"/>
      <c r="AM20" s="85"/>
      <c r="AN20" s="85"/>
      <c r="AO20" s="85"/>
      <c r="AP20" s="85" t="e">
        <f>IF(AND(DAY(AP11)&gt;=22,DAY(AP11)&lt;=28,AP12="土",OR(AP17="休",AP17="雨")),1,0)</f>
        <v>#VALUE!</v>
      </c>
      <c r="AQ20" s="85"/>
      <c r="AR20" s="86"/>
      <c r="AS20" s="86"/>
      <c r="AT20" s="87"/>
      <c r="AU20" s="87"/>
      <c r="AV20" s="85"/>
      <c r="AW20" s="85"/>
      <c r="AX20" s="85"/>
      <c r="AY20" s="85"/>
      <c r="AZ20" s="85"/>
      <c r="BA20" s="85"/>
      <c r="BB20" s="85" t="e">
        <f>IF(AND(DAY(BB11)&gt;=22,DAY(BB11)&lt;=28,BB12="土",OR(BB17="休",BB17="雨")),1,0)</f>
        <v>#VALUE!</v>
      </c>
      <c r="BC20" s="85"/>
      <c r="BD20" s="86"/>
      <c r="BE20" s="86"/>
      <c r="BF20" s="87"/>
      <c r="BG20" s="85"/>
      <c r="BH20" s="85"/>
      <c r="BI20" s="85"/>
      <c r="BJ20" s="85"/>
      <c r="BK20" s="85"/>
      <c r="BL20" s="85"/>
      <c r="BM20" s="85" t="e">
        <f>IF(AND(DAY(BM11)&gt;=22,DAY(BM11)&lt;=28,BM12="土",OR(BM17="休",BM17="雨")),1,0)</f>
        <v>#VALUE!</v>
      </c>
      <c r="BN20" s="85"/>
      <c r="BO20" s="86"/>
      <c r="BP20" s="86"/>
      <c r="BU20" s="54">
        <f t="shared" ref="BU20:BU73" si="12">_xlfn.AGGREGATE(9,6,C20:BN20)</f>
        <v>0</v>
      </c>
      <c r="BV20" s="54" t="str">
        <f t="shared" si="11"/>
        <v>OK</v>
      </c>
    </row>
    <row r="21" spans="1:74" ht="14.25" hidden="1" customHeight="1" x14ac:dyDescent="0.15">
      <c r="A21" s="52"/>
      <c r="B21" s="85" t="s">
        <v>64</v>
      </c>
      <c r="C21" s="85"/>
      <c r="D21" s="85"/>
      <c r="E21" s="85"/>
      <c r="F21" s="85"/>
      <c r="G21" s="85"/>
      <c r="H21" s="85">
        <f>IF(AND(DAY(H11)&gt;=8,DAY(H11)&lt;=14,H12="土"),1,0)</f>
        <v>0</v>
      </c>
      <c r="I21" s="85"/>
      <c r="J21" s="86"/>
      <c r="K21" s="86"/>
      <c r="L21" s="86"/>
      <c r="M21" s="85"/>
      <c r="N21" s="85"/>
      <c r="O21" s="85"/>
      <c r="P21" s="85"/>
      <c r="Q21" s="85"/>
      <c r="R21" s="85"/>
      <c r="S21" s="85" t="e">
        <f>IF(AND(DAY(S11)&gt;=8,DAY(S11)&lt;=14,S12="土"),1,0)</f>
        <v>#VALUE!</v>
      </c>
      <c r="T21" s="85"/>
      <c r="U21" s="86"/>
      <c r="V21" s="86"/>
      <c r="W21" s="87"/>
      <c r="X21" s="87"/>
      <c r="Y21" s="85"/>
      <c r="Z21" s="85"/>
      <c r="AA21" s="85"/>
      <c r="AB21" s="85"/>
      <c r="AC21" s="85"/>
      <c r="AD21" s="85"/>
      <c r="AE21" s="85" t="e">
        <f>IF(AND(DAY(AE11)&gt;=8,DAY(AE11)&lt;=14,AE12="土"),1,0)</f>
        <v>#VALUE!</v>
      </c>
      <c r="AF21" s="85"/>
      <c r="AG21" s="86"/>
      <c r="AH21" s="86"/>
      <c r="AI21" s="87"/>
      <c r="AJ21" s="85"/>
      <c r="AK21" s="85"/>
      <c r="AL21" s="85"/>
      <c r="AM21" s="85"/>
      <c r="AN21" s="85"/>
      <c r="AO21" s="85"/>
      <c r="AP21" s="85" t="e">
        <f>IF(AND(DAY(AP11)&gt;=8,DAY(AP11)&lt;=14,AP12="土"),1,0)</f>
        <v>#VALUE!</v>
      </c>
      <c r="AQ21" s="85"/>
      <c r="AR21" s="86"/>
      <c r="AS21" s="86"/>
      <c r="AT21" s="87"/>
      <c r="AU21" s="87"/>
      <c r="AV21" s="85"/>
      <c r="AW21" s="85"/>
      <c r="AX21" s="85"/>
      <c r="AY21" s="85"/>
      <c r="AZ21" s="85"/>
      <c r="BA21" s="85"/>
      <c r="BB21" s="85" t="e">
        <f>IF(AND(DAY(BB11)&gt;=8,DAY(BB11)&lt;=14,BB12="土"),1,0)</f>
        <v>#VALUE!</v>
      </c>
      <c r="BC21" s="85"/>
      <c r="BD21" s="86"/>
      <c r="BE21" s="86"/>
      <c r="BF21" s="87"/>
      <c r="BG21" s="85"/>
      <c r="BH21" s="85"/>
      <c r="BI21" s="85"/>
      <c r="BJ21" s="85"/>
      <c r="BK21" s="85"/>
      <c r="BL21" s="85"/>
      <c r="BM21" s="85" t="e">
        <f>IF(AND(DAY(BM11)&gt;=8,DAY(BM11)&lt;=14,BM12="土"),1,0)</f>
        <v>#VALUE!</v>
      </c>
      <c r="BN21" s="85"/>
      <c r="BO21" s="86"/>
      <c r="BP21" s="86"/>
      <c r="BU21" s="54">
        <f t="shared" si="12"/>
        <v>0</v>
      </c>
      <c r="BV21" s="54" t="str">
        <f t="shared" si="11"/>
        <v>OK</v>
      </c>
    </row>
    <row r="22" spans="1:74" ht="14.25" hidden="1" customHeight="1" x14ac:dyDescent="0.15">
      <c r="A22" s="52"/>
      <c r="B22" s="85" t="s">
        <v>65</v>
      </c>
      <c r="C22" s="85"/>
      <c r="D22" s="85"/>
      <c r="E22" s="85"/>
      <c r="F22" s="85"/>
      <c r="G22" s="85"/>
      <c r="H22" s="85">
        <f>IF(AND(DAY(H11)&gt;=8,DAY(H11)&lt;=14,H12="土",OR(H17="休",H17="雨")),1,0)</f>
        <v>0</v>
      </c>
      <c r="I22" s="85"/>
      <c r="J22" s="86"/>
      <c r="K22" s="86"/>
      <c r="L22" s="86"/>
      <c r="M22" s="85"/>
      <c r="N22" s="85"/>
      <c r="O22" s="85"/>
      <c r="P22" s="85"/>
      <c r="Q22" s="85"/>
      <c r="R22" s="85"/>
      <c r="S22" s="85" t="e">
        <f>IF(AND(DAY(S11)&gt;=8,DAY(S11)&lt;=14,S12="土",OR(S17="休",S17="雨")),1,0)</f>
        <v>#VALUE!</v>
      </c>
      <c r="T22" s="85"/>
      <c r="U22" s="86"/>
      <c r="V22" s="86"/>
      <c r="W22" s="87"/>
      <c r="X22" s="87"/>
      <c r="Y22" s="85"/>
      <c r="Z22" s="85"/>
      <c r="AA22" s="85"/>
      <c r="AB22" s="85"/>
      <c r="AC22" s="85"/>
      <c r="AD22" s="85"/>
      <c r="AE22" s="85" t="e">
        <f>IF(AND(DAY(AE11)&gt;=8,DAY(AE11)&lt;=14,AE12="土",OR(AE17="休",AE17="雨")),1,0)</f>
        <v>#VALUE!</v>
      </c>
      <c r="AF22" s="85"/>
      <c r="AG22" s="86"/>
      <c r="AH22" s="86"/>
      <c r="AI22" s="87"/>
      <c r="AJ22" s="85"/>
      <c r="AK22" s="85"/>
      <c r="AL22" s="85"/>
      <c r="AM22" s="85"/>
      <c r="AN22" s="85"/>
      <c r="AO22" s="85"/>
      <c r="AP22" s="85" t="e">
        <f>IF(AND(DAY(AP11)&gt;=8,DAY(AP11)&lt;=14,AP12="土",OR(AP17="休",AP17="雨")),1,0)</f>
        <v>#VALUE!</v>
      </c>
      <c r="AQ22" s="85"/>
      <c r="AR22" s="86"/>
      <c r="AS22" s="86"/>
      <c r="AT22" s="87"/>
      <c r="AU22" s="87"/>
      <c r="AV22" s="85"/>
      <c r="AW22" s="85"/>
      <c r="AX22" s="85"/>
      <c r="AY22" s="85"/>
      <c r="AZ22" s="85"/>
      <c r="BA22" s="85"/>
      <c r="BB22" s="85" t="e">
        <f>IF(AND(DAY(BB11)&gt;=8,DAY(BB11)&lt;=14,BB12="土",OR(BB17="休",BB17="雨")),1,0)</f>
        <v>#VALUE!</v>
      </c>
      <c r="BC22" s="85"/>
      <c r="BD22" s="86"/>
      <c r="BE22" s="86"/>
      <c r="BF22" s="87"/>
      <c r="BG22" s="85"/>
      <c r="BH22" s="85"/>
      <c r="BI22" s="85"/>
      <c r="BJ22" s="85"/>
      <c r="BK22" s="85"/>
      <c r="BL22" s="85"/>
      <c r="BM22" s="85" t="e">
        <f>IF(AND(DAY(BM11)&gt;=8,DAY(BM11)&lt;=14,BM12="土",OR(BM17="休",BM17="雨")),1,0)</f>
        <v>#VALUE!</v>
      </c>
      <c r="BN22" s="85"/>
      <c r="BO22" s="86"/>
      <c r="BP22" s="86"/>
      <c r="BU22" s="54">
        <f t="shared" si="12"/>
        <v>0</v>
      </c>
      <c r="BV22" s="54" t="str">
        <f t="shared" si="11"/>
        <v>OK</v>
      </c>
    </row>
    <row r="23" spans="1:74" ht="14.25" customHeight="1" x14ac:dyDescent="0.15">
      <c r="A23" s="52"/>
      <c r="B23" s="56"/>
      <c r="C23" s="56"/>
      <c r="D23" s="56"/>
      <c r="E23" s="56"/>
      <c r="F23" s="56"/>
      <c r="G23" s="56"/>
      <c r="H23" s="56"/>
      <c r="I23" s="56"/>
      <c r="J23" s="52"/>
      <c r="K23" s="52"/>
      <c r="L23" s="52"/>
      <c r="M23" s="56"/>
      <c r="N23" s="56"/>
      <c r="O23" s="56"/>
      <c r="P23" s="56"/>
      <c r="Q23" s="56"/>
      <c r="R23" s="56"/>
      <c r="S23" s="56"/>
      <c r="T23" s="56"/>
      <c r="U23" s="52"/>
      <c r="V23" s="52"/>
      <c r="Y23" s="56"/>
      <c r="Z23" s="56"/>
      <c r="AA23" s="56"/>
      <c r="AB23" s="56"/>
      <c r="AC23" s="56"/>
      <c r="AD23" s="56"/>
      <c r="AE23" s="56"/>
      <c r="AF23" s="56"/>
      <c r="AG23" s="52"/>
      <c r="AH23" s="52"/>
      <c r="AJ23" s="56"/>
      <c r="AK23" s="56"/>
      <c r="AL23" s="56"/>
      <c r="AM23" s="56"/>
      <c r="AN23" s="56"/>
      <c r="AO23" s="56"/>
      <c r="AP23" s="56"/>
      <c r="AQ23" s="56"/>
      <c r="AR23" s="52"/>
      <c r="AS23" s="52"/>
      <c r="AV23" s="56"/>
      <c r="AW23" s="56"/>
      <c r="AX23" s="56"/>
      <c r="AY23" s="56"/>
      <c r="AZ23" s="56"/>
      <c r="BA23" s="56"/>
      <c r="BB23" s="56"/>
      <c r="BC23" s="56"/>
      <c r="BD23" s="52"/>
      <c r="BE23" s="52"/>
      <c r="BG23" s="56"/>
      <c r="BH23" s="56"/>
      <c r="BI23" s="56"/>
      <c r="BJ23" s="56"/>
      <c r="BK23" s="56"/>
      <c r="BL23" s="56"/>
      <c r="BM23" s="56"/>
      <c r="BN23" s="56"/>
      <c r="BO23" s="52"/>
      <c r="BP23" s="52"/>
    </row>
    <row r="24" spans="1:74" ht="14.25" customHeight="1" x14ac:dyDescent="0.15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</row>
    <row r="25" spans="1:74" ht="14.25" hidden="1" customHeight="1" x14ac:dyDescent="0.15">
      <c r="A25" s="52"/>
      <c r="B25" s="52"/>
      <c r="C25" s="66">
        <f>YEAR(I9+1)</f>
        <v>1900</v>
      </c>
      <c r="D25" s="66">
        <f>MONTH(I9+1)</f>
        <v>1</v>
      </c>
      <c r="E25" s="66">
        <f>DAY(I9+1)</f>
        <v>7</v>
      </c>
      <c r="F25" s="66"/>
      <c r="G25" s="66"/>
      <c r="H25" s="66"/>
      <c r="I25" s="66"/>
      <c r="J25" s="52"/>
      <c r="K25" s="52"/>
      <c r="L25" s="52"/>
      <c r="M25" s="52"/>
      <c r="N25" s="66">
        <f>YEAR(T9+1)</f>
        <v>1900</v>
      </c>
      <c r="O25" s="66">
        <f>MONTH(T9+1)</f>
        <v>3</v>
      </c>
      <c r="P25" s="66">
        <f>DAY(T9+1)</f>
        <v>3</v>
      </c>
      <c r="Q25" s="66"/>
      <c r="R25" s="66"/>
      <c r="S25" s="66"/>
      <c r="T25" s="66"/>
      <c r="U25" s="52"/>
      <c r="V25" s="52"/>
      <c r="Y25" s="52"/>
      <c r="Z25" s="66">
        <f>YEAR(AF9+1)</f>
        <v>1900</v>
      </c>
      <c r="AA25" s="66">
        <f>MONTH(AF9+1)</f>
        <v>4</v>
      </c>
      <c r="AB25" s="66">
        <f>DAY(AF9+1)</f>
        <v>28</v>
      </c>
      <c r="AC25" s="66"/>
      <c r="AD25" s="66"/>
      <c r="AE25" s="66"/>
      <c r="AF25" s="66"/>
      <c r="AG25" s="52"/>
      <c r="AH25" s="52"/>
      <c r="AJ25" s="52"/>
      <c r="AK25" s="66">
        <f>YEAR(AQ9+1)</f>
        <v>1900</v>
      </c>
      <c r="AL25" s="66">
        <f>MONTH(AQ9+1)</f>
        <v>6</v>
      </c>
      <c r="AM25" s="66">
        <f>DAY(AQ9+1)</f>
        <v>23</v>
      </c>
      <c r="AN25" s="66"/>
      <c r="AO25" s="66"/>
      <c r="AP25" s="66"/>
      <c r="AQ25" s="66"/>
      <c r="AR25" s="52"/>
      <c r="AS25" s="52"/>
      <c r="AV25" s="52"/>
      <c r="AW25" s="66">
        <f>YEAR(BC9+1)</f>
        <v>1900</v>
      </c>
      <c r="AX25" s="66">
        <f>MONTH(BC9+1)</f>
        <v>8</v>
      </c>
      <c r="AY25" s="66">
        <f>DAY(BC9+1)</f>
        <v>18</v>
      </c>
      <c r="AZ25" s="66"/>
      <c r="BA25" s="66"/>
      <c r="BB25" s="66"/>
      <c r="BC25" s="66"/>
      <c r="BD25" s="52"/>
      <c r="BE25" s="52"/>
      <c r="BG25" s="52"/>
      <c r="BH25" s="66">
        <f>YEAR(BN9+1)</f>
        <v>1900</v>
      </c>
      <c r="BI25" s="66">
        <f>MONTH(BN9+1)</f>
        <v>10</v>
      </c>
      <c r="BJ25" s="66">
        <f>DAY(BN9+1)</f>
        <v>13</v>
      </c>
      <c r="BK25" s="66"/>
      <c r="BL25" s="66"/>
      <c r="BM25" s="66"/>
      <c r="BN25" s="66"/>
      <c r="BO25" s="52"/>
      <c r="BP25" s="52"/>
    </row>
    <row r="26" spans="1:74" ht="14.25" hidden="1" customHeight="1" x14ac:dyDescent="0.15">
      <c r="A26" s="52"/>
      <c r="B26" s="52"/>
      <c r="C26" s="67">
        <f>I9+1</f>
        <v>7</v>
      </c>
      <c r="D26" s="67">
        <f>C26+1</f>
        <v>8</v>
      </c>
      <c r="E26" s="67">
        <f t="shared" ref="E26:H26" si="13">D26+1</f>
        <v>9</v>
      </c>
      <c r="F26" s="67">
        <f t="shared" si="13"/>
        <v>10</v>
      </c>
      <c r="G26" s="67">
        <f t="shared" si="13"/>
        <v>11</v>
      </c>
      <c r="H26" s="67">
        <f t="shared" si="13"/>
        <v>12</v>
      </c>
      <c r="I26" s="67">
        <f>H26+1</f>
        <v>13</v>
      </c>
      <c r="J26" s="52"/>
      <c r="K26" s="52"/>
      <c r="L26" s="52"/>
      <c r="M26" s="52"/>
      <c r="N26" s="67">
        <f>T9+1</f>
        <v>63</v>
      </c>
      <c r="O26" s="67">
        <f t="shared" ref="O26:T26" si="14">N26+1</f>
        <v>64</v>
      </c>
      <c r="P26" s="67">
        <f t="shared" si="14"/>
        <v>65</v>
      </c>
      <c r="Q26" s="67">
        <f t="shared" si="14"/>
        <v>66</v>
      </c>
      <c r="R26" s="67">
        <f t="shared" si="14"/>
        <v>67</v>
      </c>
      <c r="S26" s="67">
        <f>R26+1</f>
        <v>68</v>
      </c>
      <c r="T26" s="67">
        <f t="shared" si="14"/>
        <v>69</v>
      </c>
      <c r="U26" s="52"/>
      <c r="V26" s="52"/>
      <c r="Y26" s="52"/>
      <c r="Z26" s="67">
        <f>AF9+1</f>
        <v>119</v>
      </c>
      <c r="AA26" s="67">
        <f t="shared" ref="AA26:AF26" si="15">Z26+1</f>
        <v>120</v>
      </c>
      <c r="AB26" s="67">
        <f t="shared" si="15"/>
        <v>121</v>
      </c>
      <c r="AC26" s="67">
        <f t="shared" si="15"/>
        <v>122</v>
      </c>
      <c r="AD26" s="67">
        <f t="shared" si="15"/>
        <v>123</v>
      </c>
      <c r="AE26" s="67">
        <f t="shared" si="15"/>
        <v>124</v>
      </c>
      <c r="AF26" s="67">
        <f t="shared" si="15"/>
        <v>125</v>
      </c>
      <c r="AG26" s="52"/>
      <c r="AH26" s="52"/>
      <c r="AJ26" s="52"/>
      <c r="AK26" s="67">
        <f>AQ9+1</f>
        <v>175</v>
      </c>
      <c r="AL26" s="67">
        <f t="shared" ref="AL26:AQ26" si="16">AK26+1</f>
        <v>176</v>
      </c>
      <c r="AM26" s="67">
        <f t="shared" si="16"/>
        <v>177</v>
      </c>
      <c r="AN26" s="67">
        <f t="shared" si="16"/>
        <v>178</v>
      </c>
      <c r="AO26" s="67">
        <f t="shared" si="16"/>
        <v>179</v>
      </c>
      <c r="AP26" s="67">
        <f t="shared" si="16"/>
        <v>180</v>
      </c>
      <c r="AQ26" s="67">
        <f t="shared" si="16"/>
        <v>181</v>
      </c>
      <c r="AR26" s="52"/>
      <c r="AS26" s="52"/>
      <c r="AV26" s="52"/>
      <c r="AW26" s="67">
        <f>BC9+1</f>
        <v>231</v>
      </c>
      <c r="AX26" s="67">
        <f t="shared" ref="AX26:BC26" si="17">AW26+1</f>
        <v>232</v>
      </c>
      <c r="AY26" s="67">
        <f t="shared" si="17"/>
        <v>233</v>
      </c>
      <c r="AZ26" s="67">
        <f t="shared" si="17"/>
        <v>234</v>
      </c>
      <c r="BA26" s="67">
        <f t="shared" si="17"/>
        <v>235</v>
      </c>
      <c r="BB26" s="67">
        <f t="shared" si="17"/>
        <v>236</v>
      </c>
      <c r="BC26" s="67">
        <f t="shared" si="17"/>
        <v>237</v>
      </c>
      <c r="BD26" s="52"/>
      <c r="BE26" s="52"/>
      <c r="BG26" s="52"/>
      <c r="BH26" s="67">
        <f>BN9+1</f>
        <v>287</v>
      </c>
      <c r="BI26" s="67">
        <f t="shared" ref="BI26:BN26" si="18">BH26+1</f>
        <v>288</v>
      </c>
      <c r="BJ26" s="67">
        <f t="shared" si="18"/>
        <v>289</v>
      </c>
      <c r="BK26" s="67">
        <f t="shared" si="18"/>
        <v>290</v>
      </c>
      <c r="BL26" s="67">
        <f t="shared" si="18"/>
        <v>291</v>
      </c>
      <c r="BM26" s="88">
        <f>BL26+1</f>
        <v>292</v>
      </c>
      <c r="BN26" s="67">
        <f t="shared" si="18"/>
        <v>293</v>
      </c>
      <c r="BO26" s="52"/>
      <c r="BP26" s="52"/>
    </row>
    <row r="27" spans="1:74" ht="14.25" customHeight="1" x14ac:dyDescent="0.15">
      <c r="A27" s="52"/>
      <c r="B27" s="68" t="s">
        <v>14</v>
      </c>
      <c r="C27" s="69">
        <f>DATE($C25,$D25,1)</f>
        <v>1</v>
      </c>
      <c r="D27" s="70"/>
      <c r="E27" s="70"/>
      <c r="F27" s="70"/>
      <c r="G27" s="70"/>
      <c r="H27" s="70"/>
      <c r="I27" s="70"/>
      <c r="J27" s="70"/>
      <c r="K27" s="71"/>
      <c r="L27" s="52"/>
      <c r="M27" s="68" t="s">
        <v>14</v>
      </c>
      <c r="N27" s="69">
        <f>DATE($N25,$O25,1)</f>
        <v>61</v>
      </c>
      <c r="O27" s="70"/>
      <c r="P27" s="70"/>
      <c r="Q27" s="70"/>
      <c r="R27" s="70"/>
      <c r="S27" s="70"/>
      <c r="T27" s="70"/>
      <c r="U27" s="70"/>
      <c r="V27" s="71"/>
      <c r="Y27" s="68" t="s">
        <v>14</v>
      </c>
      <c r="Z27" s="69">
        <f>DATE($Z25,$AA25,1)</f>
        <v>92</v>
      </c>
      <c r="AA27" s="70"/>
      <c r="AB27" s="70"/>
      <c r="AC27" s="70"/>
      <c r="AD27" s="70"/>
      <c r="AE27" s="70"/>
      <c r="AF27" s="70"/>
      <c r="AG27" s="70"/>
      <c r="AH27" s="71"/>
      <c r="AJ27" s="68" t="s">
        <v>14</v>
      </c>
      <c r="AK27" s="69">
        <f>DATE($AK25,$AL25,1)</f>
        <v>153</v>
      </c>
      <c r="AL27" s="70"/>
      <c r="AM27" s="70"/>
      <c r="AN27" s="70"/>
      <c r="AO27" s="70"/>
      <c r="AP27" s="70"/>
      <c r="AQ27" s="70"/>
      <c r="AR27" s="70"/>
      <c r="AS27" s="71"/>
      <c r="AV27" s="68" t="s">
        <v>14</v>
      </c>
      <c r="AW27" s="69">
        <f>DATE($AW25,$AX25,1)</f>
        <v>214</v>
      </c>
      <c r="AX27" s="70"/>
      <c r="AY27" s="70"/>
      <c r="AZ27" s="70"/>
      <c r="BA27" s="70"/>
      <c r="BB27" s="70"/>
      <c r="BC27" s="70"/>
      <c r="BD27" s="70"/>
      <c r="BE27" s="71"/>
      <c r="BG27" s="68" t="s">
        <v>14</v>
      </c>
      <c r="BH27" s="69">
        <f>DATE($BH25,$BI25,1)</f>
        <v>275</v>
      </c>
      <c r="BI27" s="70"/>
      <c r="BJ27" s="70"/>
      <c r="BK27" s="70"/>
      <c r="BL27" s="70"/>
      <c r="BM27" s="70"/>
      <c r="BN27" s="70"/>
      <c r="BO27" s="70"/>
      <c r="BP27" s="71"/>
    </row>
    <row r="28" spans="1:74" ht="14.25" customHeight="1" x14ac:dyDescent="0.15">
      <c r="A28" s="52"/>
      <c r="B28" s="72" t="s">
        <v>59</v>
      </c>
      <c r="C28" s="73" t="str">
        <f>IF(I9&lt;$G$5,C26,"")</f>
        <v/>
      </c>
      <c r="D28" s="74" t="str">
        <f t="shared" ref="D28:I28" si="19">IF(C26&lt;$G$5,C28+1,"")</f>
        <v/>
      </c>
      <c r="E28" s="74" t="str">
        <f t="shared" si="19"/>
        <v/>
      </c>
      <c r="F28" s="74" t="str">
        <f t="shared" si="19"/>
        <v/>
      </c>
      <c r="G28" s="74" t="str">
        <f t="shared" si="19"/>
        <v/>
      </c>
      <c r="H28" s="74" t="str">
        <f t="shared" si="19"/>
        <v/>
      </c>
      <c r="I28" s="74" t="str">
        <f t="shared" si="19"/>
        <v/>
      </c>
      <c r="J28" s="75" t="s">
        <v>16</v>
      </c>
      <c r="K28" s="76">
        <f>COUNTIFS(C29:I29,"土",C30:I30,"")+COUNTIFS(C29:I29,"日",C30:I30,"")</f>
        <v>0</v>
      </c>
      <c r="L28" s="52"/>
      <c r="M28" s="72" t="s">
        <v>59</v>
      </c>
      <c r="N28" s="73" t="str">
        <f>IF(T9&lt;$G$5,T11+1,"")</f>
        <v/>
      </c>
      <c r="O28" s="74" t="str">
        <f t="shared" ref="O28:T28" si="20">IF(N26&lt;$G$5,N28+1,"")</f>
        <v/>
      </c>
      <c r="P28" s="74" t="str">
        <f t="shared" si="20"/>
        <v/>
      </c>
      <c r="Q28" s="74" t="str">
        <f t="shared" si="20"/>
        <v/>
      </c>
      <c r="R28" s="74" t="str">
        <f t="shared" si="20"/>
        <v/>
      </c>
      <c r="S28" s="74" t="str">
        <f>IF(R26&lt;$G$5,R28+1,"")</f>
        <v/>
      </c>
      <c r="T28" s="74" t="str">
        <f t="shared" si="20"/>
        <v/>
      </c>
      <c r="U28" s="75" t="s">
        <v>16</v>
      </c>
      <c r="V28" s="76">
        <f>COUNTIFS(N29:T29,"土",N30:T30,"")+COUNTIFS(N29:T29,"日",N30:T30,"")</f>
        <v>0</v>
      </c>
      <c r="Y28" s="72" t="s">
        <v>59</v>
      </c>
      <c r="Z28" s="73" t="str">
        <f>IF(AF9&lt;$G$5,AF11+1,"")</f>
        <v/>
      </c>
      <c r="AA28" s="74" t="str">
        <f t="shared" ref="AA28:AF28" si="21">IF(Z26&lt;$G$5,Z28+1,"")</f>
        <v/>
      </c>
      <c r="AB28" s="74" t="str">
        <f t="shared" si="21"/>
        <v/>
      </c>
      <c r="AC28" s="74" t="str">
        <f t="shared" si="21"/>
        <v/>
      </c>
      <c r="AD28" s="74" t="str">
        <f t="shared" si="21"/>
        <v/>
      </c>
      <c r="AE28" s="74" t="str">
        <f t="shared" si="21"/>
        <v/>
      </c>
      <c r="AF28" s="74" t="str">
        <f t="shared" si="21"/>
        <v/>
      </c>
      <c r="AG28" s="75" t="s">
        <v>16</v>
      </c>
      <c r="AH28" s="76">
        <f>COUNTIFS(Z29:AF29,"土",Z30:AF30,"")+COUNTIFS(Z29:AF29,"日",Z30:AF30,"")</f>
        <v>0</v>
      </c>
      <c r="AJ28" s="72" t="s">
        <v>59</v>
      </c>
      <c r="AK28" s="73" t="str">
        <f>IF(AQ9&lt;$G$5,AQ11+1,"")</f>
        <v/>
      </c>
      <c r="AL28" s="74" t="str">
        <f t="shared" ref="AL28:AQ28" si="22">IF(AK26&lt;$G$5,AK28+1,"")</f>
        <v/>
      </c>
      <c r="AM28" s="74" t="str">
        <f t="shared" si="22"/>
        <v/>
      </c>
      <c r="AN28" s="74" t="str">
        <f t="shared" si="22"/>
        <v/>
      </c>
      <c r="AO28" s="74" t="str">
        <f t="shared" si="22"/>
        <v/>
      </c>
      <c r="AP28" s="74" t="str">
        <f t="shared" si="22"/>
        <v/>
      </c>
      <c r="AQ28" s="74" t="str">
        <f t="shared" si="22"/>
        <v/>
      </c>
      <c r="AR28" s="75" t="s">
        <v>16</v>
      </c>
      <c r="AS28" s="76">
        <f>COUNTIFS(AK29:AQ29,"土",AK30:AQ30,"")+COUNTIFS(AK29:AQ29,"日",AK30:AQ30,"")</f>
        <v>0</v>
      </c>
      <c r="AV28" s="72" t="s">
        <v>59</v>
      </c>
      <c r="AW28" s="73" t="str">
        <f>IF(BC9&lt;$G$5,BC11+1,"")</f>
        <v/>
      </c>
      <c r="AX28" s="74" t="str">
        <f t="shared" ref="AX28:BC28" si="23">IF(AW26&lt;$G$5,AW28+1,"")</f>
        <v/>
      </c>
      <c r="AY28" s="74" t="str">
        <f t="shared" si="23"/>
        <v/>
      </c>
      <c r="AZ28" s="74" t="str">
        <f t="shared" si="23"/>
        <v/>
      </c>
      <c r="BA28" s="74" t="str">
        <f t="shared" si="23"/>
        <v/>
      </c>
      <c r="BB28" s="74" t="str">
        <f t="shared" si="23"/>
        <v/>
      </c>
      <c r="BC28" s="74" t="str">
        <f t="shared" si="23"/>
        <v/>
      </c>
      <c r="BD28" s="75" t="s">
        <v>16</v>
      </c>
      <c r="BE28" s="76">
        <f>COUNTIFS(AW29:BC29,"土",AW30:BC30,"")+COUNTIFS(AW29:BC29,"日",AW30:BC30,"")</f>
        <v>0</v>
      </c>
      <c r="BG28" s="72" t="s">
        <v>59</v>
      </c>
      <c r="BH28" s="73" t="str">
        <f>IF(BN9&lt;$G$5,BN11+1,"")</f>
        <v/>
      </c>
      <c r="BI28" s="74" t="str">
        <f t="shared" ref="BI28:BN28" si="24">IF(BH26&lt;$G$5,BH28+1,"")</f>
        <v/>
      </c>
      <c r="BJ28" s="74" t="str">
        <f t="shared" si="24"/>
        <v/>
      </c>
      <c r="BK28" s="74" t="str">
        <f t="shared" si="24"/>
        <v/>
      </c>
      <c r="BL28" s="74" t="str">
        <f t="shared" si="24"/>
        <v/>
      </c>
      <c r="BM28" s="74" t="str">
        <f t="shared" si="24"/>
        <v/>
      </c>
      <c r="BN28" s="74" t="str">
        <f t="shared" si="24"/>
        <v/>
      </c>
      <c r="BO28" s="75" t="s">
        <v>16</v>
      </c>
      <c r="BP28" s="76">
        <f>COUNTIFS(BH29:BN29,"土",BH30:BN30,"")+COUNTIFS(BH29:BN29,"日",BH30:BN30,"")</f>
        <v>0</v>
      </c>
    </row>
    <row r="29" spans="1:74" ht="14.25" customHeight="1" x14ac:dyDescent="0.15">
      <c r="A29" s="52"/>
      <c r="B29" s="72" t="s">
        <v>5</v>
      </c>
      <c r="C29" s="77" t="str">
        <f>IF(C28="","","土")</f>
        <v/>
      </c>
      <c r="D29" s="77" t="str">
        <f>IF(D28="","","日")</f>
        <v/>
      </c>
      <c r="E29" s="77" t="str">
        <f>IF(E28="","","月")</f>
        <v/>
      </c>
      <c r="F29" s="77" t="str">
        <f>IF(F28="","","火")</f>
        <v/>
      </c>
      <c r="G29" s="77" t="str">
        <f>IF(G28="","","水")</f>
        <v/>
      </c>
      <c r="H29" s="77" t="str">
        <f>IF(H28="","","木")</f>
        <v/>
      </c>
      <c r="I29" s="77" t="str">
        <f>IF(I28="","","金")</f>
        <v/>
      </c>
      <c r="J29" s="78" t="s">
        <v>60</v>
      </c>
      <c r="K29" s="79">
        <f>COUNTIF(C30:I30,"夏休")+COUNTIF(C30:I30,"冬休")+COUNTIF(C30:I30,"中止")+COUNTIF(C30:I30,"制作中")</f>
        <v>0</v>
      </c>
      <c r="L29" s="52"/>
      <c r="M29" s="72" t="s">
        <v>5</v>
      </c>
      <c r="N29" s="77" t="str">
        <f>IF(N28="","","土")</f>
        <v/>
      </c>
      <c r="O29" s="77" t="str">
        <f>IF(O28="","","日")</f>
        <v/>
      </c>
      <c r="P29" s="77" t="str">
        <f>IF(P28="","","月")</f>
        <v/>
      </c>
      <c r="Q29" s="77" t="str">
        <f>IF(Q28="","","火")</f>
        <v/>
      </c>
      <c r="R29" s="77" t="str">
        <f>IF(R28="","","水")</f>
        <v/>
      </c>
      <c r="S29" s="77" t="str">
        <f>IF(S28="","","木")</f>
        <v/>
      </c>
      <c r="T29" s="77" t="str">
        <f>IF(T28="","","金")</f>
        <v/>
      </c>
      <c r="U29" s="78" t="s">
        <v>60</v>
      </c>
      <c r="V29" s="79">
        <f>COUNTIF(N30:T30,"夏休")+COUNTIF(N30:T30,"冬休")+COUNTIF(N30:T30,"中止")+COUNTIF(N30:T30,"制作中")</f>
        <v>0</v>
      </c>
      <c r="Y29" s="72" t="s">
        <v>5</v>
      </c>
      <c r="Z29" s="77" t="str">
        <f>IF(Z28="","","土")</f>
        <v/>
      </c>
      <c r="AA29" s="77" t="str">
        <f>IF(AA28="","","日")</f>
        <v/>
      </c>
      <c r="AB29" s="77" t="str">
        <f>IF(AB28="","","月")</f>
        <v/>
      </c>
      <c r="AC29" s="77" t="str">
        <f>IF(AC28="","","火")</f>
        <v/>
      </c>
      <c r="AD29" s="77" t="str">
        <f>IF(AD28="","","水")</f>
        <v/>
      </c>
      <c r="AE29" s="77" t="str">
        <f>IF(AE28="","","木")</f>
        <v/>
      </c>
      <c r="AF29" s="77" t="str">
        <f>IF(AF28="","","金")</f>
        <v/>
      </c>
      <c r="AG29" s="78" t="s">
        <v>60</v>
      </c>
      <c r="AH29" s="79">
        <f>COUNTIF(Z30:AF30,"夏休")+COUNTIF(Z30:AF30,"冬休")+COUNTIF(Z30:AF30,"中止")+COUNTIF(Z30:AF30,"制作中")</f>
        <v>0</v>
      </c>
      <c r="AJ29" s="72" t="s">
        <v>5</v>
      </c>
      <c r="AK29" s="77" t="str">
        <f>IF(AK28="","","土")</f>
        <v/>
      </c>
      <c r="AL29" s="77" t="str">
        <f>IF(AL28="","","日")</f>
        <v/>
      </c>
      <c r="AM29" s="77" t="str">
        <f>IF(AM28="","","月")</f>
        <v/>
      </c>
      <c r="AN29" s="77" t="str">
        <f>IF(AN28="","","火")</f>
        <v/>
      </c>
      <c r="AO29" s="77" t="str">
        <f>IF(AO28="","","水")</f>
        <v/>
      </c>
      <c r="AP29" s="77" t="str">
        <f>IF(AP28="","","木")</f>
        <v/>
      </c>
      <c r="AQ29" s="77" t="str">
        <f>IF(AQ28="","","金")</f>
        <v/>
      </c>
      <c r="AR29" s="78" t="s">
        <v>60</v>
      </c>
      <c r="AS29" s="79">
        <f>COUNTIF(AK30:AQ30,"夏休")+COUNTIF(AK30:AQ30,"冬休")+COUNTIF(AK30:AQ30,"中止")+COUNTIF(AK30:AQ30,"制作中")</f>
        <v>0</v>
      </c>
      <c r="AV29" s="72" t="s">
        <v>5</v>
      </c>
      <c r="AW29" s="77" t="str">
        <f>IF(AW28="","","土")</f>
        <v/>
      </c>
      <c r="AX29" s="77" t="str">
        <f>IF(AX28="","","日")</f>
        <v/>
      </c>
      <c r="AY29" s="77" t="str">
        <f>IF(AY28="","","月")</f>
        <v/>
      </c>
      <c r="AZ29" s="77" t="str">
        <f>IF(AZ28="","","火")</f>
        <v/>
      </c>
      <c r="BA29" s="77" t="str">
        <f>IF(BA28="","","水")</f>
        <v/>
      </c>
      <c r="BB29" s="77" t="str">
        <f>IF(BB28="","","木")</f>
        <v/>
      </c>
      <c r="BC29" s="77" t="str">
        <f>IF(BC28="","","金")</f>
        <v/>
      </c>
      <c r="BD29" s="78" t="s">
        <v>60</v>
      </c>
      <c r="BE29" s="79">
        <f>COUNTIF(AW30:BC30,"夏休")+COUNTIF(AW30:BC30,"冬休")+COUNTIF(AW30:BC30,"中止")+COUNTIF(AW30:BC30,"制作中")</f>
        <v>0</v>
      </c>
      <c r="BG29" s="72" t="s">
        <v>5</v>
      </c>
      <c r="BH29" s="77" t="str">
        <f>IF(BH28="","","土")</f>
        <v/>
      </c>
      <c r="BI29" s="77" t="str">
        <f>IF(BI28="","","日")</f>
        <v/>
      </c>
      <c r="BJ29" s="77" t="str">
        <f>IF(BJ28="","","月")</f>
        <v/>
      </c>
      <c r="BK29" s="77" t="str">
        <f>IF(BK28="","","火")</f>
        <v/>
      </c>
      <c r="BL29" s="77" t="str">
        <f>IF(BL28="","","水")</f>
        <v/>
      </c>
      <c r="BM29" s="77" t="str">
        <f>IF(BM28="","","木")</f>
        <v/>
      </c>
      <c r="BN29" s="77" t="str">
        <f>IF(BN28="","","金")</f>
        <v/>
      </c>
      <c r="BO29" s="78" t="s">
        <v>60</v>
      </c>
      <c r="BP29" s="79">
        <f>COUNTIF(BH30:BN30,"夏休")+COUNTIF(BH30:BN30,"冬休")+COUNTIF(BH30:BN30,"中止")+COUNTIF(BH30:BN30,"制作中")</f>
        <v>0</v>
      </c>
    </row>
    <row r="30" spans="1:74" ht="14.25" customHeight="1" x14ac:dyDescent="0.15">
      <c r="A30" s="52"/>
      <c r="B30" s="166" t="s">
        <v>60</v>
      </c>
      <c r="C30" s="167"/>
      <c r="D30" s="169"/>
      <c r="E30" s="169"/>
      <c r="F30" s="169"/>
      <c r="G30" s="169"/>
      <c r="H30" s="169"/>
      <c r="I30" s="174"/>
      <c r="J30" s="78" t="s">
        <v>2</v>
      </c>
      <c r="K30" s="79">
        <f>COUNT(C28:I28)-K29</f>
        <v>0</v>
      </c>
      <c r="L30" s="52"/>
      <c r="M30" s="166" t="s">
        <v>60</v>
      </c>
      <c r="N30" s="167"/>
      <c r="O30" s="169"/>
      <c r="P30" s="169"/>
      <c r="Q30" s="169"/>
      <c r="R30" s="169"/>
      <c r="S30" s="169"/>
      <c r="T30" s="174"/>
      <c r="U30" s="78" t="s">
        <v>2</v>
      </c>
      <c r="V30" s="79">
        <f>COUNT(N28:T28)-V29</f>
        <v>0</v>
      </c>
      <c r="Y30" s="166" t="s">
        <v>60</v>
      </c>
      <c r="Z30" s="167"/>
      <c r="AA30" s="169"/>
      <c r="AB30" s="169"/>
      <c r="AC30" s="169"/>
      <c r="AD30" s="169"/>
      <c r="AE30" s="169"/>
      <c r="AF30" s="174"/>
      <c r="AG30" s="78" t="s">
        <v>2</v>
      </c>
      <c r="AH30" s="79">
        <f>COUNT(Z28:AF28)-AH29</f>
        <v>0</v>
      </c>
      <c r="AJ30" s="166" t="s">
        <v>60</v>
      </c>
      <c r="AK30" s="167"/>
      <c r="AL30" s="169"/>
      <c r="AM30" s="169"/>
      <c r="AN30" s="169"/>
      <c r="AO30" s="169"/>
      <c r="AP30" s="169"/>
      <c r="AQ30" s="174"/>
      <c r="AR30" s="78" t="s">
        <v>2</v>
      </c>
      <c r="AS30" s="79">
        <f>COUNT(AK28:AQ28)-AS29</f>
        <v>0</v>
      </c>
      <c r="AV30" s="166" t="s">
        <v>60</v>
      </c>
      <c r="AW30" s="167"/>
      <c r="AX30" s="169"/>
      <c r="AY30" s="169"/>
      <c r="AZ30" s="169"/>
      <c r="BA30" s="169"/>
      <c r="BB30" s="169"/>
      <c r="BC30" s="174"/>
      <c r="BD30" s="78" t="s">
        <v>2</v>
      </c>
      <c r="BE30" s="79">
        <f>COUNT(AW28:BC28)-BE29</f>
        <v>0</v>
      </c>
      <c r="BG30" s="166" t="s">
        <v>60</v>
      </c>
      <c r="BH30" s="167"/>
      <c r="BI30" s="169"/>
      <c r="BJ30" s="169"/>
      <c r="BK30" s="169"/>
      <c r="BL30" s="169"/>
      <c r="BM30" s="169"/>
      <c r="BN30" s="174"/>
      <c r="BO30" s="78" t="s">
        <v>2</v>
      </c>
      <c r="BP30" s="79">
        <f>COUNT(BH28:BN28)-BP29</f>
        <v>0</v>
      </c>
    </row>
    <row r="31" spans="1:74" ht="14.25" customHeight="1" x14ac:dyDescent="0.15">
      <c r="A31" s="52"/>
      <c r="B31" s="166"/>
      <c r="C31" s="168"/>
      <c r="D31" s="170"/>
      <c r="E31" s="170"/>
      <c r="F31" s="170"/>
      <c r="G31" s="170"/>
      <c r="H31" s="170"/>
      <c r="I31" s="175"/>
      <c r="J31" s="78" t="s">
        <v>6</v>
      </c>
      <c r="K31" s="79">
        <f>COUNTIF(C32:I33,"休")</f>
        <v>0</v>
      </c>
      <c r="L31" s="52"/>
      <c r="M31" s="166"/>
      <c r="N31" s="168"/>
      <c r="O31" s="170"/>
      <c r="P31" s="170"/>
      <c r="Q31" s="170"/>
      <c r="R31" s="170"/>
      <c r="S31" s="170"/>
      <c r="T31" s="175"/>
      <c r="U31" s="78" t="s">
        <v>6</v>
      </c>
      <c r="V31" s="79">
        <f>COUNTIF(N32:T33,"休")</f>
        <v>0</v>
      </c>
      <c r="Y31" s="166"/>
      <c r="Z31" s="168"/>
      <c r="AA31" s="170"/>
      <c r="AB31" s="170"/>
      <c r="AC31" s="170"/>
      <c r="AD31" s="170"/>
      <c r="AE31" s="170"/>
      <c r="AF31" s="175"/>
      <c r="AG31" s="78" t="s">
        <v>6</v>
      </c>
      <c r="AH31" s="79">
        <f>COUNTIF(Z32:AF33,"休")</f>
        <v>0</v>
      </c>
      <c r="AJ31" s="166"/>
      <c r="AK31" s="168"/>
      <c r="AL31" s="170"/>
      <c r="AM31" s="170"/>
      <c r="AN31" s="170"/>
      <c r="AO31" s="170"/>
      <c r="AP31" s="170"/>
      <c r="AQ31" s="175"/>
      <c r="AR31" s="78" t="s">
        <v>6</v>
      </c>
      <c r="AS31" s="79">
        <f>COUNTIF(AK32:AQ33,"休")</f>
        <v>0</v>
      </c>
      <c r="AV31" s="166"/>
      <c r="AW31" s="168"/>
      <c r="AX31" s="170"/>
      <c r="AY31" s="170"/>
      <c r="AZ31" s="170"/>
      <c r="BA31" s="170"/>
      <c r="BB31" s="170"/>
      <c r="BC31" s="175"/>
      <c r="BD31" s="78" t="s">
        <v>6</v>
      </c>
      <c r="BE31" s="79">
        <f>COUNTIF(AW32:BC33,"休")</f>
        <v>0</v>
      </c>
      <c r="BG31" s="166"/>
      <c r="BH31" s="168"/>
      <c r="BI31" s="170"/>
      <c r="BJ31" s="170"/>
      <c r="BK31" s="170"/>
      <c r="BL31" s="170"/>
      <c r="BM31" s="170"/>
      <c r="BN31" s="175"/>
      <c r="BO31" s="78" t="s">
        <v>6</v>
      </c>
      <c r="BP31" s="79">
        <f>COUNTIF(BH32:BN33,"休")</f>
        <v>0</v>
      </c>
    </row>
    <row r="32" spans="1:74" ht="14.25" customHeight="1" x14ac:dyDescent="0.15">
      <c r="A32" s="52"/>
      <c r="B32" s="166" t="s">
        <v>0</v>
      </c>
      <c r="C32" s="176"/>
      <c r="D32" s="177"/>
      <c r="E32" s="177"/>
      <c r="F32" s="177"/>
      <c r="G32" s="177"/>
      <c r="H32" s="177"/>
      <c r="I32" s="178"/>
      <c r="J32" s="78" t="s">
        <v>8</v>
      </c>
      <c r="K32" s="82" t="e">
        <f>K31/K30</f>
        <v>#DIV/0!</v>
      </c>
      <c r="L32" s="52"/>
      <c r="M32" s="166" t="s">
        <v>0</v>
      </c>
      <c r="N32" s="176"/>
      <c r="O32" s="177"/>
      <c r="P32" s="177"/>
      <c r="Q32" s="177"/>
      <c r="R32" s="177"/>
      <c r="S32" s="177"/>
      <c r="T32" s="178"/>
      <c r="U32" s="78" t="s">
        <v>8</v>
      </c>
      <c r="V32" s="82" t="e">
        <f>V31/V30</f>
        <v>#DIV/0!</v>
      </c>
      <c r="Y32" s="166" t="s">
        <v>0</v>
      </c>
      <c r="Z32" s="176"/>
      <c r="AA32" s="177"/>
      <c r="AB32" s="177"/>
      <c r="AC32" s="177"/>
      <c r="AD32" s="177"/>
      <c r="AE32" s="177"/>
      <c r="AF32" s="178"/>
      <c r="AG32" s="78" t="s">
        <v>8</v>
      </c>
      <c r="AH32" s="82" t="e">
        <f>AH31/AH30</f>
        <v>#DIV/0!</v>
      </c>
      <c r="AJ32" s="166" t="s">
        <v>0</v>
      </c>
      <c r="AK32" s="176"/>
      <c r="AL32" s="177"/>
      <c r="AM32" s="177"/>
      <c r="AN32" s="177"/>
      <c r="AO32" s="177"/>
      <c r="AP32" s="177"/>
      <c r="AQ32" s="178"/>
      <c r="AR32" s="78" t="s">
        <v>8</v>
      </c>
      <c r="AS32" s="82" t="e">
        <f>AS31/AS30</f>
        <v>#DIV/0!</v>
      </c>
      <c r="AV32" s="166" t="s">
        <v>0</v>
      </c>
      <c r="AW32" s="176"/>
      <c r="AX32" s="177"/>
      <c r="AY32" s="177"/>
      <c r="AZ32" s="177"/>
      <c r="BA32" s="177"/>
      <c r="BB32" s="177"/>
      <c r="BC32" s="178"/>
      <c r="BD32" s="78" t="s">
        <v>8</v>
      </c>
      <c r="BE32" s="82" t="e">
        <f>BE31/BE30</f>
        <v>#DIV/0!</v>
      </c>
      <c r="BG32" s="166" t="s">
        <v>0</v>
      </c>
      <c r="BH32" s="176"/>
      <c r="BI32" s="177"/>
      <c r="BJ32" s="177"/>
      <c r="BK32" s="177"/>
      <c r="BL32" s="177"/>
      <c r="BM32" s="177"/>
      <c r="BN32" s="178"/>
      <c r="BO32" s="78" t="s">
        <v>8</v>
      </c>
      <c r="BP32" s="82" t="e">
        <f>BP31/BP30</f>
        <v>#DIV/0!</v>
      </c>
    </row>
    <row r="33" spans="1:74" ht="14.25" customHeight="1" x14ac:dyDescent="0.15">
      <c r="A33" s="52"/>
      <c r="B33" s="166"/>
      <c r="C33" s="176"/>
      <c r="D33" s="177"/>
      <c r="E33" s="177"/>
      <c r="F33" s="177"/>
      <c r="G33" s="177"/>
      <c r="H33" s="177"/>
      <c r="I33" s="178"/>
      <c r="J33" s="78" t="s">
        <v>9</v>
      </c>
      <c r="K33" s="79">
        <f>COUNTA(C34:I34)</f>
        <v>0</v>
      </c>
      <c r="L33" s="52"/>
      <c r="M33" s="166"/>
      <c r="N33" s="176"/>
      <c r="O33" s="177"/>
      <c r="P33" s="177"/>
      <c r="Q33" s="177"/>
      <c r="R33" s="177"/>
      <c r="S33" s="177"/>
      <c r="T33" s="178"/>
      <c r="U33" s="78" t="s">
        <v>9</v>
      </c>
      <c r="V33" s="79">
        <f>COUNTA(N34:T34)</f>
        <v>0</v>
      </c>
      <c r="Y33" s="166"/>
      <c r="Z33" s="176"/>
      <c r="AA33" s="177"/>
      <c r="AB33" s="177"/>
      <c r="AC33" s="177"/>
      <c r="AD33" s="177"/>
      <c r="AE33" s="177"/>
      <c r="AF33" s="178"/>
      <c r="AG33" s="78" t="s">
        <v>9</v>
      </c>
      <c r="AH33" s="79">
        <f>COUNTA(Z34:AF34)</f>
        <v>0</v>
      </c>
      <c r="AJ33" s="166"/>
      <c r="AK33" s="176"/>
      <c r="AL33" s="177"/>
      <c r="AM33" s="177"/>
      <c r="AN33" s="177"/>
      <c r="AO33" s="177"/>
      <c r="AP33" s="177"/>
      <c r="AQ33" s="178"/>
      <c r="AR33" s="78" t="s">
        <v>9</v>
      </c>
      <c r="AS33" s="79">
        <f>COUNTA(AK34:AQ34)</f>
        <v>0</v>
      </c>
      <c r="AV33" s="166"/>
      <c r="AW33" s="176"/>
      <c r="AX33" s="177"/>
      <c r="AY33" s="177"/>
      <c r="AZ33" s="177"/>
      <c r="BA33" s="177"/>
      <c r="BB33" s="177"/>
      <c r="BC33" s="178"/>
      <c r="BD33" s="78" t="s">
        <v>9</v>
      </c>
      <c r="BE33" s="79">
        <f>COUNTA(AW34:BC34)</f>
        <v>0</v>
      </c>
      <c r="BG33" s="166"/>
      <c r="BH33" s="176"/>
      <c r="BI33" s="177"/>
      <c r="BJ33" s="177"/>
      <c r="BK33" s="177"/>
      <c r="BL33" s="177"/>
      <c r="BM33" s="177"/>
      <c r="BN33" s="178"/>
      <c r="BO33" s="78" t="s">
        <v>9</v>
      </c>
      <c r="BP33" s="79">
        <f>COUNTA(BH34:BN34)</f>
        <v>0</v>
      </c>
    </row>
    <row r="34" spans="1:74" ht="14.25" customHeight="1" x14ac:dyDescent="0.15">
      <c r="A34" s="52"/>
      <c r="B34" s="166" t="s">
        <v>7</v>
      </c>
      <c r="C34" s="176"/>
      <c r="D34" s="177"/>
      <c r="E34" s="177"/>
      <c r="F34" s="177"/>
      <c r="G34" s="177"/>
      <c r="H34" s="177"/>
      <c r="I34" s="178"/>
      <c r="J34" s="78" t="s">
        <v>4</v>
      </c>
      <c r="K34" s="82" t="e">
        <f>K33/K30</f>
        <v>#DIV/0!</v>
      </c>
      <c r="L34" s="52"/>
      <c r="M34" s="166" t="s">
        <v>7</v>
      </c>
      <c r="N34" s="176"/>
      <c r="O34" s="177"/>
      <c r="P34" s="177"/>
      <c r="Q34" s="177"/>
      <c r="R34" s="177"/>
      <c r="S34" s="177"/>
      <c r="T34" s="178"/>
      <c r="U34" s="78" t="s">
        <v>4</v>
      </c>
      <c r="V34" s="82" t="e">
        <f>V33/V30</f>
        <v>#DIV/0!</v>
      </c>
      <c r="Y34" s="166" t="s">
        <v>7</v>
      </c>
      <c r="Z34" s="176"/>
      <c r="AA34" s="177"/>
      <c r="AB34" s="177"/>
      <c r="AC34" s="177"/>
      <c r="AD34" s="177"/>
      <c r="AE34" s="177"/>
      <c r="AF34" s="178"/>
      <c r="AG34" s="78" t="s">
        <v>4</v>
      </c>
      <c r="AH34" s="82" t="e">
        <f>AH33/AH30</f>
        <v>#DIV/0!</v>
      </c>
      <c r="AJ34" s="166" t="s">
        <v>7</v>
      </c>
      <c r="AK34" s="176"/>
      <c r="AL34" s="177"/>
      <c r="AM34" s="177"/>
      <c r="AN34" s="177"/>
      <c r="AO34" s="177"/>
      <c r="AP34" s="177"/>
      <c r="AQ34" s="178"/>
      <c r="AR34" s="78" t="s">
        <v>4</v>
      </c>
      <c r="AS34" s="82" t="e">
        <f>AS33/AS30</f>
        <v>#DIV/0!</v>
      </c>
      <c r="AV34" s="166" t="s">
        <v>7</v>
      </c>
      <c r="AW34" s="176"/>
      <c r="AX34" s="177"/>
      <c r="AY34" s="177"/>
      <c r="AZ34" s="177"/>
      <c r="BA34" s="177"/>
      <c r="BB34" s="177"/>
      <c r="BC34" s="178"/>
      <c r="BD34" s="78" t="s">
        <v>4</v>
      </c>
      <c r="BE34" s="82" t="e">
        <f>BE33/BE30</f>
        <v>#DIV/0!</v>
      </c>
      <c r="BG34" s="166" t="s">
        <v>7</v>
      </c>
      <c r="BH34" s="176"/>
      <c r="BI34" s="177"/>
      <c r="BJ34" s="177"/>
      <c r="BK34" s="177"/>
      <c r="BL34" s="177"/>
      <c r="BM34" s="177"/>
      <c r="BN34" s="178"/>
      <c r="BO34" s="78" t="s">
        <v>4</v>
      </c>
      <c r="BP34" s="82" t="e">
        <f>BP33/BP30</f>
        <v>#DIV/0!</v>
      </c>
    </row>
    <row r="35" spans="1:74" ht="14.25" customHeight="1" x14ac:dyDescent="0.15">
      <c r="A35" s="52"/>
      <c r="B35" s="181"/>
      <c r="C35" s="179"/>
      <c r="D35" s="180"/>
      <c r="E35" s="180"/>
      <c r="F35" s="180"/>
      <c r="G35" s="180"/>
      <c r="H35" s="180"/>
      <c r="I35" s="182"/>
      <c r="J35" s="84" t="s">
        <v>61</v>
      </c>
      <c r="K35" s="83" t="str">
        <f>IF(K28&lt;1,"対象外",IF(K33&gt;=K28,"OK","NG"))</f>
        <v>対象外</v>
      </c>
      <c r="L35" s="52"/>
      <c r="M35" s="181"/>
      <c r="N35" s="179"/>
      <c r="O35" s="180"/>
      <c r="P35" s="180"/>
      <c r="Q35" s="180"/>
      <c r="R35" s="180"/>
      <c r="S35" s="180"/>
      <c r="T35" s="182"/>
      <c r="U35" s="84" t="s">
        <v>61</v>
      </c>
      <c r="V35" s="83" t="str">
        <f>IF(1&gt;V28,"対象外",IF(V33&gt;=V28,"OK","NG"))</f>
        <v>対象外</v>
      </c>
      <c r="Y35" s="181"/>
      <c r="Z35" s="179"/>
      <c r="AA35" s="180"/>
      <c r="AB35" s="180"/>
      <c r="AC35" s="180"/>
      <c r="AD35" s="180"/>
      <c r="AE35" s="180"/>
      <c r="AF35" s="182"/>
      <c r="AG35" s="84" t="s">
        <v>61</v>
      </c>
      <c r="AH35" s="83" t="str">
        <f>IF(1&gt;AH28,"対象外",IF(AH33&gt;=AH28,"OK","NG"))</f>
        <v>対象外</v>
      </c>
      <c r="AJ35" s="181"/>
      <c r="AK35" s="179"/>
      <c r="AL35" s="180"/>
      <c r="AM35" s="180"/>
      <c r="AN35" s="180"/>
      <c r="AO35" s="180"/>
      <c r="AP35" s="180"/>
      <c r="AQ35" s="182"/>
      <c r="AR35" s="84" t="s">
        <v>61</v>
      </c>
      <c r="AS35" s="83" t="str">
        <f>IF(1&gt;AS28,"対象外",IF(AS33&gt;=AS28,"OK","NG"))</f>
        <v>対象外</v>
      </c>
      <c r="AV35" s="181"/>
      <c r="AW35" s="179"/>
      <c r="AX35" s="180"/>
      <c r="AY35" s="180"/>
      <c r="AZ35" s="180"/>
      <c r="BA35" s="180"/>
      <c r="BB35" s="180"/>
      <c r="BC35" s="182"/>
      <c r="BD35" s="84" t="s">
        <v>61</v>
      </c>
      <c r="BE35" s="83" t="str">
        <f>IF(1&gt;BE28,"対象外",IF(BE33&gt;=BE28,"OK","NG"))</f>
        <v>対象外</v>
      </c>
      <c r="BG35" s="181"/>
      <c r="BH35" s="179"/>
      <c r="BI35" s="180"/>
      <c r="BJ35" s="180"/>
      <c r="BK35" s="180"/>
      <c r="BL35" s="180"/>
      <c r="BM35" s="180"/>
      <c r="BN35" s="182"/>
      <c r="BO35" s="84" t="s">
        <v>61</v>
      </c>
      <c r="BP35" s="83" t="str">
        <f>IF(1&gt;BP28,"対象外",IF(BP33&gt;=BP28,"OK","NG"))</f>
        <v>対象外</v>
      </c>
      <c r="BV35" s="54" t="str">
        <f t="shared" si="11"/>
        <v>OK</v>
      </c>
    </row>
    <row r="36" spans="1:74" ht="14.25" hidden="1" customHeight="1" x14ac:dyDescent="0.15">
      <c r="A36" s="52"/>
      <c r="B36" s="56"/>
      <c r="C36" s="56"/>
      <c r="D36" s="56"/>
      <c r="E36" s="56"/>
      <c r="F36" s="56"/>
      <c r="G36" s="56"/>
      <c r="H36" s="85" t="e">
        <f>IF(AND(DAY(H28)&gt;=22,DAY(H28)&lt;=28,H29="土"),1,0)</f>
        <v>#VALUE!</v>
      </c>
      <c r="I36" s="56"/>
      <c r="J36" s="52"/>
      <c r="K36" s="52"/>
      <c r="L36" s="52"/>
      <c r="M36" s="56"/>
      <c r="N36" s="56"/>
      <c r="O36" s="56"/>
      <c r="P36" s="56"/>
      <c r="Q36" s="56"/>
      <c r="R36" s="56"/>
      <c r="S36" s="85" t="e">
        <f>IF(AND(DAY(S28)&gt;=22,DAY(S28)&lt;=28,S29="土"),1,0)</f>
        <v>#VALUE!</v>
      </c>
      <c r="T36" s="56"/>
      <c r="U36" s="52"/>
      <c r="V36" s="52"/>
      <c r="Y36" s="56"/>
      <c r="Z36" s="56"/>
      <c r="AA36" s="56"/>
      <c r="AB36" s="56"/>
      <c r="AC36" s="56"/>
      <c r="AD36" s="56"/>
      <c r="AE36" s="85" t="e">
        <f>IF(AND(DAY(AE28)&gt;=22,DAY(AE28)&lt;=28,AE29="土"),1,0)</f>
        <v>#VALUE!</v>
      </c>
      <c r="AF36" s="56"/>
      <c r="AG36" s="52"/>
      <c r="AH36" s="52"/>
      <c r="AJ36" s="56"/>
      <c r="AK36" s="56"/>
      <c r="AL36" s="56"/>
      <c r="AM36" s="56"/>
      <c r="AN36" s="56"/>
      <c r="AO36" s="56"/>
      <c r="AP36" s="85" t="e">
        <f>IF(AND(DAY(AP28)&gt;=22,DAY(AP28)&lt;=28,AP29="土"),1,0)</f>
        <v>#VALUE!</v>
      </c>
      <c r="AQ36" s="56"/>
      <c r="AR36" s="52"/>
      <c r="AS36" s="52"/>
      <c r="AV36" s="56"/>
      <c r="AW36" s="56"/>
      <c r="AX36" s="56"/>
      <c r="AY36" s="56"/>
      <c r="AZ36" s="56"/>
      <c r="BA36" s="56"/>
      <c r="BB36" s="85" t="e">
        <f>IF(AND(DAY(BB28)&gt;=22,DAY(BB28)&lt;=28,BB29="土"),1,0)</f>
        <v>#VALUE!</v>
      </c>
      <c r="BC36" s="56"/>
      <c r="BD36" s="52"/>
      <c r="BE36" s="52"/>
      <c r="BG36" s="56"/>
      <c r="BH36" s="56"/>
      <c r="BI36" s="56"/>
      <c r="BJ36" s="56"/>
      <c r="BK36" s="56"/>
      <c r="BL36" s="56"/>
      <c r="BM36" s="85" t="e">
        <f>IF(AND(DAY(BM28)&gt;=22,DAY(BM28)&lt;=28,BM29="土"),1,0)</f>
        <v>#VALUE!</v>
      </c>
      <c r="BN36" s="56"/>
      <c r="BO36" s="52"/>
      <c r="BP36" s="52"/>
      <c r="BU36" s="54">
        <f t="shared" si="12"/>
        <v>0</v>
      </c>
      <c r="BV36" s="54" t="str">
        <f t="shared" si="11"/>
        <v>OK</v>
      </c>
    </row>
    <row r="37" spans="1:74" ht="14.25" hidden="1" customHeight="1" x14ac:dyDescent="0.15">
      <c r="A37" s="52"/>
      <c r="B37" s="56"/>
      <c r="C37" s="56"/>
      <c r="D37" s="56"/>
      <c r="E37" s="56"/>
      <c r="F37" s="56"/>
      <c r="G37" s="56"/>
      <c r="H37" s="85" t="e">
        <f>IF(AND(DAY(H28)&gt;=22,DAY(H28)&lt;=28,H29="土",OR(H34="休",H34="雨")),1,0)</f>
        <v>#VALUE!</v>
      </c>
      <c r="I37" s="56"/>
      <c r="J37" s="52"/>
      <c r="K37" s="52"/>
      <c r="L37" s="52"/>
      <c r="M37" s="56"/>
      <c r="N37" s="56"/>
      <c r="O37" s="56"/>
      <c r="P37" s="56"/>
      <c r="Q37" s="56"/>
      <c r="R37" s="56"/>
      <c r="S37" s="85" t="e">
        <f>IF(AND(DAY(S28)&gt;=22,DAY(S28)&lt;=28,S29="土",OR(S34="休",S34="雨")),1,0)</f>
        <v>#VALUE!</v>
      </c>
      <c r="T37" s="56"/>
      <c r="U37" s="52"/>
      <c r="V37" s="52"/>
      <c r="Y37" s="56"/>
      <c r="Z37" s="56"/>
      <c r="AA37" s="56"/>
      <c r="AB37" s="56"/>
      <c r="AC37" s="56"/>
      <c r="AD37" s="56"/>
      <c r="AE37" s="85" t="e">
        <f>IF(AND(DAY(AE28)&gt;=22,DAY(AE28)&lt;=28,AE29="土",OR(AE34="休",AE34="雨")),1,0)</f>
        <v>#VALUE!</v>
      </c>
      <c r="AF37" s="56"/>
      <c r="AG37" s="52"/>
      <c r="AH37" s="52"/>
      <c r="AJ37" s="56"/>
      <c r="AK37" s="56"/>
      <c r="AL37" s="56"/>
      <c r="AM37" s="56"/>
      <c r="AN37" s="56"/>
      <c r="AO37" s="56"/>
      <c r="AP37" s="85" t="e">
        <f>IF(AND(DAY(AP28)&gt;=22,DAY(AP28)&lt;=28,AP29="土",OR(AP34="休",AP34="雨")),1,0)</f>
        <v>#VALUE!</v>
      </c>
      <c r="AQ37" s="56"/>
      <c r="AR37" s="52"/>
      <c r="AS37" s="52"/>
      <c r="AV37" s="56"/>
      <c r="AW37" s="56"/>
      <c r="AX37" s="56"/>
      <c r="AY37" s="56"/>
      <c r="AZ37" s="56"/>
      <c r="BA37" s="56"/>
      <c r="BB37" s="85" t="e">
        <f>IF(AND(DAY(BB28)&gt;=22,DAY(BB28)&lt;=28,BB29="土",OR(BB34="休",BB34="雨")),1,0)</f>
        <v>#VALUE!</v>
      </c>
      <c r="BC37" s="56"/>
      <c r="BD37" s="52"/>
      <c r="BE37" s="52"/>
      <c r="BG37" s="56"/>
      <c r="BH37" s="56"/>
      <c r="BI37" s="56"/>
      <c r="BJ37" s="56"/>
      <c r="BK37" s="56"/>
      <c r="BL37" s="56"/>
      <c r="BM37" s="85" t="e">
        <f>IF(AND(DAY(BM28)&gt;=22,DAY(BM28)&lt;=28,BM29="土",OR(BM34="休",BM34="雨")),1,0)</f>
        <v>#VALUE!</v>
      </c>
      <c r="BN37" s="56"/>
      <c r="BO37" s="52"/>
      <c r="BP37" s="52"/>
      <c r="BU37" s="54">
        <f t="shared" si="12"/>
        <v>0</v>
      </c>
      <c r="BV37" s="54" t="str">
        <f t="shared" si="11"/>
        <v>OK</v>
      </c>
    </row>
    <row r="38" spans="1:74" ht="14.25" hidden="1" customHeight="1" x14ac:dyDescent="0.15">
      <c r="A38" s="52"/>
      <c r="B38" s="56"/>
      <c r="C38" s="56"/>
      <c r="D38" s="56"/>
      <c r="E38" s="56"/>
      <c r="F38" s="56"/>
      <c r="G38" s="56"/>
      <c r="H38" s="85" t="e">
        <f>IF(AND(DAY(H28)&gt;=8,DAY(H28)&lt;=14,H29="土"),1,0)</f>
        <v>#VALUE!</v>
      </c>
      <c r="I38" s="56"/>
      <c r="J38" s="52"/>
      <c r="K38" s="52"/>
      <c r="L38" s="52"/>
      <c r="M38" s="56"/>
      <c r="N38" s="56"/>
      <c r="O38" s="56"/>
      <c r="P38" s="56"/>
      <c r="Q38" s="56"/>
      <c r="R38" s="56"/>
      <c r="S38" s="85" t="e">
        <f>IF(AND(DAY(S28)&gt;=8,DAY(S28)&lt;=14,S29="土"),1,0)</f>
        <v>#VALUE!</v>
      </c>
      <c r="T38" s="56"/>
      <c r="U38" s="52"/>
      <c r="V38" s="52"/>
      <c r="Y38" s="56"/>
      <c r="Z38" s="56"/>
      <c r="AA38" s="56"/>
      <c r="AB38" s="56"/>
      <c r="AC38" s="56"/>
      <c r="AD38" s="56"/>
      <c r="AE38" s="85" t="e">
        <f>IF(AND(DAY(AE28)&gt;=8,DAY(AE28)&lt;=14,AE29="土"),1,0)</f>
        <v>#VALUE!</v>
      </c>
      <c r="AF38" s="56"/>
      <c r="AG38" s="52"/>
      <c r="AH38" s="52"/>
      <c r="AJ38" s="56"/>
      <c r="AK38" s="56"/>
      <c r="AL38" s="56"/>
      <c r="AM38" s="56"/>
      <c r="AN38" s="56"/>
      <c r="AO38" s="56"/>
      <c r="AP38" s="85" t="e">
        <f>IF(AND(DAY(AP28)&gt;=8,DAY(AP28)&lt;=14,AP29="土"),1,0)</f>
        <v>#VALUE!</v>
      </c>
      <c r="AQ38" s="56"/>
      <c r="AR38" s="52"/>
      <c r="AS38" s="52"/>
      <c r="AV38" s="56"/>
      <c r="AW38" s="56"/>
      <c r="AX38" s="56"/>
      <c r="AY38" s="56"/>
      <c r="AZ38" s="56"/>
      <c r="BA38" s="56"/>
      <c r="BB38" s="85" t="e">
        <f>IF(AND(DAY(BB28)&gt;=8,DAY(BB28)&lt;=14,BB29="土"),1,0)</f>
        <v>#VALUE!</v>
      </c>
      <c r="BC38" s="56"/>
      <c r="BD38" s="52"/>
      <c r="BE38" s="52"/>
      <c r="BG38" s="56"/>
      <c r="BH38" s="56"/>
      <c r="BI38" s="56"/>
      <c r="BJ38" s="56"/>
      <c r="BK38" s="56"/>
      <c r="BL38" s="56"/>
      <c r="BM38" s="85" t="e">
        <f>IF(AND(DAY(BM28)&gt;=8,DAY(BM28)&lt;=14,BM29="土"),1,0)</f>
        <v>#VALUE!</v>
      </c>
      <c r="BN38" s="56"/>
      <c r="BO38" s="52"/>
      <c r="BP38" s="52"/>
      <c r="BU38" s="54">
        <f t="shared" si="12"/>
        <v>0</v>
      </c>
      <c r="BV38" s="54" t="str">
        <f t="shared" si="11"/>
        <v>OK</v>
      </c>
    </row>
    <row r="39" spans="1:74" ht="14.25" hidden="1" customHeight="1" x14ac:dyDescent="0.15">
      <c r="A39" s="52"/>
      <c r="B39" s="56"/>
      <c r="C39" s="56"/>
      <c r="D39" s="56"/>
      <c r="E39" s="56"/>
      <c r="F39" s="56"/>
      <c r="G39" s="56"/>
      <c r="H39" s="85" t="e">
        <f>IF(AND(DAY(H28)&gt;=8,DAY(H28)&lt;=14,H29="土",OR(H34="休",H34="雨")),1,0)</f>
        <v>#VALUE!</v>
      </c>
      <c r="I39" s="56"/>
      <c r="J39" s="52"/>
      <c r="K39" s="52"/>
      <c r="L39" s="52"/>
      <c r="M39" s="56"/>
      <c r="N39" s="56"/>
      <c r="O39" s="56"/>
      <c r="P39" s="56"/>
      <c r="Q39" s="56"/>
      <c r="R39" s="56"/>
      <c r="S39" s="85" t="e">
        <f>IF(AND(DAY(S28)&gt;=8,DAY(S28)&lt;=14,S29="土",OR(S34="休",S34="雨")),1,0)</f>
        <v>#VALUE!</v>
      </c>
      <c r="T39" s="56"/>
      <c r="U39" s="52"/>
      <c r="V39" s="52"/>
      <c r="Y39" s="56"/>
      <c r="Z39" s="56"/>
      <c r="AA39" s="56"/>
      <c r="AB39" s="56"/>
      <c r="AC39" s="56"/>
      <c r="AD39" s="56"/>
      <c r="AE39" s="85" t="e">
        <f>IF(AND(DAY(AE28)&gt;=8,DAY(AE28)&lt;=14,AE29="土",OR(AE34="休",AE34="雨")),1,0)</f>
        <v>#VALUE!</v>
      </c>
      <c r="AF39" s="56"/>
      <c r="AG39" s="52"/>
      <c r="AH39" s="52"/>
      <c r="AJ39" s="56"/>
      <c r="AK39" s="56"/>
      <c r="AL39" s="56"/>
      <c r="AM39" s="56"/>
      <c r="AN39" s="56"/>
      <c r="AO39" s="56"/>
      <c r="AP39" s="85" t="e">
        <f>IF(AND(DAY(AP28)&gt;=8,DAY(AP28)&lt;=14,AP29="土",OR(AP34="休",AP34="雨")),1,0)</f>
        <v>#VALUE!</v>
      </c>
      <c r="AQ39" s="56"/>
      <c r="AR39" s="52"/>
      <c r="AS39" s="52"/>
      <c r="AV39" s="56"/>
      <c r="AW39" s="56"/>
      <c r="AX39" s="56"/>
      <c r="AY39" s="56"/>
      <c r="AZ39" s="56"/>
      <c r="BA39" s="56"/>
      <c r="BB39" s="85" t="e">
        <f>IF(AND(DAY(BB28)&gt;=8,DAY(BB28)&lt;=14,BB29="土",OR(BB34="休",BB34="雨")),1,0)</f>
        <v>#VALUE!</v>
      </c>
      <c r="BC39" s="56"/>
      <c r="BD39" s="52"/>
      <c r="BE39" s="52"/>
      <c r="BG39" s="56"/>
      <c r="BH39" s="56"/>
      <c r="BI39" s="56"/>
      <c r="BJ39" s="56"/>
      <c r="BK39" s="56"/>
      <c r="BL39" s="56"/>
      <c r="BM39" s="85" t="e">
        <f>IF(AND(DAY(BM28)&gt;=8,DAY(BM28)&lt;=14,BM29="土",OR(BM34="休",BM34="雨")),1,0)</f>
        <v>#VALUE!</v>
      </c>
      <c r="BN39" s="56"/>
      <c r="BO39" s="52"/>
      <c r="BP39" s="52"/>
      <c r="BU39" s="54">
        <f t="shared" si="12"/>
        <v>0</v>
      </c>
      <c r="BV39" s="54" t="str">
        <f t="shared" si="11"/>
        <v>OK</v>
      </c>
    </row>
    <row r="40" spans="1:74" ht="14.25" customHeight="1" x14ac:dyDescent="0.15">
      <c r="A40" s="52"/>
      <c r="B40" s="56"/>
      <c r="C40" s="56"/>
      <c r="D40" s="56"/>
      <c r="E40" s="56"/>
      <c r="F40" s="56"/>
      <c r="G40" s="56"/>
      <c r="H40" s="56"/>
      <c r="I40" s="56"/>
      <c r="J40" s="52"/>
      <c r="K40" s="52"/>
      <c r="L40" s="52"/>
      <c r="M40" s="56"/>
      <c r="N40" s="56"/>
      <c r="O40" s="56"/>
      <c r="P40" s="56"/>
      <c r="Q40" s="56"/>
      <c r="R40" s="56"/>
      <c r="S40" s="56"/>
      <c r="T40" s="56"/>
      <c r="U40" s="52"/>
      <c r="V40" s="52"/>
      <c r="Y40" s="56"/>
      <c r="Z40" s="56"/>
      <c r="AA40" s="56"/>
      <c r="AB40" s="56"/>
      <c r="AC40" s="56"/>
      <c r="AD40" s="56"/>
      <c r="AE40" s="56"/>
      <c r="AF40" s="56"/>
      <c r="AG40" s="52"/>
      <c r="AH40" s="52"/>
      <c r="AJ40" s="56"/>
      <c r="AK40" s="56"/>
      <c r="AL40" s="56"/>
      <c r="AM40" s="56"/>
      <c r="AN40" s="56"/>
      <c r="AO40" s="56"/>
      <c r="AP40" s="56"/>
      <c r="AQ40" s="56"/>
      <c r="AR40" s="52"/>
      <c r="AS40" s="52"/>
      <c r="AV40" s="56"/>
      <c r="AW40" s="56"/>
      <c r="AX40" s="56"/>
      <c r="AY40" s="56"/>
      <c r="AZ40" s="56"/>
      <c r="BA40" s="56"/>
      <c r="BB40" s="56"/>
      <c r="BC40" s="56"/>
      <c r="BD40" s="52"/>
      <c r="BE40" s="52"/>
      <c r="BG40" s="56"/>
      <c r="BH40" s="56"/>
      <c r="BI40" s="56"/>
      <c r="BJ40" s="56"/>
      <c r="BK40" s="56"/>
      <c r="BL40" s="56"/>
      <c r="BM40" s="56"/>
      <c r="BN40" s="56"/>
      <c r="BO40" s="52"/>
      <c r="BP40" s="52"/>
    </row>
    <row r="41" spans="1:74" ht="14.25" customHeight="1" x14ac:dyDescent="0.15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</row>
    <row r="42" spans="1:74" ht="14.25" hidden="1" customHeight="1" x14ac:dyDescent="0.15">
      <c r="A42" s="52"/>
      <c r="B42" s="52"/>
      <c r="C42" s="66">
        <f>YEAR(I26+1)</f>
        <v>1900</v>
      </c>
      <c r="D42" s="66">
        <f>MONTH(I26+1)</f>
        <v>1</v>
      </c>
      <c r="E42" s="66">
        <f>DAY(I26+1)</f>
        <v>14</v>
      </c>
      <c r="F42" s="66"/>
      <c r="G42" s="66"/>
      <c r="H42" s="66"/>
      <c r="I42" s="66"/>
      <c r="J42" s="52"/>
      <c r="K42" s="52"/>
      <c r="L42" s="52"/>
      <c r="M42" s="52"/>
      <c r="N42" s="66">
        <f>YEAR(T26+1)</f>
        <v>1900</v>
      </c>
      <c r="O42" s="66">
        <f>MONTH(T26+1)</f>
        <v>3</v>
      </c>
      <c r="P42" s="66">
        <f>DAY(T26+1)</f>
        <v>10</v>
      </c>
      <c r="Q42" s="66"/>
      <c r="R42" s="66"/>
      <c r="S42" s="66"/>
      <c r="T42" s="66"/>
      <c r="U42" s="52"/>
      <c r="V42" s="52"/>
      <c r="Y42" s="52"/>
      <c r="Z42" s="66">
        <f>YEAR(AF26+1)</f>
        <v>1900</v>
      </c>
      <c r="AA42" s="66">
        <f>MONTH(AF26+1)</f>
        <v>5</v>
      </c>
      <c r="AB42" s="66">
        <f>DAY(AF26+1)</f>
        <v>5</v>
      </c>
      <c r="AC42" s="66"/>
      <c r="AD42" s="66"/>
      <c r="AE42" s="66"/>
      <c r="AF42" s="66"/>
      <c r="AG42" s="52"/>
      <c r="AH42" s="52"/>
      <c r="AJ42" s="52"/>
      <c r="AK42" s="66">
        <f>YEAR(AQ26+1)</f>
        <v>1900</v>
      </c>
      <c r="AL42" s="66">
        <f>MONTH(AQ26+1)</f>
        <v>6</v>
      </c>
      <c r="AM42" s="66">
        <f>DAY(AQ26+1)</f>
        <v>30</v>
      </c>
      <c r="AN42" s="66"/>
      <c r="AO42" s="66"/>
      <c r="AP42" s="66"/>
      <c r="AQ42" s="66"/>
      <c r="AR42" s="52"/>
      <c r="AS42" s="52"/>
      <c r="AV42" s="52"/>
      <c r="AW42" s="66">
        <f>YEAR(BC26+1)</f>
        <v>1900</v>
      </c>
      <c r="AX42" s="66">
        <f>MONTH(BC26+1)</f>
        <v>8</v>
      </c>
      <c r="AY42" s="66">
        <f>DAY(BC26+1)</f>
        <v>25</v>
      </c>
      <c r="AZ42" s="66"/>
      <c r="BA42" s="66"/>
      <c r="BB42" s="66"/>
      <c r="BC42" s="66"/>
      <c r="BD42" s="52"/>
      <c r="BE42" s="52"/>
      <c r="BG42" s="52"/>
      <c r="BH42" s="66">
        <f>YEAR(BN26+1)</f>
        <v>1900</v>
      </c>
      <c r="BI42" s="66">
        <f>MONTH(BN26+1)</f>
        <v>10</v>
      </c>
      <c r="BJ42" s="66">
        <f>DAY(BN26+1)</f>
        <v>20</v>
      </c>
      <c r="BK42" s="66"/>
      <c r="BL42" s="66"/>
      <c r="BM42" s="66"/>
      <c r="BN42" s="66"/>
      <c r="BO42" s="52"/>
      <c r="BP42" s="52"/>
    </row>
    <row r="43" spans="1:74" ht="14.25" hidden="1" customHeight="1" x14ac:dyDescent="0.15">
      <c r="A43" s="52"/>
      <c r="B43" s="52"/>
      <c r="C43" s="67">
        <f>I26+1</f>
        <v>14</v>
      </c>
      <c r="D43" s="67">
        <f>C43+1</f>
        <v>15</v>
      </c>
      <c r="E43" s="67">
        <f t="shared" ref="E43:I43" si="25">D43+1</f>
        <v>16</v>
      </c>
      <c r="F43" s="67">
        <f t="shared" si="25"/>
        <v>17</v>
      </c>
      <c r="G43" s="67">
        <f t="shared" si="25"/>
        <v>18</v>
      </c>
      <c r="H43" s="67">
        <f t="shared" si="25"/>
        <v>19</v>
      </c>
      <c r="I43" s="67">
        <f t="shared" si="25"/>
        <v>20</v>
      </c>
      <c r="J43" s="52"/>
      <c r="K43" s="52"/>
      <c r="L43" s="52"/>
      <c r="M43" s="52"/>
      <c r="N43" s="67">
        <f>T26+1</f>
        <v>70</v>
      </c>
      <c r="O43" s="67">
        <f t="shared" ref="O43:T43" si="26">N43+1</f>
        <v>71</v>
      </c>
      <c r="P43" s="67">
        <f t="shared" si="26"/>
        <v>72</v>
      </c>
      <c r="Q43" s="67">
        <f t="shared" si="26"/>
        <v>73</v>
      </c>
      <c r="R43" s="67">
        <f t="shared" si="26"/>
        <v>74</v>
      </c>
      <c r="S43" s="67">
        <f t="shared" si="26"/>
        <v>75</v>
      </c>
      <c r="T43" s="67">
        <f t="shared" si="26"/>
        <v>76</v>
      </c>
      <c r="U43" s="52"/>
      <c r="V43" s="52"/>
      <c r="Y43" s="52"/>
      <c r="Z43" s="67">
        <f>AF26+1</f>
        <v>126</v>
      </c>
      <c r="AA43" s="67">
        <f t="shared" ref="AA43:AF43" si="27">Z43+1</f>
        <v>127</v>
      </c>
      <c r="AB43" s="67">
        <f t="shared" si="27"/>
        <v>128</v>
      </c>
      <c r="AC43" s="67">
        <f t="shared" si="27"/>
        <v>129</v>
      </c>
      <c r="AD43" s="67">
        <f t="shared" si="27"/>
        <v>130</v>
      </c>
      <c r="AE43" s="67">
        <f t="shared" si="27"/>
        <v>131</v>
      </c>
      <c r="AF43" s="67">
        <f t="shared" si="27"/>
        <v>132</v>
      </c>
      <c r="AG43" s="52"/>
      <c r="AH43" s="52"/>
      <c r="AJ43" s="52"/>
      <c r="AK43" s="67">
        <f>AQ26+1</f>
        <v>182</v>
      </c>
      <c r="AL43" s="67">
        <f t="shared" ref="AL43:AQ43" si="28">AK43+1</f>
        <v>183</v>
      </c>
      <c r="AM43" s="67">
        <f t="shared" si="28"/>
        <v>184</v>
      </c>
      <c r="AN43" s="67">
        <f t="shared" si="28"/>
        <v>185</v>
      </c>
      <c r="AO43" s="67">
        <f t="shared" si="28"/>
        <v>186</v>
      </c>
      <c r="AP43" s="67">
        <f t="shared" si="28"/>
        <v>187</v>
      </c>
      <c r="AQ43" s="67">
        <f t="shared" si="28"/>
        <v>188</v>
      </c>
      <c r="AR43" s="52"/>
      <c r="AS43" s="52"/>
      <c r="AV43" s="52"/>
      <c r="AW43" s="67">
        <f>BC26+1</f>
        <v>238</v>
      </c>
      <c r="AX43" s="67">
        <f t="shared" ref="AX43:BC43" si="29">AW43+1</f>
        <v>239</v>
      </c>
      <c r="AY43" s="67">
        <f t="shared" si="29"/>
        <v>240</v>
      </c>
      <c r="AZ43" s="67">
        <f t="shared" si="29"/>
        <v>241</v>
      </c>
      <c r="BA43" s="67">
        <f t="shared" si="29"/>
        <v>242</v>
      </c>
      <c r="BB43" s="67">
        <f t="shared" si="29"/>
        <v>243</v>
      </c>
      <c r="BC43" s="67">
        <f t="shared" si="29"/>
        <v>244</v>
      </c>
      <c r="BD43" s="52"/>
      <c r="BE43" s="52"/>
      <c r="BG43" s="52"/>
      <c r="BH43" s="67">
        <f>BN26+1</f>
        <v>294</v>
      </c>
      <c r="BI43" s="67">
        <f t="shared" ref="BI43:BN43" si="30">BH43+1</f>
        <v>295</v>
      </c>
      <c r="BJ43" s="67">
        <f t="shared" si="30"/>
        <v>296</v>
      </c>
      <c r="BK43" s="67">
        <f t="shared" si="30"/>
        <v>297</v>
      </c>
      <c r="BL43" s="67">
        <f t="shared" si="30"/>
        <v>298</v>
      </c>
      <c r="BM43" s="67">
        <f t="shared" si="30"/>
        <v>299</v>
      </c>
      <c r="BN43" s="67">
        <f t="shared" si="30"/>
        <v>300</v>
      </c>
      <c r="BO43" s="52"/>
      <c r="BP43" s="52"/>
    </row>
    <row r="44" spans="1:74" ht="14.25" customHeight="1" x14ac:dyDescent="0.15">
      <c r="A44" s="52"/>
      <c r="B44" s="68" t="s">
        <v>14</v>
      </c>
      <c r="C44" s="69">
        <f>DATE($C42,$D42,1)</f>
        <v>1</v>
      </c>
      <c r="D44" s="70"/>
      <c r="E44" s="70"/>
      <c r="F44" s="70"/>
      <c r="G44" s="70"/>
      <c r="H44" s="70"/>
      <c r="I44" s="70"/>
      <c r="J44" s="70"/>
      <c r="K44" s="71"/>
      <c r="L44" s="52"/>
      <c r="M44" s="68" t="s">
        <v>14</v>
      </c>
      <c r="N44" s="69">
        <f>DATE($N42,$O42,1)</f>
        <v>61</v>
      </c>
      <c r="O44" s="70"/>
      <c r="P44" s="70"/>
      <c r="Q44" s="70"/>
      <c r="R44" s="70"/>
      <c r="S44" s="70"/>
      <c r="T44" s="70"/>
      <c r="U44" s="70"/>
      <c r="V44" s="71"/>
      <c r="Y44" s="68" t="s">
        <v>14</v>
      </c>
      <c r="Z44" s="69">
        <f>DATE($Z42,$AA42,1)</f>
        <v>122</v>
      </c>
      <c r="AA44" s="70"/>
      <c r="AB44" s="70"/>
      <c r="AC44" s="70"/>
      <c r="AD44" s="70"/>
      <c r="AE44" s="70"/>
      <c r="AF44" s="70"/>
      <c r="AG44" s="70"/>
      <c r="AH44" s="71"/>
      <c r="AJ44" s="68" t="s">
        <v>14</v>
      </c>
      <c r="AK44" s="69">
        <f>DATE($AK42,$AL42,1)</f>
        <v>153</v>
      </c>
      <c r="AL44" s="70"/>
      <c r="AM44" s="70"/>
      <c r="AN44" s="70"/>
      <c r="AO44" s="70"/>
      <c r="AP44" s="70"/>
      <c r="AQ44" s="70"/>
      <c r="AR44" s="70"/>
      <c r="AS44" s="71"/>
      <c r="AV44" s="68" t="s">
        <v>14</v>
      </c>
      <c r="AW44" s="69">
        <f>DATE($AW42,$AX42,1)</f>
        <v>214</v>
      </c>
      <c r="AX44" s="70"/>
      <c r="AY44" s="70"/>
      <c r="AZ44" s="70"/>
      <c r="BA44" s="70"/>
      <c r="BB44" s="70"/>
      <c r="BC44" s="70"/>
      <c r="BD44" s="70"/>
      <c r="BE44" s="71"/>
      <c r="BG44" s="68" t="s">
        <v>14</v>
      </c>
      <c r="BH44" s="69">
        <f>DATE($BH42,$BI42,1)</f>
        <v>275</v>
      </c>
      <c r="BI44" s="70"/>
      <c r="BJ44" s="70"/>
      <c r="BK44" s="70"/>
      <c r="BL44" s="70"/>
      <c r="BM44" s="70"/>
      <c r="BN44" s="70"/>
      <c r="BO44" s="70"/>
      <c r="BP44" s="71"/>
    </row>
    <row r="45" spans="1:74" ht="14.25" customHeight="1" x14ac:dyDescent="0.15">
      <c r="A45" s="52"/>
      <c r="B45" s="72" t="s">
        <v>59</v>
      </c>
      <c r="C45" s="73" t="str">
        <f>IF(I26&lt;$G$5,I28+1,"")</f>
        <v/>
      </c>
      <c r="D45" s="74" t="str">
        <f t="shared" ref="D45:I45" si="31">IF(C43&lt;$G$5,C45+1,"")</f>
        <v/>
      </c>
      <c r="E45" s="74" t="str">
        <f t="shared" si="31"/>
        <v/>
      </c>
      <c r="F45" s="74" t="str">
        <f t="shared" si="31"/>
        <v/>
      </c>
      <c r="G45" s="74" t="str">
        <f t="shared" si="31"/>
        <v/>
      </c>
      <c r="H45" s="74" t="str">
        <f t="shared" si="31"/>
        <v/>
      </c>
      <c r="I45" s="74" t="str">
        <f t="shared" si="31"/>
        <v/>
      </c>
      <c r="J45" s="75" t="s">
        <v>16</v>
      </c>
      <c r="K45" s="76">
        <f>COUNTIFS(C46:I46,"土",C47:I47,"")+COUNTIFS(C46:I46,"日",C47:I47,"")</f>
        <v>0</v>
      </c>
      <c r="L45" s="52"/>
      <c r="M45" s="72" t="s">
        <v>59</v>
      </c>
      <c r="N45" s="73" t="str">
        <f>IF(T26&lt;$G$5,T28+1,"")</f>
        <v/>
      </c>
      <c r="O45" s="74" t="str">
        <f t="shared" ref="O45:T45" si="32">IF(N43&lt;$G$5,N45+1,"")</f>
        <v/>
      </c>
      <c r="P45" s="74" t="str">
        <f t="shared" si="32"/>
        <v/>
      </c>
      <c r="Q45" s="74" t="str">
        <f t="shared" si="32"/>
        <v/>
      </c>
      <c r="R45" s="74" t="str">
        <f t="shared" si="32"/>
        <v/>
      </c>
      <c r="S45" s="74" t="str">
        <f t="shared" si="32"/>
        <v/>
      </c>
      <c r="T45" s="74" t="str">
        <f t="shared" si="32"/>
        <v/>
      </c>
      <c r="U45" s="75" t="s">
        <v>16</v>
      </c>
      <c r="V45" s="76">
        <f>COUNTIFS(N46:T46,"土",N47:T47,"")+COUNTIFS(N46:T46,"日",N47:T47,"")</f>
        <v>0</v>
      </c>
      <c r="Y45" s="72" t="s">
        <v>59</v>
      </c>
      <c r="Z45" s="73" t="str">
        <f>IF(AF26&lt;$G$5,AF28+1,"")</f>
        <v/>
      </c>
      <c r="AA45" s="74" t="str">
        <f t="shared" ref="AA45:AF45" si="33">IF(Z43&lt;$G$5,Z45+1,"")</f>
        <v/>
      </c>
      <c r="AB45" s="74" t="str">
        <f t="shared" si="33"/>
        <v/>
      </c>
      <c r="AC45" s="74" t="str">
        <f t="shared" si="33"/>
        <v/>
      </c>
      <c r="AD45" s="74" t="str">
        <f t="shared" si="33"/>
        <v/>
      </c>
      <c r="AE45" s="74" t="str">
        <f t="shared" si="33"/>
        <v/>
      </c>
      <c r="AF45" s="74" t="str">
        <f t="shared" si="33"/>
        <v/>
      </c>
      <c r="AG45" s="75" t="s">
        <v>16</v>
      </c>
      <c r="AH45" s="76">
        <f>COUNTIFS(Z46:AF46,"土",Z47:AF47,"")+COUNTIFS(Z46:AF46,"日",Z47:AF47,"")</f>
        <v>0</v>
      </c>
      <c r="AJ45" s="72" t="s">
        <v>59</v>
      </c>
      <c r="AK45" s="73" t="str">
        <f>IF(AQ26&lt;$G$5,AQ28+1,"")</f>
        <v/>
      </c>
      <c r="AL45" s="74" t="str">
        <f t="shared" ref="AL45:AQ45" si="34">IF(AK43&lt;$G$5,AK45+1,"")</f>
        <v/>
      </c>
      <c r="AM45" s="74" t="str">
        <f t="shared" si="34"/>
        <v/>
      </c>
      <c r="AN45" s="74" t="str">
        <f t="shared" si="34"/>
        <v/>
      </c>
      <c r="AO45" s="74" t="str">
        <f t="shared" si="34"/>
        <v/>
      </c>
      <c r="AP45" s="74" t="str">
        <f t="shared" si="34"/>
        <v/>
      </c>
      <c r="AQ45" s="74" t="str">
        <f t="shared" si="34"/>
        <v/>
      </c>
      <c r="AR45" s="75" t="s">
        <v>16</v>
      </c>
      <c r="AS45" s="76">
        <f>COUNTIFS(AK46:AQ46,"土",AK47:AQ47,"")+COUNTIFS(AK46:AQ46,"日",AK47:AQ47,"")</f>
        <v>0</v>
      </c>
      <c r="AV45" s="72" t="s">
        <v>59</v>
      </c>
      <c r="AW45" s="73" t="str">
        <f>IF(BC26&lt;$G$5,BC28+1,"")</f>
        <v/>
      </c>
      <c r="AX45" s="74" t="str">
        <f t="shared" ref="AX45:BC45" si="35">IF(AW43&lt;$G$5,AW45+1,"")</f>
        <v/>
      </c>
      <c r="AY45" s="74" t="str">
        <f t="shared" si="35"/>
        <v/>
      </c>
      <c r="AZ45" s="74" t="str">
        <f t="shared" si="35"/>
        <v/>
      </c>
      <c r="BA45" s="74" t="str">
        <f t="shared" si="35"/>
        <v/>
      </c>
      <c r="BB45" s="74" t="str">
        <f t="shared" si="35"/>
        <v/>
      </c>
      <c r="BC45" s="74" t="str">
        <f t="shared" si="35"/>
        <v/>
      </c>
      <c r="BD45" s="75" t="s">
        <v>16</v>
      </c>
      <c r="BE45" s="76">
        <f>COUNTIFS(AW46:BC46,"土",AW47:BC47,"")+COUNTIFS(AW46:BC46,"日",AW47:BC47,"")</f>
        <v>0</v>
      </c>
      <c r="BG45" s="72" t="s">
        <v>59</v>
      </c>
      <c r="BH45" s="73" t="str">
        <f>IF(BN26&lt;$G$5,BN28+1,"")</f>
        <v/>
      </c>
      <c r="BI45" s="74" t="str">
        <f t="shared" ref="BI45:BN45" si="36">IF(BH43&lt;$G$5,BH45+1,"")</f>
        <v/>
      </c>
      <c r="BJ45" s="74" t="str">
        <f t="shared" si="36"/>
        <v/>
      </c>
      <c r="BK45" s="74" t="str">
        <f t="shared" si="36"/>
        <v/>
      </c>
      <c r="BL45" s="74" t="str">
        <f t="shared" si="36"/>
        <v/>
      </c>
      <c r="BM45" s="74" t="str">
        <f t="shared" si="36"/>
        <v/>
      </c>
      <c r="BN45" s="74" t="str">
        <f t="shared" si="36"/>
        <v/>
      </c>
      <c r="BO45" s="75" t="s">
        <v>16</v>
      </c>
      <c r="BP45" s="76">
        <f>COUNTIFS(BH46:BN46,"土",BH47:BN47,"")+COUNTIFS(BH46:BN46,"日",BH47:BN47,"")</f>
        <v>0</v>
      </c>
    </row>
    <row r="46" spans="1:74" ht="14.25" customHeight="1" x14ac:dyDescent="0.15">
      <c r="A46" s="52"/>
      <c r="B46" s="72" t="s">
        <v>5</v>
      </c>
      <c r="C46" s="77" t="str">
        <f>IF(C45="","","土")</f>
        <v/>
      </c>
      <c r="D46" s="77" t="str">
        <f>IF(D45="","","日")</f>
        <v/>
      </c>
      <c r="E46" s="77" t="str">
        <f>IF(E45="","","月")</f>
        <v/>
      </c>
      <c r="F46" s="77" t="str">
        <f>IF(F45="","","火")</f>
        <v/>
      </c>
      <c r="G46" s="77" t="str">
        <f>IF(G45="","","水")</f>
        <v/>
      </c>
      <c r="H46" s="77" t="str">
        <f>IF(H45="","","木")</f>
        <v/>
      </c>
      <c r="I46" s="77" t="str">
        <f>IF(I45="","","金")</f>
        <v/>
      </c>
      <c r="J46" s="78" t="s">
        <v>60</v>
      </c>
      <c r="K46" s="79">
        <f>COUNTIF(C47:I47,"夏休")+COUNTIF(C47:I47,"冬休")+COUNTIF(C47:I47,"中止")+COUNTIF(C47:I47,"制作中")</f>
        <v>0</v>
      </c>
      <c r="L46" s="52"/>
      <c r="M46" s="72" t="s">
        <v>5</v>
      </c>
      <c r="N46" s="77" t="str">
        <f>IF(N45="","","土")</f>
        <v/>
      </c>
      <c r="O46" s="77" t="str">
        <f>IF(O45="","","日")</f>
        <v/>
      </c>
      <c r="P46" s="77" t="str">
        <f>IF(P45="","","月")</f>
        <v/>
      </c>
      <c r="Q46" s="77" t="str">
        <f>IF(Q45="","","火")</f>
        <v/>
      </c>
      <c r="R46" s="77" t="str">
        <f>IF(R45="","","水")</f>
        <v/>
      </c>
      <c r="S46" s="77" t="str">
        <f>IF(S45="","","木")</f>
        <v/>
      </c>
      <c r="T46" s="77" t="str">
        <f>IF(T45="","","金")</f>
        <v/>
      </c>
      <c r="U46" s="78" t="s">
        <v>60</v>
      </c>
      <c r="V46" s="79">
        <f>COUNTIF(N47:T47,"夏休")+COUNTIF(N47:T47,"冬休")+COUNTIF(N47:T47,"中止")+COUNTIF(N47:T47,"制作中")</f>
        <v>0</v>
      </c>
      <c r="Y46" s="72" t="s">
        <v>5</v>
      </c>
      <c r="Z46" s="77" t="str">
        <f>IF(Z45="","","土")</f>
        <v/>
      </c>
      <c r="AA46" s="77" t="str">
        <f>IF(AA45="","","日")</f>
        <v/>
      </c>
      <c r="AB46" s="77" t="str">
        <f>IF(AB45="","","月")</f>
        <v/>
      </c>
      <c r="AC46" s="77" t="str">
        <f>IF(AC45="","","火")</f>
        <v/>
      </c>
      <c r="AD46" s="77" t="str">
        <f>IF(AD45="","","水")</f>
        <v/>
      </c>
      <c r="AE46" s="77" t="str">
        <f>IF(AE45="","","木")</f>
        <v/>
      </c>
      <c r="AF46" s="77" t="str">
        <f>IF(AF45="","","金")</f>
        <v/>
      </c>
      <c r="AG46" s="78" t="s">
        <v>60</v>
      </c>
      <c r="AH46" s="79">
        <f>COUNTIF(Z47:AF47,"夏休")+COUNTIF(Z47:AF47,"冬休")+COUNTIF(Z47:AF47,"中止")+COUNTIF(Z47:AF47,"制作中")</f>
        <v>0</v>
      </c>
      <c r="AJ46" s="72" t="s">
        <v>5</v>
      </c>
      <c r="AK46" s="77" t="str">
        <f>IF(AK45="","","土")</f>
        <v/>
      </c>
      <c r="AL46" s="77" t="str">
        <f>IF(AL45="","","日")</f>
        <v/>
      </c>
      <c r="AM46" s="77" t="str">
        <f>IF(AM45="","","月")</f>
        <v/>
      </c>
      <c r="AN46" s="77" t="str">
        <f>IF(AN45="","","火")</f>
        <v/>
      </c>
      <c r="AO46" s="77" t="str">
        <f>IF(AO45="","","水")</f>
        <v/>
      </c>
      <c r="AP46" s="77" t="str">
        <f>IF(AP45="","","木")</f>
        <v/>
      </c>
      <c r="AQ46" s="77" t="str">
        <f>IF(AQ45="","","金")</f>
        <v/>
      </c>
      <c r="AR46" s="78" t="s">
        <v>60</v>
      </c>
      <c r="AS46" s="79">
        <f>COUNTIF(AK47:AQ47,"夏休")+COUNTIF(AK47:AQ47,"冬休")+COUNTIF(AK47:AQ47,"中止")+COUNTIF(AK47:AQ47,"制作中")</f>
        <v>0</v>
      </c>
      <c r="AV46" s="72" t="s">
        <v>5</v>
      </c>
      <c r="AW46" s="77" t="str">
        <f>IF(AW45="","","土")</f>
        <v/>
      </c>
      <c r="AX46" s="77" t="str">
        <f>IF(AX45="","","日")</f>
        <v/>
      </c>
      <c r="AY46" s="77" t="str">
        <f>IF(AY45="","","月")</f>
        <v/>
      </c>
      <c r="AZ46" s="77" t="str">
        <f>IF(AZ45="","","火")</f>
        <v/>
      </c>
      <c r="BA46" s="77" t="str">
        <f>IF(BA45="","","水")</f>
        <v/>
      </c>
      <c r="BB46" s="77" t="str">
        <f>IF(BB45="","","木")</f>
        <v/>
      </c>
      <c r="BC46" s="77" t="str">
        <f>IF(BC45="","","金")</f>
        <v/>
      </c>
      <c r="BD46" s="78" t="s">
        <v>60</v>
      </c>
      <c r="BE46" s="79">
        <f>COUNTIF(AW47:BC47,"夏休")+COUNTIF(AW47:BC47,"冬休")+COUNTIF(AW47:BC47,"中止")+COUNTIF(AW47:BC47,"制作中")</f>
        <v>0</v>
      </c>
      <c r="BG46" s="72" t="s">
        <v>5</v>
      </c>
      <c r="BH46" s="77" t="str">
        <f>IF(BH45="","","土")</f>
        <v/>
      </c>
      <c r="BI46" s="77" t="str">
        <f>IF(BI45="","","日")</f>
        <v/>
      </c>
      <c r="BJ46" s="77" t="str">
        <f>IF(BJ45="","","月")</f>
        <v/>
      </c>
      <c r="BK46" s="77" t="str">
        <f>IF(BK45="","","火")</f>
        <v/>
      </c>
      <c r="BL46" s="77" t="str">
        <f>IF(BL45="","","水")</f>
        <v/>
      </c>
      <c r="BM46" s="77" t="str">
        <f>IF(BM45="","","木")</f>
        <v/>
      </c>
      <c r="BN46" s="77" t="str">
        <f>IF(BN45="","","金")</f>
        <v/>
      </c>
      <c r="BO46" s="78" t="s">
        <v>60</v>
      </c>
      <c r="BP46" s="79">
        <f>COUNTIF(BH47:BN47,"夏休")+COUNTIF(BH47:BN47,"冬休")+COUNTIF(BH47:BN47,"中止")+COUNTIF(BH47:BN47,"制作中")</f>
        <v>0</v>
      </c>
    </row>
    <row r="47" spans="1:74" ht="14.25" customHeight="1" x14ac:dyDescent="0.15">
      <c r="A47" s="52"/>
      <c r="B47" s="166" t="s">
        <v>60</v>
      </c>
      <c r="C47" s="167"/>
      <c r="D47" s="169"/>
      <c r="E47" s="169"/>
      <c r="F47" s="169"/>
      <c r="G47" s="169"/>
      <c r="H47" s="169"/>
      <c r="I47" s="174"/>
      <c r="J47" s="78" t="s">
        <v>2</v>
      </c>
      <c r="K47" s="79">
        <f>COUNT(C45:I45)-K46</f>
        <v>0</v>
      </c>
      <c r="L47" s="52"/>
      <c r="M47" s="166" t="s">
        <v>60</v>
      </c>
      <c r="N47" s="167"/>
      <c r="O47" s="169"/>
      <c r="P47" s="169"/>
      <c r="Q47" s="169"/>
      <c r="R47" s="169"/>
      <c r="S47" s="169"/>
      <c r="T47" s="174"/>
      <c r="U47" s="78" t="s">
        <v>2</v>
      </c>
      <c r="V47" s="79">
        <f>COUNT(N45:T45)-V46</f>
        <v>0</v>
      </c>
      <c r="Y47" s="166" t="s">
        <v>60</v>
      </c>
      <c r="Z47" s="167"/>
      <c r="AA47" s="169"/>
      <c r="AB47" s="169"/>
      <c r="AC47" s="169"/>
      <c r="AD47" s="169"/>
      <c r="AE47" s="169"/>
      <c r="AF47" s="174"/>
      <c r="AG47" s="78" t="s">
        <v>2</v>
      </c>
      <c r="AH47" s="79">
        <f>COUNT(Z45:AF45)-AH46</f>
        <v>0</v>
      </c>
      <c r="AJ47" s="166" t="s">
        <v>60</v>
      </c>
      <c r="AK47" s="167"/>
      <c r="AL47" s="169"/>
      <c r="AM47" s="169"/>
      <c r="AN47" s="169"/>
      <c r="AO47" s="169"/>
      <c r="AP47" s="169"/>
      <c r="AQ47" s="174"/>
      <c r="AR47" s="78" t="s">
        <v>2</v>
      </c>
      <c r="AS47" s="79">
        <f>COUNT(AK45:AQ45)-AS46</f>
        <v>0</v>
      </c>
      <c r="AV47" s="166" t="s">
        <v>60</v>
      </c>
      <c r="AW47" s="167"/>
      <c r="AX47" s="169"/>
      <c r="AY47" s="169"/>
      <c r="AZ47" s="169"/>
      <c r="BA47" s="169"/>
      <c r="BB47" s="169"/>
      <c r="BC47" s="174"/>
      <c r="BD47" s="78" t="s">
        <v>2</v>
      </c>
      <c r="BE47" s="79">
        <f>COUNT(AW45:BC45)-BE46</f>
        <v>0</v>
      </c>
      <c r="BG47" s="166" t="s">
        <v>60</v>
      </c>
      <c r="BH47" s="167"/>
      <c r="BI47" s="169"/>
      <c r="BJ47" s="169"/>
      <c r="BK47" s="169"/>
      <c r="BL47" s="169"/>
      <c r="BM47" s="169"/>
      <c r="BN47" s="174"/>
      <c r="BO47" s="78" t="s">
        <v>2</v>
      </c>
      <c r="BP47" s="79">
        <f>COUNT(BH45:BN45)-BP46</f>
        <v>0</v>
      </c>
    </row>
    <row r="48" spans="1:74" ht="14.25" customHeight="1" x14ac:dyDescent="0.15">
      <c r="A48" s="52"/>
      <c r="B48" s="166"/>
      <c r="C48" s="168"/>
      <c r="D48" s="170"/>
      <c r="E48" s="170"/>
      <c r="F48" s="170"/>
      <c r="G48" s="170"/>
      <c r="H48" s="170"/>
      <c r="I48" s="175"/>
      <c r="J48" s="78" t="s">
        <v>6</v>
      </c>
      <c r="K48" s="79">
        <f>COUNTIF(C49:I50,"休")</f>
        <v>0</v>
      </c>
      <c r="L48" s="52"/>
      <c r="M48" s="166"/>
      <c r="N48" s="168"/>
      <c r="O48" s="170"/>
      <c r="P48" s="170"/>
      <c r="Q48" s="170"/>
      <c r="R48" s="170"/>
      <c r="S48" s="170"/>
      <c r="T48" s="175"/>
      <c r="U48" s="78" t="s">
        <v>6</v>
      </c>
      <c r="V48" s="79">
        <f>COUNTIF(N49:T50,"休")</f>
        <v>0</v>
      </c>
      <c r="Y48" s="166"/>
      <c r="Z48" s="168"/>
      <c r="AA48" s="170"/>
      <c r="AB48" s="170"/>
      <c r="AC48" s="170"/>
      <c r="AD48" s="170"/>
      <c r="AE48" s="170"/>
      <c r="AF48" s="175"/>
      <c r="AG48" s="78" t="s">
        <v>6</v>
      </c>
      <c r="AH48" s="79">
        <f>COUNTIF(Z49:AF50,"休")</f>
        <v>0</v>
      </c>
      <c r="AJ48" s="166"/>
      <c r="AK48" s="168"/>
      <c r="AL48" s="170"/>
      <c r="AM48" s="170"/>
      <c r="AN48" s="170"/>
      <c r="AO48" s="170"/>
      <c r="AP48" s="170"/>
      <c r="AQ48" s="175"/>
      <c r="AR48" s="78" t="s">
        <v>6</v>
      </c>
      <c r="AS48" s="79">
        <f>COUNTIF(AK49:AQ50,"休")</f>
        <v>0</v>
      </c>
      <c r="AV48" s="166"/>
      <c r="AW48" s="168"/>
      <c r="AX48" s="170"/>
      <c r="AY48" s="170"/>
      <c r="AZ48" s="170"/>
      <c r="BA48" s="170"/>
      <c r="BB48" s="170"/>
      <c r="BC48" s="175"/>
      <c r="BD48" s="78" t="s">
        <v>6</v>
      </c>
      <c r="BE48" s="79">
        <f>COUNTIF(AW49:BC50,"休")</f>
        <v>0</v>
      </c>
      <c r="BG48" s="166"/>
      <c r="BH48" s="168"/>
      <c r="BI48" s="170"/>
      <c r="BJ48" s="170"/>
      <c r="BK48" s="170"/>
      <c r="BL48" s="170"/>
      <c r="BM48" s="170"/>
      <c r="BN48" s="175"/>
      <c r="BO48" s="78" t="s">
        <v>6</v>
      </c>
      <c r="BP48" s="79">
        <f>COUNTIF(BH49:BN50,"休")</f>
        <v>0</v>
      </c>
    </row>
    <row r="49" spans="1:74" ht="14.25" customHeight="1" x14ac:dyDescent="0.15">
      <c r="A49" s="52"/>
      <c r="B49" s="166" t="s">
        <v>0</v>
      </c>
      <c r="C49" s="176"/>
      <c r="D49" s="177"/>
      <c r="E49" s="177"/>
      <c r="F49" s="177"/>
      <c r="G49" s="177"/>
      <c r="H49" s="177"/>
      <c r="I49" s="178"/>
      <c r="J49" s="78" t="s">
        <v>8</v>
      </c>
      <c r="K49" s="82" t="e">
        <f>K48/K47</f>
        <v>#DIV/0!</v>
      </c>
      <c r="L49" s="52"/>
      <c r="M49" s="166" t="s">
        <v>0</v>
      </c>
      <c r="N49" s="176"/>
      <c r="O49" s="177"/>
      <c r="P49" s="177"/>
      <c r="Q49" s="177"/>
      <c r="R49" s="177"/>
      <c r="S49" s="177"/>
      <c r="T49" s="178"/>
      <c r="U49" s="78" t="s">
        <v>8</v>
      </c>
      <c r="V49" s="82" t="e">
        <f>V48/V47</f>
        <v>#DIV/0!</v>
      </c>
      <c r="Y49" s="166" t="s">
        <v>0</v>
      </c>
      <c r="Z49" s="176"/>
      <c r="AA49" s="177"/>
      <c r="AB49" s="177"/>
      <c r="AC49" s="177"/>
      <c r="AD49" s="177"/>
      <c r="AE49" s="177"/>
      <c r="AF49" s="178"/>
      <c r="AG49" s="78" t="s">
        <v>8</v>
      </c>
      <c r="AH49" s="82" t="e">
        <f>AH48/AH47</f>
        <v>#DIV/0!</v>
      </c>
      <c r="AJ49" s="166" t="s">
        <v>0</v>
      </c>
      <c r="AK49" s="176"/>
      <c r="AL49" s="177"/>
      <c r="AM49" s="177"/>
      <c r="AN49" s="177"/>
      <c r="AO49" s="177"/>
      <c r="AP49" s="177"/>
      <c r="AQ49" s="178"/>
      <c r="AR49" s="78" t="s">
        <v>8</v>
      </c>
      <c r="AS49" s="82" t="e">
        <f>AS48/AS47</f>
        <v>#DIV/0!</v>
      </c>
      <c r="AV49" s="166" t="s">
        <v>0</v>
      </c>
      <c r="AW49" s="176"/>
      <c r="AX49" s="177"/>
      <c r="AY49" s="177"/>
      <c r="AZ49" s="177"/>
      <c r="BA49" s="177"/>
      <c r="BB49" s="177"/>
      <c r="BC49" s="178"/>
      <c r="BD49" s="78" t="s">
        <v>8</v>
      </c>
      <c r="BE49" s="82" t="e">
        <f>BE48/BE47</f>
        <v>#DIV/0!</v>
      </c>
      <c r="BG49" s="166" t="s">
        <v>0</v>
      </c>
      <c r="BH49" s="176"/>
      <c r="BI49" s="177"/>
      <c r="BJ49" s="177"/>
      <c r="BK49" s="177"/>
      <c r="BL49" s="177"/>
      <c r="BM49" s="177"/>
      <c r="BN49" s="178"/>
      <c r="BO49" s="78" t="s">
        <v>8</v>
      </c>
      <c r="BP49" s="82" t="e">
        <f>BP48/BP47</f>
        <v>#DIV/0!</v>
      </c>
    </row>
    <row r="50" spans="1:74" ht="14.25" customHeight="1" x14ac:dyDescent="0.15">
      <c r="A50" s="52"/>
      <c r="B50" s="166"/>
      <c r="C50" s="176"/>
      <c r="D50" s="177"/>
      <c r="E50" s="177"/>
      <c r="F50" s="177"/>
      <c r="G50" s="177"/>
      <c r="H50" s="177"/>
      <c r="I50" s="178"/>
      <c r="J50" s="78" t="s">
        <v>9</v>
      </c>
      <c r="K50" s="79">
        <f>COUNTA(C51:I51)</f>
        <v>0</v>
      </c>
      <c r="L50" s="52"/>
      <c r="M50" s="166"/>
      <c r="N50" s="176"/>
      <c r="O50" s="177"/>
      <c r="P50" s="177"/>
      <c r="Q50" s="177"/>
      <c r="R50" s="177"/>
      <c r="S50" s="177"/>
      <c r="T50" s="178"/>
      <c r="U50" s="78" t="s">
        <v>9</v>
      </c>
      <c r="V50" s="79">
        <f>COUNTA(N51:T51)</f>
        <v>0</v>
      </c>
      <c r="Y50" s="166"/>
      <c r="Z50" s="176"/>
      <c r="AA50" s="177"/>
      <c r="AB50" s="177"/>
      <c r="AC50" s="177"/>
      <c r="AD50" s="177"/>
      <c r="AE50" s="177"/>
      <c r="AF50" s="178"/>
      <c r="AG50" s="78" t="s">
        <v>9</v>
      </c>
      <c r="AH50" s="79">
        <f>COUNTA(Z51:AF51)</f>
        <v>0</v>
      </c>
      <c r="AJ50" s="166"/>
      <c r="AK50" s="176"/>
      <c r="AL50" s="177"/>
      <c r="AM50" s="177"/>
      <c r="AN50" s="177"/>
      <c r="AO50" s="177"/>
      <c r="AP50" s="177"/>
      <c r="AQ50" s="178"/>
      <c r="AR50" s="78" t="s">
        <v>9</v>
      </c>
      <c r="AS50" s="79">
        <f>COUNTA(AK51:AQ51)</f>
        <v>0</v>
      </c>
      <c r="AV50" s="166"/>
      <c r="AW50" s="176"/>
      <c r="AX50" s="177"/>
      <c r="AY50" s="177"/>
      <c r="AZ50" s="177"/>
      <c r="BA50" s="177"/>
      <c r="BB50" s="177"/>
      <c r="BC50" s="178"/>
      <c r="BD50" s="78" t="s">
        <v>9</v>
      </c>
      <c r="BE50" s="79">
        <f>COUNTA(AW51:BC51)</f>
        <v>0</v>
      </c>
      <c r="BG50" s="166"/>
      <c r="BH50" s="176"/>
      <c r="BI50" s="177"/>
      <c r="BJ50" s="177"/>
      <c r="BK50" s="177"/>
      <c r="BL50" s="177"/>
      <c r="BM50" s="177"/>
      <c r="BN50" s="178"/>
      <c r="BO50" s="78" t="s">
        <v>9</v>
      </c>
      <c r="BP50" s="79">
        <f>COUNTA(BH51:BN51)</f>
        <v>0</v>
      </c>
    </row>
    <row r="51" spans="1:74" ht="14.25" customHeight="1" x14ac:dyDescent="0.15">
      <c r="A51" s="52"/>
      <c r="B51" s="166" t="s">
        <v>7</v>
      </c>
      <c r="C51" s="176"/>
      <c r="D51" s="177"/>
      <c r="E51" s="177"/>
      <c r="F51" s="177"/>
      <c r="G51" s="177"/>
      <c r="H51" s="177"/>
      <c r="I51" s="178"/>
      <c r="J51" s="78" t="s">
        <v>4</v>
      </c>
      <c r="K51" s="82" t="e">
        <f>K50/K47</f>
        <v>#DIV/0!</v>
      </c>
      <c r="L51" s="52"/>
      <c r="M51" s="166" t="s">
        <v>7</v>
      </c>
      <c r="N51" s="176"/>
      <c r="O51" s="177"/>
      <c r="P51" s="177"/>
      <c r="Q51" s="177"/>
      <c r="R51" s="177"/>
      <c r="S51" s="177"/>
      <c r="T51" s="178"/>
      <c r="U51" s="78" t="s">
        <v>4</v>
      </c>
      <c r="V51" s="82" t="e">
        <f>V50/V47</f>
        <v>#DIV/0!</v>
      </c>
      <c r="Y51" s="166" t="s">
        <v>7</v>
      </c>
      <c r="Z51" s="176"/>
      <c r="AA51" s="177"/>
      <c r="AB51" s="177"/>
      <c r="AC51" s="177"/>
      <c r="AD51" s="177"/>
      <c r="AE51" s="177"/>
      <c r="AF51" s="178"/>
      <c r="AG51" s="78" t="s">
        <v>4</v>
      </c>
      <c r="AH51" s="82" t="e">
        <f>AH50/AH47</f>
        <v>#DIV/0!</v>
      </c>
      <c r="AJ51" s="166" t="s">
        <v>7</v>
      </c>
      <c r="AK51" s="176"/>
      <c r="AL51" s="177"/>
      <c r="AM51" s="177"/>
      <c r="AN51" s="177"/>
      <c r="AO51" s="177"/>
      <c r="AP51" s="177"/>
      <c r="AQ51" s="178"/>
      <c r="AR51" s="78" t="s">
        <v>4</v>
      </c>
      <c r="AS51" s="82" t="e">
        <f>AS50/AS47</f>
        <v>#DIV/0!</v>
      </c>
      <c r="AV51" s="166" t="s">
        <v>7</v>
      </c>
      <c r="AW51" s="176"/>
      <c r="AX51" s="177"/>
      <c r="AY51" s="177"/>
      <c r="AZ51" s="177"/>
      <c r="BA51" s="177"/>
      <c r="BB51" s="177"/>
      <c r="BC51" s="178"/>
      <c r="BD51" s="78" t="s">
        <v>4</v>
      </c>
      <c r="BE51" s="82" t="e">
        <f>BE50/BE47</f>
        <v>#DIV/0!</v>
      </c>
      <c r="BG51" s="166" t="s">
        <v>7</v>
      </c>
      <c r="BH51" s="176"/>
      <c r="BI51" s="177"/>
      <c r="BJ51" s="177"/>
      <c r="BK51" s="177"/>
      <c r="BL51" s="177"/>
      <c r="BM51" s="177"/>
      <c r="BN51" s="178"/>
      <c r="BO51" s="78" t="s">
        <v>4</v>
      </c>
      <c r="BP51" s="82" t="e">
        <f>BP50/BP47</f>
        <v>#DIV/0!</v>
      </c>
    </row>
    <row r="52" spans="1:74" ht="14.25" customHeight="1" x14ac:dyDescent="0.15">
      <c r="A52" s="52"/>
      <c r="B52" s="181"/>
      <c r="C52" s="179"/>
      <c r="D52" s="180"/>
      <c r="E52" s="180"/>
      <c r="F52" s="180"/>
      <c r="G52" s="180"/>
      <c r="H52" s="180"/>
      <c r="I52" s="182"/>
      <c r="J52" s="84" t="s">
        <v>61</v>
      </c>
      <c r="K52" s="83" t="str">
        <f>IF(K45&lt;1,"対象外",IF(K50&gt;=K45,"OK","NG"))</f>
        <v>対象外</v>
      </c>
      <c r="L52" s="52"/>
      <c r="M52" s="181"/>
      <c r="N52" s="179"/>
      <c r="O52" s="180"/>
      <c r="P52" s="180"/>
      <c r="Q52" s="180"/>
      <c r="R52" s="180"/>
      <c r="S52" s="180"/>
      <c r="T52" s="182"/>
      <c r="U52" s="84" t="s">
        <v>61</v>
      </c>
      <c r="V52" s="83" t="str">
        <f>IF(1&gt;V45,"対象外",IF(V50&gt;=V45,"OK","NG"))</f>
        <v>対象外</v>
      </c>
      <c r="Y52" s="181"/>
      <c r="Z52" s="179"/>
      <c r="AA52" s="180"/>
      <c r="AB52" s="180"/>
      <c r="AC52" s="180"/>
      <c r="AD52" s="180"/>
      <c r="AE52" s="180"/>
      <c r="AF52" s="182"/>
      <c r="AG52" s="84" t="s">
        <v>61</v>
      </c>
      <c r="AH52" s="83" t="str">
        <f>IF(1&gt;AH45,"対象外",IF(AH50&gt;=AH45,"OK","NG"))</f>
        <v>対象外</v>
      </c>
      <c r="AJ52" s="181"/>
      <c r="AK52" s="179"/>
      <c r="AL52" s="180"/>
      <c r="AM52" s="180"/>
      <c r="AN52" s="180"/>
      <c r="AO52" s="180"/>
      <c r="AP52" s="180"/>
      <c r="AQ52" s="182"/>
      <c r="AR52" s="84" t="s">
        <v>61</v>
      </c>
      <c r="AS52" s="83" t="str">
        <f>IF(1&gt;AS45,"対象外",IF(AH50&gt;=AH45,"OK","NG"))</f>
        <v>対象外</v>
      </c>
      <c r="AV52" s="181"/>
      <c r="AW52" s="179"/>
      <c r="AX52" s="180"/>
      <c r="AY52" s="180"/>
      <c r="AZ52" s="180"/>
      <c r="BA52" s="180"/>
      <c r="BB52" s="180"/>
      <c r="BC52" s="182"/>
      <c r="BD52" s="84" t="s">
        <v>61</v>
      </c>
      <c r="BE52" s="83" t="str">
        <f>IF(1&gt;BE45,"対象外",IF(BE50&gt;=BE45,"OK","NG"))</f>
        <v>対象外</v>
      </c>
      <c r="BG52" s="181"/>
      <c r="BH52" s="179"/>
      <c r="BI52" s="180"/>
      <c r="BJ52" s="180"/>
      <c r="BK52" s="180"/>
      <c r="BL52" s="180"/>
      <c r="BM52" s="180"/>
      <c r="BN52" s="182"/>
      <c r="BO52" s="84" t="s">
        <v>61</v>
      </c>
      <c r="BP52" s="83" t="str">
        <f>IF(1&gt;BP45,"対象外",IF(BP50&gt;=BP45,"OK","NG"))</f>
        <v>対象外</v>
      </c>
      <c r="BV52" s="54" t="str">
        <f>IF(COUNTIF(K51:BP52,"NG")&gt;=1,"NG","OK")</f>
        <v>OK</v>
      </c>
    </row>
    <row r="53" spans="1:74" ht="14.25" hidden="1" customHeight="1" x14ac:dyDescent="0.15">
      <c r="A53" s="52"/>
      <c r="B53" s="56"/>
      <c r="C53" s="56"/>
      <c r="D53" s="56"/>
      <c r="E53" s="56"/>
      <c r="F53" s="56"/>
      <c r="G53" s="56"/>
      <c r="H53" s="85" t="e">
        <f>IF(AND(DAY(H45)&gt;=22,DAY(H45)&lt;=28,H46="土"),1,0)</f>
        <v>#VALUE!</v>
      </c>
      <c r="I53" s="56"/>
      <c r="J53" s="52"/>
      <c r="K53" s="52"/>
      <c r="L53" s="52"/>
      <c r="M53" s="56"/>
      <c r="N53" s="56"/>
      <c r="O53" s="56"/>
      <c r="P53" s="56"/>
      <c r="Q53" s="56"/>
      <c r="R53" s="56"/>
      <c r="S53" s="85" t="e">
        <f>IF(AND(DAY(S45)&gt;=22,DAY(S45)&lt;=28,S46="土"),1,0)</f>
        <v>#VALUE!</v>
      </c>
      <c r="T53" s="56"/>
      <c r="U53" s="52"/>
      <c r="V53" s="52"/>
      <c r="Y53" s="56"/>
      <c r="Z53" s="56"/>
      <c r="AA53" s="56"/>
      <c r="AB53" s="56"/>
      <c r="AC53" s="56"/>
      <c r="AD53" s="56"/>
      <c r="AE53" s="85" t="e">
        <f>IF(AND(DAY(AE45)&gt;=22,DAY(AE45)&lt;=28,AE46="土"),1,0)</f>
        <v>#VALUE!</v>
      </c>
      <c r="AF53" s="56"/>
      <c r="AG53" s="52"/>
      <c r="AH53" s="52"/>
      <c r="AJ53" s="56"/>
      <c r="AK53" s="56"/>
      <c r="AL53" s="56"/>
      <c r="AM53" s="56"/>
      <c r="AN53" s="56"/>
      <c r="AO53" s="56"/>
      <c r="AP53" s="85" t="e">
        <f>IF(AND(DAY(AP45)&gt;=22,DAY(AP45)&lt;=28,AP46="土"),1,0)</f>
        <v>#VALUE!</v>
      </c>
      <c r="AQ53" s="56"/>
      <c r="AR53" s="52"/>
      <c r="AS53" s="52"/>
      <c r="AV53" s="56"/>
      <c r="AW53" s="56"/>
      <c r="AX53" s="56"/>
      <c r="AY53" s="56"/>
      <c r="AZ53" s="56"/>
      <c r="BA53" s="56"/>
      <c r="BB53" s="85" t="e">
        <f>IF(AND(DAY(BB45)&gt;=22,DAY(BB45)&lt;=28,BB46="土"),1,0)</f>
        <v>#VALUE!</v>
      </c>
      <c r="BC53" s="56"/>
      <c r="BD53" s="52"/>
      <c r="BE53" s="52"/>
      <c r="BG53" s="56"/>
      <c r="BH53" s="56"/>
      <c r="BI53" s="56"/>
      <c r="BJ53" s="56"/>
      <c r="BK53" s="56"/>
      <c r="BL53" s="56"/>
      <c r="BM53" s="85" t="e">
        <f>IF(AND(DAY(BM45)&gt;=22,DAY(BM45)&lt;=28,BM46="土"),1,0)</f>
        <v>#VALUE!</v>
      </c>
      <c r="BN53" s="56"/>
      <c r="BO53" s="52"/>
      <c r="BP53" s="52"/>
      <c r="BU53" s="54">
        <f t="shared" si="12"/>
        <v>0</v>
      </c>
      <c r="BV53" s="54" t="str">
        <f t="shared" si="11"/>
        <v>OK</v>
      </c>
    </row>
    <row r="54" spans="1:74" ht="14.25" hidden="1" customHeight="1" x14ac:dyDescent="0.15">
      <c r="A54" s="52"/>
      <c r="B54" s="56"/>
      <c r="C54" s="56"/>
      <c r="D54" s="56"/>
      <c r="E54" s="56"/>
      <c r="F54" s="56"/>
      <c r="G54" s="56"/>
      <c r="H54" s="85" t="e">
        <f>IF(AND(DAY(H45)&gt;=22,DAY(H45)&lt;=28,H46="土",OR(H51="休",H51="雨")),1,0)</f>
        <v>#VALUE!</v>
      </c>
      <c r="I54" s="56"/>
      <c r="J54" s="52"/>
      <c r="K54" s="52"/>
      <c r="L54" s="52"/>
      <c r="M54" s="56"/>
      <c r="N54" s="56"/>
      <c r="O54" s="56"/>
      <c r="P54" s="56"/>
      <c r="Q54" s="56"/>
      <c r="R54" s="56"/>
      <c r="S54" s="85" t="e">
        <f>IF(AND(DAY(S45)&gt;=22,DAY(S45)&lt;=28,S46="土",OR(S51="休",S51="雨")),1,0)</f>
        <v>#VALUE!</v>
      </c>
      <c r="T54" s="56"/>
      <c r="U54" s="52"/>
      <c r="V54" s="52"/>
      <c r="Y54" s="56"/>
      <c r="Z54" s="56"/>
      <c r="AA54" s="56"/>
      <c r="AB54" s="56"/>
      <c r="AC54" s="56"/>
      <c r="AD54" s="56"/>
      <c r="AE54" s="85" t="e">
        <f>IF(AND(DAY(AE45)&gt;=22,DAY(AE45)&lt;=28,AE46="土",OR(AE51="休",AE51="雨")),1,0)</f>
        <v>#VALUE!</v>
      </c>
      <c r="AF54" s="56"/>
      <c r="AG54" s="52"/>
      <c r="AH54" s="52"/>
      <c r="AJ54" s="56"/>
      <c r="AK54" s="56"/>
      <c r="AL54" s="56"/>
      <c r="AM54" s="56"/>
      <c r="AN54" s="56"/>
      <c r="AO54" s="56"/>
      <c r="AP54" s="85" t="e">
        <f>IF(AND(DAY(AP45)&gt;=22,DAY(AP45)&lt;=28,AP46="土",OR(AP51="休",AP51="雨")),1,0)</f>
        <v>#VALUE!</v>
      </c>
      <c r="AQ54" s="56"/>
      <c r="AR54" s="52"/>
      <c r="AS54" s="52"/>
      <c r="AV54" s="56"/>
      <c r="AW54" s="56"/>
      <c r="AX54" s="56"/>
      <c r="AY54" s="56"/>
      <c r="AZ54" s="56"/>
      <c r="BA54" s="56"/>
      <c r="BB54" s="85" t="e">
        <f>IF(AND(DAY(BB45)&gt;=22,DAY(BB45)&lt;=28,BB46="土",OR(BB51="休",BB51="雨")),1,0)</f>
        <v>#VALUE!</v>
      </c>
      <c r="BC54" s="56"/>
      <c r="BD54" s="52"/>
      <c r="BE54" s="52"/>
      <c r="BG54" s="56"/>
      <c r="BH54" s="56"/>
      <c r="BI54" s="56"/>
      <c r="BJ54" s="56"/>
      <c r="BK54" s="56"/>
      <c r="BL54" s="56"/>
      <c r="BM54" s="85" t="e">
        <f>IF(AND(DAY(BM45)&gt;=22,DAY(BM45)&lt;=28,BM46="土",OR(BM51="休",BM51="雨")),1,0)</f>
        <v>#VALUE!</v>
      </c>
      <c r="BN54" s="56"/>
      <c r="BO54" s="52"/>
      <c r="BP54" s="52"/>
      <c r="BU54" s="54">
        <f t="shared" si="12"/>
        <v>0</v>
      </c>
      <c r="BV54" s="54" t="str">
        <f t="shared" si="11"/>
        <v>OK</v>
      </c>
    </row>
    <row r="55" spans="1:74" ht="14.25" hidden="1" customHeight="1" x14ac:dyDescent="0.15">
      <c r="A55" s="52"/>
      <c r="B55" s="56"/>
      <c r="C55" s="56"/>
      <c r="D55" s="56"/>
      <c r="E55" s="56"/>
      <c r="F55" s="56"/>
      <c r="G55" s="56"/>
      <c r="H55" s="85" t="e">
        <f>IF(AND(DAY(H45)&gt;=8,DAY(H45)&lt;=14,H46="土"),1,0)</f>
        <v>#VALUE!</v>
      </c>
      <c r="I55" s="56"/>
      <c r="J55" s="52"/>
      <c r="K55" s="52"/>
      <c r="L55" s="52"/>
      <c r="M55" s="56"/>
      <c r="N55" s="56"/>
      <c r="O55" s="56"/>
      <c r="P55" s="56"/>
      <c r="Q55" s="56"/>
      <c r="R55" s="56"/>
      <c r="S55" s="85" t="e">
        <f>IF(AND(DAY(S45)&gt;=8,DAY(S45)&lt;=14,S46="土"),1,0)</f>
        <v>#VALUE!</v>
      </c>
      <c r="T55" s="56"/>
      <c r="U55" s="52"/>
      <c r="V55" s="52"/>
      <c r="Y55" s="56"/>
      <c r="Z55" s="56"/>
      <c r="AA55" s="56"/>
      <c r="AB55" s="56"/>
      <c r="AC55" s="56"/>
      <c r="AD55" s="56"/>
      <c r="AE55" s="85" t="e">
        <f>IF(AND(DAY(AE45)&gt;=8,DAY(AE45)&lt;=14,AE46="土"),1,0)</f>
        <v>#VALUE!</v>
      </c>
      <c r="AF55" s="56"/>
      <c r="AG55" s="52"/>
      <c r="AH55" s="52"/>
      <c r="AJ55" s="56"/>
      <c r="AK55" s="56"/>
      <c r="AL55" s="56"/>
      <c r="AM55" s="56"/>
      <c r="AN55" s="56"/>
      <c r="AO55" s="56"/>
      <c r="AP55" s="85" t="e">
        <f>IF(AND(DAY(AP45)&gt;=8,DAY(AP45)&lt;=14,AP46="土"),1,0)</f>
        <v>#VALUE!</v>
      </c>
      <c r="AQ55" s="56"/>
      <c r="AR55" s="52"/>
      <c r="AS55" s="52"/>
      <c r="AV55" s="56"/>
      <c r="AW55" s="56"/>
      <c r="AX55" s="56"/>
      <c r="AY55" s="56"/>
      <c r="AZ55" s="56"/>
      <c r="BA55" s="56"/>
      <c r="BB55" s="85" t="e">
        <f>IF(AND(DAY(BB45)&gt;=8,DAY(BB45)&lt;=14,BB46="土"),1,0)</f>
        <v>#VALUE!</v>
      </c>
      <c r="BC55" s="56"/>
      <c r="BD55" s="52"/>
      <c r="BE55" s="52"/>
      <c r="BG55" s="56"/>
      <c r="BH55" s="56"/>
      <c r="BI55" s="56"/>
      <c r="BJ55" s="56"/>
      <c r="BK55" s="56"/>
      <c r="BL55" s="56"/>
      <c r="BM55" s="85" t="e">
        <f>IF(AND(DAY(BM45)&gt;=8,DAY(BM45)&lt;=14,BM46="土"),1,0)</f>
        <v>#VALUE!</v>
      </c>
      <c r="BN55" s="56"/>
      <c r="BO55" s="52"/>
      <c r="BP55" s="52"/>
      <c r="BU55" s="54">
        <f t="shared" si="12"/>
        <v>0</v>
      </c>
      <c r="BV55" s="54" t="str">
        <f t="shared" si="11"/>
        <v>OK</v>
      </c>
    </row>
    <row r="56" spans="1:74" ht="14.25" hidden="1" customHeight="1" x14ac:dyDescent="0.15">
      <c r="A56" s="52"/>
      <c r="B56" s="56"/>
      <c r="C56" s="56"/>
      <c r="D56" s="56"/>
      <c r="E56" s="56"/>
      <c r="F56" s="56"/>
      <c r="G56" s="56"/>
      <c r="H56" s="85" t="e">
        <f>IF(AND(DAY(H45)&gt;=8,DAY(H45)&lt;=14,H46="土",OR(H51="休",H51="雨")),1,0)</f>
        <v>#VALUE!</v>
      </c>
      <c r="I56" s="56"/>
      <c r="J56" s="52"/>
      <c r="K56" s="52"/>
      <c r="L56" s="52"/>
      <c r="M56" s="56"/>
      <c r="N56" s="56"/>
      <c r="O56" s="56"/>
      <c r="P56" s="56"/>
      <c r="Q56" s="56"/>
      <c r="R56" s="56"/>
      <c r="S56" s="85" t="e">
        <f>IF(AND(DAY(S45)&gt;=8,DAY(S45)&lt;=14,S46="土",OR(S51="休",S51="雨")),1,0)</f>
        <v>#VALUE!</v>
      </c>
      <c r="T56" s="56"/>
      <c r="U56" s="52"/>
      <c r="V56" s="52"/>
      <c r="Y56" s="56"/>
      <c r="Z56" s="56"/>
      <c r="AA56" s="56"/>
      <c r="AB56" s="56"/>
      <c r="AC56" s="56"/>
      <c r="AD56" s="56"/>
      <c r="AE56" s="85" t="e">
        <f>IF(AND(DAY(AE45)&gt;=8,DAY(AE45)&lt;=14,AE46="土",OR(AE51="休",AE51="雨")),1,0)</f>
        <v>#VALUE!</v>
      </c>
      <c r="AF56" s="56"/>
      <c r="AG56" s="52"/>
      <c r="AH56" s="52"/>
      <c r="AJ56" s="56"/>
      <c r="AK56" s="56"/>
      <c r="AL56" s="56"/>
      <c r="AM56" s="56"/>
      <c r="AN56" s="56"/>
      <c r="AO56" s="56"/>
      <c r="AP56" s="85" t="e">
        <f>IF(AND(DAY(AP45)&gt;=8,DAY(AP45)&lt;=14,AP46="土",OR(AP51="休",AP51="雨")),1,0)</f>
        <v>#VALUE!</v>
      </c>
      <c r="AQ56" s="56"/>
      <c r="AR56" s="52"/>
      <c r="AS56" s="52"/>
      <c r="AV56" s="56"/>
      <c r="AW56" s="56"/>
      <c r="AX56" s="56"/>
      <c r="AY56" s="56"/>
      <c r="AZ56" s="56"/>
      <c r="BA56" s="56"/>
      <c r="BB56" s="85" t="e">
        <f>IF(AND(DAY(BB45)&gt;=8,DAY(BB45)&lt;=14,BB46="土",OR(BB51="休",BB51="雨")),1,0)</f>
        <v>#VALUE!</v>
      </c>
      <c r="BC56" s="56"/>
      <c r="BD56" s="52"/>
      <c r="BE56" s="52"/>
      <c r="BG56" s="56"/>
      <c r="BH56" s="56"/>
      <c r="BI56" s="56"/>
      <c r="BJ56" s="56"/>
      <c r="BK56" s="56"/>
      <c r="BL56" s="56"/>
      <c r="BM56" s="85" t="e">
        <f>IF(AND(DAY(BM45)&gt;=8,DAY(BM45)&lt;=14,BM46="土",OR(BM51="休",BM51="雨")),1,0)</f>
        <v>#VALUE!</v>
      </c>
      <c r="BN56" s="56"/>
      <c r="BO56" s="52"/>
      <c r="BP56" s="52"/>
      <c r="BU56" s="54">
        <f t="shared" si="12"/>
        <v>0</v>
      </c>
      <c r="BV56" s="54" t="str">
        <f t="shared" si="11"/>
        <v>OK</v>
      </c>
    </row>
    <row r="57" spans="1:74" ht="14.25" customHeight="1" x14ac:dyDescent="0.15">
      <c r="A57" s="52"/>
      <c r="B57" s="56"/>
      <c r="C57" s="56"/>
      <c r="D57" s="56"/>
      <c r="E57" s="56"/>
      <c r="F57" s="56"/>
      <c r="G57" s="56"/>
      <c r="H57" s="56"/>
      <c r="I57" s="56"/>
      <c r="J57" s="52"/>
      <c r="K57" s="52"/>
      <c r="L57" s="52"/>
      <c r="M57" s="56"/>
      <c r="N57" s="56"/>
      <c r="O57" s="56"/>
      <c r="P57" s="56"/>
      <c r="Q57" s="56"/>
      <c r="R57" s="56"/>
      <c r="S57" s="56"/>
      <c r="T57" s="56"/>
      <c r="U57" s="52"/>
      <c r="V57" s="52"/>
      <c r="Y57" s="56"/>
      <c r="Z57" s="56"/>
      <c r="AA57" s="56"/>
      <c r="AB57" s="56"/>
      <c r="AC57" s="56"/>
      <c r="AD57" s="56"/>
      <c r="AE57" s="56"/>
      <c r="AF57" s="56"/>
      <c r="AG57" s="52"/>
      <c r="AH57" s="52"/>
      <c r="AJ57" s="56"/>
      <c r="AK57" s="56"/>
      <c r="AL57" s="56"/>
      <c r="AM57" s="56"/>
      <c r="AN57" s="56"/>
      <c r="AO57" s="56"/>
      <c r="AP57" s="56"/>
      <c r="AQ57" s="56"/>
      <c r="AR57" s="52"/>
      <c r="AS57" s="52"/>
      <c r="AV57" s="56"/>
      <c r="AW57" s="56"/>
      <c r="AX57" s="56"/>
      <c r="AY57" s="56"/>
      <c r="AZ57" s="56"/>
      <c r="BA57" s="56"/>
      <c r="BB57" s="56"/>
      <c r="BC57" s="56"/>
      <c r="BD57" s="52"/>
      <c r="BE57" s="52"/>
      <c r="BG57" s="56"/>
      <c r="BH57" s="56"/>
      <c r="BI57" s="56"/>
      <c r="BJ57" s="56"/>
      <c r="BK57" s="56"/>
      <c r="BL57" s="56"/>
      <c r="BM57" s="56"/>
      <c r="BN57" s="56"/>
      <c r="BO57" s="52"/>
      <c r="BP57" s="52"/>
    </row>
    <row r="58" spans="1:74" ht="14.25" customHeight="1" x14ac:dyDescent="0.15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</row>
    <row r="59" spans="1:74" ht="14.25" hidden="1" customHeight="1" x14ac:dyDescent="0.15">
      <c r="A59" s="52"/>
      <c r="B59" s="52"/>
      <c r="C59" s="66">
        <f>YEAR(I43+1)</f>
        <v>1900</v>
      </c>
      <c r="D59" s="66">
        <f>MONTH(I43+1)</f>
        <v>1</v>
      </c>
      <c r="E59" s="66">
        <f>DAY(I43+1)</f>
        <v>21</v>
      </c>
      <c r="F59" s="66"/>
      <c r="G59" s="66"/>
      <c r="H59" s="66"/>
      <c r="I59" s="66"/>
      <c r="J59" s="52"/>
      <c r="K59" s="52"/>
      <c r="L59" s="52"/>
      <c r="M59" s="52"/>
      <c r="N59" s="66">
        <f>YEAR(T43+1)</f>
        <v>1900</v>
      </c>
      <c r="O59" s="66">
        <f>MONTH(T43+1)</f>
        <v>3</v>
      </c>
      <c r="P59" s="66">
        <f>DAY(T43+1)</f>
        <v>17</v>
      </c>
      <c r="Q59" s="66"/>
      <c r="R59" s="66"/>
      <c r="S59" s="66"/>
      <c r="T59" s="66"/>
      <c r="U59" s="52"/>
      <c r="V59" s="52"/>
      <c r="Y59" s="52"/>
      <c r="Z59" s="66">
        <f>YEAR(AF43+1)</f>
        <v>1900</v>
      </c>
      <c r="AA59" s="66">
        <f>MONTH(AF43+1)</f>
        <v>5</v>
      </c>
      <c r="AB59" s="66">
        <f>DAY(AF43+1)</f>
        <v>12</v>
      </c>
      <c r="AC59" s="66"/>
      <c r="AD59" s="66"/>
      <c r="AE59" s="66"/>
      <c r="AF59" s="66"/>
      <c r="AG59" s="52"/>
      <c r="AH59" s="52"/>
      <c r="AJ59" s="52"/>
      <c r="AK59" s="66">
        <f>YEAR(AQ43+1)</f>
        <v>1900</v>
      </c>
      <c r="AL59" s="66">
        <f>MONTH(AQ43+1)</f>
        <v>7</v>
      </c>
      <c r="AM59" s="66">
        <f>DAY(AQ43+1)</f>
        <v>7</v>
      </c>
      <c r="AN59" s="66"/>
      <c r="AO59" s="66"/>
      <c r="AP59" s="66"/>
      <c r="AQ59" s="66"/>
      <c r="AR59" s="52"/>
      <c r="AS59" s="52"/>
      <c r="AV59" s="52"/>
      <c r="AW59" s="66">
        <f>YEAR(BC43+1)</f>
        <v>1900</v>
      </c>
      <c r="AX59" s="66">
        <f>MONTH(BC43+1)</f>
        <v>9</v>
      </c>
      <c r="AY59" s="66">
        <f>DAY(BC43+1)</f>
        <v>1</v>
      </c>
      <c r="AZ59" s="66"/>
      <c r="BA59" s="66"/>
      <c r="BB59" s="66"/>
      <c r="BC59" s="66"/>
      <c r="BD59" s="52"/>
      <c r="BE59" s="52"/>
      <c r="BG59" s="52"/>
      <c r="BH59" s="66">
        <f>YEAR(BN43+1)</f>
        <v>1900</v>
      </c>
      <c r="BI59" s="66">
        <f>MONTH(BN43+1)</f>
        <v>10</v>
      </c>
      <c r="BJ59" s="66">
        <f>DAY(BN43+1)</f>
        <v>27</v>
      </c>
      <c r="BK59" s="66"/>
      <c r="BL59" s="66"/>
      <c r="BM59" s="66"/>
      <c r="BN59" s="66"/>
      <c r="BO59" s="52"/>
      <c r="BP59" s="52"/>
    </row>
    <row r="60" spans="1:74" ht="14.25" hidden="1" customHeight="1" x14ac:dyDescent="0.15">
      <c r="A60" s="52"/>
      <c r="B60" s="52"/>
      <c r="C60" s="67">
        <f>I43+1</f>
        <v>21</v>
      </c>
      <c r="D60" s="67">
        <f>C60+1</f>
        <v>22</v>
      </c>
      <c r="E60" s="67">
        <f t="shared" ref="E60:I60" si="37">D60+1</f>
        <v>23</v>
      </c>
      <c r="F60" s="67">
        <f t="shared" si="37"/>
        <v>24</v>
      </c>
      <c r="G60" s="67">
        <f t="shared" si="37"/>
        <v>25</v>
      </c>
      <c r="H60" s="67">
        <f t="shared" si="37"/>
        <v>26</v>
      </c>
      <c r="I60" s="67">
        <f t="shared" si="37"/>
        <v>27</v>
      </c>
      <c r="J60" s="52"/>
      <c r="K60" s="52"/>
      <c r="L60" s="52"/>
      <c r="M60" s="52"/>
      <c r="N60" s="67">
        <f>T43+1</f>
        <v>77</v>
      </c>
      <c r="O60" s="67">
        <f t="shared" ref="O60:T60" si="38">N60+1</f>
        <v>78</v>
      </c>
      <c r="P60" s="67">
        <f t="shared" si="38"/>
        <v>79</v>
      </c>
      <c r="Q60" s="67">
        <f t="shared" si="38"/>
        <v>80</v>
      </c>
      <c r="R60" s="67">
        <f t="shared" si="38"/>
        <v>81</v>
      </c>
      <c r="S60" s="67">
        <f t="shared" si="38"/>
        <v>82</v>
      </c>
      <c r="T60" s="67">
        <f t="shared" si="38"/>
        <v>83</v>
      </c>
      <c r="U60" s="52"/>
      <c r="V60" s="52"/>
      <c r="Y60" s="52"/>
      <c r="Z60" s="67">
        <f>AF43+1</f>
        <v>133</v>
      </c>
      <c r="AA60" s="67">
        <f t="shared" ref="AA60:AF60" si="39">Z60+1</f>
        <v>134</v>
      </c>
      <c r="AB60" s="67">
        <f t="shared" si="39"/>
        <v>135</v>
      </c>
      <c r="AC60" s="67">
        <f t="shared" si="39"/>
        <v>136</v>
      </c>
      <c r="AD60" s="67">
        <f t="shared" si="39"/>
        <v>137</v>
      </c>
      <c r="AE60" s="67">
        <f t="shared" si="39"/>
        <v>138</v>
      </c>
      <c r="AF60" s="67">
        <f t="shared" si="39"/>
        <v>139</v>
      </c>
      <c r="AG60" s="52"/>
      <c r="AH60" s="52"/>
      <c r="AJ60" s="52"/>
      <c r="AK60" s="67">
        <f>AQ43+1</f>
        <v>189</v>
      </c>
      <c r="AL60" s="67">
        <f t="shared" ref="AL60:AQ60" si="40">AK60+1</f>
        <v>190</v>
      </c>
      <c r="AM60" s="67">
        <f t="shared" si="40"/>
        <v>191</v>
      </c>
      <c r="AN60" s="67">
        <f t="shared" si="40"/>
        <v>192</v>
      </c>
      <c r="AO60" s="67">
        <f t="shared" si="40"/>
        <v>193</v>
      </c>
      <c r="AP60" s="67">
        <f t="shared" si="40"/>
        <v>194</v>
      </c>
      <c r="AQ60" s="67">
        <f t="shared" si="40"/>
        <v>195</v>
      </c>
      <c r="AR60" s="52"/>
      <c r="AS60" s="52"/>
      <c r="AV60" s="52"/>
      <c r="AW60" s="67">
        <f>BC43+1</f>
        <v>245</v>
      </c>
      <c r="AX60" s="67">
        <f t="shared" ref="AX60:BC60" si="41">AW60+1</f>
        <v>246</v>
      </c>
      <c r="AY60" s="67">
        <f t="shared" si="41"/>
        <v>247</v>
      </c>
      <c r="AZ60" s="67">
        <f t="shared" si="41"/>
        <v>248</v>
      </c>
      <c r="BA60" s="67">
        <f t="shared" si="41"/>
        <v>249</v>
      </c>
      <c r="BB60" s="67">
        <f t="shared" si="41"/>
        <v>250</v>
      </c>
      <c r="BC60" s="67">
        <f t="shared" si="41"/>
        <v>251</v>
      </c>
      <c r="BD60" s="52"/>
      <c r="BE60" s="52"/>
      <c r="BG60" s="52"/>
      <c r="BH60" s="67">
        <f>BN43+1</f>
        <v>301</v>
      </c>
      <c r="BI60" s="67">
        <f t="shared" ref="BI60:BN60" si="42">BH60+1</f>
        <v>302</v>
      </c>
      <c r="BJ60" s="67">
        <f t="shared" si="42"/>
        <v>303</v>
      </c>
      <c r="BK60" s="67">
        <f t="shared" si="42"/>
        <v>304</v>
      </c>
      <c r="BL60" s="67">
        <f t="shared" si="42"/>
        <v>305</v>
      </c>
      <c r="BM60" s="67">
        <f t="shared" si="42"/>
        <v>306</v>
      </c>
      <c r="BN60" s="67">
        <f t="shared" si="42"/>
        <v>307</v>
      </c>
      <c r="BO60" s="52"/>
      <c r="BP60" s="52"/>
    </row>
    <row r="61" spans="1:74" ht="14.25" customHeight="1" x14ac:dyDescent="0.15">
      <c r="A61" s="52"/>
      <c r="B61" s="68" t="s">
        <v>14</v>
      </c>
      <c r="C61" s="69">
        <f>DATE($C59,$D59,1)</f>
        <v>1</v>
      </c>
      <c r="D61" s="70"/>
      <c r="E61" s="70"/>
      <c r="F61" s="70"/>
      <c r="G61" s="70"/>
      <c r="H61" s="70"/>
      <c r="I61" s="70"/>
      <c r="J61" s="70"/>
      <c r="K61" s="71"/>
      <c r="L61" s="52"/>
      <c r="M61" s="68" t="s">
        <v>14</v>
      </c>
      <c r="N61" s="69">
        <f>DATE($N59,$O59,1)</f>
        <v>61</v>
      </c>
      <c r="O61" s="70"/>
      <c r="P61" s="70"/>
      <c r="Q61" s="70"/>
      <c r="R61" s="70"/>
      <c r="S61" s="70"/>
      <c r="T61" s="70"/>
      <c r="U61" s="70"/>
      <c r="V61" s="71"/>
      <c r="Y61" s="68" t="s">
        <v>14</v>
      </c>
      <c r="Z61" s="69">
        <f>DATE($Z59,$AA59,1)</f>
        <v>122</v>
      </c>
      <c r="AA61" s="70"/>
      <c r="AB61" s="70"/>
      <c r="AC61" s="70"/>
      <c r="AD61" s="70"/>
      <c r="AE61" s="70"/>
      <c r="AF61" s="70"/>
      <c r="AG61" s="70"/>
      <c r="AH61" s="71"/>
      <c r="AJ61" s="68" t="s">
        <v>14</v>
      </c>
      <c r="AK61" s="69">
        <f>DATE($AK59,$AL59,1)</f>
        <v>183</v>
      </c>
      <c r="AL61" s="70"/>
      <c r="AM61" s="70"/>
      <c r="AN61" s="70"/>
      <c r="AO61" s="70"/>
      <c r="AP61" s="70"/>
      <c r="AQ61" s="70"/>
      <c r="AR61" s="70"/>
      <c r="AS61" s="71"/>
      <c r="AV61" s="68" t="s">
        <v>14</v>
      </c>
      <c r="AW61" s="69">
        <f>DATE($AW59,$AX59,1)</f>
        <v>245</v>
      </c>
      <c r="AX61" s="70"/>
      <c r="AY61" s="70"/>
      <c r="AZ61" s="70"/>
      <c r="BA61" s="70"/>
      <c r="BB61" s="70"/>
      <c r="BC61" s="70"/>
      <c r="BD61" s="70"/>
      <c r="BE61" s="71"/>
      <c r="BG61" s="68" t="s">
        <v>14</v>
      </c>
      <c r="BH61" s="69">
        <f>DATE($BH59,$BI59,1)</f>
        <v>275</v>
      </c>
      <c r="BI61" s="70"/>
      <c r="BJ61" s="70"/>
      <c r="BK61" s="70"/>
      <c r="BL61" s="70"/>
      <c r="BM61" s="70"/>
      <c r="BN61" s="70"/>
      <c r="BO61" s="70"/>
      <c r="BP61" s="71"/>
    </row>
    <row r="62" spans="1:74" ht="14.25" customHeight="1" x14ac:dyDescent="0.15">
      <c r="A62" s="52"/>
      <c r="B62" s="72" t="s">
        <v>59</v>
      </c>
      <c r="C62" s="73" t="str">
        <f>IF(I43&lt;$G$5,I45+1,"")</f>
        <v/>
      </c>
      <c r="D62" s="74" t="str">
        <f t="shared" ref="D62:I62" si="43">IF(C60&lt;$G$5,C62+1,"")</f>
        <v/>
      </c>
      <c r="E62" s="74" t="str">
        <f t="shared" si="43"/>
        <v/>
      </c>
      <c r="F62" s="74" t="str">
        <f t="shared" si="43"/>
        <v/>
      </c>
      <c r="G62" s="74" t="str">
        <f t="shared" si="43"/>
        <v/>
      </c>
      <c r="H62" s="74" t="str">
        <f t="shared" si="43"/>
        <v/>
      </c>
      <c r="I62" s="74" t="str">
        <f t="shared" si="43"/>
        <v/>
      </c>
      <c r="J62" s="75" t="s">
        <v>16</v>
      </c>
      <c r="K62" s="76">
        <f>COUNTIFS(C63:I63,"土",C64:I64,"")+COUNTIFS(C63:I63,"日",C64:I64,"")</f>
        <v>0</v>
      </c>
      <c r="L62" s="52"/>
      <c r="M62" s="72" t="s">
        <v>59</v>
      </c>
      <c r="N62" s="73" t="str">
        <f>IF(T43&lt;$G$5,T45+1,"")</f>
        <v/>
      </c>
      <c r="O62" s="74" t="str">
        <f t="shared" ref="O62:T62" si="44">IF(N60&lt;$G$5,N62+1,"")</f>
        <v/>
      </c>
      <c r="P62" s="74" t="str">
        <f t="shared" si="44"/>
        <v/>
      </c>
      <c r="Q62" s="74" t="str">
        <f t="shared" si="44"/>
        <v/>
      </c>
      <c r="R62" s="74" t="str">
        <f t="shared" si="44"/>
        <v/>
      </c>
      <c r="S62" s="74" t="str">
        <f t="shared" si="44"/>
        <v/>
      </c>
      <c r="T62" s="74" t="str">
        <f t="shared" si="44"/>
        <v/>
      </c>
      <c r="U62" s="75" t="s">
        <v>16</v>
      </c>
      <c r="V62" s="76">
        <f>COUNTIFS(N63:T63,"土",N64:T64,"")+COUNTIFS(N63:T63,"日",N64:T64,"")</f>
        <v>0</v>
      </c>
      <c r="Y62" s="72" t="s">
        <v>59</v>
      </c>
      <c r="Z62" s="73" t="str">
        <f>IF(AF43&lt;$G$5,AF45+1,"")</f>
        <v/>
      </c>
      <c r="AA62" s="74" t="str">
        <f t="shared" ref="AA62:AF62" si="45">IF(Z60&lt;$G$5,Z62+1,"")</f>
        <v/>
      </c>
      <c r="AB62" s="74" t="str">
        <f t="shared" si="45"/>
        <v/>
      </c>
      <c r="AC62" s="74" t="str">
        <f t="shared" si="45"/>
        <v/>
      </c>
      <c r="AD62" s="74" t="str">
        <f t="shared" si="45"/>
        <v/>
      </c>
      <c r="AE62" s="74" t="str">
        <f t="shared" si="45"/>
        <v/>
      </c>
      <c r="AF62" s="74" t="str">
        <f t="shared" si="45"/>
        <v/>
      </c>
      <c r="AG62" s="75" t="s">
        <v>16</v>
      </c>
      <c r="AH62" s="76">
        <f>COUNTIFS(Z63:AF63,"土",Z64:AF64,"")+COUNTIFS(Z63:AF63,"日",Z64:AF64,"")</f>
        <v>0</v>
      </c>
      <c r="AJ62" s="72" t="s">
        <v>59</v>
      </c>
      <c r="AK62" s="73" t="str">
        <f>IF(AQ43&lt;$G$5,AQ45+1,"")</f>
        <v/>
      </c>
      <c r="AL62" s="74" t="str">
        <f t="shared" ref="AL62:AQ62" si="46">IF(AK60&lt;$G$5,AK62+1,"")</f>
        <v/>
      </c>
      <c r="AM62" s="74" t="str">
        <f t="shared" si="46"/>
        <v/>
      </c>
      <c r="AN62" s="74" t="str">
        <f t="shared" si="46"/>
        <v/>
      </c>
      <c r="AO62" s="74" t="str">
        <f t="shared" si="46"/>
        <v/>
      </c>
      <c r="AP62" s="74" t="str">
        <f t="shared" si="46"/>
        <v/>
      </c>
      <c r="AQ62" s="74" t="str">
        <f t="shared" si="46"/>
        <v/>
      </c>
      <c r="AR62" s="75" t="s">
        <v>16</v>
      </c>
      <c r="AS62" s="76">
        <f>COUNTIFS(AK63:AQ63,"土",AK64:AQ64,"")+COUNTIFS(AK63:AQ63,"日",AK64:AQ64,"")</f>
        <v>0</v>
      </c>
      <c r="AV62" s="72" t="s">
        <v>59</v>
      </c>
      <c r="AW62" s="73" t="str">
        <f>IF(BC43&lt;$G$5,BC45+1,"")</f>
        <v/>
      </c>
      <c r="AX62" s="74" t="str">
        <f t="shared" ref="AX62:BC62" si="47">IF(AW60&lt;$G$5,AW62+1,"")</f>
        <v/>
      </c>
      <c r="AY62" s="74" t="str">
        <f t="shared" si="47"/>
        <v/>
      </c>
      <c r="AZ62" s="74" t="str">
        <f t="shared" si="47"/>
        <v/>
      </c>
      <c r="BA62" s="74" t="str">
        <f t="shared" si="47"/>
        <v/>
      </c>
      <c r="BB62" s="74" t="str">
        <f t="shared" si="47"/>
        <v/>
      </c>
      <c r="BC62" s="74" t="str">
        <f t="shared" si="47"/>
        <v/>
      </c>
      <c r="BD62" s="75" t="s">
        <v>16</v>
      </c>
      <c r="BE62" s="76">
        <f>COUNTIFS(AW63:BC63,"土",AW64:BC64,"")+COUNTIFS(AW63:BC63,"日",AW64:BC64,"")</f>
        <v>0</v>
      </c>
      <c r="BG62" s="72" t="s">
        <v>59</v>
      </c>
      <c r="BH62" s="73" t="str">
        <f>IF(BN43&lt;$G$5,BN45+1,"")</f>
        <v/>
      </c>
      <c r="BI62" s="74" t="str">
        <f t="shared" ref="BI62:BN62" si="48">IF(BH60&lt;$G$5,BH62+1,"")</f>
        <v/>
      </c>
      <c r="BJ62" s="74" t="str">
        <f t="shared" si="48"/>
        <v/>
      </c>
      <c r="BK62" s="74" t="str">
        <f t="shared" si="48"/>
        <v/>
      </c>
      <c r="BL62" s="74" t="str">
        <f t="shared" si="48"/>
        <v/>
      </c>
      <c r="BM62" s="74" t="str">
        <f t="shared" si="48"/>
        <v/>
      </c>
      <c r="BN62" s="74" t="str">
        <f t="shared" si="48"/>
        <v/>
      </c>
      <c r="BO62" s="75" t="s">
        <v>16</v>
      </c>
      <c r="BP62" s="76">
        <f>COUNTIFS(BH63:BN63,"土",BH64:BN64,"")+COUNTIFS(BH63:BN63,"日",BH64:BN64,"")</f>
        <v>0</v>
      </c>
    </row>
    <row r="63" spans="1:74" ht="14.25" customHeight="1" x14ac:dyDescent="0.15">
      <c r="A63" s="52"/>
      <c r="B63" s="72" t="s">
        <v>5</v>
      </c>
      <c r="C63" s="77" t="str">
        <f>IF(C62="","","土")</f>
        <v/>
      </c>
      <c r="D63" s="77" t="str">
        <f>IF(D62="","","日")</f>
        <v/>
      </c>
      <c r="E63" s="77" t="str">
        <f>IF(E62="","","月")</f>
        <v/>
      </c>
      <c r="F63" s="77" t="str">
        <f>IF(F62="","","火")</f>
        <v/>
      </c>
      <c r="G63" s="77" t="str">
        <f>IF(G62="","","水")</f>
        <v/>
      </c>
      <c r="H63" s="77" t="str">
        <f>IF(H62="","","木")</f>
        <v/>
      </c>
      <c r="I63" s="77" t="str">
        <f>IF(I62="","","金")</f>
        <v/>
      </c>
      <c r="J63" s="78" t="s">
        <v>60</v>
      </c>
      <c r="K63" s="79">
        <f>COUNTIF(C64:I64,"夏休")+COUNTIF(C64:I64,"冬休")+COUNTIF(C64:I64,"中止")+COUNTIF(C64:I64,"制作中")</f>
        <v>0</v>
      </c>
      <c r="L63" s="52"/>
      <c r="M63" s="72" t="s">
        <v>5</v>
      </c>
      <c r="N63" s="77" t="str">
        <f>IF(N62="","","土")</f>
        <v/>
      </c>
      <c r="O63" s="77" t="str">
        <f>IF(O62="","","日")</f>
        <v/>
      </c>
      <c r="P63" s="77" t="str">
        <f>IF(P62="","","月")</f>
        <v/>
      </c>
      <c r="Q63" s="77" t="str">
        <f>IF(Q62="","","火")</f>
        <v/>
      </c>
      <c r="R63" s="77" t="str">
        <f>IF(R62="","","水")</f>
        <v/>
      </c>
      <c r="S63" s="77" t="str">
        <f>IF(S62="","","木")</f>
        <v/>
      </c>
      <c r="T63" s="77" t="str">
        <f>IF(T62="","","金")</f>
        <v/>
      </c>
      <c r="U63" s="78" t="s">
        <v>60</v>
      </c>
      <c r="V63" s="79">
        <f>COUNTIF(N64:T64,"夏休")+COUNTIF(N64:T64,"冬休")+COUNTIF(N64:T64,"中止")+COUNTIF(N64:T64,"制作中")</f>
        <v>0</v>
      </c>
      <c r="Y63" s="72" t="s">
        <v>5</v>
      </c>
      <c r="Z63" s="77" t="str">
        <f>IF(Z62="","","土")</f>
        <v/>
      </c>
      <c r="AA63" s="77" t="str">
        <f>IF(AA62="","","日")</f>
        <v/>
      </c>
      <c r="AB63" s="77" t="str">
        <f>IF(AB62="","","月")</f>
        <v/>
      </c>
      <c r="AC63" s="77" t="str">
        <f>IF(AC62="","","火")</f>
        <v/>
      </c>
      <c r="AD63" s="77" t="str">
        <f>IF(AD62="","","水")</f>
        <v/>
      </c>
      <c r="AE63" s="77" t="str">
        <f>IF(AE62="","","木")</f>
        <v/>
      </c>
      <c r="AF63" s="77" t="str">
        <f>IF(AF62="","","金")</f>
        <v/>
      </c>
      <c r="AG63" s="78" t="s">
        <v>60</v>
      </c>
      <c r="AH63" s="79">
        <f>COUNTIF(Z64:AF64,"夏休")+COUNTIF(Z64:AF64,"冬休")+COUNTIF(Z64:AF64,"中止")+COUNTIF(Z64:AF64,"制作中")</f>
        <v>0</v>
      </c>
      <c r="AJ63" s="72" t="s">
        <v>5</v>
      </c>
      <c r="AK63" s="77" t="str">
        <f>IF(AK62="","","土")</f>
        <v/>
      </c>
      <c r="AL63" s="77" t="str">
        <f>IF(AL62="","","日")</f>
        <v/>
      </c>
      <c r="AM63" s="77" t="str">
        <f>IF(AM62="","","月")</f>
        <v/>
      </c>
      <c r="AN63" s="77" t="str">
        <f>IF(AN62="","","火")</f>
        <v/>
      </c>
      <c r="AO63" s="77" t="str">
        <f>IF(AO62="","","水")</f>
        <v/>
      </c>
      <c r="AP63" s="77" t="str">
        <f>IF(AP62="","","木")</f>
        <v/>
      </c>
      <c r="AQ63" s="77" t="str">
        <f>IF(AQ62="","","金")</f>
        <v/>
      </c>
      <c r="AR63" s="78" t="s">
        <v>60</v>
      </c>
      <c r="AS63" s="79">
        <f>COUNTIF(AK64:AQ64,"夏休")+COUNTIF(AK64:AQ64,"冬休")+COUNTIF(AK64:AQ64,"中止")+COUNTIF(AK64:AQ64,"制作中")</f>
        <v>0</v>
      </c>
      <c r="AV63" s="72" t="s">
        <v>5</v>
      </c>
      <c r="AW63" s="77" t="str">
        <f>IF(AW62="","","土")</f>
        <v/>
      </c>
      <c r="AX63" s="77" t="str">
        <f>IF(AX62="","","日")</f>
        <v/>
      </c>
      <c r="AY63" s="77" t="str">
        <f>IF(AY62="","","月")</f>
        <v/>
      </c>
      <c r="AZ63" s="77" t="str">
        <f>IF(AZ62="","","火")</f>
        <v/>
      </c>
      <c r="BA63" s="77" t="str">
        <f>IF(BA62="","","水")</f>
        <v/>
      </c>
      <c r="BB63" s="77" t="str">
        <f>IF(BB62="","","木")</f>
        <v/>
      </c>
      <c r="BC63" s="77" t="str">
        <f>IF(BC62="","","金")</f>
        <v/>
      </c>
      <c r="BD63" s="78" t="s">
        <v>60</v>
      </c>
      <c r="BE63" s="79">
        <f>COUNTIF(AW64:BC64,"夏休")+COUNTIF(AW64:BC64,"冬休")+COUNTIF(AW64:BC64,"中止")+COUNTIF(AW64:BC64,"制作中")</f>
        <v>0</v>
      </c>
      <c r="BG63" s="72" t="s">
        <v>5</v>
      </c>
      <c r="BH63" s="77" t="str">
        <f>IF(BH62="","","土")</f>
        <v/>
      </c>
      <c r="BI63" s="77" t="str">
        <f>IF(BI62="","","日")</f>
        <v/>
      </c>
      <c r="BJ63" s="77" t="str">
        <f>IF(BJ62="","","月")</f>
        <v/>
      </c>
      <c r="BK63" s="77" t="str">
        <f>IF(BK62="","","火")</f>
        <v/>
      </c>
      <c r="BL63" s="77" t="str">
        <f>IF(BL62="","","水")</f>
        <v/>
      </c>
      <c r="BM63" s="77" t="str">
        <f>IF(BM62="","","木")</f>
        <v/>
      </c>
      <c r="BN63" s="77" t="str">
        <f>IF(BN62="","","金")</f>
        <v/>
      </c>
      <c r="BO63" s="78" t="s">
        <v>60</v>
      </c>
      <c r="BP63" s="79">
        <f>COUNTIF(BH64:BN64,"夏休")+COUNTIF(BH64:BN64,"冬休")+COUNTIF(BH64:BN64,"中止")+COUNTIF(BH64:BN64,"制作中")</f>
        <v>0</v>
      </c>
    </row>
    <row r="64" spans="1:74" ht="14.25" customHeight="1" x14ac:dyDescent="0.15">
      <c r="A64" s="52"/>
      <c r="B64" s="166" t="s">
        <v>60</v>
      </c>
      <c r="C64" s="167"/>
      <c r="D64" s="169"/>
      <c r="E64" s="169"/>
      <c r="F64" s="169"/>
      <c r="G64" s="169"/>
      <c r="H64" s="169"/>
      <c r="I64" s="174"/>
      <c r="J64" s="78" t="s">
        <v>2</v>
      </c>
      <c r="K64" s="79">
        <f>COUNT(C62:I62)-K63</f>
        <v>0</v>
      </c>
      <c r="L64" s="52"/>
      <c r="M64" s="166" t="s">
        <v>60</v>
      </c>
      <c r="N64" s="167"/>
      <c r="O64" s="169"/>
      <c r="P64" s="169"/>
      <c r="Q64" s="169"/>
      <c r="R64" s="169"/>
      <c r="S64" s="169"/>
      <c r="T64" s="174"/>
      <c r="U64" s="78" t="s">
        <v>2</v>
      </c>
      <c r="V64" s="79">
        <f>COUNT(N62:T62)-V63</f>
        <v>0</v>
      </c>
      <c r="Y64" s="166" t="s">
        <v>60</v>
      </c>
      <c r="Z64" s="167"/>
      <c r="AA64" s="169"/>
      <c r="AB64" s="169"/>
      <c r="AC64" s="169"/>
      <c r="AD64" s="169"/>
      <c r="AE64" s="169"/>
      <c r="AF64" s="174"/>
      <c r="AG64" s="78" t="s">
        <v>2</v>
      </c>
      <c r="AH64" s="79">
        <f>COUNT(Z62:AF62)-AH63</f>
        <v>0</v>
      </c>
      <c r="AJ64" s="166" t="s">
        <v>60</v>
      </c>
      <c r="AK64" s="167"/>
      <c r="AL64" s="169"/>
      <c r="AM64" s="169"/>
      <c r="AN64" s="169"/>
      <c r="AO64" s="169"/>
      <c r="AP64" s="169"/>
      <c r="AQ64" s="174"/>
      <c r="AR64" s="78" t="s">
        <v>2</v>
      </c>
      <c r="AS64" s="79">
        <f>COUNT(AK62:AQ62)-AS63</f>
        <v>0</v>
      </c>
      <c r="AV64" s="166" t="s">
        <v>60</v>
      </c>
      <c r="AW64" s="167"/>
      <c r="AX64" s="169"/>
      <c r="AY64" s="169"/>
      <c r="AZ64" s="169"/>
      <c r="BA64" s="169"/>
      <c r="BB64" s="169"/>
      <c r="BC64" s="174"/>
      <c r="BD64" s="78" t="s">
        <v>2</v>
      </c>
      <c r="BE64" s="79">
        <f>COUNT(AW62:BC62)-BE63</f>
        <v>0</v>
      </c>
      <c r="BG64" s="166" t="s">
        <v>60</v>
      </c>
      <c r="BH64" s="167"/>
      <c r="BI64" s="169"/>
      <c r="BJ64" s="169"/>
      <c r="BK64" s="169"/>
      <c r="BL64" s="169"/>
      <c r="BM64" s="169"/>
      <c r="BN64" s="174"/>
      <c r="BO64" s="78" t="s">
        <v>2</v>
      </c>
      <c r="BP64" s="79">
        <f>COUNT(BH62:BN62)-BP63</f>
        <v>0</v>
      </c>
    </row>
    <row r="65" spans="1:74" ht="14.25" customHeight="1" x14ac:dyDescent="0.15">
      <c r="A65" s="52"/>
      <c r="B65" s="166"/>
      <c r="C65" s="168"/>
      <c r="D65" s="170"/>
      <c r="E65" s="170"/>
      <c r="F65" s="170"/>
      <c r="G65" s="170"/>
      <c r="H65" s="170"/>
      <c r="I65" s="175"/>
      <c r="J65" s="78" t="s">
        <v>6</v>
      </c>
      <c r="K65" s="79">
        <f>COUNTIF(C66:I67,"休")</f>
        <v>0</v>
      </c>
      <c r="L65" s="52"/>
      <c r="M65" s="166"/>
      <c r="N65" s="168"/>
      <c r="O65" s="170"/>
      <c r="P65" s="170"/>
      <c r="Q65" s="170"/>
      <c r="R65" s="170"/>
      <c r="S65" s="170"/>
      <c r="T65" s="175"/>
      <c r="U65" s="78" t="s">
        <v>6</v>
      </c>
      <c r="V65" s="79">
        <f>COUNTIF(N66:T67,"休")</f>
        <v>0</v>
      </c>
      <c r="Y65" s="166"/>
      <c r="Z65" s="168"/>
      <c r="AA65" s="170"/>
      <c r="AB65" s="170"/>
      <c r="AC65" s="170"/>
      <c r="AD65" s="170"/>
      <c r="AE65" s="170"/>
      <c r="AF65" s="175"/>
      <c r="AG65" s="78" t="s">
        <v>6</v>
      </c>
      <c r="AH65" s="79">
        <f>COUNTIF(Z66:AF67,"休")</f>
        <v>0</v>
      </c>
      <c r="AJ65" s="166"/>
      <c r="AK65" s="168"/>
      <c r="AL65" s="170"/>
      <c r="AM65" s="170"/>
      <c r="AN65" s="170"/>
      <c r="AO65" s="170"/>
      <c r="AP65" s="170"/>
      <c r="AQ65" s="175"/>
      <c r="AR65" s="78" t="s">
        <v>6</v>
      </c>
      <c r="AS65" s="79">
        <f>COUNTIF(AK66:AQ67,"休")</f>
        <v>0</v>
      </c>
      <c r="AV65" s="166"/>
      <c r="AW65" s="168"/>
      <c r="AX65" s="170"/>
      <c r="AY65" s="170"/>
      <c r="AZ65" s="170"/>
      <c r="BA65" s="170"/>
      <c r="BB65" s="170"/>
      <c r="BC65" s="175"/>
      <c r="BD65" s="78" t="s">
        <v>6</v>
      </c>
      <c r="BE65" s="79">
        <f>COUNTIF(AW66:BC67,"休")</f>
        <v>0</v>
      </c>
      <c r="BG65" s="166"/>
      <c r="BH65" s="168"/>
      <c r="BI65" s="170"/>
      <c r="BJ65" s="170"/>
      <c r="BK65" s="170"/>
      <c r="BL65" s="170"/>
      <c r="BM65" s="170"/>
      <c r="BN65" s="175"/>
      <c r="BO65" s="78" t="s">
        <v>6</v>
      </c>
      <c r="BP65" s="79">
        <f>COUNTIF(BH66:BN67,"休")</f>
        <v>0</v>
      </c>
    </row>
    <row r="66" spans="1:74" ht="14.25" customHeight="1" x14ac:dyDescent="0.15">
      <c r="A66" s="52"/>
      <c r="B66" s="166" t="s">
        <v>0</v>
      </c>
      <c r="C66" s="176"/>
      <c r="D66" s="177"/>
      <c r="E66" s="177"/>
      <c r="F66" s="177"/>
      <c r="G66" s="177"/>
      <c r="H66" s="177"/>
      <c r="I66" s="178"/>
      <c r="J66" s="78" t="s">
        <v>8</v>
      </c>
      <c r="K66" s="82" t="e">
        <f>K65/K64</f>
        <v>#DIV/0!</v>
      </c>
      <c r="L66" s="52"/>
      <c r="M66" s="166" t="s">
        <v>0</v>
      </c>
      <c r="N66" s="176"/>
      <c r="O66" s="177"/>
      <c r="P66" s="177"/>
      <c r="Q66" s="177"/>
      <c r="R66" s="177"/>
      <c r="S66" s="177"/>
      <c r="T66" s="178"/>
      <c r="U66" s="78" t="s">
        <v>8</v>
      </c>
      <c r="V66" s="82" t="e">
        <f>V65/V64</f>
        <v>#DIV/0!</v>
      </c>
      <c r="Y66" s="166" t="s">
        <v>0</v>
      </c>
      <c r="Z66" s="176"/>
      <c r="AA66" s="177"/>
      <c r="AB66" s="177"/>
      <c r="AC66" s="177"/>
      <c r="AD66" s="177"/>
      <c r="AE66" s="177"/>
      <c r="AF66" s="178"/>
      <c r="AG66" s="78" t="s">
        <v>8</v>
      </c>
      <c r="AH66" s="82" t="e">
        <f>AH65/AH64</f>
        <v>#DIV/0!</v>
      </c>
      <c r="AJ66" s="166" t="s">
        <v>0</v>
      </c>
      <c r="AK66" s="176"/>
      <c r="AL66" s="177"/>
      <c r="AM66" s="177"/>
      <c r="AN66" s="177"/>
      <c r="AO66" s="177"/>
      <c r="AP66" s="177"/>
      <c r="AQ66" s="178"/>
      <c r="AR66" s="78" t="s">
        <v>8</v>
      </c>
      <c r="AS66" s="82" t="e">
        <f>AS65/AS64</f>
        <v>#DIV/0!</v>
      </c>
      <c r="AV66" s="166" t="s">
        <v>0</v>
      </c>
      <c r="AW66" s="176"/>
      <c r="AX66" s="177"/>
      <c r="AY66" s="177"/>
      <c r="AZ66" s="177"/>
      <c r="BA66" s="177"/>
      <c r="BB66" s="177"/>
      <c r="BC66" s="178"/>
      <c r="BD66" s="78" t="s">
        <v>8</v>
      </c>
      <c r="BE66" s="82" t="e">
        <f>BE65/BE64</f>
        <v>#DIV/0!</v>
      </c>
      <c r="BG66" s="166" t="s">
        <v>0</v>
      </c>
      <c r="BH66" s="176"/>
      <c r="BI66" s="177"/>
      <c r="BJ66" s="177"/>
      <c r="BK66" s="177"/>
      <c r="BL66" s="177"/>
      <c r="BM66" s="177"/>
      <c r="BN66" s="178"/>
      <c r="BO66" s="78" t="s">
        <v>8</v>
      </c>
      <c r="BP66" s="82" t="e">
        <f>BP65/BP64</f>
        <v>#DIV/0!</v>
      </c>
    </row>
    <row r="67" spans="1:74" ht="14.25" customHeight="1" x14ac:dyDescent="0.15">
      <c r="A67" s="52"/>
      <c r="B67" s="166"/>
      <c r="C67" s="176"/>
      <c r="D67" s="177"/>
      <c r="E67" s="177"/>
      <c r="F67" s="177"/>
      <c r="G67" s="177"/>
      <c r="H67" s="177"/>
      <c r="I67" s="178"/>
      <c r="J67" s="78" t="s">
        <v>9</v>
      </c>
      <c r="K67" s="79">
        <f>COUNTA(C68:I68)</f>
        <v>0</v>
      </c>
      <c r="L67" s="52"/>
      <c r="M67" s="166"/>
      <c r="N67" s="176"/>
      <c r="O67" s="177"/>
      <c r="P67" s="177"/>
      <c r="Q67" s="177"/>
      <c r="R67" s="177"/>
      <c r="S67" s="177"/>
      <c r="T67" s="178"/>
      <c r="U67" s="78" t="s">
        <v>9</v>
      </c>
      <c r="V67" s="79">
        <f>COUNTA(N68:T68)</f>
        <v>0</v>
      </c>
      <c r="Y67" s="166"/>
      <c r="Z67" s="176"/>
      <c r="AA67" s="177"/>
      <c r="AB67" s="177"/>
      <c r="AC67" s="177"/>
      <c r="AD67" s="177"/>
      <c r="AE67" s="177"/>
      <c r="AF67" s="178"/>
      <c r="AG67" s="78" t="s">
        <v>9</v>
      </c>
      <c r="AH67" s="79">
        <f>COUNTA(Z68:AF68)</f>
        <v>0</v>
      </c>
      <c r="AJ67" s="166"/>
      <c r="AK67" s="176"/>
      <c r="AL67" s="177"/>
      <c r="AM67" s="177"/>
      <c r="AN67" s="177"/>
      <c r="AO67" s="177"/>
      <c r="AP67" s="177"/>
      <c r="AQ67" s="178"/>
      <c r="AR67" s="78" t="s">
        <v>9</v>
      </c>
      <c r="AS67" s="79">
        <f>COUNTA(AK68:AQ68)</f>
        <v>0</v>
      </c>
      <c r="AV67" s="166"/>
      <c r="AW67" s="176"/>
      <c r="AX67" s="177"/>
      <c r="AY67" s="177"/>
      <c r="AZ67" s="177"/>
      <c r="BA67" s="177"/>
      <c r="BB67" s="177"/>
      <c r="BC67" s="178"/>
      <c r="BD67" s="78" t="s">
        <v>9</v>
      </c>
      <c r="BE67" s="79">
        <f>COUNTA(AW68:BC68)</f>
        <v>0</v>
      </c>
      <c r="BG67" s="166"/>
      <c r="BH67" s="176"/>
      <c r="BI67" s="177"/>
      <c r="BJ67" s="177"/>
      <c r="BK67" s="177"/>
      <c r="BL67" s="177"/>
      <c r="BM67" s="177"/>
      <c r="BN67" s="178"/>
      <c r="BO67" s="78" t="s">
        <v>9</v>
      </c>
      <c r="BP67" s="79">
        <f>COUNTA(BH68:BN68)</f>
        <v>0</v>
      </c>
    </row>
    <row r="68" spans="1:74" ht="14.25" customHeight="1" x14ac:dyDescent="0.15">
      <c r="A68" s="52"/>
      <c r="B68" s="166" t="s">
        <v>7</v>
      </c>
      <c r="C68" s="176"/>
      <c r="D68" s="177"/>
      <c r="E68" s="177"/>
      <c r="F68" s="177"/>
      <c r="G68" s="177"/>
      <c r="H68" s="177"/>
      <c r="I68" s="178"/>
      <c r="J68" s="78" t="s">
        <v>4</v>
      </c>
      <c r="K68" s="82" t="e">
        <f>K67/K64</f>
        <v>#DIV/0!</v>
      </c>
      <c r="L68" s="52"/>
      <c r="M68" s="166" t="s">
        <v>7</v>
      </c>
      <c r="N68" s="176"/>
      <c r="O68" s="177"/>
      <c r="P68" s="177"/>
      <c r="Q68" s="177"/>
      <c r="R68" s="177"/>
      <c r="S68" s="177"/>
      <c r="T68" s="178"/>
      <c r="U68" s="78" t="s">
        <v>4</v>
      </c>
      <c r="V68" s="82" t="e">
        <f>V67/V64</f>
        <v>#DIV/0!</v>
      </c>
      <c r="Y68" s="166" t="s">
        <v>7</v>
      </c>
      <c r="Z68" s="176"/>
      <c r="AA68" s="177"/>
      <c r="AB68" s="177"/>
      <c r="AC68" s="177"/>
      <c r="AD68" s="177"/>
      <c r="AE68" s="177"/>
      <c r="AF68" s="178"/>
      <c r="AG68" s="78" t="s">
        <v>4</v>
      </c>
      <c r="AH68" s="82" t="e">
        <f>AH67/AH64</f>
        <v>#DIV/0!</v>
      </c>
      <c r="AJ68" s="166" t="s">
        <v>7</v>
      </c>
      <c r="AK68" s="176"/>
      <c r="AL68" s="177"/>
      <c r="AM68" s="177"/>
      <c r="AN68" s="177"/>
      <c r="AO68" s="177"/>
      <c r="AP68" s="177"/>
      <c r="AQ68" s="178"/>
      <c r="AR68" s="78" t="s">
        <v>4</v>
      </c>
      <c r="AS68" s="82" t="e">
        <f>AS67/AS64</f>
        <v>#DIV/0!</v>
      </c>
      <c r="AV68" s="166" t="s">
        <v>7</v>
      </c>
      <c r="AW68" s="176"/>
      <c r="AX68" s="177"/>
      <c r="AY68" s="177"/>
      <c r="AZ68" s="177"/>
      <c r="BA68" s="177"/>
      <c r="BB68" s="177"/>
      <c r="BC68" s="178"/>
      <c r="BD68" s="78" t="s">
        <v>4</v>
      </c>
      <c r="BE68" s="82" t="e">
        <f>BE67/BE64</f>
        <v>#DIV/0!</v>
      </c>
      <c r="BG68" s="166" t="s">
        <v>7</v>
      </c>
      <c r="BH68" s="176"/>
      <c r="BI68" s="177"/>
      <c r="BJ68" s="177"/>
      <c r="BK68" s="177"/>
      <c r="BL68" s="177"/>
      <c r="BM68" s="177"/>
      <c r="BN68" s="178"/>
      <c r="BO68" s="78" t="s">
        <v>4</v>
      </c>
      <c r="BP68" s="82" t="e">
        <f>BP67/BP64</f>
        <v>#DIV/0!</v>
      </c>
    </row>
    <row r="69" spans="1:74" ht="14.25" customHeight="1" x14ac:dyDescent="0.15">
      <c r="A69" s="52"/>
      <c r="B69" s="181"/>
      <c r="C69" s="179"/>
      <c r="D69" s="180"/>
      <c r="E69" s="180"/>
      <c r="F69" s="180"/>
      <c r="G69" s="180"/>
      <c r="H69" s="180"/>
      <c r="I69" s="182"/>
      <c r="J69" s="84" t="s">
        <v>61</v>
      </c>
      <c r="K69" s="83" t="str">
        <f>IF(1&gt;K62,"対象外",IF(K67&gt;=K62,"OK","NG"))</f>
        <v>対象外</v>
      </c>
      <c r="L69" s="52"/>
      <c r="M69" s="181"/>
      <c r="N69" s="179"/>
      <c r="O69" s="180"/>
      <c r="P69" s="180"/>
      <c r="Q69" s="180"/>
      <c r="R69" s="180"/>
      <c r="S69" s="180"/>
      <c r="T69" s="182"/>
      <c r="U69" s="84" t="s">
        <v>61</v>
      </c>
      <c r="V69" s="83" t="str">
        <f>IF(1&gt;V62,"対象外",IF(V67&gt;=V62,"OK","NG"))</f>
        <v>対象外</v>
      </c>
      <c r="Y69" s="181"/>
      <c r="Z69" s="179"/>
      <c r="AA69" s="180"/>
      <c r="AB69" s="180"/>
      <c r="AC69" s="180"/>
      <c r="AD69" s="180"/>
      <c r="AE69" s="180"/>
      <c r="AF69" s="182"/>
      <c r="AG69" s="84" t="s">
        <v>61</v>
      </c>
      <c r="AH69" s="83" t="str">
        <f>IF(1&gt;AH62,"対象外",IF(AH67&gt;=AH62,"OK","NG"))</f>
        <v>対象外</v>
      </c>
      <c r="AJ69" s="181"/>
      <c r="AK69" s="179"/>
      <c r="AL69" s="180"/>
      <c r="AM69" s="180"/>
      <c r="AN69" s="180"/>
      <c r="AO69" s="180"/>
      <c r="AP69" s="180"/>
      <c r="AQ69" s="182"/>
      <c r="AR69" s="84" t="s">
        <v>61</v>
      </c>
      <c r="AS69" s="83" t="str">
        <f>IF(1&gt;AS62,"対象外",IF(AH50&gt;=AH45,"OK","NG"))</f>
        <v>対象外</v>
      </c>
      <c r="AV69" s="181"/>
      <c r="AW69" s="179"/>
      <c r="AX69" s="180"/>
      <c r="AY69" s="180"/>
      <c r="AZ69" s="180"/>
      <c r="BA69" s="180"/>
      <c r="BB69" s="180"/>
      <c r="BC69" s="182"/>
      <c r="BD69" s="84" t="s">
        <v>61</v>
      </c>
      <c r="BE69" s="83" t="str">
        <f>IF(1&gt;BE62,"対象外",IF(BE67&gt;=BE62,"OK","NG"))</f>
        <v>対象外</v>
      </c>
      <c r="BG69" s="181"/>
      <c r="BH69" s="179"/>
      <c r="BI69" s="180"/>
      <c r="BJ69" s="180"/>
      <c r="BK69" s="180"/>
      <c r="BL69" s="180"/>
      <c r="BM69" s="180"/>
      <c r="BN69" s="182"/>
      <c r="BO69" s="84" t="s">
        <v>61</v>
      </c>
      <c r="BP69" s="83" t="str">
        <f>IF(1&gt;BP62,"対象外",IF(BP67&gt;=BP62,"OK","NG"))</f>
        <v>対象外</v>
      </c>
      <c r="BV69" s="54" t="str">
        <f t="shared" si="11"/>
        <v>OK</v>
      </c>
    </row>
    <row r="70" spans="1:74" ht="14.25" hidden="1" customHeight="1" x14ac:dyDescent="0.15">
      <c r="A70" s="52"/>
      <c r="B70" s="56"/>
      <c r="C70" s="56"/>
      <c r="D70" s="56"/>
      <c r="E70" s="56"/>
      <c r="F70" s="56"/>
      <c r="G70" s="56"/>
      <c r="H70" s="85" t="e">
        <f>IF(AND(DAY(H62)&gt;=22,DAY(H62)&lt;=28,H63="土"),1,0)</f>
        <v>#VALUE!</v>
      </c>
      <c r="I70" s="56"/>
      <c r="J70" s="52"/>
      <c r="K70" s="52"/>
      <c r="L70" s="52"/>
      <c r="M70" s="56"/>
      <c r="N70" s="56"/>
      <c r="O70" s="56"/>
      <c r="P70" s="56"/>
      <c r="Q70" s="56"/>
      <c r="R70" s="56"/>
      <c r="S70" s="85" t="e">
        <f>IF(AND(DAY(S62)&gt;=22,DAY(S62)&lt;=28,S63="土"),1,0)</f>
        <v>#VALUE!</v>
      </c>
      <c r="T70" s="56"/>
      <c r="U70" s="52"/>
      <c r="V70" s="52"/>
      <c r="Y70" s="56"/>
      <c r="Z70" s="56"/>
      <c r="AA70" s="56"/>
      <c r="AB70" s="56"/>
      <c r="AC70" s="56"/>
      <c r="AD70" s="56"/>
      <c r="AE70" s="85" t="e">
        <f>IF(AND(DAY(AE62)&gt;=22,DAY(AE62)&lt;=28,AE63="土"),1,0)</f>
        <v>#VALUE!</v>
      </c>
      <c r="AF70" s="56"/>
      <c r="AG70" s="52"/>
      <c r="AH70" s="52"/>
      <c r="AJ70" s="56"/>
      <c r="AK70" s="56"/>
      <c r="AL70" s="56"/>
      <c r="AM70" s="56"/>
      <c r="AN70" s="56"/>
      <c r="AO70" s="56"/>
      <c r="AP70" s="85" t="e">
        <f>IF(AND(DAY(AP62)&gt;=22,DAY(AP62)&lt;=28,AP63="土"),1,0)</f>
        <v>#VALUE!</v>
      </c>
      <c r="AQ70" s="56"/>
      <c r="AR70" s="52"/>
      <c r="AS70" s="52"/>
      <c r="AV70" s="56"/>
      <c r="AW70" s="56"/>
      <c r="AX70" s="56"/>
      <c r="AY70" s="56"/>
      <c r="AZ70" s="56"/>
      <c r="BA70" s="56"/>
      <c r="BB70" s="85"/>
      <c r="BC70" s="56"/>
      <c r="BD70" s="52"/>
      <c r="BE70" s="52"/>
      <c r="BG70" s="56"/>
      <c r="BH70" s="56"/>
      <c r="BI70" s="56"/>
      <c r="BJ70" s="56"/>
      <c r="BK70" s="56"/>
      <c r="BL70" s="56"/>
      <c r="BM70" s="85" t="e">
        <f>IF(AND(DAY(BM62)&gt;=22,DAY(BM62)&lt;=28,BM63="土"),1,0)</f>
        <v>#VALUE!</v>
      </c>
      <c r="BN70" s="56"/>
      <c r="BO70" s="52"/>
      <c r="BP70" s="52"/>
      <c r="BU70" s="54">
        <f t="shared" si="12"/>
        <v>0</v>
      </c>
      <c r="BV70" s="54" t="str">
        <f t="shared" si="11"/>
        <v>OK</v>
      </c>
    </row>
    <row r="71" spans="1:74" ht="14.25" hidden="1" customHeight="1" x14ac:dyDescent="0.15">
      <c r="A71" s="52"/>
      <c r="B71" s="56"/>
      <c r="C71" s="56"/>
      <c r="D71" s="56"/>
      <c r="E71" s="56"/>
      <c r="F71" s="56"/>
      <c r="G71" s="56"/>
      <c r="H71" s="85" t="e">
        <f>IF(AND(DAY(H62)&gt;=22,DAY(H62)&lt;=28,H63="土",OR(H68="休",H68="雨")),1,0)</f>
        <v>#VALUE!</v>
      </c>
      <c r="I71" s="56"/>
      <c r="J71" s="52"/>
      <c r="K71" s="52"/>
      <c r="L71" s="52"/>
      <c r="M71" s="56"/>
      <c r="N71" s="56"/>
      <c r="O71" s="56"/>
      <c r="P71" s="56"/>
      <c r="Q71" s="56"/>
      <c r="R71" s="56"/>
      <c r="S71" s="85" t="e">
        <f>IF(AND(DAY(S62)&gt;=22,DAY(S62)&lt;=28,S63="土",OR(S68="休",S68="雨")),1,0)</f>
        <v>#VALUE!</v>
      </c>
      <c r="T71" s="56"/>
      <c r="U71" s="52"/>
      <c r="V71" s="52"/>
      <c r="Y71" s="56"/>
      <c r="Z71" s="56"/>
      <c r="AA71" s="56"/>
      <c r="AB71" s="56"/>
      <c r="AC71" s="56"/>
      <c r="AD71" s="56"/>
      <c r="AE71" s="85" t="e">
        <f>IF(AND(DAY(AE62)&gt;=22,DAY(AE62)&lt;=28,AE63="土",OR(AE68="休",AE68="雨")),1,0)</f>
        <v>#VALUE!</v>
      </c>
      <c r="AF71" s="56"/>
      <c r="AG71" s="52"/>
      <c r="AH71" s="52"/>
      <c r="AJ71" s="56"/>
      <c r="AK71" s="56"/>
      <c r="AL71" s="56"/>
      <c r="AM71" s="56"/>
      <c r="AN71" s="56"/>
      <c r="AO71" s="56"/>
      <c r="AP71" s="85" t="e">
        <f>IF(AND(DAY(AP62)&gt;=22,DAY(AP62)&lt;=28,AP63="土",OR(AP68="休",AP68="雨")),1,0)</f>
        <v>#VALUE!</v>
      </c>
      <c r="AQ71" s="56"/>
      <c r="AR71" s="52"/>
      <c r="AS71" s="52"/>
      <c r="AV71" s="56"/>
      <c r="AW71" s="56"/>
      <c r="AX71" s="56"/>
      <c r="AY71" s="56"/>
      <c r="AZ71" s="56"/>
      <c r="BA71" s="56"/>
      <c r="BB71" s="85"/>
      <c r="BC71" s="56"/>
      <c r="BD71" s="52"/>
      <c r="BE71" s="52"/>
      <c r="BG71" s="56"/>
      <c r="BH71" s="56"/>
      <c r="BI71" s="56"/>
      <c r="BJ71" s="56"/>
      <c r="BK71" s="56"/>
      <c r="BL71" s="56"/>
      <c r="BM71" s="85" t="e">
        <f>IF(AND(DAY(BM62)&gt;=22,DAY(BM62)&lt;=28,BM63="土",OR(BM68="休",BM68="雨")),1,0)</f>
        <v>#VALUE!</v>
      </c>
      <c r="BN71" s="56"/>
      <c r="BO71" s="52"/>
      <c r="BP71" s="52"/>
      <c r="BU71" s="54">
        <f t="shared" si="12"/>
        <v>0</v>
      </c>
      <c r="BV71" s="54" t="str">
        <f t="shared" si="11"/>
        <v>OK</v>
      </c>
    </row>
    <row r="72" spans="1:74" ht="14.25" hidden="1" customHeight="1" x14ac:dyDescent="0.15">
      <c r="A72" s="52"/>
      <c r="B72" s="56"/>
      <c r="C72" s="56"/>
      <c r="D72" s="56"/>
      <c r="E72" s="56"/>
      <c r="F72" s="56"/>
      <c r="G72" s="56"/>
      <c r="H72" s="85" t="e">
        <f>IF(AND(DAY(H62)&gt;=8,DAY(H62)&lt;=14,H63="土"),1,0)</f>
        <v>#VALUE!</v>
      </c>
      <c r="I72" s="56"/>
      <c r="J72" s="52"/>
      <c r="K72" s="52"/>
      <c r="L72" s="52"/>
      <c r="M72" s="56"/>
      <c r="N72" s="56"/>
      <c r="O72" s="56"/>
      <c r="P72" s="56"/>
      <c r="Q72" s="56"/>
      <c r="R72" s="56"/>
      <c r="S72" s="85" t="e">
        <f>IF(AND(DAY(S62)&gt;=8,DAY(S62)&lt;=14,S63="土"),1,0)</f>
        <v>#VALUE!</v>
      </c>
      <c r="T72" s="56"/>
      <c r="U72" s="52"/>
      <c r="V72" s="52"/>
      <c r="Y72" s="56"/>
      <c r="Z72" s="56"/>
      <c r="AA72" s="56"/>
      <c r="AB72" s="56"/>
      <c r="AC72" s="56"/>
      <c r="AD72" s="56"/>
      <c r="AE72" s="85" t="e">
        <f>IF(AND(DAY(AE62)&gt;=8,DAY(AE62)&lt;=14,AE63="土"),1,0)</f>
        <v>#VALUE!</v>
      </c>
      <c r="AF72" s="56"/>
      <c r="AG72" s="52"/>
      <c r="AH72" s="52"/>
      <c r="AJ72" s="56"/>
      <c r="AK72" s="56"/>
      <c r="AL72" s="56"/>
      <c r="AM72" s="56"/>
      <c r="AN72" s="56"/>
      <c r="AO72" s="56"/>
      <c r="AP72" s="85" t="e">
        <f>IF(AND(DAY(AP62)&gt;=8,DAY(AP62)&lt;=14,AP63="土"),1,0)</f>
        <v>#VALUE!</v>
      </c>
      <c r="AQ72" s="56"/>
      <c r="AR72" s="52"/>
      <c r="AS72" s="52"/>
      <c r="AV72" s="56"/>
      <c r="AW72" s="56"/>
      <c r="AX72" s="56"/>
      <c r="AY72" s="56"/>
      <c r="AZ72" s="56"/>
      <c r="BA72" s="56"/>
      <c r="BB72" s="85"/>
      <c r="BC72" s="56"/>
      <c r="BD72" s="52"/>
      <c r="BE72" s="52"/>
      <c r="BG72" s="56"/>
      <c r="BH72" s="56"/>
      <c r="BI72" s="56"/>
      <c r="BJ72" s="56"/>
      <c r="BK72" s="56"/>
      <c r="BL72" s="56"/>
      <c r="BM72" s="85" t="e">
        <f>IF(AND(DAY(BM62)&gt;=8,DAY(BM62)&lt;=14,BM63="土"),1,0)</f>
        <v>#VALUE!</v>
      </c>
      <c r="BN72" s="56"/>
      <c r="BO72" s="52"/>
      <c r="BP72" s="52"/>
      <c r="BU72" s="54">
        <f t="shared" si="12"/>
        <v>0</v>
      </c>
      <c r="BV72" s="54" t="str">
        <f t="shared" si="11"/>
        <v>OK</v>
      </c>
    </row>
    <row r="73" spans="1:74" ht="14.25" hidden="1" customHeight="1" x14ac:dyDescent="0.15">
      <c r="A73" s="52"/>
      <c r="B73" s="56"/>
      <c r="C73" s="56"/>
      <c r="D73" s="56"/>
      <c r="E73" s="56"/>
      <c r="F73" s="56"/>
      <c r="G73" s="56"/>
      <c r="H73" s="85" t="e">
        <f>IF(AND(DAY(H62)&gt;=8,DAY(H62)&lt;=14,H63="土",OR(H68="休",H68="雨")),1,0)</f>
        <v>#VALUE!</v>
      </c>
      <c r="I73" s="56"/>
      <c r="J73" s="52"/>
      <c r="K73" s="52"/>
      <c r="L73" s="52"/>
      <c r="M73" s="56"/>
      <c r="N73" s="56"/>
      <c r="O73" s="56"/>
      <c r="P73" s="56"/>
      <c r="Q73" s="56"/>
      <c r="R73" s="56"/>
      <c r="S73" s="85" t="e">
        <f>IF(AND(DAY(S62)&gt;=8,DAY(S62)&lt;=14,S63="土",OR(S68="休",S68="雨")),1,0)</f>
        <v>#VALUE!</v>
      </c>
      <c r="T73" s="56"/>
      <c r="U73" s="52"/>
      <c r="V73" s="52"/>
      <c r="Y73" s="56"/>
      <c r="Z73" s="56"/>
      <c r="AA73" s="56"/>
      <c r="AB73" s="56"/>
      <c r="AC73" s="56"/>
      <c r="AD73" s="56"/>
      <c r="AE73" s="85" t="e">
        <f>IF(AND(DAY(AE62)&gt;=8,DAY(AE62)&lt;=14,AE63="土",OR(AE68="休",AE68="雨")),1,0)</f>
        <v>#VALUE!</v>
      </c>
      <c r="AF73" s="56"/>
      <c r="AG73" s="52"/>
      <c r="AH73" s="52"/>
      <c r="AJ73" s="56"/>
      <c r="AK73" s="56"/>
      <c r="AL73" s="56"/>
      <c r="AM73" s="56"/>
      <c r="AN73" s="56"/>
      <c r="AO73" s="56"/>
      <c r="AP73" s="85" t="e">
        <f>IF(AND(DAY(AP62)&gt;=8,DAY(AP62)&lt;=14,AP63="土",OR(AP68="休",AP68="雨")),1,0)</f>
        <v>#VALUE!</v>
      </c>
      <c r="AQ73" s="56"/>
      <c r="AR73" s="52"/>
      <c r="AS73" s="52"/>
      <c r="AV73" s="56"/>
      <c r="AW73" s="56"/>
      <c r="AX73" s="56"/>
      <c r="AY73" s="56"/>
      <c r="AZ73" s="56"/>
      <c r="BA73" s="56"/>
      <c r="BB73" s="85"/>
      <c r="BC73" s="56"/>
      <c r="BD73" s="52"/>
      <c r="BE73" s="52"/>
      <c r="BG73" s="56"/>
      <c r="BH73" s="56"/>
      <c r="BI73" s="56"/>
      <c r="BJ73" s="56"/>
      <c r="BK73" s="56"/>
      <c r="BL73" s="56"/>
      <c r="BM73" s="85" t="e">
        <f>IF(AND(DAY(BM62)&gt;=8,DAY(BM62)&lt;=14,BM63="土",OR(BM68="休",BM68="雨")),1,0)</f>
        <v>#VALUE!</v>
      </c>
      <c r="BN73" s="56"/>
      <c r="BO73" s="52"/>
      <c r="BP73" s="52"/>
      <c r="BU73" s="54">
        <f t="shared" si="12"/>
        <v>0</v>
      </c>
      <c r="BV73" s="54" t="str">
        <f t="shared" si="11"/>
        <v>OK</v>
      </c>
    </row>
    <row r="74" spans="1:74" ht="14.25" customHeight="1" x14ac:dyDescent="0.15">
      <c r="A74" s="52"/>
      <c r="B74" s="56"/>
      <c r="C74" s="56"/>
      <c r="D74" s="56"/>
      <c r="E74" s="56"/>
      <c r="F74" s="56"/>
      <c r="G74" s="56"/>
      <c r="H74" s="56"/>
      <c r="I74" s="56"/>
      <c r="J74" s="52"/>
      <c r="K74" s="52"/>
      <c r="L74" s="52"/>
      <c r="M74" s="56"/>
      <c r="N74" s="56"/>
      <c r="O74" s="56"/>
      <c r="P74" s="56"/>
      <c r="Q74" s="56"/>
      <c r="R74" s="56"/>
      <c r="S74" s="56"/>
      <c r="T74" s="56"/>
      <c r="U74" s="52"/>
      <c r="V74" s="52"/>
      <c r="Y74" s="56"/>
      <c r="Z74" s="56"/>
      <c r="AA74" s="56"/>
      <c r="AB74" s="56"/>
      <c r="AC74" s="56"/>
      <c r="AD74" s="56"/>
      <c r="AE74" s="56"/>
      <c r="AF74" s="56"/>
      <c r="AG74" s="52"/>
      <c r="AH74" s="52"/>
      <c r="AJ74" s="56"/>
      <c r="AK74" s="56"/>
      <c r="AL74" s="56"/>
      <c r="AM74" s="56"/>
      <c r="AN74" s="56"/>
      <c r="AO74" s="56"/>
      <c r="AP74" s="56"/>
      <c r="AQ74" s="56"/>
      <c r="AR74" s="52"/>
      <c r="AS74" s="52"/>
      <c r="AV74" s="56"/>
      <c r="AW74" s="56"/>
      <c r="AX74" s="56"/>
      <c r="AY74" s="56"/>
      <c r="AZ74" s="56"/>
      <c r="BA74" s="56"/>
      <c r="BB74" s="56"/>
      <c r="BC74" s="56"/>
      <c r="BD74" s="52"/>
      <c r="BE74" s="52"/>
      <c r="BG74" s="56"/>
      <c r="BH74" s="56"/>
      <c r="BI74" s="56"/>
      <c r="BJ74" s="56"/>
      <c r="BK74" s="56"/>
      <c r="BL74" s="56"/>
      <c r="BM74" s="56"/>
      <c r="BN74" s="56"/>
      <c r="BO74" s="52"/>
      <c r="BP74" s="52"/>
    </row>
    <row r="75" spans="1:74" ht="14.25" customHeight="1" x14ac:dyDescent="0.15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</row>
    <row r="76" spans="1:74" ht="14.25" hidden="1" customHeight="1" x14ac:dyDescent="0.15">
      <c r="A76" s="52"/>
      <c r="B76" s="52"/>
      <c r="C76" s="66">
        <f>YEAR(I60+1)</f>
        <v>1900</v>
      </c>
      <c r="D76" s="66">
        <f>MONTH(I60+1)</f>
        <v>1</v>
      </c>
      <c r="E76" s="66">
        <f>DAY(I60+1)</f>
        <v>28</v>
      </c>
      <c r="F76" s="66"/>
      <c r="G76" s="66"/>
      <c r="H76" s="66"/>
      <c r="I76" s="66"/>
      <c r="J76" s="52"/>
      <c r="K76" s="52"/>
      <c r="L76" s="52"/>
      <c r="M76" s="52"/>
      <c r="N76" s="66">
        <f>YEAR(T60+1)</f>
        <v>1900</v>
      </c>
      <c r="O76" s="66">
        <f>MONTH(T60+1)</f>
        <v>3</v>
      </c>
      <c r="P76" s="66">
        <f>DAY(T60+1)</f>
        <v>24</v>
      </c>
      <c r="Q76" s="66"/>
      <c r="R76" s="66"/>
      <c r="S76" s="66"/>
      <c r="T76" s="66"/>
      <c r="U76" s="52"/>
      <c r="V76" s="52"/>
      <c r="Y76" s="52"/>
      <c r="Z76" s="66">
        <f>YEAR(AF60+1)</f>
        <v>1900</v>
      </c>
      <c r="AA76" s="66">
        <f>MONTH(AF60+1)</f>
        <v>5</v>
      </c>
      <c r="AB76" s="66">
        <f>DAY(AF60+1)</f>
        <v>19</v>
      </c>
      <c r="AC76" s="66"/>
      <c r="AD76" s="66"/>
      <c r="AE76" s="66"/>
      <c r="AF76" s="66"/>
      <c r="AG76" s="52"/>
      <c r="AH76" s="52"/>
      <c r="AJ76" s="52"/>
      <c r="AK76" s="66">
        <f>YEAR(AQ60+1)</f>
        <v>1900</v>
      </c>
      <c r="AL76" s="66">
        <f>MONTH(AQ60+1)</f>
        <v>7</v>
      </c>
      <c r="AM76" s="66">
        <f>DAY(AQ60+1)</f>
        <v>14</v>
      </c>
      <c r="AN76" s="66"/>
      <c r="AO76" s="66"/>
      <c r="AP76" s="66"/>
      <c r="AQ76" s="66"/>
      <c r="AR76" s="52"/>
      <c r="AS76" s="52"/>
      <c r="AV76" s="52"/>
      <c r="AW76" s="66">
        <f>YEAR(BC60+1)</f>
        <v>1900</v>
      </c>
      <c r="AX76" s="66">
        <f>MONTH(BC60+1)</f>
        <v>9</v>
      </c>
      <c r="AY76" s="66">
        <f>DAY(BC60+1)</f>
        <v>8</v>
      </c>
      <c r="AZ76" s="66"/>
      <c r="BA76" s="66"/>
      <c r="BB76" s="66"/>
      <c r="BC76" s="66"/>
      <c r="BD76" s="52"/>
      <c r="BE76" s="52"/>
      <c r="BG76" s="52"/>
      <c r="BH76" s="66">
        <f>YEAR(BN60+1)</f>
        <v>1900</v>
      </c>
      <c r="BI76" s="66">
        <f>MONTH(BN60+1)</f>
        <v>11</v>
      </c>
      <c r="BJ76" s="66">
        <f>DAY(BN60+1)</f>
        <v>3</v>
      </c>
      <c r="BK76" s="66"/>
      <c r="BL76" s="66"/>
      <c r="BM76" s="66"/>
      <c r="BN76" s="66"/>
      <c r="BO76" s="52"/>
      <c r="BP76" s="52"/>
    </row>
    <row r="77" spans="1:74" ht="14.25" hidden="1" customHeight="1" x14ac:dyDescent="0.15">
      <c r="A77" s="52"/>
      <c r="B77" s="52"/>
      <c r="C77" s="67">
        <f>I60+1</f>
        <v>28</v>
      </c>
      <c r="D77" s="67">
        <f>C77+1</f>
        <v>29</v>
      </c>
      <c r="E77" s="67">
        <f t="shared" ref="E77:I77" si="49">D77+1</f>
        <v>30</v>
      </c>
      <c r="F77" s="67">
        <f t="shared" si="49"/>
        <v>31</v>
      </c>
      <c r="G77" s="67">
        <f t="shared" si="49"/>
        <v>32</v>
      </c>
      <c r="H77" s="67">
        <f t="shared" si="49"/>
        <v>33</v>
      </c>
      <c r="I77" s="67">
        <f t="shared" si="49"/>
        <v>34</v>
      </c>
      <c r="J77" s="52"/>
      <c r="K77" s="52"/>
      <c r="L77" s="52"/>
      <c r="M77" s="52"/>
      <c r="N77" s="67">
        <f>T60+1</f>
        <v>84</v>
      </c>
      <c r="O77" s="67">
        <f t="shared" ref="O77:T77" si="50">N77+1</f>
        <v>85</v>
      </c>
      <c r="P77" s="67">
        <f t="shared" si="50"/>
        <v>86</v>
      </c>
      <c r="Q77" s="67">
        <f t="shared" si="50"/>
        <v>87</v>
      </c>
      <c r="R77" s="67">
        <f t="shared" si="50"/>
        <v>88</v>
      </c>
      <c r="S77" s="67">
        <f t="shared" si="50"/>
        <v>89</v>
      </c>
      <c r="T77" s="67">
        <f t="shared" si="50"/>
        <v>90</v>
      </c>
      <c r="U77" s="52"/>
      <c r="V77" s="52"/>
      <c r="Y77" s="52"/>
      <c r="Z77" s="67">
        <f>AF60+1</f>
        <v>140</v>
      </c>
      <c r="AA77" s="67">
        <f t="shared" ref="AA77:AF77" si="51">Z77+1</f>
        <v>141</v>
      </c>
      <c r="AB77" s="67">
        <f t="shared" si="51"/>
        <v>142</v>
      </c>
      <c r="AC77" s="67">
        <f t="shared" si="51"/>
        <v>143</v>
      </c>
      <c r="AD77" s="67">
        <f t="shared" si="51"/>
        <v>144</v>
      </c>
      <c r="AE77" s="67">
        <f t="shared" si="51"/>
        <v>145</v>
      </c>
      <c r="AF77" s="67">
        <f t="shared" si="51"/>
        <v>146</v>
      </c>
      <c r="AG77" s="52"/>
      <c r="AH77" s="52"/>
      <c r="AJ77" s="52"/>
      <c r="AK77" s="67">
        <f>AQ60+1</f>
        <v>196</v>
      </c>
      <c r="AL77" s="67">
        <f t="shared" ref="AL77:AQ77" si="52">AK77+1</f>
        <v>197</v>
      </c>
      <c r="AM77" s="67">
        <f t="shared" si="52"/>
        <v>198</v>
      </c>
      <c r="AN77" s="67">
        <f t="shared" si="52"/>
        <v>199</v>
      </c>
      <c r="AO77" s="67">
        <f t="shared" si="52"/>
        <v>200</v>
      </c>
      <c r="AP77" s="67">
        <f t="shared" si="52"/>
        <v>201</v>
      </c>
      <c r="AQ77" s="67">
        <f t="shared" si="52"/>
        <v>202</v>
      </c>
      <c r="AR77" s="52"/>
      <c r="AS77" s="52"/>
      <c r="AV77" s="52"/>
      <c r="AW77" s="67">
        <f>BC60+1</f>
        <v>252</v>
      </c>
      <c r="AX77" s="67">
        <f t="shared" ref="AX77:BC77" si="53">AW77+1</f>
        <v>253</v>
      </c>
      <c r="AY77" s="67">
        <f t="shared" si="53"/>
        <v>254</v>
      </c>
      <c r="AZ77" s="67">
        <f t="shared" si="53"/>
        <v>255</v>
      </c>
      <c r="BA77" s="67">
        <f t="shared" si="53"/>
        <v>256</v>
      </c>
      <c r="BB77" s="67">
        <f t="shared" si="53"/>
        <v>257</v>
      </c>
      <c r="BC77" s="67">
        <f t="shared" si="53"/>
        <v>258</v>
      </c>
      <c r="BD77" s="52"/>
      <c r="BE77" s="52"/>
      <c r="BG77" s="52"/>
      <c r="BH77" s="67">
        <f>BN60+1</f>
        <v>308</v>
      </c>
      <c r="BI77" s="67">
        <f t="shared" ref="BI77:BN77" si="54">BH77+1</f>
        <v>309</v>
      </c>
      <c r="BJ77" s="67">
        <f t="shared" si="54"/>
        <v>310</v>
      </c>
      <c r="BK77" s="67">
        <f t="shared" si="54"/>
        <v>311</v>
      </c>
      <c r="BL77" s="67">
        <f t="shared" si="54"/>
        <v>312</v>
      </c>
      <c r="BM77" s="67">
        <f t="shared" si="54"/>
        <v>313</v>
      </c>
      <c r="BN77" s="67">
        <f t="shared" si="54"/>
        <v>314</v>
      </c>
      <c r="BO77" s="52"/>
      <c r="BP77" s="52"/>
    </row>
    <row r="78" spans="1:74" ht="14.25" customHeight="1" x14ac:dyDescent="0.15">
      <c r="A78" s="52"/>
      <c r="B78" s="68" t="s">
        <v>14</v>
      </c>
      <c r="C78" s="69">
        <f>DATE($C76,$D76,1)</f>
        <v>1</v>
      </c>
      <c r="D78" s="70"/>
      <c r="E78" s="70"/>
      <c r="F78" s="70"/>
      <c r="G78" s="70"/>
      <c r="H78" s="70"/>
      <c r="I78" s="70"/>
      <c r="J78" s="70"/>
      <c r="K78" s="71"/>
      <c r="L78" s="52"/>
      <c r="M78" s="68" t="s">
        <v>14</v>
      </c>
      <c r="N78" s="69">
        <f>DATE($N76,$O76,1)</f>
        <v>61</v>
      </c>
      <c r="O78" s="70"/>
      <c r="P78" s="70"/>
      <c r="Q78" s="70"/>
      <c r="R78" s="70"/>
      <c r="S78" s="70"/>
      <c r="T78" s="70"/>
      <c r="U78" s="70"/>
      <c r="V78" s="71"/>
      <c r="Y78" s="68" t="s">
        <v>14</v>
      </c>
      <c r="Z78" s="69">
        <f>DATE($Z76,$AA76,1)</f>
        <v>122</v>
      </c>
      <c r="AA78" s="70"/>
      <c r="AB78" s="70"/>
      <c r="AC78" s="70"/>
      <c r="AD78" s="70"/>
      <c r="AE78" s="70"/>
      <c r="AF78" s="70"/>
      <c r="AG78" s="70"/>
      <c r="AH78" s="71"/>
      <c r="AJ78" s="68" t="s">
        <v>14</v>
      </c>
      <c r="AK78" s="69">
        <f>DATE($AK76,$AL76,1)</f>
        <v>183</v>
      </c>
      <c r="AL78" s="70"/>
      <c r="AM78" s="70"/>
      <c r="AN78" s="70"/>
      <c r="AO78" s="70"/>
      <c r="AP78" s="70"/>
      <c r="AQ78" s="70"/>
      <c r="AR78" s="70"/>
      <c r="AS78" s="71"/>
      <c r="AV78" s="68" t="s">
        <v>14</v>
      </c>
      <c r="AW78" s="69">
        <f>DATE($AW76,$AX76,1)</f>
        <v>245</v>
      </c>
      <c r="AX78" s="70"/>
      <c r="AY78" s="70"/>
      <c r="AZ78" s="70"/>
      <c r="BA78" s="70"/>
      <c r="BB78" s="70"/>
      <c r="BC78" s="70"/>
      <c r="BD78" s="70"/>
      <c r="BE78" s="71"/>
      <c r="BG78" s="68" t="s">
        <v>14</v>
      </c>
      <c r="BH78" s="69">
        <f>DATE($BH76,$BI76,1)</f>
        <v>306</v>
      </c>
      <c r="BI78" s="70"/>
      <c r="BJ78" s="70"/>
      <c r="BK78" s="70"/>
      <c r="BL78" s="70"/>
      <c r="BM78" s="70"/>
      <c r="BN78" s="70"/>
      <c r="BO78" s="70"/>
      <c r="BP78" s="71"/>
    </row>
    <row r="79" spans="1:74" ht="14.25" customHeight="1" x14ac:dyDescent="0.15">
      <c r="A79" s="52"/>
      <c r="B79" s="72" t="s">
        <v>59</v>
      </c>
      <c r="C79" s="73" t="str">
        <f>IF(I60&lt;$G$5,I62+1,"")</f>
        <v/>
      </c>
      <c r="D79" s="74" t="str">
        <f t="shared" ref="D79:I79" si="55">IF(C77&lt;$G$5,C79+1,"")</f>
        <v/>
      </c>
      <c r="E79" s="74" t="str">
        <f t="shared" si="55"/>
        <v/>
      </c>
      <c r="F79" s="74" t="str">
        <f t="shared" si="55"/>
        <v/>
      </c>
      <c r="G79" s="74" t="str">
        <f t="shared" si="55"/>
        <v/>
      </c>
      <c r="H79" s="74" t="str">
        <f>IF(G77&lt;$G$5,G79+1,"")</f>
        <v/>
      </c>
      <c r="I79" s="74" t="str">
        <f t="shared" si="55"/>
        <v/>
      </c>
      <c r="J79" s="75" t="s">
        <v>16</v>
      </c>
      <c r="K79" s="76">
        <f>COUNTIFS(C80:I80,"土",C81:I81,"")+COUNTIFS(C80:I80,"日",C81:I81,"")</f>
        <v>0</v>
      </c>
      <c r="L79" s="52"/>
      <c r="M79" s="72" t="s">
        <v>59</v>
      </c>
      <c r="N79" s="73" t="str">
        <f>IF(T60&lt;$G$5,T62+1,"")</f>
        <v/>
      </c>
      <c r="O79" s="74" t="str">
        <f t="shared" ref="O79:T79" si="56">IF(N77&lt;$G$5,N79+1,"")</f>
        <v/>
      </c>
      <c r="P79" s="74" t="str">
        <f t="shared" si="56"/>
        <v/>
      </c>
      <c r="Q79" s="74" t="str">
        <f t="shared" si="56"/>
        <v/>
      </c>
      <c r="R79" s="74" t="str">
        <f t="shared" si="56"/>
        <v/>
      </c>
      <c r="S79" s="74" t="str">
        <f t="shared" si="56"/>
        <v/>
      </c>
      <c r="T79" s="74" t="str">
        <f t="shared" si="56"/>
        <v/>
      </c>
      <c r="U79" s="75" t="s">
        <v>16</v>
      </c>
      <c r="V79" s="76">
        <f>COUNTIFS(N80:T80,"土",N81:T81,"")+COUNTIFS(N80:T80,"日",N81:T81,"")</f>
        <v>0</v>
      </c>
      <c r="Y79" s="72" t="s">
        <v>59</v>
      </c>
      <c r="Z79" s="73" t="str">
        <f>IF(AF60&lt;$G$5,AF62+1,"")</f>
        <v/>
      </c>
      <c r="AA79" s="74" t="str">
        <f t="shared" ref="AA79:AF79" si="57">IF(Z77&lt;$G$5,Z79+1,"")</f>
        <v/>
      </c>
      <c r="AB79" s="74" t="str">
        <f t="shared" si="57"/>
        <v/>
      </c>
      <c r="AC79" s="74" t="str">
        <f t="shared" si="57"/>
        <v/>
      </c>
      <c r="AD79" s="74" t="str">
        <f t="shared" si="57"/>
        <v/>
      </c>
      <c r="AE79" s="74" t="str">
        <f t="shared" si="57"/>
        <v/>
      </c>
      <c r="AF79" s="74" t="str">
        <f t="shared" si="57"/>
        <v/>
      </c>
      <c r="AG79" s="75" t="s">
        <v>16</v>
      </c>
      <c r="AH79" s="76">
        <f>COUNTIFS(Z80:AF80,"土",Z81:AF81,"")+COUNTIFS(Z80:AF80,"日",Z81:AF81,"")</f>
        <v>0</v>
      </c>
      <c r="AJ79" s="72" t="s">
        <v>59</v>
      </c>
      <c r="AK79" s="73" t="str">
        <f>IF(AQ60&lt;$G$5,AQ62+1,"")</f>
        <v/>
      </c>
      <c r="AL79" s="74" t="str">
        <f t="shared" ref="AL79:AQ79" si="58">IF(AK77&lt;$G$5,AK79+1,"")</f>
        <v/>
      </c>
      <c r="AM79" s="74" t="str">
        <f t="shared" si="58"/>
        <v/>
      </c>
      <c r="AN79" s="74" t="str">
        <f t="shared" si="58"/>
        <v/>
      </c>
      <c r="AO79" s="74" t="str">
        <f t="shared" si="58"/>
        <v/>
      </c>
      <c r="AP79" s="74" t="str">
        <f t="shared" si="58"/>
        <v/>
      </c>
      <c r="AQ79" s="74" t="str">
        <f t="shared" si="58"/>
        <v/>
      </c>
      <c r="AR79" s="75" t="s">
        <v>16</v>
      </c>
      <c r="AS79" s="76">
        <f>COUNTIFS(AK80:AQ80,"土",AK81:AQ81,"")+COUNTIFS(AK80:AQ80,"日",AK81:AQ81,"")</f>
        <v>0</v>
      </c>
      <c r="AV79" s="72" t="s">
        <v>59</v>
      </c>
      <c r="AW79" s="73" t="str">
        <f>IF(BC60&lt;$G$5,BC62+1,"")</f>
        <v/>
      </c>
      <c r="AX79" s="74" t="str">
        <f t="shared" ref="AX79:BC79" si="59">IF(AW77&lt;$G$5,AW79+1,"")</f>
        <v/>
      </c>
      <c r="AY79" s="74" t="str">
        <f t="shared" si="59"/>
        <v/>
      </c>
      <c r="AZ79" s="74" t="str">
        <f t="shared" si="59"/>
        <v/>
      </c>
      <c r="BA79" s="74" t="str">
        <f t="shared" si="59"/>
        <v/>
      </c>
      <c r="BB79" s="74" t="str">
        <f t="shared" si="59"/>
        <v/>
      </c>
      <c r="BC79" s="74" t="str">
        <f t="shared" si="59"/>
        <v/>
      </c>
      <c r="BD79" s="75" t="s">
        <v>16</v>
      </c>
      <c r="BE79" s="76">
        <f>COUNTIFS(AW80:BC80,"土",AW81:BC81,"")+COUNTIFS(AW80:BC80,"日",AW81:BC81,"")</f>
        <v>0</v>
      </c>
      <c r="BG79" s="72" t="s">
        <v>59</v>
      </c>
      <c r="BH79" s="73" t="str">
        <f>IF(BN60&lt;$G$5,BN62+1,"")</f>
        <v/>
      </c>
      <c r="BI79" s="74" t="str">
        <f t="shared" ref="BI79:BN79" si="60">IF(BH77&lt;$G$5,BH79+1,"")</f>
        <v/>
      </c>
      <c r="BJ79" s="74" t="str">
        <f t="shared" si="60"/>
        <v/>
      </c>
      <c r="BK79" s="74" t="str">
        <f t="shared" si="60"/>
        <v/>
      </c>
      <c r="BL79" s="74" t="str">
        <f t="shared" si="60"/>
        <v/>
      </c>
      <c r="BM79" s="74" t="str">
        <f t="shared" si="60"/>
        <v/>
      </c>
      <c r="BN79" s="74" t="str">
        <f t="shared" si="60"/>
        <v/>
      </c>
      <c r="BO79" s="75" t="s">
        <v>16</v>
      </c>
      <c r="BP79" s="76">
        <f>COUNTIFS(BH80:BN80,"土",BH81:BN81,"")+COUNTIFS(BH80:BN80,"日",BH81:BN81,"")</f>
        <v>0</v>
      </c>
    </row>
    <row r="80" spans="1:74" ht="14.25" customHeight="1" x14ac:dyDescent="0.15">
      <c r="A80" s="52"/>
      <c r="B80" s="72" t="s">
        <v>5</v>
      </c>
      <c r="C80" s="77" t="str">
        <f>IF(C79="","","土")</f>
        <v/>
      </c>
      <c r="D80" s="77" t="str">
        <f>IF(D79="","","日")</f>
        <v/>
      </c>
      <c r="E80" s="77" t="str">
        <f>IF(E79="","","月")</f>
        <v/>
      </c>
      <c r="F80" s="77" t="str">
        <f>IF(F79="","","火")</f>
        <v/>
      </c>
      <c r="G80" s="77" t="str">
        <f>IF(G79="","","水")</f>
        <v/>
      </c>
      <c r="H80" s="77" t="str">
        <f>IF(H79="","","木")</f>
        <v/>
      </c>
      <c r="I80" s="77" t="str">
        <f>IF(I79="","","金")</f>
        <v/>
      </c>
      <c r="J80" s="78" t="s">
        <v>60</v>
      </c>
      <c r="K80" s="79">
        <f>COUNTIF(C81:I81,"夏休")+COUNTIF(C81:I81,"冬休")+COUNTIF(C81:I81,"中止")+COUNTIF(C81:I81,"制作中")</f>
        <v>0</v>
      </c>
      <c r="L80" s="52"/>
      <c r="M80" s="72" t="s">
        <v>5</v>
      </c>
      <c r="N80" s="77" t="str">
        <f>IF(N79="","","土")</f>
        <v/>
      </c>
      <c r="O80" s="77" t="str">
        <f>IF(O79="","","日")</f>
        <v/>
      </c>
      <c r="P80" s="77" t="str">
        <f>IF(P79="","","月")</f>
        <v/>
      </c>
      <c r="Q80" s="77" t="str">
        <f>IF(Q79="","","火")</f>
        <v/>
      </c>
      <c r="R80" s="77" t="str">
        <f>IF(R79="","","水")</f>
        <v/>
      </c>
      <c r="S80" s="77" t="str">
        <f>IF(S79="","","木")</f>
        <v/>
      </c>
      <c r="T80" s="77" t="str">
        <f>IF(T79="","","金")</f>
        <v/>
      </c>
      <c r="U80" s="78" t="s">
        <v>60</v>
      </c>
      <c r="V80" s="79">
        <f>COUNTIF(N81:T81,"夏休")+COUNTIF(N81:T81,"冬休")+COUNTIF(N81:T81,"中止")+COUNTIF(N81:T81,"制作中")</f>
        <v>0</v>
      </c>
      <c r="Y80" s="72" t="s">
        <v>5</v>
      </c>
      <c r="Z80" s="77" t="str">
        <f>IF(Z79="","","土")</f>
        <v/>
      </c>
      <c r="AA80" s="77" t="str">
        <f>IF(AA79="","","日")</f>
        <v/>
      </c>
      <c r="AB80" s="77" t="str">
        <f>IF(AB79="","","月")</f>
        <v/>
      </c>
      <c r="AC80" s="77" t="str">
        <f>IF(AC79="","","火")</f>
        <v/>
      </c>
      <c r="AD80" s="77" t="str">
        <f>IF(AD79="","","水")</f>
        <v/>
      </c>
      <c r="AE80" s="77" t="str">
        <f>IF(AE79="","","木")</f>
        <v/>
      </c>
      <c r="AF80" s="77" t="str">
        <f>IF(AF79="","","金")</f>
        <v/>
      </c>
      <c r="AG80" s="78" t="s">
        <v>60</v>
      </c>
      <c r="AH80" s="79">
        <f>COUNTIF(Z81:AF81,"夏休")+COUNTIF(Z81:AF81,"冬休")+COUNTIF(Z81:AF81,"中止")+COUNTIF(Z81:AF81,"制作中")</f>
        <v>0</v>
      </c>
      <c r="AJ80" s="72" t="s">
        <v>5</v>
      </c>
      <c r="AK80" s="77" t="str">
        <f>IF(AK79="","","土")</f>
        <v/>
      </c>
      <c r="AL80" s="77" t="str">
        <f>IF(AL79="","","日")</f>
        <v/>
      </c>
      <c r="AM80" s="77" t="str">
        <f>IF(AM79="","","月")</f>
        <v/>
      </c>
      <c r="AN80" s="77" t="str">
        <f>IF(AN79="","","火")</f>
        <v/>
      </c>
      <c r="AO80" s="77" t="str">
        <f>IF(AO79="","","水")</f>
        <v/>
      </c>
      <c r="AP80" s="77" t="str">
        <f>IF(AP79="","","木")</f>
        <v/>
      </c>
      <c r="AQ80" s="77" t="str">
        <f>IF(AQ79="","","金")</f>
        <v/>
      </c>
      <c r="AR80" s="78" t="s">
        <v>60</v>
      </c>
      <c r="AS80" s="79">
        <f>COUNTIF(AK81:AQ81,"夏休")+COUNTIF(AK81:AQ81,"冬休")+COUNTIF(AK81:AQ81,"中止")+COUNTIF(AK81:AQ81,"制作中")</f>
        <v>0</v>
      </c>
      <c r="AV80" s="72" t="s">
        <v>5</v>
      </c>
      <c r="AW80" s="77" t="str">
        <f>IF(AW79="","","土")</f>
        <v/>
      </c>
      <c r="AX80" s="77" t="str">
        <f>IF(AX79="","","日")</f>
        <v/>
      </c>
      <c r="AY80" s="77" t="str">
        <f>IF(AY79="","","月")</f>
        <v/>
      </c>
      <c r="AZ80" s="77" t="str">
        <f>IF(AZ79="","","火")</f>
        <v/>
      </c>
      <c r="BA80" s="77" t="str">
        <f>IF(BA79="","","水")</f>
        <v/>
      </c>
      <c r="BB80" s="77" t="str">
        <f>IF(BB79="","","木")</f>
        <v/>
      </c>
      <c r="BC80" s="77" t="str">
        <f>IF(BC79="","","金")</f>
        <v/>
      </c>
      <c r="BD80" s="78" t="s">
        <v>60</v>
      </c>
      <c r="BE80" s="79">
        <f>COUNTIF(AW81:BC81,"夏休")+COUNTIF(AW81:BC81,"冬休")+COUNTIF(AW81:BC81,"中止")+COUNTIF(AW81:BC81,"制作中")</f>
        <v>0</v>
      </c>
      <c r="BG80" s="72" t="s">
        <v>5</v>
      </c>
      <c r="BH80" s="77" t="str">
        <f>IF(BH79="","","土")</f>
        <v/>
      </c>
      <c r="BI80" s="77" t="str">
        <f>IF(BI79="","","日")</f>
        <v/>
      </c>
      <c r="BJ80" s="77" t="str">
        <f>IF(BJ79="","","月")</f>
        <v/>
      </c>
      <c r="BK80" s="77" t="str">
        <f>IF(BK79="","","火")</f>
        <v/>
      </c>
      <c r="BL80" s="77" t="str">
        <f>IF(BL79="","","水")</f>
        <v/>
      </c>
      <c r="BM80" s="77" t="str">
        <f>IF(BM79="","","木")</f>
        <v/>
      </c>
      <c r="BN80" s="77" t="str">
        <f>IF(BN79="","","金")</f>
        <v/>
      </c>
      <c r="BO80" s="78" t="s">
        <v>60</v>
      </c>
      <c r="BP80" s="79">
        <f>COUNTIF(BH81:BN81,"夏休")+COUNTIF(BH81:BN81,"冬休")+COUNTIF(BH81:BN81,"中止")+COUNTIF(BH81:BN81,"制作中")</f>
        <v>0</v>
      </c>
    </row>
    <row r="81" spans="1:74" ht="14.25" customHeight="1" x14ac:dyDescent="0.15">
      <c r="A81" s="52"/>
      <c r="B81" s="166" t="s">
        <v>60</v>
      </c>
      <c r="C81" s="167"/>
      <c r="D81" s="169"/>
      <c r="E81" s="169"/>
      <c r="F81" s="169"/>
      <c r="G81" s="169"/>
      <c r="H81" s="169"/>
      <c r="I81" s="174"/>
      <c r="J81" s="78" t="s">
        <v>2</v>
      </c>
      <c r="K81" s="79">
        <f>COUNT(C79:I79)-K80</f>
        <v>0</v>
      </c>
      <c r="L81" s="52"/>
      <c r="M81" s="166" t="s">
        <v>60</v>
      </c>
      <c r="N81" s="167"/>
      <c r="O81" s="169"/>
      <c r="P81" s="169"/>
      <c r="Q81" s="169"/>
      <c r="R81" s="169"/>
      <c r="S81" s="169"/>
      <c r="T81" s="174"/>
      <c r="U81" s="78" t="s">
        <v>2</v>
      </c>
      <c r="V81" s="79">
        <f>COUNT(N79:T79)-V80</f>
        <v>0</v>
      </c>
      <c r="Y81" s="166" t="s">
        <v>60</v>
      </c>
      <c r="Z81" s="167"/>
      <c r="AA81" s="169"/>
      <c r="AB81" s="169"/>
      <c r="AC81" s="169"/>
      <c r="AD81" s="169"/>
      <c r="AE81" s="169"/>
      <c r="AF81" s="174"/>
      <c r="AG81" s="78" t="s">
        <v>2</v>
      </c>
      <c r="AH81" s="79">
        <f>COUNT(Z79:AF79)-AH80</f>
        <v>0</v>
      </c>
      <c r="AJ81" s="166" t="s">
        <v>60</v>
      </c>
      <c r="AK81" s="167"/>
      <c r="AL81" s="169"/>
      <c r="AM81" s="169"/>
      <c r="AN81" s="169"/>
      <c r="AO81" s="169"/>
      <c r="AP81" s="169"/>
      <c r="AQ81" s="174"/>
      <c r="AR81" s="78" t="s">
        <v>2</v>
      </c>
      <c r="AS81" s="79">
        <f>COUNT(AK79:AQ79)-AS80</f>
        <v>0</v>
      </c>
      <c r="AV81" s="166" t="s">
        <v>60</v>
      </c>
      <c r="AW81" s="167"/>
      <c r="AX81" s="169"/>
      <c r="AY81" s="169"/>
      <c r="AZ81" s="169"/>
      <c r="BA81" s="169"/>
      <c r="BB81" s="169"/>
      <c r="BC81" s="174"/>
      <c r="BD81" s="78" t="s">
        <v>2</v>
      </c>
      <c r="BE81" s="80">
        <f>COUNT(AW79:BC79)-BE80</f>
        <v>0</v>
      </c>
      <c r="BG81" s="166" t="s">
        <v>60</v>
      </c>
      <c r="BH81" s="167"/>
      <c r="BI81" s="169"/>
      <c r="BJ81" s="169"/>
      <c r="BK81" s="169"/>
      <c r="BL81" s="169"/>
      <c r="BM81" s="169"/>
      <c r="BN81" s="174"/>
      <c r="BO81" s="78" t="s">
        <v>2</v>
      </c>
      <c r="BP81" s="79">
        <f>COUNT(BH79:BN79)-BP80</f>
        <v>0</v>
      </c>
    </row>
    <row r="82" spans="1:74" ht="14.25" customHeight="1" x14ac:dyDescent="0.15">
      <c r="A82" s="52"/>
      <c r="B82" s="166"/>
      <c r="C82" s="168"/>
      <c r="D82" s="170"/>
      <c r="E82" s="170"/>
      <c r="F82" s="170"/>
      <c r="G82" s="170"/>
      <c r="H82" s="170"/>
      <c r="I82" s="175"/>
      <c r="J82" s="78" t="s">
        <v>6</v>
      </c>
      <c r="K82" s="79">
        <f>COUNTIF(C83:I84,"休")</f>
        <v>0</v>
      </c>
      <c r="L82" s="52"/>
      <c r="M82" s="166"/>
      <c r="N82" s="168"/>
      <c r="O82" s="170"/>
      <c r="P82" s="170"/>
      <c r="Q82" s="170"/>
      <c r="R82" s="170"/>
      <c r="S82" s="170"/>
      <c r="T82" s="175"/>
      <c r="U82" s="78" t="s">
        <v>6</v>
      </c>
      <c r="V82" s="79">
        <f>COUNTIF(N83:T84,"休")</f>
        <v>0</v>
      </c>
      <c r="Y82" s="166"/>
      <c r="Z82" s="168"/>
      <c r="AA82" s="170"/>
      <c r="AB82" s="170"/>
      <c r="AC82" s="170"/>
      <c r="AD82" s="170"/>
      <c r="AE82" s="170"/>
      <c r="AF82" s="175"/>
      <c r="AG82" s="78" t="s">
        <v>6</v>
      </c>
      <c r="AH82" s="79">
        <f>COUNTIF(Z83:AF84,"休")</f>
        <v>0</v>
      </c>
      <c r="AJ82" s="166"/>
      <c r="AK82" s="168"/>
      <c r="AL82" s="170"/>
      <c r="AM82" s="170"/>
      <c r="AN82" s="170"/>
      <c r="AO82" s="170"/>
      <c r="AP82" s="170"/>
      <c r="AQ82" s="175"/>
      <c r="AR82" s="78" t="s">
        <v>6</v>
      </c>
      <c r="AS82" s="79">
        <f>COUNTIF(AK83:AQ84,"休")</f>
        <v>0</v>
      </c>
      <c r="AV82" s="166"/>
      <c r="AW82" s="168"/>
      <c r="AX82" s="170"/>
      <c r="AY82" s="170"/>
      <c r="AZ82" s="170"/>
      <c r="BA82" s="170"/>
      <c r="BB82" s="170"/>
      <c r="BC82" s="175"/>
      <c r="BD82" s="78" t="s">
        <v>6</v>
      </c>
      <c r="BE82" s="79">
        <f>COUNTIF(AW83:BC84,"休")</f>
        <v>0</v>
      </c>
      <c r="BG82" s="166"/>
      <c r="BH82" s="168"/>
      <c r="BI82" s="170"/>
      <c r="BJ82" s="170"/>
      <c r="BK82" s="170"/>
      <c r="BL82" s="170"/>
      <c r="BM82" s="170"/>
      <c r="BN82" s="175"/>
      <c r="BO82" s="78" t="s">
        <v>6</v>
      </c>
      <c r="BP82" s="79">
        <f>COUNTIF(BH83:BN84,"休")</f>
        <v>0</v>
      </c>
    </row>
    <row r="83" spans="1:74" ht="14.25" customHeight="1" x14ac:dyDescent="0.15">
      <c r="A83" s="52"/>
      <c r="B83" s="166" t="s">
        <v>0</v>
      </c>
      <c r="C83" s="176"/>
      <c r="D83" s="177"/>
      <c r="E83" s="177"/>
      <c r="F83" s="177"/>
      <c r="G83" s="177"/>
      <c r="H83" s="177"/>
      <c r="I83" s="178"/>
      <c r="J83" s="78" t="s">
        <v>8</v>
      </c>
      <c r="K83" s="82" t="e">
        <f>K82/K81</f>
        <v>#DIV/0!</v>
      </c>
      <c r="L83" s="52"/>
      <c r="M83" s="166" t="s">
        <v>0</v>
      </c>
      <c r="N83" s="176"/>
      <c r="O83" s="177"/>
      <c r="P83" s="177"/>
      <c r="Q83" s="177"/>
      <c r="R83" s="177"/>
      <c r="S83" s="177"/>
      <c r="T83" s="178"/>
      <c r="U83" s="78" t="s">
        <v>8</v>
      </c>
      <c r="V83" s="82" t="e">
        <f>V82/V81</f>
        <v>#DIV/0!</v>
      </c>
      <c r="Y83" s="166" t="s">
        <v>0</v>
      </c>
      <c r="Z83" s="176"/>
      <c r="AA83" s="177"/>
      <c r="AB83" s="177"/>
      <c r="AC83" s="177"/>
      <c r="AD83" s="177"/>
      <c r="AE83" s="177"/>
      <c r="AF83" s="178"/>
      <c r="AG83" s="78" t="s">
        <v>8</v>
      </c>
      <c r="AH83" s="82" t="e">
        <f>AH82/AH81</f>
        <v>#DIV/0!</v>
      </c>
      <c r="AJ83" s="166" t="s">
        <v>0</v>
      </c>
      <c r="AK83" s="176"/>
      <c r="AL83" s="177"/>
      <c r="AM83" s="177"/>
      <c r="AN83" s="177"/>
      <c r="AO83" s="177"/>
      <c r="AP83" s="177"/>
      <c r="AQ83" s="178"/>
      <c r="AR83" s="78" t="s">
        <v>8</v>
      </c>
      <c r="AS83" s="82" t="e">
        <f>AS82/AS81</f>
        <v>#DIV/0!</v>
      </c>
      <c r="AV83" s="166" t="s">
        <v>0</v>
      </c>
      <c r="AW83" s="176"/>
      <c r="AX83" s="177"/>
      <c r="AY83" s="177"/>
      <c r="AZ83" s="177"/>
      <c r="BA83" s="177"/>
      <c r="BB83" s="177"/>
      <c r="BC83" s="178"/>
      <c r="BD83" s="78" t="s">
        <v>8</v>
      </c>
      <c r="BE83" s="82" t="e">
        <f>BE82/BE81</f>
        <v>#DIV/0!</v>
      </c>
      <c r="BG83" s="166" t="s">
        <v>0</v>
      </c>
      <c r="BH83" s="176"/>
      <c r="BI83" s="177"/>
      <c r="BJ83" s="177"/>
      <c r="BK83" s="177"/>
      <c r="BL83" s="177"/>
      <c r="BM83" s="177"/>
      <c r="BN83" s="178"/>
      <c r="BO83" s="78" t="s">
        <v>8</v>
      </c>
      <c r="BP83" s="82" t="e">
        <f>BP82/BP81</f>
        <v>#DIV/0!</v>
      </c>
    </row>
    <row r="84" spans="1:74" ht="14.25" customHeight="1" x14ac:dyDescent="0.15">
      <c r="A84" s="52"/>
      <c r="B84" s="166"/>
      <c r="C84" s="176"/>
      <c r="D84" s="177"/>
      <c r="E84" s="177"/>
      <c r="F84" s="177"/>
      <c r="G84" s="177"/>
      <c r="H84" s="177"/>
      <c r="I84" s="178"/>
      <c r="J84" s="78" t="s">
        <v>9</v>
      </c>
      <c r="K84" s="79">
        <f>COUNTA(C85:I85)</f>
        <v>0</v>
      </c>
      <c r="L84" s="52"/>
      <c r="M84" s="166"/>
      <c r="N84" s="176"/>
      <c r="O84" s="177"/>
      <c r="P84" s="177"/>
      <c r="Q84" s="177"/>
      <c r="R84" s="177"/>
      <c r="S84" s="177"/>
      <c r="T84" s="178"/>
      <c r="U84" s="78" t="s">
        <v>9</v>
      </c>
      <c r="V84" s="79">
        <f>COUNTA(N85:T85)</f>
        <v>0</v>
      </c>
      <c r="Y84" s="166"/>
      <c r="Z84" s="176"/>
      <c r="AA84" s="177"/>
      <c r="AB84" s="177"/>
      <c r="AC84" s="177"/>
      <c r="AD84" s="177"/>
      <c r="AE84" s="177"/>
      <c r="AF84" s="178"/>
      <c r="AG84" s="78" t="s">
        <v>9</v>
      </c>
      <c r="AH84" s="79">
        <f>COUNTA(Z85:AF85)</f>
        <v>0</v>
      </c>
      <c r="AJ84" s="166"/>
      <c r="AK84" s="176"/>
      <c r="AL84" s="177"/>
      <c r="AM84" s="177"/>
      <c r="AN84" s="177"/>
      <c r="AO84" s="177"/>
      <c r="AP84" s="177"/>
      <c r="AQ84" s="178"/>
      <c r="AR84" s="78" t="s">
        <v>9</v>
      </c>
      <c r="AS84" s="79">
        <f>COUNTA(AK85:AQ85)</f>
        <v>0</v>
      </c>
      <c r="AV84" s="166"/>
      <c r="AW84" s="176"/>
      <c r="AX84" s="177"/>
      <c r="AY84" s="177"/>
      <c r="AZ84" s="177"/>
      <c r="BA84" s="177"/>
      <c r="BB84" s="177"/>
      <c r="BC84" s="178"/>
      <c r="BD84" s="78" t="s">
        <v>9</v>
      </c>
      <c r="BE84" s="79">
        <f>COUNTA(AW85:BC85)</f>
        <v>0</v>
      </c>
      <c r="BG84" s="166"/>
      <c r="BH84" s="176"/>
      <c r="BI84" s="177"/>
      <c r="BJ84" s="177"/>
      <c r="BK84" s="177"/>
      <c r="BL84" s="177"/>
      <c r="BM84" s="177"/>
      <c r="BN84" s="178"/>
      <c r="BO84" s="78" t="s">
        <v>9</v>
      </c>
      <c r="BP84" s="79">
        <f>COUNTA(BH85:BN85)</f>
        <v>0</v>
      </c>
    </row>
    <row r="85" spans="1:74" ht="14.25" customHeight="1" x14ac:dyDescent="0.15">
      <c r="A85" s="52"/>
      <c r="B85" s="166" t="s">
        <v>7</v>
      </c>
      <c r="C85" s="176"/>
      <c r="D85" s="177"/>
      <c r="E85" s="177"/>
      <c r="F85" s="177"/>
      <c r="G85" s="177"/>
      <c r="H85" s="177"/>
      <c r="I85" s="178"/>
      <c r="J85" s="78" t="s">
        <v>4</v>
      </c>
      <c r="K85" s="82" t="e">
        <f>K84/K81</f>
        <v>#DIV/0!</v>
      </c>
      <c r="L85" s="52"/>
      <c r="M85" s="166" t="s">
        <v>7</v>
      </c>
      <c r="N85" s="176"/>
      <c r="O85" s="177"/>
      <c r="P85" s="177"/>
      <c r="Q85" s="177"/>
      <c r="R85" s="177"/>
      <c r="S85" s="177"/>
      <c r="T85" s="178"/>
      <c r="U85" s="78" t="s">
        <v>4</v>
      </c>
      <c r="V85" s="82" t="e">
        <f>V84/V81</f>
        <v>#DIV/0!</v>
      </c>
      <c r="Y85" s="166" t="s">
        <v>7</v>
      </c>
      <c r="Z85" s="176"/>
      <c r="AA85" s="177"/>
      <c r="AB85" s="177"/>
      <c r="AC85" s="177"/>
      <c r="AD85" s="177"/>
      <c r="AE85" s="177"/>
      <c r="AF85" s="178"/>
      <c r="AG85" s="78" t="s">
        <v>4</v>
      </c>
      <c r="AH85" s="82" t="e">
        <f>AH84/AH81</f>
        <v>#DIV/0!</v>
      </c>
      <c r="AJ85" s="166" t="s">
        <v>7</v>
      </c>
      <c r="AK85" s="176"/>
      <c r="AL85" s="177"/>
      <c r="AM85" s="177"/>
      <c r="AN85" s="177"/>
      <c r="AO85" s="177"/>
      <c r="AP85" s="177"/>
      <c r="AQ85" s="178"/>
      <c r="AR85" s="78" t="s">
        <v>4</v>
      </c>
      <c r="AS85" s="82" t="e">
        <f>AS84/AS81</f>
        <v>#DIV/0!</v>
      </c>
      <c r="AV85" s="166" t="s">
        <v>7</v>
      </c>
      <c r="AW85" s="176"/>
      <c r="AX85" s="177"/>
      <c r="AY85" s="177"/>
      <c r="AZ85" s="177"/>
      <c r="BA85" s="177"/>
      <c r="BB85" s="177"/>
      <c r="BC85" s="178"/>
      <c r="BD85" s="78" t="s">
        <v>4</v>
      </c>
      <c r="BE85" s="82" t="e">
        <f>BE84/BE81</f>
        <v>#DIV/0!</v>
      </c>
      <c r="BG85" s="166" t="s">
        <v>7</v>
      </c>
      <c r="BH85" s="176"/>
      <c r="BI85" s="177"/>
      <c r="BJ85" s="177"/>
      <c r="BK85" s="177"/>
      <c r="BL85" s="177"/>
      <c r="BM85" s="177"/>
      <c r="BN85" s="178"/>
      <c r="BO85" s="78" t="s">
        <v>4</v>
      </c>
      <c r="BP85" s="82" t="e">
        <f>BP84/BP81</f>
        <v>#DIV/0!</v>
      </c>
    </row>
    <row r="86" spans="1:74" ht="14.25" customHeight="1" x14ac:dyDescent="0.15">
      <c r="A86" s="52"/>
      <c r="B86" s="181"/>
      <c r="C86" s="179"/>
      <c r="D86" s="180"/>
      <c r="E86" s="180"/>
      <c r="F86" s="180"/>
      <c r="G86" s="180"/>
      <c r="H86" s="180"/>
      <c r="I86" s="182"/>
      <c r="J86" s="84" t="s">
        <v>61</v>
      </c>
      <c r="K86" s="83" t="str">
        <f>IF(1&gt;K79,"対象外",IF(K84&gt;=K79,"OK","NG"))</f>
        <v>対象外</v>
      </c>
      <c r="L86" s="52"/>
      <c r="M86" s="181"/>
      <c r="N86" s="179"/>
      <c r="O86" s="180"/>
      <c r="P86" s="180"/>
      <c r="Q86" s="180"/>
      <c r="R86" s="180"/>
      <c r="S86" s="180"/>
      <c r="T86" s="182"/>
      <c r="U86" s="84" t="s">
        <v>61</v>
      </c>
      <c r="V86" s="83" t="str">
        <f>IF(1&gt;V79,"対象外",IF(V84&gt;=V79,"OK","NG"))</f>
        <v>対象外</v>
      </c>
      <c r="Y86" s="181"/>
      <c r="Z86" s="179"/>
      <c r="AA86" s="180"/>
      <c r="AB86" s="180"/>
      <c r="AC86" s="180"/>
      <c r="AD86" s="180"/>
      <c r="AE86" s="180"/>
      <c r="AF86" s="182"/>
      <c r="AG86" s="84" t="s">
        <v>61</v>
      </c>
      <c r="AH86" s="83" t="str">
        <f>IF(1&gt;AH79,"対象外",IF(AH84&gt;=AH79,"OK","NG"))</f>
        <v>対象外</v>
      </c>
      <c r="AJ86" s="181"/>
      <c r="AK86" s="179"/>
      <c r="AL86" s="180"/>
      <c r="AM86" s="180"/>
      <c r="AN86" s="180"/>
      <c r="AO86" s="180"/>
      <c r="AP86" s="180"/>
      <c r="AQ86" s="182"/>
      <c r="AR86" s="84" t="s">
        <v>61</v>
      </c>
      <c r="AS86" s="83" t="str">
        <f>IF(1&gt;AS79,"対象外",IF(AS84&gt;=AS79,"OK","NG"))</f>
        <v>対象外</v>
      </c>
      <c r="AV86" s="181"/>
      <c r="AW86" s="179"/>
      <c r="AX86" s="180"/>
      <c r="AY86" s="180"/>
      <c r="AZ86" s="180"/>
      <c r="BA86" s="180"/>
      <c r="BB86" s="180"/>
      <c r="BC86" s="182"/>
      <c r="BD86" s="84" t="s">
        <v>61</v>
      </c>
      <c r="BE86" s="83" t="str">
        <f>IF(1&gt;BE79,"対象外",IF(BE84&gt;=BE79,"OK","NG"))</f>
        <v>対象外</v>
      </c>
      <c r="BG86" s="181"/>
      <c r="BH86" s="179"/>
      <c r="BI86" s="180"/>
      <c r="BJ86" s="180"/>
      <c r="BK86" s="180"/>
      <c r="BL86" s="180"/>
      <c r="BM86" s="180"/>
      <c r="BN86" s="182"/>
      <c r="BO86" s="84" t="s">
        <v>61</v>
      </c>
      <c r="BP86" s="83" t="str">
        <f>IF(1&gt;BP79,"対象外",IF(BP84&gt;=BP79,"OK","NG"))</f>
        <v>対象外</v>
      </c>
      <c r="BV86" s="54" t="str">
        <f t="shared" ref="BV86:BV141" si="61">IF(COUNTIF(K85:BP86,"NG")&gt;=1,"NG","OK")</f>
        <v>OK</v>
      </c>
    </row>
    <row r="87" spans="1:74" ht="14.25" hidden="1" customHeight="1" x14ac:dyDescent="0.15">
      <c r="A87" s="52"/>
      <c r="B87" s="56"/>
      <c r="C87" s="56"/>
      <c r="D87" s="56"/>
      <c r="E87" s="56"/>
      <c r="F87" s="56"/>
      <c r="G87" s="56"/>
      <c r="H87" s="85" t="e">
        <f>IF(AND(DAY(H79)&gt;=22,DAY(H79)&lt;=28,H80="土"),1,0)</f>
        <v>#VALUE!</v>
      </c>
      <c r="I87" s="56"/>
      <c r="J87" s="52"/>
      <c r="K87" s="52"/>
      <c r="L87" s="52"/>
      <c r="M87" s="56"/>
      <c r="N87" s="56"/>
      <c r="O87" s="56"/>
      <c r="P87" s="56"/>
      <c r="Q87" s="56"/>
      <c r="R87" s="56"/>
      <c r="S87" s="85" t="e">
        <f>IF(AND(DAY(S79)&gt;=22,DAY(S79)&lt;=28,S80="土"),1,0)</f>
        <v>#VALUE!</v>
      </c>
      <c r="T87" s="56"/>
      <c r="U87" s="52"/>
      <c r="V87" s="52"/>
      <c r="Y87" s="56"/>
      <c r="Z87" s="56"/>
      <c r="AA87" s="56"/>
      <c r="AB87" s="56"/>
      <c r="AC87" s="56"/>
      <c r="AD87" s="56"/>
      <c r="AE87" s="85" t="e">
        <f>IF(AND(DAY(AE79)&gt;=22,DAY(AE79)&lt;=28,AE80="土"),1,0)</f>
        <v>#VALUE!</v>
      </c>
      <c r="AF87" s="56"/>
      <c r="AG87" s="52"/>
      <c r="AH87" s="52"/>
      <c r="AJ87" s="56"/>
      <c r="AK87" s="56"/>
      <c r="AL87" s="56"/>
      <c r="AM87" s="56"/>
      <c r="AN87" s="56"/>
      <c r="AO87" s="56"/>
      <c r="AP87" s="85" t="e">
        <f>IF(AND(DAY(AP79)&gt;=22,DAY(AP79)&lt;=28,AP80="土"),1,0)</f>
        <v>#VALUE!</v>
      </c>
      <c r="AQ87" s="56"/>
      <c r="AR87" s="52"/>
      <c r="AS87" s="52"/>
      <c r="AV87" s="56"/>
      <c r="AW87" s="56"/>
      <c r="AX87" s="56"/>
      <c r="AY87" s="56"/>
      <c r="AZ87" s="56"/>
      <c r="BA87" s="56"/>
      <c r="BB87" s="85" t="e">
        <f>IF(AND(DAY(BB79)&gt;=22,DAY(BB79)&lt;=28,BB80="土"),1,0)</f>
        <v>#VALUE!</v>
      </c>
      <c r="BC87" s="56"/>
      <c r="BD87" s="52"/>
      <c r="BE87" s="52"/>
      <c r="BG87" s="56"/>
      <c r="BH87" s="56"/>
      <c r="BI87" s="56"/>
      <c r="BJ87" s="56"/>
      <c r="BK87" s="56"/>
      <c r="BL87" s="56"/>
      <c r="BM87" s="85" t="e">
        <f>IF(AND(DAY(BM79)&gt;=22,DAY(BM79)&lt;=28,BM80="土"),1,0)</f>
        <v>#VALUE!</v>
      </c>
      <c r="BN87" s="56"/>
      <c r="BO87" s="52"/>
      <c r="BP87" s="52"/>
      <c r="BU87" s="54">
        <f t="shared" ref="BU87:BU141" si="62">_xlfn.AGGREGATE(9,6,C87:BN87)</f>
        <v>0</v>
      </c>
      <c r="BV87" s="54" t="str">
        <f t="shared" si="61"/>
        <v>OK</v>
      </c>
    </row>
    <row r="88" spans="1:74" ht="14.25" hidden="1" customHeight="1" x14ac:dyDescent="0.15">
      <c r="A88" s="52"/>
      <c r="B88" s="56"/>
      <c r="C88" s="56"/>
      <c r="D88" s="56"/>
      <c r="E88" s="56"/>
      <c r="F88" s="56"/>
      <c r="G88" s="56"/>
      <c r="H88" s="85" t="e">
        <f>IF(AND(DAY(H79)&gt;=22,DAY(H79)&lt;=28,H80="土",OR(H85="休",H85="雨")),1,0)</f>
        <v>#VALUE!</v>
      </c>
      <c r="I88" s="56"/>
      <c r="J88" s="52"/>
      <c r="K88" s="52"/>
      <c r="L88" s="52"/>
      <c r="M88" s="56"/>
      <c r="N88" s="56"/>
      <c r="O88" s="56"/>
      <c r="P88" s="56"/>
      <c r="Q88" s="56"/>
      <c r="R88" s="56"/>
      <c r="S88" s="85" t="e">
        <f>IF(AND(DAY(S79)&gt;=22,DAY(S79)&lt;=28,S80="土",OR(S85="休",S85="雨")),1,0)</f>
        <v>#VALUE!</v>
      </c>
      <c r="T88" s="56"/>
      <c r="U88" s="52"/>
      <c r="V88" s="52"/>
      <c r="Y88" s="56"/>
      <c r="Z88" s="56"/>
      <c r="AA88" s="56"/>
      <c r="AB88" s="56"/>
      <c r="AC88" s="56"/>
      <c r="AD88" s="56"/>
      <c r="AE88" s="85" t="e">
        <f>IF(AND(DAY(AE79)&gt;=22,DAY(AE79)&lt;=28,AE80="土",OR(AE85="休",AE85="雨")),1,0)</f>
        <v>#VALUE!</v>
      </c>
      <c r="AF88" s="56"/>
      <c r="AG88" s="52"/>
      <c r="AH88" s="52"/>
      <c r="AJ88" s="56"/>
      <c r="AK88" s="56"/>
      <c r="AL88" s="56"/>
      <c r="AM88" s="56"/>
      <c r="AN88" s="56"/>
      <c r="AO88" s="56"/>
      <c r="AP88" s="85" t="e">
        <f>IF(AND(DAY(AP79)&gt;=22,DAY(AP79)&lt;=28,AP80="土",OR(AP85="休",AP85="雨")),1,0)</f>
        <v>#VALUE!</v>
      </c>
      <c r="AQ88" s="56"/>
      <c r="AR88" s="52"/>
      <c r="AS88" s="52"/>
      <c r="AV88" s="56"/>
      <c r="AW88" s="56"/>
      <c r="AX88" s="56"/>
      <c r="AY88" s="56"/>
      <c r="AZ88" s="56"/>
      <c r="BA88" s="56"/>
      <c r="BB88" s="85" t="e">
        <f>IF(AND(DAY(BB79)&gt;=22,DAY(BB79)&lt;=28,BB80="土",OR(BB85="休",BB85="雨")),1,0)</f>
        <v>#VALUE!</v>
      </c>
      <c r="BC88" s="56"/>
      <c r="BD88" s="52"/>
      <c r="BE88" s="52"/>
      <c r="BG88" s="56"/>
      <c r="BH88" s="56"/>
      <c r="BI88" s="56"/>
      <c r="BJ88" s="56"/>
      <c r="BK88" s="56"/>
      <c r="BL88" s="56"/>
      <c r="BM88" s="85" t="e">
        <f>IF(AND(DAY(BM79)&gt;=22,DAY(BM79)&lt;=28,BM80="土",OR(BM85="休",BM85="雨")),1,0)</f>
        <v>#VALUE!</v>
      </c>
      <c r="BN88" s="56"/>
      <c r="BO88" s="52"/>
      <c r="BP88" s="52"/>
      <c r="BU88" s="54">
        <f t="shared" si="62"/>
        <v>0</v>
      </c>
      <c r="BV88" s="54" t="str">
        <f t="shared" si="61"/>
        <v>OK</v>
      </c>
    </row>
    <row r="89" spans="1:74" ht="14.25" hidden="1" customHeight="1" x14ac:dyDescent="0.15">
      <c r="A89" s="52"/>
      <c r="B89" s="56"/>
      <c r="C89" s="56"/>
      <c r="D89" s="56"/>
      <c r="E89" s="56"/>
      <c r="F89" s="56"/>
      <c r="G89" s="56"/>
      <c r="H89" s="85" t="e">
        <f>IF(AND(DAY(H79)&gt;=8,DAY(H79)&lt;=14,H80="土"),1,0)</f>
        <v>#VALUE!</v>
      </c>
      <c r="I89" s="56"/>
      <c r="J89" s="52"/>
      <c r="K89" s="52"/>
      <c r="L89" s="52"/>
      <c r="M89" s="56"/>
      <c r="N89" s="56"/>
      <c r="O89" s="56"/>
      <c r="P89" s="56"/>
      <c r="Q89" s="56"/>
      <c r="R89" s="56"/>
      <c r="S89" s="85" t="e">
        <f>IF(AND(DAY(S79)&gt;=8,DAY(S79)&lt;=14,S80="土"),1,0)</f>
        <v>#VALUE!</v>
      </c>
      <c r="T89" s="56"/>
      <c r="U89" s="52"/>
      <c r="V89" s="52"/>
      <c r="Y89" s="56"/>
      <c r="Z89" s="56"/>
      <c r="AA89" s="56"/>
      <c r="AB89" s="56"/>
      <c r="AC89" s="56"/>
      <c r="AD89" s="56"/>
      <c r="AE89" s="85" t="e">
        <f>IF(AND(DAY(AE79)&gt;=8,DAY(AE79)&lt;=14,AE80="土"),1,0)</f>
        <v>#VALUE!</v>
      </c>
      <c r="AF89" s="56"/>
      <c r="AG89" s="52"/>
      <c r="AH89" s="52"/>
      <c r="AJ89" s="56"/>
      <c r="AK89" s="56"/>
      <c r="AL89" s="56"/>
      <c r="AM89" s="56"/>
      <c r="AN89" s="56"/>
      <c r="AO89" s="56"/>
      <c r="AP89" s="85" t="e">
        <f>IF(AND(DAY(AP79)&gt;=8,DAY(AP79)&lt;=14,AP80="土"),1,0)</f>
        <v>#VALUE!</v>
      </c>
      <c r="AQ89" s="56"/>
      <c r="AR89" s="52"/>
      <c r="AS89" s="52"/>
      <c r="AV89" s="56"/>
      <c r="AW89" s="56"/>
      <c r="AX89" s="56"/>
      <c r="AY89" s="56"/>
      <c r="AZ89" s="56"/>
      <c r="BA89" s="56"/>
      <c r="BB89" s="85" t="e">
        <f>IF(AND(DAY(BB79)&gt;=8,DAY(BB79)&lt;=14,BB80="土"),1,0)</f>
        <v>#VALUE!</v>
      </c>
      <c r="BC89" s="56"/>
      <c r="BD89" s="52"/>
      <c r="BE89" s="52"/>
      <c r="BG89" s="56"/>
      <c r="BH89" s="56"/>
      <c r="BI89" s="56"/>
      <c r="BJ89" s="56"/>
      <c r="BK89" s="56"/>
      <c r="BL89" s="56"/>
      <c r="BM89" s="85" t="e">
        <f>IF(AND(DAY(BM79)&gt;=8,DAY(BM79)&lt;=14,BM80="土"),1,0)</f>
        <v>#VALUE!</v>
      </c>
      <c r="BN89" s="56"/>
      <c r="BO89" s="52"/>
      <c r="BP89" s="52"/>
      <c r="BU89" s="54">
        <f t="shared" si="62"/>
        <v>0</v>
      </c>
      <c r="BV89" s="54" t="str">
        <f t="shared" si="61"/>
        <v>OK</v>
      </c>
    </row>
    <row r="90" spans="1:74" ht="14.25" hidden="1" customHeight="1" x14ac:dyDescent="0.15">
      <c r="A90" s="52"/>
      <c r="B90" s="56"/>
      <c r="C90" s="56"/>
      <c r="D90" s="56"/>
      <c r="E90" s="56"/>
      <c r="F90" s="56"/>
      <c r="G90" s="56"/>
      <c r="H90" s="85" t="e">
        <f>IF(AND(DAY(H79)&gt;=8,DAY(H79)&lt;=14,H80="土",OR(H85="休",H85="雨")),1,0)</f>
        <v>#VALUE!</v>
      </c>
      <c r="I90" s="56"/>
      <c r="J90" s="52"/>
      <c r="K90" s="52"/>
      <c r="L90" s="52"/>
      <c r="M90" s="56"/>
      <c r="N90" s="56"/>
      <c r="O90" s="56"/>
      <c r="P90" s="56"/>
      <c r="Q90" s="56"/>
      <c r="R90" s="56"/>
      <c r="S90" s="85" t="e">
        <f>IF(AND(DAY(S79)&gt;=8,DAY(S79)&lt;=14,S80="土",OR(S85="休",S85="雨")),1,0)</f>
        <v>#VALUE!</v>
      </c>
      <c r="T90" s="56"/>
      <c r="U90" s="52"/>
      <c r="V90" s="52"/>
      <c r="Y90" s="56"/>
      <c r="Z90" s="56"/>
      <c r="AA90" s="56"/>
      <c r="AB90" s="56"/>
      <c r="AC90" s="56"/>
      <c r="AD90" s="56"/>
      <c r="AE90" s="85" t="e">
        <f>IF(AND(DAY(AE79)&gt;=8,DAY(AE79)&lt;=14,AE80="土",OR(AE85="休",AE85="雨")),1,0)</f>
        <v>#VALUE!</v>
      </c>
      <c r="AF90" s="56"/>
      <c r="AG90" s="52"/>
      <c r="AH90" s="52"/>
      <c r="AJ90" s="56"/>
      <c r="AK90" s="56"/>
      <c r="AL90" s="56"/>
      <c r="AM90" s="56"/>
      <c r="AN90" s="56"/>
      <c r="AO90" s="56"/>
      <c r="AP90" s="85" t="e">
        <f>IF(AND(DAY(AP79)&gt;=8,DAY(AP79)&lt;=14,AP80="土",OR(AP85="休",AP85="雨")),1,0)</f>
        <v>#VALUE!</v>
      </c>
      <c r="AQ90" s="56"/>
      <c r="AR90" s="52"/>
      <c r="AS90" s="52"/>
      <c r="AV90" s="56"/>
      <c r="AW90" s="56"/>
      <c r="AX90" s="56"/>
      <c r="AY90" s="56"/>
      <c r="AZ90" s="56"/>
      <c r="BA90" s="56"/>
      <c r="BB90" s="85" t="e">
        <f>IF(AND(DAY(BB79)&gt;=8,DAY(BB79)&lt;=14,BB80="土",OR(BB85="休",BB85="雨")),1,0)</f>
        <v>#VALUE!</v>
      </c>
      <c r="BC90" s="56"/>
      <c r="BD90" s="52"/>
      <c r="BE90" s="52"/>
      <c r="BG90" s="56"/>
      <c r="BH90" s="56"/>
      <c r="BI90" s="56"/>
      <c r="BJ90" s="56"/>
      <c r="BK90" s="56"/>
      <c r="BL90" s="56"/>
      <c r="BM90" s="85" t="e">
        <f>IF(AND(DAY(BM79)&gt;=8,DAY(BM79)&lt;=14,BM80="土",OR(BM85="休",BM85="雨")),1,0)</f>
        <v>#VALUE!</v>
      </c>
      <c r="BN90" s="56"/>
      <c r="BO90" s="52"/>
      <c r="BP90" s="52"/>
      <c r="BU90" s="54">
        <f t="shared" si="62"/>
        <v>0</v>
      </c>
      <c r="BV90" s="54" t="str">
        <f t="shared" si="61"/>
        <v>OK</v>
      </c>
    </row>
    <row r="91" spans="1:74" ht="14.25" customHeight="1" x14ac:dyDescent="0.15">
      <c r="A91" s="52"/>
      <c r="B91" s="56"/>
      <c r="C91" s="56"/>
      <c r="D91" s="56"/>
      <c r="E91" s="56"/>
      <c r="F91" s="56"/>
      <c r="G91" s="56"/>
      <c r="H91" s="56"/>
      <c r="I91" s="56"/>
      <c r="J91" s="52"/>
      <c r="K91" s="52"/>
      <c r="L91" s="52"/>
      <c r="M91" s="56"/>
      <c r="N91" s="56"/>
      <c r="O91" s="56"/>
      <c r="P91" s="56"/>
      <c r="Q91" s="56"/>
      <c r="R91" s="56"/>
      <c r="S91" s="56"/>
      <c r="T91" s="56"/>
      <c r="U91" s="52"/>
      <c r="V91" s="52"/>
      <c r="Y91" s="56"/>
      <c r="Z91" s="56"/>
      <c r="AA91" s="56"/>
      <c r="AB91" s="56"/>
      <c r="AC91" s="56"/>
      <c r="AD91" s="56"/>
      <c r="AE91" s="56"/>
      <c r="AF91" s="56"/>
      <c r="AG91" s="52"/>
      <c r="AH91" s="52"/>
      <c r="AJ91" s="56"/>
      <c r="AK91" s="56"/>
      <c r="AL91" s="56"/>
      <c r="AM91" s="56"/>
      <c r="AN91" s="56"/>
      <c r="AO91" s="56"/>
      <c r="AP91" s="56"/>
      <c r="AQ91" s="56"/>
      <c r="AR91" s="52"/>
      <c r="AS91" s="52"/>
      <c r="AV91" s="56"/>
      <c r="AW91" s="56"/>
      <c r="AX91" s="56"/>
      <c r="AY91" s="56"/>
      <c r="AZ91" s="56"/>
      <c r="BA91" s="56"/>
      <c r="BB91" s="56"/>
      <c r="BC91" s="56"/>
      <c r="BD91" s="52"/>
      <c r="BE91" s="52"/>
      <c r="BG91" s="56"/>
      <c r="BH91" s="56"/>
      <c r="BI91" s="56"/>
      <c r="BJ91" s="56"/>
      <c r="BK91" s="56"/>
      <c r="BL91" s="56"/>
      <c r="BM91" s="56"/>
      <c r="BN91" s="56"/>
      <c r="BO91" s="52"/>
      <c r="BP91" s="52"/>
    </row>
    <row r="92" spans="1:74" ht="14.25" customHeight="1" x14ac:dyDescent="0.15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</row>
    <row r="93" spans="1:74" ht="14.25" hidden="1" customHeight="1" x14ac:dyDescent="0.15">
      <c r="A93" s="52"/>
      <c r="B93" s="52"/>
      <c r="C93" s="66">
        <f>YEAR(I77+1)</f>
        <v>1900</v>
      </c>
      <c r="D93" s="66">
        <f>MONTH(I77+1)</f>
        <v>2</v>
      </c>
      <c r="E93" s="66">
        <f>DAY(I77+1)</f>
        <v>4</v>
      </c>
      <c r="F93" s="66"/>
      <c r="G93" s="66"/>
      <c r="H93" s="66"/>
      <c r="I93" s="66"/>
      <c r="J93" s="52"/>
      <c r="K93" s="52"/>
      <c r="L93" s="52"/>
      <c r="M93" s="52"/>
      <c r="N93" s="66">
        <f>YEAR(T77+1)</f>
        <v>1900</v>
      </c>
      <c r="O93" s="66">
        <f>MONTH(T77+1)</f>
        <v>3</v>
      </c>
      <c r="P93" s="66">
        <f>DAY(T77+1)</f>
        <v>31</v>
      </c>
      <c r="Q93" s="66"/>
      <c r="R93" s="66"/>
      <c r="S93" s="66"/>
      <c r="T93" s="66"/>
      <c r="U93" s="52"/>
      <c r="V93" s="52"/>
      <c r="Y93" s="52"/>
      <c r="Z93" s="66">
        <f>YEAR(AF77+1)</f>
        <v>1900</v>
      </c>
      <c r="AA93" s="66">
        <f>MONTH(AF77+1)</f>
        <v>5</v>
      </c>
      <c r="AB93" s="66">
        <f>DAY(AF77+1)</f>
        <v>26</v>
      </c>
      <c r="AC93" s="66"/>
      <c r="AD93" s="66"/>
      <c r="AE93" s="66"/>
      <c r="AF93" s="66"/>
      <c r="AG93" s="52"/>
      <c r="AH93" s="52"/>
      <c r="AJ93" s="52"/>
      <c r="AK93" s="66">
        <f>YEAR(AQ77+1)</f>
        <v>1900</v>
      </c>
      <c r="AL93" s="66">
        <f>MONTH(AQ77+1)</f>
        <v>7</v>
      </c>
      <c r="AM93" s="66">
        <f>DAY(AQ77+1)</f>
        <v>21</v>
      </c>
      <c r="AN93" s="66"/>
      <c r="AO93" s="66"/>
      <c r="AP93" s="66"/>
      <c r="AQ93" s="66"/>
      <c r="AR93" s="52"/>
      <c r="AS93" s="52"/>
      <c r="AV93" s="52"/>
      <c r="AW93" s="66">
        <f>YEAR(BC77+1)</f>
        <v>1900</v>
      </c>
      <c r="AX93" s="66">
        <f>MONTH(BC77+1)</f>
        <v>9</v>
      </c>
      <c r="AY93" s="66">
        <f>DAY(BC77+1)</f>
        <v>15</v>
      </c>
      <c r="AZ93" s="66"/>
      <c r="BA93" s="66"/>
      <c r="BB93" s="66"/>
      <c r="BC93" s="66"/>
      <c r="BD93" s="52"/>
      <c r="BE93" s="52"/>
      <c r="BG93" s="52"/>
      <c r="BH93" s="66">
        <f>YEAR(BN77+1)</f>
        <v>1900</v>
      </c>
      <c r="BI93" s="66">
        <f>MONTH(BN77+1)</f>
        <v>11</v>
      </c>
      <c r="BJ93" s="66">
        <f>DAY(BN77+1)</f>
        <v>10</v>
      </c>
      <c r="BK93" s="66"/>
      <c r="BL93" s="66"/>
      <c r="BM93" s="66"/>
      <c r="BN93" s="66"/>
      <c r="BO93" s="52"/>
      <c r="BP93" s="52"/>
    </row>
    <row r="94" spans="1:74" ht="14.25" hidden="1" customHeight="1" x14ac:dyDescent="0.15">
      <c r="A94" s="52"/>
      <c r="B94" s="52"/>
      <c r="C94" s="67">
        <f>I77+1</f>
        <v>35</v>
      </c>
      <c r="D94" s="67">
        <f>C94+1</f>
        <v>36</v>
      </c>
      <c r="E94" s="67">
        <f t="shared" ref="E94:I94" si="63">D94+1</f>
        <v>37</v>
      </c>
      <c r="F94" s="67">
        <f t="shared" si="63"/>
        <v>38</v>
      </c>
      <c r="G94" s="67">
        <f t="shared" si="63"/>
        <v>39</v>
      </c>
      <c r="H94" s="67">
        <f t="shared" si="63"/>
        <v>40</v>
      </c>
      <c r="I94" s="67">
        <f t="shared" si="63"/>
        <v>41</v>
      </c>
      <c r="J94" s="52"/>
      <c r="K94" s="52"/>
      <c r="L94" s="52"/>
      <c r="M94" s="52"/>
      <c r="N94" s="67">
        <f>T77+1</f>
        <v>91</v>
      </c>
      <c r="O94" s="67">
        <f t="shared" ref="O94:T94" si="64">N94+1</f>
        <v>92</v>
      </c>
      <c r="P94" s="67">
        <f t="shared" si="64"/>
        <v>93</v>
      </c>
      <c r="Q94" s="67">
        <f t="shared" si="64"/>
        <v>94</v>
      </c>
      <c r="R94" s="67">
        <f t="shared" si="64"/>
        <v>95</v>
      </c>
      <c r="S94" s="67">
        <f t="shared" si="64"/>
        <v>96</v>
      </c>
      <c r="T94" s="67">
        <f t="shared" si="64"/>
        <v>97</v>
      </c>
      <c r="U94" s="52"/>
      <c r="V94" s="52"/>
      <c r="Y94" s="52"/>
      <c r="Z94" s="67">
        <f>AF77+1</f>
        <v>147</v>
      </c>
      <c r="AA94" s="67">
        <f t="shared" ref="AA94:AF94" si="65">Z94+1</f>
        <v>148</v>
      </c>
      <c r="AB94" s="67">
        <f t="shared" si="65"/>
        <v>149</v>
      </c>
      <c r="AC94" s="67">
        <f t="shared" si="65"/>
        <v>150</v>
      </c>
      <c r="AD94" s="67">
        <f t="shared" si="65"/>
        <v>151</v>
      </c>
      <c r="AE94" s="67">
        <f t="shared" si="65"/>
        <v>152</v>
      </c>
      <c r="AF94" s="67">
        <f t="shared" si="65"/>
        <v>153</v>
      </c>
      <c r="AG94" s="52"/>
      <c r="AH94" s="52"/>
      <c r="AJ94" s="52"/>
      <c r="AK94" s="67">
        <f>AQ77+1</f>
        <v>203</v>
      </c>
      <c r="AL94" s="67">
        <f t="shared" ref="AL94:AQ94" si="66">AK94+1</f>
        <v>204</v>
      </c>
      <c r="AM94" s="67">
        <f t="shared" si="66"/>
        <v>205</v>
      </c>
      <c r="AN94" s="67">
        <f t="shared" si="66"/>
        <v>206</v>
      </c>
      <c r="AO94" s="67">
        <f t="shared" si="66"/>
        <v>207</v>
      </c>
      <c r="AP94" s="67">
        <f t="shared" si="66"/>
        <v>208</v>
      </c>
      <c r="AQ94" s="67">
        <f t="shared" si="66"/>
        <v>209</v>
      </c>
      <c r="AR94" s="52"/>
      <c r="AS94" s="52"/>
      <c r="AV94" s="52"/>
      <c r="AW94" s="67">
        <f>BC77+1</f>
        <v>259</v>
      </c>
      <c r="AX94" s="67">
        <f t="shared" ref="AX94:BC94" si="67">AW94+1</f>
        <v>260</v>
      </c>
      <c r="AY94" s="67">
        <f t="shared" si="67"/>
        <v>261</v>
      </c>
      <c r="AZ94" s="67">
        <f t="shared" si="67"/>
        <v>262</v>
      </c>
      <c r="BA94" s="67">
        <f t="shared" si="67"/>
        <v>263</v>
      </c>
      <c r="BB94" s="67">
        <f t="shared" si="67"/>
        <v>264</v>
      </c>
      <c r="BC94" s="67">
        <f t="shared" si="67"/>
        <v>265</v>
      </c>
      <c r="BD94" s="52"/>
      <c r="BE94" s="52"/>
      <c r="BG94" s="52"/>
      <c r="BH94" s="67">
        <f>BN77+1</f>
        <v>315</v>
      </c>
      <c r="BI94" s="67">
        <f t="shared" ref="BI94:BN94" si="68">BH94+1</f>
        <v>316</v>
      </c>
      <c r="BJ94" s="67">
        <f t="shared" si="68"/>
        <v>317</v>
      </c>
      <c r="BK94" s="67">
        <f t="shared" si="68"/>
        <v>318</v>
      </c>
      <c r="BL94" s="67">
        <f t="shared" si="68"/>
        <v>319</v>
      </c>
      <c r="BM94" s="67">
        <f t="shared" si="68"/>
        <v>320</v>
      </c>
      <c r="BN94" s="67">
        <f t="shared" si="68"/>
        <v>321</v>
      </c>
      <c r="BO94" s="52"/>
      <c r="BP94" s="52"/>
    </row>
    <row r="95" spans="1:74" ht="14.25" customHeight="1" x14ac:dyDescent="0.15">
      <c r="A95" s="52"/>
      <c r="B95" s="68" t="s">
        <v>14</v>
      </c>
      <c r="C95" s="69">
        <f>DATE($C93,$D93,1)</f>
        <v>32</v>
      </c>
      <c r="D95" s="70"/>
      <c r="E95" s="70"/>
      <c r="F95" s="70"/>
      <c r="G95" s="70"/>
      <c r="H95" s="70"/>
      <c r="I95" s="70"/>
      <c r="J95" s="70"/>
      <c r="K95" s="71"/>
      <c r="L95" s="52"/>
      <c r="M95" s="68" t="s">
        <v>14</v>
      </c>
      <c r="N95" s="69">
        <f>DATE($N93,$O93,1)</f>
        <v>61</v>
      </c>
      <c r="O95" s="70"/>
      <c r="P95" s="70"/>
      <c r="Q95" s="70"/>
      <c r="R95" s="70"/>
      <c r="S95" s="70"/>
      <c r="T95" s="70"/>
      <c r="U95" s="70"/>
      <c r="V95" s="71"/>
      <c r="Y95" s="68" t="s">
        <v>14</v>
      </c>
      <c r="Z95" s="69">
        <f>DATE($Z93,$AA93,1)</f>
        <v>122</v>
      </c>
      <c r="AA95" s="70"/>
      <c r="AB95" s="70"/>
      <c r="AC95" s="70"/>
      <c r="AD95" s="70"/>
      <c r="AE95" s="70"/>
      <c r="AF95" s="70"/>
      <c r="AG95" s="70"/>
      <c r="AH95" s="71"/>
      <c r="AJ95" s="68" t="s">
        <v>14</v>
      </c>
      <c r="AK95" s="69">
        <f>DATE($AK93,$AL93,1)</f>
        <v>183</v>
      </c>
      <c r="AL95" s="70"/>
      <c r="AM95" s="70"/>
      <c r="AN95" s="70"/>
      <c r="AO95" s="70"/>
      <c r="AP95" s="70"/>
      <c r="AQ95" s="70"/>
      <c r="AR95" s="70"/>
      <c r="AS95" s="71"/>
      <c r="AV95" s="68" t="s">
        <v>14</v>
      </c>
      <c r="AW95" s="69">
        <f>DATE($AW93,$AX93,1)</f>
        <v>245</v>
      </c>
      <c r="AX95" s="70"/>
      <c r="AY95" s="70"/>
      <c r="AZ95" s="70"/>
      <c r="BA95" s="70"/>
      <c r="BB95" s="70"/>
      <c r="BC95" s="70"/>
      <c r="BD95" s="70"/>
      <c r="BE95" s="71"/>
      <c r="BG95" s="68" t="s">
        <v>14</v>
      </c>
      <c r="BH95" s="69">
        <f>DATE($BH93,$BI93,1)</f>
        <v>306</v>
      </c>
      <c r="BI95" s="70"/>
      <c r="BJ95" s="70"/>
      <c r="BK95" s="70"/>
      <c r="BL95" s="70"/>
      <c r="BM95" s="70"/>
      <c r="BN95" s="70"/>
      <c r="BO95" s="70"/>
      <c r="BP95" s="71"/>
    </row>
    <row r="96" spans="1:74" ht="14.25" customHeight="1" x14ac:dyDescent="0.15">
      <c r="A96" s="52"/>
      <c r="B96" s="72" t="s">
        <v>59</v>
      </c>
      <c r="C96" s="73" t="str">
        <f>IF(I77&lt;$G$5,I79+1,"")</f>
        <v/>
      </c>
      <c r="D96" s="74" t="str">
        <f t="shared" ref="D96:I96" si="69">IF(C94&lt;$G$5,C96+1,"")</f>
        <v/>
      </c>
      <c r="E96" s="74" t="str">
        <f t="shared" si="69"/>
        <v/>
      </c>
      <c r="F96" s="74" t="str">
        <f t="shared" si="69"/>
        <v/>
      </c>
      <c r="G96" s="74" t="str">
        <f t="shared" si="69"/>
        <v/>
      </c>
      <c r="H96" s="74" t="str">
        <f t="shared" si="69"/>
        <v/>
      </c>
      <c r="I96" s="74" t="str">
        <f t="shared" si="69"/>
        <v/>
      </c>
      <c r="J96" s="75" t="s">
        <v>16</v>
      </c>
      <c r="K96" s="76">
        <f>COUNTIFS(C97:I97,"土",C98:I98,"")+COUNTIFS(C97:I97,"日",C98:I98,"")</f>
        <v>0</v>
      </c>
      <c r="L96" s="52"/>
      <c r="M96" s="72" t="s">
        <v>59</v>
      </c>
      <c r="N96" s="73" t="str">
        <f>IF(T77&lt;$G$5,T79+1,"")</f>
        <v/>
      </c>
      <c r="O96" s="74" t="str">
        <f t="shared" ref="O96:T96" si="70">IF(N94&lt;$G$5,N96+1,"")</f>
        <v/>
      </c>
      <c r="P96" s="74" t="str">
        <f t="shared" si="70"/>
        <v/>
      </c>
      <c r="Q96" s="74" t="str">
        <f t="shared" si="70"/>
        <v/>
      </c>
      <c r="R96" s="74" t="str">
        <f t="shared" si="70"/>
        <v/>
      </c>
      <c r="S96" s="74" t="str">
        <f t="shared" si="70"/>
        <v/>
      </c>
      <c r="T96" s="74" t="str">
        <f t="shared" si="70"/>
        <v/>
      </c>
      <c r="U96" s="75" t="s">
        <v>16</v>
      </c>
      <c r="V96" s="76">
        <f>COUNTIFS(N97:T97,"土",N98:T98,"")+COUNTIFS(N97:T97,"日",N98:T98,"")</f>
        <v>0</v>
      </c>
      <c r="Y96" s="72" t="s">
        <v>59</v>
      </c>
      <c r="Z96" s="73" t="str">
        <f>IF(AF77&lt;$G$5,AF79+1,"")</f>
        <v/>
      </c>
      <c r="AA96" s="74" t="str">
        <f t="shared" ref="AA96:AF96" si="71">IF(Z94&lt;$G$5,Z96+1,"")</f>
        <v/>
      </c>
      <c r="AB96" s="74" t="str">
        <f t="shared" si="71"/>
        <v/>
      </c>
      <c r="AC96" s="74" t="str">
        <f t="shared" si="71"/>
        <v/>
      </c>
      <c r="AD96" s="74" t="str">
        <f t="shared" si="71"/>
        <v/>
      </c>
      <c r="AE96" s="74" t="str">
        <f t="shared" si="71"/>
        <v/>
      </c>
      <c r="AF96" s="74" t="str">
        <f t="shared" si="71"/>
        <v/>
      </c>
      <c r="AG96" s="75" t="s">
        <v>16</v>
      </c>
      <c r="AH96" s="76">
        <f>COUNTIFS(Z97:AF97,"土",Z98:AF98,"")+COUNTIFS(Z97:AF97,"日",Z98:AF98,"")</f>
        <v>0</v>
      </c>
      <c r="AJ96" s="72" t="s">
        <v>59</v>
      </c>
      <c r="AK96" s="73" t="str">
        <f>IF(AQ77&lt;$G$5,AQ79+1,"")</f>
        <v/>
      </c>
      <c r="AL96" s="74" t="str">
        <f t="shared" ref="AL96:AQ96" si="72">IF(AK94&lt;$G$5,AK96+1,"")</f>
        <v/>
      </c>
      <c r="AM96" s="74" t="str">
        <f t="shared" si="72"/>
        <v/>
      </c>
      <c r="AN96" s="74" t="str">
        <f t="shared" si="72"/>
        <v/>
      </c>
      <c r="AO96" s="74" t="str">
        <f t="shared" si="72"/>
        <v/>
      </c>
      <c r="AP96" s="74" t="str">
        <f t="shared" si="72"/>
        <v/>
      </c>
      <c r="AQ96" s="74" t="str">
        <f t="shared" si="72"/>
        <v/>
      </c>
      <c r="AR96" s="75" t="s">
        <v>16</v>
      </c>
      <c r="AS96" s="76">
        <f>COUNTIFS(AK97:AQ97,"土",AK98:AQ98,"")+COUNTIFS(AK97:AQ97,"日",AK98:AQ98,"")</f>
        <v>0</v>
      </c>
      <c r="AV96" s="72" t="s">
        <v>59</v>
      </c>
      <c r="AW96" s="73" t="str">
        <f>IF(BC77&lt;$G$5,BC79+1,"")</f>
        <v/>
      </c>
      <c r="AX96" s="74" t="str">
        <f t="shared" ref="AX96:BC96" si="73">IF(AW94&lt;$G$5,AW96+1,"")</f>
        <v/>
      </c>
      <c r="AY96" s="74" t="str">
        <f t="shared" si="73"/>
        <v/>
      </c>
      <c r="AZ96" s="74" t="str">
        <f t="shared" si="73"/>
        <v/>
      </c>
      <c r="BA96" s="74" t="str">
        <f t="shared" si="73"/>
        <v/>
      </c>
      <c r="BB96" s="74" t="str">
        <f t="shared" si="73"/>
        <v/>
      </c>
      <c r="BC96" s="74" t="str">
        <f t="shared" si="73"/>
        <v/>
      </c>
      <c r="BD96" s="75" t="s">
        <v>16</v>
      </c>
      <c r="BE96" s="76">
        <f>COUNTIFS(AW97:BC97,"土",AW98:BC98,"")+COUNTIFS(AW97:BC97,"日",AW98:BC98,"")</f>
        <v>0</v>
      </c>
      <c r="BG96" s="72" t="s">
        <v>59</v>
      </c>
      <c r="BH96" s="73" t="str">
        <f>IF(BN77&lt;$G$5,BN79+1,"")</f>
        <v/>
      </c>
      <c r="BI96" s="74" t="str">
        <f t="shared" ref="BI96:BN96" si="74">IF(BH94&lt;$G$5,BH96+1,"")</f>
        <v/>
      </c>
      <c r="BJ96" s="74" t="str">
        <f t="shared" si="74"/>
        <v/>
      </c>
      <c r="BK96" s="74" t="str">
        <f t="shared" si="74"/>
        <v/>
      </c>
      <c r="BL96" s="74" t="str">
        <f t="shared" si="74"/>
        <v/>
      </c>
      <c r="BM96" s="74" t="str">
        <f t="shared" si="74"/>
        <v/>
      </c>
      <c r="BN96" s="74" t="str">
        <f t="shared" si="74"/>
        <v/>
      </c>
      <c r="BO96" s="75" t="s">
        <v>16</v>
      </c>
      <c r="BP96" s="76">
        <f>COUNTIFS(BH97:BN97,"土",BH98:BN98,"")+COUNTIFS(BH97:BN97,"日",BH98:BN98,"")</f>
        <v>0</v>
      </c>
    </row>
    <row r="97" spans="1:74" ht="14.25" customHeight="1" x14ac:dyDescent="0.15">
      <c r="A97" s="52"/>
      <c r="B97" s="72" t="s">
        <v>5</v>
      </c>
      <c r="C97" s="77" t="str">
        <f>IF(C96="","","土")</f>
        <v/>
      </c>
      <c r="D97" s="77" t="str">
        <f>IF(D96="","","日")</f>
        <v/>
      </c>
      <c r="E97" s="77" t="str">
        <f>IF(E96="","","月")</f>
        <v/>
      </c>
      <c r="F97" s="77" t="str">
        <f>IF(F96="","","火")</f>
        <v/>
      </c>
      <c r="G97" s="77" t="str">
        <f>IF(G96="","","水")</f>
        <v/>
      </c>
      <c r="H97" s="77" t="str">
        <f>IF(H96="","","木")</f>
        <v/>
      </c>
      <c r="I97" s="77" t="str">
        <f>IF(I96="","","金")</f>
        <v/>
      </c>
      <c r="J97" s="78" t="s">
        <v>60</v>
      </c>
      <c r="K97" s="79">
        <f>COUNTIF(C98:I98,"夏休")+COUNTIF(C98:I98,"冬休")+COUNTIF(C98:I98,"中止")+COUNTIF(C98:I98,"制作中")</f>
        <v>0</v>
      </c>
      <c r="L97" s="52"/>
      <c r="M97" s="72" t="s">
        <v>5</v>
      </c>
      <c r="N97" s="77" t="str">
        <f>IF(N96="","","土")</f>
        <v/>
      </c>
      <c r="O97" s="77" t="str">
        <f>IF(O96="","","日")</f>
        <v/>
      </c>
      <c r="P97" s="77" t="str">
        <f>IF(P96="","","月")</f>
        <v/>
      </c>
      <c r="Q97" s="77" t="str">
        <f>IF(Q96="","","火")</f>
        <v/>
      </c>
      <c r="R97" s="77" t="str">
        <f>IF(R96="","","水")</f>
        <v/>
      </c>
      <c r="S97" s="77" t="str">
        <f>IF(S96="","","木")</f>
        <v/>
      </c>
      <c r="T97" s="77" t="str">
        <f>IF(T96="","","金")</f>
        <v/>
      </c>
      <c r="U97" s="78" t="s">
        <v>60</v>
      </c>
      <c r="V97" s="79">
        <f>COUNTIF(N98:T98,"夏休")+COUNTIF(N98:T98,"冬休")+COUNTIF(N98:T98,"中止")+COUNTIF(N98:T98,"制作中")</f>
        <v>0</v>
      </c>
      <c r="Y97" s="72" t="s">
        <v>5</v>
      </c>
      <c r="Z97" s="77" t="str">
        <f>IF(Z96="","","土")</f>
        <v/>
      </c>
      <c r="AA97" s="77" t="str">
        <f>IF(AA96="","","日")</f>
        <v/>
      </c>
      <c r="AB97" s="77" t="str">
        <f>IF(AB96="","","月")</f>
        <v/>
      </c>
      <c r="AC97" s="77" t="str">
        <f>IF(AC96="","","火")</f>
        <v/>
      </c>
      <c r="AD97" s="77" t="str">
        <f>IF(AD96="","","水")</f>
        <v/>
      </c>
      <c r="AE97" s="77" t="str">
        <f>IF(AE96="","","木")</f>
        <v/>
      </c>
      <c r="AF97" s="77" t="str">
        <f>IF(AF96="","","金")</f>
        <v/>
      </c>
      <c r="AG97" s="78" t="s">
        <v>60</v>
      </c>
      <c r="AH97" s="79">
        <f>COUNTIF(Z98:AF98,"夏休")+COUNTIF(Z98:AF98,"冬休")+COUNTIF(Z98:AF98,"中止")+COUNTIF(Z98:AF98,"制作中")</f>
        <v>0</v>
      </c>
      <c r="AJ97" s="72" t="s">
        <v>5</v>
      </c>
      <c r="AK97" s="77" t="str">
        <f>IF(AK96="","","土")</f>
        <v/>
      </c>
      <c r="AL97" s="77" t="str">
        <f>IF(AL96="","","日")</f>
        <v/>
      </c>
      <c r="AM97" s="77" t="str">
        <f>IF(AM96="","","月")</f>
        <v/>
      </c>
      <c r="AN97" s="77" t="str">
        <f>IF(AN96="","","火")</f>
        <v/>
      </c>
      <c r="AO97" s="77" t="str">
        <f>IF(AO96="","","水")</f>
        <v/>
      </c>
      <c r="AP97" s="77" t="str">
        <f>IF(AP96="","","木")</f>
        <v/>
      </c>
      <c r="AQ97" s="77" t="str">
        <f>IF(AQ96="","","金")</f>
        <v/>
      </c>
      <c r="AR97" s="78" t="s">
        <v>60</v>
      </c>
      <c r="AS97" s="79">
        <f>COUNTIF(AK98:AQ98,"夏休")+COUNTIF(AK98:AQ98,"冬休")+COUNTIF(AK98:AQ98,"中止")+COUNTIF(AK98:AQ98,"制作中")</f>
        <v>0</v>
      </c>
      <c r="AV97" s="72" t="s">
        <v>5</v>
      </c>
      <c r="AW97" s="77" t="str">
        <f>IF(AW96="","","土")</f>
        <v/>
      </c>
      <c r="AX97" s="77" t="str">
        <f>IF(AX96="","","日")</f>
        <v/>
      </c>
      <c r="AY97" s="77" t="str">
        <f>IF(AY96="","","月")</f>
        <v/>
      </c>
      <c r="AZ97" s="77" t="str">
        <f>IF(AZ96="","","火")</f>
        <v/>
      </c>
      <c r="BA97" s="77" t="str">
        <f>IF(BA96="","","水")</f>
        <v/>
      </c>
      <c r="BB97" s="77" t="str">
        <f>IF(BB96="","","木")</f>
        <v/>
      </c>
      <c r="BC97" s="77" t="str">
        <f>IF(BC96="","","金")</f>
        <v/>
      </c>
      <c r="BD97" s="78" t="s">
        <v>60</v>
      </c>
      <c r="BE97" s="79">
        <f>COUNTIF(AW98:BC98,"夏休")+COUNTIF(AW98:BC98,"冬休")+COUNTIF(AW98:BC98,"中止")+COUNTIF(AW98:BC98,"制作中")</f>
        <v>0</v>
      </c>
      <c r="BG97" s="72" t="s">
        <v>5</v>
      </c>
      <c r="BH97" s="77" t="str">
        <f>IF(BH96="","","土")</f>
        <v/>
      </c>
      <c r="BI97" s="77" t="str">
        <f>IF(BI96="","","日")</f>
        <v/>
      </c>
      <c r="BJ97" s="77" t="str">
        <f>IF(BJ96="","","月")</f>
        <v/>
      </c>
      <c r="BK97" s="77" t="str">
        <f>IF(BK96="","","火")</f>
        <v/>
      </c>
      <c r="BL97" s="77" t="str">
        <f>IF(BL96="","","水")</f>
        <v/>
      </c>
      <c r="BM97" s="77" t="str">
        <f>IF(BM96="","","木")</f>
        <v/>
      </c>
      <c r="BN97" s="77" t="str">
        <f>IF(BN96="","","金")</f>
        <v/>
      </c>
      <c r="BO97" s="78" t="s">
        <v>60</v>
      </c>
      <c r="BP97" s="79">
        <f>COUNTIF(BH98:BN98,"夏休")+COUNTIF(BH98:BN98,"冬休")+COUNTIF(BH98:BN98,"中止")+COUNTIF(BH98:BN98,"制作中")</f>
        <v>0</v>
      </c>
    </row>
    <row r="98" spans="1:74" ht="14.25" customHeight="1" x14ac:dyDescent="0.15">
      <c r="A98" s="52"/>
      <c r="B98" s="166" t="s">
        <v>60</v>
      </c>
      <c r="C98" s="167"/>
      <c r="D98" s="169"/>
      <c r="E98" s="169"/>
      <c r="F98" s="169"/>
      <c r="G98" s="169"/>
      <c r="H98" s="169"/>
      <c r="I98" s="174"/>
      <c r="J98" s="78" t="s">
        <v>2</v>
      </c>
      <c r="K98" s="79">
        <f>COUNT(C96:I96)-K97</f>
        <v>0</v>
      </c>
      <c r="L98" s="52"/>
      <c r="M98" s="166" t="s">
        <v>60</v>
      </c>
      <c r="N98" s="167"/>
      <c r="O98" s="169"/>
      <c r="P98" s="169"/>
      <c r="Q98" s="169"/>
      <c r="R98" s="169"/>
      <c r="S98" s="169"/>
      <c r="T98" s="174"/>
      <c r="U98" s="78" t="s">
        <v>2</v>
      </c>
      <c r="V98" s="79">
        <f>COUNT(N96:T96)-V97</f>
        <v>0</v>
      </c>
      <c r="Y98" s="166" t="s">
        <v>60</v>
      </c>
      <c r="Z98" s="167"/>
      <c r="AA98" s="169"/>
      <c r="AB98" s="169"/>
      <c r="AC98" s="169"/>
      <c r="AD98" s="169"/>
      <c r="AE98" s="169"/>
      <c r="AF98" s="174"/>
      <c r="AG98" s="78" t="s">
        <v>2</v>
      </c>
      <c r="AH98" s="79">
        <f>COUNT(Z96:AF96)-AH97</f>
        <v>0</v>
      </c>
      <c r="AJ98" s="166" t="s">
        <v>60</v>
      </c>
      <c r="AK98" s="167"/>
      <c r="AL98" s="169"/>
      <c r="AM98" s="169"/>
      <c r="AN98" s="169"/>
      <c r="AO98" s="169"/>
      <c r="AP98" s="169"/>
      <c r="AQ98" s="174"/>
      <c r="AR98" s="78" t="s">
        <v>2</v>
      </c>
      <c r="AS98" s="79">
        <f>COUNT(AK96:AQ96)-AS97</f>
        <v>0</v>
      </c>
      <c r="AV98" s="166" t="s">
        <v>60</v>
      </c>
      <c r="AW98" s="167"/>
      <c r="AX98" s="169"/>
      <c r="AY98" s="169"/>
      <c r="AZ98" s="169"/>
      <c r="BA98" s="169"/>
      <c r="BB98" s="169"/>
      <c r="BC98" s="174"/>
      <c r="BD98" s="78" t="s">
        <v>2</v>
      </c>
      <c r="BE98" s="79">
        <f>COUNT(AW96:BC96)-BE97</f>
        <v>0</v>
      </c>
      <c r="BG98" s="166" t="s">
        <v>60</v>
      </c>
      <c r="BH98" s="167"/>
      <c r="BI98" s="169"/>
      <c r="BJ98" s="169"/>
      <c r="BK98" s="169"/>
      <c r="BL98" s="169"/>
      <c r="BM98" s="169"/>
      <c r="BN98" s="174"/>
      <c r="BO98" s="78" t="s">
        <v>2</v>
      </c>
      <c r="BP98" s="79">
        <f>COUNT(BH96:BN96)-BP97</f>
        <v>0</v>
      </c>
    </row>
    <row r="99" spans="1:74" ht="14.25" customHeight="1" x14ac:dyDescent="0.15">
      <c r="A99" s="52"/>
      <c r="B99" s="166"/>
      <c r="C99" s="168"/>
      <c r="D99" s="170"/>
      <c r="E99" s="170"/>
      <c r="F99" s="170"/>
      <c r="G99" s="170"/>
      <c r="H99" s="170"/>
      <c r="I99" s="175"/>
      <c r="J99" s="78" t="s">
        <v>6</v>
      </c>
      <c r="K99" s="79">
        <f>COUNTIF(C100:I101,"休")</f>
        <v>0</v>
      </c>
      <c r="L99" s="52"/>
      <c r="M99" s="166"/>
      <c r="N99" s="168"/>
      <c r="O99" s="170"/>
      <c r="P99" s="170"/>
      <c r="Q99" s="170"/>
      <c r="R99" s="170"/>
      <c r="S99" s="170"/>
      <c r="T99" s="175"/>
      <c r="U99" s="78" t="s">
        <v>6</v>
      </c>
      <c r="V99" s="79">
        <f>COUNTIF(N100:T101,"休")</f>
        <v>0</v>
      </c>
      <c r="Y99" s="166"/>
      <c r="Z99" s="168"/>
      <c r="AA99" s="170"/>
      <c r="AB99" s="170"/>
      <c r="AC99" s="170"/>
      <c r="AD99" s="170"/>
      <c r="AE99" s="170"/>
      <c r="AF99" s="175"/>
      <c r="AG99" s="78" t="s">
        <v>6</v>
      </c>
      <c r="AH99" s="79">
        <f>COUNTIF(Z100:AF101,"休")</f>
        <v>0</v>
      </c>
      <c r="AJ99" s="166"/>
      <c r="AK99" s="168"/>
      <c r="AL99" s="170"/>
      <c r="AM99" s="170"/>
      <c r="AN99" s="170"/>
      <c r="AO99" s="170"/>
      <c r="AP99" s="170"/>
      <c r="AQ99" s="175"/>
      <c r="AR99" s="78" t="s">
        <v>6</v>
      </c>
      <c r="AS99" s="79">
        <f>COUNTIF(AK100:AQ101,"休")</f>
        <v>0</v>
      </c>
      <c r="AV99" s="166"/>
      <c r="AW99" s="168"/>
      <c r="AX99" s="170"/>
      <c r="AY99" s="170"/>
      <c r="AZ99" s="170"/>
      <c r="BA99" s="170"/>
      <c r="BB99" s="170"/>
      <c r="BC99" s="175"/>
      <c r="BD99" s="78" t="s">
        <v>6</v>
      </c>
      <c r="BE99" s="79">
        <f>COUNTIF(AW100:BC101,"休")</f>
        <v>0</v>
      </c>
      <c r="BG99" s="166"/>
      <c r="BH99" s="168"/>
      <c r="BI99" s="170"/>
      <c r="BJ99" s="170"/>
      <c r="BK99" s="170"/>
      <c r="BL99" s="170"/>
      <c r="BM99" s="170"/>
      <c r="BN99" s="175"/>
      <c r="BO99" s="78" t="s">
        <v>6</v>
      </c>
      <c r="BP99" s="79">
        <f>COUNTIF(BH100:BN101,"休")</f>
        <v>0</v>
      </c>
    </row>
    <row r="100" spans="1:74" ht="14.25" customHeight="1" x14ac:dyDescent="0.15">
      <c r="A100" s="52"/>
      <c r="B100" s="166" t="s">
        <v>0</v>
      </c>
      <c r="C100" s="176"/>
      <c r="D100" s="177"/>
      <c r="E100" s="177"/>
      <c r="F100" s="177"/>
      <c r="G100" s="177"/>
      <c r="H100" s="177"/>
      <c r="I100" s="178"/>
      <c r="J100" s="78" t="s">
        <v>8</v>
      </c>
      <c r="K100" s="82" t="e">
        <f>K99/K98</f>
        <v>#DIV/0!</v>
      </c>
      <c r="L100" s="52"/>
      <c r="M100" s="166" t="s">
        <v>0</v>
      </c>
      <c r="N100" s="176"/>
      <c r="O100" s="177"/>
      <c r="P100" s="177"/>
      <c r="Q100" s="177"/>
      <c r="R100" s="177"/>
      <c r="S100" s="177"/>
      <c r="T100" s="178"/>
      <c r="U100" s="78" t="s">
        <v>8</v>
      </c>
      <c r="V100" s="82" t="e">
        <f>V99/V98</f>
        <v>#DIV/0!</v>
      </c>
      <c r="Y100" s="166" t="s">
        <v>0</v>
      </c>
      <c r="Z100" s="176"/>
      <c r="AA100" s="177"/>
      <c r="AB100" s="177"/>
      <c r="AC100" s="177"/>
      <c r="AD100" s="177"/>
      <c r="AE100" s="177"/>
      <c r="AF100" s="178"/>
      <c r="AG100" s="78" t="s">
        <v>8</v>
      </c>
      <c r="AH100" s="82" t="e">
        <f>AH99/AH98</f>
        <v>#DIV/0!</v>
      </c>
      <c r="AJ100" s="166" t="s">
        <v>0</v>
      </c>
      <c r="AK100" s="176"/>
      <c r="AL100" s="177"/>
      <c r="AM100" s="177"/>
      <c r="AN100" s="177"/>
      <c r="AO100" s="177"/>
      <c r="AP100" s="177"/>
      <c r="AQ100" s="178"/>
      <c r="AR100" s="78" t="s">
        <v>8</v>
      </c>
      <c r="AS100" s="82" t="e">
        <f>AS99/AS98</f>
        <v>#DIV/0!</v>
      </c>
      <c r="AV100" s="166" t="s">
        <v>0</v>
      </c>
      <c r="AW100" s="176"/>
      <c r="AX100" s="177"/>
      <c r="AY100" s="177"/>
      <c r="AZ100" s="177"/>
      <c r="BA100" s="177"/>
      <c r="BB100" s="177"/>
      <c r="BC100" s="178"/>
      <c r="BD100" s="78" t="s">
        <v>8</v>
      </c>
      <c r="BE100" s="82" t="e">
        <f>BE99/BE98</f>
        <v>#DIV/0!</v>
      </c>
      <c r="BG100" s="166" t="s">
        <v>0</v>
      </c>
      <c r="BH100" s="176"/>
      <c r="BI100" s="177"/>
      <c r="BJ100" s="177"/>
      <c r="BK100" s="177"/>
      <c r="BL100" s="177"/>
      <c r="BM100" s="177"/>
      <c r="BN100" s="178"/>
      <c r="BO100" s="78" t="s">
        <v>8</v>
      </c>
      <c r="BP100" s="82" t="e">
        <f>BP99/BP98</f>
        <v>#DIV/0!</v>
      </c>
    </row>
    <row r="101" spans="1:74" ht="14.25" customHeight="1" x14ac:dyDescent="0.15">
      <c r="A101" s="52"/>
      <c r="B101" s="166"/>
      <c r="C101" s="176"/>
      <c r="D101" s="177"/>
      <c r="E101" s="177"/>
      <c r="F101" s="177"/>
      <c r="G101" s="177"/>
      <c r="H101" s="177"/>
      <c r="I101" s="178"/>
      <c r="J101" s="78" t="s">
        <v>9</v>
      </c>
      <c r="K101" s="79">
        <f>COUNTA(C102:I102)</f>
        <v>0</v>
      </c>
      <c r="L101" s="52"/>
      <c r="M101" s="166"/>
      <c r="N101" s="176"/>
      <c r="O101" s="177"/>
      <c r="P101" s="177"/>
      <c r="Q101" s="177"/>
      <c r="R101" s="177"/>
      <c r="S101" s="177"/>
      <c r="T101" s="178"/>
      <c r="U101" s="78" t="s">
        <v>9</v>
      </c>
      <c r="V101" s="79">
        <f>COUNTA(N102:T102)</f>
        <v>0</v>
      </c>
      <c r="Y101" s="166"/>
      <c r="Z101" s="176"/>
      <c r="AA101" s="177"/>
      <c r="AB101" s="177"/>
      <c r="AC101" s="177"/>
      <c r="AD101" s="177"/>
      <c r="AE101" s="177"/>
      <c r="AF101" s="178"/>
      <c r="AG101" s="78" t="s">
        <v>9</v>
      </c>
      <c r="AH101" s="79">
        <f>COUNTA(Z102:AF102)</f>
        <v>0</v>
      </c>
      <c r="AJ101" s="166"/>
      <c r="AK101" s="176"/>
      <c r="AL101" s="177"/>
      <c r="AM101" s="177"/>
      <c r="AN101" s="177"/>
      <c r="AO101" s="177"/>
      <c r="AP101" s="177"/>
      <c r="AQ101" s="178"/>
      <c r="AR101" s="78" t="s">
        <v>9</v>
      </c>
      <c r="AS101" s="79">
        <f>COUNTA(AK102:AQ102)</f>
        <v>0</v>
      </c>
      <c r="AV101" s="166"/>
      <c r="AW101" s="176"/>
      <c r="AX101" s="177"/>
      <c r="AY101" s="177"/>
      <c r="AZ101" s="177"/>
      <c r="BA101" s="177"/>
      <c r="BB101" s="177"/>
      <c r="BC101" s="178"/>
      <c r="BD101" s="78" t="s">
        <v>9</v>
      </c>
      <c r="BE101" s="79">
        <f>COUNTA(AW102:BC102)</f>
        <v>0</v>
      </c>
      <c r="BG101" s="166"/>
      <c r="BH101" s="176"/>
      <c r="BI101" s="177"/>
      <c r="BJ101" s="177"/>
      <c r="BK101" s="177"/>
      <c r="BL101" s="177"/>
      <c r="BM101" s="177"/>
      <c r="BN101" s="178"/>
      <c r="BO101" s="78" t="s">
        <v>9</v>
      </c>
      <c r="BP101" s="79">
        <f>COUNTA(BH102:BN102)</f>
        <v>0</v>
      </c>
    </row>
    <row r="102" spans="1:74" ht="14.25" customHeight="1" x14ac:dyDescent="0.15">
      <c r="A102" s="52"/>
      <c r="B102" s="166" t="s">
        <v>7</v>
      </c>
      <c r="C102" s="176"/>
      <c r="D102" s="177"/>
      <c r="E102" s="177"/>
      <c r="F102" s="177"/>
      <c r="G102" s="177"/>
      <c r="H102" s="177"/>
      <c r="I102" s="178"/>
      <c r="J102" s="78" t="s">
        <v>4</v>
      </c>
      <c r="K102" s="82" t="e">
        <f>K101/K98</f>
        <v>#DIV/0!</v>
      </c>
      <c r="L102" s="52"/>
      <c r="M102" s="166" t="s">
        <v>7</v>
      </c>
      <c r="N102" s="176"/>
      <c r="O102" s="177"/>
      <c r="P102" s="177"/>
      <c r="Q102" s="177"/>
      <c r="R102" s="177"/>
      <c r="S102" s="177"/>
      <c r="T102" s="178"/>
      <c r="U102" s="78" t="s">
        <v>4</v>
      </c>
      <c r="V102" s="82" t="e">
        <f>V101/V98</f>
        <v>#DIV/0!</v>
      </c>
      <c r="Y102" s="166" t="s">
        <v>7</v>
      </c>
      <c r="Z102" s="176"/>
      <c r="AA102" s="177"/>
      <c r="AB102" s="177"/>
      <c r="AC102" s="177"/>
      <c r="AD102" s="177"/>
      <c r="AE102" s="177"/>
      <c r="AF102" s="178"/>
      <c r="AG102" s="78" t="s">
        <v>4</v>
      </c>
      <c r="AH102" s="82" t="e">
        <f>AH101/AH98</f>
        <v>#DIV/0!</v>
      </c>
      <c r="AJ102" s="166" t="s">
        <v>7</v>
      </c>
      <c r="AK102" s="176"/>
      <c r="AL102" s="177"/>
      <c r="AM102" s="177"/>
      <c r="AN102" s="177"/>
      <c r="AO102" s="177"/>
      <c r="AP102" s="177"/>
      <c r="AQ102" s="178"/>
      <c r="AR102" s="78" t="s">
        <v>4</v>
      </c>
      <c r="AS102" s="82" t="e">
        <f>AS101/AS98</f>
        <v>#DIV/0!</v>
      </c>
      <c r="AV102" s="166" t="s">
        <v>7</v>
      </c>
      <c r="AW102" s="176"/>
      <c r="AX102" s="177"/>
      <c r="AY102" s="177"/>
      <c r="AZ102" s="177"/>
      <c r="BA102" s="177"/>
      <c r="BB102" s="177"/>
      <c r="BC102" s="178"/>
      <c r="BD102" s="78" t="s">
        <v>4</v>
      </c>
      <c r="BE102" s="82" t="e">
        <f>BE101/BE98</f>
        <v>#DIV/0!</v>
      </c>
      <c r="BG102" s="166" t="s">
        <v>7</v>
      </c>
      <c r="BH102" s="176"/>
      <c r="BI102" s="177"/>
      <c r="BJ102" s="177"/>
      <c r="BK102" s="177"/>
      <c r="BL102" s="177"/>
      <c r="BM102" s="177"/>
      <c r="BN102" s="178"/>
      <c r="BO102" s="78" t="s">
        <v>4</v>
      </c>
      <c r="BP102" s="82" t="e">
        <f>BP101/BP98</f>
        <v>#DIV/0!</v>
      </c>
    </row>
    <row r="103" spans="1:74" ht="14.25" customHeight="1" x14ac:dyDescent="0.15">
      <c r="A103" s="52"/>
      <c r="B103" s="181"/>
      <c r="C103" s="179"/>
      <c r="D103" s="180"/>
      <c r="E103" s="180"/>
      <c r="F103" s="180"/>
      <c r="G103" s="180"/>
      <c r="H103" s="180"/>
      <c r="I103" s="182"/>
      <c r="J103" s="84" t="s">
        <v>61</v>
      </c>
      <c r="K103" s="83" t="str">
        <f>IF(1&gt;K96,"対象外",IF(K101&gt;=K96,"OK","NG"))</f>
        <v>対象外</v>
      </c>
      <c r="L103" s="52"/>
      <c r="M103" s="181"/>
      <c r="N103" s="179"/>
      <c r="O103" s="180"/>
      <c r="P103" s="180"/>
      <c r="Q103" s="180"/>
      <c r="R103" s="180"/>
      <c r="S103" s="180"/>
      <c r="T103" s="182"/>
      <c r="U103" s="84" t="s">
        <v>61</v>
      </c>
      <c r="V103" s="83" t="str">
        <f>IF(1&gt;V96,"対象外",IF(V101&gt;=V96,"OK","NG"))</f>
        <v>対象外</v>
      </c>
      <c r="Y103" s="181"/>
      <c r="Z103" s="179"/>
      <c r="AA103" s="180"/>
      <c r="AB103" s="180"/>
      <c r="AC103" s="180"/>
      <c r="AD103" s="180"/>
      <c r="AE103" s="180"/>
      <c r="AF103" s="182"/>
      <c r="AG103" s="84" t="s">
        <v>61</v>
      </c>
      <c r="AH103" s="83" t="str">
        <f>IF(1&gt;AH96,"対象外",IF(AH101&gt;=AH96,"OK","NG"))</f>
        <v>対象外</v>
      </c>
      <c r="AJ103" s="181"/>
      <c r="AK103" s="179"/>
      <c r="AL103" s="180"/>
      <c r="AM103" s="180"/>
      <c r="AN103" s="180"/>
      <c r="AO103" s="180"/>
      <c r="AP103" s="180"/>
      <c r="AQ103" s="182"/>
      <c r="AR103" s="84" t="s">
        <v>61</v>
      </c>
      <c r="AS103" s="83" t="str">
        <f>IF(1&gt;AS96,"対象外",IF(AS101&gt;=AS96,"OK","NG"))</f>
        <v>対象外</v>
      </c>
      <c r="AV103" s="181"/>
      <c r="AW103" s="179"/>
      <c r="AX103" s="180"/>
      <c r="AY103" s="180"/>
      <c r="AZ103" s="180"/>
      <c r="BA103" s="180"/>
      <c r="BB103" s="180"/>
      <c r="BC103" s="182"/>
      <c r="BD103" s="84" t="s">
        <v>61</v>
      </c>
      <c r="BE103" s="83" t="str">
        <f>IF(1&gt;BE96,"対象外",IF(BE101&gt;=BE96,"OK","NG"))</f>
        <v>対象外</v>
      </c>
      <c r="BG103" s="181"/>
      <c r="BH103" s="179"/>
      <c r="BI103" s="180"/>
      <c r="BJ103" s="180"/>
      <c r="BK103" s="180"/>
      <c r="BL103" s="180"/>
      <c r="BM103" s="180"/>
      <c r="BN103" s="182"/>
      <c r="BO103" s="84" t="s">
        <v>61</v>
      </c>
      <c r="BP103" s="83" t="str">
        <f>IF(1&gt;BP96,"対象外",IF(BP101&gt;=BP96,"OK","NG"))</f>
        <v>対象外</v>
      </c>
      <c r="BV103" s="54" t="str">
        <f t="shared" si="61"/>
        <v>OK</v>
      </c>
    </row>
    <row r="104" spans="1:74" ht="14.25" hidden="1" customHeight="1" x14ac:dyDescent="0.15">
      <c r="A104" s="52"/>
      <c r="B104" s="56"/>
      <c r="C104" s="56"/>
      <c r="D104" s="56"/>
      <c r="E104" s="56"/>
      <c r="F104" s="56"/>
      <c r="G104" s="56"/>
      <c r="H104" s="85" t="e">
        <f>IF(AND(DAY(H96)&gt;=22,DAY(H96)&lt;=28,H97="土"),1,0)</f>
        <v>#VALUE!</v>
      </c>
      <c r="I104" s="56"/>
      <c r="J104" s="52"/>
      <c r="K104" s="52"/>
      <c r="L104" s="52"/>
      <c r="M104" s="56"/>
      <c r="N104" s="56"/>
      <c r="O104" s="56"/>
      <c r="P104" s="56"/>
      <c r="Q104" s="56"/>
      <c r="R104" s="56"/>
      <c r="S104" s="85" t="e">
        <f>IF(AND(DAY(S96)&gt;=22,DAY(S96)&lt;=28,S97="土"),1,0)</f>
        <v>#VALUE!</v>
      </c>
      <c r="T104" s="56"/>
      <c r="U104" s="52"/>
      <c r="V104" s="52"/>
      <c r="Y104" s="56"/>
      <c r="Z104" s="56"/>
      <c r="AA104" s="56"/>
      <c r="AB104" s="56"/>
      <c r="AC104" s="56"/>
      <c r="AD104" s="56"/>
      <c r="AE104" s="85" t="e">
        <f>IF(AND(DAY(AE96)&gt;=22,DAY(AE96)&lt;=28,AE97="土"),1,0)</f>
        <v>#VALUE!</v>
      </c>
      <c r="AF104" s="56"/>
      <c r="AG104" s="52"/>
      <c r="AH104" s="52"/>
      <c r="AJ104" s="56"/>
      <c r="AK104" s="56"/>
      <c r="AL104" s="56"/>
      <c r="AM104" s="56"/>
      <c r="AN104" s="56"/>
      <c r="AO104" s="56"/>
      <c r="AP104" s="85" t="e">
        <f>IF(AND(DAY(AP96)&gt;=22,DAY(AP96)&lt;=28,AP97="土"),1,0)</f>
        <v>#VALUE!</v>
      </c>
      <c r="AQ104" s="56"/>
      <c r="AR104" s="52"/>
      <c r="AS104" s="52"/>
      <c r="AV104" s="56"/>
      <c r="AW104" s="56"/>
      <c r="AX104" s="56"/>
      <c r="AY104" s="56"/>
      <c r="AZ104" s="56"/>
      <c r="BA104" s="56"/>
      <c r="BB104" s="85" t="e">
        <f>IF(AND(DAY(BB96)&gt;=22,DAY(BB96)&lt;=28,BB97="土"),1,0)</f>
        <v>#VALUE!</v>
      </c>
      <c r="BC104" s="56"/>
      <c r="BD104" s="52"/>
      <c r="BE104" s="52"/>
      <c r="BG104" s="56"/>
      <c r="BH104" s="56"/>
      <c r="BI104" s="56"/>
      <c r="BJ104" s="56"/>
      <c r="BK104" s="56"/>
      <c r="BL104" s="56"/>
      <c r="BM104" s="85" t="e">
        <f>IF(AND(DAY(BM96)&gt;=22,DAY(BM96)&lt;=28,BM97="土"),1,0)</f>
        <v>#VALUE!</v>
      </c>
      <c r="BN104" s="56"/>
      <c r="BO104" s="52"/>
      <c r="BP104" s="52"/>
      <c r="BU104" s="54">
        <f t="shared" si="62"/>
        <v>0</v>
      </c>
      <c r="BV104" s="54" t="str">
        <f t="shared" si="61"/>
        <v>OK</v>
      </c>
    </row>
    <row r="105" spans="1:74" ht="14.25" hidden="1" customHeight="1" x14ac:dyDescent="0.15">
      <c r="A105" s="52"/>
      <c r="B105" s="56"/>
      <c r="C105" s="56"/>
      <c r="D105" s="56"/>
      <c r="E105" s="56"/>
      <c r="F105" s="56"/>
      <c r="G105" s="56"/>
      <c r="H105" s="85" t="e">
        <f>IF(AND(DAY(H96)&gt;=22,DAY(H96)&lt;=28,H97="土",OR(H102="休",H102="雨")),1,0)</f>
        <v>#VALUE!</v>
      </c>
      <c r="I105" s="56"/>
      <c r="J105" s="52"/>
      <c r="K105" s="52"/>
      <c r="L105" s="52"/>
      <c r="M105" s="56"/>
      <c r="N105" s="56"/>
      <c r="O105" s="56"/>
      <c r="P105" s="56"/>
      <c r="Q105" s="56"/>
      <c r="R105" s="56"/>
      <c r="S105" s="85" t="e">
        <f>IF(AND(DAY(S96)&gt;=22,DAY(S96)&lt;=28,S97="土",OR(S102="休",S102="雨")),1,0)</f>
        <v>#VALUE!</v>
      </c>
      <c r="T105" s="56"/>
      <c r="U105" s="52"/>
      <c r="V105" s="52"/>
      <c r="Y105" s="56"/>
      <c r="Z105" s="56"/>
      <c r="AA105" s="56"/>
      <c r="AB105" s="56"/>
      <c r="AC105" s="56"/>
      <c r="AD105" s="56"/>
      <c r="AE105" s="85" t="e">
        <f>IF(AND(DAY(AE96)&gt;=22,DAY(AE96)&lt;=28,AE97="土",OR(AE102="休",AE102="雨")),1,0)</f>
        <v>#VALUE!</v>
      </c>
      <c r="AF105" s="56"/>
      <c r="AG105" s="52"/>
      <c r="AH105" s="52"/>
      <c r="AJ105" s="56"/>
      <c r="AK105" s="56"/>
      <c r="AL105" s="56"/>
      <c r="AM105" s="56"/>
      <c r="AN105" s="56"/>
      <c r="AO105" s="56"/>
      <c r="AP105" s="85" t="e">
        <f>IF(AND(DAY(AP96)&gt;=22,DAY(AP96)&lt;=28,AP97="土",OR(AP102="休",AP102="雨")),1,0)</f>
        <v>#VALUE!</v>
      </c>
      <c r="AQ105" s="56"/>
      <c r="AR105" s="52"/>
      <c r="AS105" s="52"/>
      <c r="AV105" s="56"/>
      <c r="AW105" s="56"/>
      <c r="AX105" s="56"/>
      <c r="AY105" s="56"/>
      <c r="AZ105" s="56"/>
      <c r="BA105" s="56"/>
      <c r="BB105" s="85" t="e">
        <f>IF(AND(DAY(BB96)&gt;=22,DAY(BB96)&lt;=28,BB97="土",OR(BB102="休",BB102="雨")),1,0)</f>
        <v>#VALUE!</v>
      </c>
      <c r="BC105" s="56"/>
      <c r="BD105" s="52"/>
      <c r="BE105" s="52"/>
      <c r="BG105" s="56"/>
      <c r="BH105" s="56"/>
      <c r="BI105" s="56"/>
      <c r="BJ105" s="56"/>
      <c r="BK105" s="56"/>
      <c r="BL105" s="56"/>
      <c r="BM105" s="85" t="e">
        <f>IF(AND(DAY(BM96)&gt;=22,DAY(BM96)&lt;=28,BM97="土",OR(BM102="休",BM102="雨")),1,0)</f>
        <v>#VALUE!</v>
      </c>
      <c r="BN105" s="56"/>
      <c r="BO105" s="52"/>
      <c r="BP105" s="52"/>
      <c r="BU105" s="54">
        <f t="shared" si="62"/>
        <v>0</v>
      </c>
      <c r="BV105" s="54" t="str">
        <f t="shared" si="61"/>
        <v>OK</v>
      </c>
    </row>
    <row r="106" spans="1:74" ht="14.25" hidden="1" customHeight="1" x14ac:dyDescent="0.15">
      <c r="A106" s="52"/>
      <c r="B106" s="56"/>
      <c r="C106" s="56"/>
      <c r="D106" s="56"/>
      <c r="E106" s="56"/>
      <c r="F106" s="56"/>
      <c r="G106" s="56"/>
      <c r="H106" s="85" t="e">
        <f>IF(AND(DAY(H96)&gt;=8,DAY(H96)&lt;=14,H97="土"),1,0)</f>
        <v>#VALUE!</v>
      </c>
      <c r="I106" s="56"/>
      <c r="J106" s="52"/>
      <c r="K106" s="52"/>
      <c r="L106" s="52"/>
      <c r="M106" s="56"/>
      <c r="N106" s="56"/>
      <c r="O106" s="56"/>
      <c r="P106" s="56"/>
      <c r="Q106" s="56"/>
      <c r="R106" s="56"/>
      <c r="S106" s="85" t="e">
        <f>IF(AND(DAY(S96)&gt;=8,DAY(S96)&lt;=14,S97="土"),1,0)</f>
        <v>#VALUE!</v>
      </c>
      <c r="T106" s="56"/>
      <c r="U106" s="52"/>
      <c r="V106" s="52"/>
      <c r="Y106" s="56"/>
      <c r="Z106" s="56"/>
      <c r="AA106" s="56"/>
      <c r="AB106" s="56"/>
      <c r="AC106" s="56"/>
      <c r="AD106" s="56"/>
      <c r="AE106" s="85" t="e">
        <f>IF(AND(DAY(AE96)&gt;=8,DAY(AE96)&lt;=14,AE97="土"),1,0)</f>
        <v>#VALUE!</v>
      </c>
      <c r="AF106" s="56"/>
      <c r="AG106" s="52"/>
      <c r="AH106" s="52"/>
      <c r="AJ106" s="56"/>
      <c r="AK106" s="56"/>
      <c r="AL106" s="56"/>
      <c r="AM106" s="56"/>
      <c r="AN106" s="56"/>
      <c r="AO106" s="56"/>
      <c r="AP106" s="85" t="e">
        <f>IF(AND(DAY(AP96)&gt;=8,DAY(AP96)&lt;=14,AP97="土"),1,0)</f>
        <v>#VALUE!</v>
      </c>
      <c r="AQ106" s="56"/>
      <c r="AR106" s="52"/>
      <c r="AS106" s="52"/>
      <c r="AV106" s="56"/>
      <c r="AW106" s="56"/>
      <c r="AX106" s="56"/>
      <c r="AY106" s="56"/>
      <c r="AZ106" s="56"/>
      <c r="BA106" s="56"/>
      <c r="BB106" s="85" t="e">
        <f>IF(AND(DAY(BB96)&gt;=8,DAY(BB96)&lt;=14,BB97="土"),1,0)</f>
        <v>#VALUE!</v>
      </c>
      <c r="BC106" s="56"/>
      <c r="BD106" s="52"/>
      <c r="BE106" s="52"/>
      <c r="BG106" s="56"/>
      <c r="BH106" s="56"/>
      <c r="BI106" s="56"/>
      <c r="BJ106" s="56"/>
      <c r="BK106" s="56"/>
      <c r="BL106" s="56"/>
      <c r="BM106" s="85" t="e">
        <f>IF(AND(DAY(BM96)&gt;=8,DAY(BM96)&lt;=14,BM97="土"),1,0)</f>
        <v>#VALUE!</v>
      </c>
      <c r="BN106" s="56"/>
      <c r="BO106" s="52"/>
      <c r="BP106" s="52"/>
      <c r="BU106" s="54">
        <f t="shared" si="62"/>
        <v>0</v>
      </c>
      <c r="BV106" s="54" t="str">
        <f t="shared" si="61"/>
        <v>OK</v>
      </c>
    </row>
    <row r="107" spans="1:74" ht="14.25" hidden="1" customHeight="1" x14ac:dyDescent="0.15">
      <c r="A107" s="52"/>
      <c r="B107" s="56"/>
      <c r="C107" s="56"/>
      <c r="D107" s="56"/>
      <c r="E107" s="56"/>
      <c r="F107" s="56"/>
      <c r="G107" s="56"/>
      <c r="H107" s="85" t="e">
        <f>IF(AND(DAY(H96)&gt;=8,DAY(H96)&lt;=14,H97="土",OR(H102="休",H102="雨")),1,0)</f>
        <v>#VALUE!</v>
      </c>
      <c r="I107" s="56"/>
      <c r="J107" s="52"/>
      <c r="K107" s="52"/>
      <c r="L107" s="52"/>
      <c r="M107" s="56"/>
      <c r="N107" s="56"/>
      <c r="O107" s="56"/>
      <c r="P107" s="56"/>
      <c r="Q107" s="56"/>
      <c r="R107" s="56"/>
      <c r="S107" s="85" t="e">
        <f>IF(AND(DAY(S96)&gt;=8,DAY(S96)&lt;=14,S97="土",OR(S102="休",S102="雨")),1,0)</f>
        <v>#VALUE!</v>
      </c>
      <c r="T107" s="56"/>
      <c r="U107" s="52"/>
      <c r="V107" s="52"/>
      <c r="Y107" s="56"/>
      <c r="Z107" s="56"/>
      <c r="AA107" s="56"/>
      <c r="AB107" s="56"/>
      <c r="AC107" s="56"/>
      <c r="AD107" s="56"/>
      <c r="AE107" s="85" t="e">
        <f>IF(AND(DAY(AE96)&gt;=8,DAY(AE96)&lt;=14,AE97="土",OR(AE102="休",AE102="雨")),1,0)</f>
        <v>#VALUE!</v>
      </c>
      <c r="AF107" s="56"/>
      <c r="AG107" s="52"/>
      <c r="AH107" s="52"/>
      <c r="AJ107" s="56"/>
      <c r="AK107" s="56"/>
      <c r="AL107" s="56"/>
      <c r="AM107" s="56"/>
      <c r="AN107" s="56"/>
      <c r="AO107" s="56"/>
      <c r="AP107" s="85" t="e">
        <f>IF(AND(DAY(AP96)&gt;=8,DAY(AP96)&lt;=14,AP97="土",OR(AP102="休",AP102="雨")),1,0)</f>
        <v>#VALUE!</v>
      </c>
      <c r="AQ107" s="56"/>
      <c r="AR107" s="52"/>
      <c r="AS107" s="52"/>
      <c r="AV107" s="56"/>
      <c r="AW107" s="56"/>
      <c r="AX107" s="56"/>
      <c r="AY107" s="56"/>
      <c r="AZ107" s="56"/>
      <c r="BA107" s="56"/>
      <c r="BB107" s="85" t="e">
        <f>IF(AND(DAY(BB96)&gt;=8,DAY(BB96)&lt;=14,BB97="土",OR(BB102="休",BB102="雨")),1,0)</f>
        <v>#VALUE!</v>
      </c>
      <c r="BC107" s="56"/>
      <c r="BD107" s="52"/>
      <c r="BE107" s="52"/>
      <c r="BG107" s="56"/>
      <c r="BH107" s="56"/>
      <c r="BI107" s="56"/>
      <c r="BJ107" s="56"/>
      <c r="BK107" s="56"/>
      <c r="BL107" s="56"/>
      <c r="BM107" s="85" t="e">
        <f>IF(AND(DAY(BM96)&gt;=8,DAY(BM96)&lt;=14,BM97="土",OR(BM102="休",BM102="雨")),1,0)</f>
        <v>#VALUE!</v>
      </c>
      <c r="BN107" s="56"/>
      <c r="BO107" s="52"/>
      <c r="BP107" s="52"/>
      <c r="BU107" s="54">
        <f t="shared" si="62"/>
        <v>0</v>
      </c>
      <c r="BV107" s="54" t="str">
        <f t="shared" si="61"/>
        <v>OK</v>
      </c>
    </row>
    <row r="108" spans="1:74" ht="14.25" customHeight="1" x14ac:dyDescent="0.15">
      <c r="A108" s="52"/>
      <c r="B108" s="56"/>
      <c r="C108" s="56"/>
      <c r="D108" s="56"/>
      <c r="E108" s="56"/>
      <c r="F108" s="56"/>
      <c r="G108" s="56"/>
      <c r="H108" s="56"/>
      <c r="I108" s="56"/>
      <c r="J108" s="52"/>
      <c r="K108" s="52"/>
      <c r="L108" s="52"/>
      <c r="M108" s="56"/>
      <c r="N108" s="56"/>
      <c r="O108" s="56"/>
      <c r="P108" s="56"/>
      <c r="Q108" s="56"/>
      <c r="R108" s="56"/>
      <c r="S108" s="56"/>
      <c r="T108" s="56"/>
      <c r="U108" s="52"/>
      <c r="V108" s="52"/>
      <c r="Y108" s="56"/>
      <c r="Z108" s="56"/>
      <c r="AA108" s="56"/>
      <c r="AB108" s="56"/>
      <c r="AC108" s="56"/>
      <c r="AD108" s="56"/>
      <c r="AE108" s="56"/>
      <c r="AF108" s="56"/>
      <c r="AG108" s="52"/>
      <c r="AH108" s="52"/>
      <c r="AJ108" s="56"/>
      <c r="AK108" s="56"/>
      <c r="AL108" s="56"/>
      <c r="AM108" s="56"/>
      <c r="AN108" s="56"/>
      <c r="AO108" s="56"/>
      <c r="AP108" s="56"/>
      <c r="AQ108" s="56"/>
      <c r="AR108" s="52"/>
      <c r="AS108" s="52"/>
      <c r="AV108" s="56"/>
      <c r="AW108" s="56"/>
      <c r="AX108" s="56"/>
      <c r="AY108" s="56"/>
      <c r="AZ108" s="56"/>
      <c r="BA108" s="56"/>
      <c r="BB108" s="56"/>
      <c r="BC108" s="56"/>
      <c r="BD108" s="52"/>
      <c r="BE108" s="52"/>
      <c r="BG108" s="56"/>
      <c r="BH108" s="56"/>
      <c r="BI108" s="56"/>
      <c r="BJ108" s="56"/>
      <c r="BK108" s="56"/>
      <c r="BL108" s="56"/>
      <c r="BM108" s="56"/>
      <c r="BN108" s="56"/>
      <c r="BO108" s="52"/>
      <c r="BP108" s="52"/>
    </row>
    <row r="109" spans="1:74" ht="14.25" customHeight="1" x14ac:dyDescent="0.15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</row>
    <row r="110" spans="1:74" ht="14.25" hidden="1" customHeight="1" x14ac:dyDescent="0.15">
      <c r="A110" s="52"/>
      <c r="B110" s="52"/>
      <c r="C110" s="66">
        <f>YEAR(I94+1)</f>
        <v>1900</v>
      </c>
      <c r="D110" s="66">
        <f>MONTH(I94+1)</f>
        <v>2</v>
      </c>
      <c r="E110" s="66">
        <f>DAY(I94+1)</f>
        <v>11</v>
      </c>
      <c r="F110" s="66"/>
      <c r="G110" s="66"/>
      <c r="H110" s="66"/>
      <c r="I110" s="66"/>
      <c r="J110" s="52"/>
      <c r="K110" s="52"/>
      <c r="L110" s="52"/>
      <c r="M110" s="52"/>
      <c r="N110" s="66">
        <f>YEAR(T94+1)</f>
        <v>1900</v>
      </c>
      <c r="O110" s="66">
        <f>MONTH(T94+1)</f>
        <v>4</v>
      </c>
      <c r="P110" s="66">
        <f>DAY(T94+1)</f>
        <v>7</v>
      </c>
      <c r="Q110" s="66"/>
      <c r="R110" s="66"/>
      <c r="S110" s="66"/>
      <c r="T110" s="66"/>
      <c r="U110" s="52"/>
      <c r="V110" s="52"/>
      <c r="Y110" s="52"/>
      <c r="Z110" s="66">
        <f>YEAR(AF94+1)</f>
        <v>1900</v>
      </c>
      <c r="AA110" s="66">
        <f>MONTH(AF94+1)</f>
        <v>6</v>
      </c>
      <c r="AB110" s="66">
        <f>DAY(AF94+1)</f>
        <v>2</v>
      </c>
      <c r="AC110" s="66"/>
      <c r="AD110" s="66"/>
      <c r="AE110" s="66"/>
      <c r="AF110" s="66"/>
      <c r="AG110" s="52"/>
      <c r="AH110" s="52"/>
      <c r="AJ110" s="52"/>
      <c r="AK110" s="66">
        <f>YEAR(AQ94+1)</f>
        <v>1900</v>
      </c>
      <c r="AL110" s="66">
        <f>MONTH(AQ94+1)</f>
        <v>7</v>
      </c>
      <c r="AM110" s="66">
        <f>DAY(AQ94+1)</f>
        <v>28</v>
      </c>
      <c r="AN110" s="66"/>
      <c r="AO110" s="66"/>
      <c r="AP110" s="66"/>
      <c r="AQ110" s="66"/>
      <c r="AR110" s="52"/>
      <c r="AS110" s="52"/>
      <c r="AV110" s="52"/>
      <c r="AW110" s="66">
        <f>YEAR(BC94+1)</f>
        <v>1900</v>
      </c>
      <c r="AX110" s="66">
        <f>MONTH(BC94+1)</f>
        <v>9</v>
      </c>
      <c r="AY110" s="66">
        <f>DAY(BC94+1)</f>
        <v>22</v>
      </c>
      <c r="AZ110" s="66"/>
      <c r="BA110" s="66"/>
      <c r="BB110" s="66"/>
      <c r="BC110" s="66"/>
      <c r="BD110" s="52"/>
      <c r="BE110" s="52"/>
      <c r="BG110" s="52"/>
      <c r="BH110" s="66">
        <f>YEAR(BN94+1)</f>
        <v>1900</v>
      </c>
      <c r="BI110" s="66">
        <f>MONTH(BN94+1)</f>
        <v>11</v>
      </c>
      <c r="BJ110" s="66">
        <f>DAY(BN94+1)</f>
        <v>17</v>
      </c>
      <c r="BK110" s="66"/>
      <c r="BL110" s="66"/>
      <c r="BM110" s="66"/>
      <c r="BN110" s="66"/>
      <c r="BO110" s="52"/>
      <c r="BP110" s="52"/>
    </row>
    <row r="111" spans="1:74" ht="14.25" hidden="1" customHeight="1" x14ac:dyDescent="0.15">
      <c r="A111" s="52"/>
      <c r="B111" s="52"/>
      <c r="C111" s="67">
        <f>I94+1</f>
        <v>42</v>
      </c>
      <c r="D111" s="67">
        <f>C111+1</f>
        <v>43</v>
      </c>
      <c r="E111" s="67">
        <f t="shared" ref="E111:I111" si="75">D111+1</f>
        <v>44</v>
      </c>
      <c r="F111" s="67">
        <f t="shared" si="75"/>
        <v>45</v>
      </c>
      <c r="G111" s="67">
        <f t="shared" si="75"/>
        <v>46</v>
      </c>
      <c r="H111" s="67">
        <f t="shared" si="75"/>
        <v>47</v>
      </c>
      <c r="I111" s="67">
        <f t="shared" si="75"/>
        <v>48</v>
      </c>
      <c r="J111" s="52"/>
      <c r="K111" s="52"/>
      <c r="L111" s="52"/>
      <c r="M111" s="52"/>
      <c r="N111" s="67">
        <f>T94+1</f>
        <v>98</v>
      </c>
      <c r="O111" s="67">
        <f t="shared" ref="O111:T111" si="76">N111+1</f>
        <v>99</v>
      </c>
      <c r="P111" s="67">
        <f t="shared" si="76"/>
        <v>100</v>
      </c>
      <c r="Q111" s="67">
        <f t="shared" si="76"/>
        <v>101</v>
      </c>
      <c r="R111" s="67">
        <f t="shared" si="76"/>
        <v>102</v>
      </c>
      <c r="S111" s="67">
        <f t="shared" si="76"/>
        <v>103</v>
      </c>
      <c r="T111" s="67">
        <f t="shared" si="76"/>
        <v>104</v>
      </c>
      <c r="U111" s="52"/>
      <c r="V111" s="52"/>
      <c r="Y111" s="52"/>
      <c r="Z111" s="67">
        <f>AF94+1</f>
        <v>154</v>
      </c>
      <c r="AA111" s="67">
        <f t="shared" ref="AA111:AF111" si="77">Z111+1</f>
        <v>155</v>
      </c>
      <c r="AB111" s="67">
        <f t="shared" si="77"/>
        <v>156</v>
      </c>
      <c r="AC111" s="67">
        <f t="shared" si="77"/>
        <v>157</v>
      </c>
      <c r="AD111" s="67">
        <f t="shared" si="77"/>
        <v>158</v>
      </c>
      <c r="AE111" s="67">
        <f t="shared" si="77"/>
        <v>159</v>
      </c>
      <c r="AF111" s="67">
        <f t="shared" si="77"/>
        <v>160</v>
      </c>
      <c r="AG111" s="52"/>
      <c r="AH111" s="52"/>
      <c r="AJ111" s="52"/>
      <c r="AK111" s="67">
        <f>AQ94+1</f>
        <v>210</v>
      </c>
      <c r="AL111" s="67">
        <f t="shared" ref="AL111:AQ111" si="78">AK111+1</f>
        <v>211</v>
      </c>
      <c r="AM111" s="67">
        <f t="shared" si="78"/>
        <v>212</v>
      </c>
      <c r="AN111" s="67">
        <f t="shared" si="78"/>
        <v>213</v>
      </c>
      <c r="AO111" s="67">
        <f t="shared" si="78"/>
        <v>214</v>
      </c>
      <c r="AP111" s="67">
        <f t="shared" si="78"/>
        <v>215</v>
      </c>
      <c r="AQ111" s="67">
        <f t="shared" si="78"/>
        <v>216</v>
      </c>
      <c r="AR111" s="52"/>
      <c r="AS111" s="52"/>
      <c r="AV111" s="52"/>
      <c r="AW111" s="67">
        <f>BC94+1</f>
        <v>266</v>
      </c>
      <c r="AX111" s="67">
        <f t="shared" ref="AX111:BC111" si="79">AW111+1</f>
        <v>267</v>
      </c>
      <c r="AY111" s="67">
        <f t="shared" si="79"/>
        <v>268</v>
      </c>
      <c r="AZ111" s="67">
        <f t="shared" si="79"/>
        <v>269</v>
      </c>
      <c r="BA111" s="67">
        <f t="shared" si="79"/>
        <v>270</v>
      </c>
      <c r="BB111" s="67">
        <f t="shared" si="79"/>
        <v>271</v>
      </c>
      <c r="BC111" s="67">
        <f t="shared" si="79"/>
        <v>272</v>
      </c>
      <c r="BD111" s="52"/>
      <c r="BE111" s="52"/>
      <c r="BG111" s="52"/>
      <c r="BH111" s="67">
        <f>BN94+1</f>
        <v>322</v>
      </c>
      <c r="BI111" s="67">
        <f t="shared" ref="BI111:BN111" si="80">BH111+1</f>
        <v>323</v>
      </c>
      <c r="BJ111" s="67">
        <f t="shared" si="80"/>
        <v>324</v>
      </c>
      <c r="BK111" s="67">
        <f t="shared" si="80"/>
        <v>325</v>
      </c>
      <c r="BL111" s="67">
        <f t="shared" si="80"/>
        <v>326</v>
      </c>
      <c r="BM111" s="67">
        <f t="shared" si="80"/>
        <v>327</v>
      </c>
      <c r="BN111" s="67">
        <f t="shared" si="80"/>
        <v>328</v>
      </c>
      <c r="BO111" s="52"/>
      <c r="BP111" s="52"/>
    </row>
    <row r="112" spans="1:74" ht="14.25" customHeight="1" x14ac:dyDescent="0.15">
      <c r="A112" s="52"/>
      <c r="B112" s="68" t="s">
        <v>14</v>
      </c>
      <c r="C112" s="69">
        <f>DATE($C110,$D110,1)</f>
        <v>32</v>
      </c>
      <c r="D112" s="70"/>
      <c r="E112" s="70"/>
      <c r="F112" s="70"/>
      <c r="G112" s="70"/>
      <c r="H112" s="70"/>
      <c r="I112" s="70"/>
      <c r="J112" s="70"/>
      <c r="K112" s="71"/>
      <c r="L112" s="52"/>
      <c r="M112" s="68" t="s">
        <v>14</v>
      </c>
      <c r="N112" s="69">
        <f>DATE($N110,$O110,1)</f>
        <v>92</v>
      </c>
      <c r="O112" s="70"/>
      <c r="P112" s="70"/>
      <c r="Q112" s="70"/>
      <c r="R112" s="70"/>
      <c r="S112" s="70"/>
      <c r="T112" s="70"/>
      <c r="U112" s="70"/>
      <c r="V112" s="71"/>
      <c r="Y112" s="68" t="s">
        <v>14</v>
      </c>
      <c r="Z112" s="69">
        <f>DATE($Z110,$AA110,1)</f>
        <v>153</v>
      </c>
      <c r="AA112" s="70"/>
      <c r="AB112" s="70"/>
      <c r="AC112" s="70"/>
      <c r="AD112" s="70"/>
      <c r="AE112" s="70"/>
      <c r="AF112" s="70"/>
      <c r="AG112" s="70"/>
      <c r="AH112" s="71"/>
      <c r="AJ112" s="68" t="s">
        <v>14</v>
      </c>
      <c r="AK112" s="69">
        <f>DATE($AK110,$AL110,1)</f>
        <v>183</v>
      </c>
      <c r="AL112" s="70"/>
      <c r="AM112" s="70"/>
      <c r="AN112" s="70"/>
      <c r="AO112" s="70"/>
      <c r="AP112" s="70"/>
      <c r="AQ112" s="70"/>
      <c r="AR112" s="70"/>
      <c r="AS112" s="71"/>
      <c r="AV112" s="68" t="s">
        <v>14</v>
      </c>
      <c r="AW112" s="69">
        <f>DATE($AW110,$AX110,1)</f>
        <v>245</v>
      </c>
      <c r="AX112" s="70"/>
      <c r="AY112" s="70"/>
      <c r="AZ112" s="70"/>
      <c r="BA112" s="70"/>
      <c r="BB112" s="70"/>
      <c r="BC112" s="70"/>
      <c r="BD112" s="70"/>
      <c r="BE112" s="71"/>
      <c r="BG112" s="68" t="s">
        <v>14</v>
      </c>
      <c r="BH112" s="69">
        <f>DATE($BH110,$BI110,1)</f>
        <v>306</v>
      </c>
      <c r="BI112" s="70"/>
      <c r="BJ112" s="70"/>
      <c r="BK112" s="70"/>
      <c r="BL112" s="70"/>
      <c r="BM112" s="70"/>
      <c r="BN112" s="70"/>
      <c r="BO112" s="70"/>
      <c r="BP112" s="71"/>
    </row>
    <row r="113" spans="1:74" ht="14.25" customHeight="1" x14ac:dyDescent="0.15">
      <c r="A113" s="52"/>
      <c r="B113" s="72" t="s">
        <v>59</v>
      </c>
      <c r="C113" s="73" t="str">
        <f>IF(I94&lt;$G$5,I96+1,"")</f>
        <v/>
      </c>
      <c r="D113" s="74" t="str">
        <f t="shared" ref="D113:I113" si="81">IF(C111&lt;$G$5,C113+1,"")</f>
        <v/>
      </c>
      <c r="E113" s="74" t="str">
        <f t="shared" si="81"/>
        <v/>
      </c>
      <c r="F113" s="74" t="str">
        <f t="shared" si="81"/>
        <v/>
      </c>
      <c r="G113" s="74" t="str">
        <f t="shared" si="81"/>
        <v/>
      </c>
      <c r="H113" s="74" t="str">
        <f t="shared" si="81"/>
        <v/>
      </c>
      <c r="I113" s="74" t="str">
        <f t="shared" si="81"/>
        <v/>
      </c>
      <c r="J113" s="75" t="s">
        <v>16</v>
      </c>
      <c r="K113" s="76">
        <f>COUNTIFS(C114:I114,"土",C115:I115,"")+COUNTIFS(C114:I114,"日",C115:I115,"")</f>
        <v>0</v>
      </c>
      <c r="L113" s="52"/>
      <c r="M113" s="72" t="s">
        <v>59</v>
      </c>
      <c r="N113" s="73" t="str">
        <f>IF(T94&lt;$G$5,T96+1,"")</f>
        <v/>
      </c>
      <c r="O113" s="74" t="str">
        <f t="shared" ref="O113:T113" si="82">IF(N111&lt;$G$5,N113+1,"")</f>
        <v/>
      </c>
      <c r="P113" s="74" t="str">
        <f t="shared" si="82"/>
        <v/>
      </c>
      <c r="Q113" s="74" t="str">
        <f t="shared" si="82"/>
        <v/>
      </c>
      <c r="R113" s="74" t="str">
        <f t="shared" si="82"/>
        <v/>
      </c>
      <c r="S113" s="74" t="str">
        <f t="shared" si="82"/>
        <v/>
      </c>
      <c r="T113" s="74" t="str">
        <f t="shared" si="82"/>
        <v/>
      </c>
      <c r="U113" s="75" t="s">
        <v>16</v>
      </c>
      <c r="V113" s="76">
        <f>COUNTIFS(N114:T114,"土",N115:T115,"")+COUNTIFS(N114:T114,"日",N115:T115,"")</f>
        <v>0</v>
      </c>
      <c r="Y113" s="72" t="s">
        <v>59</v>
      </c>
      <c r="Z113" s="73" t="str">
        <f>IF(AF94&lt;$G$5,AF96+1,"")</f>
        <v/>
      </c>
      <c r="AA113" s="74" t="str">
        <f t="shared" ref="AA113:AF113" si="83">IF(Z111&lt;$G$5,Z113+1,"")</f>
        <v/>
      </c>
      <c r="AB113" s="74" t="str">
        <f t="shared" si="83"/>
        <v/>
      </c>
      <c r="AC113" s="74" t="str">
        <f t="shared" si="83"/>
        <v/>
      </c>
      <c r="AD113" s="74" t="str">
        <f t="shared" si="83"/>
        <v/>
      </c>
      <c r="AE113" s="74" t="str">
        <f t="shared" si="83"/>
        <v/>
      </c>
      <c r="AF113" s="74" t="str">
        <f t="shared" si="83"/>
        <v/>
      </c>
      <c r="AG113" s="75" t="s">
        <v>16</v>
      </c>
      <c r="AH113" s="76">
        <f>COUNTIFS(Z114:AF114,"土",Z115:AF115,"")+COUNTIFS(Z114:AF114,"日",Z115:AF115,"")</f>
        <v>0</v>
      </c>
      <c r="AJ113" s="72" t="s">
        <v>59</v>
      </c>
      <c r="AK113" s="73" t="str">
        <f>IF(AQ94&lt;$G$5,AQ96+1,"")</f>
        <v/>
      </c>
      <c r="AL113" s="74" t="str">
        <f t="shared" ref="AL113:AQ113" si="84">IF(AK111&lt;$G$5,AK113+1,"")</f>
        <v/>
      </c>
      <c r="AM113" s="74" t="str">
        <f t="shared" si="84"/>
        <v/>
      </c>
      <c r="AN113" s="74" t="str">
        <f t="shared" si="84"/>
        <v/>
      </c>
      <c r="AO113" s="74" t="str">
        <f t="shared" si="84"/>
        <v/>
      </c>
      <c r="AP113" s="74" t="str">
        <f t="shared" si="84"/>
        <v/>
      </c>
      <c r="AQ113" s="74" t="str">
        <f t="shared" si="84"/>
        <v/>
      </c>
      <c r="AR113" s="75" t="s">
        <v>16</v>
      </c>
      <c r="AS113" s="76">
        <f>COUNTIFS(AK114:AQ114,"土",AK115:AQ115,"")+COUNTIFS(AK114:AQ114,"日",AK115:AQ115,"")</f>
        <v>0</v>
      </c>
      <c r="AV113" s="72" t="s">
        <v>59</v>
      </c>
      <c r="AW113" s="73" t="str">
        <f>IF(BC94&lt;$G$5,BC96+1,"")</f>
        <v/>
      </c>
      <c r="AX113" s="74" t="str">
        <f t="shared" ref="AX113:BC113" si="85">IF(AW111&lt;$G$5,AW113+1,"")</f>
        <v/>
      </c>
      <c r="AY113" s="74" t="str">
        <f t="shared" si="85"/>
        <v/>
      </c>
      <c r="AZ113" s="74" t="str">
        <f t="shared" si="85"/>
        <v/>
      </c>
      <c r="BA113" s="74" t="str">
        <f t="shared" si="85"/>
        <v/>
      </c>
      <c r="BB113" s="74" t="str">
        <f t="shared" si="85"/>
        <v/>
      </c>
      <c r="BC113" s="74" t="str">
        <f t="shared" si="85"/>
        <v/>
      </c>
      <c r="BD113" s="75" t="s">
        <v>16</v>
      </c>
      <c r="BE113" s="76">
        <f>COUNTIFS(AW114:BC114,"土",AW115:BC115,"")+COUNTIFS(AW114:BC114,"日",AW115:BC115,"")</f>
        <v>0</v>
      </c>
      <c r="BG113" s="72" t="s">
        <v>59</v>
      </c>
      <c r="BH113" s="73" t="str">
        <f>IF(BN94&lt;$G$5,BN96+1,"")</f>
        <v/>
      </c>
      <c r="BI113" s="74" t="str">
        <f t="shared" ref="BI113:BN113" si="86">IF(BH111&lt;$G$5,BH113+1,"")</f>
        <v/>
      </c>
      <c r="BJ113" s="74" t="str">
        <f t="shared" si="86"/>
        <v/>
      </c>
      <c r="BK113" s="74" t="str">
        <f t="shared" si="86"/>
        <v/>
      </c>
      <c r="BL113" s="74" t="str">
        <f t="shared" si="86"/>
        <v/>
      </c>
      <c r="BM113" s="74" t="str">
        <f t="shared" si="86"/>
        <v/>
      </c>
      <c r="BN113" s="74" t="str">
        <f t="shared" si="86"/>
        <v/>
      </c>
      <c r="BO113" s="75" t="s">
        <v>16</v>
      </c>
      <c r="BP113" s="76">
        <f>COUNTIFS(BH114:BN114,"土",BH115:BN115,"")+COUNTIFS(BH114:BN114,"日",BH115:BN115,"")</f>
        <v>0</v>
      </c>
    </row>
    <row r="114" spans="1:74" ht="14.25" customHeight="1" x14ac:dyDescent="0.15">
      <c r="A114" s="52"/>
      <c r="B114" s="72" t="s">
        <v>5</v>
      </c>
      <c r="C114" s="77" t="str">
        <f>IF(C113="","","土")</f>
        <v/>
      </c>
      <c r="D114" s="77" t="str">
        <f>IF(D113="","","日")</f>
        <v/>
      </c>
      <c r="E114" s="77" t="str">
        <f>IF(E113="","","月")</f>
        <v/>
      </c>
      <c r="F114" s="77" t="str">
        <f>IF(F113="","","火")</f>
        <v/>
      </c>
      <c r="G114" s="77" t="str">
        <f>IF(G113="","","水")</f>
        <v/>
      </c>
      <c r="H114" s="77" t="str">
        <f>IF(H113="","","木")</f>
        <v/>
      </c>
      <c r="I114" s="77" t="str">
        <f>IF(I113="","","金")</f>
        <v/>
      </c>
      <c r="J114" s="78" t="s">
        <v>60</v>
      </c>
      <c r="K114" s="79">
        <f>COUNTIF(C115:I115,"夏休")+COUNTIF(C115:I115,"冬休")+COUNTIF(C115:I115,"中止")+COUNTIF(C115:I115,"制作中")</f>
        <v>0</v>
      </c>
      <c r="L114" s="52"/>
      <c r="M114" s="72" t="s">
        <v>5</v>
      </c>
      <c r="N114" s="77" t="str">
        <f>IF(N113="","","土")</f>
        <v/>
      </c>
      <c r="O114" s="77" t="str">
        <f>IF(O113="","","日")</f>
        <v/>
      </c>
      <c r="P114" s="77" t="str">
        <f>IF(P113="","","月")</f>
        <v/>
      </c>
      <c r="Q114" s="77" t="str">
        <f>IF(Q113="","","火")</f>
        <v/>
      </c>
      <c r="R114" s="77" t="str">
        <f>IF(R113="","","水")</f>
        <v/>
      </c>
      <c r="S114" s="77" t="str">
        <f>IF(S113="","","木")</f>
        <v/>
      </c>
      <c r="T114" s="77" t="str">
        <f>IF(T113="","","金")</f>
        <v/>
      </c>
      <c r="U114" s="78" t="s">
        <v>60</v>
      </c>
      <c r="V114" s="79">
        <f>COUNTIF(N115:T115,"夏休")+COUNTIF(N115:T115,"冬休")+COUNTIF(N115:T115,"中止")+COUNTIF(N115:T115,"制作中")</f>
        <v>0</v>
      </c>
      <c r="Y114" s="72" t="s">
        <v>5</v>
      </c>
      <c r="Z114" s="77" t="str">
        <f>IF(Z113="","","土")</f>
        <v/>
      </c>
      <c r="AA114" s="77" t="str">
        <f>IF(AA113="","","日")</f>
        <v/>
      </c>
      <c r="AB114" s="77" t="str">
        <f>IF(AB113="","","月")</f>
        <v/>
      </c>
      <c r="AC114" s="77" t="str">
        <f>IF(AC113="","","火")</f>
        <v/>
      </c>
      <c r="AD114" s="77" t="str">
        <f>IF(AD113="","","水")</f>
        <v/>
      </c>
      <c r="AE114" s="77" t="str">
        <f>IF(AE113="","","木")</f>
        <v/>
      </c>
      <c r="AF114" s="77" t="str">
        <f>IF(AF113="","","金")</f>
        <v/>
      </c>
      <c r="AG114" s="78" t="s">
        <v>60</v>
      </c>
      <c r="AH114" s="79">
        <f>COUNTIF(Z115:AF115,"夏休")+COUNTIF(Z115:AF115,"冬休")+COUNTIF(Z115:AF115,"中止")+COUNTIF(Z115:AF115,"制作中")</f>
        <v>0</v>
      </c>
      <c r="AJ114" s="72" t="s">
        <v>5</v>
      </c>
      <c r="AK114" s="77" t="str">
        <f>IF(AK113="","","土")</f>
        <v/>
      </c>
      <c r="AL114" s="77" t="str">
        <f>IF(AL113="","","日")</f>
        <v/>
      </c>
      <c r="AM114" s="77" t="str">
        <f>IF(AM113="","","月")</f>
        <v/>
      </c>
      <c r="AN114" s="77" t="str">
        <f>IF(AN113="","","火")</f>
        <v/>
      </c>
      <c r="AO114" s="77" t="str">
        <f>IF(AO113="","","水")</f>
        <v/>
      </c>
      <c r="AP114" s="77" t="str">
        <f>IF(AP113="","","木")</f>
        <v/>
      </c>
      <c r="AQ114" s="77" t="str">
        <f>IF(AQ113="","","金")</f>
        <v/>
      </c>
      <c r="AR114" s="78" t="s">
        <v>60</v>
      </c>
      <c r="AS114" s="79">
        <f>COUNTIF(AK115:AQ115,"夏休")+COUNTIF(AK115:AQ115,"冬休")+COUNTIF(AK115:AQ115,"中止")+COUNTIF(AK115:AQ115,"制作中")</f>
        <v>0</v>
      </c>
      <c r="AV114" s="72" t="s">
        <v>5</v>
      </c>
      <c r="AW114" s="77" t="str">
        <f>IF(AW113="","","土")</f>
        <v/>
      </c>
      <c r="AX114" s="77" t="str">
        <f>IF(AX113="","","日")</f>
        <v/>
      </c>
      <c r="AY114" s="77" t="str">
        <f>IF(AY113="","","月")</f>
        <v/>
      </c>
      <c r="AZ114" s="77" t="str">
        <f>IF(AZ113="","","火")</f>
        <v/>
      </c>
      <c r="BA114" s="77" t="str">
        <f>IF(BA113="","","水")</f>
        <v/>
      </c>
      <c r="BB114" s="77" t="str">
        <f>IF(BB113="","","木")</f>
        <v/>
      </c>
      <c r="BC114" s="77" t="str">
        <f>IF(BC113="","","金")</f>
        <v/>
      </c>
      <c r="BD114" s="78" t="s">
        <v>60</v>
      </c>
      <c r="BE114" s="79">
        <f>COUNTIF(AW115:BC115,"夏休")+COUNTIF(AW115:BC115,"冬休")+COUNTIF(AW115:BC115,"中止")+COUNTIF(AW115:BC115,"制作中")</f>
        <v>0</v>
      </c>
      <c r="BG114" s="72" t="s">
        <v>5</v>
      </c>
      <c r="BH114" s="77" t="str">
        <f>IF(BH113="","","土")</f>
        <v/>
      </c>
      <c r="BI114" s="77" t="str">
        <f>IF(BI113="","","日")</f>
        <v/>
      </c>
      <c r="BJ114" s="77" t="str">
        <f>IF(BJ113="","","月")</f>
        <v/>
      </c>
      <c r="BK114" s="77" t="str">
        <f>IF(BK113="","","火")</f>
        <v/>
      </c>
      <c r="BL114" s="77" t="str">
        <f>IF(BL113="","","水")</f>
        <v/>
      </c>
      <c r="BM114" s="77" t="str">
        <f>IF(BM113="","","木")</f>
        <v/>
      </c>
      <c r="BN114" s="77" t="str">
        <f>IF(BN113="","","金")</f>
        <v/>
      </c>
      <c r="BO114" s="78" t="s">
        <v>60</v>
      </c>
      <c r="BP114" s="79">
        <f>COUNTIF(BH115:BN115,"夏休")+COUNTIF(BH115:BN115,"冬休")+COUNTIF(BH115:BN115,"中止")+COUNTIF(BH115:BN115,"制作中")</f>
        <v>0</v>
      </c>
    </row>
    <row r="115" spans="1:74" ht="14.25" customHeight="1" x14ac:dyDescent="0.15">
      <c r="A115" s="52"/>
      <c r="B115" s="166" t="s">
        <v>60</v>
      </c>
      <c r="C115" s="167"/>
      <c r="D115" s="169"/>
      <c r="E115" s="169"/>
      <c r="F115" s="169"/>
      <c r="G115" s="169"/>
      <c r="H115" s="169"/>
      <c r="I115" s="174"/>
      <c r="J115" s="78" t="s">
        <v>2</v>
      </c>
      <c r="K115" s="79">
        <f>COUNT(C113:I113)-K114</f>
        <v>0</v>
      </c>
      <c r="L115" s="52"/>
      <c r="M115" s="166" t="s">
        <v>60</v>
      </c>
      <c r="N115" s="167"/>
      <c r="O115" s="169"/>
      <c r="P115" s="169"/>
      <c r="Q115" s="169"/>
      <c r="R115" s="169"/>
      <c r="S115" s="169"/>
      <c r="T115" s="174"/>
      <c r="U115" s="78" t="s">
        <v>2</v>
      </c>
      <c r="V115" s="79">
        <f>COUNT(N113:T113)-V114</f>
        <v>0</v>
      </c>
      <c r="Y115" s="166" t="s">
        <v>60</v>
      </c>
      <c r="Z115" s="167"/>
      <c r="AA115" s="169"/>
      <c r="AB115" s="169"/>
      <c r="AC115" s="169"/>
      <c r="AD115" s="169"/>
      <c r="AE115" s="169"/>
      <c r="AF115" s="174"/>
      <c r="AG115" s="78" t="s">
        <v>2</v>
      </c>
      <c r="AH115" s="79">
        <f>COUNT(Z113:AF113)-AH114</f>
        <v>0</v>
      </c>
      <c r="AJ115" s="166" t="s">
        <v>60</v>
      </c>
      <c r="AK115" s="167"/>
      <c r="AL115" s="169"/>
      <c r="AM115" s="169"/>
      <c r="AN115" s="169"/>
      <c r="AO115" s="169"/>
      <c r="AP115" s="169"/>
      <c r="AQ115" s="174"/>
      <c r="AR115" s="78" t="s">
        <v>2</v>
      </c>
      <c r="AS115" s="79">
        <f>COUNT(AK113:AQ113)-AS114</f>
        <v>0</v>
      </c>
      <c r="AV115" s="166" t="s">
        <v>60</v>
      </c>
      <c r="AW115" s="167"/>
      <c r="AX115" s="169"/>
      <c r="AY115" s="169"/>
      <c r="AZ115" s="169"/>
      <c r="BA115" s="169"/>
      <c r="BB115" s="169"/>
      <c r="BC115" s="174"/>
      <c r="BD115" s="78" t="s">
        <v>2</v>
      </c>
      <c r="BE115" s="79">
        <f>COUNT(AW113:BC113)-BE114</f>
        <v>0</v>
      </c>
      <c r="BG115" s="166" t="s">
        <v>60</v>
      </c>
      <c r="BH115" s="167"/>
      <c r="BI115" s="169"/>
      <c r="BJ115" s="169"/>
      <c r="BK115" s="169"/>
      <c r="BL115" s="169"/>
      <c r="BM115" s="169"/>
      <c r="BN115" s="174"/>
      <c r="BO115" s="78" t="s">
        <v>2</v>
      </c>
      <c r="BP115" s="79">
        <f>COUNT(BH113:BN113)-BP114</f>
        <v>0</v>
      </c>
    </row>
    <row r="116" spans="1:74" ht="14.25" customHeight="1" x14ac:dyDescent="0.15">
      <c r="A116" s="52"/>
      <c r="B116" s="166"/>
      <c r="C116" s="168"/>
      <c r="D116" s="170"/>
      <c r="E116" s="170"/>
      <c r="F116" s="170"/>
      <c r="G116" s="170"/>
      <c r="H116" s="170"/>
      <c r="I116" s="175"/>
      <c r="J116" s="78" t="s">
        <v>6</v>
      </c>
      <c r="K116" s="79">
        <f>COUNTIF(C117:I118,"休")</f>
        <v>0</v>
      </c>
      <c r="L116" s="52"/>
      <c r="M116" s="166"/>
      <c r="N116" s="168"/>
      <c r="O116" s="170"/>
      <c r="P116" s="170"/>
      <c r="Q116" s="170"/>
      <c r="R116" s="170"/>
      <c r="S116" s="170"/>
      <c r="T116" s="175"/>
      <c r="U116" s="78" t="s">
        <v>6</v>
      </c>
      <c r="V116" s="79">
        <f>COUNTIF(N117:T118,"休")</f>
        <v>0</v>
      </c>
      <c r="Y116" s="166"/>
      <c r="Z116" s="168"/>
      <c r="AA116" s="170"/>
      <c r="AB116" s="170"/>
      <c r="AC116" s="170"/>
      <c r="AD116" s="170"/>
      <c r="AE116" s="170"/>
      <c r="AF116" s="175"/>
      <c r="AG116" s="78" t="s">
        <v>6</v>
      </c>
      <c r="AH116" s="79">
        <f>COUNTIF(Z117:AF118,"休")</f>
        <v>0</v>
      </c>
      <c r="AJ116" s="166"/>
      <c r="AK116" s="168"/>
      <c r="AL116" s="170"/>
      <c r="AM116" s="170"/>
      <c r="AN116" s="170"/>
      <c r="AO116" s="170"/>
      <c r="AP116" s="170"/>
      <c r="AQ116" s="175"/>
      <c r="AR116" s="78" t="s">
        <v>6</v>
      </c>
      <c r="AS116" s="79">
        <f>COUNTIF(AK117:AQ118,"休")</f>
        <v>0</v>
      </c>
      <c r="AV116" s="166"/>
      <c r="AW116" s="168"/>
      <c r="AX116" s="170"/>
      <c r="AY116" s="170"/>
      <c r="AZ116" s="170"/>
      <c r="BA116" s="170"/>
      <c r="BB116" s="170"/>
      <c r="BC116" s="175"/>
      <c r="BD116" s="78" t="s">
        <v>6</v>
      </c>
      <c r="BE116" s="79">
        <f>COUNTIF(AW117:BC118,"休")</f>
        <v>0</v>
      </c>
      <c r="BG116" s="166"/>
      <c r="BH116" s="168"/>
      <c r="BI116" s="170"/>
      <c r="BJ116" s="170"/>
      <c r="BK116" s="170"/>
      <c r="BL116" s="170"/>
      <c r="BM116" s="170"/>
      <c r="BN116" s="175"/>
      <c r="BO116" s="78" t="s">
        <v>6</v>
      </c>
      <c r="BP116" s="79">
        <f>COUNTIF(BH117:BN118,"休")</f>
        <v>0</v>
      </c>
    </row>
    <row r="117" spans="1:74" ht="14.25" customHeight="1" x14ac:dyDescent="0.15">
      <c r="A117" s="52"/>
      <c r="B117" s="166" t="s">
        <v>0</v>
      </c>
      <c r="C117" s="176"/>
      <c r="D117" s="177"/>
      <c r="E117" s="177"/>
      <c r="F117" s="177"/>
      <c r="G117" s="177"/>
      <c r="H117" s="177"/>
      <c r="I117" s="178"/>
      <c r="J117" s="78" t="s">
        <v>8</v>
      </c>
      <c r="K117" s="82" t="e">
        <f>K116/K115</f>
        <v>#DIV/0!</v>
      </c>
      <c r="L117" s="52"/>
      <c r="M117" s="166" t="s">
        <v>0</v>
      </c>
      <c r="N117" s="176"/>
      <c r="O117" s="177"/>
      <c r="P117" s="177"/>
      <c r="Q117" s="177"/>
      <c r="R117" s="177"/>
      <c r="S117" s="177"/>
      <c r="T117" s="178"/>
      <c r="U117" s="78" t="s">
        <v>8</v>
      </c>
      <c r="V117" s="82" t="e">
        <f>V116/V115</f>
        <v>#DIV/0!</v>
      </c>
      <c r="Y117" s="166" t="s">
        <v>0</v>
      </c>
      <c r="Z117" s="176"/>
      <c r="AA117" s="177"/>
      <c r="AB117" s="177"/>
      <c r="AC117" s="177"/>
      <c r="AD117" s="177"/>
      <c r="AE117" s="177"/>
      <c r="AF117" s="178"/>
      <c r="AG117" s="78" t="s">
        <v>8</v>
      </c>
      <c r="AH117" s="82" t="e">
        <f>AH116/AH115</f>
        <v>#DIV/0!</v>
      </c>
      <c r="AJ117" s="166" t="s">
        <v>0</v>
      </c>
      <c r="AK117" s="176"/>
      <c r="AL117" s="177"/>
      <c r="AM117" s="177"/>
      <c r="AN117" s="177"/>
      <c r="AO117" s="177"/>
      <c r="AP117" s="177"/>
      <c r="AQ117" s="178"/>
      <c r="AR117" s="78" t="s">
        <v>8</v>
      </c>
      <c r="AS117" s="82" t="e">
        <f>AS116/AS115</f>
        <v>#DIV/0!</v>
      </c>
      <c r="AV117" s="166" t="s">
        <v>0</v>
      </c>
      <c r="AW117" s="176"/>
      <c r="AX117" s="177"/>
      <c r="AY117" s="177"/>
      <c r="AZ117" s="177"/>
      <c r="BA117" s="177"/>
      <c r="BB117" s="177"/>
      <c r="BC117" s="178"/>
      <c r="BD117" s="78" t="s">
        <v>8</v>
      </c>
      <c r="BE117" s="82" t="e">
        <f>BE116/BE115</f>
        <v>#DIV/0!</v>
      </c>
      <c r="BG117" s="166" t="s">
        <v>0</v>
      </c>
      <c r="BH117" s="176"/>
      <c r="BI117" s="177"/>
      <c r="BJ117" s="177"/>
      <c r="BK117" s="177"/>
      <c r="BL117" s="177"/>
      <c r="BM117" s="177"/>
      <c r="BN117" s="178"/>
      <c r="BO117" s="78" t="s">
        <v>8</v>
      </c>
      <c r="BP117" s="82" t="e">
        <f>BP116/BP115</f>
        <v>#DIV/0!</v>
      </c>
    </row>
    <row r="118" spans="1:74" ht="14.25" customHeight="1" x14ac:dyDescent="0.15">
      <c r="A118" s="52"/>
      <c r="B118" s="166"/>
      <c r="C118" s="176"/>
      <c r="D118" s="177"/>
      <c r="E118" s="177"/>
      <c r="F118" s="177"/>
      <c r="G118" s="177"/>
      <c r="H118" s="177"/>
      <c r="I118" s="178"/>
      <c r="J118" s="78" t="s">
        <v>9</v>
      </c>
      <c r="K118" s="79">
        <f>COUNTA(C119:I119)</f>
        <v>0</v>
      </c>
      <c r="L118" s="52"/>
      <c r="M118" s="166"/>
      <c r="N118" s="176"/>
      <c r="O118" s="177"/>
      <c r="P118" s="177"/>
      <c r="Q118" s="177"/>
      <c r="R118" s="177"/>
      <c r="S118" s="177"/>
      <c r="T118" s="178"/>
      <c r="U118" s="78" t="s">
        <v>9</v>
      </c>
      <c r="V118" s="79">
        <f>COUNTA(N119:T119)</f>
        <v>0</v>
      </c>
      <c r="Y118" s="166"/>
      <c r="Z118" s="176"/>
      <c r="AA118" s="177"/>
      <c r="AB118" s="177"/>
      <c r="AC118" s="177"/>
      <c r="AD118" s="177"/>
      <c r="AE118" s="177"/>
      <c r="AF118" s="178"/>
      <c r="AG118" s="78" t="s">
        <v>9</v>
      </c>
      <c r="AH118" s="79">
        <f>COUNTA(Z119:AF119)</f>
        <v>0</v>
      </c>
      <c r="AJ118" s="166"/>
      <c r="AK118" s="176"/>
      <c r="AL118" s="177"/>
      <c r="AM118" s="177"/>
      <c r="AN118" s="177"/>
      <c r="AO118" s="177"/>
      <c r="AP118" s="177"/>
      <c r="AQ118" s="178"/>
      <c r="AR118" s="78" t="s">
        <v>9</v>
      </c>
      <c r="AS118" s="79">
        <f>COUNTA(AK119:AQ119)</f>
        <v>0</v>
      </c>
      <c r="AV118" s="166"/>
      <c r="AW118" s="176"/>
      <c r="AX118" s="177"/>
      <c r="AY118" s="177"/>
      <c r="AZ118" s="177"/>
      <c r="BA118" s="177"/>
      <c r="BB118" s="177"/>
      <c r="BC118" s="178"/>
      <c r="BD118" s="78" t="s">
        <v>9</v>
      </c>
      <c r="BE118" s="79">
        <f>COUNTA(AW119:BC119)</f>
        <v>0</v>
      </c>
      <c r="BG118" s="166"/>
      <c r="BH118" s="176"/>
      <c r="BI118" s="177"/>
      <c r="BJ118" s="177"/>
      <c r="BK118" s="177"/>
      <c r="BL118" s="177"/>
      <c r="BM118" s="177"/>
      <c r="BN118" s="178"/>
      <c r="BO118" s="78" t="s">
        <v>9</v>
      </c>
      <c r="BP118" s="79">
        <f>COUNTA(BH119:BN119)</f>
        <v>0</v>
      </c>
    </row>
    <row r="119" spans="1:74" ht="14.25" customHeight="1" x14ac:dyDescent="0.15">
      <c r="A119" s="52"/>
      <c r="B119" s="166" t="s">
        <v>7</v>
      </c>
      <c r="C119" s="176"/>
      <c r="D119" s="177"/>
      <c r="E119" s="177"/>
      <c r="F119" s="177"/>
      <c r="G119" s="177"/>
      <c r="H119" s="177"/>
      <c r="I119" s="178"/>
      <c r="J119" s="78" t="s">
        <v>4</v>
      </c>
      <c r="K119" s="82" t="e">
        <f>K118/K115</f>
        <v>#DIV/0!</v>
      </c>
      <c r="L119" s="52"/>
      <c r="M119" s="166" t="s">
        <v>7</v>
      </c>
      <c r="N119" s="176"/>
      <c r="O119" s="177"/>
      <c r="P119" s="177"/>
      <c r="Q119" s="177"/>
      <c r="R119" s="177"/>
      <c r="S119" s="177"/>
      <c r="T119" s="178"/>
      <c r="U119" s="78" t="s">
        <v>4</v>
      </c>
      <c r="V119" s="82" t="e">
        <f>V118/V115</f>
        <v>#DIV/0!</v>
      </c>
      <c r="Y119" s="166" t="s">
        <v>7</v>
      </c>
      <c r="Z119" s="176"/>
      <c r="AA119" s="177"/>
      <c r="AB119" s="177"/>
      <c r="AC119" s="177"/>
      <c r="AD119" s="177"/>
      <c r="AE119" s="177"/>
      <c r="AF119" s="178"/>
      <c r="AG119" s="78" t="s">
        <v>4</v>
      </c>
      <c r="AH119" s="82" t="e">
        <f>AH118/AH115</f>
        <v>#DIV/0!</v>
      </c>
      <c r="AJ119" s="166" t="s">
        <v>7</v>
      </c>
      <c r="AK119" s="176"/>
      <c r="AL119" s="177"/>
      <c r="AM119" s="177"/>
      <c r="AN119" s="177"/>
      <c r="AO119" s="177"/>
      <c r="AP119" s="177"/>
      <c r="AQ119" s="178"/>
      <c r="AR119" s="78" t="s">
        <v>4</v>
      </c>
      <c r="AS119" s="82" t="e">
        <f>AS118/AS115</f>
        <v>#DIV/0!</v>
      </c>
      <c r="AV119" s="166" t="s">
        <v>7</v>
      </c>
      <c r="AW119" s="176"/>
      <c r="AX119" s="177"/>
      <c r="AY119" s="177"/>
      <c r="AZ119" s="177"/>
      <c r="BA119" s="177"/>
      <c r="BB119" s="177"/>
      <c r="BC119" s="178"/>
      <c r="BD119" s="78" t="s">
        <v>4</v>
      </c>
      <c r="BE119" s="82" t="e">
        <f>BE118/BE115</f>
        <v>#DIV/0!</v>
      </c>
      <c r="BG119" s="166" t="s">
        <v>7</v>
      </c>
      <c r="BH119" s="176"/>
      <c r="BI119" s="177"/>
      <c r="BJ119" s="177"/>
      <c r="BK119" s="177"/>
      <c r="BL119" s="177"/>
      <c r="BM119" s="177"/>
      <c r="BN119" s="178"/>
      <c r="BO119" s="78" t="s">
        <v>4</v>
      </c>
      <c r="BP119" s="82" t="e">
        <f>BP118/BP115</f>
        <v>#DIV/0!</v>
      </c>
    </row>
    <row r="120" spans="1:74" ht="14.25" customHeight="1" x14ac:dyDescent="0.15">
      <c r="A120" s="52"/>
      <c r="B120" s="181"/>
      <c r="C120" s="179"/>
      <c r="D120" s="180"/>
      <c r="E120" s="180"/>
      <c r="F120" s="180"/>
      <c r="G120" s="180"/>
      <c r="H120" s="180"/>
      <c r="I120" s="182"/>
      <c r="J120" s="84" t="s">
        <v>61</v>
      </c>
      <c r="K120" s="83" t="str">
        <f>IF(1&gt;K113,"対象外",IF(K118&gt;=K113,"OK","NG"))</f>
        <v>対象外</v>
      </c>
      <c r="L120" s="52"/>
      <c r="M120" s="181"/>
      <c r="N120" s="179"/>
      <c r="O120" s="180"/>
      <c r="P120" s="180"/>
      <c r="Q120" s="180"/>
      <c r="R120" s="180"/>
      <c r="S120" s="180"/>
      <c r="T120" s="182"/>
      <c r="U120" s="84" t="s">
        <v>61</v>
      </c>
      <c r="V120" s="83" t="str">
        <f>IF(1&gt;V113,"対象外",IF(V118&gt;=V113,"OK","NG"))</f>
        <v>対象外</v>
      </c>
      <c r="Y120" s="181"/>
      <c r="Z120" s="179"/>
      <c r="AA120" s="180"/>
      <c r="AB120" s="180"/>
      <c r="AC120" s="180"/>
      <c r="AD120" s="180"/>
      <c r="AE120" s="180"/>
      <c r="AF120" s="182"/>
      <c r="AG120" s="84" t="s">
        <v>61</v>
      </c>
      <c r="AH120" s="83" t="str">
        <f>IF(1&gt;AH113,"対象外",IF(AH118&gt;=AH113,"OK","NG"))</f>
        <v>対象外</v>
      </c>
      <c r="AJ120" s="181"/>
      <c r="AK120" s="179"/>
      <c r="AL120" s="180"/>
      <c r="AM120" s="180"/>
      <c r="AN120" s="180"/>
      <c r="AO120" s="180"/>
      <c r="AP120" s="180"/>
      <c r="AQ120" s="182"/>
      <c r="AR120" s="84" t="s">
        <v>61</v>
      </c>
      <c r="AS120" s="83" t="str">
        <f>IF(1&gt;AS113,"対象外",IF(AS118&gt;=AS113,"OK","NG"))</f>
        <v>対象外</v>
      </c>
      <c r="AV120" s="181"/>
      <c r="AW120" s="179"/>
      <c r="AX120" s="180"/>
      <c r="AY120" s="180"/>
      <c r="AZ120" s="180"/>
      <c r="BA120" s="180"/>
      <c r="BB120" s="180"/>
      <c r="BC120" s="182"/>
      <c r="BD120" s="84" t="s">
        <v>61</v>
      </c>
      <c r="BE120" s="83" t="str">
        <f>IF(1&gt;BE113,"対象外",IF(BE118&gt;=BE113,"OK","NG"))</f>
        <v>対象外</v>
      </c>
      <c r="BG120" s="181"/>
      <c r="BH120" s="179"/>
      <c r="BI120" s="180"/>
      <c r="BJ120" s="180"/>
      <c r="BK120" s="180"/>
      <c r="BL120" s="180"/>
      <c r="BM120" s="180"/>
      <c r="BN120" s="182"/>
      <c r="BO120" s="84" t="s">
        <v>61</v>
      </c>
      <c r="BP120" s="83" t="str">
        <f>IF(1&gt;BP113,"対象外",IF(BP118&gt;=BP113,"OK","NG"))</f>
        <v>対象外</v>
      </c>
      <c r="BV120" s="54" t="str">
        <f t="shared" si="61"/>
        <v>OK</v>
      </c>
    </row>
    <row r="121" spans="1:74" ht="14.25" hidden="1" customHeight="1" x14ac:dyDescent="0.15">
      <c r="A121" s="52"/>
      <c r="B121" s="56"/>
      <c r="C121" s="56"/>
      <c r="D121" s="56"/>
      <c r="E121" s="56"/>
      <c r="F121" s="56"/>
      <c r="G121" s="56"/>
      <c r="H121" s="85" t="e">
        <f>IF(AND(DAY(H113)&gt;=22,DAY(H113)&lt;=28,H114="土"),1,0)</f>
        <v>#VALUE!</v>
      </c>
      <c r="I121" s="56"/>
      <c r="J121" s="52"/>
      <c r="K121" s="52"/>
      <c r="L121" s="52"/>
      <c r="M121" s="56"/>
      <c r="N121" s="56"/>
      <c r="O121" s="56"/>
      <c r="P121" s="56"/>
      <c r="Q121" s="56"/>
      <c r="R121" s="56"/>
      <c r="S121" s="85" t="e">
        <f>IF(AND(DAY(S113)&gt;=22,DAY(S113)&lt;=28,S114="土"),1,0)</f>
        <v>#VALUE!</v>
      </c>
      <c r="T121" s="56"/>
      <c r="U121" s="52"/>
      <c r="V121" s="52"/>
      <c r="Y121" s="56"/>
      <c r="Z121" s="56"/>
      <c r="AA121" s="56"/>
      <c r="AB121" s="56"/>
      <c r="AC121" s="56"/>
      <c r="AD121" s="56"/>
      <c r="AE121" s="85" t="e">
        <f>IF(AND(DAY(AE113)&gt;=22,DAY(AE113)&lt;=28,AE114="土"),1,0)</f>
        <v>#VALUE!</v>
      </c>
      <c r="AF121" s="56"/>
      <c r="AG121" s="52"/>
      <c r="AH121" s="52"/>
      <c r="AJ121" s="56"/>
      <c r="AK121" s="56"/>
      <c r="AL121" s="56"/>
      <c r="AM121" s="56"/>
      <c r="AN121" s="56"/>
      <c r="AO121" s="56"/>
      <c r="AP121" s="85" t="e">
        <f>IF(AND(DAY(AP113)&gt;=22,DAY(AP113)&lt;=28,AP114="土"),1,0)</f>
        <v>#VALUE!</v>
      </c>
      <c r="AQ121" s="56"/>
      <c r="AR121" s="52"/>
      <c r="AS121" s="52"/>
      <c r="AV121" s="56"/>
      <c r="AW121" s="56"/>
      <c r="AX121" s="56"/>
      <c r="AY121" s="56"/>
      <c r="AZ121" s="56"/>
      <c r="BA121" s="56"/>
      <c r="BB121" s="85" t="e">
        <f>IF(AND(DAY(BB113)&gt;=22,DAY(BB113)&lt;=28,BB114="土"),1,0)</f>
        <v>#VALUE!</v>
      </c>
      <c r="BC121" s="56"/>
      <c r="BD121" s="52"/>
      <c r="BE121" s="52"/>
      <c r="BG121" s="56"/>
      <c r="BH121" s="56"/>
      <c r="BI121" s="56"/>
      <c r="BJ121" s="56"/>
      <c r="BK121" s="56"/>
      <c r="BL121" s="56"/>
      <c r="BM121" s="85" t="e">
        <f>IF(AND(DAY(BM113)&gt;=22,DAY(BM113)&lt;=28,BM114="土"),1,0)</f>
        <v>#VALUE!</v>
      </c>
      <c r="BN121" s="56"/>
      <c r="BO121" s="52"/>
      <c r="BP121" s="52"/>
      <c r="BU121" s="54">
        <f t="shared" si="62"/>
        <v>0</v>
      </c>
      <c r="BV121" s="54" t="str">
        <f t="shared" si="61"/>
        <v>OK</v>
      </c>
    </row>
    <row r="122" spans="1:74" ht="14.25" hidden="1" customHeight="1" x14ac:dyDescent="0.15">
      <c r="A122" s="52"/>
      <c r="B122" s="56"/>
      <c r="C122" s="56"/>
      <c r="D122" s="56"/>
      <c r="E122" s="56"/>
      <c r="F122" s="56"/>
      <c r="G122" s="56"/>
      <c r="H122" s="85" t="e">
        <f>IF(AND(DAY(H113)&gt;=22,DAY(H113)&lt;=28,H114="土",OR(H119="休",H119="雨")),1,0)</f>
        <v>#VALUE!</v>
      </c>
      <c r="I122" s="56"/>
      <c r="J122" s="52"/>
      <c r="K122" s="52"/>
      <c r="L122" s="52"/>
      <c r="M122" s="56"/>
      <c r="N122" s="56"/>
      <c r="O122" s="56"/>
      <c r="P122" s="56"/>
      <c r="Q122" s="56"/>
      <c r="R122" s="56"/>
      <c r="S122" s="85" t="e">
        <f>IF(AND(DAY(S113)&gt;=22,DAY(S113)&lt;=28,S114="土",OR(S119="休",S119="雨")),1,0)</f>
        <v>#VALUE!</v>
      </c>
      <c r="T122" s="56"/>
      <c r="U122" s="52"/>
      <c r="V122" s="52"/>
      <c r="Y122" s="56"/>
      <c r="Z122" s="56"/>
      <c r="AA122" s="56"/>
      <c r="AB122" s="56"/>
      <c r="AC122" s="56"/>
      <c r="AD122" s="56"/>
      <c r="AE122" s="85" t="e">
        <f>IF(AND(DAY(AE113)&gt;=22,DAY(AE113)&lt;=28,AE114="土",OR(AE119="休",AE119="雨")),1,0)</f>
        <v>#VALUE!</v>
      </c>
      <c r="AF122" s="56"/>
      <c r="AG122" s="52"/>
      <c r="AH122" s="52"/>
      <c r="AJ122" s="56"/>
      <c r="AK122" s="56"/>
      <c r="AL122" s="56"/>
      <c r="AM122" s="56"/>
      <c r="AN122" s="56"/>
      <c r="AO122" s="56"/>
      <c r="AP122" s="85" t="e">
        <f>IF(AND(DAY(AP113)&gt;=22,DAY(AP113)&lt;=28,AP114="土",OR(AP119="休",AP119="雨")),1,0)</f>
        <v>#VALUE!</v>
      </c>
      <c r="AQ122" s="56"/>
      <c r="AR122" s="52"/>
      <c r="AS122" s="52"/>
      <c r="AV122" s="56"/>
      <c r="AW122" s="56"/>
      <c r="AX122" s="56"/>
      <c r="AY122" s="56"/>
      <c r="AZ122" s="56"/>
      <c r="BA122" s="56"/>
      <c r="BB122" s="85" t="e">
        <f>IF(AND(DAY(BB113)&gt;=22,DAY(BB113)&lt;=28,BB114="土",OR(BB119="休",BB119="雨")),1,0)</f>
        <v>#VALUE!</v>
      </c>
      <c r="BC122" s="56"/>
      <c r="BD122" s="52"/>
      <c r="BE122" s="52"/>
      <c r="BG122" s="56"/>
      <c r="BH122" s="56"/>
      <c r="BI122" s="56"/>
      <c r="BJ122" s="56"/>
      <c r="BK122" s="56"/>
      <c r="BL122" s="56"/>
      <c r="BM122" s="85" t="e">
        <f>IF(AND(DAY(BM113)&gt;=22,DAY(BM113)&lt;=28,BM114="土",OR(BM119="休",BM119="雨")),1,0)</f>
        <v>#VALUE!</v>
      </c>
      <c r="BN122" s="56"/>
      <c r="BO122" s="52"/>
      <c r="BP122" s="52"/>
      <c r="BU122" s="54">
        <f t="shared" si="62"/>
        <v>0</v>
      </c>
      <c r="BV122" s="54" t="str">
        <f t="shared" si="61"/>
        <v>OK</v>
      </c>
    </row>
    <row r="123" spans="1:74" ht="14.25" hidden="1" customHeight="1" x14ac:dyDescent="0.15">
      <c r="A123" s="52"/>
      <c r="B123" s="56"/>
      <c r="C123" s="56"/>
      <c r="D123" s="56"/>
      <c r="E123" s="56"/>
      <c r="F123" s="56"/>
      <c r="G123" s="56"/>
      <c r="H123" s="85" t="e">
        <f>IF(AND(DAY(H113)&gt;=8,DAY(H113)&lt;=14,H114="土"),1,0)</f>
        <v>#VALUE!</v>
      </c>
      <c r="I123" s="56"/>
      <c r="J123" s="52"/>
      <c r="K123" s="52"/>
      <c r="L123" s="52"/>
      <c r="M123" s="56"/>
      <c r="N123" s="56"/>
      <c r="O123" s="56"/>
      <c r="P123" s="56"/>
      <c r="Q123" s="56"/>
      <c r="R123" s="56"/>
      <c r="S123" s="85" t="e">
        <f>IF(AND(DAY(S113)&gt;=8,DAY(S113)&lt;=14,S114="土"),1,0)</f>
        <v>#VALUE!</v>
      </c>
      <c r="T123" s="56"/>
      <c r="U123" s="52"/>
      <c r="V123" s="52"/>
      <c r="Y123" s="56"/>
      <c r="Z123" s="56"/>
      <c r="AA123" s="56"/>
      <c r="AB123" s="56"/>
      <c r="AC123" s="56"/>
      <c r="AD123" s="56"/>
      <c r="AE123" s="85" t="e">
        <f>IF(AND(DAY(AE113)&gt;=8,DAY(AE113)&lt;=14,AE114="土"),1,0)</f>
        <v>#VALUE!</v>
      </c>
      <c r="AF123" s="56"/>
      <c r="AG123" s="52"/>
      <c r="AH123" s="52"/>
      <c r="AJ123" s="56"/>
      <c r="AK123" s="56"/>
      <c r="AL123" s="56"/>
      <c r="AM123" s="56"/>
      <c r="AN123" s="56"/>
      <c r="AO123" s="56"/>
      <c r="AP123" s="85" t="e">
        <f>IF(AND(DAY(AP113)&gt;=8,DAY(AP113)&lt;=14,AP114="土"),1,0)</f>
        <v>#VALUE!</v>
      </c>
      <c r="AQ123" s="56"/>
      <c r="AR123" s="52"/>
      <c r="AS123" s="52"/>
      <c r="AV123" s="56"/>
      <c r="AW123" s="56"/>
      <c r="AX123" s="56"/>
      <c r="AY123" s="56"/>
      <c r="AZ123" s="56"/>
      <c r="BA123" s="56"/>
      <c r="BB123" s="85" t="e">
        <f>IF(AND(DAY(BB113)&gt;=8,DAY(BB113)&lt;=14,BB114="土"),1,0)</f>
        <v>#VALUE!</v>
      </c>
      <c r="BC123" s="56"/>
      <c r="BD123" s="52"/>
      <c r="BE123" s="52"/>
      <c r="BG123" s="56"/>
      <c r="BH123" s="56"/>
      <c r="BI123" s="56"/>
      <c r="BJ123" s="56"/>
      <c r="BK123" s="56"/>
      <c r="BL123" s="56"/>
      <c r="BM123" s="85" t="e">
        <f>IF(AND(DAY(BM113)&gt;=8,DAY(BM113)&lt;=14,BM114="土"),1,0)</f>
        <v>#VALUE!</v>
      </c>
      <c r="BN123" s="56"/>
      <c r="BO123" s="52"/>
      <c r="BP123" s="52"/>
      <c r="BU123" s="54">
        <f t="shared" si="62"/>
        <v>0</v>
      </c>
      <c r="BV123" s="54" t="str">
        <f t="shared" si="61"/>
        <v>OK</v>
      </c>
    </row>
    <row r="124" spans="1:74" ht="14.25" hidden="1" customHeight="1" x14ac:dyDescent="0.15">
      <c r="A124" s="52"/>
      <c r="B124" s="56"/>
      <c r="C124" s="56"/>
      <c r="D124" s="56"/>
      <c r="E124" s="56"/>
      <c r="F124" s="56"/>
      <c r="G124" s="56"/>
      <c r="H124" s="85" t="e">
        <f>IF(AND(DAY(H113)&gt;=8,DAY(H113)&lt;=14,H114="土",OR(H119="休",H119="雨")),1,0)</f>
        <v>#VALUE!</v>
      </c>
      <c r="I124" s="56"/>
      <c r="J124" s="52"/>
      <c r="K124" s="52"/>
      <c r="L124" s="52"/>
      <c r="M124" s="56"/>
      <c r="N124" s="56"/>
      <c r="O124" s="56"/>
      <c r="P124" s="56"/>
      <c r="Q124" s="56"/>
      <c r="R124" s="56"/>
      <c r="S124" s="85" t="e">
        <f>IF(AND(DAY(S113)&gt;=8,DAY(S113)&lt;=14,S114="土",OR(S119="休",S119="雨")),1,0)</f>
        <v>#VALUE!</v>
      </c>
      <c r="T124" s="56"/>
      <c r="U124" s="52"/>
      <c r="V124" s="52"/>
      <c r="Y124" s="56"/>
      <c r="Z124" s="56"/>
      <c r="AA124" s="56"/>
      <c r="AB124" s="56"/>
      <c r="AC124" s="56"/>
      <c r="AD124" s="56"/>
      <c r="AE124" s="85" t="e">
        <f>IF(AND(DAY(AE113)&gt;=8,DAY(AE113)&lt;=14,AE114="土",OR(AE119="休",AE119="雨")),1,0)</f>
        <v>#VALUE!</v>
      </c>
      <c r="AF124" s="56"/>
      <c r="AG124" s="52"/>
      <c r="AH124" s="52"/>
      <c r="AJ124" s="56"/>
      <c r="AK124" s="56"/>
      <c r="AL124" s="56"/>
      <c r="AM124" s="56"/>
      <c r="AN124" s="56"/>
      <c r="AO124" s="56"/>
      <c r="AP124" s="85" t="e">
        <f>IF(AND(DAY(AP113)&gt;=8,DAY(AP113)&lt;=14,AP114="土",OR(AP119="休",AP119="雨")),1,0)</f>
        <v>#VALUE!</v>
      </c>
      <c r="AQ124" s="56"/>
      <c r="AR124" s="52"/>
      <c r="AS124" s="52"/>
      <c r="AV124" s="56"/>
      <c r="AW124" s="56"/>
      <c r="AX124" s="56"/>
      <c r="AY124" s="56"/>
      <c r="AZ124" s="56"/>
      <c r="BA124" s="56"/>
      <c r="BB124" s="85" t="e">
        <f>IF(AND(DAY(BB113)&gt;=8,DAY(BB113)&lt;=14,BB114="土",OR(BB119="休",BB119="雨")),1,0)</f>
        <v>#VALUE!</v>
      </c>
      <c r="BC124" s="56"/>
      <c r="BD124" s="52"/>
      <c r="BE124" s="52"/>
      <c r="BG124" s="56"/>
      <c r="BH124" s="56"/>
      <c r="BI124" s="56"/>
      <c r="BJ124" s="56"/>
      <c r="BK124" s="56"/>
      <c r="BL124" s="56"/>
      <c r="BM124" s="85" t="e">
        <f>IF(AND(DAY(BM113)&gt;=8,DAY(BM113)&lt;=14,BM114="土",OR(BM119="休",BM119="雨")),1,0)</f>
        <v>#VALUE!</v>
      </c>
      <c r="BN124" s="56"/>
      <c r="BO124" s="52"/>
      <c r="BP124" s="52"/>
      <c r="BU124" s="54">
        <f t="shared" si="62"/>
        <v>0</v>
      </c>
      <c r="BV124" s="54" t="str">
        <f t="shared" si="61"/>
        <v>OK</v>
      </c>
    </row>
    <row r="125" spans="1:74" ht="14.25" customHeight="1" x14ac:dyDescent="0.15">
      <c r="A125" s="52"/>
      <c r="B125" s="56"/>
      <c r="C125" s="56"/>
      <c r="D125" s="56"/>
      <c r="E125" s="56"/>
      <c r="F125" s="56"/>
      <c r="G125" s="56"/>
      <c r="H125" s="56"/>
      <c r="I125" s="56"/>
      <c r="J125" s="52"/>
      <c r="K125" s="52"/>
      <c r="L125" s="52"/>
      <c r="M125" s="56"/>
      <c r="N125" s="56"/>
      <c r="O125" s="56"/>
      <c r="P125" s="56"/>
      <c r="Q125" s="56"/>
      <c r="R125" s="56"/>
      <c r="S125" s="56"/>
      <c r="T125" s="56"/>
      <c r="U125" s="52"/>
      <c r="V125" s="52"/>
      <c r="Y125" s="56"/>
      <c r="Z125" s="56"/>
      <c r="AA125" s="56"/>
      <c r="AB125" s="56"/>
      <c r="AC125" s="56"/>
      <c r="AD125" s="56"/>
      <c r="AE125" s="56"/>
      <c r="AF125" s="56"/>
      <c r="AG125" s="52"/>
      <c r="AH125" s="52"/>
      <c r="AJ125" s="56"/>
      <c r="AK125" s="56"/>
      <c r="AL125" s="56"/>
      <c r="AM125" s="56"/>
      <c r="AN125" s="56"/>
      <c r="AO125" s="56"/>
      <c r="AP125" s="56"/>
      <c r="AQ125" s="56"/>
      <c r="AR125" s="52"/>
      <c r="AS125" s="52"/>
      <c r="AV125" s="56"/>
      <c r="AW125" s="56"/>
      <c r="AX125" s="56"/>
      <c r="AY125" s="56"/>
      <c r="AZ125" s="56"/>
      <c r="BA125" s="56"/>
      <c r="BB125" s="56"/>
      <c r="BC125" s="56"/>
      <c r="BD125" s="52"/>
      <c r="BE125" s="52"/>
      <c r="BG125" s="56"/>
      <c r="BH125" s="56"/>
      <c r="BI125" s="56"/>
      <c r="BJ125" s="56"/>
      <c r="BK125" s="56"/>
      <c r="BL125" s="56"/>
      <c r="BM125" s="56"/>
      <c r="BN125" s="56"/>
      <c r="BO125" s="52"/>
      <c r="BP125" s="52"/>
    </row>
    <row r="126" spans="1:74" ht="14.25" customHeight="1" x14ac:dyDescent="0.15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</row>
    <row r="127" spans="1:74" ht="14.25" hidden="1" customHeight="1" x14ac:dyDescent="0.15">
      <c r="A127" s="52"/>
      <c r="B127" s="52"/>
      <c r="C127" s="66">
        <f>YEAR(I111+1)</f>
        <v>1900</v>
      </c>
      <c r="D127" s="66">
        <f>MONTH(I111+1)</f>
        <v>2</v>
      </c>
      <c r="E127" s="66">
        <f>DAY(I111+1)</f>
        <v>18</v>
      </c>
      <c r="F127" s="66"/>
      <c r="G127" s="66"/>
      <c r="H127" s="66"/>
      <c r="I127" s="66"/>
      <c r="J127" s="52"/>
      <c r="K127" s="52"/>
      <c r="L127" s="52"/>
      <c r="M127" s="52"/>
      <c r="N127" s="66">
        <f>YEAR(T111+1)</f>
        <v>1900</v>
      </c>
      <c r="O127" s="66">
        <f>MONTH(T111+1)</f>
        <v>4</v>
      </c>
      <c r="P127" s="66">
        <f>DAY(T111+1)</f>
        <v>14</v>
      </c>
      <c r="Q127" s="66"/>
      <c r="R127" s="66"/>
      <c r="S127" s="66"/>
      <c r="T127" s="66"/>
      <c r="U127" s="52"/>
      <c r="V127" s="52"/>
      <c r="Y127" s="52"/>
      <c r="Z127" s="66">
        <f>YEAR(AF111+1)</f>
        <v>1900</v>
      </c>
      <c r="AA127" s="66">
        <f>MONTH(AF111+1)</f>
        <v>6</v>
      </c>
      <c r="AB127" s="66">
        <f>DAY(AF111+1)</f>
        <v>9</v>
      </c>
      <c r="AC127" s="66"/>
      <c r="AD127" s="66"/>
      <c r="AE127" s="66"/>
      <c r="AF127" s="66"/>
      <c r="AG127" s="52"/>
      <c r="AH127" s="52"/>
      <c r="AJ127" s="52"/>
      <c r="AK127" s="66">
        <f>YEAR(AQ111+1)</f>
        <v>1900</v>
      </c>
      <c r="AL127" s="66">
        <f>MONTH(AQ111+1)</f>
        <v>8</v>
      </c>
      <c r="AM127" s="66">
        <f>DAY(AQ111+1)</f>
        <v>4</v>
      </c>
      <c r="AN127" s="66"/>
      <c r="AO127" s="66"/>
      <c r="AP127" s="66"/>
      <c r="AQ127" s="66"/>
      <c r="AR127" s="52"/>
      <c r="AS127" s="52"/>
      <c r="AV127" s="52"/>
      <c r="AW127" s="66">
        <f>YEAR(BC111+1)</f>
        <v>1900</v>
      </c>
      <c r="AX127" s="66">
        <f>MONTH(BC111+1)</f>
        <v>9</v>
      </c>
      <c r="AY127" s="66">
        <f>DAY(BC111+1)</f>
        <v>29</v>
      </c>
      <c r="AZ127" s="66"/>
      <c r="BA127" s="66"/>
      <c r="BB127" s="66"/>
      <c r="BC127" s="66"/>
      <c r="BD127" s="52"/>
      <c r="BE127" s="52"/>
      <c r="BG127" s="52"/>
      <c r="BH127" s="66">
        <f>YEAR(BN111+1)</f>
        <v>1900</v>
      </c>
      <c r="BI127" s="66">
        <f>MONTH(BN111+1)</f>
        <v>11</v>
      </c>
      <c r="BJ127" s="66">
        <f>DAY(BN111+1)</f>
        <v>24</v>
      </c>
      <c r="BK127" s="66"/>
      <c r="BL127" s="66"/>
      <c r="BM127" s="66"/>
      <c r="BN127" s="66"/>
      <c r="BO127" s="52"/>
      <c r="BP127" s="52"/>
    </row>
    <row r="128" spans="1:74" ht="14.25" hidden="1" customHeight="1" x14ac:dyDescent="0.15">
      <c r="A128" s="52"/>
      <c r="B128" s="52"/>
      <c r="C128" s="67">
        <f>I111+1</f>
        <v>49</v>
      </c>
      <c r="D128" s="67">
        <f>C128+1</f>
        <v>50</v>
      </c>
      <c r="E128" s="67">
        <f t="shared" ref="E128:I128" si="87">D128+1</f>
        <v>51</v>
      </c>
      <c r="F128" s="67">
        <f t="shared" si="87"/>
        <v>52</v>
      </c>
      <c r="G128" s="67">
        <f t="shared" si="87"/>
        <v>53</v>
      </c>
      <c r="H128" s="67">
        <f t="shared" si="87"/>
        <v>54</v>
      </c>
      <c r="I128" s="67">
        <f t="shared" si="87"/>
        <v>55</v>
      </c>
      <c r="J128" s="52"/>
      <c r="K128" s="52"/>
      <c r="L128" s="52"/>
      <c r="M128" s="52"/>
      <c r="N128" s="67">
        <f>T111+1</f>
        <v>105</v>
      </c>
      <c r="O128" s="67">
        <f t="shared" ref="O128:T128" si="88">N128+1</f>
        <v>106</v>
      </c>
      <c r="P128" s="67">
        <f t="shared" si="88"/>
        <v>107</v>
      </c>
      <c r="Q128" s="67">
        <f t="shared" si="88"/>
        <v>108</v>
      </c>
      <c r="R128" s="67">
        <f t="shared" si="88"/>
        <v>109</v>
      </c>
      <c r="S128" s="67">
        <f t="shared" si="88"/>
        <v>110</v>
      </c>
      <c r="T128" s="67">
        <f t="shared" si="88"/>
        <v>111</v>
      </c>
      <c r="U128" s="52"/>
      <c r="V128" s="52"/>
      <c r="Y128" s="52"/>
      <c r="Z128" s="67">
        <f>AF111+1</f>
        <v>161</v>
      </c>
      <c r="AA128" s="67">
        <f t="shared" ref="AA128:AF128" si="89">Z128+1</f>
        <v>162</v>
      </c>
      <c r="AB128" s="67">
        <f t="shared" si="89"/>
        <v>163</v>
      </c>
      <c r="AC128" s="67">
        <f t="shared" si="89"/>
        <v>164</v>
      </c>
      <c r="AD128" s="67">
        <f t="shared" si="89"/>
        <v>165</v>
      </c>
      <c r="AE128" s="67">
        <f t="shared" si="89"/>
        <v>166</v>
      </c>
      <c r="AF128" s="67">
        <f t="shared" si="89"/>
        <v>167</v>
      </c>
      <c r="AG128" s="52"/>
      <c r="AH128" s="52"/>
      <c r="AJ128" s="52"/>
      <c r="AK128" s="67">
        <f>AQ111+1</f>
        <v>217</v>
      </c>
      <c r="AL128" s="67">
        <f t="shared" ref="AL128:AQ128" si="90">AK128+1</f>
        <v>218</v>
      </c>
      <c r="AM128" s="67">
        <f t="shared" si="90"/>
        <v>219</v>
      </c>
      <c r="AN128" s="67">
        <f t="shared" si="90"/>
        <v>220</v>
      </c>
      <c r="AO128" s="67">
        <f t="shared" si="90"/>
        <v>221</v>
      </c>
      <c r="AP128" s="67">
        <f t="shared" si="90"/>
        <v>222</v>
      </c>
      <c r="AQ128" s="67">
        <f t="shared" si="90"/>
        <v>223</v>
      </c>
      <c r="AR128" s="52"/>
      <c r="AS128" s="52"/>
      <c r="AV128" s="52"/>
      <c r="AW128" s="67">
        <f>BC111+1</f>
        <v>273</v>
      </c>
      <c r="AX128" s="67">
        <f t="shared" ref="AX128:BC128" si="91">AW128+1</f>
        <v>274</v>
      </c>
      <c r="AY128" s="67">
        <f t="shared" si="91"/>
        <v>275</v>
      </c>
      <c r="AZ128" s="67">
        <f t="shared" si="91"/>
        <v>276</v>
      </c>
      <c r="BA128" s="67">
        <f t="shared" si="91"/>
        <v>277</v>
      </c>
      <c r="BB128" s="67">
        <f t="shared" si="91"/>
        <v>278</v>
      </c>
      <c r="BC128" s="67">
        <f t="shared" si="91"/>
        <v>279</v>
      </c>
      <c r="BD128" s="52"/>
      <c r="BE128" s="52"/>
      <c r="BG128" s="52"/>
      <c r="BH128" s="67">
        <f>BN111+1</f>
        <v>329</v>
      </c>
      <c r="BI128" s="67">
        <f t="shared" ref="BI128:BN128" si="92">BH128+1</f>
        <v>330</v>
      </c>
      <c r="BJ128" s="67">
        <f t="shared" si="92"/>
        <v>331</v>
      </c>
      <c r="BK128" s="67">
        <f t="shared" si="92"/>
        <v>332</v>
      </c>
      <c r="BL128" s="67">
        <f t="shared" si="92"/>
        <v>333</v>
      </c>
      <c r="BM128" s="67">
        <f t="shared" si="92"/>
        <v>334</v>
      </c>
      <c r="BN128" s="67">
        <f t="shared" si="92"/>
        <v>335</v>
      </c>
      <c r="BO128" s="52"/>
      <c r="BP128" s="52"/>
    </row>
    <row r="129" spans="1:74" ht="14.25" customHeight="1" x14ac:dyDescent="0.15">
      <c r="A129" s="52"/>
      <c r="B129" s="68" t="s">
        <v>14</v>
      </c>
      <c r="C129" s="69">
        <f>DATE($C127,$D127,1)</f>
        <v>32</v>
      </c>
      <c r="D129" s="70"/>
      <c r="E129" s="70"/>
      <c r="F129" s="70"/>
      <c r="G129" s="70"/>
      <c r="H129" s="70"/>
      <c r="I129" s="70"/>
      <c r="J129" s="70"/>
      <c r="K129" s="71"/>
      <c r="L129" s="52"/>
      <c r="M129" s="68" t="s">
        <v>14</v>
      </c>
      <c r="N129" s="69">
        <f>DATE($N127,$O127,1)</f>
        <v>92</v>
      </c>
      <c r="O129" s="70"/>
      <c r="P129" s="70"/>
      <c r="Q129" s="70"/>
      <c r="R129" s="70"/>
      <c r="S129" s="70"/>
      <c r="T129" s="70"/>
      <c r="U129" s="70"/>
      <c r="V129" s="71"/>
      <c r="Y129" s="68" t="s">
        <v>14</v>
      </c>
      <c r="Z129" s="69">
        <f>DATE($Z127,$AA127,1)</f>
        <v>153</v>
      </c>
      <c r="AA129" s="70"/>
      <c r="AB129" s="70"/>
      <c r="AC129" s="70"/>
      <c r="AD129" s="70"/>
      <c r="AE129" s="70"/>
      <c r="AF129" s="70"/>
      <c r="AG129" s="70"/>
      <c r="AH129" s="71"/>
      <c r="AJ129" s="68" t="s">
        <v>14</v>
      </c>
      <c r="AK129" s="69">
        <f>DATE($AK127,$AL127,1)</f>
        <v>214</v>
      </c>
      <c r="AL129" s="70"/>
      <c r="AM129" s="70"/>
      <c r="AN129" s="70"/>
      <c r="AO129" s="70"/>
      <c r="AP129" s="70"/>
      <c r="AQ129" s="70"/>
      <c r="AR129" s="70"/>
      <c r="AS129" s="71"/>
      <c r="AV129" s="68" t="s">
        <v>14</v>
      </c>
      <c r="AW129" s="69">
        <f>DATE($AW127,$AX127,1)</f>
        <v>245</v>
      </c>
      <c r="AX129" s="70"/>
      <c r="AY129" s="70"/>
      <c r="AZ129" s="70"/>
      <c r="BA129" s="70"/>
      <c r="BB129" s="70"/>
      <c r="BC129" s="70"/>
      <c r="BD129" s="70"/>
      <c r="BE129" s="71"/>
      <c r="BG129" s="68" t="s">
        <v>14</v>
      </c>
      <c r="BH129" s="69">
        <f>DATE($BH127,$BI127,1)</f>
        <v>306</v>
      </c>
      <c r="BI129" s="70"/>
      <c r="BJ129" s="70"/>
      <c r="BK129" s="70"/>
      <c r="BL129" s="70"/>
      <c r="BM129" s="70"/>
      <c r="BN129" s="70"/>
      <c r="BO129" s="70"/>
      <c r="BP129" s="71"/>
    </row>
    <row r="130" spans="1:74" ht="14.25" customHeight="1" x14ac:dyDescent="0.15">
      <c r="A130" s="52"/>
      <c r="B130" s="72" t="s">
        <v>59</v>
      </c>
      <c r="C130" s="73" t="str">
        <f>IF(I111&lt;$G$5,I113+1,"")</f>
        <v/>
      </c>
      <c r="D130" s="74" t="str">
        <f t="shared" ref="D130:I130" si="93">IF(C128&lt;$G$5,C130+1,"")</f>
        <v/>
      </c>
      <c r="E130" s="74" t="str">
        <f t="shared" si="93"/>
        <v/>
      </c>
      <c r="F130" s="74" t="str">
        <f t="shared" si="93"/>
        <v/>
      </c>
      <c r="G130" s="74" t="str">
        <f t="shared" si="93"/>
        <v/>
      </c>
      <c r="H130" s="74" t="str">
        <f t="shared" si="93"/>
        <v/>
      </c>
      <c r="I130" s="74" t="str">
        <f t="shared" si="93"/>
        <v/>
      </c>
      <c r="J130" s="75" t="s">
        <v>16</v>
      </c>
      <c r="K130" s="76">
        <f>COUNTIFS(C131:I131,"土",C132:I132,"")+COUNTIFS(C131:I131,"日",C132:I132,"")</f>
        <v>0</v>
      </c>
      <c r="L130" s="52"/>
      <c r="M130" s="72" t="s">
        <v>59</v>
      </c>
      <c r="N130" s="73" t="str">
        <f>IF(T111&lt;$G$5,T113+1,"")</f>
        <v/>
      </c>
      <c r="O130" s="74" t="str">
        <f t="shared" ref="O130:T130" si="94">IF(N128&lt;$G$5,N130+1,"")</f>
        <v/>
      </c>
      <c r="P130" s="74" t="str">
        <f t="shared" si="94"/>
        <v/>
      </c>
      <c r="Q130" s="74" t="str">
        <f t="shared" si="94"/>
        <v/>
      </c>
      <c r="R130" s="74" t="str">
        <f t="shared" si="94"/>
        <v/>
      </c>
      <c r="S130" s="74" t="str">
        <f t="shared" si="94"/>
        <v/>
      </c>
      <c r="T130" s="74" t="str">
        <f t="shared" si="94"/>
        <v/>
      </c>
      <c r="U130" s="75" t="s">
        <v>16</v>
      </c>
      <c r="V130" s="76">
        <f>COUNTIFS(N131:T131,"土",N132:T132,"")+COUNTIFS(N131:T131,"日",N132:T132,"")</f>
        <v>0</v>
      </c>
      <c r="Y130" s="72" t="s">
        <v>59</v>
      </c>
      <c r="Z130" s="73" t="str">
        <f>IF(AF111&lt;$G$5,AF113+1,"")</f>
        <v/>
      </c>
      <c r="AA130" s="74" t="str">
        <f t="shared" ref="AA130:AF130" si="95">IF(Z128&lt;$G$5,Z130+1,"")</f>
        <v/>
      </c>
      <c r="AB130" s="74" t="str">
        <f t="shared" si="95"/>
        <v/>
      </c>
      <c r="AC130" s="74" t="str">
        <f t="shared" si="95"/>
        <v/>
      </c>
      <c r="AD130" s="74" t="str">
        <f t="shared" si="95"/>
        <v/>
      </c>
      <c r="AE130" s="74" t="str">
        <f t="shared" si="95"/>
        <v/>
      </c>
      <c r="AF130" s="74" t="str">
        <f t="shared" si="95"/>
        <v/>
      </c>
      <c r="AG130" s="75" t="s">
        <v>16</v>
      </c>
      <c r="AH130" s="76">
        <f>COUNTIFS(Z131:AF131,"土",Z132:AF132,"")+COUNTIFS(Z131:AF131,"日",Z132:AF132,"")</f>
        <v>0</v>
      </c>
      <c r="AJ130" s="72" t="s">
        <v>59</v>
      </c>
      <c r="AK130" s="73" t="str">
        <f>IF(AQ111&lt;$G$5,AQ113+1,"")</f>
        <v/>
      </c>
      <c r="AL130" s="74" t="str">
        <f t="shared" ref="AL130:AQ130" si="96">IF(AK128&lt;$G$5,AK130+1,"")</f>
        <v/>
      </c>
      <c r="AM130" s="74" t="str">
        <f t="shared" si="96"/>
        <v/>
      </c>
      <c r="AN130" s="74" t="str">
        <f t="shared" si="96"/>
        <v/>
      </c>
      <c r="AO130" s="74" t="str">
        <f t="shared" si="96"/>
        <v/>
      </c>
      <c r="AP130" s="74" t="str">
        <f t="shared" si="96"/>
        <v/>
      </c>
      <c r="AQ130" s="74" t="str">
        <f t="shared" si="96"/>
        <v/>
      </c>
      <c r="AR130" s="75" t="s">
        <v>16</v>
      </c>
      <c r="AS130" s="76">
        <f>COUNTIFS(AK131:AQ131,"土",AK132:AQ132,"")+COUNTIFS(AK131:AQ131,"日",AK132:AQ132,"")</f>
        <v>0</v>
      </c>
      <c r="AV130" s="72" t="s">
        <v>59</v>
      </c>
      <c r="AW130" s="73" t="str">
        <f>IF(BC111&lt;$G$5,BC113+1,"")</f>
        <v/>
      </c>
      <c r="AX130" s="74" t="str">
        <f t="shared" ref="AX130:BC130" si="97">IF(AW128&lt;$G$5,AW130+1,"")</f>
        <v/>
      </c>
      <c r="AY130" s="74" t="str">
        <f t="shared" si="97"/>
        <v/>
      </c>
      <c r="AZ130" s="74" t="str">
        <f t="shared" si="97"/>
        <v/>
      </c>
      <c r="BA130" s="74" t="str">
        <f t="shared" si="97"/>
        <v/>
      </c>
      <c r="BB130" s="74" t="str">
        <f t="shared" si="97"/>
        <v/>
      </c>
      <c r="BC130" s="74" t="str">
        <f t="shared" si="97"/>
        <v/>
      </c>
      <c r="BD130" s="75" t="s">
        <v>16</v>
      </c>
      <c r="BE130" s="76">
        <f>COUNTIFS(AW131:BC131,"土",AW132:BC132,"")+COUNTIFS(AW131:BC131,"日",AW132:BC132,"")</f>
        <v>0</v>
      </c>
      <c r="BG130" s="72" t="s">
        <v>59</v>
      </c>
      <c r="BH130" s="73" t="str">
        <f>IF(BN111&lt;$G$5,BN113+1,"")</f>
        <v/>
      </c>
      <c r="BI130" s="74" t="str">
        <f t="shared" ref="BI130:BN130" si="98">IF(BH128&lt;$G$5,BH130+1,"")</f>
        <v/>
      </c>
      <c r="BJ130" s="74" t="str">
        <f t="shared" si="98"/>
        <v/>
      </c>
      <c r="BK130" s="74" t="str">
        <f t="shared" si="98"/>
        <v/>
      </c>
      <c r="BL130" s="74" t="str">
        <f t="shared" si="98"/>
        <v/>
      </c>
      <c r="BM130" s="74" t="str">
        <f t="shared" si="98"/>
        <v/>
      </c>
      <c r="BN130" s="74" t="str">
        <f t="shared" si="98"/>
        <v/>
      </c>
      <c r="BO130" s="75" t="s">
        <v>16</v>
      </c>
      <c r="BP130" s="76">
        <f>COUNTIFS(BH131:BN131,"土",BH132:BN132,"")+COUNTIFS(BH131:BN131,"日",BH132:BN132,"")</f>
        <v>0</v>
      </c>
    </row>
    <row r="131" spans="1:74" ht="14.25" customHeight="1" x14ac:dyDescent="0.15">
      <c r="A131" s="52"/>
      <c r="B131" s="72" t="s">
        <v>5</v>
      </c>
      <c r="C131" s="77" t="str">
        <f>IF(C130="","","土")</f>
        <v/>
      </c>
      <c r="D131" s="77" t="str">
        <f>IF(D130="","","日")</f>
        <v/>
      </c>
      <c r="E131" s="77" t="str">
        <f>IF(E130="","","月")</f>
        <v/>
      </c>
      <c r="F131" s="77" t="str">
        <f>IF(F130="","","火")</f>
        <v/>
      </c>
      <c r="G131" s="77" t="str">
        <f>IF(G130="","","水")</f>
        <v/>
      </c>
      <c r="H131" s="77" t="str">
        <f>IF(H130="","","木")</f>
        <v/>
      </c>
      <c r="I131" s="77" t="str">
        <f>IF(I130="","","金")</f>
        <v/>
      </c>
      <c r="J131" s="78" t="s">
        <v>60</v>
      </c>
      <c r="K131" s="79">
        <f>COUNTIF(C132:I132,"夏休")+COUNTIF(C132:I132,"冬休")+COUNTIF(C132:I132,"中止")+COUNTIF(C132:I132,"制作中")</f>
        <v>0</v>
      </c>
      <c r="L131" s="52"/>
      <c r="M131" s="72" t="s">
        <v>5</v>
      </c>
      <c r="N131" s="77" t="str">
        <f>IF(N130="","","土")</f>
        <v/>
      </c>
      <c r="O131" s="77" t="str">
        <f>IF(O130="","","日")</f>
        <v/>
      </c>
      <c r="P131" s="77" t="str">
        <f>IF(P130="","","月")</f>
        <v/>
      </c>
      <c r="Q131" s="77" t="str">
        <f>IF(Q130="","","火")</f>
        <v/>
      </c>
      <c r="R131" s="77" t="str">
        <f>IF(R130="","","水")</f>
        <v/>
      </c>
      <c r="S131" s="77" t="str">
        <f>IF(S130="","","木")</f>
        <v/>
      </c>
      <c r="T131" s="77" t="str">
        <f>IF(T130="","","金")</f>
        <v/>
      </c>
      <c r="U131" s="78" t="s">
        <v>60</v>
      </c>
      <c r="V131" s="79">
        <f>COUNTIF(N132:T132,"夏休")+COUNTIF(N132:T132,"冬休")+COUNTIF(N132:T132,"中止")+COUNTIF(N132:T132,"制作中")</f>
        <v>0</v>
      </c>
      <c r="Y131" s="72" t="s">
        <v>5</v>
      </c>
      <c r="Z131" s="77" t="str">
        <f>IF(Z130="","","土")</f>
        <v/>
      </c>
      <c r="AA131" s="77" t="str">
        <f>IF(AA130="","","日")</f>
        <v/>
      </c>
      <c r="AB131" s="77" t="str">
        <f>IF(AB130="","","月")</f>
        <v/>
      </c>
      <c r="AC131" s="77" t="str">
        <f>IF(AC130="","","火")</f>
        <v/>
      </c>
      <c r="AD131" s="77" t="str">
        <f>IF(AD130="","","水")</f>
        <v/>
      </c>
      <c r="AE131" s="77" t="str">
        <f>IF(AE130="","","木")</f>
        <v/>
      </c>
      <c r="AF131" s="77" t="str">
        <f>IF(AF130="","","金")</f>
        <v/>
      </c>
      <c r="AG131" s="78" t="s">
        <v>60</v>
      </c>
      <c r="AH131" s="79">
        <f>COUNTIF(Z132:AF132,"夏休")+COUNTIF(Z132:AF132,"冬休")+COUNTIF(Z132:AF132,"中止")+COUNTIF(Z132:AF132,"制作中")</f>
        <v>0</v>
      </c>
      <c r="AJ131" s="72" t="s">
        <v>5</v>
      </c>
      <c r="AK131" s="77" t="str">
        <f>IF(AK130="","","土")</f>
        <v/>
      </c>
      <c r="AL131" s="77" t="str">
        <f>IF(AL130="","","日")</f>
        <v/>
      </c>
      <c r="AM131" s="77" t="str">
        <f>IF(AM130="","","月")</f>
        <v/>
      </c>
      <c r="AN131" s="77" t="str">
        <f>IF(AN130="","","火")</f>
        <v/>
      </c>
      <c r="AO131" s="77" t="str">
        <f>IF(AO130="","","水")</f>
        <v/>
      </c>
      <c r="AP131" s="77" t="str">
        <f>IF(AP130="","","木")</f>
        <v/>
      </c>
      <c r="AQ131" s="77" t="str">
        <f>IF(AQ130="","","金")</f>
        <v/>
      </c>
      <c r="AR131" s="78" t="s">
        <v>60</v>
      </c>
      <c r="AS131" s="79">
        <f>COUNTIF(AK132:AQ132,"夏休")+COUNTIF(AK132:AQ132,"冬休")+COUNTIF(AK132:AQ132,"中止")+COUNTIF(AK132:AQ132,"制作中")</f>
        <v>0</v>
      </c>
      <c r="AV131" s="72" t="s">
        <v>5</v>
      </c>
      <c r="AW131" s="77" t="str">
        <f>IF(AW130="","","土")</f>
        <v/>
      </c>
      <c r="AX131" s="77" t="str">
        <f>IF(AX130="","","日")</f>
        <v/>
      </c>
      <c r="AY131" s="77" t="str">
        <f>IF(AY130="","","月")</f>
        <v/>
      </c>
      <c r="AZ131" s="77" t="str">
        <f>IF(AZ130="","","火")</f>
        <v/>
      </c>
      <c r="BA131" s="77" t="str">
        <f>IF(BA130="","","水")</f>
        <v/>
      </c>
      <c r="BB131" s="77" t="str">
        <f>IF(BB130="","","木")</f>
        <v/>
      </c>
      <c r="BC131" s="77" t="str">
        <f>IF(BC130="","","金")</f>
        <v/>
      </c>
      <c r="BD131" s="78" t="s">
        <v>60</v>
      </c>
      <c r="BE131" s="79">
        <f>COUNTIF(AW132:BC132,"夏休")+COUNTIF(AW132:BC132,"冬休")+COUNTIF(AW132:BC132,"中止")+COUNTIF(AW132:BC132,"制作中")</f>
        <v>0</v>
      </c>
      <c r="BG131" s="72" t="s">
        <v>5</v>
      </c>
      <c r="BH131" s="77" t="str">
        <f>IF(BH130="","","土")</f>
        <v/>
      </c>
      <c r="BI131" s="77" t="str">
        <f>IF(BI130="","","日")</f>
        <v/>
      </c>
      <c r="BJ131" s="77" t="str">
        <f>IF(BJ130="","","月")</f>
        <v/>
      </c>
      <c r="BK131" s="77" t="str">
        <f>IF(BK130="","","火")</f>
        <v/>
      </c>
      <c r="BL131" s="77" t="str">
        <f>IF(BL130="","","水")</f>
        <v/>
      </c>
      <c r="BM131" s="77" t="str">
        <f>IF(BM130="","","木")</f>
        <v/>
      </c>
      <c r="BN131" s="77" t="str">
        <f>IF(BN130="","","金")</f>
        <v/>
      </c>
      <c r="BO131" s="78" t="s">
        <v>60</v>
      </c>
      <c r="BP131" s="79">
        <f>COUNTIF(BH132:BN132,"夏休")+COUNTIF(BH132:BN132,"冬休")+COUNTIF(BH132:BN132,"中止")+COUNTIF(BH132:BN132,"制作中")</f>
        <v>0</v>
      </c>
    </row>
    <row r="132" spans="1:74" ht="14.25" customHeight="1" x14ac:dyDescent="0.15">
      <c r="A132" s="52"/>
      <c r="B132" s="166" t="s">
        <v>60</v>
      </c>
      <c r="C132" s="167"/>
      <c r="D132" s="169"/>
      <c r="E132" s="169"/>
      <c r="F132" s="169"/>
      <c r="G132" s="169"/>
      <c r="H132" s="169"/>
      <c r="I132" s="174"/>
      <c r="J132" s="78" t="s">
        <v>2</v>
      </c>
      <c r="K132" s="79">
        <f>COUNT(C130:I130)-K131</f>
        <v>0</v>
      </c>
      <c r="L132" s="52"/>
      <c r="M132" s="166" t="s">
        <v>60</v>
      </c>
      <c r="N132" s="167"/>
      <c r="O132" s="169"/>
      <c r="P132" s="169"/>
      <c r="Q132" s="169"/>
      <c r="R132" s="169"/>
      <c r="S132" s="169"/>
      <c r="T132" s="174"/>
      <c r="U132" s="78" t="s">
        <v>2</v>
      </c>
      <c r="V132" s="79">
        <f>COUNT(N130:T130)-V131</f>
        <v>0</v>
      </c>
      <c r="Y132" s="166" t="s">
        <v>60</v>
      </c>
      <c r="Z132" s="167"/>
      <c r="AA132" s="169"/>
      <c r="AB132" s="169"/>
      <c r="AC132" s="169"/>
      <c r="AD132" s="169"/>
      <c r="AE132" s="169"/>
      <c r="AF132" s="174"/>
      <c r="AG132" s="78" t="s">
        <v>2</v>
      </c>
      <c r="AH132" s="79">
        <f>COUNT(Z130:AF130)-AH131</f>
        <v>0</v>
      </c>
      <c r="AJ132" s="166" t="s">
        <v>60</v>
      </c>
      <c r="AK132" s="167"/>
      <c r="AL132" s="169"/>
      <c r="AM132" s="169"/>
      <c r="AN132" s="169"/>
      <c r="AO132" s="169"/>
      <c r="AP132" s="169"/>
      <c r="AQ132" s="174"/>
      <c r="AR132" s="78" t="s">
        <v>2</v>
      </c>
      <c r="AS132" s="79">
        <f>COUNT(AK130:AQ130)-AS131</f>
        <v>0</v>
      </c>
      <c r="AV132" s="166" t="s">
        <v>60</v>
      </c>
      <c r="AW132" s="167"/>
      <c r="AX132" s="169"/>
      <c r="AY132" s="169"/>
      <c r="AZ132" s="169"/>
      <c r="BA132" s="169"/>
      <c r="BB132" s="169"/>
      <c r="BC132" s="174"/>
      <c r="BD132" s="78" t="s">
        <v>2</v>
      </c>
      <c r="BE132" s="79">
        <f>COUNT(AW130:BC130)-BE131</f>
        <v>0</v>
      </c>
      <c r="BG132" s="166" t="s">
        <v>60</v>
      </c>
      <c r="BH132" s="167"/>
      <c r="BI132" s="169"/>
      <c r="BJ132" s="169"/>
      <c r="BK132" s="169"/>
      <c r="BL132" s="169"/>
      <c r="BM132" s="169"/>
      <c r="BN132" s="174"/>
      <c r="BO132" s="78" t="s">
        <v>2</v>
      </c>
      <c r="BP132" s="79">
        <f>COUNT(BH130:BN130)-BP131</f>
        <v>0</v>
      </c>
    </row>
    <row r="133" spans="1:74" ht="14.25" customHeight="1" x14ac:dyDescent="0.15">
      <c r="A133" s="52"/>
      <c r="B133" s="166"/>
      <c r="C133" s="168"/>
      <c r="D133" s="170"/>
      <c r="E133" s="170"/>
      <c r="F133" s="170"/>
      <c r="G133" s="170"/>
      <c r="H133" s="170"/>
      <c r="I133" s="175"/>
      <c r="J133" s="78" t="s">
        <v>6</v>
      </c>
      <c r="K133" s="79">
        <f>COUNTIF(C134:I135,"休")</f>
        <v>0</v>
      </c>
      <c r="L133" s="52"/>
      <c r="M133" s="166"/>
      <c r="N133" s="168"/>
      <c r="O133" s="170"/>
      <c r="P133" s="170"/>
      <c r="Q133" s="170"/>
      <c r="R133" s="170"/>
      <c r="S133" s="170"/>
      <c r="T133" s="175"/>
      <c r="U133" s="78" t="s">
        <v>6</v>
      </c>
      <c r="V133" s="79">
        <f>COUNTIF(N134:T135,"休")</f>
        <v>0</v>
      </c>
      <c r="Y133" s="166"/>
      <c r="Z133" s="168"/>
      <c r="AA133" s="170"/>
      <c r="AB133" s="170"/>
      <c r="AC133" s="170"/>
      <c r="AD133" s="170"/>
      <c r="AE133" s="170"/>
      <c r="AF133" s="175"/>
      <c r="AG133" s="78" t="s">
        <v>6</v>
      </c>
      <c r="AH133" s="79">
        <f>COUNTIF(Z134:AF135,"休")</f>
        <v>0</v>
      </c>
      <c r="AJ133" s="166"/>
      <c r="AK133" s="168"/>
      <c r="AL133" s="170"/>
      <c r="AM133" s="170"/>
      <c r="AN133" s="170"/>
      <c r="AO133" s="170"/>
      <c r="AP133" s="170"/>
      <c r="AQ133" s="175"/>
      <c r="AR133" s="78" t="s">
        <v>6</v>
      </c>
      <c r="AS133" s="79">
        <f>COUNTIF(AK134:AQ135,"休")</f>
        <v>0</v>
      </c>
      <c r="AV133" s="166"/>
      <c r="AW133" s="168"/>
      <c r="AX133" s="170"/>
      <c r="AY133" s="170"/>
      <c r="AZ133" s="170"/>
      <c r="BA133" s="170"/>
      <c r="BB133" s="170"/>
      <c r="BC133" s="175"/>
      <c r="BD133" s="78" t="s">
        <v>6</v>
      </c>
      <c r="BE133" s="79">
        <f>COUNTIF(AW134:BC135,"休")</f>
        <v>0</v>
      </c>
      <c r="BG133" s="166"/>
      <c r="BH133" s="168"/>
      <c r="BI133" s="170"/>
      <c r="BJ133" s="170"/>
      <c r="BK133" s="170"/>
      <c r="BL133" s="170"/>
      <c r="BM133" s="170"/>
      <c r="BN133" s="175"/>
      <c r="BO133" s="78" t="s">
        <v>6</v>
      </c>
      <c r="BP133" s="79">
        <f>COUNTIF(BH134:BN135,"休")</f>
        <v>0</v>
      </c>
    </row>
    <row r="134" spans="1:74" ht="14.25" customHeight="1" x14ac:dyDescent="0.15">
      <c r="A134" s="52"/>
      <c r="B134" s="166" t="s">
        <v>0</v>
      </c>
      <c r="C134" s="176"/>
      <c r="D134" s="177"/>
      <c r="E134" s="177"/>
      <c r="F134" s="177"/>
      <c r="G134" s="177"/>
      <c r="H134" s="177"/>
      <c r="I134" s="178"/>
      <c r="J134" s="78" t="s">
        <v>8</v>
      </c>
      <c r="K134" s="82" t="e">
        <f>K133/K132</f>
        <v>#DIV/0!</v>
      </c>
      <c r="L134" s="52"/>
      <c r="M134" s="166" t="s">
        <v>0</v>
      </c>
      <c r="N134" s="176"/>
      <c r="O134" s="177"/>
      <c r="P134" s="177"/>
      <c r="Q134" s="177"/>
      <c r="R134" s="177"/>
      <c r="S134" s="177"/>
      <c r="T134" s="178"/>
      <c r="U134" s="78" t="s">
        <v>8</v>
      </c>
      <c r="V134" s="82" t="e">
        <f>V133/V132</f>
        <v>#DIV/0!</v>
      </c>
      <c r="Y134" s="166" t="s">
        <v>0</v>
      </c>
      <c r="Z134" s="176"/>
      <c r="AA134" s="177"/>
      <c r="AB134" s="177"/>
      <c r="AC134" s="177"/>
      <c r="AD134" s="177"/>
      <c r="AE134" s="177"/>
      <c r="AF134" s="178"/>
      <c r="AG134" s="78" t="s">
        <v>8</v>
      </c>
      <c r="AH134" s="82" t="e">
        <f>AH133/AH132</f>
        <v>#DIV/0!</v>
      </c>
      <c r="AJ134" s="166" t="s">
        <v>0</v>
      </c>
      <c r="AK134" s="176"/>
      <c r="AL134" s="177"/>
      <c r="AM134" s="177"/>
      <c r="AN134" s="177"/>
      <c r="AO134" s="177"/>
      <c r="AP134" s="177"/>
      <c r="AQ134" s="178"/>
      <c r="AR134" s="78" t="s">
        <v>8</v>
      </c>
      <c r="AS134" s="82" t="e">
        <f>AS133/AS132</f>
        <v>#DIV/0!</v>
      </c>
      <c r="AV134" s="166" t="s">
        <v>0</v>
      </c>
      <c r="AW134" s="176"/>
      <c r="AX134" s="177"/>
      <c r="AY134" s="177"/>
      <c r="AZ134" s="177"/>
      <c r="BA134" s="177"/>
      <c r="BB134" s="177"/>
      <c r="BC134" s="178"/>
      <c r="BD134" s="78" t="s">
        <v>8</v>
      </c>
      <c r="BE134" s="82" t="e">
        <f>BE133/BE132</f>
        <v>#DIV/0!</v>
      </c>
      <c r="BG134" s="166" t="s">
        <v>0</v>
      </c>
      <c r="BH134" s="176"/>
      <c r="BI134" s="177"/>
      <c r="BJ134" s="177"/>
      <c r="BK134" s="177"/>
      <c r="BL134" s="177"/>
      <c r="BM134" s="177"/>
      <c r="BN134" s="178"/>
      <c r="BO134" s="78" t="s">
        <v>8</v>
      </c>
      <c r="BP134" s="82" t="e">
        <f>BP133/BP132</f>
        <v>#DIV/0!</v>
      </c>
    </row>
    <row r="135" spans="1:74" ht="14.25" customHeight="1" x14ac:dyDescent="0.15">
      <c r="A135" s="52"/>
      <c r="B135" s="166"/>
      <c r="C135" s="176"/>
      <c r="D135" s="177"/>
      <c r="E135" s="177"/>
      <c r="F135" s="177"/>
      <c r="G135" s="177"/>
      <c r="H135" s="177"/>
      <c r="I135" s="178"/>
      <c r="J135" s="78" t="s">
        <v>9</v>
      </c>
      <c r="K135" s="79">
        <f>COUNTA(C136:I136)</f>
        <v>0</v>
      </c>
      <c r="L135" s="52"/>
      <c r="M135" s="166"/>
      <c r="N135" s="176"/>
      <c r="O135" s="177"/>
      <c r="P135" s="177"/>
      <c r="Q135" s="177"/>
      <c r="R135" s="177"/>
      <c r="S135" s="177"/>
      <c r="T135" s="178"/>
      <c r="U135" s="78" t="s">
        <v>9</v>
      </c>
      <c r="V135" s="79">
        <f>COUNTA(N136:T136)</f>
        <v>0</v>
      </c>
      <c r="Y135" s="166"/>
      <c r="Z135" s="176"/>
      <c r="AA135" s="177"/>
      <c r="AB135" s="177"/>
      <c r="AC135" s="177"/>
      <c r="AD135" s="177"/>
      <c r="AE135" s="177"/>
      <c r="AF135" s="178"/>
      <c r="AG135" s="78" t="s">
        <v>9</v>
      </c>
      <c r="AH135" s="79">
        <f>COUNTA(Z136:AF136)</f>
        <v>0</v>
      </c>
      <c r="AJ135" s="166"/>
      <c r="AK135" s="176"/>
      <c r="AL135" s="177"/>
      <c r="AM135" s="177"/>
      <c r="AN135" s="177"/>
      <c r="AO135" s="177"/>
      <c r="AP135" s="177"/>
      <c r="AQ135" s="178"/>
      <c r="AR135" s="78" t="s">
        <v>9</v>
      </c>
      <c r="AS135" s="79">
        <f>COUNTA(AK136:AQ136)</f>
        <v>0</v>
      </c>
      <c r="AV135" s="166"/>
      <c r="AW135" s="176"/>
      <c r="AX135" s="177"/>
      <c r="AY135" s="177"/>
      <c r="AZ135" s="177"/>
      <c r="BA135" s="177"/>
      <c r="BB135" s="177"/>
      <c r="BC135" s="178"/>
      <c r="BD135" s="78" t="s">
        <v>9</v>
      </c>
      <c r="BE135" s="79">
        <f>COUNTA(AW136:BC136)</f>
        <v>0</v>
      </c>
      <c r="BG135" s="166"/>
      <c r="BH135" s="176"/>
      <c r="BI135" s="177"/>
      <c r="BJ135" s="177"/>
      <c r="BK135" s="177"/>
      <c r="BL135" s="177"/>
      <c r="BM135" s="177"/>
      <c r="BN135" s="178"/>
      <c r="BO135" s="78" t="s">
        <v>9</v>
      </c>
      <c r="BP135" s="79">
        <f>COUNTA(BH136:BN136)</f>
        <v>0</v>
      </c>
    </row>
    <row r="136" spans="1:74" ht="14.25" customHeight="1" x14ac:dyDescent="0.15">
      <c r="A136" s="52"/>
      <c r="B136" s="166" t="s">
        <v>7</v>
      </c>
      <c r="C136" s="176"/>
      <c r="D136" s="177"/>
      <c r="E136" s="177"/>
      <c r="F136" s="177"/>
      <c r="G136" s="177"/>
      <c r="H136" s="177"/>
      <c r="I136" s="178"/>
      <c r="J136" s="78" t="s">
        <v>4</v>
      </c>
      <c r="K136" s="82" t="e">
        <f>K135/K132</f>
        <v>#DIV/0!</v>
      </c>
      <c r="L136" s="52"/>
      <c r="M136" s="166" t="s">
        <v>7</v>
      </c>
      <c r="N136" s="176"/>
      <c r="O136" s="177"/>
      <c r="P136" s="177"/>
      <c r="Q136" s="177"/>
      <c r="R136" s="177"/>
      <c r="S136" s="177"/>
      <c r="T136" s="178"/>
      <c r="U136" s="78" t="s">
        <v>4</v>
      </c>
      <c r="V136" s="82" t="e">
        <f>V135/V132</f>
        <v>#DIV/0!</v>
      </c>
      <c r="Y136" s="166" t="s">
        <v>7</v>
      </c>
      <c r="Z136" s="176"/>
      <c r="AA136" s="177"/>
      <c r="AB136" s="177"/>
      <c r="AC136" s="177"/>
      <c r="AD136" s="177"/>
      <c r="AE136" s="177"/>
      <c r="AF136" s="178"/>
      <c r="AG136" s="78" t="s">
        <v>4</v>
      </c>
      <c r="AH136" s="82" t="e">
        <f>AH135/AH132</f>
        <v>#DIV/0!</v>
      </c>
      <c r="AJ136" s="166" t="s">
        <v>7</v>
      </c>
      <c r="AK136" s="176"/>
      <c r="AL136" s="177"/>
      <c r="AM136" s="177"/>
      <c r="AN136" s="177"/>
      <c r="AO136" s="177"/>
      <c r="AP136" s="177"/>
      <c r="AQ136" s="178"/>
      <c r="AR136" s="78" t="s">
        <v>4</v>
      </c>
      <c r="AS136" s="82" t="e">
        <f>AS135/AS132</f>
        <v>#DIV/0!</v>
      </c>
      <c r="AV136" s="166" t="s">
        <v>7</v>
      </c>
      <c r="AW136" s="176"/>
      <c r="AX136" s="177"/>
      <c r="AY136" s="177"/>
      <c r="AZ136" s="177"/>
      <c r="BA136" s="177"/>
      <c r="BB136" s="177"/>
      <c r="BC136" s="178"/>
      <c r="BD136" s="78" t="s">
        <v>4</v>
      </c>
      <c r="BE136" s="82" t="e">
        <f>BE135/BE132</f>
        <v>#DIV/0!</v>
      </c>
      <c r="BG136" s="166" t="s">
        <v>7</v>
      </c>
      <c r="BH136" s="176"/>
      <c r="BI136" s="177"/>
      <c r="BJ136" s="177"/>
      <c r="BK136" s="177"/>
      <c r="BL136" s="177"/>
      <c r="BM136" s="177"/>
      <c r="BN136" s="178"/>
      <c r="BO136" s="78" t="s">
        <v>4</v>
      </c>
      <c r="BP136" s="82" t="e">
        <f>BP135/BP132</f>
        <v>#DIV/0!</v>
      </c>
    </row>
    <row r="137" spans="1:74" ht="14.25" customHeight="1" x14ac:dyDescent="0.15">
      <c r="A137" s="52"/>
      <c r="B137" s="181"/>
      <c r="C137" s="179"/>
      <c r="D137" s="180"/>
      <c r="E137" s="180"/>
      <c r="F137" s="180"/>
      <c r="G137" s="180"/>
      <c r="H137" s="180"/>
      <c r="I137" s="182"/>
      <c r="J137" s="84" t="s">
        <v>61</v>
      </c>
      <c r="K137" s="83" t="str">
        <f>IF(1&gt;K130,"対象外",IF(K135&gt;=K130,"OK","NG"))</f>
        <v>対象外</v>
      </c>
      <c r="L137" s="52"/>
      <c r="M137" s="181"/>
      <c r="N137" s="179"/>
      <c r="O137" s="180"/>
      <c r="P137" s="180"/>
      <c r="Q137" s="180"/>
      <c r="R137" s="180"/>
      <c r="S137" s="180"/>
      <c r="T137" s="182"/>
      <c r="U137" s="84" t="s">
        <v>61</v>
      </c>
      <c r="V137" s="83" t="str">
        <f>IF(1&gt;V130,"対象外",IF(V135&gt;=V130,"OK","NG"))</f>
        <v>対象外</v>
      </c>
      <c r="Y137" s="181"/>
      <c r="Z137" s="179"/>
      <c r="AA137" s="180"/>
      <c r="AB137" s="180"/>
      <c r="AC137" s="180"/>
      <c r="AD137" s="180"/>
      <c r="AE137" s="180"/>
      <c r="AF137" s="182"/>
      <c r="AG137" s="84" t="s">
        <v>61</v>
      </c>
      <c r="AH137" s="83" t="str">
        <f>IF(1&gt;AH130,"対象外",IF(AH135&gt;=AH130,"OK","NG"))</f>
        <v>対象外</v>
      </c>
      <c r="AJ137" s="181"/>
      <c r="AK137" s="179"/>
      <c r="AL137" s="180"/>
      <c r="AM137" s="180"/>
      <c r="AN137" s="180"/>
      <c r="AO137" s="180"/>
      <c r="AP137" s="180"/>
      <c r="AQ137" s="182"/>
      <c r="AR137" s="84" t="s">
        <v>61</v>
      </c>
      <c r="AS137" s="83" t="str">
        <f>IF(1&gt;AS130,"対象外",IF(AS135&gt;=AS130,"OK","NG"))</f>
        <v>対象外</v>
      </c>
      <c r="AV137" s="181"/>
      <c r="AW137" s="179"/>
      <c r="AX137" s="180"/>
      <c r="AY137" s="180"/>
      <c r="AZ137" s="180"/>
      <c r="BA137" s="180"/>
      <c r="BB137" s="180"/>
      <c r="BC137" s="182"/>
      <c r="BD137" s="84" t="s">
        <v>61</v>
      </c>
      <c r="BE137" s="83" t="str">
        <f>IF(1&gt;BE130,"対象外",IF(BE135&gt;=BE130,"OK","NG"))</f>
        <v>対象外</v>
      </c>
      <c r="BG137" s="181"/>
      <c r="BH137" s="179"/>
      <c r="BI137" s="180"/>
      <c r="BJ137" s="180"/>
      <c r="BK137" s="180"/>
      <c r="BL137" s="180"/>
      <c r="BM137" s="180"/>
      <c r="BN137" s="182"/>
      <c r="BO137" s="84" t="s">
        <v>61</v>
      </c>
      <c r="BP137" s="83" t="str">
        <f>IF(1&gt;BP130,"対象外",IF(BP135&gt;=BP130,"OK","NG"))</f>
        <v>対象外</v>
      </c>
      <c r="BV137" s="54" t="str">
        <f t="shared" si="61"/>
        <v>OK</v>
      </c>
    </row>
    <row r="138" spans="1:74" ht="14.25" hidden="1" customHeight="1" x14ac:dyDescent="0.15">
      <c r="A138" s="52"/>
      <c r="B138" s="56"/>
      <c r="C138" s="56"/>
      <c r="D138" s="56"/>
      <c r="E138" s="56"/>
      <c r="F138" s="56"/>
      <c r="G138" s="56"/>
      <c r="H138" s="85" t="e">
        <f>IF(AND(DAY(H130)&gt;=22,DAY(H130)&lt;=28,H131="土"),1,0)</f>
        <v>#VALUE!</v>
      </c>
      <c r="I138" s="56"/>
      <c r="J138" s="52"/>
      <c r="K138" s="52"/>
      <c r="L138" s="52"/>
      <c r="M138" s="56"/>
      <c r="N138" s="56"/>
      <c r="O138" s="56"/>
      <c r="P138" s="56"/>
      <c r="Q138" s="56"/>
      <c r="R138" s="56"/>
      <c r="S138" s="85" t="e">
        <f>IF(AND(DAY(S130)&gt;=22,DAY(S130)&lt;=28,S131="土"),1,0)</f>
        <v>#VALUE!</v>
      </c>
      <c r="T138" s="56"/>
      <c r="U138" s="52"/>
      <c r="V138" s="52"/>
      <c r="Y138" s="56"/>
      <c r="Z138" s="56"/>
      <c r="AA138" s="56"/>
      <c r="AB138" s="56"/>
      <c r="AC138" s="56"/>
      <c r="AD138" s="56"/>
      <c r="AE138" s="85" t="e">
        <f>IF(AND(DAY(AE130)&gt;=22,DAY(AE130)&lt;=28,AE131="土"),1,0)</f>
        <v>#VALUE!</v>
      </c>
      <c r="AF138" s="56"/>
      <c r="AG138" s="52"/>
      <c r="AH138" s="52"/>
      <c r="AJ138" s="56"/>
      <c r="AK138" s="56"/>
      <c r="AL138" s="56"/>
      <c r="AM138" s="56"/>
      <c r="AN138" s="56"/>
      <c r="AO138" s="56"/>
      <c r="AP138" s="85" t="e">
        <f>IF(AND(DAY(AP130)&gt;=22,DAY(AP130)&lt;=28,AP131="土"),1,0)</f>
        <v>#VALUE!</v>
      </c>
      <c r="AQ138" s="56"/>
      <c r="AR138" s="52"/>
      <c r="AS138" s="52"/>
      <c r="AV138" s="56"/>
      <c r="AW138" s="56"/>
      <c r="AX138" s="56"/>
      <c r="AY138" s="56"/>
      <c r="AZ138" s="56"/>
      <c r="BA138" s="56"/>
      <c r="BB138" s="85" t="e">
        <f>IF(AND(DAY(BB130)&gt;=22,DAY(BB130)&lt;=28,BB131="土"),1,0)</f>
        <v>#VALUE!</v>
      </c>
      <c r="BC138" s="56"/>
      <c r="BD138" s="52"/>
      <c r="BE138" s="52"/>
      <c r="BG138" s="56"/>
      <c r="BH138" s="56"/>
      <c r="BI138" s="56"/>
      <c r="BJ138" s="56"/>
      <c r="BK138" s="56"/>
      <c r="BL138" s="56"/>
      <c r="BM138" s="85" t="e">
        <f>IF(AND(DAY(BM130)&gt;=22,DAY(BM130)&lt;=28,BM131="土"),1,0)</f>
        <v>#VALUE!</v>
      </c>
      <c r="BN138" s="56"/>
      <c r="BO138" s="52"/>
      <c r="BP138" s="52"/>
      <c r="BU138" s="54">
        <f t="shared" si="62"/>
        <v>0</v>
      </c>
      <c r="BV138" s="54" t="str">
        <f t="shared" si="61"/>
        <v>OK</v>
      </c>
    </row>
    <row r="139" spans="1:74" ht="14.25" hidden="1" customHeight="1" x14ac:dyDescent="0.15">
      <c r="A139" s="52"/>
      <c r="B139" s="56"/>
      <c r="C139" s="56"/>
      <c r="D139" s="56"/>
      <c r="E139" s="56"/>
      <c r="F139" s="56"/>
      <c r="G139" s="56"/>
      <c r="H139" s="85" t="e">
        <f>IF(AND(DAY(H130)&gt;=22,DAY(H130)&lt;=28,H131="土",OR(H136="休",H136="雨")),1,0)</f>
        <v>#VALUE!</v>
      </c>
      <c r="I139" s="56"/>
      <c r="J139" s="52"/>
      <c r="K139" s="52"/>
      <c r="L139" s="52"/>
      <c r="M139" s="56"/>
      <c r="N139" s="56"/>
      <c r="O139" s="56"/>
      <c r="P139" s="56"/>
      <c r="Q139" s="56"/>
      <c r="R139" s="56"/>
      <c r="S139" s="85" t="e">
        <f>IF(AND(DAY(S130)&gt;=22,DAY(S130)&lt;=28,S131="土",OR(S136="休",S136="雨")),1,0)</f>
        <v>#VALUE!</v>
      </c>
      <c r="T139" s="56"/>
      <c r="U139" s="52"/>
      <c r="V139" s="52"/>
      <c r="Y139" s="56"/>
      <c r="Z139" s="56"/>
      <c r="AA139" s="56"/>
      <c r="AB139" s="56"/>
      <c r="AC139" s="56"/>
      <c r="AD139" s="56"/>
      <c r="AE139" s="85" t="e">
        <f>IF(AND(DAY(AE130)&gt;=22,DAY(AE130)&lt;=28,AE131="土",OR(AE136="休",AE136="雨")),1,0)</f>
        <v>#VALUE!</v>
      </c>
      <c r="AF139" s="56"/>
      <c r="AG139" s="52"/>
      <c r="AH139" s="52"/>
      <c r="AJ139" s="56"/>
      <c r="AK139" s="56"/>
      <c r="AL139" s="56"/>
      <c r="AM139" s="56"/>
      <c r="AN139" s="56"/>
      <c r="AO139" s="56"/>
      <c r="AP139" s="85" t="e">
        <f>IF(AND(DAY(AP130)&gt;=22,DAY(AP130)&lt;=28,AP131="土",OR(AP136="休",AP136="雨")),1,0)</f>
        <v>#VALUE!</v>
      </c>
      <c r="AQ139" s="56"/>
      <c r="AR139" s="52"/>
      <c r="AS139" s="52"/>
      <c r="AV139" s="56"/>
      <c r="AW139" s="56"/>
      <c r="AX139" s="56"/>
      <c r="AY139" s="56"/>
      <c r="AZ139" s="56"/>
      <c r="BA139" s="56"/>
      <c r="BB139" s="85" t="e">
        <f>IF(AND(DAY(BB130)&gt;=22,DAY(BB130)&lt;=28,BB131="土",OR(BB136="休",BB136="雨")),1,0)</f>
        <v>#VALUE!</v>
      </c>
      <c r="BC139" s="56"/>
      <c r="BD139" s="52"/>
      <c r="BE139" s="52"/>
      <c r="BG139" s="56"/>
      <c r="BH139" s="56"/>
      <c r="BI139" s="56"/>
      <c r="BJ139" s="56"/>
      <c r="BK139" s="56"/>
      <c r="BL139" s="56"/>
      <c r="BM139" s="85" t="e">
        <f>IF(AND(DAY(BM130)&gt;=22,DAY(BM130)&lt;=28,BM131="土",OR(BM136="休",BM136="雨")),1,0)</f>
        <v>#VALUE!</v>
      </c>
      <c r="BN139" s="56"/>
      <c r="BO139" s="52"/>
      <c r="BP139" s="52"/>
      <c r="BU139" s="54">
        <f t="shared" si="62"/>
        <v>0</v>
      </c>
      <c r="BV139" s="54" t="str">
        <f t="shared" si="61"/>
        <v>OK</v>
      </c>
    </row>
    <row r="140" spans="1:74" ht="14.25" hidden="1" customHeight="1" x14ac:dyDescent="0.15">
      <c r="A140" s="52"/>
      <c r="B140" s="56"/>
      <c r="C140" s="56"/>
      <c r="D140" s="56"/>
      <c r="E140" s="56"/>
      <c r="F140" s="56"/>
      <c r="G140" s="56"/>
      <c r="H140" s="85" t="e">
        <f>IF(AND(DAY(H130)&gt;=8,DAY(H130)&lt;=14,H131="土"),1,0)</f>
        <v>#VALUE!</v>
      </c>
      <c r="I140" s="56"/>
      <c r="J140" s="52"/>
      <c r="K140" s="52"/>
      <c r="L140" s="52"/>
      <c r="M140" s="56"/>
      <c r="N140" s="56"/>
      <c r="O140" s="56"/>
      <c r="P140" s="56"/>
      <c r="Q140" s="56"/>
      <c r="R140" s="56"/>
      <c r="S140" s="85" t="e">
        <f>IF(AND(DAY(S130)&gt;=8,DAY(S130)&lt;=14,S131="土"),1,0)</f>
        <v>#VALUE!</v>
      </c>
      <c r="T140" s="56"/>
      <c r="U140" s="52"/>
      <c r="V140" s="52"/>
      <c r="Y140" s="56"/>
      <c r="Z140" s="56"/>
      <c r="AA140" s="56"/>
      <c r="AB140" s="56"/>
      <c r="AC140" s="56"/>
      <c r="AD140" s="56"/>
      <c r="AE140" s="85" t="e">
        <f>IF(AND(DAY(AE130)&gt;=8,DAY(AE130)&lt;=14,AE131="土"),1,0)</f>
        <v>#VALUE!</v>
      </c>
      <c r="AF140" s="56"/>
      <c r="AG140" s="52"/>
      <c r="AH140" s="52"/>
      <c r="AJ140" s="56"/>
      <c r="AK140" s="56"/>
      <c r="AL140" s="56"/>
      <c r="AM140" s="56"/>
      <c r="AN140" s="56"/>
      <c r="AO140" s="56"/>
      <c r="AP140" s="85" t="e">
        <f>IF(AND(DAY(AP130)&gt;=8,DAY(AP130)&lt;=14,AP131="土"),1,0)</f>
        <v>#VALUE!</v>
      </c>
      <c r="AQ140" s="56"/>
      <c r="AR140" s="52"/>
      <c r="AS140" s="52"/>
      <c r="AV140" s="56"/>
      <c r="AW140" s="56"/>
      <c r="AX140" s="56"/>
      <c r="AY140" s="56"/>
      <c r="AZ140" s="56"/>
      <c r="BA140" s="56"/>
      <c r="BB140" s="85" t="e">
        <f>IF(AND(DAY(BB130)&gt;=8,DAY(BB130)&lt;=14,BB131="土"),1,0)</f>
        <v>#VALUE!</v>
      </c>
      <c r="BC140" s="56"/>
      <c r="BD140" s="52"/>
      <c r="BE140" s="52"/>
      <c r="BG140" s="56"/>
      <c r="BH140" s="56"/>
      <c r="BI140" s="56"/>
      <c r="BJ140" s="56"/>
      <c r="BK140" s="56"/>
      <c r="BL140" s="56"/>
      <c r="BM140" s="85" t="e">
        <f>IF(AND(DAY(BM130)&gt;=8,DAY(BM130)&lt;=14,BM131="土"),1,0)</f>
        <v>#VALUE!</v>
      </c>
      <c r="BN140" s="56"/>
      <c r="BO140" s="52"/>
      <c r="BP140" s="52"/>
      <c r="BU140" s="54">
        <f t="shared" si="62"/>
        <v>0</v>
      </c>
      <c r="BV140" s="54" t="str">
        <f t="shared" si="61"/>
        <v>OK</v>
      </c>
    </row>
    <row r="141" spans="1:74" ht="14.25" hidden="1" customHeight="1" x14ac:dyDescent="0.15">
      <c r="A141" s="52"/>
      <c r="B141" s="56"/>
      <c r="C141" s="56"/>
      <c r="D141" s="56"/>
      <c r="E141" s="56"/>
      <c r="F141" s="56"/>
      <c r="G141" s="56"/>
      <c r="H141" s="85" t="e">
        <f>IF(AND(DAY(H130)&gt;=8,DAY(H130)&lt;=14,H131="土",OR(H136="休",H136="雨")),1,0)</f>
        <v>#VALUE!</v>
      </c>
      <c r="I141" s="56"/>
      <c r="J141" s="52"/>
      <c r="K141" s="52"/>
      <c r="L141" s="52"/>
      <c r="M141" s="56"/>
      <c r="N141" s="56"/>
      <c r="O141" s="56"/>
      <c r="P141" s="56"/>
      <c r="Q141" s="56"/>
      <c r="R141" s="56"/>
      <c r="S141" s="85" t="e">
        <f>IF(AND(DAY(S130)&gt;=8,DAY(S130)&lt;=14,S131="土",OR(S136="休",S136="雨")),1,0)</f>
        <v>#VALUE!</v>
      </c>
      <c r="T141" s="56"/>
      <c r="U141" s="52"/>
      <c r="V141" s="52"/>
      <c r="Y141" s="56"/>
      <c r="Z141" s="56"/>
      <c r="AA141" s="56"/>
      <c r="AB141" s="56"/>
      <c r="AC141" s="56"/>
      <c r="AD141" s="56"/>
      <c r="AE141" s="85" t="e">
        <f>IF(AND(DAY(AE130)&gt;=8,DAY(AE130)&lt;=14,AE131="土",OR(AE136="休",AE136="雨")),1,0)</f>
        <v>#VALUE!</v>
      </c>
      <c r="AF141" s="56"/>
      <c r="AG141" s="52"/>
      <c r="AH141" s="52"/>
      <c r="AJ141" s="56"/>
      <c r="AK141" s="56"/>
      <c r="AL141" s="56"/>
      <c r="AM141" s="56"/>
      <c r="AN141" s="56"/>
      <c r="AO141" s="56"/>
      <c r="AP141" s="85" t="e">
        <f>IF(AND(DAY(AP130)&gt;=8,DAY(AP130)&lt;=14,AP131="土",OR(AP136="休",AP136="雨")),1,0)</f>
        <v>#VALUE!</v>
      </c>
      <c r="AQ141" s="56"/>
      <c r="AR141" s="52"/>
      <c r="AS141" s="52"/>
      <c r="AV141" s="56"/>
      <c r="AW141" s="56"/>
      <c r="AX141" s="56"/>
      <c r="AY141" s="56"/>
      <c r="AZ141" s="56"/>
      <c r="BA141" s="56"/>
      <c r="BB141" s="85" t="e">
        <f>IF(AND(DAY(BB130)&gt;=8,DAY(BB130)&lt;=14,BB131="土",OR(BB136="休",BB136="雨")),1,0)</f>
        <v>#VALUE!</v>
      </c>
      <c r="BC141" s="56"/>
      <c r="BD141" s="52"/>
      <c r="BE141" s="52"/>
      <c r="BG141" s="56"/>
      <c r="BH141" s="56"/>
      <c r="BI141" s="56"/>
      <c r="BJ141" s="56"/>
      <c r="BK141" s="56"/>
      <c r="BL141" s="56"/>
      <c r="BM141" s="85" t="e">
        <f>IF(AND(DAY(BM130)&gt;=8,DAY(BM130)&lt;=14,BM131="土",OR(BM136="休",BM136="雨")),1,0)</f>
        <v>#VALUE!</v>
      </c>
      <c r="BN141" s="56"/>
      <c r="BO141" s="52"/>
      <c r="BP141" s="52"/>
      <c r="BU141" s="54">
        <f t="shared" si="62"/>
        <v>0</v>
      </c>
      <c r="BV141" s="54" t="str">
        <f t="shared" si="61"/>
        <v>OK</v>
      </c>
    </row>
    <row r="142" spans="1:74" ht="14.25" customHeight="1" x14ac:dyDescent="0.15">
      <c r="A142" s="52"/>
      <c r="B142" s="56"/>
      <c r="C142" s="56"/>
      <c r="D142" s="56"/>
      <c r="E142" s="56"/>
      <c r="F142" s="56"/>
      <c r="G142" s="56"/>
      <c r="H142" s="56"/>
      <c r="I142" s="56"/>
      <c r="J142" s="52"/>
      <c r="K142" s="52"/>
      <c r="L142" s="52"/>
      <c r="M142" s="56"/>
      <c r="N142" s="56"/>
      <c r="O142" s="56"/>
      <c r="P142" s="56"/>
      <c r="Q142" s="56"/>
      <c r="R142" s="56"/>
      <c r="S142" s="56"/>
      <c r="T142" s="56"/>
      <c r="U142" s="52"/>
      <c r="V142" s="52"/>
      <c r="Y142" s="56"/>
      <c r="Z142" s="56"/>
      <c r="AA142" s="56"/>
      <c r="AB142" s="56"/>
      <c r="AC142" s="56"/>
      <c r="AD142" s="56"/>
      <c r="AE142" s="56"/>
      <c r="AF142" s="56"/>
      <c r="AG142" s="52"/>
      <c r="AH142" s="52"/>
      <c r="AJ142" s="56"/>
      <c r="AK142" s="56"/>
      <c r="AL142" s="56"/>
      <c r="AM142" s="56"/>
      <c r="AN142" s="56"/>
      <c r="AO142" s="56"/>
      <c r="AP142" s="56"/>
      <c r="AQ142" s="56"/>
      <c r="AR142" s="52"/>
      <c r="AS142" s="52"/>
      <c r="AV142" s="56"/>
      <c r="AW142" s="56"/>
      <c r="AX142" s="56"/>
      <c r="AY142" s="56"/>
      <c r="AZ142" s="56"/>
      <c r="BA142" s="56"/>
      <c r="BB142" s="56"/>
      <c r="BC142" s="56"/>
      <c r="BD142" s="52"/>
      <c r="BE142" s="52"/>
      <c r="BG142" s="56"/>
      <c r="BH142" s="56"/>
      <c r="BI142" s="56"/>
      <c r="BJ142" s="56"/>
      <c r="BK142" s="56"/>
      <c r="BL142" s="56"/>
      <c r="BM142" s="56"/>
      <c r="BN142" s="56"/>
      <c r="BO142" s="52"/>
      <c r="BP142" s="52"/>
    </row>
    <row r="143" spans="1:74" ht="14.25" customHeight="1" x14ac:dyDescent="0.15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</row>
    <row r="144" spans="1:74" ht="14.25" customHeight="1" x14ac:dyDescent="0.15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</row>
    <row r="145" spans="1:22" ht="14.25" customHeight="1" x14ac:dyDescent="0.15">
      <c r="A145" s="52"/>
      <c r="B145" s="52"/>
      <c r="C145" s="66"/>
      <c r="D145" s="66"/>
      <c r="E145" s="66"/>
      <c r="F145" s="66"/>
      <c r="G145" s="66"/>
      <c r="H145" s="66"/>
      <c r="I145" s="66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</row>
    <row r="146" spans="1:22" ht="14.25" customHeight="1" x14ac:dyDescent="0.15">
      <c r="A146" s="52"/>
      <c r="B146" s="52"/>
      <c r="C146" s="67"/>
      <c r="D146" s="67"/>
      <c r="E146" s="67"/>
      <c r="F146" s="67"/>
      <c r="G146" s="67"/>
      <c r="H146" s="67"/>
      <c r="I146" s="67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</row>
    <row r="147" spans="1:22" ht="14.25" customHeight="1" x14ac:dyDescent="0.15">
      <c r="A147" s="52"/>
      <c r="B147" s="56"/>
      <c r="C147" s="89"/>
      <c r="D147" s="63"/>
      <c r="E147" s="63"/>
      <c r="F147" s="63"/>
      <c r="G147" s="63"/>
      <c r="H147" s="63"/>
      <c r="I147" s="63"/>
      <c r="J147" s="63"/>
      <c r="K147" s="63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</row>
    <row r="148" spans="1:22" ht="14.25" customHeight="1" x14ac:dyDescent="0.15">
      <c r="A148" s="52"/>
      <c r="B148" s="56"/>
      <c r="C148" s="90"/>
      <c r="D148" s="90"/>
      <c r="E148" s="90"/>
      <c r="F148" s="90"/>
      <c r="G148" s="90"/>
      <c r="H148" s="90"/>
      <c r="I148" s="90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</row>
    <row r="149" spans="1:22" ht="14.25" customHeight="1" x14ac:dyDescent="0.15">
      <c r="A149" s="52"/>
      <c r="B149" s="56"/>
      <c r="C149" s="56"/>
      <c r="D149" s="56"/>
      <c r="E149" s="56"/>
      <c r="F149" s="56"/>
      <c r="G149" s="56"/>
      <c r="H149" s="56"/>
      <c r="I149" s="56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</row>
    <row r="150" spans="1:22" ht="14.25" customHeight="1" x14ac:dyDescent="0.15">
      <c r="A150" s="52"/>
      <c r="B150" s="173"/>
      <c r="C150" s="183"/>
      <c r="D150" s="183"/>
      <c r="E150" s="183"/>
      <c r="F150" s="183"/>
      <c r="G150" s="183"/>
      <c r="H150" s="183"/>
      <c r="I150" s="183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</row>
    <row r="151" spans="1:22" ht="14.25" customHeight="1" x14ac:dyDescent="0.15">
      <c r="A151" s="52"/>
      <c r="B151" s="173"/>
      <c r="C151" s="183"/>
      <c r="D151" s="183"/>
      <c r="E151" s="183"/>
      <c r="F151" s="183"/>
      <c r="G151" s="183"/>
      <c r="H151" s="183"/>
      <c r="I151" s="183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</row>
    <row r="152" spans="1:22" ht="14.25" customHeight="1" x14ac:dyDescent="0.15">
      <c r="A152" s="52"/>
      <c r="B152" s="173"/>
      <c r="C152" s="173"/>
      <c r="D152" s="173"/>
      <c r="E152" s="173"/>
      <c r="F152" s="173"/>
      <c r="G152" s="173"/>
      <c r="H152" s="173"/>
      <c r="I152" s="173"/>
      <c r="J152" s="52"/>
      <c r="K152" s="91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</row>
    <row r="153" spans="1:22" ht="14.25" customHeight="1" x14ac:dyDescent="0.15">
      <c r="A153" s="52"/>
      <c r="B153" s="173"/>
      <c r="C153" s="173"/>
      <c r="D153" s="173"/>
      <c r="E153" s="173"/>
      <c r="F153" s="173"/>
      <c r="G153" s="173"/>
      <c r="H153" s="173"/>
      <c r="I153" s="173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</row>
    <row r="154" spans="1:22" ht="14.25" customHeight="1" x14ac:dyDescent="0.15">
      <c r="A154" s="52"/>
      <c r="B154" s="173"/>
      <c r="C154" s="173"/>
      <c r="D154" s="173"/>
      <c r="E154" s="173"/>
      <c r="F154" s="173"/>
      <c r="G154" s="173"/>
      <c r="H154" s="173"/>
      <c r="I154" s="173"/>
      <c r="J154" s="52"/>
      <c r="K154" s="91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</row>
    <row r="155" spans="1:22" ht="14.25" customHeight="1" x14ac:dyDescent="0.15">
      <c r="A155" s="52"/>
      <c r="B155" s="173"/>
      <c r="C155" s="173"/>
      <c r="D155" s="173"/>
      <c r="E155" s="173"/>
      <c r="F155" s="173"/>
      <c r="G155" s="173"/>
      <c r="H155" s="173"/>
      <c r="I155" s="173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</row>
    <row r="156" spans="1:22" ht="14.25" customHeight="1" x14ac:dyDescent="0.15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</row>
    <row r="157" spans="1:22" ht="14.25" customHeight="1" x14ac:dyDescent="0.15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</row>
    <row r="158" spans="1:22" ht="14.25" customHeight="1" x14ac:dyDescent="0.15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</row>
    <row r="159" spans="1:22" ht="14.25" customHeight="1" x14ac:dyDescent="0.15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</row>
    <row r="160" spans="1:22" ht="14.25" customHeight="1" x14ac:dyDescent="0.15">
      <c r="A160" s="52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</row>
    <row r="161" spans="1:22" ht="14.25" customHeight="1" x14ac:dyDescent="0.15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</row>
    <row r="162" spans="1:22" ht="14.25" customHeight="1" x14ac:dyDescent="0.15">
      <c r="A162" s="52"/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</row>
    <row r="163" spans="1:22" ht="14.25" customHeight="1" x14ac:dyDescent="0.15">
      <c r="A163" s="52"/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</row>
    <row r="164" spans="1:22" ht="14.25" customHeight="1" x14ac:dyDescent="0.15">
      <c r="A164" s="52"/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</row>
    <row r="165" spans="1:22" ht="14.25" customHeight="1" x14ac:dyDescent="0.15">
      <c r="A165" s="52"/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</row>
    <row r="166" spans="1:22" ht="14.25" customHeight="1" x14ac:dyDescent="0.15">
      <c r="A166" s="52"/>
      <c r="B166" s="52"/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</row>
    <row r="167" spans="1:22" ht="14.25" customHeight="1" x14ac:dyDescent="0.15">
      <c r="A167" s="52"/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</row>
    <row r="168" spans="1:22" ht="14.25" customHeight="1" x14ac:dyDescent="0.15">
      <c r="A168" s="52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</row>
    <row r="169" spans="1:22" ht="14.25" customHeight="1" x14ac:dyDescent="0.15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</row>
    <row r="170" spans="1:22" ht="14.25" customHeight="1" x14ac:dyDescent="0.15">
      <c r="A170" s="52"/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</row>
    <row r="171" spans="1:22" ht="14.25" customHeight="1" x14ac:dyDescent="0.15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</row>
    <row r="172" spans="1:22" ht="14.25" customHeight="1" x14ac:dyDescent="0.15">
      <c r="A172" s="52"/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</row>
    <row r="173" spans="1:22" ht="14.25" customHeight="1" x14ac:dyDescent="0.15">
      <c r="A173" s="52"/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</row>
    <row r="174" spans="1:22" ht="14.25" customHeight="1" x14ac:dyDescent="0.15">
      <c r="A174" s="52"/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</row>
    <row r="175" spans="1:22" ht="14.25" customHeight="1" x14ac:dyDescent="0.15">
      <c r="A175" s="52"/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</row>
    <row r="176" spans="1:22" ht="14.25" customHeight="1" x14ac:dyDescent="0.15">
      <c r="A176" s="52"/>
      <c r="B176" s="52"/>
      <c r="C176" s="52"/>
      <c r="D176" s="52"/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</row>
    <row r="177" spans="1:22" ht="14.25" customHeight="1" x14ac:dyDescent="0.15">
      <c r="A177" s="52"/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</row>
    <row r="178" spans="1:22" ht="14.25" customHeight="1" x14ac:dyDescent="0.15">
      <c r="A178" s="52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</row>
    <row r="179" spans="1:22" ht="14.25" customHeight="1" x14ac:dyDescent="0.15">
      <c r="A179" s="52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</row>
    <row r="180" spans="1:22" ht="14.25" customHeight="1" x14ac:dyDescent="0.15">
      <c r="A180" s="52"/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</row>
    <row r="181" spans="1:22" ht="14.25" customHeight="1" x14ac:dyDescent="0.15">
      <c r="A181" s="52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</row>
    <row r="182" spans="1:22" ht="14.25" customHeight="1" x14ac:dyDescent="0.15">
      <c r="A182" s="52"/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</row>
    <row r="183" spans="1:22" ht="14.25" customHeight="1" x14ac:dyDescent="0.15">
      <c r="A183" s="52"/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</row>
    <row r="184" spans="1:22" ht="14.25" customHeight="1" x14ac:dyDescent="0.15">
      <c r="A184" s="52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</row>
    <row r="185" spans="1:22" ht="14.25" customHeight="1" x14ac:dyDescent="0.15">
      <c r="A185" s="52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</row>
    <row r="186" spans="1:22" ht="14.25" customHeight="1" x14ac:dyDescent="0.15">
      <c r="A186" s="52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</row>
    <row r="187" spans="1:22" ht="14.25" customHeight="1" x14ac:dyDescent="0.15">
      <c r="A187" s="52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</row>
    <row r="188" spans="1:22" ht="14.25" customHeight="1" x14ac:dyDescent="0.15">
      <c r="A188" s="52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</row>
    <row r="189" spans="1:22" ht="14.25" customHeight="1" x14ac:dyDescent="0.15">
      <c r="A189" s="52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</row>
    <row r="190" spans="1:22" ht="14.25" customHeight="1" x14ac:dyDescent="0.15">
      <c r="A190" s="52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</row>
    <row r="191" spans="1:22" ht="14.25" customHeight="1" x14ac:dyDescent="0.15">
      <c r="A191" s="52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</row>
    <row r="192" spans="1:22" ht="14.25" customHeight="1" x14ac:dyDescent="0.15">
      <c r="A192" s="52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</row>
    <row r="193" spans="1:22" ht="14.25" customHeight="1" x14ac:dyDescent="0.15">
      <c r="A193" s="52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</row>
    <row r="194" spans="1:22" ht="14.25" customHeight="1" x14ac:dyDescent="0.15">
      <c r="A194" s="52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</row>
    <row r="195" spans="1:22" ht="14.25" customHeight="1" x14ac:dyDescent="0.15">
      <c r="A195" s="52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</row>
    <row r="196" spans="1:22" ht="14.25" customHeight="1" x14ac:dyDescent="0.15">
      <c r="A196" s="52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</row>
    <row r="197" spans="1:22" ht="14.25" customHeight="1" x14ac:dyDescent="0.15">
      <c r="A197" s="52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</row>
    <row r="198" spans="1:22" ht="14.25" customHeight="1" x14ac:dyDescent="0.15">
      <c r="A198" s="52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</row>
    <row r="199" spans="1:22" ht="14.25" customHeight="1" x14ac:dyDescent="0.15">
      <c r="A199" s="52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</row>
    <row r="200" spans="1:22" ht="14.25" customHeight="1" x14ac:dyDescent="0.15">
      <c r="A200" s="52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</row>
    <row r="201" spans="1:22" ht="14.25" customHeight="1" x14ac:dyDescent="0.15">
      <c r="A201" s="52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</row>
    <row r="202" spans="1:22" ht="14.25" customHeight="1" x14ac:dyDescent="0.15">
      <c r="A202" s="52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</row>
    <row r="203" spans="1:22" ht="14.25" customHeight="1" x14ac:dyDescent="0.15">
      <c r="A203" s="52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</row>
    <row r="204" spans="1:22" ht="14.25" customHeight="1" x14ac:dyDescent="0.15">
      <c r="A204" s="52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</row>
    <row r="205" spans="1:22" ht="14.25" customHeight="1" x14ac:dyDescent="0.15">
      <c r="A205" s="52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</row>
    <row r="206" spans="1:22" ht="14.25" customHeight="1" x14ac:dyDescent="0.15">
      <c r="A206" s="52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</row>
    <row r="207" spans="1:22" ht="14.25" customHeight="1" x14ac:dyDescent="0.15">
      <c r="A207" s="52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</row>
    <row r="208" spans="1:22" ht="14.25" customHeight="1" x14ac:dyDescent="0.15">
      <c r="A208" s="52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</row>
    <row r="209" spans="1:22" ht="14.25" customHeight="1" x14ac:dyDescent="0.15">
      <c r="A209" s="52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</row>
    <row r="210" spans="1:22" ht="14.25" customHeight="1" x14ac:dyDescent="0.15">
      <c r="A210" s="52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</row>
    <row r="211" spans="1:22" ht="14.25" customHeight="1" x14ac:dyDescent="0.15">
      <c r="A211" s="52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</row>
    <row r="212" spans="1:22" ht="14.25" customHeight="1" x14ac:dyDescent="0.15">
      <c r="A212" s="52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</row>
    <row r="213" spans="1:22" ht="14.25" customHeight="1" x14ac:dyDescent="0.15">
      <c r="A213" s="52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</row>
    <row r="214" spans="1:22" ht="14.25" customHeight="1" x14ac:dyDescent="0.15">
      <c r="A214" s="52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</row>
    <row r="215" spans="1:22" ht="14.25" customHeight="1" x14ac:dyDescent="0.15">
      <c r="A215" s="52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</row>
    <row r="216" spans="1:22" ht="14.25" customHeight="1" x14ac:dyDescent="0.15">
      <c r="A216" s="52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</row>
    <row r="217" spans="1:22" ht="14.25" customHeight="1" x14ac:dyDescent="0.15">
      <c r="A217" s="52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</row>
    <row r="218" spans="1:22" ht="14.25" customHeight="1" x14ac:dyDescent="0.15">
      <c r="A218" s="52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</row>
    <row r="219" spans="1:22" ht="14.25" customHeight="1" x14ac:dyDescent="0.15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</row>
    <row r="220" spans="1:22" ht="14.25" customHeight="1" x14ac:dyDescent="0.15">
      <c r="A220" s="52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</row>
    <row r="221" spans="1:22" ht="14.25" customHeight="1" x14ac:dyDescent="0.15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</row>
    <row r="222" spans="1:22" ht="14.25" customHeight="1" x14ac:dyDescent="0.15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</row>
    <row r="223" spans="1:22" ht="14.25" customHeight="1" x14ac:dyDescent="0.15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</row>
    <row r="224" spans="1:22" ht="14.25" customHeight="1" x14ac:dyDescent="0.15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</row>
    <row r="225" spans="1:22" ht="14.25" customHeight="1" x14ac:dyDescent="0.15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</row>
    <row r="226" spans="1:22" ht="14.25" customHeight="1" x14ac:dyDescent="0.15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</row>
    <row r="227" spans="1:22" ht="14.25" customHeight="1" x14ac:dyDescent="0.15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</row>
    <row r="228" spans="1:22" ht="14.25" customHeight="1" x14ac:dyDescent="0.15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</row>
    <row r="229" spans="1:22" ht="14.25" customHeight="1" x14ac:dyDescent="0.15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</row>
    <row r="230" spans="1:22" ht="14.25" customHeight="1" x14ac:dyDescent="0.15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</row>
    <row r="231" spans="1:22" ht="14.25" customHeight="1" x14ac:dyDescent="0.15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</row>
    <row r="232" spans="1:22" ht="14.25" customHeight="1" x14ac:dyDescent="0.15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</row>
    <row r="233" spans="1:22" ht="14.25" customHeight="1" x14ac:dyDescent="0.15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</row>
    <row r="234" spans="1:22" ht="14.25" customHeight="1" x14ac:dyDescent="0.15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</row>
    <row r="235" spans="1:22" ht="14.25" customHeight="1" x14ac:dyDescent="0.15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</row>
    <row r="236" spans="1:22" ht="14.25" customHeight="1" x14ac:dyDescent="0.15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</row>
    <row r="237" spans="1:22" ht="14.25" customHeight="1" x14ac:dyDescent="0.15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</row>
    <row r="238" spans="1:22" ht="14.25" customHeight="1" x14ac:dyDescent="0.15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</row>
    <row r="239" spans="1:22" ht="14.25" customHeight="1" x14ac:dyDescent="0.15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</row>
    <row r="240" spans="1:22" ht="14.25" customHeight="1" x14ac:dyDescent="0.15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</row>
    <row r="241" spans="1:22" ht="14.25" customHeight="1" x14ac:dyDescent="0.15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</row>
    <row r="242" spans="1:22" ht="14.25" customHeight="1" x14ac:dyDescent="0.15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</row>
    <row r="243" spans="1:22" ht="14.25" customHeight="1" x14ac:dyDescent="0.15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</row>
    <row r="244" spans="1:22" ht="14.25" customHeight="1" x14ac:dyDescent="0.15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</row>
    <row r="245" spans="1:22" ht="14.25" customHeight="1" x14ac:dyDescent="0.15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</row>
    <row r="246" spans="1:22" ht="14.25" customHeight="1" x14ac:dyDescent="0.15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</row>
    <row r="247" spans="1:22" ht="14.25" customHeight="1" x14ac:dyDescent="0.15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</row>
    <row r="248" spans="1:22" ht="14.25" customHeight="1" x14ac:dyDescent="0.15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</row>
    <row r="249" spans="1:22" ht="14.25" customHeight="1" x14ac:dyDescent="0.15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</row>
    <row r="250" spans="1:22" ht="14.25" customHeight="1" x14ac:dyDescent="0.15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</row>
    <row r="251" spans="1:22" ht="14.25" customHeight="1" x14ac:dyDescent="0.15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</row>
    <row r="252" spans="1:22" ht="14.25" customHeight="1" x14ac:dyDescent="0.15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</row>
    <row r="253" spans="1:22" ht="14.25" customHeight="1" x14ac:dyDescent="0.15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</row>
    <row r="254" spans="1:22" ht="14.25" customHeight="1" x14ac:dyDescent="0.15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</row>
    <row r="255" spans="1:22" ht="14.25" customHeight="1" x14ac:dyDescent="0.15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</row>
    <row r="256" spans="1:22" ht="14.25" customHeight="1" x14ac:dyDescent="0.15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</row>
    <row r="257" spans="1:22" ht="14.25" customHeight="1" x14ac:dyDescent="0.15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</row>
    <row r="258" spans="1:22" ht="14.25" customHeight="1" x14ac:dyDescent="0.15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</row>
    <row r="259" spans="1:22" ht="14.25" customHeight="1" x14ac:dyDescent="0.15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</row>
    <row r="260" spans="1:22" ht="14.25" customHeight="1" x14ac:dyDescent="0.15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</row>
    <row r="261" spans="1:22" ht="14.25" customHeight="1" x14ac:dyDescent="0.15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</row>
    <row r="262" spans="1:22" ht="14.25" customHeight="1" x14ac:dyDescent="0.15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</row>
    <row r="263" spans="1:22" ht="14.25" customHeight="1" x14ac:dyDescent="0.15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</row>
    <row r="264" spans="1:22" ht="14.25" customHeight="1" x14ac:dyDescent="0.15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</row>
    <row r="265" spans="1:22" ht="14.25" customHeight="1" x14ac:dyDescent="0.15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</row>
    <row r="266" spans="1:22" ht="14.25" customHeight="1" x14ac:dyDescent="0.15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</row>
    <row r="267" spans="1:22" ht="14.25" customHeight="1" x14ac:dyDescent="0.15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</row>
    <row r="268" spans="1:22" ht="14.25" customHeight="1" x14ac:dyDescent="0.15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</row>
    <row r="269" spans="1:22" ht="14.25" customHeight="1" x14ac:dyDescent="0.15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</row>
    <row r="270" spans="1:22" ht="14.25" customHeight="1" x14ac:dyDescent="0.15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</row>
    <row r="271" spans="1:22" ht="14.25" customHeight="1" x14ac:dyDescent="0.15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</row>
    <row r="272" spans="1:22" ht="14.25" customHeight="1" x14ac:dyDescent="0.15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</row>
    <row r="273" spans="1:22" ht="14.25" customHeight="1" x14ac:dyDescent="0.15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</row>
    <row r="274" spans="1:22" ht="14.25" customHeight="1" x14ac:dyDescent="0.15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</row>
    <row r="275" spans="1:22" ht="14.25" customHeight="1" x14ac:dyDescent="0.15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</row>
    <row r="276" spans="1:22" ht="14.25" customHeight="1" x14ac:dyDescent="0.15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</row>
    <row r="277" spans="1:22" ht="14.25" customHeight="1" x14ac:dyDescent="0.15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</row>
    <row r="278" spans="1:22" ht="14.25" customHeight="1" x14ac:dyDescent="0.15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</row>
    <row r="279" spans="1:22" ht="14.25" customHeight="1" x14ac:dyDescent="0.15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</row>
    <row r="280" spans="1:22" ht="14.25" customHeight="1" x14ac:dyDescent="0.15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</row>
    <row r="281" spans="1:22" ht="14.25" customHeight="1" x14ac:dyDescent="0.15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</row>
    <row r="282" spans="1:22" ht="14.25" customHeight="1" x14ac:dyDescent="0.15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</row>
    <row r="283" spans="1:22" ht="14.25" customHeight="1" x14ac:dyDescent="0.15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</row>
    <row r="284" spans="1:22" ht="14.25" customHeight="1" x14ac:dyDescent="0.15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</row>
    <row r="285" spans="1:22" ht="14.25" customHeight="1" x14ac:dyDescent="0.15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</row>
    <row r="286" spans="1:22" ht="14.25" customHeight="1" x14ac:dyDescent="0.15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</row>
    <row r="287" spans="1:22" ht="14.25" customHeight="1" x14ac:dyDescent="0.15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</row>
    <row r="288" spans="1:22" ht="14.25" customHeight="1" x14ac:dyDescent="0.15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</row>
    <row r="289" spans="1:22" ht="14.25" customHeight="1" x14ac:dyDescent="0.15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</row>
    <row r="290" spans="1:22" ht="14.25" customHeight="1" x14ac:dyDescent="0.15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</row>
    <row r="291" spans="1:22" ht="14.25" customHeight="1" x14ac:dyDescent="0.15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</row>
    <row r="292" spans="1:22" ht="14.25" customHeight="1" x14ac:dyDescent="0.15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</row>
    <row r="293" spans="1:22" ht="14.25" customHeight="1" x14ac:dyDescent="0.15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</row>
    <row r="294" spans="1:22" ht="14.25" customHeight="1" x14ac:dyDescent="0.15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</row>
    <row r="295" spans="1:22" ht="14.25" customHeight="1" x14ac:dyDescent="0.15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</row>
    <row r="296" spans="1:22" ht="14.25" customHeight="1" x14ac:dyDescent="0.15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</row>
    <row r="297" spans="1:22" ht="14.25" customHeight="1" x14ac:dyDescent="0.15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</row>
    <row r="298" spans="1:22" ht="14.25" customHeight="1" x14ac:dyDescent="0.15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</row>
    <row r="299" spans="1:22" ht="14.25" customHeight="1" x14ac:dyDescent="0.15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</row>
    <row r="300" spans="1:22" ht="14.25" customHeight="1" x14ac:dyDescent="0.15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</row>
    <row r="301" spans="1:22" ht="14.25" customHeight="1" x14ac:dyDescent="0.15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</row>
    <row r="302" spans="1:22" ht="14.25" customHeight="1" x14ac:dyDescent="0.15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</row>
    <row r="303" spans="1:22" ht="14.25" customHeight="1" x14ac:dyDescent="0.15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</row>
    <row r="304" spans="1:22" ht="14.25" customHeight="1" x14ac:dyDescent="0.15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</row>
    <row r="305" spans="1:22" ht="14.25" customHeight="1" x14ac:dyDescent="0.15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</row>
    <row r="306" spans="1:22" ht="14.25" customHeight="1" x14ac:dyDescent="0.15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</row>
    <row r="307" spans="1:22" ht="14.25" customHeight="1" x14ac:dyDescent="0.15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</row>
    <row r="308" spans="1:22" ht="14.25" customHeight="1" x14ac:dyDescent="0.15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</row>
    <row r="309" spans="1:22" ht="14.25" customHeight="1" x14ac:dyDescent="0.15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</row>
    <row r="310" spans="1:22" ht="14.25" customHeight="1" x14ac:dyDescent="0.15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</row>
    <row r="311" spans="1:22" ht="14.25" customHeight="1" x14ac:dyDescent="0.15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</row>
    <row r="312" spans="1:22" ht="14.25" customHeight="1" x14ac:dyDescent="0.15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</row>
    <row r="313" spans="1:22" ht="14.25" customHeight="1" x14ac:dyDescent="0.15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</row>
    <row r="314" spans="1:22" ht="14.25" customHeight="1" x14ac:dyDescent="0.15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</row>
    <row r="315" spans="1:22" ht="14.25" customHeight="1" x14ac:dyDescent="0.15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</row>
    <row r="316" spans="1:22" ht="14.25" customHeight="1" x14ac:dyDescent="0.15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</row>
    <row r="317" spans="1:22" ht="14.25" customHeight="1" x14ac:dyDescent="0.15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</row>
    <row r="318" spans="1:22" ht="14.25" customHeight="1" x14ac:dyDescent="0.15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</row>
    <row r="319" spans="1:22" ht="14.25" customHeight="1" x14ac:dyDescent="0.15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</row>
    <row r="320" spans="1:22" ht="14.25" customHeight="1" x14ac:dyDescent="0.15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</row>
    <row r="321" spans="1:22" ht="14.25" customHeight="1" x14ac:dyDescent="0.15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</row>
    <row r="322" spans="1:22" ht="14.25" customHeight="1" x14ac:dyDescent="0.15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</row>
    <row r="323" spans="1:22" ht="14.25" customHeight="1" x14ac:dyDescent="0.15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</row>
    <row r="324" spans="1:22" ht="14.25" customHeight="1" x14ac:dyDescent="0.15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</row>
    <row r="325" spans="1:22" ht="14.25" customHeight="1" x14ac:dyDescent="0.15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</row>
    <row r="326" spans="1:22" ht="14.25" customHeight="1" x14ac:dyDescent="0.15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</row>
    <row r="327" spans="1:22" ht="14.25" customHeight="1" x14ac:dyDescent="0.15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</row>
    <row r="328" spans="1:22" ht="14.25" customHeight="1" x14ac:dyDescent="0.15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</row>
    <row r="329" spans="1:22" ht="14.25" customHeight="1" x14ac:dyDescent="0.15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</row>
    <row r="330" spans="1:22" ht="14.25" customHeight="1" x14ac:dyDescent="0.15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</row>
    <row r="331" spans="1:22" ht="14.25" customHeight="1" x14ac:dyDescent="0.15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</row>
    <row r="332" spans="1:22" ht="14.25" customHeight="1" x14ac:dyDescent="0.15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</row>
    <row r="333" spans="1:22" ht="14.25" customHeight="1" x14ac:dyDescent="0.15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</row>
    <row r="334" spans="1:22" ht="14.25" customHeight="1" x14ac:dyDescent="0.15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</row>
    <row r="335" spans="1:22" ht="14.25" customHeight="1" x14ac:dyDescent="0.15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</row>
    <row r="336" spans="1:22" ht="14.25" customHeight="1" x14ac:dyDescent="0.15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</row>
    <row r="337" spans="1:22" ht="14.25" customHeight="1" x14ac:dyDescent="0.15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</row>
    <row r="338" spans="1:22" ht="14.25" customHeight="1" x14ac:dyDescent="0.15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</row>
    <row r="339" spans="1:22" ht="14.25" customHeight="1" x14ac:dyDescent="0.15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</row>
    <row r="340" spans="1:22" ht="14.25" customHeight="1" x14ac:dyDescent="0.15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</row>
    <row r="341" spans="1:22" ht="14.25" customHeight="1" x14ac:dyDescent="0.15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</row>
    <row r="342" spans="1:22" ht="14.25" customHeight="1" x14ac:dyDescent="0.15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</row>
    <row r="343" spans="1:22" ht="14.25" customHeight="1" x14ac:dyDescent="0.15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</row>
    <row r="344" spans="1:22" ht="14.25" customHeight="1" x14ac:dyDescent="0.15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</row>
    <row r="345" spans="1:22" ht="14.25" customHeight="1" x14ac:dyDescent="0.15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</row>
    <row r="346" spans="1:22" ht="14.25" customHeight="1" x14ac:dyDescent="0.15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</row>
    <row r="347" spans="1:22" ht="14.25" customHeight="1" x14ac:dyDescent="0.15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</row>
    <row r="348" spans="1:22" ht="14.25" customHeight="1" x14ac:dyDescent="0.15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</row>
    <row r="349" spans="1:22" ht="14.25" customHeight="1" x14ac:dyDescent="0.15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</row>
    <row r="350" spans="1:22" ht="14.25" customHeight="1" x14ac:dyDescent="0.15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</row>
    <row r="351" spans="1:22" ht="14.25" customHeight="1" x14ac:dyDescent="0.15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</row>
    <row r="352" spans="1:22" ht="14.25" customHeight="1" x14ac:dyDescent="0.15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</row>
    <row r="353" spans="1:22" ht="14.25" customHeight="1" x14ac:dyDescent="0.15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</row>
    <row r="354" spans="1:22" ht="14.25" customHeight="1" x14ac:dyDescent="0.15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</row>
    <row r="355" spans="1:22" ht="14.25" customHeight="1" x14ac:dyDescent="0.15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</row>
    <row r="356" spans="1:22" ht="14.25" customHeight="1" x14ac:dyDescent="0.15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</row>
    <row r="357" spans="1:22" ht="14.25" customHeight="1" x14ac:dyDescent="0.15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</row>
    <row r="358" spans="1:22" ht="14.25" customHeight="1" x14ac:dyDescent="0.15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</row>
    <row r="359" spans="1:22" ht="14.25" customHeight="1" x14ac:dyDescent="0.15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</row>
    <row r="360" spans="1:22" ht="14.25" customHeight="1" x14ac:dyDescent="0.15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</row>
    <row r="361" spans="1:22" ht="14.25" customHeight="1" x14ac:dyDescent="0.15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</row>
    <row r="362" spans="1:22" ht="14.25" customHeight="1" x14ac:dyDescent="0.15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</row>
    <row r="363" spans="1:22" ht="14.25" customHeight="1" x14ac:dyDescent="0.15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</row>
    <row r="364" spans="1:22" ht="14.25" customHeight="1" x14ac:dyDescent="0.15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</row>
    <row r="365" spans="1:22" ht="14.25" customHeight="1" x14ac:dyDescent="0.15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</row>
    <row r="366" spans="1:22" ht="14.25" customHeight="1" x14ac:dyDescent="0.15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</row>
    <row r="367" spans="1:22" ht="14.25" customHeight="1" x14ac:dyDescent="0.15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</row>
    <row r="368" spans="1:22" ht="14.25" customHeight="1" x14ac:dyDescent="0.15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</row>
    <row r="369" spans="1:22" ht="14.25" customHeight="1" x14ac:dyDescent="0.15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</row>
    <row r="370" spans="1:22" ht="14.25" customHeight="1" x14ac:dyDescent="0.15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</row>
    <row r="371" spans="1:22" ht="14.25" customHeight="1" x14ac:dyDescent="0.15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</row>
    <row r="372" spans="1:22" ht="14.25" customHeight="1" x14ac:dyDescent="0.15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</row>
    <row r="373" spans="1:22" ht="14.25" customHeight="1" x14ac:dyDescent="0.15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</row>
    <row r="374" spans="1:22" ht="14.25" customHeight="1" x14ac:dyDescent="0.15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</row>
    <row r="375" spans="1:22" ht="14.25" customHeight="1" x14ac:dyDescent="0.15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</row>
    <row r="376" spans="1:22" ht="14.25" customHeight="1" x14ac:dyDescent="0.15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</row>
    <row r="377" spans="1:22" ht="14.25" customHeight="1" x14ac:dyDescent="0.15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</row>
    <row r="378" spans="1:22" ht="14.25" customHeight="1" x14ac:dyDescent="0.15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</row>
    <row r="379" spans="1:22" ht="14.25" customHeight="1" x14ac:dyDescent="0.15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</row>
    <row r="380" spans="1:22" ht="14.25" customHeight="1" x14ac:dyDescent="0.15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</row>
    <row r="381" spans="1:22" ht="14.25" customHeight="1" x14ac:dyDescent="0.15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</row>
    <row r="382" spans="1:22" ht="14.25" customHeight="1" x14ac:dyDescent="0.15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</row>
    <row r="383" spans="1:22" ht="14.25" customHeight="1" x14ac:dyDescent="0.15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</row>
    <row r="384" spans="1:22" ht="14.25" customHeight="1" x14ac:dyDescent="0.15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</row>
    <row r="385" spans="1:22" ht="14.25" customHeight="1" x14ac:dyDescent="0.15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</row>
    <row r="386" spans="1:22" ht="14.25" customHeight="1" x14ac:dyDescent="0.15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</row>
    <row r="387" spans="1:22" ht="14.25" customHeight="1" x14ac:dyDescent="0.15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</row>
    <row r="388" spans="1:22" ht="14.25" customHeight="1" x14ac:dyDescent="0.15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</row>
    <row r="389" spans="1:22" ht="14.25" customHeight="1" x14ac:dyDescent="0.15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</row>
    <row r="390" spans="1:22" ht="14.25" customHeight="1" x14ac:dyDescent="0.15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</row>
    <row r="391" spans="1:22" ht="14.25" customHeight="1" x14ac:dyDescent="0.15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</row>
    <row r="392" spans="1:22" ht="14.25" customHeight="1" x14ac:dyDescent="0.15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</row>
    <row r="393" spans="1:22" ht="14.25" customHeight="1" x14ac:dyDescent="0.15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</row>
    <row r="394" spans="1:22" ht="14.25" customHeight="1" x14ac:dyDescent="0.15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</row>
    <row r="395" spans="1:22" ht="14.25" customHeight="1" x14ac:dyDescent="0.15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</row>
    <row r="396" spans="1:22" ht="14.25" customHeight="1" x14ac:dyDescent="0.15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</row>
    <row r="397" spans="1:22" ht="14.25" customHeight="1" x14ac:dyDescent="0.15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</row>
    <row r="398" spans="1:22" ht="14.25" customHeight="1" x14ac:dyDescent="0.15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</row>
    <row r="399" spans="1:22" ht="14.25" customHeight="1" x14ac:dyDescent="0.15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</row>
    <row r="400" spans="1:22" ht="14.25" customHeight="1" x14ac:dyDescent="0.15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</row>
    <row r="401" spans="1:22" ht="14.25" customHeight="1" x14ac:dyDescent="0.15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</row>
    <row r="402" spans="1:22" ht="14.25" customHeight="1" x14ac:dyDescent="0.15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</row>
    <row r="403" spans="1:22" ht="14.25" customHeight="1" x14ac:dyDescent="0.15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</row>
    <row r="404" spans="1:22" ht="14.25" customHeight="1" x14ac:dyDescent="0.15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</row>
    <row r="405" spans="1:22" ht="14.25" customHeight="1" x14ac:dyDescent="0.15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</row>
    <row r="406" spans="1:22" ht="14.25" customHeight="1" x14ac:dyDescent="0.15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</row>
    <row r="407" spans="1:22" ht="14.25" customHeight="1" x14ac:dyDescent="0.15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</row>
    <row r="408" spans="1:22" ht="14.25" customHeight="1" x14ac:dyDescent="0.15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</row>
    <row r="409" spans="1:22" ht="14.25" customHeight="1" x14ac:dyDescent="0.15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</row>
    <row r="410" spans="1:22" ht="14.25" customHeight="1" x14ac:dyDescent="0.15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</row>
    <row r="411" spans="1:22" ht="14.25" customHeight="1" x14ac:dyDescent="0.15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</row>
    <row r="412" spans="1:22" ht="14.25" customHeight="1" x14ac:dyDescent="0.15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</row>
    <row r="413" spans="1:22" ht="14.25" customHeight="1" x14ac:dyDescent="0.15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</row>
    <row r="414" spans="1:22" ht="14.25" customHeight="1" x14ac:dyDescent="0.15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</row>
    <row r="415" spans="1:22" ht="14.25" customHeight="1" x14ac:dyDescent="0.15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</row>
    <row r="416" spans="1:22" ht="14.25" customHeight="1" x14ac:dyDescent="0.15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</row>
    <row r="417" spans="1:22" ht="14.25" customHeight="1" x14ac:dyDescent="0.15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</row>
    <row r="418" spans="1:22" ht="14.25" customHeight="1" x14ac:dyDescent="0.15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</row>
    <row r="419" spans="1:22" ht="14.25" customHeight="1" x14ac:dyDescent="0.15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</row>
    <row r="420" spans="1:22" ht="14.25" customHeight="1" x14ac:dyDescent="0.15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</row>
    <row r="421" spans="1:22" ht="14.25" customHeight="1" x14ac:dyDescent="0.15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</row>
    <row r="422" spans="1:22" ht="14.25" customHeight="1" x14ac:dyDescent="0.15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</row>
    <row r="423" spans="1:22" ht="14.25" customHeight="1" x14ac:dyDescent="0.15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</row>
    <row r="424" spans="1:22" ht="14.25" customHeight="1" x14ac:dyDescent="0.15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</row>
    <row r="425" spans="1:22" ht="14.25" customHeight="1" x14ac:dyDescent="0.15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</row>
    <row r="426" spans="1:22" ht="14.25" customHeight="1" x14ac:dyDescent="0.15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</row>
    <row r="427" spans="1:22" ht="14.25" customHeight="1" x14ac:dyDescent="0.15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</row>
    <row r="428" spans="1:22" ht="14.25" customHeight="1" x14ac:dyDescent="0.15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</row>
    <row r="429" spans="1:22" ht="14.25" customHeight="1" x14ac:dyDescent="0.15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</row>
    <row r="430" spans="1:22" ht="14.25" customHeight="1" x14ac:dyDescent="0.15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</row>
    <row r="431" spans="1:22" ht="14.25" customHeight="1" x14ac:dyDescent="0.15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</row>
    <row r="432" spans="1:22" ht="14.25" customHeight="1" x14ac:dyDescent="0.15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</row>
    <row r="433" spans="1:22" ht="14.25" customHeight="1" x14ac:dyDescent="0.15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</row>
    <row r="434" spans="1:22" ht="14.25" customHeight="1" x14ac:dyDescent="0.15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</row>
    <row r="435" spans="1:22" ht="14.25" customHeight="1" x14ac:dyDescent="0.15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</row>
    <row r="436" spans="1:22" ht="14.25" customHeight="1" x14ac:dyDescent="0.15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</row>
    <row r="437" spans="1:22" ht="14.25" customHeight="1" x14ac:dyDescent="0.15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</row>
    <row r="438" spans="1:22" ht="14.25" customHeight="1" x14ac:dyDescent="0.15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</row>
    <row r="439" spans="1:22" ht="14.25" customHeight="1" x14ac:dyDescent="0.15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</row>
    <row r="440" spans="1:22" ht="14.25" customHeight="1" x14ac:dyDescent="0.15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</row>
    <row r="441" spans="1:22" ht="14.25" customHeight="1" x14ac:dyDescent="0.15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</row>
    <row r="442" spans="1:22" ht="14.25" customHeight="1" x14ac:dyDescent="0.15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</row>
    <row r="443" spans="1:22" ht="14.25" customHeight="1" x14ac:dyDescent="0.15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</row>
    <row r="444" spans="1:22" ht="14.25" customHeight="1" x14ac:dyDescent="0.15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</row>
    <row r="445" spans="1:22" ht="14.25" customHeight="1" x14ac:dyDescent="0.15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</row>
    <row r="446" spans="1:22" ht="14.25" customHeight="1" x14ac:dyDescent="0.15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</row>
    <row r="447" spans="1:22" ht="14.25" customHeight="1" x14ac:dyDescent="0.15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</row>
    <row r="448" spans="1:22" ht="14.25" customHeight="1" x14ac:dyDescent="0.15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</row>
    <row r="449" spans="1:22" ht="14.25" customHeight="1" x14ac:dyDescent="0.15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</row>
    <row r="450" spans="1:22" ht="14.25" customHeight="1" x14ac:dyDescent="0.15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</row>
    <row r="451" spans="1:22" ht="14.25" customHeight="1" x14ac:dyDescent="0.15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</row>
  </sheetData>
  <mergeCells count="1192">
    <mergeCell ref="H154:H155"/>
    <mergeCell ref="I154:I155"/>
    <mergeCell ref="B154:B155"/>
    <mergeCell ref="C154:C155"/>
    <mergeCell ref="D154:D155"/>
    <mergeCell ref="E154:E155"/>
    <mergeCell ref="F154:F155"/>
    <mergeCell ref="G154:G155"/>
    <mergeCell ref="H150:H151"/>
    <mergeCell ref="I150:I151"/>
    <mergeCell ref="B152:B153"/>
    <mergeCell ref="C152:C153"/>
    <mergeCell ref="D152:D153"/>
    <mergeCell ref="E152:E153"/>
    <mergeCell ref="F152:F153"/>
    <mergeCell ref="G152:G153"/>
    <mergeCell ref="H152:H153"/>
    <mergeCell ref="I152:I153"/>
    <mergeCell ref="B150:B151"/>
    <mergeCell ref="C150:C151"/>
    <mergeCell ref="D150:D151"/>
    <mergeCell ref="E150:E151"/>
    <mergeCell ref="F150:F151"/>
    <mergeCell ref="G150:G151"/>
    <mergeCell ref="BI136:BI137"/>
    <mergeCell ref="BJ136:BJ137"/>
    <mergeCell ref="BK136:BK137"/>
    <mergeCell ref="BL136:BL137"/>
    <mergeCell ref="BM136:BM137"/>
    <mergeCell ref="BN136:BN137"/>
    <mergeCell ref="AZ136:AZ137"/>
    <mergeCell ref="BA136:BA137"/>
    <mergeCell ref="BB136:BB137"/>
    <mergeCell ref="BC136:BC137"/>
    <mergeCell ref="BG136:BG137"/>
    <mergeCell ref="BH136:BH137"/>
    <mergeCell ref="AP136:AP137"/>
    <mergeCell ref="AQ136:AQ137"/>
    <mergeCell ref="AV136:AV137"/>
    <mergeCell ref="AW136:AW137"/>
    <mergeCell ref="AX136:AX137"/>
    <mergeCell ref="AY136:AY137"/>
    <mergeCell ref="AJ136:AJ137"/>
    <mergeCell ref="AK136:AK137"/>
    <mergeCell ref="AL136:AL137"/>
    <mergeCell ref="AM136:AM137"/>
    <mergeCell ref="AN136:AN137"/>
    <mergeCell ref="AO136:AO137"/>
    <mergeCell ref="AA136:AA137"/>
    <mergeCell ref="AB136:AB137"/>
    <mergeCell ref="AC136:AC137"/>
    <mergeCell ref="AD136:AD137"/>
    <mergeCell ref="AE136:AE137"/>
    <mergeCell ref="AF136:AF137"/>
    <mergeCell ref="Q136:Q137"/>
    <mergeCell ref="R136:R137"/>
    <mergeCell ref="S136:S137"/>
    <mergeCell ref="T136:T137"/>
    <mergeCell ref="Y136:Y137"/>
    <mergeCell ref="Z136:Z137"/>
    <mergeCell ref="H136:H137"/>
    <mergeCell ref="I136:I137"/>
    <mergeCell ref="M136:M137"/>
    <mergeCell ref="N136:N137"/>
    <mergeCell ref="O136:O137"/>
    <mergeCell ref="P136:P137"/>
    <mergeCell ref="B136:B137"/>
    <mergeCell ref="C136:C137"/>
    <mergeCell ref="D136:D137"/>
    <mergeCell ref="E136:E137"/>
    <mergeCell ref="F136:F137"/>
    <mergeCell ref="G136:G137"/>
    <mergeCell ref="BI134:BI135"/>
    <mergeCell ref="BJ134:BJ135"/>
    <mergeCell ref="BK134:BK135"/>
    <mergeCell ref="BL134:BL135"/>
    <mergeCell ref="BM134:BM135"/>
    <mergeCell ref="AA134:AA135"/>
    <mergeCell ref="AB134:AB135"/>
    <mergeCell ref="AC134:AC135"/>
    <mergeCell ref="AD134:AD135"/>
    <mergeCell ref="AE134:AE135"/>
    <mergeCell ref="AF134:AF135"/>
    <mergeCell ref="Q134:Q135"/>
    <mergeCell ref="R134:R135"/>
    <mergeCell ref="S134:S135"/>
    <mergeCell ref="T134:T135"/>
    <mergeCell ref="Y134:Y135"/>
    <mergeCell ref="Z134:Z135"/>
    <mergeCell ref="H134:H135"/>
    <mergeCell ref="I134:I135"/>
    <mergeCell ref="M134:M135"/>
    <mergeCell ref="BN134:BN135"/>
    <mergeCell ref="AZ134:AZ135"/>
    <mergeCell ref="BA134:BA135"/>
    <mergeCell ref="BB134:BB135"/>
    <mergeCell ref="BC134:BC135"/>
    <mergeCell ref="BG134:BG135"/>
    <mergeCell ref="BH134:BH135"/>
    <mergeCell ref="AP134:AP135"/>
    <mergeCell ref="AQ134:AQ135"/>
    <mergeCell ref="AV134:AV135"/>
    <mergeCell ref="AW134:AW135"/>
    <mergeCell ref="AX134:AX135"/>
    <mergeCell ref="AY134:AY135"/>
    <mergeCell ref="AJ134:AJ135"/>
    <mergeCell ref="AK134:AK135"/>
    <mergeCell ref="AL134:AL135"/>
    <mergeCell ref="AM134:AM135"/>
    <mergeCell ref="AN134:AN135"/>
    <mergeCell ref="AO134:AO135"/>
    <mergeCell ref="N134:N135"/>
    <mergeCell ref="O134:O135"/>
    <mergeCell ref="P134:P135"/>
    <mergeCell ref="B134:B135"/>
    <mergeCell ref="C134:C135"/>
    <mergeCell ref="D134:D135"/>
    <mergeCell ref="E134:E135"/>
    <mergeCell ref="F134:F135"/>
    <mergeCell ref="G134:G135"/>
    <mergeCell ref="BI132:BI133"/>
    <mergeCell ref="BJ132:BJ133"/>
    <mergeCell ref="BK132:BK133"/>
    <mergeCell ref="BL132:BL133"/>
    <mergeCell ref="BM132:BM133"/>
    <mergeCell ref="BN132:BN133"/>
    <mergeCell ref="AZ132:AZ133"/>
    <mergeCell ref="BA132:BA133"/>
    <mergeCell ref="BB132:BB133"/>
    <mergeCell ref="BC132:BC133"/>
    <mergeCell ref="BG132:BG133"/>
    <mergeCell ref="BH132:BH133"/>
    <mergeCell ref="AP132:AP133"/>
    <mergeCell ref="AQ132:AQ133"/>
    <mergeCell ref="AV132:AV133"/>
    <mergeCell ref="AW132:AW133"/>
    <mergeCell ref="AX132:AX133"/>
    <mergeCell ref="AY132:AY133"/>
    <mergeCell ref="AJ132:AJ133"/>
    <mergeCell ref="AK132:AK133"/>
    <mergeCell ref="AL132:AL133"/>
    <mergeCell ref="AM132:AM133"/>
    <mergeCell ref="AN132:AN133"/>
    <mergeCell ref="AO132:AO133"/>
    <mergeCell ref="AA132:AA133"/>
    <mergeCell ref="AB132:AB133"/>
    <mergeCell ref="AC132:AC133"/>
    <mergeCell ref="AD132:AD133"/>
    <mergeCell ref="AE132:AE133"/>
    <mergeCell ref="AF132:AF133"/>
    <mergeCell ref="Q132:Q133"/>
    <mergeCell ref="R132:R133"/>
    <mergeCell ref="S132:S133"/>
    <mergeCell ref="T132:T133"/>
    <mergeCell ref="Y132:Y133"/>
    <mergeCell ref="Z132:Z133"/>
    <mergeCell ref="H132:H133"/>
    <mergeCell ref="I132:I133"/>
    <mergeCell ref="M132:M133"/>
    <mergeCell ref="N132:N133"/>
    <mergeCell ref="O132:O133"/>
    <mergeCell ref="P132:P133"/>
    <mergeCell ref="B132:B133"/>
    <mergeCell ref="C132:C133"/>
    <mergeCell ref="D132:D133"/>
    <mergeCell ref="E132:E133"/>
    <mergeCell ref="F132:F133"/>
    <mergeCell ref="G132:G133"/>
    <mergeCell ref="BI119:BI120"/>
    <mergeCell ref="BJ119:BJ120"/>
    <mergeCell ref="BK119:BK120"/>
    <mergeCell ref="BL119:BL120"/>
    <mergeCell ref="BM119:BM120"/>
    <mergeCell ref="BN119:BN120"/>
    <mergeCell ref="AZ119:AZ120"/>
    <mergeCell ref="BA119:BA120"/>
    <mergeCell ref="BB119:BB120"/>
    <mergeCell ref="BC119:BC120"/>
    <mergeCell ref="BG119:BG120"/>
    <mergeCell ref="BH119:BH120"/>
    <mergeCell ref="AP119:AP120"/>
    <mergeCell ref="AQ119:AQ120"/>
    <mergeCell ref="AV119:AV120"/>
    <mergeCell ref="AW119:AW120"/>
    <mergeCell ref="AX119:AX120"/>
    <mergeCell ref="AY119:AY120"/>
    <mergeCell ref="AJ119:AJ120"/>
    <mergeCell ref="AK119:AK120"/>
    <mergeCell ref="AL119:AL120"/>
    <mergeCell ref="AM119:AM120"/>
    <mergeCell ref="AN119:AN120"/>
    <mergeCell ref="AO119:AO120"/>
    <mergeCell ref="AA119:AA120"/>
    <mergeCell ref="AB119:AB120"/>
    <mergeCell ref="AC119:AC120"/>
    <mergeCell ref="AD119:AD120"/>
    <mergeCell ref="AE119:AE120"/>
    <mergeCell ref="AF119:AF120"/>
    <mergeCell ref="Q119:Q120"/>
    <mergeCell ref="R119:R120"/>
    <mergeCell ref="S119:S120"/>
    <mergeCell ref="T119:T120"/>
    <mergeCell ref="Y119:Y120"/>
    <mergeCell ref="Z119:Z120"/>
    <mergeCell ref="H119:H120"/>
    <mergeCell ref="I119:I120"/>
    <mergeCell ref="M119:M120"/>
    <mergeCell ref="N119:N120"/>
    <mergeCell ref="O119:O120"/>
    <mergeCell ref="P119:P120"/>
    <mergeCell ref="B119:B120"/>
    <mergeCell ref="C119:C120"/>
    <mergeCell ref="D119:D120"/>
    <mergeCell ref="E119:E120"/>
    <mergeCell ref="F119:F120"/>
    <mergeCell ref="G119:G120"/>
    <mergeCell ref="BI117:BI118"/>
    <mergeCell ref="BJ117:BJ118"/>
    <mergeCell ref="BK117:BK118"/>
    <mergeCell ref="BL117:BL118"/>
    <mergeCell ref="BM117:BM118"/>
    <mergeCell ref="BN117:BN118"/>
    <mergeCell ref="AZ117:AZ118"/>
    <mergeCell ref="BA117:BA118"/>
    <mergeCell ref="BB117:BB118"/>
    <mergeCell ref="BC117:BC118"/>
    <mergeCell ref="BG117:BG118"/>
    <mergeCell ref="BH117:BH118"/>
    <mergeCell ref="AP117:AP118"/>
    <mergeCell ref="AQ117:AQ118"/>
    <mergeCell ref="AV117:AV118"/>
    <mergeCell ref="AW117:AW118"/>
    <mergeCell ref="AX117:AX118"/>
    <mergeCell ref="AY117:AY118"/>
    <mergeCell ref="AJ117:AJ118"/>
    <mergeCell ref="AK117:AK118"/>
    <mergeCell ref="AL117:AL118"/>
    <mergeCell ref="AM117:AM118"/>
    <mergeCell ref="AN117:AN118"/>
    <mergeCell ref="AO117:AO118"/>
    <mergeCell ref="AA117:AA118"/>
    <mergeCell ref="AB117:AB118"/>
    <mergeCell ref="AC117:AC118"/>
    <mergeCell ref="AD117:AD118"/>
    <mergeCell ref="AE117:AE118"/>
    <mergeCell ref="AF117:AF118"/>
    <mergeCell ref="Q117:Q118"/>
    <mergeCell ref="R117:R118"/>
    <mergeCell ref="S117:S118"/>
    <mergeCell ref="T117:T118"/>
    <mergeCell ref="Y117:Y118"/>
    <mergeCell ref="Z117:Z118"/>
    <mergeCell ref="H117:H118"/>
    <mergeCell ref="I117:I118"/>
    <mergeCell ref="M117:M118"/>
    <mergeCell ref="N117:N118"/>
    <mergeCell ref="O117:O118"/>
    <mergeCell ref="P117:P118"/>
    <mergeCell ref="B117:B118"/>
    <mergeCell ref="C117:C118"/>
    <mergeCell ref="D117:D118"/>
    <mergeCell ref="E117:E118"/>
    <mergeCell ref="F117:F118"/>
    <mergeCell ref="G117:G118"/>
    <mergeCell ref="BI115:BI116"/>
    <mergeCell ref="BJ115:BJ116"/>
    <mergeCell ref="BK115:BK116"/>
    <mergeCell ref="BL115:BL116"/>
    <mergeCell ref="BM115:BM116"/>
    <mergeCell ref="AA115:AA116"/>
    <mergeCell ref="AB115:AB116"/>
    <mergeCell ref="AC115:AC116"/>
    <mergeCell ref="AD115:AD116"/>
    <mergeCell ref="AE115:AE116"/>
    <mergeCell ref="AF115:AF116"/>
    <mergeCell ref="Q115:Q116"/>
    <mergeCell ref="R115:R116"/>
    <mergeCell ref="S115:S116"/>
    <mergeCell ref="T115:T116"/>
    <mergeCell ref="Y115:Y116"/>
    <mergeCell ref="Z115:Z116"/>
    <mergeCell ref="H115:H116"/>
    <mergeCell ref="I115:I116"/>
    <mergeCell ref="M115:M116"/>
    <mergeCell ref="BN115:BN116"/>
    <mergeCell ref="AZ115:AZ116"/>
    <mergeCell ref="BA115:BA116"/>
    <mergeCell ref="BB115:BB116"/>
    <mergeCell ref="BC115:BC116"/>
    <mergeCell ref="BG115:BG116"/>
    <mergeCell ref="BH115:BH116"/>
    <mergeCell ref="AP115:AP116"/>
    <mergeCell ref="AQ115:AQ116"/>
    <mergeCell ref="AV115:AV116"/>
    <mergeCell ref="AW115:AW116"/>
    <mergeCell ref="AX115:AX116"/>
    <mergeCell ref="AY115:AY116"/>
    <mergeCell ref="AJ115:AJ116"/>
    <mergeCell ref="AK115:AK116"/>
    <mergeCell ref="AL115:AL116"/>
    <mergeCell ref="AM115:AM116"/>
    <mergeCell ref="AN115:AN116"/>
    <mergeCell ref="AO115:AO116"/>
    <mergeCell ref="N115:N116"/>
    <mergeCell ref="O115:O116"/>
    <mergeCell ref="P115:P116"/>
    <mergeCell ref="B115:B116"/>
    <mergeCell ref="C115:C116"/>
    <mergeCell ref="D115:D116"/>
    <mergeCell ref="E115:E116"/>
    <mergeCell ref="F115:F116"/>
    <mergeCell ref="G115:G116"/>
    <mergeCell ref="BI102:BI103"/>
    <mergeCell ref="BJ102:BJ103"/>
    <mergeCell ref="BK102:BK103"/>
    <mergeCell ref="BL102:BL103"/>
    <mergeCell ref="BM102:BM103"/>
    <mergeCell ref="BN102:BN103"/>
    <mergeCell ref="AZ102:AZ103"/>
    <mergeCell ref="BA102:BA103"/>
    <mergeCell ref="BB102:BB103"/>
    <mergeCell ref="BC102:BC103"/>
    <mergeCell ref="BG102:BG103"/>
    <mergeCell ref="BH102:BH103"/>
    <mergeCell ref="AP102:AP103"/>
    <mergeCell ref="AQ102:AQ103"/>
    <mergeCell ref="AV102:AV103"/>
    <mergeCell ref="AW102:AW103"/>
    <mergeCell ref="AX102:AX103"/>
    <mergeCell ref="AY102:AY103"/>
    <mergeCell ref="AJ102:AJ103"/>
    <mergeCell ref="AK102:AK103"/>
    <mergeCell ref="AL102:AL103"/>
    <mergeCell ref="AM102:AM103"/>
    <mergeCell ref="AN102:AN103"/>
    <mergeCell ref="AO102:AO103"/>
    <mergeCell ref="AA102:AA103"/>
    <mergeCell ref="AB102:AB103"/>
    <mergeCell ref="AC102:AC103"/>
    <mergeCell ref="AD102:AD103"/>
    <mergeCell ref="AE102:AE103"/>
    <mergeCell ref="AF102:AF103"/>
    <mergeCell ref="Q102:Q103"/>
    <mergeCell ref="R102:R103"/>
    <mergeCell ref="S102:S103"/>
    <mergeCell ref="T102:T103"/>
    <mergeCell ref="Y102:Y103"/>
    <mergeCell ref="Z102:Z103"/>
    <mergeCell ref="H102:H103"/>
    <mergeCell ref="I102:I103"/>
    <mergeCell ref="M102:M103"/>
    <mergeCell ref="N102:N103"/>
    <mergeCell ref="O102:O103"/>
    <mergeCell ref="P102:P103"/>
    <mergeCell ref="B102:B103"/>
    <mergeCell ref="C102:C103"/>
    <mergeCell ref="D102:D103"/>
    <mergeCell ref="E102:E103"/>
    <mergeCell ref="F102:F103"/>
    <mergeCell ref="G102:G103"/>
    <mergeCell ref="BI100:BI101"/>
    <mergeCell ref="BJ100:BJ101"/>
    <mergeCell ref="BK100:BK101"/>
    <mergeCell ref="BL100:BL101"/>
    <mergeCell ref="BM100:BM101"/>
    <mergeCell ref="BN100:BN101"/>
    <mergeCell ref="AZ100:AZ101"/>
    <mergeCell ref="BA100:BA101"/>
    <mergeCell ref="BB100:BB101"/>
    <mergeCell ref="BC100:BC101"/>
    <mergeCell ref="BG100:BG101"/>
    <mergeCell ref="BH100:BH101"/>
    <mergeCell ref="AP100:AP101"/>
    <mergeCell ref="AQ100:AQ101"/>
    <mergeCell ref="AV100:AV101"/>
    <mergeCell ref="AW100:AW101"/>
    <mergeCell ref="AX100:AX101"/>
    <mergeCell ref="AY100:AY101"/>
    <mergeCell ref="AJ100:AJ101"/>
    <mergeCell ref="AK100:AK101"/>
    <mergeCell ref="AL100:AL101"/>
    <mergeCell ref="AM100:AM101"/>
    <mergeCell ref="AN100:AN101"/>
    <mergeCell ref="AO100:AO101"/>
    <mergeCell ref="AA100:AA101"/>
    <mergeCell ref="AB100:AB101"/>
    <mergeCell ref="AC100:AC101"/>
    <mergeCell ref="AD100:AD101"/>
    <mergeCell ref="AE100:AE101"/>
    <mergeCell ref="AF100:AF101"/>
    <mergeCell ref="Q100:Q101"/>
    <mergeCell ref="R100:R101"/>
    <mergeCell ref="S100:S101"/>
    <mergeCell ref="T100:T101"/>
    <mergeCell ref="Y100:Y101"/>
    <mergeCell ref="Z100:Z101"/>
    <mergeCell ref="H100:H101"/>
    <mergeCell ref="I100:I101"/>
    <mergeCell ref="M100:M101"/>
    <mergeCell ref="N100:N101"/>
    <mergeCell ref="O100:O101"/>
    <mergeCell ref="P100:P101"/>
    <mergeCell ref="B100:B101"/>
    <mergeCell ref="C100:C101"/>
    <mergeCell ref="D100:D101"/>
    <mergeCell ref="E100:E101"/>
    <mergeCell ref="F100:F101"/>
    <mergeCell ref="G100:G101"/>
    <mergeCell ref="BI98:BI99"/>
    <mergeCell ref="BJ98:BJ99"/>
    <mergeCell ref="BK98:BK99"/>
    <mergeCell ref="BL98:BL99"/>
    <mergeCell ref="BM98:BM99"/>
    <mergeCell ref="BN98:BN99"/>
    <mergeCell ref="AZ98:AZ99"/>
    <mergeCell ref="BA98:BA99"/>
    <mergeCell ref="BB98:BB99"/>
    <mergeCell ref="BC98:BC99"/>
    <mergeCell ref="BG98:BG99"/>
    <mergeCell ref="BH98:BH99"/>
    <mergeCell ref="AP98:AP99"/>
    <mergeCell ref="AQ98:AQ99"/>
    <mergeCell ref="AV98:AV99"/>
    <mergeCell ref="AW98:AW99"/>
    <mergeCell ref="AX98:AX99"/>
    <mergeCell ref="AY98:AY99"/>
    <mergeCell ref="AJ98:AJ99"/>
    <mergeCell ref="AK98:AK99"/>
    <mergeCell ref="AL98:AL99"/>
    <mergeCell ref="AM98:AM99"/>
    <mergeCell ref="AN98:AN99"/>
    <mergeCell ref="AO98:AO99"/>
    <mergeCell ref="AA98:AA99"/>
    <mergeCell ref="AB98:AB99"/>
    <mergeCell ref="AC98:AC99"/>
    <mergeCell ref="AD98:AD99"/>
    <mergeCell ref="AE98:AE99"/>
    <mergeCell ref="AF98:AF99"/>
    <mergeCell ref="Q98:Q99"/>
    <mergeCell ref="R98:R99"/>
    <mergeCell ref="S98:S99"/>
    <mergeCell ref="T98:T99"/>
    <mergeCell ref="Y98:Y99"/>
    <mergeCell ref="Z98:Z99"/>
    <mergeCell ref="H98:H99"/>
    <mergeCell ref="I98:I99"/>
    <mergeCell ref="M98:M99"/>
    <mergeCell ref="N98:N99"/>
    <mergeCell ref="O98:O99"/>
    <mergeCell ref="P98:P99"/>
    <mergeCell ref="B98:B99"/>
    <mergeCell ref="C98:C99"/>
    <mergeCell ref="D98:D99"/>
    <mergeCell ref="E98:E99"/>
    <mergeCell ref="F98:F99"/>
    <mergeCell ref="G98:G99"/>
    <mergeCell ref="BI85:BI86"/>
    <mergeCell ref="BJ85:BJ86"/>
    <mergeCell ref="BK85:BK86"/>
    <mergeCell ref="BL85:BL86"/>
    <mergeCell ref="BM85:BM86"/>
    <mergeCell ref="AA85:AA86"/>
    <mergeCell ref="AB85:AB86"/>
    <mergeCell ref="AC85:AC86"/>
    <mergeCell ref="AD85:AD86"/>
    <mergeCell ref="AE85:AE86"/>
    <mergeCell ref="AF85:AF86"/>
    <mergeCell ref="Q85:Q86"/>
    <mergeCell ref="R85:R86"/>
    <mergeCell ref="S85:S86"/>
    <mergeCell ref="T85:T86"/>
    <mergeCell ref="Y85:Y86"/>
    <mergeCell ref="Z85:Z86"/>
    <mergeCell ref="H85:H86"/>
    <mergeCell ref="I85:I86"/>
    <mergeCell ref="M85:M86"/>
    <mergeCell ref="BN85:BN86"/>
    <mergeCell ref="AZ85:AZ86"/>
    <mergeCell ref="BA85:BA86"/>
    <mergeCell ref="BB85:BB86"/>
    <mergeCell ref="BC85:BC86"/>
    <mergeCell ref="BG85:BG86"/>
    <mergeCell ref="BH85:BH86"/>
    <mergeCell ref="AP85:AP86"/>
    <mergeCell ref="AQ85:AQ86"/>
    <mergeCell ref="AV85:AV86"/>
    <mergeCell ref="AW85:AW86"/>
    <mergeCell ref="AX85:AX86"/>
    <mergeCell ref="AY85:AY86"/>
    <mergeCell ref="AJ85:AJ86"/>
    <mergeCell ref="AK85:AK86"/>
    <mergeCell ref="AL85:AL86"/>
    <mergeCell ref="AM85:AM86"/>
    <mergeCell ref="AN85:AN86"/>
    <mergeCell ref="AO85:AO86"/>
    <mergeCell ref="N85:N86"/>
    <mergeCell ref="O85:O86"/>
    <mergeCell ref="P85:P86"/>
    <mergeCell ref="B85:B86"/>
    <mergeCell ref="C85:C86"/>
    <mergeCell ref="D85:D86"/>
    <mergeCell ref="E85:E86"/>
    <mergeCell ref="F85:F86"/>
    <mergeCell ref="G85:G86"/>
    <mergeCell ref="BI83:BI84"/>
    <mergeCell ref="BJ83:BJ84"/>
    <mergeCell ref="BK83:BK84"/>
    <mergeCell ref="BL83:BL84"/>
    <mergeCell ref="BM83:BM84"/>
    <mergeCell ref="BN83:BN84"/>
    <mergeCell ref="AZ83:AZ84"/>
    <mergeCell ref="BA83:BA84"/>
    <mergeCell ref="BB83:BB84"/>
    <mergeCell ref="BC83:BC84"/>
    <mergeCell ref="BG83:BG84"/>
    <mergeCell ref="BH83:BH84"/>
    <mergeCell ref="AP83:AP84"/>
    <mergeCell ref="AQ83:AQ84"/>
    <mergeCell ref="AV83:AV84"/>
    <mergeCell ref="AW83:AW84"/>
    <mergeCell ref="AX83:AX84"/>
    <mergeCell ref="AY83:AY84"/>
    <mergeCell ref="AJ83:AJ84"/>
    <mergeCell ref="AK83:AK84"/>
    <mergeCell ref="AL83:AL84"/>
    <mergeCell ref="AM83:AM84"/>
    <mergeCell ref="AN83:AN84"/>
    <mergeCell ref="AO83:AO84"/>
    <mergeCell ref="AA83:AA84"/>
    <mergeCell ref="AB83:AB84"/>
    <mergeCell ref="AC83:AC84"/>
    <mergeCell ref="AD83:AD84"/>
    <mergeCell ref="AE83:AE84"/>
    <mergeCell ref="AF83:AF84"/>
    <mergeCell ref="Q83:Q84"/>
    <mergeCell ref="R83:R84"/>
    <mergeCell ref="S83:S84"/>
    <mergeCell ref="T83:T84"/>
    <mergeCell ref="Y83:Y84"/>
    <mergeCell ref="Z83:Z84"/>
    <mergeCell ref="H83:H84"/>
    <mergeCell ref="I83:I84"/>
    <mergeCell ref="M83:M84"/>
    <mergeCell ref="N83:N84"/>
    <mergeCell ref="O83:O84"/>
    <mergeCell ref="P83:P84"/>
    <mergeCell ref="B83:B84"/>
    <mergeCell ref="C83:C84"/>
    <mergeCell ref="D83:D84"/>
    <mergeCell ref="E83:E84"/>
    <mergeCell ref="F83:F84"/>
    <mergeCell ref="G83:G84"/>
    <mergeCell ref="BI81:BI82"/>
    <mergeCell ref="BJ81:BJ82"/>
    <mergeCell ref="BK81:BK82"/>
    <mergeCell ref="BL81:BL82"/>
    <mergeCell ref="BM81:BM82"/>
    <mergeCell ref="BN81:BN82"/>
    <mergeCell ref="AZ81:AZ82"/>
    <mergeCell ref="BA81:BA82"/>
    <mergeCell ref="BB81:BB82"/>
    <mergeCell ref="BC81:BC82"/>
    <mergeCell ref="BG81:BG82"/>
    <mergeCell ref="BH81:BH82"/>
    <mergeCell ref="AP81:AP82"/>
    <mergeCell ref="AQ81:AQ82"/>
    <mergeCell ref="AV81:AV82"/>
    <mergeCell ref="AW81:AW82"/>
    <mergeCell ref="AX81:AX82"/>
    <mergeCell ref="AY81:AY82"/>
    <mergeCell ref="AJ81:AJ82"/>
    <mergeCell ref="AK81:AK82"/>
    <mergeCell ref="AL81:AL82"/>
    <mergeCell ref="AM81:AM82"/>
    <mergeCell ref="AN81:AN82"/>
    <mergeCell ref="AO81:AO82"/>
    <mergeCell ref="AA81:AA82"/>
    <mergeCell ref="AB81:AB82"/>
    <mergeCell ref="AC81:AC82"/>
    <mergeCell ref="AD81:AD82"/>
    <mergeCell ref="AE81:AE82"/>
    <mergeCell ref="AF81:AF82"/>
    <mergeCell ref="Q81:Q82"/>
    <mergeCell ref="R81:R82"/>
    <mergeCell ref="S81:S82"/>
    <mergeCell ref="T81:T82"/>
    <mergeCell ref="Y81:Y82"/>
    <mergeCell ref="Z81:Z82"/>
    <mergeCell ref="H81:H82"/>
    <mergeCell ref="I81:I82"/>
    <mergeCell ref="M81:M82"/>
    <mergeCell ref="N81:N82"/>
    <mergeCell ref="O81:O82"/>
    <mergeCell ref="P81:P82"/>
    <mergeCell ref="B81:B82"/>
    <mergeCell ref="C81:C82"/>
    <mergeCell ref="D81:D82"/>
    <mergeCell ref="E81:E82"/>
    <mergeCell ref="F81:F82"/>
    <mergeCell ref="G81:G82"/>
    <mergeCell ref="BI68:BI69"/>
    <mergeCell ref="BJ68:BJ69"/>
    <mergeCell ref="BK68:BK69"/>
    <mergeCell ref="BL68:BL69"/>
    <mergeCell ref="BM68:BM69"/>
    <mergeCell ref="BN68:BN69"/>
    <mergeCell ref="AZ68:AZ69"/>
    <mergeCell ref="BA68:BA69"/>
    <mergeCell ref="BB68:BB69"/>
    <mergeCell ref="BC68:BC69"/>
    <mergeCell ref="BG68:BG69"/>
    <mergeCell ref="BH68:BH69"/>
    <mergeCell ref="AP68:AP69"/>
    <mergeCell ref="AQ68:AQ69"/>
    <mergeCell ref="AV68:AV69"/>
    <mergeCell ref="AW68:AW69"/>
    <mergeCell ref="AX68:AX69"/>
    <mergeCell ref="AY68:AY69"/>
    <mergeCell ref="AJ68:AJ69"/>
    <mergeCell ref="AK68:AK69"/>
    <mergeCell ref="AL68:AL69"/>
    <mergeCell ref="AM68:AM69"/>
    <mergeCell ref="AN68:AN69"/>
    <mergeCell ref="AO68:AO69"/>
    <mergeCell ref="AA68:AA69"/>
    <mergeCell ref="AB68:AB69"/>
    <mergeCell ref="AC68:AC69"/>
    <mergeCell ref="AD68:AD69"/>
    <mergeCell ref="AE68:AE69"/>
    <mergeCell ref="AF68:AF69"/>
    <mergeCell ref="Q68:Q69"/>
    <mergeCell ref="R68:R69"/>
    <mergeCell ref="S68:S69"/>
    <mergeCell ref="T68:T69"/>
    <mergeCell ref="Y68:Y69"/>
    <mergeCell ref="Z68:Z69"/>
    <mergeCell ref="H68:H69"/>
    <mergeCell ref="I68:I69"/>
    <mergeCell ref="M68:M69"/>
    <mergeCell ref="N68:N69"/>
    <mergeCell ref="O68:O69"/>
    <mergeCell ref="P68:P69"/>
    <mergeCell ref="B68:B69"/>
    <mergeCell ref="C68:C69"/>
    <mergeCell ref="D68:D69"/>
    <mergeCell ref="E68:E69"/>
    <mergeCell ref="F68:F69"/>
    <mergeCell ref="G68:G69"/>
    <mergeCell ref="BI66:BI67"/>
    <mergeCell ref="BJ66:BJ67"/>
    <mergeCell ref="BK66:BK67"/>
    <mergeCell ref="BL66:BL67"/>
    <mergeCell ref="BM66:BM67"/>
    <mergeCell ref="AA66:AA67"/>
    <mergeCell ref="AB66:AB67"/>
    <mergeCell ref="AC66:AC67"/>
    <mergeCell ref="AD66:AD67"/>
    <mergeCell ref="AE66:AE67"/>
    <mergeCell ref="AF66:AF67"/>
    <mergeCell ref="Q66:Q67"/>
    <mergeCell ref="R66:R67"/>
    <mergeCell ref="S66:S67"/>
    <mergeCell ref="T66:T67"/>
    <mergeCell ref="Y66:Y67"/>
    <mergeCell ref="Z66:Z67"/>
    <mergeCell ref="H66:H67"/>
    <mergeCell ref="I66:I67"/>
    <mergeCell ref="M66:M67"/>
    <mergeCell ref="BN66:BN67"/>
    <mergeCell ref="AZ66:AZ67"/>
    <mergeCell ref="BA66:BA67"/>
    <mergeCell ref="BB66:BB67"/>
    <mergeCell ref="BC66:BC67"/>
    <mergeCell ref="BG66:BG67"/>
    <mergeCell ref="BH66:BH67"/>
    <mergeCell ref="AP66:AP67"/>
    <mergeCell ref="AQ66:AQ67"/>
    <mergeCell ref="AV66:AV67"/>
    <mergeCell ref="AW66:AW67"/>
    <mergeCell ref="AX66:AX67"/>
    <mergeCell ref="AY66:AY67"/>
    <mergeCell ref="AJ66:AJ67"/>
    <mergeCell ref="AK66:AK67"/>
    <mergeCell ref="AL66:AL67"/>
    <mergeCell ref="AM66:AM67"/>
    <mergeCell ref="AN66:AN67"/>
    <mergeCell ref="AO66:AO67"/>
    <mergeCell ref="N66:N67"/>
    <mergeCell ref="O66:O67"/>
    <mergeCell ref="P66:P67"/>
    <mergeCell ref="B66:B67"/>
    <mergeCell ref="C66:C67"/>
    <mergeCell ref="D66:D67"/>
    <mergeCell ref="E66:E67"/>
    <mergeCell ref="F66:F67"/>
    <mergeCell ref="G66:G67"/>
    <mergeCell ref="BI64:BI65"/>
    <mergeCell ref="BJ64:BJ65"/>
    <mergeCell ref="BK64:BK65"/>
    <mergeCell ref="BL64:BL65"/>
    <mergeCell ref="BM64:BM65"/>
    <mergeCell ref="BN64:BN65"/>
    <mergeCell ref="AZ64:AZ65"/>
    <mergeCell ref="BA64:BA65"/>
    <mergeCell ref="BB64:BB65"/>
    <mergeCell ref="BC64:BC65"/>
    <mergeCell ref="BG64:BG65"/>
    <mergeCell ref="BH64:BH65"/>
    <mergeCell ref="AP64:AP65"/>
    <mergeCell ref="AQ64:AQ65"/>
    <mergeCell ref="AV64:AV65"/>
    <mergeCell ref="AW64:AW65"/>
    <mergeCell ref="AX64:AX65"/>
    <mergeCell ref="AY64:AY65"/>
    <mergeCell ref="AJ64:AJ65"/>
    <mergeCell ref="AK64:AK65"/>
    <mergeCell ref="AL64:AL65"/>
    <mergeCell ref="AM64:AM65"/>
    <mergeCell ref="AN64:AN65"/>
    <mergeCell ref="AO64:AO65"/>
    <mergeCell ref="AA64:AA65"/>
    <mergeCell ref="AB64:AB65"/>
    <mergeCell ref="AC64:AC65"/>
    <mergeCell ref="AD64:AD65"/>
    <mergeCell ref="AE64:AE65"/>
    <mergeCell ref="AF64:AF65"/>
    <mergeCell ref="Q64:Q65"/>
    <mergeCell ref="R64:R65"/>
    <mergeCell ref="S64:S65"/>
    <mergeCell ref="T64:T65"/>
    <mergeCell ref="Y64:Y65"/>
    <mergeCell ref="Z64:Z65"/>
    <mergeCell ref="H64:H65"/>
    <mergeCell ref="I64:I65"/>
    <mergeCell ref="M64:M65"/>
    <mergeCell ref="N64:N65"/>
    <mergeCell ref="O64:O65"/>
    <mergeCell ref="P64:P65"/>
    <mergeCell ref="B64:B65"/>
    <mergeCell ref="C64:C65"/>
    <mergeCell ref="D64:D65"/>
    <mergeCell ref="E64:E65"/>
    <mergeCell ref="F64:F65"/>
    <mergeCell ref="G64:G65"/>
    <mergeCell ref="BI51:BI52"/>
    <mergeCell ref="BJ51:BJ52"/>
    <mergeCell ref="BK51:BK52"/>
    <mergeCell ref="BL51:BL52"/>
    <mergeCell ref="BM51:BM52"/>
    <mergeCell ref="BN51:BN52"/>
    <mergeCell ref="AZ51:AZ52"/>
    <mergeCell ref="BA51:BA52"/>
    <mergeCell ref="BB51:BB52"/>
    <mergeCell ref="BC51:BC52"/>
    <mergeCell ref="BG51:BG52"/>
    <mergeCell ref="BH51:BH52"/>
    <mergeCell ref="AP51:AP52"/>
    <mergeCell ref="AQ51:AQ52"/>
    <mergeCell ref="AV51:AV52"/>
    <mergeCell ref="AW51:AW52"/>
    <mergeCell ref="AX51:AX52"/>
    <mergeCell ref="AY51:AY52"/>
    <mergeCell ref="AJ51:AJ52"/>
    <mergeCell ref="AK51:AK52"/>
    <mergeCell ref="AL51:AL52"/>
    <mergeCell ref="AM51:AM52"/>
    <mergeCell ref="AN51:AN52"/>
    <mergeCell ref="AO51:AO52"/>
    <mergeCell ref="AA51:AA52"/>
    <mergeCell ref="AB51:AB52"/>
    <mergeCell ref="AC51:AC52"/>
    <mergeCell ref="AD51:AD52"/>
    <mergeCell ref="AE51:AE52"/>
    <mergeCell ref="AF51:AF52"/>
    <mergeCell ref="Q51:Q52"/>
    <mergeCell ref="R51:R52"/>
    <mergeCell ref="S51:S52"/>
    <mergeCell ref="T51:T52"/>
    <mergeCell ref="Y51:Y52"/>
    <mergeCell ref="Z51:Z52"/>
    <mergeCell ref="H51:H52"/>
    <mergeCell ref="I51:I52"/>
    <mergeCell ref="M51:M52"/>
    <mergeCell ref="N51:N52"/>
    <mergeCell ref="O51:O52"/>
    <mergeCell ref="P51:P52"/>
    <mergeCell ref="B51:B52"/>
    <mergeCell ref="C51:C52"/>
    <mergeCell ref="D51:D52"/>
    <mergeCell ref="E51:E52"/>
    <mergeCell ref="F51:F52"/>
    <mergeCell ref="G51:G52"/>
    <mergeCell ref="BI49:BI50"/>
    <mergeCell ref="BJ49:BJ50"/>
    <mergeCell ref="BK49:BK50"/>
    <mergeCell ref="BL49:BL50"/>
    <mergeCell ref="BM49:BM50"/>
    <mergeCell ref="BN49:BN50"/>
    <mergeCell ref="AZ49:AZ50"/>
    <mergeCell ref="BA49:BA50"/>
    <mergeCell ref="BB49:BB50"/>
    <mergeCell ref="BC49:BC50"/>
    <mergeCell ref="BG49:BG50"/>
    <mergeCell ref="BH49:BH50"/>
    <mergeCell ref="AP49:AP50"/>
    <mergeCell ref="AQ49:AQ50"/>
    <mergeCell ref="AV49:AV50"/>
    <mergeCell ref="AW49:AW50"/>
    <mergeCell ref="AX49:AX50"/>
    <mergeCell ref="AY49:AY50"/>
    <mergeCell ref="AJ49:AJ50"/>
    <mergeCell ref="AK49:AK50"/>
    <mergeCell ref="AL49:AL50"/>
    <mergeCell ref="AM49:AM50"/>
    <mergeCell ref="AN49:AN50"/>
    <mergeCell ref="AO49:AO50"/>
    <mergeCell ref="AA49:AA50"/>
    <mergeCell ref="AB49:AB50"/>
    <mergeCell ref="AC49:AC50"/>
    <mergeCell ref="AD49:AD50"/>
    <mergeCell ref="AE49:AE50"/>
    <mergeCell ref="AF49:AF50"/>
    <mergeCell ref="Q49:Q50"/>
    <mergeCell ref="R49:R50"/>
    <mergeCell ref="S49:S50"/>
    <mergeCell ref="T49:T50"/>
    <mergeCell ref="Y49:Y50"/>
    <mergeCell ref="Z49:Z50"/>
    <mergeCell ref="H49:H50"/>
    <mergeCell ref="I49:I50"/>
    <mergeCell ref="M49:M50"/>
    <mergeCell ref="N49:N50"/>
    <mergeCell ref="O49:O50"/>
    <mergeCell ref="P49:P50"/>
    <mergeCell ref="B49:B50"/>
    <mergeCell ref="C49:C50"/>
    <mergeCell ref="D49:D50"/>
    <mergeCell ref="E49:E50"/>
    <mergeCell ref="F49:F50"/>
    <mergeCell ref="G49:G50"/>
    <mergeCell ref="BI47:BI48"/>
    <mergeCell ref="BJ47:BJ48"/>
    <mergeCell ref="BK47:BK48"/>
    <mergeCell ref="BL47:BL48"/>
    <mergeCell ref="BM47:BM48"/>
    <mergeCell ref="AA47:AA48"/>
    <mergeCell ref="AB47:AB48"/>
    <mergeCell ref="AC47:AC48"/>
    <mergeCell ref="AD47:AD48"/>
    <mergeCell ref="AE47:AE48"/>
    <mergeCell ref="AF47:AF48"/>
    <mergeCell ref="Q47:Q48"/>
    <mergeCell ref="R47:R48"/>
    <mergeCell ref="S47:S48"/>
    <mergeCell ref="T47:T48"/>
    <mergeCell ref="Y47:Y48"/>
    <mergeCell ref="Z47:Z48"/>
    <mergeCell ref="H47:H48"/>
    <mergeCell ref="I47:I48"/>
    <mergeCell ref="M47:M48"/>
    <mergeCell ref="BN47:BN48"/>
    <mergeCell ref="AZ47:AZ48"/>
    <mergeCell ref="BA47:BA48"/>
    <mergeCell ref="BB47:BB48"/>
    <mergeCell ref="BC47:BC48"/>
    <mergeCell ref="BG47:BG48"/>
    <mergeCell ref="BH47:BH48"/>
    <mergeCell ref="AP47:AP48"/>
    <mergeCell ref="AQ47:AQ48"/>
    <mergeCell ref="AV47:AV48"/>
    <mergeCell ref="AW47:AW48"/>
    <mergeCell ref="AX47:AX48"/>
    <mergeCell ref="AY47:AY48"/>
    <mergeCell ref="AJ47:AJ48"/>
    <mergeCell ref="AK47:AK48"/>
    <mergeCell ref="AL47:AL48"/>
    <mergeCell ref="AM47:AM48"/>
    <mergeCell ref="AN47:AN48"/>
    <mergeCell ref="AO47:AO48"/>
    <mergeCell ref="N47:N48"/>
    <mergeCell ref="O47:O48"/>
    <mergeCell ref="P47:P48"/>
    <mergeCell ref="B47:B48"/>
    <mergeCell ref="C47:C48"/>
    <mergeCell ref="D47:D48"/>
    <mergeCell ref="E47:E48"/>
    <mergeCell ref="F47:F48"/>
    <mergeCell ref="G47:G48"/>
    <mergeCell ref="BI34:BI35"/>
    <mergeCell ref="BJ34:BJ35"/>
    <mergeCell ref="BK34:BK35"/>
    <mergeCell ref="BL34:BL35"/>
    <mergeCell ref="BM34:BM35"/>
    <mergeCell ref="BN34:BN35"/>
    <mergeCell ref="AZ34:AZ35"/>
    <mergeCell ref="BA34:BA35"/>
    <mergeCell ref="BB34:BB35"/>
    <mergeCell ref="BC34:BC35"/>
    <mergeCell ref="BG34:BG35"/>
    <mergeCell ref="BH34:BH35"/>
    <mergeCell ref="AP34:AP35"/>
    <mergeCell ref="AQ34:AQ35"/>
    <mergeCell ref="AV34:AV35"/>
    <mergeCell ref="AW34:AW35"/>
    <mergeCell ref="AX34:AX35"/>
    <mergeCell ref="AY34:AY35"/>
    <mergeCell ref="AJ34:AJ35"/>
    <mergeCell ref="AK34:AK35"/>
    <mergeCell ref="AL34:AL35"/>
    <mergeCell ref="AM34:AM35"/>
    <mergeCell ref="AN34:AN35"/>
    <mergeCell ref="AO34:AO35"/>
    <mergeCell ref="AA34:AA35"/>
    <mergeCell ref="AB34:AB35"/>
    <mergeCell ref="AC34:AC35"/>
    <mergeCell ref="AD34:AD35"/>
    <mergeCell ref="AE34:AE35"/>
    <mergeCell ref="AF34:AF35"/>
    <mergeCell ref="Q34:Q35"/>
    <mergeCell ref="R34:R35"/>
    <mergeCell ref="S34:S35"/>
    <mergeCell ref="T34:T35"/>
    <mergeCell ref="Y34:Y35"/>
    <mergeCell ref="Z34:Z35"/>
    <mergeCell ref="H34:H35"/>
    <mergeCell ref="I34:I35"/>
    <mergeCell ref="M34:M35"/>
    <mergeCell ref="N34:N35"/>
    <mergeCell ref="O34:O35"/>
    <mergeCell ref="P34:P35"/>
    <mergeCell ref="B34:B35"/>
    <mergeCell ref="C34:C35"/>
    <mergeCell ref="D34:D35"/>
    <mergeCell ref="E34:E35"/>
    <mergeCell ref="F34:F35"/>
    <mergeCell ref="G34:G35"/>
    <mergeCell ref="BI32:BI33"/>
    <mergeCell ref="BJ32:BJ33"/>
    <mergeCell ref="BK32:BK33"/>
    <mergeCell ref="BL32:BL33"/>
    <mergeCell ref="BM32:BM33"/>
    <mergeCell ref="BN32:BN33"/>
    <mergeCell ref="AZ32:AZ33"/>
    <mergeCell ref="BA32:BA33"/>
    <mergeCell ref="BB32:BB33"/>
    <mergeCell ref="BC32:BC33"/>
    <mergeCell ref="BG32:BG33"/>
    <mergeCell ref="BH32:BH33"/>
    <mergeCell ref="AP32:AP33"/>
    <mergeCell ref="AQ32:AQ33"/>
    <mergeCell ref="AV32:AV33"/>
    <mergeCell ref="AW32:AW33"/>
    <mergeCell ref="AX32:AX33"/>
    <mergeCell ref="AY32:AY33"/>
    <mergeCell ref="AJ32:AJ33"/>
    <mergeCell ref="AK32:AK33"/>
    <mergeCell ref="AL32:AL33"/>
    <mergeCell ref="AM32:AM33"/>
    <mergeCell ref="AN32:AN33"/>
    <mergeCell ref="AO32:AO33"/>
    <mergeCell ref="AA32:AA33"/>
    <mergeCell ref="AB32:AB33"/>
    <mergeCell ref="AC32:AC33"/>
    <mergeCell ref="AD32:AD33"/>
    <mergeCell ref="AE32:AE33"/>
    <mergeCell ref="AF32:AF33"/>
    <mergeCell ref="Q32:Q33"/>
    <mergeCell ref="R32:R33"/>
    <mergeCell ref="S32:S33"/>
    <mergeCell ref="T32:T33"/>
    <mergeCell ref="Y32:Y33"/>
    <mergeCell ref="Z32:Z33"/>
    <mergeCell ref="H32:H33"/>
    <mergeCell ref="I32:I33"/>
    <mergeCell ref="M32:M33"/>
    <mergeCell ref="N32:N33"/>
    <mergeCell ref="O32:O33"/>
    <mergeCell ref="P32:P33"/>
    <mergeCell ref="B32:B33"/>
    <mergeCell ref="C32:C33"/>
    <mergeCell ref="D32:D33"/>
    <mergeCell ref="E32:E33"/>
    <mergeCell ref="F32:F33"/>
    <mergeCell ref="G32:G33"/>
    <mergeCell ref="BI30:BI31"/>
    <mergeCell ref="BJ30:BJ31"/>
    <mergeCell ref="BK30:BK31"/>
    <mergeCell ref="BL30:BL31"/>
    <mergeCell ref="BM30:BM31"/>
    <mergeCell ref="BN30:BN31"/>
    <mergeCell ref="AZ30:AZ31"/>
    <mergeCell ref="BA30:BA31"/>
    <mergeCell ref="BB30:BB31"/>
    <mergeCell ref="BC30:BC31"/>
    <mergeCell ref="BG30:BG31"/>
    <mergeCell ref="BH30:BH31"/>
    <mergeCell ref="AP30:AP31"/>
    <mergeCell ref="AQ30:AQ31"/>
    <mergeCell ref="AV30:AV31"/>
    <mergeCell ref="AW30:AW31"/>
    <mergeCell ref="AX30:AX31"/>
    <mergeCell ref="AY30:AY31"/>
    <mergeCell ref="AJ30:AJ31"/>
    <mergeCell ref="AK30:AK31"/>
    <mergeCell ref="AL30:AL31"/>
    <mergeCell ref="AM30:AM31"/>
    <mergeCell ref="AN30:AN31"/>
    <mergeCell ref="AO30:AO31"/>
    <mergeCell ref="AA30:AA31"/>
    <mergeCell ref="AB30:AB31"/>
    <mergeCell ref="AC30:AC31"/>
    <mergeCell ref="AD30:AD31"/>
    <mergeCell ref="AE30:AE31"/>
    <mergeCell ref="AF30:AF31"/>
    <mergeCell ref="Q30:Q31"/>
    <mergeCell ref="R30:R31"/>
    <mergeCell ref="S30:S31"/>
    <mergeCell ref="T30:T31"/>
    <mergeCell ref="Y30:Y31"/>
    <mergeCell ref="Z30:Z31"/>
    <mergeCell ref="H30:H31"/>
    <mergeCell ref="I30:I31"/>
    <mergeCell ref="M30:M31"/>
    <mergeCell ref="N30:N31"/>
    <mergeCell ref="O30:O31"/>
    <mergeCell ref="P30:P31"/>
    <mergeCell ref="B30:B31"/>
    <mergeCell ref="C30:C31"/>
    <mergeCell ref="D30:D31"/>
    <mergeCell ref="E30:E31"/>
    <mergeCell ref="F30:F31"/>
    <mergeCell ref="G30:G31"/>
    <mergeCell ref="BI17:BI18"/>
    <mergeCell ref="BJ17:BJ18"/>
    <mergeCell ref="BK17:BK18"/>
    <mergeCell ref="BL17:BL18"/>
    <mergeCell ref="BM17:BM18"/>
    <mergeCell ref="AA17:AA18"/>
    <mergeCell ref="AB17:AB18"/>
    <mergeCell ref="AC17:AC18"/>
    <mergeCell ref="AD17:AD18"/>
    <mergeCell ref="AE17:AE18"/>
    <mergeCell ref="AF17:AF18"/>
    <mergeCell ref="Q17:Q18"/>
    <mergeCell ref="R17:R18"/>
    <mergeCell ref="S17:S18"/>
    <mergeCell ref="T17:T18"/>
    <mergeCell ref="Y17:Y18"/>
    <mergeCell ref="Z17:Z18"/>
    <mergeCell ref="H17:H18"/>
    <mergeCell ref="I17:I18"/>
    <mergeCell ref="M17:M18"/>
    <mergeCell ref="BN17:BN18"/>
    <mergeCell ref="AZ17:AZ18"/>
    <mergeCell ref="BA17:BA18"/>
    <mergeCell ref="BB17:BB18"/>
    <mergeCell ref="BC17:BC18"/>
    <mergeCell ref="BG17:BG18"/>
    <mergeCell ref="BH17:BH18"/>
    <mergeCell ref="AP17:AP18"/>
    <mergeCell ref="AQ17:AQ18"/>
    <mergeCell ref="AV17:AV18"/>
    <mergeCell ref="AW17:AW18"/>
    <mergeCell ref="AX17:AX18"/>
    <mergeCell ref="AY17:AY18"/>
    <mergeCell ref="AJ17:AJ18"/>
    <mergeCell ref="AK17:AK18"/>
    <mergeCell ref="AL17:AL18"/>
    <mergeCell ref="AM17:AM18"/>
    <mergeCell ref="AN17:AN18"/>
    <mergeCell ref="AO17:AO18"/>
    <mergeCell ref="BK15:BK16"/>
    <mergeCell ref="BL15:BL16"/>
    <mergeCell ref="BM15:BM16"/>
    <mergeCell ref="BN15:BN16"/>
    <mergeCell ref="AZ15:AZ16"/>
    <mergeCell ref="BA15:BA16"/>
    <mergeCell ref="BB15:BB16"/>
    <mergeCell ref="BC15:BC16"/>
    <mergeCell ref="BG15:BG16"/>
    <mergeCell ref="BH15:BH16"/>
    <mergeCell ref="AP15:AP16"/>
    <mergeCell ref="AQ15:AQ16"/>
    <mergeCell ref="AV15:AV16"/>
    <mergeCell ref="AW15:AW16"/>
    <mergeCell ref="AX15:AX16"/>
    <mergeCell ref="AY15:AY16"/>
    <mergeCell ref="AJ15:AJ16"/>
    <mergeCell ref="AK15:AK16"/>
    <mergeCell ref="AL15:AL16"/>
    <mergeCell ref="AM15:AM16"/>
    <mergeCell ref="AN15:AN16"/>
    <mergeCell ref="H15:H16"/>
    <mergeCell ref="I15:I16"/>
    <mergeCell ref="M15:M16"/>
    <mergeCell ref="N15:N16"/>
    <mergeCell ref="O15:O16"/>
    <mergeCell ref="P15:P16"/>
    <mergeCell ref="N17:N18"/>
    <mergeCell ref="O17:O18"/>
    <mergeCell ref="P17:P18"/>
    <mergeCell ref="B17:B18"/>
    <mergeCell ref="C17:C18"/>
    <mergeCell ref="D17:D18"/>
    <mergeCell ref="E17:E18"/>
    <mergeCell ref="F17:F18"/>
    <mergeCell ref="G17:G18"/>
    <mergeCell ref="BI15:BI16"/>
    <mergeCell ref="BJ15:BJ16"/>
    <mergeCell ref="BN13:BN14"/>
    <mergeCell ref="AZ13:AZ14"/>
    <mergeCell ref="BA13:BA14"/>
    <mergeCell ref="BB13:BB14"/>
    <mergeCell ref="BC13:BC14"/>
    <mergeCell ref="BG13:BG14"/>
    <mergeCell ref="BH13:BH14"/>
    <mergeCell ref="AP13:AP14"/>
    <mergeCell ref="AQ13:AQ14"/>
    <mergeCell ref="AV13:AV14"/>
    <mergeCell ref="AW13:AW14"/>
    <mergeCell ref="AX13:AX14"/>
    <mergeCell ref="AY13:AY14"/>
    <mergeCell ref="AJ13:AJ14"/>
    <mergeCell ref="AK13:AK14"/>
    <mergeCell ref="AL13:AL14"/>
    <mergeCell ref="AM13:AM14"/>
    <mergeCell ref="AN13:AN14"/>
    <mergeCell ref="AO13:AO14"/>
    <mergeCell ref="N13:N14"/>
    <mergeCell ref="O13:O14"/>
    <mergeCell ref="P13:P14"/>
    <mergeCell ref="B5:E5"/>
    <mergeCell ref="G5:J5"/>
    <mergeCell ref="Y5:AB5"/>
    <mergeCell ref="B15:B16"/>
    <mergeCell ref="C15:C16"/>
    <mergeCell ref="D15:D16"/>
    <mergeCell ref="E15:E16"/>
    <mergeCell ref="F15:F16"/>
    <mergeCell ref="G15:G16"/>
    <mergeCell ref="BI13:BI14"/>
    <mergeCell ref="BJ13:BJ14"/>
    <mergeCell ref="BK13:BK14"/>
    <mergeCell ref="BL13:BL14"/>
    <mergeCell ref="BM13:BM14"/>
    <mergeCell ref="AA13:AA14"/>
    <mergeCell ref="AB13:AB14"/>
    <mergeCell ref="AO15:AO16"/>
    <mergeCell ref="AA15:AA16"/>
    <mergeCell ref="AB15:AB16"/>
    <mergeCell ref="AC15:AC16"/>
    <mergeCell ref="AD15:AD16"/>
    <mergeCell ref="AE15:AE16"/>
    <mergeCell ref="AF15:AF16"/>
    <mergeCell ref="Q15:Q16"/>
    <mergeCell ref="R15:R16"/>
    <mergeCell ref="S15:S16"/>
    <mergeCell ref="T15:T16"/>
    <mergeCell ref="Y15:Y16"/>
    <mergeCell ref="Z15:Z16"/>
    <mergeCell ref="AV5:AY5"/>
    <mergeCell ref="B13:B14"/>
    <mergeCell ref="C13:C14"/>
    <mergeCell ref="D13:D14"/>
    <mergeCell ref="E13:E14"/>
    <mergeCell ref="F13:F14"/>
    <mergeCell ref="G13:G14"/>
    <mergeCell ref="BA3:BF3"/>
    <mergeCell ref="B4:E4"/>
    <mergeCell ref="G4:J4"/>
    <mergeCell ref="N4:S4"/>
    <mergeCell ref="Y4:AB4"/>
    <mergeCell ref="AV4:AY4"/>
    <mergeCell ref="B3:E3"/>
    <mergeCell ref="G3:L3"/>
    <mergeCell ref="M3:S3"/>
    <mergeCell ref="Y3:AB3"/>
    <mergeCell ref="AD3:AI3"/>
    <mergeCell ref="AV3:AY3"/>
    <mergeCell ref="AC13:AC14"/>
    <mergeCell ref="AD13:AD14"/>
    <mergeCell ref="AE13:AE14"/>
    <mergeCell ref="AF13:AF14"/>
    <mergeCell ref="Q13:Q14"/>
    <mergeCell ref="R13:R14"/>
    <mergeCell ref="S13:S14"/>
    <mergeCell ref="T13:T14"/>
    <mergeCell ref="Y13:Y14"/>
    <mergeCell ref="Z13:Z14"/>
    <mergeCell ref="H13:H14"/>
    <mergeCell ref="I13:I14"/>
    <mergeCell ref="M13:M14"/>
  </mergeCells>
  <phoneticPr fontId="2"/>
  <conditionalFormatting sqref="C12:I12 C29:I29 C46:I46 C63:I63 C80:I80">
    <cfRule type="containsText" dxfId="1003" priority="532" operator="containsText" text="土">
      <formula>NOT(ISERROR(SEARCH("土",C12)))</formula>
    </cfRule>
  </conditionalFormatting>
  <conditionalFormatting sqref="C15:I18">
    <cfRule type="containsText" dxfId="1002" priority="530" operator="containsText" text="休">
      <formula>NOT(ISERROR(SEARCH("休",C15)))</formula>
    </cfRule>
    <cfRule type="containsText" dxfId="1001" priority="542" operator="containsText" text="雨">
      <formula>NOT(ISERROR(SEARCH("雨",C15)))</formula>
    </cfRule>
  </conditionalFormatting>
  <conditionalFormatting sqref="C32:I35">
    <cfRule type="containsText" dxfId="1000" priority="155" operator="containsText" text="雨">
      <formula>NOT(ISERROR(SEARCH("雨",C32)))</formula>
    </cfRule>
    <cfRule type="containsText" dxfId="999" priority="541" operator="containsText" text="休">
      <formula>NOT(ISERROR(SEARCH("休",C32)))</formula>
    </cfRule>
  </conditionalFormatting>
  <conditionalFormatting sqref="C49:I52">
    <cfRule type="containsText" dxfId="998" priority="540" operator="containsText" text="雨">
      <formula>NOT(ISERROR(SEARCH("雨",C49)))</formula>
    </cfRule>
    <cfRule type="containsText" dxfId="997" priority="539" operator="containsText" text="休">
      <formula>NOT(ISERROR(SEARCH("休",C49)))</formula>
    </cfRule>
  </conditionalFormatting>
  <conditionalFormatting sqref="C66:I69">
    <cfRule type="containsText" dxfId="996" priority="538" operator="containsText" text="雨">
      <formula>NOT(ISERROR(SEARCH("雨",C66)))</formula>
    </cfRule>
    <cfRule type="containsText" dxfId="995" priority="537" operator="containsText" text="休">
      <formula>NOT(ISERROR(SEARCH("休",C66)))</formula>
    </cfRule>
  </conditionalFormatting>
  <conditionalFormatting sqref="C83:I86">
    <cfRule type="containsText" dxfId="994" priority="536" operator="containsText" text="雨">
      <formula>NOT(ISERROR(SEARCH("雨",C83)))</formula>
    </cfRule>
    <cfRule type="containsText" dxfId="993" priority="535" operator="containsText" text="休">
      <formula>NOT(ISERROR(SEARCH("休",C83)))</formula>
    </cfRule>
  </conditionalFormatting>
  <conditionalFormatting sqref="C100:I103">
    <cfRule type="containsText" dxfId="992" priority="529" operator="containsText" text="雨">
      <formula>NOT(ISERROR(SEARCH("雨",C100)))</formula>
    </cfRule>
    <cfRule type="containsText" dxfId="991" priority="527" operator="containsText" text="休">
      <formula>NOT(ISERROR(SEARCH("休",C100)))</formula>
    </cfRule>
  </conditionalFormatting>
  <conditionalFormatting sqref="C117:I120">
    <cfRule type="containsText" dxfId="990" priority="513" operator="containsText" text="休">
      <formula>NOT(ISERROR(SEARCH("休",C117)))</formula>
    </cfRule>
    <cfRule type="containsText" dxfId="989" priority="515" operator="containsText" text="雨">
      <formula>NOT(ISERROR(SEARCH("雨",C117)))</formula>
    </cfRule>
  </conditionalFormatting>
  <conditionalFormatting sqref="C134:I137">
    <cfRule type="containsText" dxfId="988" priority="511" operator="containsText" text="休">
      <formula>NOT(ISERROR(SEARCH("休",C134)))</formula>
    </cfRule>
  </conditionalFormatting>
  <conditionalFormatting sqref="C149:I149">
    <cfRule type="containsText" dxfId="987" priority="508" operator="containsText" text="土,日">
      <formula>NOT(ISERROR(SEARCH("土,日",C149)))</formula>
    </cfRule>
  </conditionalFormatting>
  <conditionalFormatting sqref="C152:I155">
    <cfRule type="containsText" dxfId="986" priority="510" operator="containsText" text="休">
      <formula>NOT(ISERROR(SEARCH("休",C152)))</formula>
    </cfRule>
    <cfRule type="containsText" dxfId="985" priority="509" operator="containsText" text="休">
      <formula>NOT(ISERROR(SEARCH("休",C152)))</formula>
    </cfRule>
  </conditionalFormatting>
  <conditionalFormatting sqref="H12 H29 H46 H63 H80 H97 H114 H131 S12 S29 S46 S63 S80 S97 S114 S131">
    <cfRule type="containsText" dxfId="984" priority="440" operator="containsText" text="土">
      <formula>NOT(ISERROR(SEARCH("土",H12)))</formula>
    </cfRule>
  </conditionalFormatting>
  <conditionalFormatting sqref="H12">
    <cfRule type="containsText" dxfId="983" priority="531" operator="containsText" text="土">
      <formula>NOT(ISERROR(SEARCH("土",H12)))</formula>
    </cfRule>
  </conditionalFormatting>
  <conditionalFormatting sqref="H36:H39">
    <cfRule type="containsText" dxfId="982" priority="387" operator="containsText" text="休">
      <formula>NOT(ISERROR(SEARCH("休",H36)))</formula>
    </cfRule>
    <cfRule type="containsText" dxfId="981" priority="386" operator="containsText" text="休">
      <formula>NOT(ISERROR(SEARCH("休",H36)))</formula>
    </cfRule>
  </conditionalFormatting>
  <conditionalFormatting sqref="H53:H56">
    <cfRule type="containsText" dxfId="980" priority="334" operator="containsText" text="休">
      <formula>NOT(ISERROR(SEARCH("休",H53)))</formula>
    </cfRule>
    <cfRule type="containsText" dxfId="979" priority="335" operator="containsText" text="休">
      <formula>NOT(ISERROR(SEARCH("休",H53)))</formula>
    </cfRule>
    <cfRule type="containsText" dxfId="978" priority="336" operator="containsText" text="休">
      <formula>NOT(ISERROR(SEARCH("休",H53)))</formula>
    </cfRule>
    <cfRule type="containsText" dxfId="977" priority="337" operator="containsText" text="休">
      <formula>NOT(ISERROR(SEARCH("休",H53)))</formula>
    </cfRule>
    <cfRule type="containsText" dxfId="976" priority="338" operator="containsText" text="休">
      <formula>NOT(ISERROR(SEARCH("休",H53)))</formula>
    </cfRule>
  </conditionalFormatting>
  <conditionalFormatting sqref="H70:H73">
    <cfRule type="containsText" dxfId="975" priority="308" operator="containsText" text="休">
      <formula>NOT(ISERROR(SEARCH("休",H70)))</formula>
    </cfRule>
    <cfRule type="containsText" dxfId="974" priority="307" operator="containsText" text="休">
      <formula>NOT(ISERROR(SEARCH("休",H70)))</formula>
    </cfRule>
    <cfRule type="containsText" dxfId="973" priority="306" operator="containsText" text="休">
      <formula>NOT(ISERROR(SEARCH("休",H70)))</formula>
    </cfRule>
    <cfRule type="containsText" dxfId="972" priority="305" operator="containsText" text="休">
      <formula>NOT(ISERROR(SEARCH("休",H70)))</formula>
    </cfRule>
    <cfRule type="containsText" dxfId="971" priority="304" operator="containsText" text="休">
      <formula>NOT(ISERROR(SEARCH("休",H70)))</formula>
    </cfRule>
  </conditionalFormatting>
  <conditionalFormatting sqref="H87:H90">
    <cfRule type="containsText" dxfId="970" priority="278" operator="containsText" text="休">
      <formula>NOT(ISERROR(SEARCH("休",H87)))</formula>
    </cfRule>
    <cfRule type="containsText" dxfId="969" priority="274" operator="containsText" text="休">
      <formula>NOT(ISERROR(SEARCH("休",H87)))</formula>
    </cfRule>
    <cfRule type="containsText" dxfId="968" priority="277" operator="containsText" text="休">
      <formula>NOT(ISERROR(SEARCH("休",H87)))</formula>
    </cfRule>
    <cfRule type="containsText" dxfId="967" priority="275" operator="containsText" text="休">
      <formula>NOT(ISERROR(SEARCH("休",H87)))</formula>
    </cfRule>
    <cfRule type="containsText" dxfId="966" priority="276" operator="containsText" text="休">
      <formula>NOT(ISERROR(SEARCH("休",H87)))</formula>
    </cfRule>
  </conditionalFormatting>
  <conditionalFormatting sqref="H104:H107">
    <cfRule type="containsText" dxfId="965" priority="229" operator="containsText" text="休">
      <formula>NOT(ISERROR(SEARCH("休",H104)))</formula>
    </cfRule>
    <cfRule type="containsText" dxfId="964" priority="230" operator="containsText" text="休">
      <formula>NOT(ISERROR(SEARCH("休",H104)))</formula>
    </cfRule>
    <cfRule type="containsText" dxfId="963" priority="231" operator="containsText" text="休">
      <formula>NOT(ISERROR(SEARCH("休",H104)))</formula>
    </cfRule>
    <cfRule type="containsText" dxfId="962" priority="232" operator="containsText" text="休">
      <formula>NOT(ISERROR(SEARCH("休",H104)))</formula>
    </cfRule>
    <cfRule type="containsText" dxfId="961" priority="233" operator="containsText" text="休">
      <formula>NOT(ISERROR(SEARCH("休",H104)))</formula>
    </cfRule>
  </conditionalFormatting>
  <conditionalFormatting sqref="H121:H124">
    <cfRule type="containsText" dxfId="960" priority="216" operator="containsText" text="休">
      <formula>NOT(ISERROR(SEARCH("休",H121)))</formula>
    </cfRule>
    <cfRule type="containsText" dxfId="959" priority="217" operator="containsText" text="休">
      <formula>NOT(ISERROR(SEARCH("休",H121)))</formula>
    </cfRule>
    <cfRule type="containsText" dxfId="958" priority="218" operator="containsText" text="休">
      <formula>NOT(ISERROR(SEARCH("休",H121)))</formula>
    </cfRule>
    <cfRule type="containsText" dxfId="957" priority="214" operator="containsText" text="休">
      <formula>NOT(ISERROR(SEARCH("休",H121)))</formula>
    </cfRule>
    <cfRule type="containsText" dxfId="956" priority="215" operator="containsText" text="休">
      <formula>NOT(ISERROR(SEARCH("休",H121)))</formula>
    </cfRule>
  </conditionalFormatting>
  <conditionalFormatting sqref="H138:H141">
    <cfRule type="containsText" dxfId="955" priority="186" operator="containsText" text="休">
      <formula>NOT(ISERROR(SEARCH("休",H138)))</formula>
    </cfRule>
    <cfRule type="containsText" dxfId="954" priority="184" operator="containsText" text="休">
      <formula>NOT(ISERROR(SEARCH("休",H138)))</formula>
    </cfRule>
    <cfRule type="containsText" dxfId="953" priority="185" operator="containsText" text="休">
      <formula>NOT(ISERROR(SEARCH("休",H138)))</formula>
    </cfRule>
    <cfRule type="containsText" dxfId="952" priority="187" operator="containsText" text="休">
      <formula>NOT(ISERROR(SEARCH("休",H138)))</formula>
    </cfRule>
    <cfRule type="containsText" dxfId="951" priority="188" operator="containsText" text="休">
      <formula>NOT(ISERROR(SEARCH("休",H138)))</formula>
    </cfRule>
  </conditionalFormatting>
  <conditionalFormatting sqref="H152:I155">
    <cfRule type="containsText" dxfId="950" priority="507" operator="containsText" text="休">
      <formula>NOT(ISERROR(SEARCH("休",H152)))</formula>
    </cfRule>
  </conditionalFormatting>
  <conditionalFormatting sqref="I12 I29 I46 I63 I80 I97 I114 I131 T12 T29 T46 T63 T80 T97 T114 T131">
    <cfRule type="containsText" dxfId="949" priority="439" operator="containsText" text="日">
      <formula>NOT(ISERROR(SEARCH("日",I12)))</formula>
    </cfRule>
  </conditionalFormatting>
  <conditionalFormatting sqref="N15:T18">
    <cfRule type="containsText" dxfId="948" priority="533" operator="containsText" text="休">
      <formula>NOT(ISERROR(SEARCH("休",N15)))</formula>
    </cfRule>
    <cfRule type="containsText" dxfId="947" priority="534" operator="containsText" text="雨">
      <formula>NOT(ISERROR(SEARCH("雨",N15)))</formula>
    </cfRule>
  </conditionalFormatting>
  <conditionalFormatting sqref="N32:T35">
    <cfRule type="containsText" dxfId="946" priority="525" operator="containsText" text="休">
      <formula>NOT(ISERROR(SEARCH("休",N32)))</formula>
    </cfRule>
    <cfRule type="containsText" dxfId="945" priority="526" operator="containsText" text="雨">
      <formula>NOT(ISERROR(SEARCH("雨",N32)))</formula>
    </cfRule>
  </conditionalFormatting>
  <conditionalFormatting sqref="N49:T52">
    <cfRule type="containsText" dxfId="944" priority="524" operator="containsText" text="雨">
      <formula>NOT(ISERROR(SEARCH("雨",N49)))</formula>
    </cfRule>
    <cfRule type="containsText" dxfId="943" priority="523" operator="containsText" text="休">
      <formula>NOT(ISERROR(SEARCH("休",N49)))</formula>
    </cfRule>
  </conditionalFormatting>
  <conditionalFormatting sqref="N66:T69 N70:R73 T70:T73 N74:T74">
    <cfRule type="containsText" dxfId="942" priority="522" operator="containsText" text="雨">
      <formula>NOT(ISERROR(SEARCH("雨",N66)))</formula>
    </cfRule>
  </conditionalFormatting>
  <conditionalFormatting sqref="N83:T86">
    <cfRule type="containsText" dxfId="941" priority="520" operator="containsText" text="休">
      <formula>NOT(ISERROR(SEARCH("休",N83)))</formula>
    </cfRule>
    <cfRule type="containsText" dxfId="940" priority="521" operator="containsText" text="雨">
      <formula>NOT(ISERROR(SEARCH("雨",N83)))</formula>
    </cfRule>
  </conditionalFormatting>
  <conditionalFormatting sqref="N100:T103">
    <cfRule type="containsText" dxfId="939" priority="518" operator="containsText" text="休">
      <formula>NOT(ISERROR(SEARCH("休",N100)))</formula>
    </cfRule>
    <cfRule type="containsText" dxfId="938" priority="519" operator="containsText" text="雨">
      <formula>NOT(ISERROR(SEARCH("雨",N100)))</formula>
    </cfRule>
  </conditionalFormatting>
  <conditionalFormatting sqref="N117:T120">
    <cfRule type="containsText" dxfId="937" priority="505" operator="containsText" text="休">
      <formula>NOT(ISERROR(SEARCH("休",N117)))</formula>
    </cfRule>
    <cfRule type="containsText" dxfId="936" priority="506" operator="containsText" text="雨">
      <formula>NOT(ISERROR(SEARCH("雨",N117)))</formula>
    </cfRule>
  </conditionalFormatting>
  <conditionalFormatting sqref="N134:T137">
    <cfRule type="containsText" dxfId="935" priority="504" operator="containsText" text="雨">
      <formula>NOT(ISERROR(SEARCH("雨",N134)))</formula>
    </cfRule>
    <cfRule type="containsText" dxfId="934" priority="503" operator="containsText" text="休">
      <formula>NOT(ISERROR(SEARCH("休",N134)))</formula>
    </cfRule>
  </conditionalFormatting>
  <conditionalFormatting sqref="S19:S22">
    <cfRule type="containsText" dxfId="933" priority="384" operator="containsText" text="休">
      <formula>NOT(ISERROR(SEARCH("休",S19)))</formula>
    </cfRule>
    <cfRule type="containsText" dxfId="932" priority="385" operator="containsText" text="休">
      <formula>NOT(ISERROR(SEARCH("休",S19)))</formula>
    </cfRule>
  </conditionalFormatting>
  <conditionalFormatting sqref="S36:S39">
    <cfRule type="containsText" dxfId="931" priority="359" operator="containsText" text="休">
      <formula>NOT(ISERROR(SEARCH("休",S36)))</formula>
    </cfRule>
    <cfRule type="containsText" dxfId="930" priority="361" operator="containsText" text="休">
      <formula>NOT(ISERROR(SEARCH("休",S36)))</formula>
    </cfRule>
    <cfRule type="containsText" dxfId="929" priority="363" operator="containsText" text="休">
      <formula>NOT(ISERROR(SEARCH("休",S36)))</formula>
    </cfRule>
    <cfRule type="containsText" dxfId="928" priority="362" operator="containsText" text="休">
      <formula>NOT(ISERROR(SEARCH("休",S36)))</formula>
    </cfRule>
    <cfRule type="containsText" dxfId="927" priority="360" operator="containsText" text="休">
      <formula>NOT(ISERROR(SEARCH("休",S36)))</formula>
    </cfRule>
  </conditionalFormatting>
  <conditionalFormatting sqref="S53:S56">
    <cfRule type="containsText" dxfId="926" priority="330" operator="containsText" text="休">
      <formula>NOT(ISERROR(SEARCH("休",S53)))</formula>
    </cfRule>
    <cfRule type="containsText" dxfId="925" priority="331" operator="containsText" text="休">
      <formula>NOT(ISERROR(SEARCH("休",S53)))</formula>
    </cfRule>
    <cfRule type="containsText" dxfId="924" priority="329" operator="containsText" text="休">
      <formula>NOT(ISERROR(SEARCH("休",S53)))</formula>
    </cfRule>
    <cfRule type="containsText" dxfId="923" priority="332" operator="containsText" text="休">
      <formula>NOT(ISERROR(SEARCH("休",S53)))</formula>
    </cfRule>
    <cfRule type="containsText" dxfId="922" priority="333" operator="containsText" text="休">
      <formula>NOT(ISERROR(SEARCH("休",S53)))</formula>
    </cfRule>
  </conditionalFormatting>
  <conditionalFormatting sqref="S70:S73">
    <cfRule type="containsText" dxfId="921" priority="303" operator="containsText" text="休">
      <formula>NOT(ISERROR(SEARCH("休",S70)))</formula>
    </cfRule>
    <cfRule type="containsText" dxfId="920" priority="300" operator="containsText" text="休">
      <formula>NOT(ISERROR(SEARCH("休",S70)))</formula>
    </cfRule>
    <cfRule type="containsText" dxfId="919" priority="299" operator="containsText" text="休">
      <formula>NOT(ISERROR(SEARCH("休",S70)))</formula>
    </cfRule>
    <cfRule type="containsText" dxfId="918" priority="302" operator="containsText" text="休">
      <formula>NOT(ISERROR(SEARCH("休",S70)))</formula>
    </cfRule>
  </conditionalFormatting>
  <conditionalFormatting sqref="S87:S90">
    <cfRule type="containsText" dxfId="917" priority="269" operator="containsText" text="休">
      <formula>NOT(ISERROR(SEARCH("休",S87)))</formula>
    </cfRule>
    <cfRule type="containsText" dxfId="916" priority="272" operator="containsText" text="休">
      <formula>NOT(ISERROR(SEARCH("休",S87)))</formula>
    </cfRule>
    <cfRule type="containsText" dxfId="915" priority="273" operator="containsText" text="休">
      <formula>NOT(ISERROR(SEARCH("休",S87)))</formula>
    </cfRule>
    <cfRule type="containsText" dxfId="914" priority="270" operator="containsText" text="休">
      <formula>NOT(ISERROR(SEARCH("休",S87)))</formula>
    </cfRule>
  </conditionalFormatting>
  <conditionalFormatting sqref="S104:S107">
    <cfRule type="containsText" dxfId="913" priority="225" operator="containsText" text="休">
      <formula>NOT(ISERROR(SEARCH("休",S104)))</formula>
    </cfRule>
    <cfRule type="containsText" dxfId="912" priority="226" operator="containsText" text="休">
      <formula>NOT(ISERROR(SEARCH("休",S104)))</formula>
    </cfRule>
    <cfRule type="containsText" dxfId="911" priority="228" operator="containsText" text="休">
      <formula>NOT(ISERROR(SEARCH("休",S104)))</formula>
    </cfRule>
    <cfRule type="containsText" dxfId="910" priority="227" operator="containsText" text="休">
      <formula>NOT(ISERROR(SEARCH("休",S104)))</formula>
    </cfRule>
    <cfRule type="containsText" dxfId="909" priority="224" operator="containsText" text="休">
      <formula>NOT(ISERROR(SEARCH("休",S104)))</formula>
    </cfRule>
  </conditionalFormatting>
  <conditionalFormatting sqref="S121:S124">
    <cfRule type="containsText" dxfId="908" priority="210" operator="containsText" text="休">
      <formula>NOT(ISERROR(SEARCH("休",S121)))</formula>
    </cfRule>
    <cfRule type="containsText" dxfId="907" priority="212" operator="containsText" text="休">
      <formula>NOT(ISERROR(SEARCH("休",S121)))</formula>
    </cfRule>
    <cfRule type="containsText" dxfId="906" priority="213" operator="containsText" text="休">
      <formula>NOT(ISERROR(SEARCH("休",S121)))</formula>
    </cfRule>
    <cfRule type="containsText" dxfId="905" priority="209" operator="containsText" text="休">
      <formula>NOT(ISERROR(SEARCH("休",S121)))</formula>
    </cfRule>
  </conditionalFormatting>
  <conditionalFormatting sqref="S138:S141">
    <cfRule type="containsText" dxfId="904" priority="180" operator="containsText" text="休">
      <formula>NOT(ISERROR(SEARCH("休",S138)))</formula>
    </cfRule>
    <cfRule type="containsText" dxfId="903" priority="179" operator="containsText" text="休">
      <formula>NOT(ISERROR(SEARCH("休",S138)))</formula>
    </cfRule>
    <cfRule type="containsText" dxfId="902" priority="183" operator="containsText" text="休">
      <formula>NOT(ISERROR(SEARCH("休",S138)))</formula>
    </cfRule>
    <cfRule type="containsText" dxfId="901" priority="182" operator="containsText" text="休">
      <formula>NOT(ISERROR(SEARCH("休",S138)))</formula>
    </cfRule>
  </conditionalFormatting>
  <conditionalFormatting sqref="S66:T74">
    <cfRule type="containsText" dxfId="900" priority="301" operator="containsText" text="休">
      <formula>NOT(ISERROR(SEARCH("休",S66)))</formula>
    </cfRule>
  </conditionalFormatting>
  <conditionalFormatting sqref="S87:T91">
    <cfRule type="containsText" dxfId="899" priority="271" operator="containsText" text="休">
      <formula>NOT(ISERROR(SEARCH("休",S87)))</formula>
    </cfRule>
  </conditionalFormatting>
  <conditionalFormatting sqref="S121:T125">
    <cfRule type="containsText" dxfId="898" priority="211" operator="containsText" text="休">
      <formula>NOT(ISERROR(SEARCH("休",S121)))</formula>
    </cfRule>
  </conditionalFormatting>
  <conditionalFormatting sqref="S138:T142">
    <cfRule type="containsText" dxfId="897" priority="181" operator="containsText" text="休">
      <formula>NOT(ISERROR(SEARCH("休",S138)))</formula>
    </cfRule>
  </conditionalFormatting>
  <conditionalFormatting sqref="U3">
    <cfRule type="containsText" dxfId="896" priority="157" operator="containsText" text="達成">
      <formula>NOT(ISERROR(SEARCH("達成",U3)))</formula>
    </cfRule>
    <cfRule type="containsText" dxfId="895" priority="156" operator="containsText" text="未達成">
      <formula>NOT(ISERROR(SEARCH("未達成",U3)))</formula>
    </cfRule>
  </conditionalFormatting>
  <conditionalFormatting sqref="Z15:AF18">
    <cfRule type="containsText" dxfId="894" priority="502" operator="containsText" text="雨">
      <formula>NOT(ISERROR(SEARCH("雨",Z15)))</formula>
    </cfRule>
    <cfRule type="containsText" dxfId="893" priority="501" operator="containsText" text="休">
      <formula>NOT(ISERROR(SEARCH("休",Z15)))</formula>
    </cfRule>
  </conditionalFormatting>
  <conditionalFormatting sqref="Z32:AF35">
    <cfRule type="containsText" dxfId="892" priority="516" operator="containsText" text="休">
      <formula>NOT(ISERROR(SEARCH("休",Z32)))</formula>
    </cfRule>
    <cfRule type="containsText" dxfId="891" priority="517" operator="containsText" text="雨">
      <formula>NOT(ISERROR(SEARCH("雨",Z32)))</formula>
    </cfRule>
  </conditionalFormatting>
  <conditionalFormatting sqref="Z49:AF52">
    <cfRule type="containsText" dxfId="890" priority="500" operator="containsText" text="雨">
      <formula>NOT(ISERROR(SEARCH("雨",Z49)))</formula>
    </cfRule>
    <cfRule type="containsText" dxfId="889" priority="499" operator="containsText" text="休">
      <formula>NOT(ISERROR(SEARCH("休",Z49)))</formula>
    </cfRule>
  </conditionalFormatting>
  <conditionalFormatting sqref="Z66:AF69">
    <cfRule type="containsText" dxfId="888" priority="497" operator="containsText" text="休">
      <formula>NOT(ISERROR(SEARCH("休",Z66)))</formula>
    </cfRule>
    <cfRule type="containsText" dxfId="887" priority="498" operator="containsText" text="雨">
      <formula>NOT(ISERROR(SEARCH("雨",Z66)))</formula>
    </cfRule>
  </conditionalFormatting>
  <conditionalFormatting sqref="Z83:AF86">
    <cfRule type="containsText" dxfId="886" priority="496" operator="containsText" text="雨">
      <formula>NOT(ISERROR(SEARCH("雨",Z83)))</formula>
    </cfRule>
    <cfRule type="containsText" dxfId="885" priority="495" operator="containsText" text="休">
      <formula>NOT(ISERROR(SEARCH("休",Z83)))</formula>
    </cfRule>
  </conditionalFormatting>
  <conditionalFormatting sqref="Z100:AF103">
    <cfRule type="containsText" dxfId="884" priority="493" operator="containsText" text="休">
      <formula>NOT(ISERROR(SEARCH("休",Z100)))</formula>
    </cfRule>
    <cfRule type="containsText" dxfId="883" priority="494" operator="containsText" text="雨">
      <formula>NOT(ISERROR(SEARCH("雨",Z100)))</formula>
    </cfRule>
  </conditionalFormatting>
  <conditionalFormatting sqref="Z117:AF120">
    <cfRule type="containsText" dxfId="882" priority="492" operator="containsText" text="雨">
      <formula>NOT(ISERROR(SEARCH("雨",Z117)))</formula>
    </cfRule>
    <cfRule type="containsText" dxfId="881" priority="491" operator="containsText" text="休">
      <formula>NOT(ISERROR(SEARCH("休",Z117)))</formula>
    </cfRule>
  </conditionalFormatting>
  <conditionalFormatting sqref="Z134:AF135">
    <cfRule type="containsText" dxfId="880" priority="489" operator="containsText" text="休">
      <formula>NOT(ISERROR(SEARCH("休",Z134)))</formula>
    </cfRule>
  </conditionalFormatting>
  <conditionalFormatting sqref="Z134:AF137">
    <cfRule type="containsText" dxfId="879" priority="490" operator="containsText" text="雨">
      <formula>NOT(ISERROR(SEARCH("雨",Z134)))</formula>
    </cfRule>
  </conditionalFormatting>
  <conditionalFormatting sqref="AE19:AE22">
    <cfRule type="containsText" dxfId="878" priority="379" operator="containsText" text="休">
      <formula>NOT(ISERROR(SEARCH("休",AE19)))</formula>
    </cfRule>
    <cfRule type="containsText" dxfId="877" priority="380" operator="containsText" text="休">
      <formula>NOT(ISERROR(SEARCH("休",AE19)))</formula>
    </cfRule>
    <cfRule type="containsText" dxfId="876" priority="382" operator="containsText" text="休">
      <formula>NOT(ISERROR(SEARCH("休",AE19)))</formula>
    </cfRule>
    <cfRule type="containsText" dxfId="875" priority="383" operator="containsText" text="休">
      <formula>NOT(ISERROR(SEARCH("休",AE19)))</formula>
    </cfRule>
  </conditionalFormatting>
  <conditionalFormatting sqref="AE36:AE39">
    <cfRule type="containsText" dxfId="874" priority="356" operator="containsText" text="休">
      <formula>NOT(ISERROR(SEARCH("休",AE36)))</formula>
    </cfRule>
    <cfRule type="containsText" dxfId="873" priority="354" operator="containsText" text="休">
      <formula>NOT(ISERROR(SEARCH("休",AE36)))</formula>
    </cfRule>
    <cfRule type="containsText" dxfId="872" priority="355" operator="containsText" text="休">
      <formula>NOT(ISERROR(SEARCH("休",AE36)))</formula>
    </cfRule>
    <cfRule type="containsText" dxfId="871" priority="358" operator="containsText" text="休">
      <formula>NOT(ISERROR(SEARCH("休",AE36)))</formula>
    </cfRule>
    <cfRule type="containsText" dxfId="870" priority="357" operator="containsText" text="休">
      <formula>NOT(ISERROR(SEARCH("休",AE36)))</formula>
    </cfRule>
  </conditionalFormatting>
  <conditionalFormatting sqref="AE53:AE56">
    <cfRule type="containsText" dxfId="869" priority="328" operator="containsText" text="休">
      <formula>NOT(ISERROR(SEARCH("休",AE53)))</formula>
    </cfRule>
    <cfRule type="containsText" dxfId="868" priority="324" operator="containsText" text="休">
      <formula>NOT(ISERROR(SEARCH("休",AE53)))</formula>
    </cfRule>
    <cfRule type="containsText" dxfId="867" priority="325" operator="containsText" text="休">
      <formula>NOT(ISERROR(SEARCH("休",AE53)))</formula>
    </cfRule>
    <cfRule type="containsText" dxfId="866" priority="326" operator="containsText" text="休">
      <formula>NOT(ISERROR(SEARCH("休",AE53)))</formula>
    </cfRule>
    <cfRule type="containsText" dxfId="865" priority="327" operator="containsText" text="休">
      <formula>NOT(ISERROR(SEARCH("休",AE53)))</formula>
    </cfRule>
  </conditionalFormatting>
  <conditionalFormatting sqref="AE70:AE73">
    <cfRule type="containsText" dxfId="864" priority="298" operator="containsText" text="休">
      <formula>NOT(ISERROR(SEARCH("休",AE70)))</formula>
    </cfRule>
    <cfRule type="containsText" dxfId="863" priority="297" operator="containsText" text="休">
      <formula>NOT(ISERROR(SEARCH("休",AE70)))</formula>
    </cfRule>
    <cfRule type="containsText" dxfId="862" priority="296" operator="containsText" text="休">
      <formula>NOT(ISERROR(SEARCH("休",AE70)))</formula>
    </cfRule>
    <cfRule type="containsText" dxfId="861" priority="295" operator="containsText" text="休">
      <formula>NOT(ISERROR(SEARCH("休",AE70)))</formula>
    </cfRule>
    <cfRule type="containsText" dxfId="860" priority="294" operator="containsText" text="休">
      <formula>NOT(ISERROR(SEARCH("休",AE70)))</formula>
    </cfRule>
  </conditionalFormatting>
  <conditionalFormatting sqref="AE87:AE90">
    <cfRule type="containsText" dxfId="859" priority="264" operator="containsText" text="休">
      <formula>NOT(ISERROR(SEARCH("休",AE87)))</formula>
    </cfRule>
    <cfRule type="containsText" dxfId="858" priority="268" operator="containsText" text="休">
      <formula>NOT(ISERROR(SEARCH("休",AE87)))</formula>
    </cfRule>
    <cfRule type="containsText" dxfId="857" priority="266" operator="containsText" text="休">
      <formula>NOT(ISERROR(SEARCH("休",AE87)))</formula>
    </cfRule>
    <cfRule type="containsText" dxfId="856" priority="265" operator="containsText" text="休">
      <formula>NOT(ISERROR(SEARCH("休",AE87)))</formula>
    </cfRule>
    <cfRule type="containsText" dxfId="855" priority="267" operator="containsText" text="休">
      <formula>NOT(ISERROR(SEARCH("休",AE87)))</formula>
    </cfRule>
  </conditionalFormatting>
  <conditionalFormatting sqref="AE104:AE107">
    <cfRule type="containsText" dxfId="854" priority="219" operator="containsText" text="休">
      <formula>NOT(ISERROR(SEARCH("休",AE104)))</formula>
    </cfRule>
    <cfRule type="containsText" dxfId="853" priority="223" operator="containsText" text="休">
      <formula>NOT(ISERROR(SEARCH("休",AE104)))</formula>
    </cfRule>
    <cfRule type="containsText" dxfId="852" priority="222" operator="containsText" text="休">
      <formula>NOT(ISERROR(SEARCH("休",AE104)))</formula>
    </cfRule>
    <cfRule type="containsText" dxfId="851" priority="221" operator="containsText" text="休">
      <formula>NOT(ISERROR(SEARCH("休",AE104)))</formula>
    </cfRule>
    <cfRule type="containsText" dxfId="850" priority="220" operator="containsText" text="休">
      <formula>NOT(ISERROR(SEARCH("休",AE104)))</formula>
    </cfRule>
  </conditionalFormatting>
  <conditionalFormatting sqref="AE121:AE124">
    <cfRule type="containsText" dxfId="849" priority="206" operator="containsText" text="休">
      <formula>NOT(ISERROR(SEARCH("休",AE121)))</formula>
    </cfRule>
    <cfRule type="containsText" dxfId="848" priority="204" operator="containsText" text="休">
      <formula>NOT(ISERROR(SEARCH("休",AE121)))</formula>
    </cfRule>
    <cfRule type="containsText" dxfId="847" priority="205" operator="containsText" text="休">
      <formula>NOT(ISERROR(SEARCH("休",AE121)))</formula>
    </cfRule>
    <cfRule type="containsText" dxfId="846" priority="207" operator="containsText" text="休">
      <formula>NOT(ISERROR(SEARCH("休",AE121)))</formula>
    </cfRule>
    <cfRule type="containsText" dxfId="845" priority="208" operator="containsText" text="休">
      <formula>NOT(ISERROR(SEARCH("休",AE121)))</formula>
    </cfRule>
  </conditionalFormatting>
  <conditionalFormatting sqref="AE138:AE141">
    <cfRule type="containsText" dxfId="844" priority="177" operator="containsText" text="休">
      <formula>NOT(ISERROR(SEARCH("休",AE138)))</formula>
    </cfRule>
    <cfRule type="containsText" dxfId="843" priority="178" operator="containsText" text="休">
      <formula>NOT(ISERROR(SEARCH("休",AE138)))</formula>
    </cfRule>
    <cfRule type="containsText" dxfId="842" priority="175" operator="containsText" text="休">
      <formula>NOT(ISERROR(SEARCH("休",AE138)))</formula>
    </cfRule>
    <cfRule type="containsText" dxfId="841" priority="174" operator="containsText" text="休">
      <formula>NOT(ISERROR(SEARCH("休",AE138)))</formula>
    </cfRule>
    <cfRule type="containsText" dxfId="840" priority="176" operator="containsText" text="休">
      <formula>NOT(ISERROR(SEARCH("休",AE138)))</formula>
    </cfRule>
  </conditionalFormatting>
  <conditionalFormatting sqref="AE19:AF23">
    <cfRule type="containsText" dxfId="839" priority="381" operator="containsText" text="休">
      <formula>NOT(ISERROR(SEARCH("休",AE19)))</formula>
    </cfRule>
  </conditionalFormatting>
  <conditionalFormatting sqref="AK15:AQ18">
    <cfRule type="containsText" dxfId="838" priority="488" operator="containsText" text="雨">
      <formula>NOT(ISERROR(SEARCH("雨",AK15)))</formula>
    </cfRule>
    <cfRule type="containsText" dxfId="837" priority="487" operator="containsText" text="休">
      <formula>NOT(ISERROR(SEARCH("休",AK15)))</formula>
    </cfRule>
  </conditionalFormatting>
  <conditionalFormatting sqref="AK32:AQ35">
    <cfRule type="containsText" dxfId="836" priority="486" operator="containsText" text="雨">
      <formula>NOT(ISERROR(SEARCH("雨",AK32)))</formula>
    </cfRule>
    <cfRule type="containsText" dxfId="835" priority="485" operator="containsText" text="休">
      <formula>NOT(ISERROR(SEARCH("休",AK32)))</formula>
    </cfRule>
  </conditionalFormatting>
  <conditionalFormatting sqref="AK49:AQ52">
    <cfRule type="containsText" dxfId="834" priority="483" operator="containsText" text="休">
      <formula>NOT(ISERROR(SEARCH("休",AK49)))</formula>
    </cfRule>
    <cfRule type="containsText" dxfId="833" priority="484" operator="containsText" text="雨">
      <formula>NOT(ISERROR(SEARCH("雨",AK49)))</formula>
    </cfRule>
  </conditionalFormatting>
  <conditionalFormatting sqref="AK66:AQ69">
    <cfRule type="containsText" dxfId="832" priority="482" operator="containsText" text="雨">
      <formula>NOT(ISERROR(SEARCH("雨",AK66)))</formula>
    </cfRule>
    <cfRule type="containsText" dxfId="831" priority="481" operator="containsText" text="休">
      <formula>NOT(ISERROR(SEARCH("休",AK66)))</formula>
    </cfRule>
  </conditionalFormatting>
  <conditionalFormatting sqref="AK83:AQ86">
    <cfRule type="containsText" dxfId="830" priority="479" operator="containsText" text="休">
      <formula>NOT(ISERROR(SEARCH("休",AK83)))</formula>
    </cfRule>
    <cfRule type="containsText" dxfId="829" priority="480" operator="containsText" text="雨">
      <formula>NOT(ISERROR(SEARCH("雨",AK83)))</formula>
    </cfRule>
  </conditionalFormatting>
  <conditionalFormatting sqref="AK100:AQ103">
    <cfRule type="containsText" dxfId="828" priority="478" operator="containsText" text="雨">
      <formula>NOT(ISERROR(SEARCH("雨",AK100)))</formula>
    </cfRule>
    <cfRule type="containsText" dxfId="827" priority="477" operator="containsText" text="休">
      <formula>NOT(ISERROR(SEARCH("休",AK100)))</formula>
    </cfRule>
  </conditionalFormatting>
  <conditionalFormatting sqref="AK117:AQ120">
    <cfRule type="containsText" dxfId="826" priority="475" operator="containsText" text="休">
      <formula>NOT(ISERROR(SEARCH("休",AK117)))</formula>
    </cfRule>
    <cfRule type="containsText" dxfId="825" priority="476" operator="containsText" text="雨">
      <formula>NOT(ISERROR(SEARCH("雨",AK117)))</formula>
    </cfRule>
  </conditionalFormatting>
  <conditionalFormatting sqref="AK134:AQ137">
    <cfRule type="containsText" dxfId="824" priority="473" operator="containsText" text="休">
      <formula>NOT(ISERROR(SEARCH("休",AK134)))</formula>
    </cfRule>
    <cfRule type="containsText" dxfId="823" priority="474" operator="containsText" text="雨">
      <formula>NOT(ISERROR(SEARCH("雨",AK134)))</formula>
    </cfRule>
  </conditionalFormatting>
  <conditionalFormatting sqref="AP19:AP22">
    <cfRule type="containsText" dxfId="822" priority="374" operator="containsText" text="休">
      <formula>NOT(ISERROR(SEARCH("休",AP19)))</formula>
    </cfRule>
    <cfRule type="containsText" dxfId="821" priority="375" operator="containsText" text="休">
      <formula>NOT(ISERROR(SEARCH("休",AP19)))</formula>
    </cfRule>
    <cfRule type="containsText" dxfId="820" priority="376" operator="containsText" text="休">
      <formula>NOT(ISERROR(SEARCH("休",AP19)))</formula>
    </cfRule>
    <cfRule type="containsText" dxfId="819" priority="378" operator="containsText" text="休">
      <formula>NOT(ISERROR(SEARCH("休",AP19)))</formula>
    </cfRule>
    <cfRule type="containsText" dxfId="818" priority="377" operator="containsText" text="休">
      <formula>NOT(ISERROR(SEARCH("休",AP19)))</formula>
    </cfRule>
  </conditionalFormatting>
  <conditionalFormatting sqref="AP36:AP39">
    <cfRule type="containsText" dxfId="817" priority="351" operator="containsText" text="休">
      <formula>NOT(ISERROR(SEARCH("休",AP36)))</formula>
    </cfRule>
    <cfRule type="containsText" dxfId="816" priority="353" operator="containsText" text="休">
      <formula>NOT(ISERROR(SEARCH("休",AP36)))</formula>
    </cfRule>
    <cfRule type="containsText" dxfId="815" priority="350" operator="containsText" text="休">
      <formula>NOT(ISERROR(SEARCH("休",AP36)))</formula>
    </cfRule>
    <cfRule type="containsText" dxfId="814" priority="349" operator="containsText" text="休">
      <formula>NOT(ISERROR(SEARCH("休",AP36)))</formula>
    </cfRule>
    <cfRule type="containsText" dxfId="813" priority="352" operator="containsText" text="休">
      <formula>NOT(ISERROR(SEARCH("休",AP36)))</formula>
    </cfRule>
  </conditionalFormatting>
  <conditionalFormatting sqref="AP53:AP56">
    <cfRule type="containsText" dxfId="812" priority="320" operator="containsText" text="休">
      <formula>NOT(ISERROR(SEARCH("休",AP53)))</formula>
    </cfRule>
    <cfRule type="containsText" dxfId="811" priority="321" operator="containsText" text="休">
      <formula>NOT(ISERROR(SEARCH("休",AP53)))</formula>
    </cfRule>
    <cfRule type="containsText" dxfId="810" priority="322" operator="containsText" text="休">
      <formula>NOT(ISERROR(SEARCH("休",AP53)))</formula>
    </cfRule>
    <cfRule type="containsText" dxfId="809" priority="323" operator="containsText" text="休">
      <formula>NOT(ISERROR(SEARCH("休",AP53)))</formula>
    </cfRule>
    <cfRule type="containsText" dxfId="808" priority="319" operator="containsText" text="休">
      <formula>NOT(ISERROR(SEARCH("休",AP53)))</formula>
    </cfRule>
  </conditionalFormatting>
  <conditionalFormatting sqref="AP70:AP73">
    <cfRule type="containsText" dxfId="807" priority="291" operator="containsText" text="休">
      <formula>NOT(ISERROR(SEARCH("休",AP70)))</formula>
    </cfRule>
    <cfRule type="containsText" dxfId="806" priority="292" operator="containsText" text="休">
      <formula>NOT(ISERROR(SEARCH("休",AP70)))</formula>
    </cfRule>
    <cfRule type="containsText" dxfId="805" priority="289" operator="containsText" text="休">
      <formula>NOT(ISERROR(SEARCH("休",AP70)))</formula>
    </cfRule>
    <cfRule type="containsText" dxfId="804" priority="290" operator="containsText" text="休">
      <formula>NOT(ISERROR(SEARCH("休",AP70)))</formula>
    </cfRule>
    <cfRule type="containsText" dxfId="803" priority="293" operator="containsText" text="休">
      <formula>NOT(ISERROR(SEARCH("休",AP70)))</formula>
    </cfRule>
  </conditionalFormatting>
  <conditionalFormatting sqref="AP87:AP90">
    <cfRule type="containsText" dxfId="802" priority="260" operator="containsText" text="休">
      <formula>NOT(ISERROR(SEARCH("休",AP87)))</formula>
    </cfRule>
    <cfRule type="containsText" dxfId="801" priority="259" operator="containsText" text="休">
      <formula>NOT(ISERROR(SEARCH("休",AP87)))</formula>
    </cfRule>
    <cfRule type="containsText" dxfId="800" priority="262" operator="containsText" text="休">
      <formula>NOT(ISERROR(SEARCH("休",AP87)))</formula>
    </cfRule>
    <cfRule type="containsText" dxfId="799" priority="263" operator="containsText" text="休">
      <formula>NOT(ISERROR(SEARCH("休",AP87)))</formula>
    </cfRule>
    <cfRule type="containsText" dxfId="798" priority="261" operator="containsText" text="休">
      <formula>NOT(ISERROR(SEARCH("休",AP87)))</formula>
    </cfRule>
  </conditionalFormatting>
  <conditionalFormatting sqref="AP104:AP107">
    <cfRule type="containsText" dxfId="797" priority="238" operator="containsText" text="休">
      <formula>NOT(ISERROR(SEARCH("休",AP104)))</formula>
    </cfRule>
    <cfRule type="containsText" dxfId="796" priority="236" operator="containsText" text="休">
      <formula>NOT(ISERROR(SEARCH("休",AP104)))</formula>
    </cfRule>
    <cfRule type="containsText" dxfId="795" priority="234" operator="containsText" text="休">
      <formula>NOT(ISERROR(SEARCH("休",AP104)))</formula>
    </cfRule>
    <cfRule type="containsText" dxfId="794" priority="235" operator="containsText" text="休">
      <formula>NOT(ISERROR(SEARCH("休",AP104)))</formula>
    </cfRule>
    <cfRule type="containsText" dxfId="793" priority="237" operator="containsText" text="休">
      <formula>NOT(ISERROR(SEARCH("休",AP104)))</formula>
    </cfRule>
  </conditionalFormatting>
  <conditionalFormatting sqref="AP121:AP124">
    <cfRule type="containsText" dxfId="792" priority="202" operator="containsText" text="休">
      <formula>NOT(ISERROR(SEARCH("休",AP121)))</formula>
    </cfRule>
    <cfRule type="containsText" dxfId="791" priority="201" operator="containsText" text="休">
      <formula>NOT(ISERROR(SEARCH("休",AP121)))</formula>
    </cfRule>
    <cfRule type="containsText" dxfId="790" priority="200" operator="containsText" text="休">
      <formula>NOT(ISERROR(SEARCH("休",AP121)))</formula>
    </cfRule>
    <cfRule type="containsText" dxfId="789" priority="199" operator="containsText" text="休">
      <formula>NOT(ISERROR(SEARCH("休",AP121)))</formula>
    </cfRule>
    <cfRule type="containsText" dxfId="788" priority="203" operator="containsText" text="休">
      <formula>NOT(ISERROR(SEARCH("休",AP121)))</formula>
    </cfRule>
  </conditionalFormatting>
  <conditionalFormatting sqref="AP138:AP141">
    <cfRule type="containsText" dxfId="787" priority="173" operator="containsText" text="休">
      <formula>NOT(ISERROR(SEARCH("休",AP138)))</formula>
    </cfRule>
    <cfRule type="containsText" dxfId="786" priority="172" operator="containsText" text="休">
      <formula>NOT(ISERROR(SEARCH("休",AP138)))</formula>
    </cfRule>
    <cfRule type="containsText" dxfId="785" priority="171" operator="containsText" text="休">
      <formula>NOT(ISERROR(SEARCH("休",AP138)))</formula>
    </cfRule>
    <cfRule type="containsText" dxfId="784" priority="170" operator="containsText" text="休">
      <formula>NOT(ISERROR(SEARCH("休",AP138)))</formula>
    </cfRule>
    <cfRule type="containsText" dxfId="783" priority="169" operator="containsText" text="休">
      <formula>NOT(ISERROR(SEARCH("休",AP138)))</formula>
    </cfRule>
  </conditionalFormatting>
  <conditionalFormatting sqref="AW15:BC18">
    <cfRule type="containsText" dxfId="782" priority="472" operator="containsText" text="雨">
      <formula>NOT(ISERROR(SEARCH("雨",AW15)))</formula>
    </cfRule>
    <cfRule type="containsText" dxfId="781" priority="471" operator="containsText" text="休">
      <formula>NOT(ISERROR(SEARCH("休",AW15)))</formula>
    </cfRule>
  </conditionalFormatting>
  <conditionalFormatting sqref="AW32:BC35">
    <cfRule type="containsText" dxfId="780" priority="470" operator="containsText" text="雨">
      <formula>NOT(ISERROR(SEARCH("雨",AW32)))</formula>
    </cfRule>
    <cfRule type="containsText" dxfId="779" priority="469" operator="containsText" text="休">
      <formula>NOT(ISERROR(SEARCH("休",AW32)))</formula>
    </cfRule>
  </conditionalFormatting>
  <conditionalFormatting sqref="AW49:BC52">
    <cfRule type="containsText" dxfId="778" priority="467" operator="containsText" text="休">
      <formula>NOT(ISERROR(SEARCH("休",AW49)))</formula>
    </cfRule>
    <cfRule type="containsText" dxfId="777" priority="468" operator="containsText" text="雨">
      <formula>NOT(ISERROR(SEARCH("雨",AW49)))</formula>
    </cfRule>
  </conditionalFormatting>
  <conditionalFormatting sqref="AW66:BC69">
    <cfRule type="containsText" dxfId="776" priority="465" operator="containsText" text="休">
      <formula>NOT(ISERROR(SEARCH("休",AW66)))</formula>
    </cfRule>
    <cfRule type="containsText" dxfId="775" priority="466" operator="containsText" text="雨">
      <formula>NOT(ISERROR(SEARCH("雨",AW66)))</formula>
    </cfRule>
  </conditionalFormatting>
  <conditionalFormatting sqref="AW83:BC86">
    <cfRule type="containsText" dxfId="774" priority="463" operator="containsText" text="休">
      <formula>NOT(ISERROR(SEARCH("休",AW83)))</formula>
    </cfRule>
    <cfRule type="containsText" dxfId="773" priority="464" operator="containsText" text="雨">
      <formula>NOT(ISERROR(SEARCH("雨",AW83)))</formula>
    </cfRule>
  </conditionalFormatting>
  <conditionalFormatting sqref="AW100:BC103">
    <cfRule type="containsText" dxfId="772" priority="462" operator="containsText" text="雨">
      <formula>NOT(ISERROR(SEARCH("雨",AW100)))</formula>
    </cfRule>
    <cfRule type="containsText" dxfId="771" priority="461" operator="containsText" text="休">
      <formula>NOT(ISERROR(SEARCH("休",AW100)))</formula>
    </cfRule>
  </conditionalFormatting>
  <conditionalFormatting sqref="AW117:BC120">
    <cfRule type="containsText" dxfId="770" priority="459" operator="containsText" text="休">
      <formula>NOT(ISERROR(SEARCH("休",AW117)))</formula>
    </cfRule>
    <cfRule type="containsText" dxfId="769" priority="460" operator="containsText" text="雨">
      <formula>NOT(ISERROR(SEARCH("雨",AW117)))</formula>
    </cfRule>
  </conditionalFormatting>
  <conditionalFormatting sqref="AW134:BC137">
    <cfRule type="containsText" dxfId="768" priority="457" operator="containsText" text="休">
      <formula>NOT(ISERROR(SEARCH("休",AW134)))</formula>
    </cfRule>
    <cfRule type="containsText" dxfId="767" priority="458" operator="containsText" text="雨">
      <formula>NOT(ISERROR(SEARCH("雨",AW134)))</formula>
    </cfRule>
  </conditionalFormatting>
  <conditionalFormatting sqref="BB19:BB22">
    <cfRule type="containsText" dxfId="766" priority="373" operator="containsText" text="休">
      <formula>NOT(ISERROR(SEARCH("休",BB19)))</formula>
    </cfRule>
    <cfRule type="containsText" dxfId="765" priority="369" operator="containsText" text="休">
      <formula>NOT(ISERROR(SEARCH("休",BB19)))</formula>
    </cfRule>
    <cfRule type="containsText" dxfId="764" priority="370" operator="containsText" text="休">
      <formula>NOT(ISERROR(SEARCH("休",BB19)))</formula>
    </cfRule>
    <cfRule type="containsText" dxfId="763" priority="371" operator="containsText" text="休">
      <formula>NOT(ISERROR(SEARCH("休",BB19)))</formula>
    </cfRule>
    <cfRule type="containsText" dxfId="762" priority="372" operator="containsText" text="休">
      <formula>NOT(ISERROR(SEARCH("休",BB19)))</formula>
    </cfRule>
  </conditionalFormatting>
  <conditionalFormatting sqref="BB36:BB39">
    <cfRule type="containsText" dxfId="761" priority="344" operator="containsText" text="休">
      <formula>NOT(ISERROR(SEARCH("休",BB36)))</formula>
    </cfRule>
    <cfRule type="containsText" dxfId="760" priority="345" operator="containsText" text="休">
      <formula>NOT(ISERROR(SEARCH("休",BB36)))</formula>
    </cfRule>
    <cfRule type="containsText" dxfId="759" priority="346" operator="containsText" text="休">
      <formula>NOT(ISERROR(SEARCH("休",BB36)))</formula>
    </cfRule>
    <cfRule type="containsText" dxfId="758" priority="347" operator="containsText" text="休">
      <formula>NOT(ISERROR(SEARCH("休",BB36)))</formula>
    </cfRule>
    <cfRule type="containsText" dxfId="757" priority="348" operator="containsText" text="休">
      <formula>NOT(ISERROR(SEARCH("休",BB36)))</formula>
    </cfRule>
  </conditionalFormatting>
  <conditionalFormatting sqref="BB53:BB56">
    <cfRule type="containsText" dxfId="756" priority="318" operator="containsText" text="休">
      <formula>NOT(ISERROR(SEARCH("休",BB53)))</formula>
    </cfRule>
    <cfRule type="containsText" dxfId="755" priority="315" operator="containsText" text="休">
      <formula>NOT(ISERROR(SEARCH("休",BB53)))</formula>
    </cfRule>
    <cfRule type="containsText" dxfId="754" priority="314" operator="containsText" text="休">
      <formula>NOT(ISERROR(SEARCH("休",BB53)))</formula>
    </cfRule>
    <cfRule type="containsText" dxfId="753" priority="317" operator="containsText" text="休">
      <formula>NOT(ISERROR(SEARCH("休",BB53)))</formula>
    </cfRule>
    <cfRule type="containsText" dxfId="752" priority="316" operator="containsText" text="休">
      <formula>NOT(ISERROR(SEARCH("休",BB53)))</formula>
    </cfRule>
  </conditionalFormatting>
  <conditionalFormatting sqref="BB70:BB73">
    <cfRule type="containsText" dxfId="751" priority="285" operator="containsText" text="休">
      <formula>NOT(ISERROR(SEARCH("休",BB70)))</formula>
    </cfRule>
    <cfRule type="containsText" dxfId="750" priority="288" operator="containsText" text="休">
      <formula>NOT(ISERROR(SEARCH("休",BB70)))</formula>
    </cfRule>
    <cfRule type="containsText" dxfId="749" priority="287" operator="containsText" text="休">
      <formula>NOT(ISERROR(SEARCH("休",BB70)))</formula>
    </cfRule>
    <cfRule type="containsText" dxfId="748" priority="284" operator="containsText" text="休">
      <formula>NOT(ISERROR(SEARCH("休",BB70)))</formula>
    </cfRule>
  </conditionalFormatting>
  <conditionalFormatting sqref="BB87:BB90">
    <cfRule type="containsText" dxfId="747" priority="254" operator="containsText" text="休">
      <formula>NOT(ISERROR(SEARCH("休",BB87)))</formula>
    </cfRule>
    <cfRule type="containsText" dxfId="746" priority="258" operator="containsText" text="休">
      <formula>NOT(ISERROR(SEARCH("休",BB87)))</formula>
    </cfRule>
    <cfRule type="containsText" dxfId="745" priority="257" operator="containsText" text="休">
      <formula>NOT(ISERROR(SEARCH("休",BB87)))</formula>
    </cfRule>
    <cfRule type="containsText" dxfId="744" priority="255" operator="containsText" text="休">
      <formula>NOT(ISERROR(SEARCH("休",BB87)))</formula>
    </cfRule>
  </conditionalFormatting>
  <conditionalFormatting sqref="BB104:BB107">
    <cfRule type="containsText" dxfId="743" priority="243" operator="containsText" text="休">
      <formula>NOT(ISERROR(SEARCH("休",BB104)))</formula>
    </cfRule>
    <cfRule type="containsText" dxfId="742" priority="242" operator="containsText" text="休">
      <formula>NOT(ISERROR(SEARCH("休",BB104)))</formula>
    </cfRule>
    <cfRule type="containsText" dxfId="741" priority="240" operator="containsText" text="休">
      <formula>NOT(ISERROR(SEARCH("休",BB104)))</formula>
    </cfRule>
    <cfRule type="containsText" dxfId="740" priority="239" operator="containsText" text="休">
      <formula>NOT(ISERROR(SEARCH("休",BB104)))</formula>
    </cfRule>
  </conditionalFormatting>
  <conditionalFormatting sqref="BB121:BB124">
    <cfRule type="containsText" dxfId="739" priority="198" operator="containsText" text="休">
      <formula>NOT(ISERROR(SEARCH("休",BB121)))</formula>
    </cfRule>
    <cfRule type="containsText" dxfId="738" priority="197" operator="containsText" text="休">
      <formula>NOT(ISERROR(SEARCH("休",BB121)))</formula>
    </cfRule>
    <cfRule type="containsText" dxfId="737" priority="195" operator="containsText" text="休">
      <formula>NOT(ISERROR(SEARCH("休",BB121)))</formula>
    </cfRule>
    <cfRule type="containsText" dxfId="736" priority="194" operator="containsText" text="休">
      <formula>NOT(ISERROR(SEARCH("休",BB121)))</formula>
    </cfRule>
  </conditionalFormatting>
  <conditionalFormatting sqref="BB138:BB141">
    <cfRule type="containsText" dxfId="735" priority="167" operator="containsText" text="休">
      <formula>NOT(ISERROR(SEARCH("休",BB138)))</formula>
    </cfRule>
    <cfRule type="containsText" dxfId="734" priority="165" operator="containsText" text="休">
      <formula>NOT(ISERROR(SEARCH("休",BB138)))</formula>
    </cfRule>
    <cfRule type="containsText" dxfId="733" priority="164" operator="containsText" text="休">
      <formula>NOT(ISERROR(SEARCH("休",BB138)))</formula>
    </cfRule>
    <cfRule type="containsText" dxfId="732" priority="168" operator="containsText" text="休">
      <formula>NOT(ISERROR(SEARCH("休",BB138)))</formula>
    </cfRule>
  </conditionalFormatting>
  <conditionalFormatting sqref="BB70:BC74">
    <cfRule type="containsText" dxfId="731" priority="286" operator="containsText" text="休">
      <formula>NOT(ISERROR(SEARCH("休",BB70)))</formula>
    </cfRule>
  </conditionalFormatting>
  <conditionalFormatting sqref="BB87:BC91">
    <cfRule type="containsText" dxfId="730" priority="256" operator="containsText" text="休">
      <formula>NOT(ISERROR(SEARCH("休",BB87)))</formula>
    </cfRule>
  </conditionalFormatting>
  <conditionalFormatting sqref="BB104:BC108">
    <cfRule type="containsText" dxfId="729" priority="241" operator="containsText" text="休">
      <formula>NOT(ISERROR(SEARCH("休",BB104)))</formula>
    </cfRule>
  </conditionalFormatting>
  <conditionalFormatting sqref="BB121:BC125">
    <cfRule type="containsText" dxfId="728" priority="196" operator="containsText" text="休">
      <formula>NOT(ISERROR(SEARCH("休",BB121)))</formula>
    </cfRule>
  </conditionalFormatting>
  <conditionalFormatting sqref="BB138:BC142">
    <cfRule type="containsText" dxfId="727" priority="166" operator="containsText" text="休">
      <formula>NOT(ISERROR(SEARCH("休",BB138)))</formula>
    </cfRule>
  </conditionalFormatting>
  <conditionalFormatting sqref="BH15:BN18">
    <cfRule type="containsText" dxfId="726" priority="456" operator="containsText" text="雨">
      <formula>NOT(ISERROR(SEARCH("雨",BH15)))</formula>
    </cfRule>
    <cfRule type="containsText" dxfId="725" priority="455" operator="containsText" text="休">
      <formula>NOT(ISERROR(SEARCH("休",BH15)))</formula>
    </cfRule>
  </conditionalFormatting>
  <conditionalFormatting sqref="BH32:BN35">
    <cfRule type="containsText" dxfId="724" priority="454" operator="containsText" text="雨">
      <formula>NOT(ISERROR(SEARCH("雨",BH32)))</formula>
    </cfRule>
    <cfRule type="containsText" dxfId="723" priority="453" operator="containsText" text="休">
      <formula>NOT(ISERROR(SEARCH("休",BH32)))</formula>
    </cfRule>
  </conditionalFormatting>
  <conditionalFormatting sqref="BH49:BN52">
    <cfRule type="containsText" dxfId="722" priority="452" operator="containsText" text="雨">
      <formula>NOT(ISERROR(SEARCH("雨",BH49)))</formula>
    </cfRule>
    <cfRule type="containsText" dxfId="721" priority="451" operator="containsText" text="休">
      <formula>NOT(ISERROR(SEARCH("休",BH49)))</formula>
    </cfRule>
  </conditionalFormatting>
  <conditionalFormatting sqref="BH66:BN69">
    <cfRule type="containsText" dxfId="720" priority="450" operator="containsText" text="雨">
      <formula>NOT(ISERROR(SEARCH("雨",BH66)))</formula>
    </cfRule>
    <cfRule type="containsText" dxfId="719" priority="449" operator="containsText" text="休">
      <formula>NOT(ISERROR(SEARCH("休",BH66)))</formula>
    </cfRule>
  </conditionalFormatting>
  <conditionalFormatting sqref="BH83:BN86">
    <cfRule type="containsText" dxfId="718" priority="447" operator="containsText" text="休">
      <formula>NOT(ISERROR(SEARCH("休",BH83)))</formula>
    </cfRule>
    <cfRule type="containsText" dxfId="717" priority="448" operator="containsText" text="雨">
      <formula>NOT(ISERROR(SEARCH("雨",BH83)))</formula>
    </cfRule>
  </conditionalFormatting>
  <conditionalFormatting sqref="BH100:BN103">
    <cfRule type="containsText" dxfId="716" priority="445" operator="containsText" text="休">
      <formula>NOT(ISERROR(SEARCH("休",BH100)))</formula>
    </cfRule>
    <cfRule type="containsText" dxfId="715" priority="446" operator="containsText" text="雨">
      <formula>NOT(ISERROR(SEARCH("雨",BH100)))</formula>
    </cfRule>
  </conditionalFormatting>
  <conditionalFormatting sqref="BH117:BN120">
    <cfRule type="containsText" dxfId="714" priority="444" operator="containsText" text="雨">
      <formula>NOT(ISERROR(SEARCH("雨",BH117)))</formula>
    </cfRule>
    <cfRule type="containsText" dxfId="713" priority="443" operator="containsText" text="休">
      <formula>NOT(ISERROR(SEARCH("休",BH117)))</formula>
    </cfRule>
  </conditionalFormatting>
  <conditionalFormatting sqref="BH134:BN137">
    <cfRule type="containsText" dxfId="712" priority="442" operator="containsText" text="雨">
      <formula>NOT(ISERROR(SEARCH("雨",BH134)))</formula>
    </cfRule>
    <cfRule type="containsText" dxfId="711" priority="441" operator="containsText" text="休">
      <formula>NOT(ISERROR(SEARCH("休",BH134)))</formula>
    </cfRule>
  </conditionalFormatting>
  <conditionalFormatting sqref="BM19:BM22">
    <cfRule type="containsText" dxfId="710" priority="368" operator="containsText" text="休">
      <formula>NOT(ISERROR(SEARCH("休",BM19)))</formula>
    </cfRule>
    <cfRule type="containsText" dxfId="709" priority="364" operator="containsText" text="休">
      <formula>NOT(ISERROR(SEARCH("休",BM19)))</formula>
    </cfRule>
    <cfRule type="containsText" dxfId="708" priority="365" operator="containsText" text="休">
      <formula>NOT(ISERROR(SEARCH("休",BM19)))</formula>
    </cfRule>
    <cfRule type="containsText" dxfId="707" priority="366" operator="containsText" text="休">
      <formula>NOT(ISERROR(SEARCH("休",BM19)))</formula>
    </cfRule>
    <cfRule type="containsText" dxfId="706" priority="367" operator="containsText" text="休">
      <formula>NOT(ISERROR(SEARCH("休",BM19)))</formula>
    </cfRule>
  </conditionalFormatting>
  <conditionalFormatting sqref="BM36:BM39">
    <cfRule type="containsText" dxfId="705" priority="339" operator="containsText" text="休">
      <formula>NOT(ISERROR(SEARCH("休",BM36)))</formula>
    </cfRule>
    <cfRule type="containsText" dxfId="704" priority="343" operator="containsText" text="休">
      <formula>NOT(ISERROR(SEARCH("休",BM36)))</formula>
    </cfRule>
    <cfRule type="containsText" dxfId="703" priority="340" operator="containsText" text="休">
      <formula>NOT(ISERROR(SEARCH("休",BM36)))</formula>
    </cfRule>
    <cfRule type="containsText" dxfId="702" priority="342" operator="containsText" text="休">
      <formula>NOT(ISERROR(SEARCH("休",BM36)))</formula>
    </cfRule>
  </conditionalFormatting>
  <conditionalFormatting sqref="BM53:BM56">
    <cfRule type="containsText" dxfId="701" priority="309" operator="containsText" text="休">
      <formula>NOT(ISERROR(SEARCH("休",BM53)))</formula>
    </cfRule>
    <cfRule type="containsText" dxfId="700" priority="313" operator="containsText" text="休">
      <formula>NOT(ISERROR(SEARCH("休",BM53)))</formula>
    </cfRule>
    <cfRule type="containsText" dxfId="699" priority="312" operator="containsText" text="休">
      <formula>NOT(ISERROR(SEARCH("休",BM53)))</formula>
    </cfRule>
    <cfRule type="containsText" dxfId="698" priority="310" operator="containsText" text="休">
      <formula>NOT(ISERROR(SEARCH("休",BM53)))</formula>
    </cfRule>
  </conditionalFormatting>
  <conditionalFormatting sqref="BM70:BM73">
    <cfRule type="containsText" dxfId="697" priority="279" operator="containsText" text="休">
      <formula>NOT(ISERROR(SEARCH("休",BM70)))</formula>
    </cfRule>
    <cfRule type="containsText" dxfId="696" priority="280" operator="containsText" text="休">
      <formula>NOT(ISERROR(SEARCH("休",BM70)))</formula>
    </cfRule>
    <cfRule type="containsText" dxfId="695" priority="282" operator="containsText" text="休">
      <formula>NOT(ISERROR(SEARCH("休",BM70)))</formula>
    </cfRule>
    <cfRule type="containsText" dxfId="694" priority="283" operator="containsText" text="休">
      <formula>NOT(ISERROR(SEARCH("休",BM70)))</formula>
    </cfRule>
  </conditionalFormatting>
  <conditionalFormatting sqref="BM87:BM90">
    <cfRule type="containsText" dxfId="693" priority="252" operator="containsText" text="休">
      <formula>NOT(ISERROR(SEARCH("休",BM87)))</formula>
    </cfRule>
    <cfRule type="containsText" dxfId="692" priority="251" operator="containsText" text="休">
      <formula>NOT(ISERROR(SEARCH("休",BM87)))</formula>
    </cfRule>
    <cfRule type="containsText" dxfId="691" priority="249" operator="containsText" text="休">
      <formula>NOT(ISERROR(SEARCH("休",BM87)))</formula>
    </cfRule>
    <cfRule type="containsText" dxfId="690" priority="250" operator="containsText" text="休">
      <formula>NOT(ISERROR(SEARCH("休",BM87)))</formula>
    </cfRule>
    <cfRule type="containsText" dxfId="689" priority="253" operator="containsText" text="休">
      <formula>NOT(ISERROR(SEARCH("休",BM87)))</formula>
    </cfRule>
  </conditionalFormatting>
  <conditionalFormatting sqref="BM104:BM107">
    <cfRule type="containsText" dxfId="688" priority="245" operator="containsText" text="休">
      <formula>NOT(ISERROR(SEARCH("休",BM104)))</formula>
    </cfRule>
    <cfRule type="containsText" dxfId="687" priority="246" operator="containsText" text="休">
      <formula>NOT(ISERROR(SEARCH("休",BM104)))</formula>
    </cfRule>
    <cfRule type="containsText" dxfId="686" priority="247" operator="containsText" text="休">
      <formula>NOT(ISERROR(SEARCH("休",BM104)))</formula>
    </cfRule>
    <cfRule type="containsText" dxfId="685" priority="248" operator="containsText" text="休">
      <formula>NOT(ISERROR(SEARCH("休",BM104)))</formula>
    </cfRule>
    <cfRule type="containsText" dxfId="684" priority="244" operator="containsText" text="休">
      <formula>NOT(ISERROR(SEARCH("休",BM104)))</formula>
    </cfRule>
  </conditionalFormatting>
  <conditionalFormatting sqref="BM121:BM124">
    <cfRule type="containsText" dxfId="683" priority="189" operator="containsText" text="休">
      <formula>NOT(ISERROR(SEARCH("休",BM121)))</formula>
    </cfRule>
    <cfRule type="containsText" dxfId="682" priority="193" operator="containsText" text="休">
      <formula>NOT(ISERROR(SEARCH("休",BM121)))</formula>
    </cfRule>
    <cfRule type="containsText" dxfId="681" priority="190" operator="containsText" text="休">
      <formula>NOT(ISERROR(SEARCH("休",BM121)))</formula>
    </cfRule>
    <cfRule type="containsText" dxfId="680" priority="192" operator="containsText" text="休">
      <formula>NOT(ISERROR(SEARCH("休",BM121)))</formula>
    </cfRule>
    <cfRule type="containsText" dxfId="679" priority="191" operator="containsText" text="休">
      <formula>NOT(ISERROR(SEARCH("休",BM121)))</formula>
    </cfRule>
  </conditionalFormatting>
  <conditionalFormatting sqref="BM138:BM141">
    <cfRule type="containsText" dxfId="678" priority="159" operator="containsText" text="休">
      <formula>NOT(ISERROR(SEARCH("休",BM138)))</formula>
    </cfRule>
    <cfRule type="containsText" dxfId="677" priority="160" operator="containsText" text="休">
      <formula>NOT(ISERROR(SEARCH("休",BM138)))</formula>
    </cfRule>
    <cfRule type="containsText" dxfId="676" priority="162" operator="containsText" text="休">
      <formula>NOT(ISERROR(SEARCH("休",BM138)))</formula>
    </cfRule>
    <cfRule type="containsText" dxfId="675" priority="163" operator="containsText" text="休">
      <formula>NOT(ISERROR(SEARCH("休",BM138)))</formula>
    </cfRule>
  </conditionalFormatting>
  <conditionalFormatting sqref="BM36:BN40">
    <cfRule type="containsText" dxfId="674" priority="341" operator="containsText" text="休">
      <formula>NOT(ISERROR(SEARCH("休",BM36)))</formula>
    </cfRule>
  </conditionalFormatting>
  <conditionalFormatting sqref="BM53:BN57">
    <cfRule type="containsText" dxfId="673" priority="311" operator="containsText" text="休">
      <formula>NOT(ISERROR(SEARCH("休",BM53)))</formula>
    </cfRule>
  </conditionalFormatting>
  <conditionalFormatting sqref="BM70:BN74">
    <cfRule type="containsText" dxfId="672" priority="281" operator="containsText" text="休">
      <formula>NOT(ISERROR(SEARCH("休",BM70)))</formula>
    </cfRule>
  </conditionalFormatting>
  <conditionalFormatting sqref="BM138:BN142">
    <cfRule type="containsText" dxfId="671" priority="161" operator="containsText" text="休">
      <formula>NOT(ISERROR(SEARCH("休",BM138)))</formula>
    </cfRule>
  </conditionalFormatting>
  <conditionalFormatting sqref="H29">
    <cfRule type="containsText" dxfId="670" priority="154" operator="containsText" text="土">
      <formula>NOT(ISERROR(SEARCH("土",H29)))</formula>
    </cfRule>
  </conditionalFormatting>
  <conditionalFormatting sqref="H46">
    <cfRule type="containsText" dxfId="669" priority="153" operator="containsText" text="土">
      <formula>NOT(ISERROR(SEARCH("土",H46)))</formula>
    </cfRule>
  </conditionalFormatting>
  <conditionalFormatting sqref="H63">
    <cfRule type="containsText" dxfId="668" priority="152" operator="containsText" text="土">
      <formula>NOT(ISERROR(SEARCH("土",H63)))</formula>
    </cfRule>
  </conditionalFormatting>
  <conditionalFormatting sqref="H80">
    <cfRule type="containsText" dxfId="667" priority="151" operator="containsText" text="土">
      <formula>NOT(ISERROR(SEARCH("土",H80)))</formula>
    </cfRule>
  </conditionalFormatting>
  <conditionalFormatting sqref="C97:I97">
    <cfRule type="containsText" dxfId="666" priority="150" operator="containsText" text="土,日">
      <formula>NOT(ISERROR(SEARCH("土,日",C97)))</formula>
    </cfRule>
  </conditionalFormatting>
  <conditionalFormatting sqref="H97">
    <cfRule type="containsText" dxfId="665" priority="149" operator="containsText" text="土">
      <formula>NOT(ISERROR(SEARCH("土",H97)))</formula>
    </cfRule>
  </conditionalFormatting>
  <conditionalFormatting sqref="C114:I114">
    <cfRule type="containsText" dxfId="664" priority="148" operator="containsText" text="土,日">
      <formula>NOT(ISERROR(SEARCH("土,日",C114)))</formula>
    </cfRule>
  </conditionalFormatting>
  <conditionalFormatting sqref="H114">
    <cfRule type="containsText" dxfId="663" priority="147" operator="containsText" text="土">
      <formula>NOT(ISERROR(SEARCH("土",H114)))</formula>
    </cfRule>
  </conditionalFormatting>
  <conditionalFormatting sqref="C131:I131">
    <cfRule type="containsText" dxfId="662" priority="146" operator="containsText" text="土,日">
      <formula>NOT(ISERROR(SEARCH("土,日",C131)))</formula>
    </cfRule>
  </conditionalFormatting>
  <conditionalFormatting sqref="H131">
    <cfRule type="containsText" dxfId="661" priority="145" operator="containsText" text="土">
      <formula>NOT(ISERROR(SEARCH("土",H131)))</formula>
    </cfRule>
  </conditionalFormatting>
  <conditionalFormatting sqref="N12:T12">
    <cfRule type="containsText" dxfId="660" priority="144" operator="containsText" text="土,日">
      <formula>NOT(ISERROR(SEARCH("土,日",N12)))</formula>
    </cfRule>
  </conditionalFormatting>
  <conditionalFormatting sqref="S12">
    <cfRule type="containsText" dxfId="659" priority="143" operator="containsText" text="土">
      <formula>NOT(ISERROR(SEARCH("土",S12)))</formula>
    </cfRule>
  </conditionalFormatting>
  <conditionalFormatting sqref="N29:T29">
    <cfRule type="containsText" dxfId="658" priority="142" operator="containsText" text="土,日">
      <formula>NOT(ISERROR(SEARCH("土,日",N29)))</formula>
    </cfRule>
  </conditionalFormatting>
  <conditionalFormatting sqref="S29">
    <cfRule type="containsText" dxfId="657" priority="141" operator="containsText" text="土">
      <formula>NOT(ISERROR(SEARCH("土",S29)))</formula>
    </cfRule>
  </conditionalFormatting>
  <conditionalFormatting sqref="N46:T46">
    <cfRule type="containsText" dxfId="656" priority="140" operator="containsText" text="土,日">
      <formula>NOT(ISERROR(SEARCH("土,日",N46)))</formula>
    </cfRule>
  </conditionalFormatting>
  <conditionalFormatting sqref="S46">
    <cfRule type="containsText" dxfId="655" priority="139" operator="containsText" text="土">
      <formula>NOT(ISERROR(SEARCH("土",S46)))</formula>
    </cfRule>
  </conditionalFormatting>
  <conditionalFormatting sqref="N63:T63">
    <cfRule type="containsText" dxfId="654" priority="138" operator="containsText" text="土,日">
      <formula>NOT(ISERROR(SEARCH("土,日",N63)))</formula>
    </cfRule>
  </conditionalFormatting>
  <conditionalFormatting sqref="S63">
    <cfRule type="containsText" dxfId="653" priority="137" operator="containsText" text="土">
      <formula>NOT(ISERROR(SEARCH("土",S63)))</formula>
    </cfRule>
  </conditionalFormatting>
  <conditionalFormatting sqref="N80:T80">
    <cfRule type="containsText" dxfId="652" priority="136" operator="containsText" text="土,日">
      <formula>NOT(ISERROR(SEARCH("土,日",N80)))</formula>
    </cfRule>
  </conditionalFormatting>
  <conditionalFormatting sqref="S80">
    <cfRule type="containsText" dxfId="651" priority="135" operator="containsText" text="土">
      <formula>NOT(ISERROR(SEARCH("土",S80)))</formula>
    </cfRule>
  </conditionalFormatting>
  <conditionalFormatting sqref="N97:T97">
    <cfRule type="containsText" dxfId="650" priority="134" operator="containsText" text="土,日">
      <formula>NOT(ISERROR(SEARCH("土,日",N97)))</formula>
    </cfRule>
  </conditionalFormatting>
  <conditionalFormatting sqref="S97">
    <cfRule type="containsText" dxfId="649" priority="133" operator="containsText" text="土">
      <formula>NOT(ISERROR(SEARCH("土",S97)))</formula>
    </cfRule>
  </conditionalFormatting>
  <conditionalFormatting sqref="N114:T114">
    <cfRule type="containsText" dxfId="648" priority="132" operator="containsText" text="土,日">
      <formula>NOT(ISERROR(SEARCH("土,日",N114)))</formula>
    </cfRule>
  </conditionalFormatting>
  <conditionalFormatting sqref="S114">
    <cfRule type="containsText" dxfId="647" priority="131" operator="containsText" text="土">
      <formula>NOT(ISERROR(SEARCH("土",S114)))</formula>
    </cfRule>
  </conditionalFormatting>
  <conditionalFormatting sqref="N131:T131">
    <cfRule type="containsText" dxfId="646" priority="130" operator="containsText" text="土,日">
      <formula>NOT(ISERROR(SEARCH("土,日",N131)))</formula>
    </cfRule>
  </conditionalFormatting>
  <conditionalFormatting sqref="S131">
    <cfRule type="containsText" dxfId="645" priority="129" operator="containsText" text="土">
      <formula>NOT(ISERROR(SEARCH("土",S131)))</formula>
    </cfRule>
  </conditionalFormatting>
  <conditionalFormatting sqref="Z12:AF12">
    <cfRule type="containsText" dxfId="644" priority="128" operator="containsText" text="土,日">
      <formula>NOT(ISERROR(SEARCH("土,日",Z12)))</formula>
    </cfRule>
  </conditionalFormatting>
  <conditionalFormatting sqref="AE12">
    <cfRule type="containsText" dxfId="643" priority="126" operator="containsText" text="土">
      <formula>NOT(ISERROR(SEARCH("土",AE12)))</formula>
    </cfRule>
  </conditionalFormatting>
  <conditionalFormatting sqref="AE12">
    <cfRule type="containsText" dxfId="642" priority="127" operator="containsText" text="土">
      <formula>NOT(ISERROR(SEARCH("土",AE12)))</formula>
    </cfRule>
  </conditionalFormatting>
  <conditionalFormatting sqref="AF12">
    <cfRule type="containsText" dxfId="641" priority="125" operator="containsText" text="日">
      <formula>NOT(ISERROR(SEARCH("日",AF12)))</formula>
    </cfRule>
  </conditionalFormatting>
  <conditionalFormatting sqref="Z29:AF29">
    <cfRule type="containsText" dxfId="640" priority="124" operator="containsText" text="土,日">
      <formula>NOT(ISERROR(SEARCH("土,日",Z29)))</formula>
    </cfRule>
  </conditionalFormatting>
  <conditionalFormatting sqref="AE29">
    <cfRule type="containsText" dxfId="639" priority="122" operator="containsText" text="土">
      <formula>NOT(ISERROR(SEARCH("土",AE29)))</formula>
    </cfRule>
  </conditionalFormatting>
  <conditionalFormatting sqref="AE29">
    <cfRule type="containsText" dxfId="638" priority="123" operator="containsText" text="土">
      <formula>NOT(ISERROR(SEARCH("土",AE29)))</formula>
    </cfRule>
  </conditionalFormatting>
  <conditionalFormatting sqref="AF29">
    <cfRule type="containsText" dxfId="637" priority="121" operator="containsText" text="日">
      <formula>NOT(ISERROR(SEARCH("日",AF29)))</formula>
    </cfRule>
  </conditionalFormatting>
  <conditionalFormatting sqref="Z46:AF46">
    <cfRule type="containsText" dxfId="636" priority="120" operator="containsText" text="土,日">
      <formula>NOT(ISERROR(SEARCH("土,日",Z46)))</formula>
    </cfRule>
  </conditionalFormatting>
  <conditionalFormatting sqref="AE46">
    <cfRule type="containsText" dxfId="635" priority="118" operator="containsText" text="土">
      <formula>NOT(ISERROR(SEARCH("土",AE46)))</formula>
    </cfRule>
  </conditionalFormatting>
  <conditionalFormatting sqref="AE46">
    <cfRule type="containsText" dxfId="634" priority="119" operator="containsText" text="土">
      <formula>NOT(ISERROR(SEARCH("土",AE46)))</formula>
    </cfRule>
  </conditionalFormatting>
  <conditionalFormatting sqref="AF46">
    <cfRule type="containsText" dxfId="633" priority="117" operator="containsText" text="日">
      <formula>NOT(ISERROR(SEARCH("日",AF46)))</formula>
    </cfRule>
  </conditionalFormatting>
  <conditionalFormatting sqref="Z63:AF63">
    <cfRule type="containsText" dxfId="632" priority="116" operator="containsText" text="土,日">
      <formula>NOT(ISERROR(SEARCH("土,日",Z63)))</formula>
    </cfRule>
  </conditionalFormatting>
  <conditionalFormatting sqref="AE63">
    <cfRule type="containsText" dxfId="631" priority="114" operator="containsText" text="土">
      <formula>NOT(ISERROR(SEARCH("土",AE63)))</formula>
    </cfRule>
  </conditionalFormatting>
  <conditionalFormatting sqref="AE63">
    <cfRule type="containsText" dxfId="630" priority="115" operator="containsText" text="土">
      <formula>NOT(ISERROR(SEARCH("土",AE63)))</formula>
    </cfRule>
  </conditionalFormatting>
  <conditionalFormatting sqref="AF63">
    <cfRule type="containsText" dxfId="629" priority="113" operator="containsText" text="日">
      <formula>NOT(ISERROR(SEARCH("日",AF63)))</formula>
    </cfRule>
  </conditionalFormatting>
  <conditionalFormatting sqref="Z80:AF80">
    <cfRule type="containsText" dxfId="628" priority="112" operator="containsText" text="土,日">
      <formula>NOT(ISERROR(SEARCH("土,日",Z80)))</formula>
    </cfRule>
  </conditionalFormatting>
  <conditionalFormatting sqref="AE80">
    <cfRule type="containsText" dxfId="627" priority="110" operator="containsText" text="土">
      <formula>NOT(ISERROR(SEARCH("土",AE80)))</formula>
    </cfRule>
  </conditionalFormatting>
  <conditionalFormatting sqref="AE80">
    <cfRule type="containsText" dxfId="626" priority="111" operator="containsText" text="土">
      <formula>NOT(ISERROR(SEARCH("土",AE80)))</formula>
    </cfRule>
  </conditionalFormatting>
  <conditionalFormatting sqref="AF80">
    <cfRule type="containsText" dxfId="625" priority="109" operator="containsText" text="日">
      <formula>NOT(ISERROR(SEARCH("日",AF80)))</formula>
    </cfRule>
  </conditionalFormatting>
  <conditionalFormatting sqref="Z97:AF97">
    <cfRule type="containsText" dxfId="624" priority="108" operator="containsText" text="土,日">
      <formula>NOT(ISERROR(SEARCH("土,日",Z97)))</formula>
    </cfRule>
  </conditionalFormatting>
  <conditionalFormatting sqref="AE97">
    <cfRule type="containsText" dxfId="623" priority="106" operator="containsText" text="土">
      <formula>NOT(ISERROR(SEARCH("土",AE97)))</formula>
    </cfRule>
  </conditionalFormatting>
  <conditionalFormatting sqref="AE97">
    <cfRule type="containsText" dxfId="622" priority="107" operator="containsText" text="土">
      <formula>NOT(ISERROR(SEARCH("土",AE97)))</formula>
    </cfRule>
  </conditionalFormatting>
  <conditionalFormatting sqref="AF97">
    <cfRule type="containsText" dxfId="621" priority="105" operator="containsText" text="日">
      <formula>NOT(ISERROR(SEARCH("日",AF97)))</formula>
    </cfRule>
  </conditionalFormatting>
  <conditionalFormatting sqref="Z114:AF114">
    <cfRule type="containsText" dxfId="620" priority="104" operator="containsText" text="土,日">
      <formula>NOT(ISERROR(SEARCH("土,日",Z114)))</formula>
    </cfRule>
  </conditionalFormatting>
  <conditionalFormatting sqref="AE114">
    <cfRule type="containsText" dxfId="619" priority="102" operator="containsText" text="土">
      <formula>NOT(ISERROR(SEARCH("土",AE114)))</formula>
    </cfRule>
  </conditionalFormatting>
  <conditionalFormatting sqref="AE114">
    <cfRule type="containsText" dxfId="618" priority="103" operator="containsText" text="土">
      <formula>NOT(ISERROR(SEARCH("土",AE114)))</formula>
    </cfRule>
  </conditionalFormatting>
  <conditionalFormatting sqref="AF114">
    <cfRule type="containsText" dxfId="617" priority="101" operator="containsText" text="日">
      <formula>NOT(ISERROR(SEARCH("日",AF114)))</formula>
    </cfRule>
  </conditionalFormatting>
  <conditionalFormatting sqref="Z131:AF131">
    <cfRule type="containsText" dxfId="616" priority="100" operator="containsText" text="土,日">
      <formula>NOT(ISERROR(SEARCH("土,日",Z131)))</formula>
    </cfRule>
  </conditionalFormatting>
  <conditionalFormatting sqref="AE131">
    <cfRule type="containsText" dxfId="615" priority="98" operator="containsText" text="土">
      <formula>NOT(ISERROR(SEARCH("土",AE131)))</formula>
    </cfRule>
  </conditionalFormatting>
  <conditionalFormatting sqref="AE131">
    <cfRule type="containsText" dxfId="614" priority="99" operator="containsText" text="土">
      <formula>NOT(ISERROR(SEARCH("土",AE131)))</formula>
    </cfRule>
  </conditionalFormatting>
  <conditionalFormatting sqref="AF131">
    <cfRule type="containsText" dxfId="613" priority="97" operator="containsText" text="日">
      <formula>NOT(ISERROR(SEARCH("日",AF131)))</formula>
    </cfRule>
  </conditionalFormatting>
  <conditionalFormatting sqref="AK12:AQ12">
    <cfRule type="containsText" dxfId="612" priority="96" operator="containsText" text="土,日">
      <formula>NOT(ISERROR(SEARCH("土,日",AK12)))</formula>
    </cfRule>
  </conditionalFormatting>
  <conditionalFormatting sqref="AP12">
    <cfRule type="containsText" dxfId="611" priority="94" operator="containsText" text="土">
      <formula>NOT(ISERROR(SEARCH("土",AP12)))</formula>
    </cfRule>
  </conditionalFormatting>
  <conditionalFormatting sqref="AP12">
    <cfRule type="containsText" dxfId="610" priority="95" operator="containsText" text="土">
      <formula>NOT(ISERROR(SEARCH("土",AP12)))</formula>
    </cfRule>
  </conditionalFormatting>
  <conditionalFormatting sqref="AQ12">
    <cfRule type="containsText" dxfId="609" priority="93" operator="containsText" text="日">
      <formula>NOT(ISERROR(SEARCH("日",AQ12)))</formula>
    </cfRule>
  </conditionalFormatting>
  <conditionalFormatting sqref="AK29:AQ29">
    <cfRule type="containsText" dxfId="608" priority="92" operator="containsText" text="土,日">
      <formula>NOT(ISERROR(SEARCH("土,日",AK29)))</formula>
    </cfRule>
  </conditionalFormatting>
  <conditionalFormatting sqref="AP29">
    <cfRule type="containsText" dxfId="607" priority="90" operator="containsText" text="土">
      <formula>NOT(ISERROR(SEARCH("土",AP29)))</formula>
    </cfRule>
  </conditionalFormatting>
  <conditionalFormatting sqref="AP29">
    <cfRule type="containsText" dxfId="606" priority="91" operator="containsText" text="土">
      <formula>NOT(ISERROR(SEARCH("土",AP29)))</formula>
    </cfRule>
  </conditionalFormatting>
  <conditionalFormatting sqref="AQ29">
    <cfRule type="containsText" dxfId="605" priority="89" operator="containsText" text="日">
      <formula>NOT(ISERROR(SEARCH("日",AQ29)))</formula>
    </cfRule>
  </conditionalFormatting>
  <conditionalFormatting sqref="AK46:AQ46">
    <cfRule type="containsText" dxfId="604" priority="88" operator="containsText" text="土,日">
      <formula>NOT(ISERROR(SEARCH("土,日",AK46)))</formula>
    </cfRule>
  </conditionalFormatting>
  <conditionalFormatting sqref="AP46">
    <cfRule type="containsText" dxfId="603" priority="86" operator="containsText" text="土">
      <formula>NOT(ISERROR(SEARCH("土",AP46)))</formula>
    </cfRule>
  </conditionalFormatting>
  <conditionalFormatting sqref="AP46">
    <cfRule type="containsText" dxfId="602" priority="87" operator="containsText" text="土">
      <formula>NOT(ISERROR(SEARCH("土",AP46)))</formula>
    </cfRule>
  </conditionalFormatting>
  <conditionalFormatting sqref="AQ46">
    <cfRule type="containsText" dxfId="601" priority="85" operator="containsText" text="日">
      <formula>NOT(ISERROR(SEARCH("日",AQ46)))</formula>
    </cfRule>
  </conditionalFormatting>
  <conditionalFormatting sqref="AK63:AQ63">
    <cfRule type="containsText" dxfId="600" priority="84" operator="containsText" text="土,日">
      <formula>NOT(ISERROR(SEARCH("土,日",AK63)))</formula>
    </cfRule>
  </conditionalFormatting>
  <conditionalFormatting sqref="AP63">
    <cfRule type="containsText" dxfId="599" priority="82" operator="containsText" text="土">
      <formula>NOT(ISERROR(SEARCH("土",AP63)))</formula>
    </cfRule>
  </conditionalFormatting>
  <conditionalFormatting sqref="AP63">
    <cfRule type="containsText" dxfId="598" priority="83" operator="containsText" text="土">
      <formula>NOT(ISERROR(SEARCH("土",AP63)))</formula>
    </cfRule>
  </conditionalFormatting>
  <conditionalFormatting sqref="AQ63">
    <cfRule type="containsText" dxfId="597" priority="81" operator="containsText" text="日">
      <formula>NOT(ISERROR(SEARCH("日",AQ63)))</formula>
    </cfRule>
  </conditionalFormatting>
  <conditionalFormatting sqref="AK80:AQ80">
    <cfRule type="containsText" dxfId="596" priority="80" operator="containsText" text="土,日">
      <formula>NOT(ISERROR(SEARCH("土,日",AK80)))</formula>
    </cfRule>
  </conditionalFormatting>
  <conditionalFormatting sqref="AP80">
    <cfRule type="containsText" dxfId="595" priority="78" operator="containsText" text="土">
      <formula>NOT(ISERROR(SEARCH("土",AP80)))</formula>
    </cfRule>
  </conditionalFormatting>
  <conditionalFormatting sqref="AP80">
    <cfRule type="containsText" dxfId="594" priority="79" operator="containsText" text="土">
      <formula>NOT(ISERROR(SEARCH("土",AP80)))</formula>
    </cfRule>
  </conditionalFormatting>
  <conditionalFormatting sqref="AQ80">
    <cfRule type="containsText" dxfId="593" priority="77" operator="containsText" text="日">
      <formula>NOT(ISERROR(SEARCH("日",AQ80)))</formula>
    </cfRule>
  </conditionalFormatting>
  <conditionalFormatting sqref="AK97:AQ97">
    <cfRule type="containsText" dxfId="592" priority="76" operator="containsText" text="土,日">
      <formula>NOT(ISERROR(SEARCH("土,日",AK97)))</formula>
    </cfRule>
  </conditionalFormatting>
  <conditionalFormatting sqref="AP97">
    <cfRule type="containsText" dxfId="591" priority="74" operator="containsText" text="土">
      <formula>NOT(ISERROR(SEARCH("土",AP97)))</formula>
    </cfRule>
  </conditionalFormatting>
  <conditionalFormatting sqref="AP97">
    <cfRule type="containsText" dxfId="590" priority="75" operator="containsText" text="土">
      <formula>NOT(ISERROR(SEARCH("土",AP97)))</formula>
    </cfRule>
  </conditionalFormatting>
  <conditionalFormatting sqref="AQ97">
    <cfRule type="containsText" dxfId="589" priority="73" operator="containsText" text="日">
      <formula>NOT(ISERROR(SEARCH("日",AQ97)))</formula>
    </cfRule>
  </conditionalFormatting>
  <conditionalFormatting sqref="AK114:AQ114">
    <cfRule type="containsText" dxfId="588" priority="72" operator="containsText" text="土,日">
      <formula>NOT(ISERROR(SEARCH("土,日",AK114)))</formula>
    </cfRule>
  </conditionalFormatting>
  <conditionalFormatting sqref="AP114">
    <cfRule type="containsText" dxfId="587" priority="70" operator="containsText" text="土">
      <formula>NOT(ISERROR(SEARCH("土",AP114)))</formula>
    </cfRule>
  </conditionalFormatting>
  <conditionalFormatting sqref="AP114">
    <cfRule type="containsText" dxfId="586" priority="71" operator="containsText" text="土">
      <formula>NOT(ISERROR(SEARCH("土",AP114)))</formula>
    </cfRule>
  </conditionalFormatting>
  <conditionalFormatting sqref="AQ114">
    <cfRule type="containsText" dxfId="585" priority="69" operator="containsText" text="日">
      <formula>NOT(ISERROR(SEARCH("日",AQ114)))</formula>
    </cfRule>
  </conditionalFormatting>
  <conditionalFormatting sqref="AK131:AQ131">
    <cfRule type="containsText" dxfId="584" priority="68" operator="containsText" text="土,日">
      <formula>NOT(ISERROR(SEARCH("土,日",AK131)))</formula>
    </cfRule>
  </conditionalFormatting>
  <conditionalFormatting sqref="AP131">
    <cfRule type="containsText" dxfId="583" priority="66" operator="containsText" text="土">
      <formula>NOT(ISERROR(SEARCH("土",AP131)))</formula>
    </cfRule>
  </conditionalFormatting>
  <conditionalFormatting sqref="AP131">
    <cfRule type="containsText" dxfId="582" priority="67" operator="containsText" text="土">
      <formula>NOT(ISERROR(SEARCH("土",AP131)))</formula>
    </cfRule>
  </conditionalFormatting>
  <conditionalFormatting sqref="AQ131">
    <cfRule type="containsText" dxfId="581" priority="65" operator="containsText" text="日">
      <formula>NOT(ISERROR(SEARCH("日",AQ131)))</formula>
    </cfRule>
  </conditionalFormatting>
  <conditionalFormatting sqref="AW12:BC12">
    <cfRule type="containsText" dxfId="580" priority="64" operator="containsText" text="土,日">
      <formula>NOT(ISERROR(SEARCH("土,日",AW12)))</formula>
    </cfRule>
  </conditionalFormatting>
  <conditionalFormatting sqref="BB12">
    <cfRule type="containsText" dxfId="579" priority="62" operator="containsText" text="土">
      <formula>NOT(ISERROR(SEARCH("土",BB12)))</formula>
    </cfRule>
  </conditionalFormatting>
  <conditionalFormatting sqref="BB12">
    <cfRule type="containsText" dxfId="578" priority="63" operator="containsText" text="土">
      <formula>NOT(ISERROR(SEARCH("土",BB12)))</formula>
    </cfRule>
  </conditionalFormatting>
  <conditionalFormatting sqref="BC12">
    <cfRule type="containsText" dxfId="577" priority="61" operator="containsText" text="日">
      <formula>NOT(ISERROR(SEARCH("日",BC12)))</formula>
    </cfRule>
  </conditionalFormatting>
  <conditionalFormatting sqref="AW29:BC29">
    <cfRule type="containsText" dxfId="576" priority="60" operator="containsText" text="土,日">
      <formula>NOT(ISERROR(SEARCH("土,日",AW29)))</formula>
    </cfRule>
  </conditionalFormatting>
  <conditionalFormatting sqref="BB29">
    <cfRule type="containsText" dxfId="575" priority="58" operator="containsText" text="土">
      <formula>NOT(ISERROR(SEARCH("土",BB29)))</formula>
    </cfRule>
  </conditionalFormatting>
  <conditionalFormatting sqref="BB29">
    <cfRule type="containsText" dxfId="574" priority="59" operator="containsText" text="土">
      <formula>NOT(ISERROR(SEARCH("土",BB29)))</formula>
    </cfRule>
  </conditionalFormatting>
  <conditionalFormatting sqref="BC29">
    <cfRule type="containsText" dxfId="573" priority="57" operator="containsText" text="日">
      <formula>NOT(ISERROR(SEARCH("日",BC29)))</formula>
    </cfRule>
  </conditionalFormatting>
  <conditionalFormatting sqref="AW46:BC46">
    <cfRule type="containsText" dxfId="572" priority="56" operator="containsText" text="土,日">
      <formula>NOT(ISERROR(SEARCH("土,日",AW46)))</formula>
    </cfRule>
  </conditionalFormatting>
  <conditionalFormatting sqref="BB46">
    <cfRule type="containsText" dxfId="571" priority="54" operator="containsText" text="土">
      <formula>NOT(ISERROR(SEARCH("土",BB46)))</formula>
    </cfRule>
  </conditionalFormatting>
  <conditionalFormatting sqref="BB46">
    <cfRule type="containsText" dxfId="570" priority="55" operator="containsText" text="土">
      <formula>NOT(ISERROR(SEARCH("土",BB46)))</formula>
    </cfRule>
  </conditionalFormatting>
  <conditionalFormatting sqref="BC46">
    <cfRule type="containsText" dxfId="569" priority="53" operator="containsText" text="日">
      <formula>NOT(ISERROR(SEARCH("日",BC46)))</formula>
    </cfRule>
  </conditionalFormatting>
  <conditionalFormatting sqref="AW63:BC63">
    <cfRule type="containsText" dxfId="568" priority="52" operator="containsText" text="土,日">
      <formula>NOT(ISERROR(SEARCH("土,日",AW63)))</formula>
    </cfRule>
  </conditionalFormatting>
  <conditionalFormatting sqref="BB63">
    <cfRule type="containsText" dxfId="567" priority="50" operator="containsText" text="土">
      <formula>NOT(ISERROR(SEARCH("土",BB63)))</formula>
    </cfRule>
  </conditionalFormatting>
  <conditionalFormatting sqref="BB63">
    <cfRule type="containsText" dxfId="566" priority="51" operator="containsText" text="土">
      <formula>NOT(ISERROR(SEARCH("土",BB63)))</formula>
    </cfRule>
  </conditionalFormatting>
  <conditionalFormatting sqref="BC63">
    <cfRule type="containsText" dxfId="565" priority="49" operator="containsText" text="日">
      <formula>NOT(ISERROR(SEARCH("日",BC63)))</formula>
    </cfRule>
  </conditionalFormatting>
  <conditionalFormatting sqref="AW80:BC80">
    <cfRule type="containsText" dxfId="564" priority="48" operator="containsText" text="土,日">
      <formula>NOT(ISERROR(SEARCH("土,日",AW80)))</formula>
    </cfRule>
  </conditionalFormatting>
  <conditionalFormatting sqref="BB80">
    <cfRule type="containsText" dxfId="563" priority="46" operator="containsText" text="土">
      <formula>NOT(ISERROR(SEARCH("土",BB80)))</formula>
    </cfRule>
  </conditionalFormatting>
  <conditionalFormatting sqref="BB80">
    <cfRule type="containsText" dxfId="562" priority="47" operator="containsText" text="土">
      <formula>NOT(ISERROR(SEARCH("土",BB80)))</formula>
    </cfRule>
  </conditionalFormatting>
  <conditionalFormatting sqref="BC80">
    <cfRule type="containsText" dxfId="561" priority="45" operator="containsText" text="日">
      <formula>NOT(ISERROR(SEARCH("日",BC80)))</formula>
    </cfRule>
  </conditionalFormatting>
  <conditionalFormatting sqref="AW97:BC97">
    <cfRule type="containsText" dxfId="560" priority="44" operator="containsText" text="土,日">
      <formula>NOT(ISERROR(SEARCH("土,日",AW97)))</formula>
    </cfRule>
  </conditionalFormatting>
  <conditionalFormatting sqref="BB97">
    <cfRule type="containsText" dxfId="559" priority="42" operator="containsText" text="土">
      <formula>NOT(ISERROR(SEARCH("土",BB97)))</formula>
    </cfRule>
  </conditionalFormatting>
  <conditionalFormatting sqref="BB97">
    <cfRule type="containsText" dxfId="558" priority="43" operator="containsText" text="土">
      <formula>NOT(ISERROR(SEARCH("土",BB97)))</formula>
    </cfRule>
  </conditionalFormatting>
  <conditionalFormatting sqref="BC97">
    <cfRule type="containsText" dxfId="557" priority="41" operator="containsText" text="日">
      <formula>NOT(ISERROR(SEARCH("日",BC97)))</formula>
    </cfRule>
  </conditionalFormatting>
  <conditionalFormatting sqref="AW114:BC114">
    <cfRule type="containsText" dxfId="556" priority="40" operator="containsText" text="土,日">
      <formula>NOT(ISERROR(SEARCH("土,日",AW114)))</formula>
    </cfRule>
  </conditionalFormatting>
  <conditionalFormatting sqref="BB114">
    <cfRule type="containsText" dxfId="555" priority="38" operator="containsText" text="土">
      <formula>NOT(ISERROR(SEARCH("土",BB114)))</formula>
    </cfRule>
  </conditionalFormatting>
  <conditionalFormatting sqref="BB114">
    <cfRule type="containsText" dxfId="554" priority="39" operator="containsText" text="土">
      <formula>NOT(ISERROR(SEARCH("土",BB114)))</formula>
    </cfRule>
  </conditionalFormatting>
  <conditionalFormatting sqref="BC114">
    <cfRule type="containsText" dxfId="553" priority="37" operator="containsText" text="日">
      <formula>NOT(ISERROR(SEARCH("日",BC114)))</formula>
    </cfRule>
  </conditionalFormatting>
  <conditionalFormatting sqref="AW131:BC131">
    <cfRule type="containsText" dxfId="552" priority="36" operator="containsText" text="土,日">
      <formula>NOT(ISERROR(SEARCH("土,日",AW131)))</formula>
    </cfRule>
  </conditionalFormatting>
  <conditionalFormatting sqref="BB131">
    <cfRule type="containsText" dxfId="551" priority="34" operator="containsText" text="土">
      <formula>NOT(ISERROR(SEARCH("土",BB131)))</formula>
    </cfRule>
  </conditionalFormatting>
  <conditionalFormatting sqref="BB131">
    <cfRule type="containsText" dxfId="550" priority="35" operator="containsText" text="土">
      <formula>NOT(ISERROR(SEARCH("土",BB131)))</formula>
    </cfRule>
  </conditionalFormatting>
  <conditionalFormatting sqref="BC131">
    <cfRule type="containsText" dxfId="549" priority="33" operator="containsText" text="日">
      <formula>NOT(ISERROR(SEARCH("日",BC131)))</formula>
    </cfRule>
  </conditionalFormatting>
  <conditionalFormatting sqref="BH12:BN12">
    <cfRule type="containsText" dxfId="548" priority="32" operator="containsText" text="土,日">
      <formula>NOT(ISERROR(SEARCH("土,日",BH12)))</formula>
    </cfRule>
  </conditionalFormatting>
  <conditionalFormatting sqref="BM12">
    <cfRule type="containsText" dxfId="547" priority="30" operator="containsText" text="土">
      <formula>NOT(ISERROR(SEARCH("土",BM12)))</formula>
    </cfRule>
  </conditionalFormatting>
  <conditionalFormatting sqref="BM12">
    <cfRule type="containsText" dxfId="546" priority="31" operator="containsText" text="土">
      <formula>NOT(ISERROR(SEARCH("土",BM12)))</formula>
    </cfRule>
  </conditionalFormatting>
  <conditionalFormatting sqref="BN12">
    <cfRule type="containsText" dxfId="545" priority="29" operator="containsText" text="日">
      <formula>NOT(ISERROR(SEARCH("日",BN12)))</formula>
    </cfRule>
  </conditionalFormatting>
  <conditionalFormatting sqref="BH29:BN29">
    <cfRule type="containsText" dxfId="544" priority="28" operator="containsText" text="土,日">
      <formula>NOT(ISERROR(SEARCH("土,日",BH29)))</formula>
    </cfRule>
  </conditionalFormatting>
  <conditionalFormatting sqref="BM29">
    <cfRule type="containsText" dxfId="543" priority="26" operator="containsText" text="土">
      <formula>NOT(ISERROR(SEARCH("土",BM29)))</formula>
    </cfRule>
  </conditionalFormatting>
  <conditionalFormatting sqref="BM29">
    <cfRule type="containsText" dxfId="542" priority="27" operator="containsText" text="土">
      <formula>NOT(ISERROR(SEARCH("土",BM29)))</formula>
    </cfRule>
  </conditionalFormatting>
  <conditionalFormatting sqref="BN29">
    <cfRule type="containsText" dxfId="541" priority="25" operator="containsText" text="日">
      <formula>NOT(ISERROR(SEARCH("日",BN29)))</formula>
    </cfRule>
  </conditionalFormatting>
  <conditionalFormatting sqref="BH46:BN46">
    <cfRule type="containsText" dxfId="540" priority="24" operator="containsText" text="土,日">
      <formula>NOT(ISERROR(SEARCH("土,日",BH46)))</formula>
    </cfRule>
  </conditionalFormatting>
  <conditionalFormatting sqref="BM46">
    <cfRule type="containsText" dxfId="539" priority="22" operator="containsText" text="土">
      <formula>NOT(ISERROR(SEARCH("土",BM46)))</formula>
    </cfRule>
  </conditionalFormatting>
  <conditionalFormatting sqref="BM46">
    <cfRule type="containsText" dxfId="538" priority="23" operator="containsText" text="土">
      <formula>NOT(ISERROR(SEARCH("土",BM46)))</formula>
    </cfRule>
  </conditionalFormatting>
  <conditionalFormatting sqref="BN46">
    <cfRule type="containsText" dxfId="537" priority="21" operator="containsText" text="日">
      <formula>NOT(ISERROR(SEARCH("日",BN46)))</formula>
    </cfRule>
  </conditionalFormatting>
  <conditionalFormatting sqref="BH63:BN63">
    <cfRule type="containsText" dxfId="536" priority="20" operator="containsText" text="土,日">
      <formula>NOT(ISERROR(SEARCH("土,日",BH63)))</formula>
    </cfRule>
  </conditionalFormatting>
  <conditionalFormatting sqref="BM63">
    <cfRule type="containsText" dxfId="535" priority="18" operator="containsText" text="土">
      <formula>NOT(ISERROR(SEARCH("土",BM63)))</formula>
    </cfRule>
  </conditionalFormatting>
  <conditionalFormatting sqref="BM63">
    <cfRule type="containsText" dxfId="534" priority="19" operator="containsText" text="土">
      <formula>NOT(ISERROR(SEARCH("土",BM63)))</formula>
    </cfRule>
  </conditionalFormatting>
  <conditionalFormatting sqref="BN63">
    <cfRule type="containsText" dxfId="533" priority="17" operator="containsText" text="日">
      <formula>NOT(ISERROR(SEARCH("日",BN63)))</formula>
    </cfRule>
  </conditionalFormatting>
  <conditionalFormatting sqref="BH80:BN80">
    <cfRule type="containsText" dxfId="532" priority="16" operator="containsText" text="土,日">
      <formula>NOT(ISERROR(SEARCH("土,日",BH80)))</formula>
    </cfRule>
  </conditionalFormatting>
  <conditionalFormatting sqref="BM80">
    <cfRule type="containsText" dxfId="531" priority="14" operator="containsText" text="土">
      <formula>NOT(ISERROR(SEARCH("土",BM80)))</formula>
    </cfRule>
  </conditionalFormatting>
  <conditionalFormatting sqref="BM80">
    <cfRule type="containsText" dxfId="530" priority="15" operator="containsText" text="土">
      <formula>NOT(ISERROR(SEARCH("土",BM80)))</formula>
    </cfRule>
  </conditionalFormatting>
  <conditionalFormatting sqref="BN80">
    <cfRule type="containsText" dxfId="529" priority="13" operator="containsText" text="日">
      <formula>NOT(ISERROR(SEARCH("日",BN80)))</formula>
    </cfRule>
  </conditionalFormatting>
  <conditionalFormatting sqref="BH97:BN97">
    <cfRule type="containsText" dxfId="528" priority="12" operator="containsText" text="土,日">
      <formula>NOT(ISERROR(SEARCH("土,日",BH97)))</formula>
    </cfRule>
  </conditionalFormatting>
  <conditionalFormatting sqref="Z12:AA12 Z29:AA29 Z46:AA46 Z63:AA63 Z80:AA80 Z97:AA97 Z114:AA114 Z131:AA131 AK12:AL12 AK29:AL29 AK46:AL46 AK63:AL63 AK80:AL80 AK97:AL97 AK114:AL114 AK131:AL131">
    <cfRule type="containsText" dxfId="527" priority="10" operator="containsText" text="土">
      <formula>NOT(ISERROR(SEARCH("土",Z12)))</formula>
    </cfRule>
    <cfRule type="containsText" dxfId="517" priority="9" operator="containsText" text="日">
      <formula>NOT(ISERROR(SEARCH("日",Z12)))</formula>
    </cfRule>
  </conditionalFormatting>
  <conditionalFormatting sqref="BM97">
    <cfRule type="containsText" dxfId="526" priority="11" operator="containsText" text="土">
      <formula>NOT(ISERROR(SEARCH("土",BM97)))</formula>
    </cfRule>
  </conditionalFormatting>
  <conditionalFormatting sqref="BH114:BN114">
    <cfRule type="containsText" dxfId="525" priority="8" operator="containsText" text="土,日">
      <formula>NOT(ISERROR(SEARCH("土,日",BH114)))</formula>
    </cfRule>
  </conditionalFormatting>
  <conditionalFormatting sqref="AW12:AX12 AW29:AX29 AW46:AX46 AW63:AX63 AW80:AX80 AW97:AX97 AW114:AX114 AW131:AX131 BH12:BI12 BH29:BI29 BH46:BI46 BH63:BI63 BH80:BI80 BH97:BI97 BH114:BI114 BH131:BI131">
    <cfRule type="containsText" dxfId="524" priority="6" operator="containsText" text="土">
      <formula>NOT(ISERROR(SEARCH("土",AW12)))</formula>
    </cfRule>
    <cfRule type="containsText" dxfId="523" priority="5" operator="containsText" text="日">
      <formula>NOT(ISERROR(SEARCH("日",AW12)))</formula>
    </cfRule>
  </conditionalFormatting>
  <conditionalFormatting sqref="BM114">
    <cfRule type="containsText" dxfId="522" priority="7" operator="containsText" text="土">
      <formula>NOT(ISERROR(SEARCH("土",BM114)))</formula>
    </cfRule>
  </conditionalFormatting>
  <conditionalFormatting sqref="BH131:BN131">
    <cfRule type="containsText" dxfId="521" priority="4" operator="containsText" text="土,日">
      <formula>NOT(ISERROR(SEARCH("土,日",BH131)))</formula>
    </cfRule>
  </conditionalFormatting>
  <conditionalFormatting sqref="C12:D12 C29:D29 C46:D46 C63:D63 C80:D80 C97:D97 C114:D114 C131:D131 N12:O12 N29:O29 N46:O46 N63:O63 N80:O80 N97:O97 N114:O114 N131:O131">
    <cfRule type="containsText" dxfId="520" priority="2" operator="containsText" text="土">
      <formula>NOT(ISERROR(SEARCH("土",C12)))</formula>
    </cfRule>
    <cfRule type="containsText" dxfId="519" priority="1" operator="containsText" text="日">
      <formula>NOT(ISERROR(SEARCH("日",C12)))</formula>
    </cfRule>
  </conditionalFormatting>
  <conditionalFormatting sqref="BM131">
    <cfRule type="containsText" dxfId="518" priority="3" operator="containsText" text="土">
      <formula>NOT(ISERROR(SEARCH("土",BM131)))</formula>
    </cfRule>
  </conditionalFormatting>
  <dataValidations count="3">
    <dataValidation type="list" allowBlank="1" showInputMessage="1" showErrorMessage="1" sqref="N17:T18 N34:T35 N51:T52 N68:T69 N85:T86 Z17:AF18 N102:T103 Z34:AF35 Z51:AF52 Z68:AF69 Z85:AF86 Z102:AF103 AK34:AQ35 N119:T120 N136:T137 C154:I155 Z119:AF120 Z136:AF137 AK17:AQ18 AK51:AQ52 AK68:AQ69 AK85:AQ86 AK102:AQ103 AK119:AQ120 AK136:AQ137 AW17:BC18 AW34:BC35 AW51:BC52 AW68:BC69 AW85:BC86 AW102:BC103 AW119:BC120 AW136:BC137 BH17:BN18 BH34:BN35 BH51:BN52 BH68:BN69 BH85:BN86 BH102:BN103 BH119:BN120 BH136:BN137 C34:I35 C51:I52 C68:I69 C85:I86 C102:I103 C119:I120 C136:I137 C17:I18" xr:uid="{926672BF-39DB-4665-A094-F096285C3E25}">
      <formula1>"休,雨"</formula1>
    </dataValidation>
    <dataValidation type="list" allowBlank="1" showInputMessage="1" showErrorMessage="1" sqref="C15:I16 C32:I33 C49:I50 C66:I67 C83:I84 N15:T16 C100:I101 N32:T33 N49:T50 N66:T67 N83:T84 N100:T101 Z32:AF33 C117:I118 C134:I135 C152:I153 N117:T118 N134:T135 Z15:AF16 Z49:AF50 Z66:AF67 Z83:AF84 Z100:AF101 Z117:AF118 Z134:AF135 AK15:AQ16 AK32:AQ33 AK49:AQ50 AK66:AQ67 AK83:AQ84 AK100:AQ101 AK117:AQ118 AK134:AQ135 AW15:BC16 AW32:BC33 AW49:BC50 AW66:BC67 AW83:BC84 AW100:BC101 AW117:BC118 AW134:BC135 BH15:BN16 BH32:BN33 BH49:BN50 BH66:BN67 BH83:BN84 BH100:BN101 BH117:BN118 BH134:BN135" xr:uid="{B430D243-29EC-43DC-9C2F-654C21C47771}">
      <formula1>"休"</formula1>
    </dataValidation>
    <dataValidation type="list" allowBlank="1" showInputMessage="1" showErrorMessage="1" sqref="C13:I14 C30:I31 C47:I48 C64:I65 C81:I82 N13:T14 C98:I99 N30:T31 N47:T48 N64:T65 N81:T82 N98:T99 Z30:AF31 C115:I116 C132:I133 C150:I151 N115:T116 N132:T133 Z13:AF14 Z47:AF48 Z64:AF65 Z81:AF82 Z98:AF99 Z115:AF116 Z132:AF133 AK13:AQ14 AK30:AQ31 AK47:AQ48 AK64:AQ65 AK81:AQ82 AK98:AQ99 AK115:AQ116 AK132:AQ133 AW13:BC14 AW30:BC31 AW47:BC48 AW64:BC65 AW81:BC82 AW98:BC99 AW115:BC116 AW132:BC133 BH13:BN14 BH30:BN31 BH47:BN48 BH64:BN65 BH81:BN82 BH98:BN99 BH115:BN116 BH132:BN133" xr:uid="{49375A63-B49A-4D59-9C89-7A90542A87A6}">
      <formula1>"夏休,冬休,中止,制作,その他"</formula1>
    </dataValidation>
  </dataValidations>
  <pageMargins left="0.23622047244094491" right="0.23622047244094491" top="0.74803149606299213" bottom="0.74803149606299213" header="0.31496062992125984" footer="0.31496062992125984"/>
  <pageSetup paperSize="9" scale="55" orientation="portrait" r:id="rId1"/>
  <rowBreaks count="1" manualBreakCount="1">
    <brk id="144" max="23" man="1"/>
  </rowBreaks>
  <colBreaks count="2" manualBreakCount="2">
    <brk id="23" max="141" man="1"/>
    <brk id="46" max="141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3486C-728C-45A6-BF22-6845FB72985D}">
  <dimension ref="A1:BV451"/>
  <sheetViews>
    <sheetView view="pageBreakPreview" zoomScale="85" zoomScaleNormal="85" zoomScaleSheetLayoutView="85" workbookViewId="0">
      <selection activeCell="X49" sqref="X49"/>
    </sheetView>
  </sheetViews>
  <sheetFormatPr defaultColWidth="8.75" defaultRowHeight="13.5" x14ac:dyDescent="0.15"/>
  <cols>
    <col min="1" max="1" width="10.5" style="54" customWidth="1"/>
    <col min="2" max="2" width="11" style="54" customWidth="1"/>
    <col min="3" max="9" width="3.75" style="54" customWidth="1"/>
    <col min="10" max="10" width="17.25" style="54" bestFit="1" customWidth="1"/>
    <col min="11" max="11" width="8.625" style="54" customWidth="1"/>
    <col min="12" max="12" width="10.5" style="54" customWidth="1"/>
    <col min="13" max="13" width="11" style="54" customWidth="1"/>
    <col min="14" max="20" width="3.75" style="54" customWidth="1"/>
    <col min="21" max="21" width="16.75" style="54" customWidth="1"/>
    <col min="22" max="22" width="8.625" style="54" customWidth="1"/>
    <col min="23" max="24" width="10.5" style="54" customWidth="1"/>
    <col min="25" max="25" width="11" style="54" customWidth="1"/>
    <col min="26" max="32" width="3.875" style="54" customWidth="1"/>
    <col min="33" max="33" width="16.75" style="54" customWidth="1"/>
    <col min="34" max="34" width="8.75" style="54" customWidth="1"/>
    <col min="35" max="35" width="10.5" style="54" customWidth="1"/>
    <col min="36" max="36" width="10.875" style="54" customWidth="1"/>
    <col min="37" max="43" width="3.75" style="54" customWidth="1"/>
    <col min="44" max="44" width="16.75" style="54" customWidth="1"/>
    <col min="45" max="45" width="8.75" style="54" customWidth="1"/>
    <col min="46" max="47" width="10.5" style="54" customWidth="1"/>
    <col min="48" max="48" width="10.875" style="54" customWidth="1"/>
    <col min="49" max="55" width="3.875" style="54" customWidth="1"/>
    <col min="56" max="56" width="16.875" style="54" customWidth="1"/>
    <col min="57" max="57" width="8.75" style="54"/>
    <col min="58" max="58" width="10.5" style="54" customWidth="1"/>
    <col min="59" max="59" width="10.875" style="54" customWidth="1"/>
    <col min="60" max="66" width="4" style="54" customWidth="1"/>
    <col min="67" max="67" width="17" style="54" customWidth="1"/>
    <col min="68" max="68" width="8.75" style="54"/>
    <col min="69" max="69" width="10.5" style="54" customWidth="1"/>
    <col min="70" max="72" width="8.75" style="54"/>
    <col min="73" max="73" width="9.375" style="54" bestFit="1" customWidth="1"/>
    <col min="74" max="74" width="8" style="54" customWidth="1"/>
    <col min="75" max="16384" width="8.75" style="54"/>
  </cols>
  <sheetData>
    <row r="1" spans="1:68" ht="18.75" x14ac:dyDescent="0.15">
      <c r="A1" s="52"/>
      <c r="B1" s="53" t="s">
        <v>51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Y1" s="53" t="s">
        <v>52</v>
      </c>
      <c r="AV1" s="53" t="s">
        <v>52</v>
      </c>
    </row>
    <row r="2" spans="1:68" ht="14.25" thickBot="1" x14ac:dyDescent="0.2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</row>
    <row r="3" spans="1:68" ht="14.25" thickBot="1" x14ac:dyDescent="0.2">
      <c r="A3" s="52"/>
      <c r="B3" s="165" t="s">
        <v>53</v>
      </c>
      <c r="C3" s="165"/>
      <c r="D3" s="165"/>
      <c r="E3" s="165"/>
      <c r="F3" s="56" t="s">
        <v>11</v>
      </c>
      <c r="G3" s="171" t="s">
        <v>66</v>
      </c>
      <c r="H3" s="171"/>
      <c r="I3" s="171"/>
      <c r="J3" s="171"/>
      <c r="K3" s="171"/>
      <c r="L3" s="171"/>
      <c r="M3" s="173" t="s">
        <v>54</v>
      </c>
      <c r="N3" s="173"/>
      <c r="O3" s="173"/>
      <c r="P3" s="173"/>
      <c r="Q3" s="173"/>
      <c r="R3" s="173"/>
      <c r="S3" s="173"/>
      <c r="T3" s="56" t="s">
        <v>55</v>
      </c>
      <c r="U3" s="57" t="str">
        <f>IF(COUNTIF(BV10:BV137,"NG")&gt;=1,"未達成","達成")</f>
        <v>達成</v>
      </c>
      <c r="Y3" s="165" t="s">
        <v>53</v>
      </c>
      <c r="Z3" s="165"/>
      <c r="AA3" s="165"/>
      <c r="AB3" s="165"/>
      <c r="AC3" s="56" t="s">
        <v>11</v>
      </c>
      <c r="AD3" s="171" t="str">
        <f>G3</f>
        <v>○○○○工事(○○○○工区)</v>
      </c>
      <c r="AE3" s="171"/>
      <c r="AF3" s="171"/>
      <c r="AG3" s="171"/>
      <c r="AH3" s="171"/>
      <c r="AI3" s="171"/>
      <c r="AJ3" s="52"/>
      <c r="AK3" s="52"/>
      <c r="AL3" s="52"/>
      <c r="AM3" s="52"/>
      <c r="AN3" s="52"/>
      <c r="AO3" s="52"/>
      <c r="AV3" s="165" t="s">
        <v>53</v>
      </c>
      <c r="AW3" s="165"/>
      <c r="AX3" s="165"/>
      <c r="AY3" s="165"/>
      <c r="AZ3" s="56" t="s">
        <v>11</v>
      </c>
      <c r="BA3" s="171" t="str">
        <f>AD3</f>
        <v>○○○○工事(○○○○工区)</v>
      </c>
      <c r="BB3" s="171"/>
      <c r="BC3" s="171"/>
      <c r="BD3" s="171"/>
      <c r="BE3" s="171"/>
      <c r="BF3" s="171"/>
      <c r="BG3" s="52"/>
      <c r="BH3" s="52"/>
      <c r="BI3" s="52"/>
      <c r="BJ3" s="52"/>
      <c r="BK3" s="52"/>
    </row>
    <row r="4" spans="1:68" ht="14.25" x14ac:dyDescent="0.15">
      <c r="A4" s="52"/>
      <c r="B4" s="165" t="s">
        <v>56</v>
      </c>
      <c r="C4" s="165"/>
      <c r="D4" s="165"/>
      <c r="E4" s="165"/>
      <c r="F4" s="56" t="s">
        <v>11</v>
      </c>
      <c r="G4" s="172">
        <v>45927</v>
      </c>
      <c r="H4" s="172"/>
      <c r="I4" s="172"/>
      <c r="J4" s="172"/>
      <c r="K4" s="58" t="str">
        <f>TEXT(WEEKDAY(G4),"aaa")</f>
        <v>土</v>
      </c>
      <c r="L4" s="52"/>
      <c r="M4" s="52"/>
      <c r="N4" s="173"/>
      <c r="O4" s="173"/>
      <c r="P4" s="173"/>
      <c r="Q4" s="173"/>
      <c r="R4" s="173"/>
      <c r="S4" s="173"/>
      <c r="T4" s="56"/>
      <c r="U4" s="92"/>
      <c r="V4" s="59">
        <f>BU19+BU21+BU36+BU38+BU53+BU55+BU70+BU72+BU87+BU89+BU104+BU106+BU121+BU123+BU138+BU140</f>
        <v>0</v>
      </c>
      <c r="Y4" s="165" t="s">
        <v>56</v>
      </c>
      <c r="Z4" s="165"/>
      <c r="AA4" s="165"/>
      <c r="AB4" s="165"/>
      <c r="AC4" s="56" t="s">
        <v>11</v>
      </c>
      <c r="AD4" s="60">
        <f>G4</f>
        <v>45927</v>
      </c>
      <c r="AE4" s="61"/>
      <c r="AF4" s="61"/>
      <c r="AG4" s="61"/>
      <c r="AH4" s="58" t="str">
        <f>TEXT(WEEKDAY(+AD4),"aaa")</f>
        <v>土</v>
      </c>
      <c r="AI4" s="52"/>
      <c r="AJ4" s="52"/>
      <c r="AK4" s="52"/>
      <c r="AL4" s="52"/>
      <c r="AM4" s="52"/>
      <c r="AN4" s="52"/>
      <c r="AO4" s="52"/>
      <c r="AV4" s="165" t="s">
        <v>56</v>
      </c>
      <c r="AW4" s="165"/>
      <c r="AX4" s="165"/>
      <c r="AY4" s="165"/>
      <c r="AZ4" s="56" t="s">
        <v>11</v>
      </c>
      <c r="BA4" s="60">
        <f>AD4</f>
        <v>45927</v>
      </c>
      <c r="BB4" s="61"/>
      <c r="BC4" s="61"/>
      <c r="BD4" s="61"/>
      <c r="BE4" s="58" t="str">
        <f>TEXT(WEEKDAY(+BA4),"aaa")</f>
        <v>土</v>
      </c>
      <c r="BF4" s="52"/>
      <c r="BG4" s="52"/>
      <c r="BH4" s="52"/>
      <c r="BI4" s="52"/>
      <c r="BJ4" s="52"/>
      <c r="BK4" s="52"/>
    </row>
    <row r="5" spans="1:68" ht="14.25" x14ac:dyDescent="0.15">
      <c r="A5" s="52"/>
      <c r="B5" s="165" t="s">
        <v>57</v>
      </c>
      <c r="C5" s="165"/>
      <c r="D5" s="165"/>
      <c r="E5" s="165"/>
      <c r="F5" s="56" t="s">
        <v>11</v>
      </c>
      <c r="G5" s="172">
        <v>46037</v>
      </c>
      <c r="H5" s="172"/>
      <c r="I5" s="172"/>
      <c r="J5" s="172"/>
      <c r="K5" s="58" t="str">
        <f>TEXT(WEEKDAY(G5),"aaa")</f>
        <v>木</v>
      </c>
      <c r="L5" s="56" t="s">
        <v>58</v>
      </c>
      <c r="M5" s="62">
        <f>G5-G4+1</f>
        <v>111</v>
      </c>
      <c r="N5" s="56"/>
      <c r="O5" s="63"/>
      <c r="P5" s="63"/>
      <c r="Q5" s="63"/>
      <c r="R5" s="52"/>
      <c r="S5" s="52"/>
      <c r="T5" s="52"/>
      <c r="U5" s="52"/>
      <c r="V5" s="59">
        <f>BU20+BU22+BU37+BU39+BU54+BU56+BU71+BU73+BU88+BU90+BU105+BU107+BU122+BU124+BU139+BU141</f>
        <v>0</v>
      </c>
      <c r="Y5" s="165" t="s">
        <v>57</v>
      </c>
      <c r="Z5" s="165"/>
      <c r="AA5" s="165"/>
      <c r="AB5" s="165"/>
      <c r="AC5" s="56" t="s">
        <v>11</v>
      </c>
      <c r="AD5" s="60">
        <f>G5</f>
        <v>46037</v>
      </c>
      <c r="AE5" s="61"/>
      <c r="AF5" s="61"/>
      <c r="AG5" s="61"/>
      <c r="AH5" s="58" t="str">
        <f>TEXT(WEEKDAY(+AD5),"aaa")</f>
        <v>木</v>
      </c>
      <c r="AI5" s="56"/>
      <c r="AJ5" s="64"/>
      <c r="AK5" s="56"/>
      <c r="AL5" s="63"/>
      <c r="AM5" s="63"/>
      <c r="AN5" s="63"/>
      <c r="AO5" s="52"/>
      <c r="AV5" s="165" t="s">
        <v>57</v>
      </c>
      <c r="AW5" s="165"/>
      <c r="AX5" s="165"/>
      <c r="AY5" s="165"/>
      <c r="AZ5" s="56" t="s">
        <v>11</v>
      </c>
      <c r="BA5" s="60">
        <f>AD5</f>
        <v>46037</v>
      </c>
      <c r="BB5" s="61"/>
      <c r="BC5" s="61"/>
      <c r="BD5" s="61"/>
      <c r="BE5" s="58" t="str">
        <f>TEXT(WEEKDAY(+BA5),"aaa")</f>
        <v>木</v>
      </c>
      <c r="BF5" s="56"/>
      <c r="BG5" s="64"/>
      <c r="BH5" s="56"/>
      <c r="BI5" s="63"/>
      <c r="BJ5" s="63"/>
      <c r="BK5" s="63"/>
    </row>
    <row r="6" spans="1:68" ht="14.25" x14ac:dyDescent="0.15">
      <c r="A6" s="52"/>
      <c r="B6" s="55"/>
      <c r="C6" s="55"/>
      <c r="D6" s="55"/>
      <c r="E6" s="55"/>
      <c r="F6" s="56"/>
      <c r="G6" s="65"/>
      <c r="H6" s="63"/>
      <c r="I6" s="63"/>
      <c r="J6" s="63"/>
      <c r="K6" s="58"/>
      <c r="L6" s="56"/>
      <c r="M6" s="64"/>
      <c r="N6" s="56"/>
      <c r="O6" s="63"/>
      <c r="P6" s="63"/>
      <c r="Q6" s="63"/>
      <c r="R6" s="52"/>
      <c r="S6" s="52"/>
      <c r="T6" s="52"/>
      <c r="U6" s="52"/>
      <c r="V6" s="52"/>
      <c r="Y6" s="55"/>
      <c r="Z6" s="55"/>
      <c r="AA6" s="55"/>
      <c r="AB6" s="55"/>
      <c r="AC6" s="56"/>
      <c r="AD6" s="65"/>
      <c r="AE6" s="63"/>
      <c r="AF6" s="63"/>
      <c r="AG6" s="63"/>
      <c r="AH6" s="58"/>
      <c r="AI6" s="56"/>
      <c r="AJ6" s="64"/>
      <c r="AK6" s="56"/>
      <c r="AL6" s="63"/>
      <c r="AM6" s="63"/>
      <c r="AN6" s="63"/>
      <c r="AO6" s="52"/>
      <c r="AV6" s="55"/>
      <c r="AW6" s="55"/>
      <c r="AX6" s="55"/>
      <c r="AY6" s="55"/>
      <c r="AZ6" s="56"/>
      <c r="BA6" s="65"/>
      <c r="BB6" s="63"/>
      <c r="BC6" s="63"/>
      <c r="BD6" s="63"/>
      <c r="BE6" s="58"/>
      <c r="BF6" s="56"/>
      <c r="BG6" s="64"/>
      <c r="BH6" s="56"/>
      <c r="BI6" s="63"/>
      <c r="BJ6" s="63"/>
      <c r="BK6" s="63"/>
    </row>
    <row r="7" spans="1:68" x14ac:dyDescent="0.15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</row>
    <row r="8" spans="1:68" ht="14.25" hidden="1" customHeight="1" x14ac:dyDescent="0.15">
      <c r="A8" s="52"/>
      <c r="B8" s="52"/>
      <c r="C8" s="66">
        <f>YEAR(G4)</f>
        <v>2025</v>
      </c>
      <c r="D8" s="66">
        <f>MONTH(G4)</f>
        <v>9</v>
      </c>
      <c r="E8" s="66">
        <f>DAY(G4)</f>
        <v>27</v>
      </c>
      <c r="F8" s="66"/>
      <c r="G8" s="66"/>
      <c r="H8" s="66"/>
      <c r="I8" s="66"/>
      <c r="J8" s="52"/>
      <c r="K8" s="52"/>
      <c r="L8" s="52"/>
      <c r="M8" s="52"/>
      <c r="N8" s="66">
        <f>YEAR(I128+1)</f>
        <v>2025</v>
      </c>
      <c r="O8" s="66">
        <f>MONTH(I128+1)</f>
        <v>11</v>
      </c>
      <c r="P8" s="66">
        <f>DAY(I128+1)</f>
        <v>22</v>
      </c>
      <c r="Q8" s="66"/>
      <c r="R8" s="66"/>
      <c r="S8" s="66"/>
      <c r="T8" s="66"/>
      <c r="U8" s="52"/>
      <c r="V8" s="52"/>
      <c r="Y8" s="52"/>
      <c r="Z8" s="66">
        <f>YEAR(T128+1)</f>
        <v>2026</v>
      </c>
      <c r="AA8" s="66">
        <f>MONTH(T128+1)</f>
        <v>1</v>
      </c>
      <c r="AB8" s="66">
        <f>DAY(T128+1)</f>
        <v>17</v>
      </c>
      <c r="AC8" s="66"/>
      <c r="AD8" s="66"/>
      <c r="AE8" s="66"/>
      <c r="AF8" s="66"/>
      <c r="AG8" s="52"/>
      <c r="AH8" s="52"/>
      <c r="AJ8" s="52"/>
      <c r="AK8" s="66">
        <f>YEAR(AF128+1)</f>
        <v>2026</v>
      </c>
      <c r="AL8" s="66">
        <f>MONTH(AF128+1)</f>
        <v>3</v>
      </c>
      <c r="AM8" s="66">
        <f>DAY(AF128+1)</f>
        <v>14</v>
      </c>
      <c r="AN8" s="66"/>
      <c r="AO8" s="66"/>
      <c r="AP8" s="66"/>
      <c r="AQ8" s="66"/>
      <c r="AR8" s="52"/>
      <c r="AS8" s="52"/>
      <c r="AV8" s="52"/>
      <c r="AW8" s="66">
        <f>YEAR(AQ128+1)</f>
        <v>2026</v>
      </c>
      <c r="AX8" s="66">
        <f>MONTH(AQ128+1)</f>
        <v>5</v>
      </c>
      <c r="AY8" s="66">
        <f>DAY(AQ128+1)</f>
        <v>9</v>
      </c>
      <c r="AZ8" s="66"/>
      <c r="BA8" s="66"/>
      <c r="BB8" s="66"/>
      <c r="BC8" s="66"/>
      <c r="BD8" s="52"/>
      <c r="BE8" s="52"/>
      <c r="BG8" s="52"/>
      <c r="BH8" s="66">
        <f>YEAR(BC128+1)</f>
        <v>2026</v>
      </c>
      <c r="BI8" s="66">
        <f>MONTH(BC128+1)</f>
        <v>7</v>
      </c>
      <c r="BJ8" s="66">
        <f>DAY(BC128+1)</f>
        <v>4</v>
      </c>
      <c r="BK8" s="66"/>
      <c r="BL8" s="66"/>
      <c r="BM8" s="66"/>
      <c r="BN8" s="66"/>
      <c r="BO8" s="52"/>
      <c r="BP8" s="52"/>
    </row>
    <row r="9" spans="1:68" ht="14.25" hidden="1" customHeight="1" x14ac:dyDescent="0.15">
      <c r="A9" s="52"/>
      <c r="B9" s="52"/>
      <c r="C9" s="67">
        <f t="shared" ref="C9:G9" si="0">D9-1</f>
        <v>45927</v>
      </c>
      <c r="D9" s="67">
        <f t="shared" si="0"/>
        <v>45928</v>
      </c>
      <c r="E9" s="67">
        <f t="shared" si="0"/>
        <v>45929</v>
      </c>
      <c r="F9" s="67">
        <f t="shared" si="0"/>
        <v>45930</v>
      </c>
      <c r="G9" s="67">
        <f t="shared" si="0"/>
        <v>45931</v>
      </c>
      <c r="H9" s="67">
        <f>I9-1</f>
        <v>45932</v>
      </c>
      <c r="I9" s="67">
        <f>DATE(C8,D8,I11)</f>
        <v>45933</v>
      </c>
      <c r="J9" s="52"/>
      <c r="K9" s="52"/>
      <c r="L9" s="52"/>
      <c r="M9" s="52"/>
      <c r="N9" s="67">
        <f>I128+1</f>
        <v>45983</v>
      </c>
      <c r="O9" s="67">
        <f t="shared" ref="O9:T9" si="1">N9+1</f>
        <v>45984</v>
      </c>
      <c r="P9" s="67">
        <f t="shared" si="1"/>
        <v>45985</v>
      </c>
      <c r="Q9" s="67">
        <f t="shared" si="1"/>
        <v>45986</v>
      </c>
      <c r="R9" s="67">
        <f t="shared" si="1"/>
        <v>45987</v>
      </c>
      <c r="S9" s="67">
        <f t="shared" si="1"/>
        <v>45988</v>
      </c>
      <c r="T9" s="67">
        <f t="shared" si="1"/>
        <v>45989</v>
      </c>
      <c r="U9" s="52"/>
      <c r="V9" s="52"/>
      <c r="Y9" s="52"/>
      <c r="Z9" s="67">
        <f>T128+1</f>
        <v>46039</v>
      </c>
      <c r="AA9" s="67">
        <f t="shared" ref="AA9:AF9" si="2">Z9+1</f>
        <v>46040</v>
      </c>
      <c r="AB9" s="67">
        <f t="shared" si="2"/>
        <v>46041</v>
      </c>
      <c r="AC9" s="67">
        <f t="shared" si="2"/>
        <v>46042</v>
      </c>
      <c r="AD9" s="67">
        <f t="shared" si="2"/>
        <v>46043</v>
      </c>
      <c r="AE9" s="67">
        <f t="shared" si="2"/>
        <v>46044</v>
      </c>
      <c r="AF9" s="67">
        <f t="shared" si="2"/>
        <v>46045</v>
      </c>
      <c r="AG9" s="52"/>
      <c r="AH9" s="52"/>
      <c r="AJ9" s="52"/>
      <c r="AK9" s="67">
        <f>AF128+1</f>
        <v>46095</v>
      </c>
      <c r="AL9" s="67">
        <f t="shared" ref="AL9:AQ9" si="3">AK9+1</f>
        <v>46096</v>
      </c>
      <c r="AM9" s="67">
        <f t="shared" si="3"/>
        <v>46097</v>
      </c>
      <c r="AN9" s="67">
        <f t="shared" si="3"/>
        <v>46098</v>
      </c>
      <c r="AO9" s="67">
        <f t="shared" si="3"/>
        <v>46099</v>
      </c>
      <c r="AP9" s="67">
        <f t="shared" si="3"/>
        <v>46100</v>
      </c>
      <c r="AQ9" s="67">
        <f t="shared" si="3"/>
        <v>46101</v>
      </c>
      <c r="AR9" s="52"/>
      <c r="AS9" s="52"/>
      <c r="AV9" s="52"/>
      <c r="AW9" s="67">
        <f>AQ128+1</f>
        <v>46151</v>
      </c>
      <c r="AX9" s="67">
        <f t="shared" ref="AX9:BC9" si="4">AW9+1</f>
        <v>46152</v>
      </c>
      <c r="AY9" s="67">
        <f t="shared" si="4"/>
        <v>46153</v>
      </c>
      <c r="AZ9" s="67">
        <f t="shared" si="4"/>
        <v>46154</v>
      </c>
      <c r="BA9" s="67">
        <f t="shared" si="4"/>
        <v>46155</v>
      </c>
      <c r="BB9" s="67">
        <f t="shared" si="4"/>
        <v>46156</v>
      </c>
      <c r="BC9" s="67">
        <f t="shared" si="4"/>
        <v>46157</v>
      </c>
      <c r="BD9" s="52"/>
      <c r="BE9" s="52"/>
      <c r="BG9" s="52"/>
      <c r="BH9" s="67">
        <f>BC128+1</f>
        <v>46207</v>
      </c>
      <c r="BI9" s="67">
        <f t="shared" ref="BI9:BN9" si="5">BH9+1</f>
        <v>46208</v>
      </c>
      <c r="BJ9" s="67">
        <f t="shared" si="5"/>
        <v>46209</v>
      </c>
      <c r="BK9" s="67">
        <f t="shared" si="5"/>
        <v>46210</v>
      </c>
      <c r="BL9" s="67">
        <f t="shared" si="5"/>
        <v>46211</v>
      </c>
      <c r="BM9" s="67">
        <f t="shared" si="5"/>
        <v>46212</v>
      </c>
      <c r="BN9" s="67">
        <f t="shared" si="5"/>
        <v>46213</v>
      </c>
      <c r="BO9" s="52"/>
      <c r="BP9" s="52"/>
    </row>
    <row r="10" spans="1:68" ht="14.25" customHeight="1" x14ac:dyDescent="0.15">
      <c r="A10" s="52"/>
      <c r="B10" s="68" t="s">
        <v>14</v>
      </c>
      <c r="C10" s="69">
        <f>DATE($C8,$D8,1)</f>
        <v>45901</v>
      </c>
      <c r="D10" s="70"/>
      <c r="E10" s="70"/>
      <c r="F10" s="70"/>
      <c r="G10" s="70"/>
      <c r="H10" s="70"/>
      <c r="I10" s="70"/>
      <c r="J10" s="70"/>
      <c r="K10" s="71"/>
      <c r="L10" s="52"/>
      <c r="M10" s="68" t="s">
        <v>14</v>
      </c>
      <c r="N10" s="69">
        <f>DATE($N8,$O8,1)</f>
        <v>45962</v>
      </c>
      <c r="O10" s="70"/>
      <c r="P10" s="70"/>
      <c r="Q10" s="70"/>
      <c r="R10" s="70"/>
      <c r="S10" s="70"/>
      <c r="T10" s="70"/>
      <c r="U10" s="70"/>
      <c r="V10" s="71"/>
      <c r="Y10" s="68" t="s">
        <v>14</v>
      </c>
      <c r="Z10" s="69">
        <f>DATE($Z8,$AA8,1)</f>
        <v>46023</v>
      </c>
      <c r="AA10" s="70"/>
      <c r="AB10" s="70"/>
      <c r="AC10" s="70"/>
      <c r="AD10" s="70"/>
      <c r="AE10" s="70"/>
      <c r="AF10" s="70"/>
      <c r="AG10" s="70"/>
      <c r="AH10" s="71"/>
      <c r="AJ10" s="68" t="s">
        <v>14</v>
      </c>
      <c r="AK10" s="69">
        <f>DATE($AK8,$AL8,1)</f>
        <v>46082</v>
      </c>
      <c r="AL10" s="70"/>
      <c r="AM10" s="70"/>
      <c r="AN10" s="70"/>
      <c r="AO10" s="70"/>
      <c r="AP10" s="70"/>
      <c r="AQ10" s="70"/>
      <c r="AR10" s="70"/>
      <c r="AS10" s="71"/>
      <c r="AV10" s="68" t="s">
        <v>14</v>
      </c>
      <c r="AW10" s="69">
        <f>DATE($AW8,$AX8,1)</f>
        <v>46143</v>
      </c>
      <c r="AX10" s="70"/>
      <c r="AY10" s="70"/>
      <c r="AZ10" s="70"/>
      <c r="BA10" s="70"/>
      <c r="BB10" s="70"/>
      <c r="BC10" s="70"/>
      <c r="BD10" s="70"/>
      <c r="BE10" s="71"/>
      <c r="BG10" s="68" t="s">
        <v>14</v>
      </c>
      <c r="BH10" s="69">
        <f>DATE($BH8,$BI8,1)</f>
        <v>46204</v>
      </c>
      <c r="BI10" s="70"/>
      <c r="BJ10" s="70"/>
      <c r="BK10" s="70"/>
      <c r="BL10" s="70"/>
      <c r="BM10" s="70"/>
      <c r="BN10" s="70"/>
      <c r="BO10" s="70"/>
      <c r="BP10" s="71"/>
    </row>
    <row r="11" spans="1:68" ht="14.25" customHeight="1" x14ac:dyDescent="0.15">
      <c r="A11" s="52"/>
      <c r="B11" s="72" t="s">
        <v>59</v>
      </c>
      <c r="C11" s="73">
        <f>IF("土"=$K4,$E8,"")</f>
        <v>27</v>
      </c>
      <c r="D11" s="74">
        <f>IF(C11="",IF("日"=$K4,$E8,""),C11+1)</f>
        <v>28</v>
      </c>
      <c r="E11" s="74">
        <f>IF(D11="",IF("月"=$K4,$E8,""),D11+1)</f>
        <v>29</v>
      </c>
      <c r="F11" s="74">
        <f>IF(E11="",IF("火"=$K4,$E8,""),E11+1)</f>
        <v>30</v>
      </c>
      <c r="G11" s="74">
        <f>IF(F11="",IF("水"=$K4,$E8,""),F11+1)</f>
        <v>31</v>
      </c>
      <c r="H11" s="74">
        <f>IF(G11="",IF("木"=$K4,$E8,""),G11+1)</f>
        <v>32</v>
      </c>
      <c r="I11" s="74">
        <f>IF(H11="",IF("金"=$K4,$E8,""),H11+1)</f>
        <v>33</v>
      </c>
      <c r="J11" s="75" t="s">
        <v>16</v>
      </c>
      <c r="K11" s="76">
        <f>COUNTIFS(C12:I12,"土",C13:I13,"")+COUNTIFS(C12:I12,"日",C13:I13,"")</f>
        <v>2</v>
      </c>
      <c r="L11" s="52"/>
      <c r="M11" s="72" t="s">
        <v>59</v>
      </c>
      <c r="N11" s="73">
        <f>IF(I128&lt;$G$5,I130+1,"")</f>
        <v>45983</v>
      </c>
      <c r="O11" s="74">
        <f t="shared" ref="O11:T11" si="6">IF(N9&lt;$G$5,N11+1,"")</f>
        <v>45984</v>
      </c>
      <c r="P11" s="74">
        <f t="shared" si="6"/>
        <v>45985</v>
      </c>
      <c r="Q11" s="74">
        <f t="shared" si="6"/>
        <v>45986</v>
      </c>
      <c r="R11" s="74">
        <f t="shared" si="6"/>
        <v>45987</v>
      </c>
      <c r="S11" s="74">
        <f t="shared" si="6"/>
        <v>45988</v>
      </c>
      <c r="T11" s="74">
        <f t="shared" si="6"/>
        <v>45989</v>
      </c>
      <c r="U11" s="75" t="s">
        <v>16</v>
      </c>
      <c r="V11" s="76">
        <f>COUNTIFS(N12:T12,"土",N13:T13,"")+COUNTIFS(N12:T12,"日",N13:T13,"")</f>
        <v>2</v>
      </c>
      <c r="Y11" s="72" t="s">
        <v>59</v>
      </c>
      <c r="Z11" s="73" t="str">
        <f>IF(T128&lt;$G$5,T130+1,"")</f>
        <v/>
      </c>
      <c r="AA11" s="74" t="str">
        <f t="shared" ref="AA11:AF11" si="7">IF(Z9&lt;$G$5,Z11+1,"")</f>
        <v/>
      </c>
      <c r="AB11" s="74" t="str">
        <f t="shared" si="7"/>
        <v/>
      </c>
      <c r="AC11" s="74" t="str">
        <f t="shared" si="7"/>
        <v/>
      </c>
      <c r="AD11" s="74" t="str">
        <f t="shared" si="7"/>
        <v/>
      </c>
      <c r="AE11" s="74" t="str">
        <f t="shared" si="7"/>
        <v/>
      </c>
      <c r="AF11" s="74" t="str">
        <f t="shared" si="7"/>
        <v/>
      </c>
      <c r="AG11" s="75" t="s">
        <v>16</v>
      </c>
      <c r="AH11" s="76">
        <f>COUNTIFS(Z12:AF12,"土",Z13:AF13,"")+COUNTIFS(Z12:AF12,"日",Z13:AF13,"")</f>
        <v>0</v>
      </c>
      <c r="AJ11" s="72" t="s">
        <v>59</v>
      </c>
      <c r="AK11" s="73" t="str">
        <f>IF(AF128&lt;$G$5,AF130+1,"")</f>
        <v/>
      </c>
      <c r="AL11" s="74" t="str">
        <f t="shared" ref="AL11:AQ11" si="8">IF(AK9&lt;$G$5,AK11+1,"")</f>
        <v/>
      </c>
      <c r="AM11" s="74" t="str">
        <f t="shared" si="8"/>
        <v/>
      </c>
      <c r="AN11" s="74" t="str">
        <f t="shared" si="8"/>
        <v/>
      </c>
      <c r="AO11" s="74" t="str">
        <f t="shared" si="8"/>
        <v/>
      </c>
      <c r="AP11" s="74" t="str">
        <f t="shared" si="8"/>
        <v/>
      </c>
      <c r="AQ11" s="74" t="str">
        <f t="shared" si="8"/>
        <v/>
      </c>
      <c r="AR11" s="75" t="s">
        <v>16</v>
      </c>
      <c r="AS11" s="76">
        <f>COUNTIFS(AK12:AQ12,"土",AK13:AQ13,"")+COUNTIFS(AK12:AQ12,"日",AK13:AQ13,"")</f>
        <v>0</v>
      </c>
      <c r="AV11" s="72" t="s">
        <v>59</v>
      </c>
      <c r="AW11" s="73" t="str">
        <f>IF(AQ128&lt;$G$5,AQ130+1,"")</f>
        <v/>
      </c>
      <c r="AX11" s="74" t="str">
        <f t="shared" ref="AX11:BC11" si="9">IF(AW9&lt;$G$5,AW11+1,"")</f>
        <v/>
      </c>
      <c r="AY11" s="74" t="str">
        <f t="shared" si="9"/>
        <v/>
      </c>
      <c r="AZ11" s="74" t="str">
        <f t="shared" si="9"/>
        <v/>
      </c>
      <c r="BA11" s="74" t="str">
        <f t="shared" si="9"/>
        <v/>
      </c>
      <c r="BB11" s="74" t="str">
        <f t="shared" si="9"/>
        <v/>
      </c>
      <c r="BC11" s="74" t="str">
        <f t="shared" si="9"/>
        <v/>
      </c>
      <c r="BD11" s="75" t="s">
        <v>16</v>
      </c>
      <c r="BE11" s="76">
        <f>COUNTIFS(AW12:BC12,"土",AW13:BC13,"")+COUNTIFS(AW12:BC12,"日",AW13:BC13,"")</f>
        <v>0</v>
      </c>
      <c r="BG11" s="72" t="s">
        <v>59</v>
      </c>
      <c r="BH11" s="73" t="str">
        <f>IF(BC128&lt;$G$5,BC130+1,"")</f>
        <v/>
      </c>
      <c r="BI11" s="74" t="str">
        <f t="shared" ref="BI11:BN11" si="10">IF(BH9&lt;$G$5,BH11+1,"")</f>
        <v/>
      </c>
      <c r="BJ11" s="74" t="str">
        <f t="shared" si="10"/>
        <v/>
      </c>
      <c r="BK11" s="74" t="str">
        <f t="shared" si="10"/>
        <v/>
      </c>
      <c r="BL11" s="74" t="str">
        <f t="shared" si="10"/>
        <v/>
      </c>
      <c r="BM11" s="74" t="str">
        <f t="shared" si="10"/>
        <v/>
      </c>
      <c r="BN11" s="74" t="str">
        <f t="shared" si="10"/>
        <v/>
      </c>
      <c r="BO11" s="75" t="s">
        <v>16</v>
      </c>
      <c r="BP11" s="76">
        <f>COUNTIFS(BH12:BN12,"土",BH13:BN13,"")+COUNTIFS(BH12:BN12,"日",BH13:BN13,"")</f>
        <v>0</v>
      </c>
    </row>
    <row r="12" spans="1:68" ht="14.25" customHeight="1" x14ac:dyDescent="0.15">
      <c r="A12" s="52"/>
      <c r="B12" s="72" t="s">
        <v>5</v>
      </c>
      <c r="C12" s="77" t="str">
        <f>IF(C11="","","土")</f>
        <v>土</v>
      </c>
      <c r="D12" s="77" t="str">
        <f>IF(D11="","","日")</f>
        <v>日</v>
      </c>
      <c r="E12" s="77" t="str">
        <f>IF(E11="","","月")</f>
        <v>月</v>
      </c>
      <c r="F12" s="77" t="str">
        <f>IF(F11="","","火")</f>
        <v>火</v>
      </c>
      <c r="G12" s="77" t="str">
        <f>IF(G11="","","水")</f>
        <v>水</v>
      </c>
      <c r="H12" s="77" t="str">
        <f>IF(H11="","","木")</f>
        <v>木</v>
      </c>
      <c r="I12" s="77" t="str">
        <f>IF(I11="","","金")</f>
        <v>金</v>
      </c>
      <c r="J12" s="78" t="s">
        <v>60</v>
      </c>
      <c r="K12" s="79">
        <f>COUNTIF(C13:I13,"夏休")+COUNTIF(C13:I13,"冬休")+COUNTIF(C13:I13,"中止")+COUNTIF(C13:I13,"制作中")</f>
        <v>0</v>
      </c>
      <c r="L12" s="52"/>
      <c r="M12" s="72" t="s">
        <v>5</v>
      </c>
      <c r="N12" s="77" t="str">
        <f>IF(N11="","","土")</f>
        <v>土</v>
      </c>
      <c r="O12" s="77" t="str">
        <f>IF(O11="","","日")</f>
        <v>日</v>
      </c>
      <c r="P12" s="77" t="str">
        <f>IF(P11="","","月")</f>
        <v>月</v>
      </c>
      <c r="Q12" s="77" t="str">
        <f>IF(Q11="","","火")</f>
        <v>火</v>
      </c>
      <c r="R12" s="77" t="str">
        <f>IF(R11="","","水")</f>
        <v>水</v>
      </c>
      <c r="S12" s="77" t="str">
        <f>IF(S11="","","木")</f>
        <v>木</v>
      </c>
      <c r="T12" s="77" t="str">
        <f>IF(T11="","","金")</f>
        <v>金</v>
      </c>
      <c r="U12" s="78" t="s">
        <v>60</v>
      </c>
      <c r="V12" s="79">
        <f>COUNTIF(N13:T13,"夏休")+COUNTIF(N13:T13,"冬休")+COUNTIF(N13:T13,"中止")+COUNTIF(N13:T13,"制作中")</f>
        <v>0</v>
      </c>
      <c r="Y12" s="72" t="s">
        <v>5</v>
      </c>
      <c r="Z12" s="77" t="str">
        <f>IF(Z11="","","土")</f>
        <v/>
      </c>
      <c r="AA12" s="77" t="str">
        <f>IF(AA11="","","日")</f>
        <v/>
      </c>
      <c r="AB12" s="77" t="str">
        <f>IF(AB11="","","月")</f>
        <v/>
      </c>
      <c r="AC12" s="77" t="str">
        <f>IF(AC11="","","火")</f>
        <v/>
      </c>
      <c r="AD12" s="77" t="str">
        <f>IF(AD11="","","水")</f>
        <v/>
      </c>
      <c r="AE12" s="77" t="str">
        <f>IF(AE11="","","木")</f>
        <v/>
      </c>
      <c r="AF12" s="77" t="str">
        <f>IF(AF11="","","金")</f>
        <v/>
      </c>
      <c r="AG12" s="78" t="s">
        <v>60</v>
      </c>
      <c r="AH12" s="79">
        <f>COUNTIF(Z13:AF13,"夏休")+COUNTIF(Z13:AF13,"冬休")+COUNTIF(Z13:AF13,"中止")+COUNTIF(Z13:AF13,"制作中")</f>
        <v>0</v>
      </c>
      <c r="AJ12" s="72" t="s">
        <v>5</v>
      </c>
      <c r="AK12" s="77" t="str">
        <f>IF(AK11="","","土")</f>
        <v/>
      </c>
      <c r="AL12" s="77" t="str">
        <f>IF(AL11="","","日")</f>
        <v/>
      </c>
      <c r="AM12" s="77" t="str">
        <f>IF(AM11="","","月")</f>
        <v/>
      </c>
      <c r="AN12" s="77" t="str">
        <f>IF(AN11="","","火")</f>
        <v/>
      </c>
      <c r="AO12" s="77" t="str">
        <f>IF(AO11="","","水")</f>
        <v/>
      </c>
      <c r="AP12" s="77" t="str">
        <f>IF(AP11="","","木")</f>
        <v/>
      </c>
      <c r="AQ12" s="77" t="str">
        <f>IF(AQ11="","","金")</f>
        <v/>
      </c>
      <c r="AR12" s="78" t="s">
        <v>60</v>
      </c>
      <c r="AS12" s="79">
        <f>COUNTIF(AK13:AQ13,"夏休")+COUNTIF(AK13:AQ13,"冬休")+COUNTIF(AK13:AQ13,"中止")+COUNTIF(AK13:AQ13,"制作中")</f>
        <v>0</v>
      </c>
      <c r="AV12" s="72" t="s">
        <v>5</v>
      </c>
      <c r="AW12" s="77" t="str">
        <f>IF(AW11="","","土")</f>
        <v/>
      </c>
      <c r="AX12" s="77" t="str">
        <f>IF(AX11="","","日")</f>
        <v/>
      </c>
      <c r="AY12" s="77" t="str">
        <f>IF(AY11="","","月")</f>
        <v/>
      </c>
      <c r="AZ12" s="77" t="str">
        <f>IF(AZ11="","","火")</f>
        <v/>
      </c>
      <c r="BA12" s="77" t="str">
        <f>IF(BA11="","","水")</f>
        <v/>
      </c>
      <c r="BB12" s="77" t="str">
        <f>IF(BB11="","","木")</f>
        <v/>
      </c>
      <c r="BC12" s="77" t="str">
        <f>IF(BC11="","","金")</f>
        <v/>
      </c>
      <c r="BD12" s="78" t="s">
        <v>60</v>
      </c>
      <c r="BE12" s="79">
        <f>COUNTIF(AW13:BC13,"夏休")+COUNTIF(AW13:BC13,"冬休")+COUNTIF(AW13:BC13,"中止")+COUNTIF(AW13:BC13,"制作中")</f>
        <v>0</v>
      </c>
      <c r="BG12" s="72" t="s">
        <v>5</v>
      </c>
      <c r="BH12" s="77" t="str">
        <f>IF(BH11="","","土")</f>
        <v/>
      </c>
      <c r="BI12" s="77" t="str">
        <f>IF(BI11="","","日")</f>
        <v/>
      </c>
      <c r="BJ12" s="77" t="str">
        <f>IF(BJ11="","","月")</f>
        <v/>
      </c>
      <c r="BK12" s="77" t="str">
        <f>IF(BK11="","","火")</f>
        <v/>
      </c>
      <c r="BL12" s="77" t="str">
        <f>IF(BL11="","","水")</f>
        <v/>
      </c>
      <c r="BM12" s="77" t="str">
        <f>IF(BM11="","","木")</f>
        <v/>
      </c>
      <c r="BN12" s="77" t="str">
        <f>IF(BN11="","","金")</f>
        <v/>
      </c>
      <c r="BO12" s="78" t="s">
        <v>60</v>
      </c>
      <c r="BP12" s="79">
        <f>COUNTIF(BH13:BN13,"夏休")+COUNTIF(BH13:BN13,"冬休")+COUNTIF(BH13:BN13,"中止")+COUNTIF(BH13:BN13,"制作中")</f>
        <v>0</v>
      </c>
    </row>
    <row r="13" spans="1:68" ht="14.25" customHeight="1" x14ac:dyDescent="0.15">
      <c r="A13" s="52"/>
      <c r="B13" s="166" t="s">
        <v>60</v>
      </c>
      <c r="C13" s="167"/>
      <c r="D13" s="169"/>
      <c r="E13" s="169"/>
      <c r="F13" s="169"/>
      <c r="G13" s="169"/>
      <c r="H13" s="169"/>
      <c r="I13" s="174"/>
      <c r="J13" s="78" t="s">
        <v>2</v>
      </c>
      <c r="K13" s="80">
        <f>COUNT(C11:I11)-K12</f>
        <v>7</v>
      </c>
      <c r="L13" s="52"/>
      <c r="M13" s="166" t="s">
        <v>60</v>
      </c>
      <c r="N13" s="167"/>
      <c r="O13" s="169"/>
      <c r="P13" s="169"/>
      <c r="Q13" s="169"/>
      <c r="R13" s="169"/>
      <c r="S13" s="169"/>
      <c r="T13" s="174"/>
      <c r="U13" s="78" t="s">
        <v>2</v>
      </c>
      <c r="V13" s="79">
        <f>COUNT(N11:T11)-V12</f>
        <v>7</v>
      </c>
      <c r="Y13" s="166" t="s">
        <v>60</v>
      </c>
      <c r="Z13" s="167"/>
      <c r="AA13" s="169"/>
      <c r="AB13" s="169"/>
      <c r="AC13" s="169"/>
      <c r="AD13" s="169"/>
      <c r="AE13" s="169"/>
      <c r="AF13" s="174"/>
      <c r="AG13" s="78" t="s">
        <v>2</v>
      </c>
      <c r="AH13" s="79">
        <f>COUNT(Z11:AF11)-AH12</f>
        <v>0</v>
      </c>
      <c r="AJ13" s="166" t="s">
        <v>60</v>
      </c>
      <c r="AK13" s="167"/>
      <c r="AL13" s="169"/>
      <c r="AM13" s="169"/>
      <c r="AN13" s="169"/>
      <c r="AO13" s="169"/>
      <c r="AP13" s="169"/>
      <c r="AQ13" s="174"/>
      <c r="AR13" s="78" t="s">
        <v>2</v>
      </c>
      <c r="AS13" s="79">
        <f>COUNT(AK11:AQ11)-AS12</f>
        <v>0</v>
      </c>
      <c r="AV13" s="166" t="s">
        <v>60</v>
      </c>
      <c r="AW13" s="167"/>
      <c r="AX13" s="169"/>
      <c r="AY13" s="169"/>
      <c r="AZ13" s="169"/>
      <c r="BA13" s="169"/>
      <c r="BB13" s="169"/>
      <c r="BC13" s="174"/>
      <c r="BD13" s="78" t="s">
        <v>2</v>
      </c>
      <c r="BE13" s="79">
        <f>COUNT(AW11:BC11)-BE12</f>
        <v>0</v>
      </c>
      <c r="BG13" s="166" t="s">
        <v>60</v>
      </c>
      <c r="BH13" s="167"/>
      <c r="BI13" s="169"/>
      <c r="BJ13" s="169"/>
      <c r="BK13" s="169"/>
      <c r="BL13" s="169"/>
      <c r="BM13" s="169"/>
      <c r="BN13" s="174"/>
      <c r="BO13" s="78" t="s">
        <v>2</v>
      </c>
      <c r="BP13" s="79">
        <f>COUNT(BH11:BN11)-BP12</f>
        <v>0</v>
      </c>
    </row>
    <row r="14" spans="1:68" ht="14.25" customHeight="1" x14ac:dyDescent="0.15">
      <c r="A14" s="52"/>
      <c r="B14" s="166"/>
      <c r="C14" s="168"/>
      <c r="D14" s="170"/>
      <c r="E14" s="170"/>
      <c r="F14" s="170"/>
      <c r="G14" s="170"/>
      <c r="H14" s="170"/>
      <c r="I14" s="175"/>
      <c r="J14" s="78" t="s">
        <v>6</v>
      </c>
      <c r="K14" s="79">
        <f>COUNTIF(C15:I16,"休")</f>
        <v>2</v>
      </c>
      <c r="L14" s="52"/>
      <c r="M14" s="166"/>
      <c r="N14" s="168"/>
      <c r="O14" s="170"/>
      <c r="P14" s="170"/>
      <c r="Q14" s="170"/>
      <c r="R14" s="170"/>
      <c r="S14" s="170"/>
      <c r="T14" s="175"/>
      <c r="U14" s="78" t="s">
        <v>6</v>
      </c>
      <c r="V14" s="79">
        <f>COUNTIF(N15:T16,"休")</f>
        <v>2</v>
      </c>
      <c r="Y14" s="166"/>
      <c r="Z14" s="168"/>
      <c r="AA14" s="170"/>
      <c r="AB14" s="170"/>
      <c r="AC14" s="170"/>
      <c r="AD14" s="170"/>
      <c r="AE14" s="170"/>
      <c r="AF14" s="175"/>
      <c r="AG14" s="78" t="s">
        <v>6</v>
      </c>
      <c r="AH14" s="79">
        <f>COUNTIF(Z15:AF16,"休")</f>
        <v>0</v>
      </c>
      <c r="AJ14" s="166"/>
      <c r="AK14" s="168"/>
      <c r="AL14" s="170"/>
      <c r="AM14" s="170"/>
      <c r="AN14" s="170"/>
      <c r="AO14" s="170"/>
      <c r="AP14" s="170"/>
      <c r="AQ14" s="175"/>
      <c r="AR14" s="78" t="s">
        <v>6</v>
      </c>
      <c r="AS14" s="79">
        <f>COUNTIF(AK15:AQ16,"休")</f>
        <v>0</v>
      </c>
      <c r="AV14" s="166"/>
      <c r="AW14" s="168"/>
      <c r="AX14" s="170"/>
      <c r="AY14" s="170"/>
      <c r="AZ14" s="170"/>
      <c r="BA14" s="170"/>
      <c r="BB14" s="170"/>
      <c r="BC14" s="175"/>
      <c r="BD14" s="78" t="s">
        <v>6</v>
      </c>
      <c r="BE14" s="79">
        <f>COUNTIF(AW15:BC16,"休")</f>
        <v>0</v>
      </c>
      <c r="BG14" s="166"/>
      <c r="BH14" s="168"/>
      <c r="BI14" s="170"/>
      <c r="BJ14" s="170"/>
      <c r="BK14" s="170"/>
      <c r="BL14" s="170"/>
      <c r="BM14" s="170"/>
      <c r="BN14" s="175"/>
      <c r="BO14" s="78" t="s">
        <v>6</v>
      </c>
      <c r="BP14" s="79">
        <f>COUNTIF(BH15:BN16,"休")</f>
        <v>0</v>
      </c>
    </row>
    <row r="15" spans="1:68" ht="14.25" customHeight="1" x14ac:dyDescent="0.15">
      <c r="A15" s="52"/>
      <c r="B15" s="166" t="s">
        <v>0</v>
      </c>
      <c r="C15" s="176" t="s">
        <v>23</v>
      </c>
      <c r="D15" s="177" t="s">
        <v>23</v>
      </c>
      <c r="E15" s="177"/>
      <c r="F15" s="177"/>
      <c r="G15" s="177"/>
      <c r="H15" s="177"/>
      <c r="I15" s="178"/>
      <c r="J15" s="78" t="s">
        <v>8</v>
      </c>
      <c r="K15" s="81">
        <f>K14/K13</f>
        <v>0.2857142857142857</v>
      </c>
      <c r="L15" s="52"/>
      <c r="M15" s="166" t="s">
        <v>0</v>
      </c>
      <c r="N15" s="176" t="s">
        <v>23</v>
      </c>
      <c r="O15" s="177" t="s">
        <v>23</v>
      </c>
      <c r="P15" s="177"/>
      <c r="Q15" s="177"/>
      <c r="R15" s="177"/>
      <c r="S15" s="177"/>
      <c r="T15" s="178"/>
      <c r="U15" s="78" t="s">
        <v>8</v>
      </c>
      <c r="V15" s="82">
        <f>V14/V13</f>
        <v>0.2857142857142857</v>
      </c>
      <c r="Y15" s="166" t="s">
        <v>0</v>
      </c>
      <c r="Z15" s="176"/>
      <c r="AA15" s="177"/>
      <c r="AB15" s="177"/>
      <c r="AC15" s="177"/>
      <c r="AD15" s="177"/>
      <c r="AE15" s="177"/>
      <c r="AF15" s="178"/>
      <c r="AG15" s="78" t="s">
        <v>8</v>
      </c>
      <c r="AH15" s="82" t="e">
        <f>AH14/AH13</f>
        <v>#DIV/0!</v>
      </c>
      <c r="AJ15" s="166" t="s">
        <v>0</v>
      </c>
      <c r="AK15" s="176"/>
      <c r="AL15" s="177"/>
      <c r="AM15" s="177"/>
      <c r="AN15" s="177"/>
      <c r="AO15" s="177"/>
      <c r="AP15" s="177"/>
      <c r="AQ15" s="178"/>
      <c r="AR15" s="78" t="s">
        <v>8</v>
      </c>
      <c r="AS15" s="82" t="e">
        <f>AS14/AS13</f>
        <v>#DIV/0!</v>
      </c>
      <c r="AV15" s="166" t="s">
        <v>0</v>
      </c>
      <c r="AW15" s="176"/>
      <c r="AX15" s="177"/>
      <c r="AY15" s="177"/>
      <c r="AZ15" s="177"/>
      <c r="BA15" s="177"/>
      <c r="BB15" s="177"/>
      <c r="BC15" s="178"/>
      <c r="BD15" s="78" t="s">
        <v>8</v>
      </c>
      <c r="BE15" s="82" t="e">
        <f>BE14/BE13</f>
        <v>#DIV/0!</v>
      </c>
      <c r="BG15" s="166" t="s">
        <v>0</v>
      </c>
      <c r="BH15" s="176"/>
      <c r="BI15" s="177"/>
      <c r="BJ15" s="177"/>
      <c r="BK15" s="177"/>
      <c r="BL15" s="177"/>
      <c r="BM15" s="177"/>
      <c r="BN15" s="178"/>
      <c r="BO15" s="78" t="s">
        <v>8</v>
      </c>
      <c r="BP15" s="82" t="e">
        <f>BP14/BP13</f>
        <v>#DIV/0!</v>
      </c>
    </row>
    <row r="16" spans="1:68" ht="14.25" customHeight="1" x14ac:dyDescent="0.15">
      <c r="A16" s="52"/>
      <c r="B16" s="166"/>
      <c r="C16" s="176"/>
      <c r="D16" s="177"/>
      <c r="E16" s="177"/>
      <c r="F16" s="177"/>
      <c r="G16" s="177"/>
      <c r="H16" s="177"/>
      <c r="I16" s="178"/>
      <c r="J16" s="78" t="s">
        <v>9</v>
      </c>
      <c r="K16" s="79">
        <f>COUNTA(C17:I17)</f>
        <v>2</v>
      </c>
      <c r="L16" s="52"/>
      <c r="M16" s="166"/>
      <c r="N16" s="176"/>
      <c r="O16" s="177"/>
      <c r="P16" s="177"/>
      <c r="Q16" s="177"/>
      <c r="R16" s="177"/>
      <c r="S16" s="177"/>
      <c r="T16" s="178"/>
      <c r="U16" s="78" t="s">
        <v>9</v>
      </c>
      <c r="V16" s="79">
        <f>COUNTA(N17:T17)</f>
        <v>2</v>
      </c>
      <c r="Y16" s="166"/>
      <c r="Z16" s="176"/>
      <c r="AA16" s="177"/>
      <c r="AB16" s="177"/>
      <c r="AC16" s="177"/>
      <c r="AD16" s="177"/>
      <c r="AE16" s="177"/>
      <c r="AF16" s="178"/>
      <c r="AG16" s="78" t="s">
        <v>9</v>
      </c>
      <c r="AH16" s="79">
        <f>COUNTA(Z17:AF17)</f>
        <v>0</v>
      </c>
      <c r="AJ16" s="166"/>
      <c r="AK16" s="176"/>
      <c r="AL16" s="177"/>
      <c r="AM16" s="177"/>
      <c r="AN16" s="177"/>
      <c r="AO16" s="177"/>
      <c r="AP16" s="177"/>
      <c r="AQ16" s="178"/>
      <c r="AR16" s="78" t="s">
        <v>9</v>
      </c>
      <c r="AS16" s="79">
        <f>COUNTA(AK17:AQ17)</f>
        <v>0</v>
      </c>
      <c r="AV16" s="166"/>
      <c r="AW16" s="176"/>
      <c r="AX16" s="177"/>
      <c r="AY16" s="177"/>
      <c r="AZ16" s="177"/>
      <c r="BA16" s="177"/>
      <c r="BB16" s="177"/>
      <c r="BC16" s="178"/>
      <c r="BD16" s="78" t="s">
        <v>9</v>
      </c>
      <c r="BE16" s="79">
        <f>COUNTA(AW17:BC17)</f>
        <v>0</v>
      </c>
      <c r="BG16" s="166"/>
      <c r="BH16" s="176"/>
      <c r="BI16" s="177"/>
      <c r="BJ16" s="177"/>
      <c r="BK16" s="177"/>
      <c r="BL16" s="177"/>
      <c r="BM16" s="177"/>
      <c r="BN16" s="178"/>
      <c r="BO16" s="78" t="s">
        <v>9</v>
      </c>
      <c r="BP16" s="79">
        <f>COUNTA(BH17:BN17)</f>
        <v>0</v>
      </c>
    </row>
    <row r="17" spans="1:74" ht="14.25" customHeight="1" x14ac:dyDescent="0.15">
      <c r="A17" s="52"/>
      <c r="B17" s="166" t="s">
        <v>7</v>
      </c>
      <c r="C17" s="176" t="s">
        <v>23</v>
      </c>
      <c r="D17" s="177" t="s">
        <v>23</v>
      </c>
      <c r="E17" s="177"/>
      <c r="F17" s="177"/>
      <c r="G17" s="177"/>
      <c r="H17" s="177"/>
      <c r="I17" s="178"/>
      <c r="J17" s="78" t="s">
        <v>4</v>
      </c>
      <c r="K17" s="81">
        <f>K16/K13</f>
        <v>0.2857142857142857</v>
      </c>
      <c r="L17" s="52"/>
      <c r="M17" s="166" t="s">
        <v>7</v>
      </c>
      <c r="N17" s="176" t="s">
        <v>23</v>
      </c>
      <c r="O17" s="177" t="s">
        <v>23</v>
      </c>
      <c r="P17" s="177"/>
      <c r="Q17" s="177"/>
      <c r="R17" s="177"/>
      <c r="S17" s="177"/>
      <c r="T17" s="178"/>
      <c r="U17" s="78" t="s">
        <v>4</v>
      </c>
      <c r="V17" s="82">
        <f>V16/V13</f>
        <v>0.2857142857142857</v>
      </c>
      <c r="Y17" s="166" t="s">
        <v>7</v>
      </c>
      <c r="Z17" s="176"/>
      <c r="AA17" s="177"/>
      <c r="AB17" s="177"/>
      <c r="AC17" s="177"/>
      <c r="AD17" s="177"/>
      <c r="AE17" s="177"/>
      <c r="AF17" s="178"/>
      <c r="AG17" s="78" t="s">
        <v>4</v>
      </c>
      <c r="AH17" s="82" t="e">
        <f>AH16/AH13</f>
        <v>#DIV/0!</v>
      </c>
      <c r="AJ17" s="166" t="s">
        <v>7</v>
      </c>
      <c r="AK17" s="176"/>
      <c r="AL17" s="177"/>
      <c r="AM17" s="177"/>
      <c r="AN17" s="177"/>
      <c r="AO17" s="177"/>
      <c r="AP17" s="177"/>
      <c r="AQ17" s="178"/>
      <c r="AR17" s="78" t="s">
        <v>4</v>
      </c>
      <c r="AS17" s="82" t="e">
        <f>AS16/AS13</f>
        <v>#DIV/0!</v>
      </c>
      <c r="AV17" s="166" t="s">
        <v>7</v>
      </c>
      <c r="AW17" s="176"/>
      <c r="AX17" s="177"/>
      <c r="AY17" s="177"/>
      <c r="AZ17" s="177"/>
      <c r="BA17" s="177"/>
      <c r="BB17" s="177"/>
      <c r="BC17" s="178"/>
      <c r="BD17" s="78" t="s">
        <v>4</v>
      </c>
      <c r="BE17" s="82" t="e">
        <f>BE16/BE13</f>
        <v>#DIV/0!</v>
      </c>
      <c r="BG17" s="166" t="s">
        <v>7</v>
      </c>
      <c r="BH17" s="176"/>
      <c r="BI17" s="177"/>
      <c r="BJ17" s="177"/>
      <c r="BK17" s="177"/>
      <c r="BL17" s="177"/>
      <c r="BM17" s="177"/>
      <c r="BN17" s="178"/>
      <c r="BO17" s="78" t="s">
        <v>4</v>
      </c>
      <c r="BP17" s="82" t="e">
        <f>BP16/BP13</f>
        <v>#DIV/0!</v>
      </c>
    </row>
    <row r="18" spans="1:74" ht="14.25" customHeight="1" x14ac:dyDescent="0.15">
      <c r="A18" s="52"/>
      <c r="B18" s="181"/>
      <c r="C18" s="179"/>
      <c r="D18" s="180"/>
      <c r="E18" s="180"/>
      <c r="F18" s="180"/>
      <c r="G18" s="180"/>
      <c r="H18" s="180"/>
      <c r="I18" s="182"/>
      <c r="J18" s="84" t="s">
        <v>61</v>
      </c>
      <c r="K18" s="83" t="str">
        <f>IF(K11&lt;1,"対象外",IF(K16&gt;=K11,"OK","NG"))</f>
        <v>OK</v>
      </c>
      <c r="L18" s="52"/>
      <c r="M18" s="181"/>
      <c r="N18" s="179"/>
      <c r="O18" s="180"/>
      <c r="P18" s="180"/>
      <c r="Q18" s="180"/>
      <c r="R18" s="180"/>
      <c r="S18" s="180"/>
      <c r="T18" s="182"/>
      <c r="U18" s="84" t="s">
        <v>61</v>
      </c>
      <c r="V18" s="83" t="str">
        <f>IF(1&gt;V11,"対象外",IF(V16&gt;=V11,"OK","NG"))</f>
        <v>OK</v>
      </c>
      <c r="Y18" s="181"/>
      <c r="Z18" s="179"/>
      <c r="AA18" s="180"/>
      <c r="AB18" s="180"/>
      <c r="AC18" s="180"/>
      <c r="AD18" s="180"/>
      <c r="AE18" s="180"/>
      <c r="AF18" s="182"/>
      <c r="AG18" s="84" t="s">
        <v>61</v>
      </c>
      <c r="AH18" s="83" t="str">
        <f>IF(1&gt;AH11,"対象外",IF(AH16&gt;=AH11,"OK","NG"))</f>
        <v>対象外</v>
      </c>
      <c r="AJ18" s="181"/>
      <c r="AK18" s="179"/>
      <c r="AL18" s="180"/>
      <c r="AM18" s="180"/>
      <c r="AN18" s="180"/>
      <c r="AO18" s="180"/>
      <c r="AP18" s="180"/>
      <c r="AQ18" s="182"/>
      <c r="AR18" s="84" t="s">
        <v>61</v>
      </c>
      <c r="AS18" s="83" t="str">
        <f>IF(1&gt;AS11,"対象外",IF(AS16&gt;=AS11,"OK","NG"))</f>
        <v>対象外</v>
      </c>
      <c r="AV18" s="181"/>
      <c r="AW18" s="179"/>
      <c r="AX18" s="180"/>
      <c r="AY18" s="180"/>
      <c r="AZ18" s="180"/>
      <c r="BA18" s="180"/>
      <c r="BB18" s="180"/>
      <c r="BC18" s="182"/>
      <c r="BD18" s="84" t="s">
        <v>61</v>
      </c>
      <c r="BE18" s="83" t="str">
        <f>IF(1&gt;BE11,"対象外",IF(BE16&gt;=BE11,"OK","NG"))</f>
        <v>対象外</v>
      </c>
      <c r="BG18" s="181"/>
      <c r="BH18" s="179"/>
      <c r="BI18" s="180"/>
      <c r="BJ18" s="180"/>
      <c r="BK18" s="180"/>
      <c r="BL18" s="180"/>
      <c r="BM18" s="180"/>
      <c r="BN18" s="182"/>
      <c r="BO18" s="84" t="s">
        <v>61</v>
      </c>
      <c r="BP18" s="83" t="str">
        <f>IF(1&gt;BP11,"対象外",IF(BP16&gt;=BP11,"OK","NG"))</f>
        <v>対象外</v>
      </c>
      <c r="BV18" s="54" t="str">
        <f>IF(COUNTIF(K17:BP18,"NG")&gt;=1,"NG","OK")</f>
        <v>OK</v>
      </c>
    </row>
    <row r="19" spans="1:74" ht="14.25" hidden="1" customHeight="1" x14ac:dyDescent="0.15">
      <c r="A19" s="52"/>
      <c r="B19" s="85" t="s">
        <v>62</v>
      </c>
      <c r="C19" s="85"/>
      <c r="D19" s="85"/>
      <c r="E19" s="85"/>
      <c r="F19" s="85"/>
      <c r="G19" s="85"/>
      <c r="H19" s="85">
        <f>IF(AND(DAY(H11)&gt;=22,DAY(H11)&lt;=28,H12="土"),1,0)</f>
        <v>0</v>
      </c>
      <c r="I19" s="85"/>
      <c r="J19" s="86"/>
      <c r="K19" s="86"/>
      <c r="L19" s="86"/>
      <c r="M19" s="85"/>
      <c r="N19" s="85"/>
      <c r="O19" s="85"/>
      <c r="P19" s="85"/>
      <c r="Q19" s="85"/>
      <c r="R19" s="85"/>
      <c r="S19" s="85">
        <f>IF(AND(DAY(S11)&gt;=22,DAY(S11)&lt;=28,S12="土"),1,0)</f>
        <v>0</v>
      </c>
      <c r="T19" s="85"/>
      <c r="U19" s="86"/>
      <c r="V19" s="86"/>
      <c r="W19" s="87"/>
      <c r="X19" s="87"/>
      <c r="Y19" s="85"/>
      <c r="Z19" s="85"/>
      <c r="AA19" s="85"/>
      <c r="AB19" s="85"/>
      <c r="AC19" s="85"/>
      <c r="AD19" s="85"/>
      <c r="AE19" s="85" t="e">
        <f>IF(AND(DAY(AE11)&gt;=22,DAY(AE11)&lt;=28,AE12="土"),1,0)</f>
        <v>#VALUE!</v>
      </c>
      <c r="AF19" s="85"/>
      <c r="AG19" s="86"/>
      <c r="AH19" s="86"/>
      <c r="AI19" s="87"/>
      <c r="AJ19" s="85"/>
      <c r="AK19" s="85"/>
      <c r="AL19" s="85"/>
      <c r="AM19" s="85"/>
      <c r="AN19" s="85"/>
      <c r="AO19" s="85"/>
      <c r="AP19" s="85" t="e">
        <f>IF(AND(DAY(AP11)&gt;=22,DAY(AP11)&lt;=28,AP12="土"),1,0)</f>
        <v>#VALUE!</v>
      </c>
      <c r="AQ19" s="85"/>
      <c r="AR19" s="86"/>
      <c r="AS19" s="86"/>
      <c r="AT19" s="87"/>
      <c r="AU19" s="87"/>
      <c r="AV19" s="85"/>
      <c r="AW19" s="85"/>
      <c r="AX19" s="85"/>
      <c r="AY19" s="85"/>
      <c r="AZ19" s="85"/>
      <c r="BA19" s="85"/>
      <c r="BB19" s="85" t="e">
        <f>IF(AND(DAY(BB11)&gt;=22,DAY(BB11)&lt;=28,BB12="土"),1,0)</f>
        <v>#VALUE!</v>
      </c>
      <c r="BC19" s="85"/>
      <c r="BD19" s="86"/>
      <c r="BE19" s="86"/>
      <c r="BF19" s="87"/>
      <c r="BG19" s="85"/>
      <c r="BH19" s="85"/>
      <c r="BI19" s="85"/>
      <c r="BJ19" s="85"/>
      <c r="BK19" s="85"/>
      <c r="BL19" s="85"/>
      <c r="BM19" s="85" t="e">
        <f>IF(AND(DAY(BM11)&gt;=22,DAY(BM11)&lt;=28,BM12="土"),1,0)</f>
        <v>#VALUE!</v>
      </c>
      <c r="BN19" s="85"/>
      <c r="BO19" s="86"/>
      <c r="BP19" s="86"/>
      <c r="BU19" s="54">
        <f>_xlfn.AGGREGATE(9,6,C19:BN19)</f>
        <v>0</v>
      </c>
      <c r="BV19" s="54" t="str">
        <f t="shared" ref="BV19:BV73" si="11">IF(COUNTIF(K18:BP19,"NG")&gt;=1,"NG","OK")</f>
        <v>OK</v>
      </c>
    </row>
    <row r="20" spans="1:74" ht="14.25" hidden="1" customHeight="1" x14ac:dyDescent="0.15">
      <c r="A20" s="52"/>
      <c r="B20" s="85" t="s">
        <v>63</v>
      </c>
      <c r="C20" s="85"/>
      <c r="D20" s="85"/>
      <c r="E20" s="85"/>
      <c r="F20" s="85"/>
      <c r="G20" s="85"/>
      <c r="H20" s="85">
        <f>IF(AND(DAY(H11)&gt;=22,DAY(H11)&lt;=28,H12="土",OR(H17="休",H17="雨")),1,0)</f>
        <v>0</v>
      </c>
      <c r="I20" s="85"/>
      <c r="J20" s="86"/>
      <c r="K20" s="86"/>
      <c r="L20" s="86"/>
      <c r="M20" s="85"/>
      <c r="N20" s="85"/>
      <c r="O20" s="85"/>
      <c r="P20" s="85"/>
      <c r="Q20" s="85"/>
      <c r="R20" s="85"/>
      <c r="S20" s="85">
        <f>IF(AND(DAY(S11)&gt;=22,DAY(S11)&lt;=28,S12="土",OR(S17="休",S17="雨")),1,0)</f>
        <v>0</v>
      </c>
      <c r="T20" s="85"/>
      <c r="U20" s="86"/>
      <c r="V20" s="86"/>
      <c r="W20" s="87"/>
      <c r="X20" s="87"/>
      <c r="Y20" s="85"/>
      <c r="Z20" s="85"/>
      <c r="AA20" s="85"/>
      <c r="AB20" s="85"/>
      <c r="AC20" s="85"/>
      <c r="AD20" s="85"/>
      <c r="AE20" s="85" t="e">
        <f>IF(AND(DAY(AE11)&gt;=22,DAY(AE11)&lt;=28,AE12="土",OR(AE17="休",AE17="雨")),1,0)</f>
        <v>#VALUE!</v>
      </c>
      <c r="AF20" s="85"/>
      <c r="AG20" s="86"/>
      <c r="AH20" s="86"/>
      <c r="AI20" s="87"/>
      <c r="AJ20" s="85"/>
      <c r="AK20" s="85"/>
      <c r="AL20" s="85"/>
      <c r="AM20" s="85"/>
      <c r="AN20" s="85"/>
      <c r="AO20" s="85"/>
      <c r="AP20" s="85" t="e">
        <f>IF(AND(DAY(AP11)&gt;=22,DAY(AP11)&lt;=28,AP12="土",OR(AP17="休",AP17="雨")),1,0)</f>
        <v>#VALUE!</v>
      </c>
      <c r="AQ20" s="85"/>
      <c r="AR20" s="86"/>
      <c r="AS20" s="86"/>
      <c r="AT20" s="87"/>
      <c r="AU20" s="87"/>
      <c r="AV20" s="85"/>
      <c r="AW20" s="85"/>
      <c r="AX20" s="85"/>
      <c r="AY20" s="85"/>
      <c r="AZ20" s="85"/>
      <c r="BA20" s="85"/>
      <c r="BB20" s="85" t="e">
        <f>IF(AND(DAY(BB11)&gt;=22,DAY(BB11)&lt;=28,BB12="土",OR(BB17="休",BB17="雨")),1,0)</f>
        <v>#VALUE!</v>
      </c>
      <c r="BC20" s="85"/>
      <c r="BD20" s="86"/>
      <c r="BE20" s="86"/>
      <c r="BF20" s="87"/>
      <c r="BG20" s="85"/>
      <c r="BH20" s="85"/>
      <c r="BI20" s="85"/>
      <c r="BJ20" s="85"/>
      <c r="BK20" s="85"/>
      <c r="BL20" s="85"/>
      <c r="BM20" s="85" t="e">
        <f>IF(AND(DAY(BM11)&gt;=22,DAY(BM11)&lt;=28,BM12="土",OR(BM17="休",BM17="雨")),1,0)</f>
        <v>#VALUE!</v>
      </c>
      <c r="BN20" s="85"/>
      <c r="BO20" s="86"/>
      <c r="BP20" s="86"/>
      <c r="BU20" s="54">
        <f t="shared" ref="BU20:BU73" si="12">_xlfn.AGGREGATE(9,6,C20:BN20)</f>
        <v>0</v>
      </c>
      <c r="BV20" s="54" t="str">
        <f t="shared" si="11"/>
        <v>OK</v>
      </c>
    </row>
    <row r="21" spans="1:74" ht="14.25" hidden="1" customHeight="1" x14ac:dyDescent="0.15">
      <c r="A21" s="52"/>
      <c r="B21" s="85" t="s">
        <v>64</v>
      </c>
      <c r="C21" s="85"/>
      <c r="D21" s="85"/>
      <c r="E21" s="85"/>
      <c r="F21" s="85"/>
      <c r="G21" s="85"/>
      <c r="H21" s="85">
        <f>IF(AND(DAY(H11)&gt;=8,DAY(H11)&lt;=14,H12="土"),1,0)</f>
        <v>0</v>
      </c>
      <c r="I21" s="85"/>
      <c r="J21" s="86"/>
      <c r="K21" s="86"/>
      <c r="L21" s="86"/>
      <c r="M21" s="85"/>
      <c r="N21" s="85"/>
      <c r="O21" s="85"/>
      <c r="P21" s="85"/>
      <c r="Q21" s="85"/>
      <c r="R21" s="85"/>
      <c r="S21" s="85">
        <f>IF(AND(DAY(S11)&gt;=8,DAY(S11)&lt;=14,S12="土"),1,0)</f>
        <v>0</v>
      </c>
      <c r="T21" s="85"/>
      <c r="U21" s="86"/>
      <c r="V21" s="86"/>
      <c r="W21" s="87"/>
      <c r="X21" s="87"/>
      <c r="Y21" s="85"/>
      <c r="Z21" s="85"/>
      <c r="AA21" s="85"/>
      <c r="AB21" s="85"/>
      <c r="AC21" s="85"/>
      <c r="AD21" s="85"/>
      <c r="AE21" s="85" t="e">
        <f>IF(AND(DAY(AE11)&gt;=8,DAY(AE11)&lt;=14,AE12="土"),1,0)</f>
        <v>#VALUE!</v>
      </c>
      <c r="AF21" s="85"/>
      <c r="AG21" s="86"/>
      <c r="AH21" s="86"/>
      <c r="AI21" s="87"/>
      <c r="AJ21" s="85"/>
      <c r="AK21" s="85"/>
      <c r="AL21" s="85"/>
      <c r="AM21" s="85"/>
      <c r="AN21" s="85"/>
      <c r="AO21" s="85"/>
      <c r="AP21" s="85" t="e">
        <f>IF(AND(DAY(AP11)&gt;=8,DAY(AP11)&lt;=14,AP12="土"),1,0)</f>
        <v>#VALUE!</v>
      </c>
      <c r="AQ21" s="85"/>
      <c r="AR21" s="86"/>
      <c r="AS21" s="86"/>
      <c r="AT21" s="87"/>
      <c r="AU21" s="87"/>
      <c r="AV21" s="85"/>
      <c r="AW21" s="85"/>
      <c r="AX21" s="85"/>
      <c r="AY21" s="85"/>
      <c r="AZ21" s="85"/>
      <c r="BA21" s="85"/>
      <c r="BB21" s="85" t="e">
        <f>IF(AND(DAY(BB11)&gt;=8,DAY(BB11)&lt;=14,BB12="土"),1,0)</f>
        <v>#VALUE!</v>
      </c>
      <c r="BC21" s="85"/>
      <c r="BD21" s="86"/>
      <c r="BE21" s="86"/>
      <c r="BF21" s="87"/>
      <c r="BG21" s="85"/>
      <c r="BH21" s="85"/>
      <c r="BI21" s="85"/>
      <c r="BJ21" s="85"/>
      <c r="BK21" s="85"/>
      <c r="BL21" s="85"/>
      <c r="BM21" s="85" t="e">
        <f>IF(AND(DAY(BM11)&gt;=8,DAY(BM11)&lt;=14,BM12="土"),1,0)</f>
        <v>#VALUE!</v>
      </c>
      <c r="BN21" s="85"/>
      <c r="BO21" s="86"/>
      <c r="BP21" s="86"/>
      <c r="BU21" s="54">
        <f t="shared" si="12"/>
        <v>0</v>
      </c>
      <c r="BV21" s="54" t="str">
        <f t="shared" si="11"/>
        <v>OK</v>
      </c>
    </row>
    <row r="22" spans="1:74" ht="14.25" hidden="1" customHeight="1" x14ac:dyDescent="0.15">
      <c r="A22" s="52"/>
      <c r="B22" s="85" t="s">
        <v>65</v>
      </c>
      <c r="C22" s="85"/>
      <c r="D22" s="85"/>
      <c r="E22" s="85"/>
      <c r="F22" s="85"/>
      <c r="G22" s="85"/>
      <c r="H22" s="85">
        <f>IF(AND(DAY(H11)&gt;=8,DAY(H11)&lt;=14,H12="土",OR(H17="休",H17="雨")),1,0)</f>
        <v>0</v>
      </c>
      <c r="I22" s="85"/>
      <c r="J22" s="86"/>
      <c r="K22" s="86"/>
      <c r="L22" s="86"/>
      <c r="M22" s="85"/>
      <c r="N22" s="85"/>
      <c r="O22" s="85"/>
      <c r="P22" s="85"/>
      <c r="Q22" s="85"/>
      <c r="R22" s="85"/>
      <c r="S22" s="85">
        <f>IF(AND(DAY(S11)&gt;=8,DAY(S11)&lt;=14,S12="土",OR(S17="休",S17="雨")),1,0)</f>
        <v>0</v>
      </c>
      <c r="T22" s="85"/>
      <c r="U22" s="86"/>
      <c r="V22" s="86"/>
      <c r="W22" s="87"/>
      <c r="X22" s="87"/>
      <c r="Y22" s="85"/>
      <c r="Z22" s="85"/>
      <c r="AA22" s="85"/>
      <c r="AB22" s="85"/>
      <c r="AC22" s="85"/>
      <c r="AD22" s="85"/>
      <c r="AE22" s="85" t="e">
        <f>IF(AND(DAY(AE11)&gt;=8,DAY(AE11)&lt;=14,AE12="土",OR(AE17="休",AE17="雨")),1,0)</f>
        <v>#VALUE!</v>
      </c>
      <c r="AF22" s="85"/>
      <c r="AG22" s="86"/>
      <c r="AH22" s="86"/>
      <c r="AI22" s="87"/>
      <c r="AJ22" s="85"/>
      <c r="AK22" s="85"/>
      <c r="AL22" s="85"/>
      <c r="AM22" s="85"/>
      <c r="AN22" s="85"/>
      <c r="AO22" s="85"/>
      <c r="AP22" s="85" t="e">
        <f>IF(AND(DAY(AP11)&gt;=8,DAY(AP11)&lt;=14,AP12="土",OR(AP17="休",AP17="雨")),1,0)</f>
        <v>#VALUE!</v>
      </c>
      <c r="AQ22" s="85"/>
      <c r="AR22" s="86"/>
      <c r="AS22" s="86"/>
      <c r="AT22" s="87"/>
      <c r="AU22" s="87"/>
      <c r="AV22" s="85"/>
      <c r="AW22" s="85"/>
      <c r="AX22" s="85"/>
      <c r="AY22" s="85"/>
      <c r="AZ22" s="85"/>
      <c r="BA22" s="85"/>
      <c r="BB22" s="85" t="e">
        <f>IF(AND(DAY(BB11)&gt;=8,DAY(BB11)&lt;=14,BB12="土",OR(BB17="休",BB17="雨")),1,0)</f>
        <v>#VALUE!</v>
      </c>
      <c r="BC22" s="85"/>
      <c r="BD22" s="86"/>
      <c r="BE22" s="86"/>
      <c r="BF22" s="87"/>
      <c r="BG22" s="85"/>
      <c r="BH22" s="85"/>
      <c r="BI22" s="85"/>
      <c r="BJ22" s="85"/>
      <c r="BK22" s="85"/>
      <c r="BL22" s="85"/>
      <c r="BM22" s="85" t="e">
        <f>IF(AND(DAY(BM11)&gt;=8,DAY(BM11)&lt;=14,BM12="土",OR(BM17="休",BM17="雨")),1,0)</f>
        <v>#VALUE!</v>
      </c>
      <c r="BN22" s="85"/>
      <c r="BO22" s="86"/>
      <c r="BP22" s="86"/>
      <c r="BU22" s="54">
        <f t="shared" si="12"/>
        <v>0</v>
      </c>
      <c r="BV22" s="54" t="str">
        <f t="shared" si="11"/>
        <v>OK</v>
      </c>
    </row>
    <row r="23" spans="1:74" ht="14.25" customHeight="1" x14ac:dyDescent="0.15">
      <c r="A23" s="52"/>
      <c r="B23" s="56"/>
      <c r="C23" s="56"/>
      <c r="D23" s="56"/>
      <c r="E23" s="56"/>
      <c r="F23" s="56"/>
      <c r="G23" s="56"/>
      <c r="H23" s="56"/>
      <c r="I23" s="56"/>
      <c r="J23" s="52"/>
      <c r="K23" s="52"/>
      <c r="L23" s="52"/>
      <c r="M23" s="56"/>
      <c r="N23" s="56"/>
      <c r="O23" s="56"/>
      <c r="P23" s="56"/>
      <c r="Q23" s="56"/>
      <c r="R23" s="56"/>
      <c r="S23" s="56"/>
      <c r="T23" s="56"/>
      <c r="U23" s="52"/>
      <c r="V23" s="52"/>
      <c r="Y23" s="56"/>
      <c r="Z23" s="56"/>
      <c r="AA23" s="56"/>
      <c r="AB23" s="56"/>
      <c r="AC23" s="56"/>
      <c r="AD23" s="56"/>
      <c r="AE23" s="56"/>
      <c r="AF23" s="56"/>
      <c r="AG23" s="52"/>
      <c r="AH23" s="52"/>
      <c r="AJ23" s="56"/>
      <c r="AK23" s="56"/>
      <c r="AL23" s="56"/>
      <c r="AM23" s="56"/>
      <c r="AN23" s="56"/>
      <c r="AO23" s="56"/>
      <c r="AP23" s="56"/>
      <c r="AQ23" s="56"/>
      <c r="AR23" s="52"/>
      <c r="AS23" s="52"/>
      <c r="AV23" s="56"/>
      <c r="AW23" s="56"/>
      <c r="AX23" s="56"/>
      <c r="AY23" s="56"/>
      <c r="AZ23" s="56"/>
      <c r="BA23" s="56"/>
      <c r="BB23" s="56"/>
      <c r="BC23" s="56"/>
      <c r="BD23" s="52"/>
      <c r="BE23" s="52"/>
      <c r="BG23" s="56"/>
      <c r="BH23" s="56"/>
      <c r="BI23" s="56"/>
      <c r="BJ23" s="56"/>
      <c r="BK23" s="56"/>
      <c r="BL23" s="56"/>
      <c r="BM23" s="56"/>
      <c r="BN23" s="56"/>
      <c r="BO23" s="52"/>
      <c r="BP23" s="52"/>
    </row>
    <row r="24" spans="1:74" ht="14.25" customHeight="1" x14ac:dyDescent="0.15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</row>
    <row r="25" spans="1:74" ht="14.25" hidden="1" customHeight="1" x14ac:dyDescent="0.15">
      <c r="A25" s="52"/>
      <c r="B25" s="52"/>
      <c r="C25" s="66">
        <f>YEAR(I9+1)</f>
        <v>2025</v>
      </c>
      <c r="D25" s="66">
        <f>MONTH(I9+1)</f>
        <v>10</v>
      </c>
      <c r="E25" s="66">
        <f>DAY(I9+1)</f>
        <v>4</v>
      </c>
      <c r="F25" s="66"/>
      <c r="G25" s="66"/>
      <c r="H25" s="66"/>
      <c r="I25" s="66"/>
      <c r="J25" s="52"/>
      <c r="K25" s="52"/>
      <c r="L25" s="52"/>
      <c r="M25" s="52"/>
      <c r="N25" s="66">
        <f>YEAR(T9+1)</f>
        <v>2025</v>
      </c>
      <c r="O25" s="66">
        <f>MONTH(T9+1)</f>
        <v>11</v>
      </c>
      <c r="P25" s="66">
        <f>DAY(T9+1)</f>
        <v>29</v>
      </c>
      <c r="Q25" s="66"/>
      <c r="R25" s="66"/>
      <c r="S25" s="66"/>
      <c r="T25" s="66"/>
      <c r="U25" s="52"/>
      <c r="V25" s="52"/>
      <c r="Y25" s="52"/>
      <c r="Z25" s="66">
        <f>YEAR(AF9+1)</f>
        <v>2026</v>
      </c>
      <c r="AA25" s="66">
        <f>MONTH(AF9+1)</f>
        <v>1</v>
      </c>
      <c r="AB25" s="66">
        <f>DAY(AF9+1)</f>
        <v>24</v>
      </c>
      <c r="AC25" s="66"/>
      <c r="AD25" s="66"/>
      <c r="AE25" s="66"/>
      <c r="AF25" s="66"/>
      <c r="AG25" s="52"/>
      <c r="AH25" s="52"/>
      <c r="AJ25" s="52"/>
      <c r="AK25" s="66">
        <f>YEAR(AQ9+1)</f>
        <v>2026</v>
      </c>
      <c r="AL25" s="66">
        <f>MONTH(AQ9+1)</f>
        <v>3</v>
      </c>
      <c r="AM25" s="66">
        <f>DAY(AQ9+1)</f>
        <v>21</v>
      </c>
      <c r="AN25" s="66"/>
      <c r="AO25" s="66"/>
      <c r="AP25" s="66"/>
      <c r="AQ25" s="66"/>
      <c r="AR25" s="52"/>
      <c r="AS25" s="52"/>
      <c r="AV25" s="52"/>
      <c r="AW25" s="66">
        <f>YEAR(BC9+1)</f>
        <v>2026</v>
      </c>
      <c r="AX25" s="66">
        <f>MONTH(BC9+1)</f>
        <v>5</v>
      </c>
      <c r="AY25" s="66">
        <f>DAY(BC9+1)</f>
        <v>16</v>
      </c>
      <c r="AZ25" s="66"/>
      <c r="BA25" s="66"/>
      <c r="BB25" s="66"/>
      <c r="BC25" s="66"/>
      <c r="BD25" s="52"/>
      <c r="BE25" s="52"/>
      <c r="BG25" s="52"/>
      <c r="BH25" s="66">
        <f>YEAR(BN9+1)</f>
        <v>2026</v>
      </c>
      <c r="BI25" s="66">
        <f>MONTH(BN9+1)</f>
        <v>7</v>
      </c>
      <c r="BJ25" s="66">
        <f>DAY(BN9+1)</f>
        <v>11</v>
      </c>
      <c r="BK25" s="66"/>
      <c r="BL25" s="66"/>
      <c r="BM25" s="66"/>
      <c r="BN25" s="66"/>
      <c r="BO25" s="52"/>
      <c r="BP25" s="52"/>
    </row>
    <row r="26" spans="1:74" ht="14.25" hidden="1" customHeight="1" x14ac:dyDescent="0.15">
      <c r="A26" s="52"/>
      <c r="B26" s="52"/>
      <c r="C26" s="67">
        <f>I9+1</f>
        <v>45934</v>
      </c>
      <c r="D26" s="67">
        <f>C26+1</f>
        <v>45935</v>
      </c>
      <c r="E26" s="67">
        <f t="shared" ref="E26:H26" si="13">D26+1</f>
        <v>45936</v>
      </c>
      <c r="F26" s="67">
        <f t="shared" si="13"/>
        <v>45937</v>
      </c>
      <c r="G26" s="67">
        <f t="shared" si="13"/>
        <v>45938</v>
      </c>
      <c r="H26" s="67">
        <f t="shared" si="13"/>
        <v>45939</v>
      </c>
      <c r="I26" s="67">
        <f>H26+1</f>
        <v>45940</v>
      </c>
      <c r="J26" s="52"/>
      <c r="K26" s="52"/>
      <c r="L26" s="52"/>
      <c r="M26" s="52"/>
      <c r="N26" s="67">
        <f>T9+1</f>
        <v>45990</v>
      </c>
      <c r="O26" s="67">
        <f t="shared" ref="O26:T26" si="14">N26+1</f>
        <v>45991</v>
      </c>
      <c r="P26" s="67">
        <f t="shared" si="14"/>
        <v>45992</v>
      </c>
      <c r="Q26" s="67">
        <f t="shared" si="14"/>
        <v>45993</v>
      </c>
      <c r="R26" s="67">
        <f t="shared" si="14"/>
        <v>45994</v>
      </c>
      <c r="S26" s="67">
        <f>R26+1</f>
        <v>45995</v>
      </c>
      <c r="T26" s="67">
        <f t="shared" si="14"/>
        <v>45996</v>
      </c>
      <c r="U26" s="52"/>
      <c r="V26" s="52"/>
      <c r="Y26" s="52"/>
      <c r="Z26" s="67">
        <f>AF9+1</f>
        <v>46046</v>
      </c>
      <c r="AA26" s="67">
        <f t="shared" ref="AA26:AF26" si="15">Z26+1</f>
        <v>46047</v>
      </c>
      <c r="AB26" s="67">
        <f t="shared" si="15"/>
        <v>46048</v>
      </c>
      <c r="AC26" s="67">
        <f t="shared" si="15"/>
        <v>46049</v>
      </c>
      <c r="AD26" s="67">
        <f t="shared" si="15"/>
        <v>46050</v>
      </c>
      <c r="AE26" s="67">
        <f t="shared" si="15"/>
        <v>46051</v>
      </c>
      <c r="AF26" s="67">
        <f t="shared" si="15"/>
        <v>46052</v>
      </c>
      <c r="AG26" s="52"/>
      <c r="AH26" s="52"/>
      <c r="AJ26" s="52"/>
      <c r="AK26" s="67">
        <f>AQ9+1</f>
        <v>46102</v>
      </c>
      <c r="AL26" s="67">
        <f t="shared" ref="AL26:AQ26" si="16">AK26+1</f>
        <v>46103</v>
      </c>
      <c r="AM26" s="67">
        <f t="shared" si="16"/>
        <v>46104</v>
      </c>
      <c r="AN26" s="67">
        <f t="shared" si="16"/>
        <v>46105</v>
      </c>
      <c r="AO26" s="67">
        <f t="shared" si="16"/>
        <v>46106</v>
      </c>
      <c r="AP26" s="67">
        <f t="shared" si="16"/>
        <v>46107</v>
      </c>
      <c r="AQ26" s="67">
        <f t="shared" si="16"/>
        <v>46108</v>
      </c>
      <c r="AR26" s="52"/>
      <c r="AS26" s="52"/>
      <c r="AV26" s="52"/>
      <c r="AW26" s="67">
        <f>BC9+1</f>
        <v>46158</v>
      </c>
      <c r="AX26" s="67">
        <f t="shared" ref="AX26:BC26" si="17">AW26+1</f>
        <v>46159</v>
      </c>
      <c r="AY26" s="67">
        <f t="shared" si="17"/>
        <v>46160</v>
      </c>
      <c r="AZ26" s="67">
        <f t="shared" si="17"/>
        <v>46161</v>
      </c>
      <c r="BA26" s="67">
        <f t="shared" si="17"/>
        <v>46162</v>
      </c>
      <c r="BB26" s="67">
        <f t="shared" si="17"/>
        <v>46163</v>
      </c>
      <c r="BC26" s="67">
        <f t="shared" si="17"/>
        <v>46164</v>
      </c>
      <c r="BD26" s="52"/>
      <c r="BE26" s="52"/>
      <c r="BG26" s="52"/>
      <c r="BH26" s="67">
        <f>BN9+1</f>
        <v>46214</v>
      </c>
      <c r="BI26" s="67">
        <f t="shared" ref="BI26:BN26" si="18">BH26+1</f>
        <v>46215</v>
      </c>
      <c r="BJ26" s="67">
        <f t="shared" si="18"/>
        <v>46216</v>
      </c>
      <c r="BK26" s="67">
        <f t="shared" si="18"/>
        <v>46217</v>
      </c>
      <c r="BL26" s="67">
        <f t="shared" si="18"/>
        <v>46218</v>
      </c>
      <c r="BM26" s="88">
        <f>BL26+1</f>
        <v>46219</v>
      </c>
      <c r="BN26" s="67">
        <f t="shared" si="18"/>
        <v>46220</v>
      </c>
      <c r="BO26" s="52"/>
      <c r="BP26" s="52"/>
    </row>
    <row r="27" spans="1:74" ht="14.25" customHeight="1" x14ac:dyDescent="0.15">
      <c r="A27" s="52"/>
      <c r="B27" s="68" t="s">
        <v>14</v>
      </c>
      <c r="C27" s="69">
        <f>DATE($C25,$D25,1)</f>
        <v>45931</v>
      </c>
      <c r="D27" s="70"/>
      <c r="E27" s="70"/>
      <c r="F27" s="70"/>
      <c r="G27" s="70"/>
      <c r="H27" s="70"/>
      <c r="I27" s="70"/>
      <c r="J27" s="70"/>
      <c r="K27" s="71"/>
      <c r="L27" s="52"/>
      <c r="M27" s="68" t="s">
        <v>14</v>
      </c>
      <c r="N27" s="69">
        <f>DATE($N25,$O25,1)</f>
        <v>45962</v>
      </c>
      <c r="O27" s="70"/>
      <c r="P27" s="70"/>
      <c r="Q27" s="70"/>
      <c r="R27" s="70"/>
      <c r="S27" s="70"/>
      <c r="T27" s="70"/>
      <c r="U27" s="70"/>
      <c r="V27" s="71"/>
      <c r="Y27" s="68" t="s">
        <v>14</v>
      </c>
      <c r="Z27" s="69">
        <f>DATE($Z25,$AA25,1)</f>
        <v>46023</v>
      </c>
      <c r="AA27" s="70"/>
      <c r="AB27" s="70"/>
      <c r="AC27" s="70"/>
      <c r="AD27" s="70"/>
      <c r="AE27" s="70"/>
      <c r="AF27" s="70"/>
      <c r="AG27" s="70"/>
      <c r="AH27" s="71"/>
      <c r="AJ27" s="68" t="s">
        <v>14</v>
      </c>
      <c r="AK27" s="69">
        <f>DATE($AK25,$AL25,1)</f>
        <v>46082</v>
      </c>
      <c r="AL27" s="70"/>
      <c r="AM27" s="70"/>
      <c r="AN27" s="70"/>
      <c r="AO27" s="70"/>
      <c r="AP27" s="70"/>
      <c r="AQ27" s="70"/>
      <c r="AR27" s="70"/>
      <c r="AS27" s="71"/>
      <c r="AV27" s="68" t="s">
        <v>14</v>
      </c>
      <c r="AW27" s="69">
        <f>DATE($AW25,$AX25,1)</f>
        <v>46143</v>
      </c>
      <c r="AX27" s="70"/>
      <c r="AY27" s="70"/>
      <c r="AZ27" s="70"/>
      <c r="BA27" s="70"/>
      <c r="BB27" s="70"/>
      <c r="BC27" s="70"/>
      <c r="BD27" s="70"/>
      <c r="BE27" s="71"/>
      <c r="BG27" s="68" t="s">
        <v>14</v>
      </c>
      <c r="BH27" s="69">
        <f>DATE($BH25,$BI25,1)</f>
        <v>46204</v>
      </c>
      <c r="BI27" s="70"/>
      <c r="BJ27" s="70"/>
      <c r="BK27" s="70"/>
      <c r="BL27" s="70"/>
      <c r="BM27" s="70"/>
      <c r="BN27" s="70"/>
      <c r="BO27" s="70"/>
      <c r="BP27" s="71"/>
    </row>
    <row r="28" spans="1:74" ht="14.25" customHeight="1" x14ac:dyDescent="0.15">
      <c r="A28" s="52"/>
      <c r="B28" s="72" t="s">
        <v>59</v>
      </c>
      <c r="C28" s="73">
        <f>IF(I9&lt;$G$5,C26,"")</f>
        <v>45934</v>
      </c>
      <c r="D28" s="74">
        <f t="shared" ref="D28:I28" si="19">IF(C26&lt;$G$5,C28+1,"")</f>
        <v>45935</v>
      </c>
      <c r="E28" s="74">
        <f t="shared" si="19"/>
        <v>45936</v>
      </c>
      <c r="F28" s="74">
        <f t="shared" si="19"/>
        <v>45937</v>
      </c>
      <c r="G28" s="74">
        <f t="shared" si="19"/>
        <v>45938</v>
      </c>
      <c r="H28" s="74">
        <f t="shared" si="19"/>
        <v>45939</v>
      </c>
      <c r="I28" s="74">
        <f t="shared" si="19"/>
        <v>45940</v>
      </c>
      <c r="J28" s="75" t="s">
        <v>16</v>
      </c>
      <c r="K28" s="76">
        <f>COUNTIFS(C29:I29,"土",C30:I30,"")+COUNTIFS(C29:I29,"日",C30:I30,"")</f>
        <v>2</v>
      </c>
      <c r="L28" s="52"/>
      <c r="M28" s="72" t="s">
        <v>59</v>
      </c>
      <c r="N28" s="73">
        <f>IF(T9&lt;$G$5,T11+1,"")</f>
        <v>45990</v>
      </c>
      <c r="O28" s="74">
        <f t="shared" ref="O28:T28" si="20">IF(N26&lt;$G$5,N28+1,"")</f>
        <v>45991</v>
      </c>
      <c r="P28" s="74">
        <f t="shared" si="20"/>
        <v>45992</v>
      </c>
      <c r="Q28" s="74">
        <f t="shared" si="20"/>
        <v>45993</v>
      </c>
      <c r="R28" s="74">
        <f t="shared" si="20"/>
        <v>45994</v>
      </c>
      <c r="S28" s="74">
        <f>IF(R26&lt;$G$5,R28+1,"")</f>
        <v>45995</v>
      </c>
      <c r="T28" s="74">
        <f t="shared" si="20"/>
        <v>45996</v>
      </c>
      <c r="U28" s="75" t="s">
        <v>16</v>
      </c>
      <c r="V28" s="76">
        <f>COUNTIFS(N29:T29,"土",N30:T30,"")+COUNTIFS(N29:T29,"日",N30:T30,"")</f>
        <v>2</v>
      </c>
      <c r="Y28" s="72" t="s">
        <v>59</v>
      </c>
      <c r="Z28" s="73" t="str">
        <f>IF(AF9&lt;$G$5,AF11+1,"")</f>
        <v/>
      </c>
      <c r="AA28" s="74" t="str">
        <f t="shared" ref="AA28:AF28" si="21">IF(Z26&lt;$G$5,Z28+1,"")</f>
        <v/>
      </c>
      <c r="AB28" s="74" t="str">
        <f t="shared" si="21"/>
        <v/>
      </c>
      <c r="AC28" s="74" t="str">
        <f t="shared" si="21"/>
        <v/>
      </c>
      <c r="AD28" s="74" t="str">
        <f t="shared" si="21"/>
        <v/>
      </c>
      <c r="AE28" s="74" t="str">
        <f t="shared" si="21"/>
        <v/>
      </c>
      <c r="AF28" s="74" t="str">
        <f t="shared" si="21"/>
        <v/>
      </c>
      <c r="AG28" s="75" t="s">
        <v>16</v>
      </c>
      <c r="AH28" s="76">
        <f>COUNTIFS(Z29:AF29,"土",Z30:AF30,"")+COUNTIFS(Z29:AF29,"日",Z30:AF30,"")</f>
        <v>0</v>
      </c>
      <c r="AJ28" s="72" t="s">
        <v>59</v>
      </c>
      <c r="AK28" s="73" t="str">
        <f>IF(AQ9&lt;$G$5,AQ11+1,"")</f>
        <v/>
      </c>
      <c r="AL28" s="74" t="str">
        <f t="shared" ref="AL28:AQ28" si="22">IF(AK26&lt;$G$5,AK28+1,"")</f>
        <v/>
      </c>
      <c r="AM28" s="74" t="str">
        <f t="shared" si="22"/>
        <v/>
      </c>
      <c r="AN28" s="74" t="str">
        <f t="shared" si="22"/>
        <v/>
      </c>
      <c r="AO28" s="74" t="str">
        <f t="shared" si="22"/>
        <v/>
      </c>
      <c r="AP28" s="74" t="str">
        <f t="shared" si="22"/>
        <v/>
      </c>
      <c r="AQ28" s="74" t="str">
        <f t="shared" si="22"/>
        <v/>
      </c>
      <c r="AR28" s="75" t="s">
        <v>16</v>
      </c>
      <c r="AS28" s="76">
        <f>COUNTIFS(AK29:AQ29,"土",AK30:AQ30,"")+COUNTIFS(AK29:AQ29,"日",AK30:AQ30,"")</f>
        <v>0</v>
      </c>
      <c r="AV28" s="72" t="s">
        <v>59</v>
      </c>
      <c r="AW28" s="73" t="str">
        <f>IF(BC9&lt;$G$5,BC11+1,"")</f>
        <v/>
      </c>
      <c r="AX28" s="74" t="str">
        <f t="shared" ref="AX28:BC28" si="23">IF(AW26&lt;$G$5,AW28+1,"")</f>
        <v/>
      </c>
      <c r="AY28" s="74" t="str">
        <f t="shared" si="23"/>
        <v/>
      </c>
      <c r="AZ28" s="74" t="str">
        <f t="shared" si="23"/>
        <v/>
      </c>
      <c r="BA28" s="74" t="str">
        <f t="shared" si="23"/>
        <v/>
      </c>
      <c r="BB28" s="74" t="str">
        <f t="shared" si="23"/>
        <v/>
      </c>
      <c r="BC28" s="74" t="str">
        <f t="shared" si="23"/>
        <v/>
      </c>
      <c r="BD28" s="75" t="s">
        <v>16</v>
      </c>
      <c r="BE28" s="76">
        <f>COUNTIFS(AW29:BC29,"土",AW30:BC30,"")+COUNTIFS(AW29:BC29,"日",AW30:BC30,"")</f>
        <v>0</v>
      </c>
      <c r="BG28" s="72" t="s">
        <v>59</v>
      </c>
      <c r="BH28" s="73" t="str">
        <f>IF(BN9&lt;$G$5,BN11+1,"")</f>
        <v/>
      </c>
      <c r="BI28" s="74" t="str">
        <f t="shared" ref="BI28:BN28" si="24">IF(BH26&lt;$G$5,BH28+1,"")</f>
        <v/>
      </c>
      <c r="BJ28" s="74" t="str">
        <f t="shared" si="24"/>
        <v/>
      </c>
      <c r="BK28" s="74" t="str">
        <f t="shared" si="24"/>
        <v/>
      </c>
      <c r="BL28" s="74" t="str">
        <f t="shared" si="24"/>
        <v/>
      </c>
      <c r="BM28" s="74" t="str">
        <f t="shared" si="24"/>
        <v/>
      </c>
      <c r="BN28" s="74" t="str">
        <f t="shared" si="24"/>
        <v/>
      </c>
      <c r="BO28" s="75" t="s">
        <v>16</v>
      </c>
      <c r="BP28" s="76">
        <f>COUNTIFS(BH29:BN29,"土",BH30:BN30,"")+COUNTIFS(BH29:BN29,"日",BH30:BN30,"")</f>
        <v>0</v>
      </c>
    </row>
    <row r="29" spans="1:74" ht="14.25" customHeight="1" x14ac:dyDescent="0.15">
      <c r="A29" s="52"/>
      <c r="B29" s="72" t="s">
        <v>5</v>
      </c>
      <c r="C29" s="77" t="str">
        <f>IF(C28="","","土")</f>
        <v>土</v>
      </c>
      <c r="D29" s="77" t="str">
        <f>IF(D28="","","日")</f>
        <v>日</v>
      </c>
      <c r="E29" s="77" t="str">
        <f>IF(E28="","","月")</f>
        <v>月</v>
      </c>
      <c r="F29" s="77" t="str">
        <f>IF(F28="","","火")</f>
        <v>火</v>
      </c>
      <c r="G29" s="77" t="str">
        <f>IF(G28="","","水")</f>
        <v>水</v>
      </c>
      <c r="H29" s="77" t="str">
        <f>IF(H28="","","木")</f>
        <v>木</v>
      </c>
      <c r="I29" s="77" t="str">
        <f>IF(I28="","","金")</f>
        <v>金</v>
      </c>
      <c r="J29" s="78" t="s">
        <v>60</v>
      </c>
      <c r="K29" s="79">
        <f>COUNTIF(C30:I30,"夏休")+COUNTIF(C30:I30,"冬休")+COUNTIF(C30:I30,"中止")+COUNTIF(C30:I30,"制作中")</f>
        <v>0</v>
      </c>
      <c r="L29" s="52"/>
      <c r="M29" s="72" t="s">
        <v>5</v>
      </c>
      <c r="N29" s="77" t="str">
        <f>IF(N28="","","土")</f>
        <v>土</v>
      </c>
      <c r="O29" s="77" t="str">
        <f>IF(O28="","","日")</f>
        <v>日</v>
      </c>
      <c r="P29" s="77" t="str">
        <f>IF(P28="","","月")</f>
        <v>月</v>
      </c>
      <c r="Q29" s="77" t="str">
        <f>IF(Q28="","","火")</f>
        <v>火</v>
      </c>
      <c r="R29" s="77" t="str">
        <f>IF(R28="","","水")</f>
        <v>水</v>
      </c>
      <c r="S29" s="77" t="str">
        <f>IF(S28="","","木")</f>
        <v>木</v>
      </c>
      <c r="T29" s="77" t="str">
        <f>IF(T28="","","金")</f>
        <v>金</v>
      </c>
      <c r="U29" s="78" t="s">
        <v>60</v>
      </c>
      <c r="V29" s="79">
        <f>COUNTIF(N30:T30,"夏休")+COUNTIF(N30:T30,"冬休")+COUNTIF(N30:T30,"中止")+COUNTIF(N30:T30,"制作中")</f>
        <v>0</v>
      </c>
      <c r="Y29" s="72" t="s">
        <v>5</v>
      </c>
      <c r="Z29" s="77" t="str">
        <f>IF(Z28="","","土")</f>
        <v/>
      </c>
      <c r="AA29" s="77" t="str">
        <f>IF(AA28="","","日")</f>
        <v/>
      </c>
      <c r="AB29" s="77" t="str">
        <f>IF(AB28="","","月")</f>
        <v/>
      </c>
      <c r="AC29" s="77" t="str">
        <f>IF(AC28="","","火")</f>
        <v/>
      </c>
      <c r="AD29" s="77" t="str">
        <f>IF(AD28="","","水")</f>
        <v/>
      </c>
      <c r="AE29" s="77" t="str">
        <f>IF(AE28="","","木")</f>
        <v/>
      </c>
      <c r="AF29" s="77" t="str">
        <f>IF(AF28="","","金")</f>
        <v/>
      </c>
      <c r="AG29" s="78" t="s">
        <v>60</v>
      </c>
      <c r="AH29" s="79">
        <f>COUNTIF(Z30:AF30,"夏休")+COUNTIF(Z30:AF30,"冬休")+COUNTIF(Z30:AF30,"中止")+COUNTIF(Z30:AF30,"制作中")</f>
        <v>0</v>
      </c>
      <c r="AJ29" s="72" t="s">
        <v>5</v>
      </c>
      <c r="AK29" s="77" t="str">
        <f>IF(AK28="","","土")</f>
        <v/>
      </c>
      <c r="AL29" s="77" t="str">
        <f>IF(AL28="","","日")</f>
        <v/>
      </c>
      <c r="AM29" s="77" t="str">
        <f>IF(AM28="","","月")</f>
        <v/>
      </c>
      <c r="AN29" s="77" t="str">
        <f>IF(AN28="","","火")</f>
        <v/>
      </c>
      <c r="AO29" s="77" t="str">
        <f>IF(AO28="","","水")</f>
        <v/>
      </c>
      <c r="AP29" s="77" t="str">
        <f>IF(AP28="","","木")</f>
        <v/>
      </c>
      <c r="AQ29" s="77" t="str">
        <f>IF(AQ28="","","金")</f>
        <v/>
      </c>
      <c r="AR29" s="78" t="s">
        <v>60</v>
      </c>
      <c r="AS29" s="79">
        <f>COUNTIF(AK30:AQ30,"夏休")+COUNTIF(AK30:AQ30,"冬休")+COUNTIF(AK30:AQ30,"中止")+COUNTIF(AK30:AQ30,"制作中")</f>
        <v>0</v>
      </c>
      <c r="AV29" s="72" t="s">
        <v>5</v>
      </c>
      <c r="AW29" s="77" t="str">
        <f>IF(AW28="","","土")</f>
        <v/>
      </c>
      <c r="AX29" s="77" t="str">
        <f>IF(AX28="","","日")</f>
        <v/>
      </c>
      <c r="AY29" s="77" t="str">
        <f>IF(AY28="","","月")</f>
        <v/>
      </c>
      <c r="AZ29" s="77" t="str">
        <f>IF(AZ28="","","火")</f>
        <v/>
      </c>
      <c r="BA29" s="77" t="str">
        <f>IF(BA28="","","水")</f>
        <v/>
      </c>
      <c r="BB29" s="77" t="str">
        <f>IF(BB28="","","木")</f>
        <v/>
      </c>
      <c r="BC29" s="77" t="str">
        <f>IF(BC28="","","金")</f>
        <v/>
      </c>
      <c r="BD29" s="78" t="s">
        <v>60</v>
      </c>
      <c r="BE29" s="79">
        <f>COUNTIF(AW30:BC30,"夏休")+COUNTIF(AW30:BC30,"冬休")+COUNTIF(AW30:BC30,"中止")+COUNTIF(AW30:BC30,"制作中")</f>
        <v>0</v>
      </c>
      <c r="BG29" s="72" t="s">
        <v>5</v>
      </c>
      <c r="BH29" s="77" t="str">
        <f>IF(BH28="","","土")</f>
        <v/>
      </c>
      <c r="BI29" s="77" t="str">
        <f>IF(BI28="","","日")</f>
        <v/>
      </c>
      <c r="BJ29" s="77" t="str">
        <f>IF(BJ28="","","月")</f>
        <v/>
      </c>
      <c r="BK29" s="77" t="str">
        <f>IF(BK28="","","火")</f>
        <v/>
      </c>
      <c r="BL29" s="77" t="str">
        <f>IF(BL28="","","水")</f>
        <v/>
      </c>
      <c r="BM29" s="77" t="str">
        <f>IF(BM28="","","木")</f>
        <v/>
      </c>
      <c r="BN29" s="77" t="str">
        <f>IF(BN28="","","金")</f>
        <v/>
      </c>
      <c r="BO29" s="78" t="s">
        <v>60</v>
      </c>
      <c r="BP29" s="79">
        <f>COUNTIF(BH30:BN30,"夏休")+COUNTIF(BH30:BN30,"冬休")+COUNTIF(BH30:BN30,"中止")+COUNTIF(BH30:BN30,"制作中")</f>
        <v>0</v>
      </c>
    </row>
    <row r="30" spans="1:74" ht="14.25" customHeight="1" x14ac:dyDescent="0.15">
      <c r="A30" s="52"/>
      <c r="B30" s="166" t="s">
        <v>60</v>
      </c>
      <c r="C30" s="167"/>
      <c r="D30" s="169"/>
      <c r="E30" s="169"/>
      <c r="F30" s="169"/>
      <c r="G30" s="169"/>
      <c r="H30" s="169"/>
      <c r="I30" s="174"/>
      <c r="J30" s="78" t="s">
        <v>2</v>
      </c>
      <c r="K30" s="79">
        <f>COUNT(C28:I28)-K29</f>
        <v>7</v>
      </c>
      <c r="L30" s="52"/>
      <c r="M30" s="166" t="s">
        <v>60</v>
      </c>
      <c r="N30" s="167"/>
      <c r="O30" s="169"/>
      <c r="P30" s="169"/>
      <c r="Q30" s="169"/>
      <c r="R30" s="169"/>
      <c r="S30" s="169"/>
      <c r="T30" s="174"/>
      <c r="U30" s="78" t="s">
        <v>2</v>
      </c>
      <c r="V30" s="79">
        <f>COUNT(N28:T28)-V29</f>
        <v>7</v>
      </c>
      <c r="Y30" s="166" t="s">
        <v>60</v>
      </c>
      <c r="Z30" s="167"/>
      <c r="AA30" s="169"/>
      <c r="AB30" s="169"/>
      <c r="AC30" s="169"/>
      <c r="AD30" s="169"/>
      <c r="AE30" s="169"/>
      <c r="AF30" s="174"/>
      <c r="AG30" s="78" t="s">
        <v>2</v>
      </c>
      <c r="AH30" s="79">
        <f>COUNT(Z28:AF28)-AH29</f>
        <v>0</v>
      </c>
      <c r="AJ30" s="166" t="s">
        <v>60</v>
      </c>
      <c r="AK30" s="167"/>
      <c r="AL30" s="169"/>
      <c r="AM30" s="169"/>
      <c r="AN30" s="169"/>
      <c r="AO30" s="169"/>
      <c r="AP30" s="169"/>
      <c r="AQ30" s="174"/>
      <c r="AR30" s="78" t="s">
        <v>2</v>
      </c>
      <c r="AS30" s="79">
        <f>COUNT(AK28:AQ28)-AS29</f>
        <v>0</v>
      </c>
      <c r="AV30" s="166" t="s">
        <v>60</v>
      </c>
      <c r="AW30" s="167"/>
      <c r="AX30" s="169"/>
      <c r="AY30" s="169"/>
      <c r="AZ30" s="169"/>
      <c r="BA30" s="169"/>
      <c r="BB30" s="169"/>
      <c r="BC30" s="174"/>
      <c r="BD30" s="78" t="s">
        <v>2</v>
      </c>
      <c r="BE30" s="79">
        <f>COUNT(AW28:BC28)-BE29</f>
        <v>0</v>
      </c>
      <c r="BG30" s="166" t="s">
        <v>60</v>
      </c>
      <c r="BH30" s="167"/>
      <c r="BI30" s="169"/>
      <c r="BJ30" s="169"/>
      <c r="BK30" s="169"/>
      <c r="BL30" s="169"/>
      <c r="BM30" s="169"/>
      <c r="BN30" s="174"/>
      <c r="BO30" s="78" t="s">
        <v>2</v>
      </c>
      <c r="BP30" s="79">
        <f>COUNT(BH28:BN28)-BP29</f>
        <v>0</v>
      </c>
    </row>
    <row r="31" spans="1:74" ht="14.25" customHeight="1" x14ac:dyDescent="0.15">
      <c r="A31" s="52"/>
      <c r="B31" s="166"/>
      <c r="C31" s="168"/>
      <c r="D31" s="170"/>
      <c r="E31" s="170"/>
      <c r="F31" s="170"/>
      <c r="G31" s="170"/>
      <c r="H31" s="170"/>
      <c r="I31" s="175"/>
      <c r="J31" s="78" t="s">
        <v>6</v>
      </c>
      <c r="K31" s="79">
        <f>COUNTIF(C32:I33,"休")</f>
        <v>2</v>
      </c>
      <c r="L31" s="52"/>
      <c r="M31" s="166"/>
      <c r="N31" s="168"/>
      <c r="O31" s="170"/>
      <c r="P31" s="170"/>
      <c r="Q31" s="170"/>
      <c r="R31" s="170"/>
      <c r="S31" s="170"/>
      <c r="T31" s="175"/>
      <c r="U31" s="78" t="s">
        <v>6</v>
      </c>
      <c r="V31" s="79">
        <f>COUNTIF(N32:T33,"休")</f>
        <v>2</v>
      </c>
      <c r="Y31" s="166"/>
      <c r="Z31" s="168"/>
      <c r="AA31" s="170"/>
      <c r="AB31" s="170"/>
      <c r="AC31" s="170"/>
      <c r="AD31" s="170"/>
      <c r="AE31" s="170"/>
      <c r="AF31" s="175"/>
      <c r="AG31" s="78" t="s">
        <v>6</v>
      </c>
      <c r="AH31" s="79">
        <f>COUNTIF(Z32:AF33,"休")</f>
        <v>0</v>
      </c>
      <c r="AJ31" s="166"/>
      <c r="AK31" s="168"/>
      <c r="AL31" s="170"/>
      <c r="AM31" s="170"/>
      <c r="AN31" s="170"/>
      <c r="AO31" s="170"/>
      <c r="AP31" s="170"/>
      <c r="AQ31" s="175"/>
      <c r="AR31" s="78" t="s">
        <v>6</v>
      </c>
      <c r="AS31" s="79">
        <f>COUNTIF(AK32:AQ33,"休")</f>
        <v>0</v>
      </c>
      <c r="AV31" s="166"/>
      <c r="AW31" s="168"/>
      <c r="AX31" s="170"/>
      <c r="AY31" s="170"/>
      <c r="AZ31" s="170"/>
      <c r="BA31" s="170"/>
      <c r="BB31" s="170"/>
      <c r="BC31" s="175"/>
      <c r="BD31" s="78" t="s">
        <v>6</v>
      </c>
      <c r="BE31" s="79">
        <f>COUNTIF(AW32:BC33,"休")</f>
        <v>0</v>
      </c>
      <c r="BG31" s="166"/>
      <c r="BH31" s="168"/>
      <c r="BI31" s="170"/>
      <c r="BJ31" s="170"/>
      <c r="BK31" s="170"/>
      <c r="BL31" s="170"/>
      <c r="BM31" s="170"/>
      <c r="BN31" s="175"/>
      <c r="BO31" s="78" t="s">
        <v>6</v>
      </c>
      <c r="BP31" s="79">
        <f>COUNTIF(BH32:BN33,"休")</f>
        <v>0</v>
      </c>
    </row>
    <row r="32" spans="1:74" ht="14.25" customHeight="1" x14ac:dyDescent="0.15">
      <c r="A32" s="52"/>
      <c r="B32" s="166" t="s">
        <v>0</v>
      </c>
      <c r="C32" s="176" t="s">
        <v>23</v>
      </c>
      <c r="D32" s="177" t="s">
        <v>23</v>
      </c>
      <c r="E32" s="177"/>
      <c r="F32" s="177"/>
      <c r="G32" s="177"/>
      <c r="H32" s="177"/>
      <c r="I32" s="178"/>
      <c r="J32" s="78" t="s">
        <v>8</v>
      </c>
      <c r="K32" s="82">
        <f>K31/K30</f>
        <v>0.2857142857142857</v>
      </c>
      <c r="L32" s="52"/>
      <c r="M32" s="166" t="s">
        <v>0</v>
      </c>
      <c r="N32" s="176" t="s">
        <v>23</v>
      </c>
      <c r="O32" s="177" t="s">
        <v>23</v>
      </c>
      <c r="P32" s="177"/>
      <c r="Q32" s="177"/>
      <c r="R32" s="177"/>
      <c r="S32" s="177"/>
      <c r="T32" s="178"/>
      <c r="U32" s="78" t="s">
        <v>8</v>
      </c>
      <c r="V32" s="82">
        <f>V31/V30</f>
        <v>0.2857142857142857</v>
      </c>
      <c r="Y32" s="166" t="s">
        <v>0</v>
      </c>
      <c r="Z32" s="176"/>
      <c r="AA32" s="177"/>
      <c r="AB32" s="177"/>
      <c r="AC32" s="177"/>
      <c r="AD32" s="177"/>
      <c r="AE32" s="177"/>
      <c r="AF32" s="178"/>
      <c r="AG32" s="78" t="s">
        <v>8</v>
      </c>
      <c r="AH32" s="82" t="e">
        <f>AH31/AH30</f>
        <v>#DIV/0!</v>
      </c>
      <c r="AJ32" s="166" t="s">
        <v>0</v>
      </c>
      <c r="AK32" s="176"/>
      <c r="AL32" s="177"/>
      <c r="AM32" s="177"/>
      <c r="AN32" s="177"/>
      <c r="AO32" s="177"/>
      <c r="AP32" s="177"/>
      <c r="AQ32" s="178"/>
      <c r="AR32" s="78" t="s">
        <v>8</v>
      </c>
      <c r="AS32" s="82" t="e">
        <f>AS31/AS30</f>
        <v>#DIV/0!</v>
      </c>
      <c r="AV32" s="166" t="s">
        <v>0</v>
      </c>
      <c r="AW32" s="176"/>
      <c r="AX32" s="177"/>
      <c r="AY32" s="177"/>
      <c r="AZ32" s="177"/>
      <c r="BA32" s="177"/>
      <c r="BB32" s="177"/>
      <c r="BC32" s="178"/>
      <c r="BD32" s="78" t="s">
        <v>8</v>
      </c>
      <c r="BE32" s="82" t="e">
        <f>BE31/BE30</f>
        <v>#DIV/0!</v>
      </c>
      <c r="BG32" s="166" t="s">
        <v>0</v>
      </c>
      <c r="BH32" s="176"/>
      <c r="BI32" s="177"/>
      <c r="BJ32" s="177"/>
      <c r="BK32" s="177"/>
      <c r="BL32" s="177"/>
      <c r="BM32" s="177"/>
      <c r="BN32" s="178"/>
      <c r="BO32" s="78" t="s">
        <v>8</v>
      </c>
      <c r="BP32" s="82" t="e">
        <f>BP31/BP30</f>
        <v>#DIV/0!</v>
      </c>
    </row>
    <row r="33" spans="1:74" ht="14.25" customHeight="1" x14ac:dyDescent="0.15">
      <c r="A33" s="52"/>
      <c r="B33" s="166"/>
      <c r="C33" s="176"/>
      <c r="D33" s="177"/>
      <c r="E33" s="177"/>
      <c r="F33" s="177"/>
      <c r="G33" s="177"/>
      <c r="H33" s="177"/>
      <c r="I33" s="178"/>
      <c r="J33" s="78" t="s">
        <v>9</v>
      </c>
      <c r="K33" s="79">
        <f>COUNTA(C34:I34)</f>
        <v>2</v>
      </c>
      <c r="L33" s="52"/>
      <c r="M33" s="166"/>
      <c r="N33" s="176"/>
      <c r="O33" s="177"/>
      <c r="P33" s="177"/>
      <c r="Q33" s="177"/>
      <c r="R33" s="177"/>
      <c r="S33" s="177"/>
      <c r="T33" s="178"/>
      <c r="U33" s="78" t="s">
        <v>9</v>
      </c>
      <c r="V33" s="79">
        <f>COUNTA(N34:T34)</f>
        <v>2</v>
      </c>
      <c r="Y33" s="166"/>
      <c r="Z33" s="176"/>
      <c r="AA33" s="177"/>
      <c r="AB33" s="177"/>
      <c r="AC33" s="177"/>
      <c r="AD33" s="177"/>
      <c r="AE33" s="177"/>
      <c r="AF33" s="178"/>
      <c r="AG33" s="78" t="s">
        <v>9</v>
      </c>
      <c r="AH33" s="79">
        <f>COUNTA(Z34:AF34)</f>
        <v>0</v>
      </c>
      <c r="AJ33" s="166"/>
      <c r="AK33" s="176"/>
      <c r="AL33" s="177"/>
      <c r="AM33" s="177"/>
      <c r="AN33" s="177"/>
      <c r="AO33" s="177"/>
      <c r="AP33" s="177"/>
      <c r="AQ33" s="178"/>
      <c r="AR33" s="78" t="s">
        <v>9</v>
      </c>
      <c r="AS33" s="79">
        <f>COUNTA(AK34:AQ34)</f>
        <v>0</v>
      </c>
      <c r="AV33" s="166"/>
      <c r="AW33" s="176"/>
      <c r="AX33" s="177"/>
      <c r="AY33" s="177"/>
      <c r="AZ33" s="177"/>
      <c r="BA33" s="177"/>
      <c r="BB33" s="177"/>
      <c r="BC33" s="178"/>
      <c r="BD33" s="78" t="s">
        <v>9</v>
      </c>
      <c r="BE33" s="79">
        <f>COUNTA(AW34:BC34)</f>
        <v>0</v>
      </c>
      <c r="BG33" s="166"/>
      <c r="BH33" s="176"/>
      <c r="BI33" s="177"/>
      <c r="BJ33" s="177"/>
      <c r="BK33" s="177"/>
      <c r="BL33" s="177"/>
      <c r="BM33" s="177"/>
      <c r="BN33" s="178"/>
      <c r="BO33" s="78" t="s">
        <v>9</v>
      </c>
      <c r="BP33" s="79">
        <f>COUNTA(BH34:BN34)</f>
        <v>0</v>
      </c>
    </row>
    <row r="34" spans="1:74" ht="14.25" customHeight="1" x14ac:dyDescent="0.15">
      <c r="A34" s="52"/>
      <c r="B34" s="166" t="s">
        <v>7</v>
      </c>
      <c r="C34" s="176" t="s">
        <v>23</v>
      </c>
      <c r="D34" s="177" t="s">
        <v>23</v>
      </c>
      <c r="E34" s="177"/>
      <c r="F34" s="177"/>
      <c r="G34" s="177"/>
      <c r="H34" s="177"/>
      <c r="I34" s="178"/>
      <c r="J34" s="78" t="s">
        <v>4</v>
      </c>
      <c r="K34" s="82">
        <f>K33/K30</f>
        <v>0.2857142857142857</v>
      </c>
      <c r="L34" s="52"/>
      <c r="M34" s="166" t="s">
        <v>7</v>
      </c>
      <c r="N34" s="176" t="s">
        <v>23</v>
      </c>
      <c r="O34" s="177" t="s">
        <v>23</v>
      </c>
      <c r="P34" s="177"/>
      <c r="Q34" s="177"/>
      <c r="R34" s="177"/>
      <c r="S34" s="177"/>
      <c r="T34" s="178"/>
      <c r="U34" s="78" t="s">
        <v>4</v>
      </c>
      <c r="V34" s="82">
        <f>V33/V30</f>
        <v>0.2857142857142857</v>
      </c>
      <c r="Y34" s="166" t="s">
        <v>7</v>
      </c>
      <c r="Z34" s="176"/>
      <c r="AA34" s="177"/>
      <c r="AB34" s="177"/>
      <c r="AC34" s="177"/>
      <c r="AD34" s="177"/>
      <c r="AE34" s="177"/>
      <c r="AF34" s="178"/>
      <c r="AG34" s="78" t="s">
        <v>4</v>
      </c>
      <c r="AH34" s="82" t="e">
        <f>AH33/AH30</f>
        <v>#DIV/0!</v>
      </c>
      <c r="AJ34" s="166" t="s">
        <v>7</v>
      </c>
      <c r="AK34" s="176"/>
      <c r="AL34" s="177"/>
      <c r="AM34" s="177"/>
      <c r="AN34" s="177"/>
      <c r="AO34" s="177"/>
      <c r="AP34" s="177"/>
      <c r="AQ34" s="178"/>
      <c r="AR34" s="78" t="s">
        <v>4</v>
      </c>
      <c r="AS34" s="82" t="e">
        <f>AS33/AS30</f>
        <v>#DIV/0!</v>
      </c>
      <c r="AV34" s="166" t="s">
        <v>7</v>
      </c>
      <c r="AW34" s="176"/>
      <c r="AX34" s="177"/>
      <c r="AY34" s="177"/>
      <c r="AZ34" s="177"/>
      <c r="BA34" s="177"/>
      <c r="BB34" s="177"/>
      <c r="BC34" s="178"/>
      <c r="BD34" s="78" t="s">
        <v>4</v>
      </c>
      <c r="BE34" s="82" t="e">
        <f>BE33/BE30</f>
        <v>#DIV/0!</v>
      </c>
      <c r="BG34" s="166" t="s">
        <v>7</v>
      </c>
      <c r="BH34" s="176"/>
      <c r="BI34" s="177"/>
      <c r="BJ34" s="177"/>
      <c r="BK34" s="177"/>
      <c r="BL34" s="177"/>
      <c r="BM34" s="177"/>
      <c r="BN34" s="178"/>
      <c r="BO34" s="78" t="s">
        <v>4</v>
      </c>
      <c r="BP34" s="82" t="e">
        <f>BP33/BP30</f>
        <v>#DIV/0!</v>
      </c>
    </row>
    <row r="35" spans="1:74" ht="14.25" customHeight="1" x14ac:dyDescent="0.15">
      <c r="A35" s="52"/>
      <c r="B35" s="181"/>
      <c r="C35" s="179"/>
      <c r="D35" s="180"/>
      <c r="E35" s="180"/>
      <c r="F35" s="180"/>
      <c r="G35" s="180"/>
      <c r="H35" s="180"/>
      <c r="I35" s="182"/>
      <c r="J35" s="84" t="s">
        <v>61</v>
      </c>
      <c r="K35" s="83" t="str">
        <f>IF(K28&lt;1,"対象外",IF(K33&gt;=K28,"OK","NG"))</f>
        <v>OK</v>
      </c>
      <c r="L35" s="52"/>
      <c r="M35" s="181"/>
      <c r="N35" s="179"/>
      <c r="O35" s="180"/>
      <c r="P35" s="180"/>
      <c r="Q35" s="180"/>
      <c r="R35" s="180"/>
      <c r="S35" s="180"/>
      <c r="T35" s="182"/>
      <c r="U35" s="84" t="s">
        <v>61</v>
      </c>
      <c r="V35" s="83" t="str">
        <f>IF(1&gt;V28,"対象外",IF(V33&gt;=V28,"OK","NG"))</f>
        <v>OK</v>
      </c>
      <c r="Y35" s="181"/>
      <c r="Z35" s="179"/>
      <c r="AA35" s="180"/>
      <c r="AB35" s="180"/>
      <c r="AC35" s="180"/>
      <c r="AD35" s="180"/>
      <c r="AE35" s="180"/>
      <c r="AF35" s="182"/>
      <c r="AG35" s="84" t="s">
        <v>61</v>
      </c>
      <c r="AH35" s="83" t="str">
        <f>IF(1&gt;AH28,"対象外",IF(AH33&gt;=AH28,"OK","NG"))</f>
        <v>対象外</v>
      </c>
      <c r="AJ35" s="181"/>
      <c r="AK35" s="179"/>
      <c r="AL35" s="180"/>
      <c r="AM35" s="180"/>
      <c r="AN35" s="180"/>
      <c r="AO35" s="180"/>
      <c r="AP35" s="180"/>
      <c r="AQ35" s="182"/>
      <c r="AR35" s="84" t="s">
        <v>61</v>
      </c>
      <c r="AS35" s="83" t="str">
        <f>IF(1&gt;AS28,"対象外",IF(AS33&gt;=AS28,"OK","NG"))</f>
        <v>対象外</v>
      </c>
      <c r="AV35" s="181"/>
      <c r="AW35" s="179"/>
      <c r="AX35" s="180"/>
      <c r="AY35" s="180"/>
      <c r="AZ35" s="180"/>
      <c r="BA35" s="180"/>
      <c r="BB35" s="180"/>
      <c r="BC35" s="182"/>
      <c r="BD35" s="84" t="s">
        <v>61</v>
      </c>
      <c r="BE35" s="83" t="str">
        <f>IF(1&gt;BE28,"対象外",IF(BE33&gt;=BE28,"OK","NG"))</f>
        <v>対象外</v>
      </c>
      <c r="BG35" s="181"/>
      <c r="BH35" s="179"/>
      <c r="BI35" s="180"/>
      <c r="BJ35" s="180"/>
      <c r="BK35" s="180"/>
      <c r="BL35" s="180"/>
      <c r="BM35" s="180"/>
      <c r="BN35" s="182"/>
      <c r="BO35" s="84" t="s">
        <v>61</v>
      </c>
      <c r="BP35" s="83" t="str">
        <f>IF(1&gt;BP28,"対象外",IF(BP33&gt;=BP28,"OK","NG"))</f>
        <v>対象外</v>
      </c>
      <c r="BV35" s="54" t="str">
        <f t="shared" si="11"/>
        <v>OK</v>
      </c>
    </row>
    <row r="36" spans="1:74" ht="14.25" hidden="1" customHeight="1" x14ac:dyDescent="0.15">
      <c r="A36" s="52"/>
      <c r="B36" s="56"/>
      <c r="C36" s="56"/>
      <c r="D36" s="56"/>
      <c r="E36" s="56"/>
      <c r="F36" s="56"/>
      <c r="G36" s="56"/>
      <c r="H36" s="85">
        <f>IF(AND(DAY(H28)&gt;=22,DAY(H28)&lt;=28,H29="土"),1,0)</f>
        <v>0</v>
      </c>
      <c r="I36" s="56"/>
      <c r="J36" s="52"/>
      <c r="K36" s="52"/>
      <c r="L36" s="52"/>
      <c r="M36" s="56"/>
      <c r="N36" s="56"/>
      <c r="O36" s="56"/>
      <c r="P36" s="56"/>
      <c r="Q36" s="56"/>
      <c r="R36" s="56"/>
      <c r="S36" s="85">
        <f>IF(AND(DAY(S28)&gt;=22,DAY(S28)&lt;=28,S29="土"),1,0)</f>
        <v>0</v>
      </c>
      <c r="T36" s="56"/>
      <c r="U36" s="52"/>
      <c r="V36" s="52"/>
      <c r="Y36" s="56"/>
      <c r="Z36" s="56"/>
      <c r="AA36" s="56"/>
      <c r="AB36" s="56"/>
      <c r="AC36" s="56"/>
      <c r="AD36" s="56"/>
      <c r="AE36" s="85" t="e">
        <f>IF(AND(DAY(AE28)&gt;=22,DAY(AE28)&lt;=28,AE29="土"),1,0)</f>
        <v>#VALUE!</v>
      </c>
      <c r="AF36" s="56"/>
      <c r="AG36" s="52"/>
      <c r="AH36" s="52"/>
      <c r="AJ36" s="56"/>
      <c r="AK36" s="56"/>
      <c r="AL36" s="56"/>
      <c r="AM36" s="56"/>
      <c r="AN36" s="56"/>
      <c r="AO36" s="56"/>
      <c r="AP36" s="85" t="e">
        <f>IF(AND(DAY(AP28)&gt;=22,DAY(AP28)&lt;=28,AP29="土"),1,0)</f>
        <v>#VALUE!</v>
      </c>
      <c r="AQ36" s="56"/>
      <c r="AR36" s="52"/>
      <c r="AS36" s="52"/>
      <c r="AV36" s="56"/>
      <c r="AW36" s="56"/>
      <c r="AX36" s="56"/>
      <c r="AY36" s="56"/>
      <c r="AZ36" s="56"/>
      <c r="BA36" s="56"/>
      <c r="BB36" s="85" t="e">
        <f>IF(AND(DAY(BB28)&gt;=22,DAY(BB28)&lt;=28,BB29="土"),1,0)</f>
        <v>#VALUE!</v>
      </c>
      <c r="BC36" s="56"/>
      <c r="BD36" s="52"/>
      <c r="BE36" s="52"/>
      <c r="BG36" s="56"/>
      <c r="BH36" s="56"/>
      <c r="BI36" s="56"/>
      <c r="BJ36" s="56"/>
      <c r="BK36" s="56"/>
      <c r="BL36" s="56"/>
      <c r="BM36" s="85" t="e">
        <f>IF(AND(DAY(BM28)&gt;=22,DAY(BM28)&lt;=28,BM29="土"),1,0)</f>
        <v>#VALUE!</v>
      </c>
      <c r="BN36" s="56"/>
      <c r="BO36" s="52"/>
      <c r="BP36" s="52"/>
      <c r="BU36" s="54">
        <f t="shared" si="12"/>
        <v>0</v>
      </c>
      <c r="BV36" s="54" t="str">
        <f t="shared" si="11"/>
        <v>OK</v>
      </c>
    </row>
    <row r="37" spans="1:74" ht="14.25" hidden="1" customHeight="1" x14ac:dyDescent="0.15">
      <c r="A37" s="52"/>
      <c r="B37" s="56"/>
      <c r="C37" s="56"/>
      <c r="D37" s="56"/>
      <c r="E37" s="56"/>
      <c r="F37" s="56"/>
      <c r="G37" s="56"/>
      <c r="H37" s="85">
        <f>IF(AND(DAY(H28)&gt;=22,DAY(H28)&lt;=28,H29="土",OR(H34="休",H34="雨")),1,0)</f>
        <v>0</v>
      </c>
      <c r="I37" s="56"/>
      <c r="J37" s="52"/>
      <c r="K37" s="52"/>
      <c r="L37" s="52"/>
      <c r="M37" s="56"/>
      <c r="N37" s="56"/>
      <c r="O37" s="56"/>
      <c r="P37" s="56"/>
      <c r="Q37" s="56"/>
      <c r="R37" s="56"/>
      <c r="S37" s="85">
        <f>IF(AND(DAY(S28)&gt;=22,DAY(S28)&lt;=28,S29="土",OR(S34="休",S34="雨")),1,0)</f>
        <v>0</v>
      </c>
      <c r="T37" s="56"/>
      <c r="U37" s="52"/>
      <c r="V37" s="52"/>
      <c r="Y37" s="56"/>
      <c r="Z37" s="56"/>
      <c r="AA37" s="56"/>
      <c r="AB37" s="56"/>
      <c r="AC37" s="56"/>
      <c r="AD37" s="56"/>
      <c r="AE37" s="85" t="e">
        <f>IF(AND(DAY(AE28)&gt;=22,DAY(AE28)&lt;=28,AE29="土",OR(AE34="休",AE34="雨")),1,0)</f>
        <v>#VALUE!</v>
      </c>
      <c r="AF37" s="56"/>
      <c r="AG37" s="52"/>
      <c r="AH37" s="52"/>
      <c r="AJ37" s="56"/>
      <c r="AK37" s="56"/>
      <c r="AL37" s="56"/>
      <c r="AM37" s="56"/>
      <c r="AN37" s="56"/>
      <c r="AO37" s="56"/>
      <c r="AP37" s="85" t="e">
        <f>IF(AND(DAY(AP28)&gt;=22,DAY(AP28)&lt;=28,AP29="土",OR(AP34="休",AP34="雨")),1,0)</f>
        <v>#VALUE!</v>
      </c>
      <c r="AQ37" s="56"/>
      <c r="AR37" s="52"/>
      <c r="AS37" s="52"/>
      <c r="AV37" s="56"/>
      <c r="AW37" s="56"/>
      <c r="AX37" s="56"/>
      <c r="AY37" s="56"/>
      <c r="AZ37" s="56"/>
      <c r="BA37" s="56"/>
      <c r="BB37" s="85" t="e">
        <f>IF(AND(DAY(BB28)&gt;=22,DAY(BB28)&lt;=28,BB29="土",OR(BB34="休",BB34="雨")),1,0)</f>
        <v>#VALUE!</v>
      </c>
      <c r="BC37" s="56"/>
      <c r="BD37" s="52"/>
      <c r="BE37" s="52"/>
      <c r="BG37" s="56"/>
      <c r="BH37" s="56"/>
      <c r="BI37" s="56"/>
      <c r="BJ37" s="56"/>
      <c r="BK37" s="56"/>
      <c r="BL37" s="56"/>
      <c r="BM37" s="85" t="e">
        <f>IF(AND(DAY(BM28)&gt;=22,DAY(BM28)&lt;=28,BM29="土",OR(BM34="休",BM34="雨")),1,0)</f>
        <v>#VALUE!</v>
      </c>
      <c r="BN37" s="56"/>
      <c r="BO37" s="52"/>
      <c r="BP37" s="52"/>
      <c r="BU37" s="54">
        <f t="shared" si="12"/>
        <v>0</v>
      </c>
      <c r="BV37" s="54" t="str">
        <f t="shared" si="11"/>
        <v>OK</v>
      </c>
    </row>
    <row r="38" spans="1:74" ht="14.25" hidden="1" customHeight="1" x14ac:dyDescent="0.15">
      <c r="A38" s="52"/>
      <c r="B38" s="56"/>
      <c r="C38" s="56"/>
      <c r="D38" s="56"/>
      <c r="E38" s="56"/>
      <c r="F38" s="56"/>
      <c r="G38" s="56"/>
      <c r="H38" s="85">
        <f>IF(AND(DAY(H28)&gt;=8,DAY(H28)&lt;=14,H29="土"),1,0)</f>
        <v>0</v>
      </c>
      <c r="I38" s="56"/>
      <c r="J38" s="52"/>
      <c r="K38" s="52"/>
      <c r="L38" s="52"/>
      <c r="M38" s="56"/>
      <c r="N38" s="56"/>
      <c r="O38" s="56"/>
      <c r="P38" s="56"/>
      <c r="Q38" s="56"/>
      <c r="R38" s="56"/>
      <c r="S38" s="85">
        <f>IF(AND(DAY(S28)&gt;=8,DAY(S28)&lt;=14,S29="土"),1,0)</f>
        <v>0</v>
      </c>
      <c r="T38" s="56"/>
      <c r="U38" s="52"/>
      <c r="V38" s="52"/>
      <c r="Y38" s="56"/>
      <c r="Z38" s="56"/>
      <c r="AA38" s="56"/>
      <c r="AB38" s="56"/>
      <c r="AC38" s="56"/>
      <c r="AD38" s="56"/>
      <c r="AE38" s="85" t="e">
        <f>IF(AND(DAY(AE28)&gt;=8,DAY(AE28)&lt;=14,AE29="土"),1,0)</f>
        <v>#VALUE!</v>
      </c>
      <c r="AF38" s="56"/>
      <c r="AG38" s="52"/>
      <c r="AH38" s="52"/>
      <c r="AJ38" s="56"/>
      <c r="AK38" s="56"/>
      <c r="AL38" s="56"/>
      <c r="AM38" s="56"/>
      <c r="AN38" s="56"/>
      <c r="AO38" s="56"/>
      <c r="AP38" s="85" t="e">
        <f>IF(AND(DAY(AP28)&gt;=8,DAY(AP28)&lt;=14,AP29="土"),1,0)</f>
        <v>#VALUE!</v>
      </c>
      <c r="AQ38" s="56"/>
      <c r="AR38" s="52"/>
      <c r="AS38" s="52"/>
      <c r="AV38" s="56"/>
      <c r="AW38" s="56"/>
      <c r="AX38" s="56"/>
      <c r="AY38" s="56"/>
      <c r="AZ38" s="56"/>
      <c r="BA38" s="56"/>
      <c r="BB38" s="85" t="e">
        <f>IF(AND(DAY(BB28)&gt;=8,DAY(BB28)&lt;=14,BB29="土"),1,0)</f>
        <v>#VALUE!</v>
      </c>
      <c r="BC38" s="56"/>
      <c r="BD38" s="52"/>
      <c r="BE38" s="52"/>
      <c r="BG38" s="56"/>
      <c r="BH38" s="56"/>
      <c r="BI38" s="56"/>
      <c r="BJ38" s="56"/>
      <c r="BK38" s="56"/>
      <c r="BL38" s="56"/>
      <c r="BM38" s="85" t="e">
        <f>IF(AND(DAY(BM28)&gt;=8,DAY(BM28)&lt;=14,BM29="土"),1,0)</f>
        <v>#VALUE!</v>
      </c>
      <c r="BN38" s="56"/>
      <c r="BO38" s="52"/>
      <c r="BP38" s="52"/>
      <c r="BU38" s="54">
        <f t="shared" si="12"/>
        <v>0</v>
      </c>
      <c r="BV38" s="54" t="str">
        <f t="shared" si="11"/>
        <v>OK</v>
      </c>
    </row>
    <row r="39" spans="1:74" ht="14.25" hidden="1" customHeight="1" x14ac:dyDescent="0.15">
      <c r="A39" s="52"/>
      <c r="B39" s="56"/>
      <c r="C39" s="56"/>
      <c r="D39" s="56"/>
      <c r="E39" s="56"/>
      <c r="F39" s="56"/>
      <c r="G39" s="56"/>
      <c r="H39" s="85">
        <f>IF(AND(DAY(H28)&gt;=8,DAY(H28)&lt;=14,H29="土",OR(H34="休",H34="雨")),1,0)</f>
        <v>0</v>
      </c>
      <c r="I39" s="56"/>
      <c r="J39" s="52"/>
      <c r="K39" s="52"/>
      <c r="L39" s="52"/>
      <c r="M39" s="56"/>
      <c r="N39" s="56"/>
      <c r="O39" s="56"/>
      <c r="P39" s="56"/>
      <c r="Q39" s="56"/>
      <c r="R39" s="56"/>
      <c r="S39" s="85">
        <f>IF(AND(DAY(S28)&gt;=8,DAY(S28)&lt;=14,S29="土",OR(S34="休",S34="雨")),1,0)</f>
        <v>0</v>
      </c>
      <c r="T39" s="56"/>
      <c r="U39" s="52"/>
      <c r="V39" s="52"/>
      <c r="Y39" s="56"/>
      <c r="Z39" s="56"/>
      <c r="AA39" s="56"/>
      <c r="AB39" s="56"/>
      <c r="AC39" s="56"/>
      <c r="AD39" s="56"/>
      <c r="AE39" s="85" t="e">
        <f>IF(AND(DAY(AE28)&gt;=8,DAY(AE28)&lt;=14,AE29="土",OR(AE34="休",AE34="雨")),1,0)</f>
        <v>#VALUE!</v>
      </c>
      <c r="AF39" s="56"/>
      <c r="AG39" s="52"/>
      <c r="AH39" s="52"/>
      <c r="AJ39" s="56"/>
      <c r="AK39" s="56"/>
      <c r="AL39" s="56"/>
      <c r="AM39" s="56"/>
      <c r="AN39" s="56"/>
      <c r="AO39" s="56"/>
      <c r="AP39" s="85" t="e">
        <f>IF(AND(DAY(AP28)&gt;=8,DAY(AP28)&lt;=14,AP29="土",OR(AP34="休",AP34="雨")),1,0)</f>
        <v>#VALUE!</v>
      </c>
      <c r="AQ39" s="56"/>
      <c r="AR39" s="52"/>
      <c r="AS39" s="52"/>
      <c r="AV39" s="56"/>
      <c r="AW39" s="56"/>
      <c r="AX39" s="56"/>
      <c r="AY39" s="56"/>
      <c r="AZ39" s="56"/>
      <c r="BA39" s="56"/>
      <c r="BB39" s="85" t="e">
        <f>IF(AND(DAY(BB28)&gt;=8,DAY(BB28)&lt;=14,BB29="土",OR(BB34="休",BB34="雨")),1,0)</f>
        <v>#VALUE!</v>
      </c>
      <c r="BC39" s="56"/>
      <c r="BD39" s="52"/>
      <c r="BE39" s="52"/>
      <c r="BG39" s="56"/>
      <c r="BH39" s="56"/>
      <c r="BI39" s="56"/>
      <c r="BJ39" s="56"/>
      <c r="BK39" s="56"/>
      <c r="BL39" s="56"/>
      <c r="BM39" s="85" t="e">
        <f>IF(AND(DAY(BM28)&gt;=8,DAY(BM28)&lt;=14,BM29="土",OR(BM34="休",BM34="雨")),1,0)</f>
        <v>#VALUE!</v>
      </c>
      <c r="BN39" s="56"/>
      <c r="BO39" s="52"/>
      <c r="BP39" s="52"/>
      <c r="BU39" s="54">
        <f t="shared" si="12"/>
        <v>0</v>
      </c>
      <c r="BV39" s="54" t="str">
        <f t="shared" si="11"/>
        <v>OK</v>
      </c>
    </row>
    <row r="40" spans="1:74" ht="14.25" customHeight="1" x14ac:dyDescent="0.15">
      <c r="A40" s="52"/>
      <c r="B40" s="56"/>
      <c r="C40" s="56"/>
      <c r="D40" s="56"/>
      <c r="E40" s="56"/>
      <c r="F40" s="56"/>
      <c r="G40" s="56"/>
      <c r="H40" s="56"/>
      <c r="I40" s="56"/>
      <c r="J40" s="52"/>
      <c r="K40" s="52"/>
      <c r="L40" s="52"/>
      <c r="M40" s="56"/>
      <c r="N40" s="56"/>
      <c r="O40" s="56"/>
      <c r="P40" s="56"/>
      <c r="Q40" s="56"/>
      <c r="R40" s="56"/>
      <c r="S40" s="56"/>
      <c r="T40" s="56"/>
      <c r="U40" s="52"/>
      <c r="V40" s="52"/>
      <c r="Y40" s="56"/>
      <c r="Z40" s="56"/>
      <c r="AA40" s="56"/>
      <c r="AB40" s="56"/>
      <c r="AC40" s="56"/>
      <c r="AD40" s="56"/>
      <c r="AE40" s="56"/>
      <c r="AF40" s="56"/>
      <c r="AG40" s="52"/>
      <c r="AH40" s="52"/>
      <c r="AJ40" s="56"/>
      <c r="AK40" s="56"/>
      <c r="AL40" s="56"/>
      <c r="AM40" s="56"/>
      <c r="AN40" s="56"/>
      <c r="AO40" s="56"/>
      <c r="AP40" s="56"/>
      <c r="AQ40" s="56"/>
      <c r="AR40" s="52"/>
      <c r="AS40" s="52"/>
      <c r="AV40" s="56"/>
      <c r="AW40" s="56"/>
      <c r="AX40" s="56"/>
      <c r="AY40" s="56"/>
      <c r="AZ40" s="56"/>
      <c r="BA40" s="56"/>
      <c r="BB40" s="56"/>
      <c r="BC40" s="56"/>
      <c r="BD40" s="52"/>
      <c r="BE40" s="52"/>
      <c r="BG40" s="56"/>
      <c r="BH40" s="56"/>
      <c r="BI40" s="56"/>
      <c r="BJ40" s="56"/>
      <c r="BK40" s="56"/>
      <c r="BL40" s="56"/>
      <c r="BM40" s="56"/>
      <c r="BN40" s="56"/>
      <c r="BO40" s="52"/>
      <c r="BP40" s="52"/>
    </row>
    <row r="41" spans="1:74" ht="14.25" customHeight="1" x14ac:dyDescent="0.15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</row>
    <row r="42" spans="1:74" ht="14.25" hidden="1" customHeight="1" x14ac:dyDescent="0.15">
      <c r="A42" s="52"/>
      <c r="B42" s="52"/>
      <c r="C42" s="66">
        <f>YEAR(I26+1)</f>
        <v>2025</v>
      </c>
      <c r="D42" s="66">
        <f>MONTH(I26+1)</f>
        <v>10</v>
      </c>
      <c r="E42" s="66">
        <f>DAY(I26+1)</f>
        <v>11</v>
      </c>
      <c r="F42" s="66"/>
      <c r="G42" s="66"/>
      <c r="H42" s="66"/>
      <c r="I42" s="66"/>
      <c r="J42" s="52"/>
      <c r="K42" s="52"/>
      <c r="L42" s="52"/>
      <c r="M42" s="52"/>
      <c r="N42" s="66">
        <f>YEAR(T26+1)</f>
        <v>2025</v>
      </c>
      <c r="O42" s="66">
        <f>MONTH(T26+1)</f>
        <v>12</v>
      </c>
      <c r="P42" s="66">
        <f>DAY(T26+1)</f>
        <v>6</v>
      </c>
      <c r="Q42" s="66"/>
      <c r="R42" s="66"/>
      <c r="S42" s="66"/>
      <c r="T42" s="66"/>
      <c r="U42" s="52"/>
      <c r="V42" s="52"/>
      <c r="Y42" s="52"/>
      <c r="Z42" s="66">
        <f>YEAR(AF26+1)</f>
        <v>2026</v>
      </c>
      <c r="AA42" s="66">
        <f>MONTH(AF26+1)</f>
        <v>1</v>
      </c>
      <c r="AB42" s="66">
        <f>DAY(AF26+1)</f>
        <v>31</v>
      </c>
      <c r="AC42" s="66"/>
      <c r="AD42" s="66"/>
      <c r="AE42" s="66"/>
      <c r="AF42" s="66"/>
      <c r="AG42" s="52"/>
      <c r="AH42" s="52"/>
      <c r="AJ42" s="52"/>
      <c r="AK42" s="66">
        <f>YEAR(AQ26+1)</f>
        <v>2026</v>
      </c>
      <c r="AL42" s="66">
        <f>MONTH(AQ26+1)</f>
        <v>3</v>
      </c>
      <c r="AM42" s="66">
        <f>DAY(AQ26+1)</f>
        <v>28</v>
      </c>
      <c r="AN42" s="66"/>
      <c r="AO42" s="66"/>
      <c r="AP42" s="66"/>
      <c r="AQ42" s="66"/>
      <c r="AR42" s="52"/>
      <c r="AS42" s="52"/>
      <c r="AV42" s="52"/>
      <c r="AW42" s="66">
        <f>YEAR(BC26+1)</f>
        <v>2026</v>
      </c>
      <c r="AX42" s="66">
        <f>MONTH(BC26+1)</f>
        <v>5</v>
      </c>
      <c r="AY42" s="66">
        <f>DAY(BC26+1)</f>
        <v>23</v>
      </c>
      <c r="AZ42" s="66"/>
      <c r="BA42" s="66"/>
      <c r="BB42" s="66"/>
      <c r="BC42" s="66"/>
      <c r="BD42" s="52"/>
      <c r="BE42" s="52"/>
      <c r="BG42" s="52"/>
      <c r="BH42" s="66">
        <f>YEAR(BN26+1)</f>
        <v>2026</v>
      </c>
      <c r="BI42" s="66">
        <f>MONTH(BN26+1)</f>
        <v>7</v>
      </c>
      <c r="BJ42" s="66">
        <f>DAY(BN26+1)</f>
        <v>18</v>
      </c>
      <c r="BK42" s="66"/>
      <c r="BL42" s="66"/>
      <c r="BM42" s="66"/>
      <c r="BN42" s="66"/>
      <c r="BO42" s="52"/>
      <c r="BP42" s="52"/>
    </row>
    <row r="43" spans="1:74" ht="14.25" hidden="1" customHeight="1" x14ac:dyDescent="0.15">
      <c r="A43" s="52"/>
      <c r="B43" s="52"/>
      <c r="C43" s="67">
        <f>I26+1</f>
        <v>45941</v>
      </c>
      <c r="D43" s="67">
        <f>C43+1</f>
        <v>45942</v>
      </c>
      <c r="E43" s="67">
        <f t="shared" ref="E43:I43" si="25">D43+1</f>
        <v>45943</v>
      </c>
      <c r="F43" s="67">
        <f t="shared" si="25"/>
        <v>45944</v>
      </c>
      <c r="G43" s="67">
        <f t="shared" si="25"/>
        <v>45945</v>
      </c>
      <c r="H43" s="67">
        <f t="shared" si="25"/>
        <v>45946</v>
      </c>
      <c r="I43" s="67">
        <f t="shared" si="25"/>
        <v>45947</v>
      </c>
      <c r="J43" s="52"/>
      <c r="K43" s="52"/>
      <c r="L43" s="52"/>
      <c r="M43" s="52"/>
      <c r="N43" s="67">
        <f>T26+1</f>
        <v>45997</v>
      </c>
      <c r="O43" s="67">
        <f t="shared" ref="O43:T43" si="26">N43+1</f>
        <v>45998</v>
      </c>
      <c r="P43" s="67">
        <f t="shared" si="26"/>
        <v>45999</v>
      </c>
      <c r="Q43" s="67">
        <f t="shared" si="26"/>
        <v>46000</v>
      </c>
      <c r="R43" s="67">
        <f t="shared" si="26"/>
        <v>46001</v>
      </c>
      <c r="S43" s="67">
        <f t="shared" si="26"/>
        <v>46002</v>
      </c>
      <c r="T43" s="67">
        <f t="shared" si="26"/>
        <v>46003</v>
      </c>
      <c r="U43" s="52"/>
      <c r="V43" s="52"/>
      <c r="Y43" s="52"/>
      <c r="Z43" s="67">
        <f>AF26+1</f>
        <v>46053</v>
      </c>
      <c r="AA43" s="67">
        <f t="shared" ref="AA43:AF43" si="27">Z43+1</f>
        <v>46054</v>
      </c>
      <c r="AB43" s="67">
        <f t="shared" si="27"/>
        <v>46055</v>
      </c>
      <c r="AC43" s="67">
        <f t="shared" si="27"/>
        <v>46056</v>
      </c>
      <c r="AD43" s="67">
        <f t="shared" si="27"/>
        <v>46057</v>
      </c>
      <c r="AE43" s="67">
        <f t="shared" si="27"/>
        <v>46058</v>
      </c>
      <c r="AF43" s="67">
        <f t="shared" si="27"/>
        <v>46059</v>
      </c>
      <c r="AG43" s="52"/>
      <c r="AH43" s="52"/>
      <c r="AJ43" s="52"/>
      <c r="AK43" s="67">
        <f>AQ26+1</f>
        <v>46109</v>
      </c>
      <c r="AL43" s="67">
        <f t="shared" ref="AL43:AQ43" si="28">AK43+1</f>
        <v>46110</v>
      </c>
      <c r="AM43" s="67">
        <f t="shared" si="28"/>
        <v>46111</v>
      </c>
      <c r="AN43" s="67">
        <f t="shared" si="28"/>
        <v>46112</v>
      </c>
      <c r="AO43" s="67">
        <f t="shared" si="28"/>
        <v>46113</v>
      </c>
      <c r="AP43" s="67">
        <f t="shared" si="28"/>
        <v>46114</v>
      </c>
      <c r="AQ43" s="67">
        <f t="shared" si="28"/>
        <v>46115</v>
      </c>
      <c r="AR43" s="52"/>
      <c r="AS43" s="52"/>
      <c r="AV43" s="52"/>
      <c r="AW43" s="67">
        <f>BC26+1</f>
        <v>46165</v>
      </c>
      <c r="AX43" s="67">
        <f t="shared" ref="AX43:BC43" si="29">AW43+1</f>
        <v>46166</v>
      </c>
      <c r="AY43" s="67">
        <f t="shared" si="29"/>
        <v>46167</v>
      </c>
      <c r="AZ43" s="67">
        <f t="shared" si="29"/>
        <v>46168</v>
      </c>
      <c r="BA43" s="67">
        <f t="shared" si="29"/>
        <v>46169</v>
      </c>
      <c r="BB43" s="67">
        <f t="shared" si="29"/>
        <v>46170</v>
      </c>
      <c r="BC43" s="67">
        <f t="shared" si="29"/>
        <v>46171</v>
      </c>
      <c r="BD43" s="52"/>
      <c r="BE43" s="52"/>
      <c r="BG43" s="52"/>
      <c r="BH43" s="67">
        <f>BN26+1</f>
        <v>46221</v>
      </c>
      <c r="BI43" s="67">
        <f t="shared" ref="BI43:BN43" si="30">BH43+1</f>
        <v>46222</v>
      </c>
      <c r="BJ43" s="67">
        <f t="shared" si="30"/>
        <v>46223</v>
      </c>
      <c r="BK43" s="67">
        <f t="shared" si="30"/>
        <v>46224</v>
      </c>
      <c r="BL43" s="67">
        <f t="shared" si="30"/>
        <v>46225</v>
      </c>
      <c r="BM43" s="67">
        <f t="shared" si="30"/>
        <v>46226</v>
      </c>
      <c r="BN43" s="67">
        <f t="shared" si="30"/>
        <v>46227</v>
      </c>
      <c r="BO43" s="52"/>
      <c r="BP43" s="52"/>
    </row>
    <row r="44" spans="1:74" ht="14.25" customHeight="1" x14ac:dyDescent="0.15">
      <c r="A44" s="52"/>
      <c r="B44" s="68" t="s">
        <v>14</v>
      </c>
      <c r="C44" s="69">
        <f>DATE($C42,$D42,1)</f>
        <v>45931</v>
      </c>
      <c r="D44" s="70"/>
      <c r="E44" s="70"/>
      <c r="F44" s="70"/>
      <c r="G44" s="70"/>
      <c r="H44" s="70"/>
      <c r="I44" s="70"/>
      <c r="J44" s="70"/>
      <c r="K44" s="71"/>
      <c r="L44" s="52"/>
      <c r="M44" s="68" t="s">
        <v>14</v>
      </c>
      <c r="N44" s="69">
        <f>DATE($N42,$O42,1)</f>
        <v>45992</v>
      </c>
      <c r="O44" s="70"/>
      <c r="P44" s="70"/>
      <c r="Q44" s="70"/>
      <c r="R44" s="70"/>
      <c r="S44" s="70"/>
      <c r="T44" s="70"/>
      <c r="U44" s="70"/>
      <c r="V44" s="71"/>
      <c r="Y44" s="68" t="s">
        <v>14</v>
      </c>
      <c r="Z44" s="69">
        <f>DATE($Z42,$AA42,1)</f>
        <v>46023</v>
      </c>
      <c r="AA44" s="70"/>
      <c r="AB44" s="70"/>
      <c r="AC44" s="70"/>
      <c r="AD44" s="70"/>
      <c r="AE44" s="70"/>
      <c r="AF44" s="70"/>
      <c r="AG44" s="70"/>
      <c r="AH44" s="71"/>
      <c r="AJ44" s="68" t="s">
        <v>14</v>
      </c>
      <c r="AK44" s="69">
        <f>DATE($AK42,$AL42,1)</f>
        <v>46082</v>
      </c>
      <c r="AL44" s="70"/>
      <c r="AM44" s="70"/>
      <c r="AN44" s="70"/>
      <c r="AO44" s="70"/>
      <c r="AP44" s="70"/>
      <c r="AQ44" s="70"/>
      <c r="AR44" s="70"/>
      <c r="AS44" s="71"/>
      <c r="AV44" s="68" t="s">
        <v>14</v>
      </c>
      <c r="AW44" s="69">
        <f>DATE($AW42,$AX42,1)</f>
        <v>46143</v>
      </c>
      <c r="AX44" s="70"/>
      <c r="AY44" s="70"/>
      <c r="AZ44" s="70"/>
      <c r="BA44" s="70"/>
      <c r="BB44" s="70"/>
      <c r="BC44" s="70"/>
      <c r="BD44" s="70"/>
      <c r="BE44" s="71"/>
      <c r="BG44" s="68" t="s">
        <v>14</v>
      </c>
      <c r="BH44" s="69">
        <f>DATE($BH42,$BI42,1)</f>
        <v>46204</v>
      </c>
      <c r="BI44" s="70"/>
      <c r="BJ44" s="70"/>
      <c r="BK44" s="70"/>
      <c r="BL44" s="70"/>
      <c r="BM44" s="70"/>
      <c r="BN44" s="70"/>
      <c r="BO44" s="70"/>
      <c r="BP44" s="71"/>
    </row>
    <row r="45" spans="1:74" ht="14.25" customHeight="1" x14ac:dyDescent="0.15">
      <c r="A45" s="52"/>
      <c r="B45" s="72" t="s">
        <v>59</v>
      </c>
      <c r="C45" s="73">
        <f>IF(I26&lt;$G$5,I28+1,"")</f>
        <v>45941</v>
      </c>
      <c r="D45" s="74">
        <f t="shared" ref="D45:I45" si="31">IF(C43&lt;$G$5,C45+1,"")</f>
        <v>45942</v>
      </c>
      <c r="E45" s="74">
        <f t="shared" si="31"/>
        <v>45943</v>
      </c>
      <c r="F45" s="74">
        <f t="shared" si="31"/>
        <v>45944</v>
      </c>
      <c r="G45" s="74">
        <f t="shared" si="31"/>
        <v>45945</v>
      </c>
      <c r="H45" s="74">
        <f t="shared" si="31"/>
        <v>45946</v>
      </c>
      <c r="I45" s="74">
        <f t="shared" si="31"/>
        <v>45947</v>
      </c>
      <c r="J45" s="75" t="s">
        <v>16</v>
      </c>
      <c r="K45" s="76">
        <f>COUNTIFS(C46:I46,"土",C47:I47,"")+COUNTIFS(C46:I46,"日",C47:I47,"")</f>
        <v>2</v>
      </c>
      <c r="L45" s="52"/>
      <c r="M45" s="72" t="s">
        <v>59</v>
      </c>
      <c r="N45" s="73">
        <f>IF(T26&lt;$G$5,T28+1,"")</f>
        <v>45997</v>
      </c>
      <c r="O45" s="74">
        <f t="shared" ref="O45:T45" si="32">IF(N43&lt;$G$5,N45+1,"")</f>
        <v>45998</v>
      </c>
      <c r="P45" s="74">
        <f t="shared" si="32"/>
        <v>45999</v>
      </c>
      <c r="Q45" s="74">
        <f t="shared" si="32"/>
        <v>46000</v>
      </c>
      <c r="R45" s="74">
        <f t="shared" si="32"/>
        <v>46001</v>
      </c>
      <c r="S45" s="74">
        <f t="shared" si="32"/>
        <v>46002</v>
      </c>
      <c r="T45" s="74">
        <f t="shared" si="32"/>
        <v>46003</v>
      </c>
      <c r="U45" s="75" t="s">
        <v>16</v>
      </c>
      <c r="V45" s="76">
        <f>COUNTIFS(N46:T46,"土",N47:T47,"")+COUNTIFS(N46:T46,"日",N47:T47,"")</f>
        <v>2</v>
      </c>
      <c r="Y45" s="72" t="s">
        <v>59</v>
      </c>
      <c r="Z45" s="73" t="str">
        <f>IF(AF26&lt;$G$5,AF28+1,"")</f>
        <v/>
      </c>
      <c r="AA45" s="74" t="str">
        <f t="shared" ref="AA45:AF45" si="33">IF(Z43&lt;$G$5,Z45+1,"")</f>
        <v/>
      </c>
      <c r="AB45" s="74" t="str">
        <f t="shared" si="33"/>
        <v/>
      </c>
      <c r="AC45" s="74" t="str">
        <f t="shared" si="33"/>
        <v/>
      </c>
      <c r="AD45" s="74" t="str">
        <f t="shared" si="33"/>
        <v/>
      </c>
      <c r="AE45" s="74" t="str">
        <f t="shared" si="33"/>
        <v/>
      </c>
      <c r="AF45" s="74" t="str">
        <f t="shared" si="33"/>
        <v/>
      </c>
      <c r="AG45" s="75" t="s">
        <v>16</v>
      </c>
      <c r="AH45" s="76">
        <f>COUNTIFS(Z46:AF46,"土",Z47:AF47,"")+COUNTIFS(Z46:AF46,"日",Z47:AF47,"")</f>
        <v>0</v>
      </c>
      <c r="AJ45" s="72" t="s">
        <v>59</v>
      </c>
      <c r="AK45" s="73" t="str">
        <f>IF(AQ26&lt;$G$5,AQ28+1,"")</f>
        <v/>
      </c>
      <c r="AL45" s="74" t="str">
        <f t="shared" ref="AL45:AQ45" si="34">IF(AK43&lt;$G$5,AK45+1,"")</f>
        <v/>
      </c>
      <c r="AM45" s="74" t="str">
        <f t="shared" si="34"/>
        <v/>
      </c>
      <c r="AN45" s="74" t="str">
        <f t="shared" si="34"/>
        <v/>
      </c>
      <c r="AO45" s="74" t="str">
        <f t="shared" si="34"/>
        <v/>
      </c>
      <c r="AP45" s="74" t="str">
        <f t="shared" si="34"/>
        <v/>
      </c>
      <c r="AQ45" s="74" t="str">
        <f t="shared" si="34"/>
        <v/>
      </c>
      <c r="AR45" s="75" t="s">
        <v>16</v>
      </c>
      <c r="AS45" s="76">
        <f>COUNTIFS(AK46:AQ46,"土",AK47:AQ47,"")+COUNTIFS(AK46:AQ46,"日",AK47:AQ47,"")</f>
        <v>0</v>
      </c>
      <c r="AV45" s="72" t="s">
        <v>59</v>
      </c>
      <c r="AW45" s="73" t="str">
        <f>IF(BC26&lt;$G$5,BC28+1,"")</f>
        <v/>
      </c>
      <c r="AX45" s="74" t="str">
        <f t="shared" ref="AX45:BC45" si="35">IF(AW43&lt;$G$5,AW45+1,"")</f>
        <v/>
      </c>
      <c r="AY45" s="74" t="str">
        <f t="shared" si="35"/>
        <v/>
      </c>
      <c r="AZ45" s="74" t="str">
        <f t="shared" si="35"/>
        <v/>
      </c>
      <c r="BA45" s="74" t="str">
        <f t="shared" si="35"/>
        <v/>
      </c>
      <c r="BB45" s="74" t="str">
        <f t="shared" si="35"/>
        <v/>
      </c>
      <c r="BC45" s="74" t="str">
        <f t="shared" si="35"/>
        <v/>
      </c>
      <c r="BD45" s="75" t="s">
        <v>16</v>
      </c>
      <c r="BE45" s="76">
        <f>COUNTIFS(AW46:BC46,"土",AW47:BC47,"")+COUNTIFS(AW46:BC46,"日",AW47:BC47,"")</f>
        <v>0</v>
      </c>
      <c r="BG45" s="72" t="s">
        <v>59</v>
      </c>
      <c r="BH45" s="73" t="str">
        <f>IF(BN26&lt;$G$5,BN28+1,"")</f>
        <v/>
      </c>
      <c r="BI45" s="74" t="str">
        <f t="shared" ref="BI45:BN45" si="36">IF(BH43&lt;$G$5,BH45+1,"")</f>
        <v/>
      </c>
      <c r="BJ45" s="74" t="str">
        <f t="shared" si="36"/>
        <v/>
      </c>
      <c r="BK45" s="74" t="str">
        <f t="shared" si="36"/>
        <v/>
      </c>
      <c r="BL45" s="74" t="str">
        <f t="shared" si="36"/>
        <v/>
      </c>
      <c r="BM45" s="74" t="str">
        <f t="shared" si="36"/>
        <v/>
      </c>
      <c r="BN45" s="74" t="str">
        <f t="shared" si="36"/>
        <v/>
      </c>
      <c r="BO45" s="75" t="s">
        <v>16</v>
      </c>
      <c r="BP45" s="76">
        <f>COUNTIFS(BH46:BN46,"土",BH47:BN47,"")+COUNTIFS(BH46:BN46,"日",BH47:BN47,"")</f>
        <v>0</v>
      </c>
    </row>
    <row r="46" spans="1:74" ht="14.25" customHeight="1" x14ac:dyDescent="0.15">
      <c r="A46" s="52"/>
      <c r="B46" s="72" t="s">
        <v>5</v>
      </c>
      <c r="C46" s="77" t="str">
        <f>IF(C45="","","土")</f>
        <v>土</v>
      </c>
      <c r="D46" s="77" t="str">
        <f>IF(D45="","","日")</f>
        <v>日</v>
      </c>
      <c r="E46" s="77" t="str">
        <f>IF(E45="","","月")</f>
        <v>月</v>
      </c>
      <c r="F46" s="77" t="str">
        <f>IF(F45="","","火")</f>
        <v>火</v>
      </c>
      <c r="G46" s="77" t="str">
        <f>IF(G45="","","水")</f>
        <v>水</v>
      </c>
      <c r="H46" s="77" t="str">
        <f>IF(H45="","","木")</f>
        <v>木</v>
      </c>
      <c r="I46" s="77" t="str">
        <f>IF(I45="","","金")</f>
        <v>金</v>
      </c>
      <c r="J46" s="78" t="s">
        <v>60</v>
      </c>
      <c r="K46" s="79">
        <f>COUNTIF(C47:I47,"夏休")+COUNTIF(C47:I47,"冬休")+COUNTIF(C47:I47,"中止")+COUNTIF(C47:I47,"制作中")</f>
        <v>0</v>
      </c>
      <c r="L46" s="52"/>
      <c r="M46" s="72" t="s">
        <v>5</v>
      </c>
      <c r="N46" s="77" t="str">
        <f>IF(N45="","","土")</f>
        <v>土</v>
      </c>
      <c r="O46" s="77" t="str">
        <f>IF(O45="","","日")</f>
        <v>日</v>
      </c>
      <c r="P46" s="77" t="str">
        <f>IF(P45="","","月")</f>
        <v>月</v>
      </c>
      <c r="Q46" s="77" t="str">
        <f>IF(Q45="","","火")</f>
        <v>火</v>
      </c>
      <c r="R46" s="77" t="str">
        <f>IF(R45="","","水")</f>
        <v>水</v>
      </c>
      <c r="S46" s="77" t="str">
        <f>IF(S45="","","木")</f>
        <v>木</v>
      </c>
      <c r="T46" s="77" t="str">
        <f>IF(T45="","","金")</f>
        <v>金</v>
      </c>
      <c r="U46" s="78" t="s">
        <v>60</v>
      </c>
      <c r="V46" s="79">
        <f>COUNTIF(N47:T47,"夏休")+COUNTIF(N47:T47,"冬休")+COUNTIF(N47:T47,"中止")+COUNTIF(N47:T47,"制作中")</f>
        <v>0</v>
      </c>
      <c r="Y46" s="72" t="s">
        <v>5</v>
      </c>
      <c r="Z46" s="77" t="str">
        <f>IF(Z45="","","土")</f>
        <v/>
      </c>
      <c r="AA46" s="77" t="str">
        <f>IF(AA45="","","日")</f>
        <v/>
      </c>
      <c r="AB46" s="77" t="str">
        <f>IF(AB45="","","月")</f>
        <v/>
      </c>
      <c r="AC46" s="77" t="str">
        <f>IF(AC45="","","火")</f>
        <v/>
      </c>
      <c r="AD46" s="77" t="str">
        <f>IF(AD45="","","水")</f>
        <v/>
      </c>
      <c r="AE46" s="77" t="str">
        <f>IF(AE45="","","木")</f>
        <v/>
      </c>
      <c r="AF46" s="77" t="str">
        <f>IF(AF45="","","金")</f>
        <v/>
      </c>
      <c r="AG46" s="78" t="s">
        <v>60</v>
      </c>
      <c r="AH46" s="79">
        <f>COUNTIF(Z47:AF47,"夏休")+COUNTIF(Z47:AF47,"冬休")+COUNTIF(Z47:AF47,"中止")+COUNTIF(Z47:AF47,"制作中")</f>
        <v>0</v>
      </c>
      <c r="AJ46" s="72" t="s">
        <v>5</v>
      </c>
      <c r="AK46" s="77" t="str">
        <f>IF(AK45="","","土")</f>
        <v/>
      </c>
      <c r="AL46" s="77" t="str">
        <f>IF(AL45="","","日")</f>
        <v/>
      </c>
      <c r="AM46" s="77" t="str">
        <f>IF(AM45="","","月")</f>
        <v/>
      </c>
      <c r="AN46" s="77" t="str">
        <f>IF(AN45="","","火")</f>
        <v/>
      </c>
      <c r="AO46" s="77" t="str">
        <f>IF(AO45="","","水")</f>
        <v/>
      </c>
      <c r="AP46" s="77" t="str">
        <f>IF(AP45="","","木")</f>
        <v/>
      </c>
      <c r="AQ46" s="77" t="str">
        <f>IF(AQ45="","","金")</f>
        <v/>
      </c>
      <c r="AR46" s="78" t="s">
        <v>60</v>
      </c>
      <c r="AS46" s="79">
        <f>COUNTIF(AK47:AQ47,"夏休")+COUNTIF(AK47:AQ47,"冬休")+COUNTIF(AK47:AQ47,"中止")+COUNTIF(AK47:AQ47,"制作中")</f>
        <v>0</v>
      </c>
      <c r="AV46" s="72" t="s">
        <v>5</v>
      </c>
      <c r="AW46" s="77" t="str">
        <f>IF(AW45="","","土")</f>
        <v/>
      </c>
      <c r="AX46" s="77" t="str">
        <f>IF(AX45="","","日")</f>
        <v/>
      </c>
      <c r="AY46" s="77" t="str">
        <f>IF(AY45="","","月")</f>
        <v/>
      </c>
      <c r="AZ46" s="77" t="str">
        <f>IF(AZ45="","","火")</f>
        <v/>
      </c>
      <c r="BA46" s="77" t="str">
        <f>IF(BA45="","","水")</f>
        <v/>
      </c>
      <c r="BB46" s="77" t="str">
        <f>IF(BB45="","","木")</f>
        <v/>
      </c>
      <c r="BC46" s="77" t="str">
        <f>IF(BC45="","","金")</f>
        <v/>
      </c>
      <c r="BD46" s="78" t="s">
        <v>60</v>
      </c>
      <c r="BE46" s="79">
        <f>COUNTIF(AW47:BC47,"夏休")+COUNTIF(AW47:BC47,"冬休")+COUNTIF(AW47:BC47,"中止")+COUNTIF(AW47:BC47,"制作中")</f>
        <v>0</v>
      </c>
      <c r="BG46" s="72" t="s">
        <v>5</v>
      </c>
      <c r="BH46" s="77" t="str">
        <f>IF(BH45="","","土")</f>
        <v/>
      </c>
      <c r="BI46" s="77" t="str">
        <f>IF(BI45="","","日")</f>
        <v/>
      </c>
      <c r="BJ46" s="77" t="str">
        <f>IF(BJ45="","","月")</f>
        <v/>
      </c>
      <c r="BK46" s="77" t="str">
        <f>IF(BK45="","","火")</f>
        <v/>
      </c>
      <c r="BL46" s="77" t="str">
        <f>IF(BL45="","","水")</f>
        <v/>
      </c>
      <c r="BM46" s="77" t="str">
        <f>IF(BM45="","","木")</f>
        <v/>
      </c>
      <c r="BN46" s="77" t="str">
        <f>IF(BN45="","","金")</f>
        <v/>
      </c>
      <c r="BO46" s="78" t="s">
        <v>60</v>
      </c>
      <c r="BP46" s="79">
        <f>COUNTIF(BH47:BN47,"夏休")+COUNTIF(BH47:BN47,"冬休")+COUNTIF(BH47:BN47,"中止")+COUNTIF(BH47:BN47,"制作中")</f>
        <v>0</v>
      </c>
    </row>
    <row r="47" spans="1:74" ht="14.25" customHeight="1" x14ac:dyDescent="0.15">
      <c r="A47" s="52"/>
      <c r="B47" s="166" t="s">
        <v>60</v>
      </c>
      <c r="C47" s="167"/>
      <c r="D47" s="169"/>
      <c r="E47" s="169"/>
      <c r="F47" s="169"/>
      <c r="G47" s="169"/>
      <c r="H47" s="169"/>
      <c r="I47" s="174"/>
      <c r="J47" s="78" t="s">
        <v>2</v>
      </c>
      <c r="K47" s="79">
        <f>COUNT(C45:I45)-K46</f>
        <v>7</v>
      </c>
      <c r="L47" s="52"/>
      <c r="M47" s="166" t="s">
        <v>60</v>
      </c>
      <c r="N47" s="167"/>
      <c r="O47" s="169"/>
      <c r="P47" s="169"/>
      <c r="Q47" s="169"/>
      <c r="R47" s="169"/>
      <c r="S47" s="169"/>
      <c r="T47" s="174"/>
      <c r="U47" s="78" t="s">
        <v>2</v>
      </c>
      <c r="V47" s="79">
        <f>COUNT(N45:T45)-V46</f>
        <v>7</v>
      </c>
      <c r="Y47" s="166" t="s">
        <v>60</v>
      </c>
      <c r="Z47" s="167"/>
      <c r="AA47" s="169"/>
      <c r="AB47" s="169"/>
      <c r="AC47" s="169"/>
      <c r="AD47" s="169"/>
      <c r="AE47" s="169"/>
      <c r="AF47" s="174"/>
      <c r="AG47" s="78" t="s">
        <v>2</v>
      </c>
      <c r="AH47" s="79">
        <f>COUNT(Z45:AF45)-AH46</f>
        <v>0</v>
      </c>
      <c r="AJ47" s="166" t="s">
        <v>60</v>
      </c>
      <c r="AK47" s="167"/>
      <c r="AL47" s="169"/>
      <c r="AM47" s="169"/>
      <c r="AN47" s="169"/>
      <c r="AO47" s="169"/>
      <c r="AP47" s="169"/>
      <c r="AQ47" s="174"/>
      <c r="AR47" s="78" t="s">
        <v>2</v>
      </c>
      <c r="AS47" s="79">
        <f>COUNT(AK45:AQ45)-AS46</f>
        <v>0</v>
      </c>
      <c r="AV47" s="166" t="s">
        <v>60</v>
      </c>
      <c r="AW47" s="167"/>
      <c r="AX47" s="169"/>
      <c r="AY47" s="169"/>
      <c r="AZ47" s="169"/>
      <c r="BA47" s="169"/>
      <c r="BB47" s="169"/>
      <c r="BC47" s="174"/>
      <c r="BD47" s="78" t="s">
        <v>2</v>
      </c>
      <c r="BE47" s="79">
        <f>COUNT(AW45:BC45)-BE46</f>
        <v>0</v>
      </c>
      <c r="BG47" s="166" t="s">
        <v>60</v>
      </c>
      <c r="BH47" s="167"/>
      <c r="BI47" s="169"/>
      <c r="BJ47" s="169"/>
      <c r="BK47" s="169"/>
      <c r="BL47" s="169"/>
      <c r="BM47" s="169"/>
      <c r="BN47" s="174"/>
      <c r="BO47" s="78" t="s">
        <v>2</v>
      </c>
      <c r="BP47" s="79">
        <f>COUNT(BH45:BN45)-BP46</f>
        <v>0</v>
      </c>
    </row>
    <row r="48" spans="1:74" ht="14.25" customHeight="1" x14ac:dyDescent="0.15">
      <c r="A48" s="52"/>
      <c r="B48" s="166"/>
      <c r="C48" s="168"/>
      <c r="D48" s="170"/>
      <c r="E48" s="170"/>
      <c r="F48" s="170"/>
      <c r="G48" s="170"/>
      <c r="H48" s="170"/>
      <c r="I48" s="175"/>
      <c r="J48" s="78" t="s">
        <v>6</v>
      </c>
      <c r="K48" s="79">
        <f>COUNTIF(C49:I50,"休")</f>
        <v>2</v>
      </c>
      <c r="L48" s="52"/>
      <c r="M48" s="166"/>
      <c r="N48" s="168"/>
      <c r="O48" s="170"/>
      <c r="P48" s="170"/>
      <c r="Q48" s="170"/>
      <c r="R48" s="170"/>
      <c r="S48" s="170"/>
      <c r="T48" s="175"/>
      <c r="U48" s="78" t="s">
        <v>6</v>
      </c>
      <c r="V48" s="79">
        <f>COUNTIF(N49:T50,"休")</f>
        <v>2</v>
      </c>
      <c r="Y48" s="166"/>
      <c r="Z48" s="168"/>
      <c r="AA48" s="170"/>
      <c r="AB48" s="170"/>
      <c r="AC48" s="170"/>
      <c r="AD48" s="170"/>
      <c r="AE48" s="170"/>
      <c r="AF48" s="175"/>
      <c r="AG48" s="78" t="s">
        <v>6</v>
      </c>
      <c r="AH48" s="79">
        <f>COUNTIF(Z49:AF50,"休")</f>
        <v>0</v>
      </c>
      <c r="AJ48" s="166"/>
      <c r="AK48" s="168"/>
      <c r="AL48" s="170"/>
      <c r="AM48" s="170"/>
      <c r="AN48" s="170"/>
      <c r="AO48" s="170"/>
      <c r="AP48" s="170"/>
      <c r="AQ48" s="175"/>
      <c r="AR48" s="78" t="s">
        <v>6</v>
      </c>
      <c r="AS48" s="79">
        <f>COUNTIF(AK49:AQ50,"休")</f>
        <v>0</v>
      </c>
      <c r="AV48" s="166"/>
      <c r="AW48" s="168"/>
      <c r="AX48" s="170"/>
      <c r="AY48" s="170"/>
      <c r="AZ48" s="170"/>
      <c r="BA48" s="170"/>
      <c r="BB48" s="170"/>
      <c r="BC48" s="175"/>
      <c r="BD48" s="78" t="s">
        <v>6</v>
      </c>
      <c r="BE48" s="79">
        <f>COUNTIF(AW49:BC50,"休")</f>
        <v>0</v>
      </c>
      <c r="BG48" s="166"/>
      <c r="BH48" s="168"/>
      <c r="BI48" s="170"/>
      <c r="BJ48" s="170"/>
      <c r="BK48" s="170"/>
      <c r="BL48" s="170"/>
      <c r="BM48" s="170"/>
      <c r="BN48" s="175"/>
      <c r="BO48" s="78" t="s">
        <v>6</v>
      </c>
      <c r="BP48" s="79">
        <f>COUNTIF(BH49:BN50,"休")</f>
        <v>0</v>
      </c>
    </row>
    <row r="49" spans="1:74" ht="14.25" customHeight="1" x14ac:dyDescent="0.15">
      <c r="A49" s="52"/>
      <c r="B49" s="166" t="s">
        <v>0</v>
      </c>
      <c r="C49" s="176"/>
      <c r="D49" s="177" t="s">
        <v>23</v>
      </c>
      <c r="E49" s="177"/>
      <c r="F49" s="177" t="s">
        <v>23</v>
      </c>
      <c r="G49" s="177"/>
      <c r="H49" s="177"/>
      <c r="I49" s="178"/>
      <c r="J49" s="78" t="s">
        <v>8</v>
      </c>
      <c r="K49" s="82">
        <f>K48/K47</f>
        <v>0.2857142857142857</v>
      </c>
      <c r="L49" s="52"/>
      <c r="M49" s="166" t="s">
        <v>0</v>
      </c>
      <c r="N49" s="176" t="s">
        <v>23</v>
      </c>
      <c r="O49" s="177" t="s">
        <v>23</v>
      </c>
      <c r="P49" s="177"/>
      <c r="Q49" s="177"/>
      <c r="R49" s="177"/>
      <c r="S49" s="177"/>
      <c r="T49" s="178"/>
      <c r="U49" s="78" t="s">
        <v>8</v>
      </c>
      <c r="V49" s="82">
        <f>V48/V47</f>
        <v>0.2857142857142857</v>
      </c>
      <c r="Y49" s="166" t="s">
        <v>0</v>
      </c>
      <c r="Z49" s="176"/>
      <c r="AA49" s="177"/>
      <c r="AB49" s="177"/>
      <c r="AC49" s="177"/>
      <c r="AD49" s="177"/>
      <c r="AE49" s="177"/>
      <c r="AF49" s="178"/>
      <c r="AG49" s="78" t="s">
        <v>8</v>
      </c>
      <c r="AH49" s="82" t="e">
        <f>AH48/AH47</f>
        <v>#DIV/0!</v>
      </c>
      <c r="AJ49" s="166" t="s">
        <v>0</v>
      </c>
      <c r="AK49" s="176"/>
      <c r="AL49" s="177"/>
      <c r="AM49" s="177"/>
      <c r="AN49" s="177"/>
      <c r="AO49" s="177"/>
      <c r="AP49" s="177"/>
      <c r="AQ49" s="178"/>
      <c r="AR49" s="78" t="s">
        <v>8</v>
      </c>
      <c r="AS49" s="82" t="e">
        <f>AS48/AS47</f>
        <v>#DIV/0!</v>
      </c>
      <c r="AV49" s="166" t="s">
        <v>0</v>
      </c>
      <c r="AW49" s="176"/>
      <c r="AX49" s="177"/>
      <c r="AY49" s="177"/>
      <c r="AZ49" s="177"/>
      <c r="BA49" s="177"/>
      <c r="BB49" s="177"/>
      <c r="BC49" s="178"/>
      <c r="BD49" s="78" t="s">
        <v>8</v>
      </c>
      <c r="BE49" s="82" t="e">
        <f>BE48/BE47</f>
        <v>#DIV/0!</v>
      </c>
      <c r="BG49" s="166" t="s">
        <v>0</v>
      </c>
      <c r="BH49" s="176"/>
      <c r="BI49" s="177"/>
      <c r="BJ49" s="177"/>
      <c r="BK49" s="177"/>
      <c r="BL49" s="177"/>
      <c r="BM49" s="177"/>
      <c r="BN49" s="178"/>
      <c r="BO49" s="78" t="s">
        <v>8</v>
      </c>
      <c r="BP49" s="82" t="e">
        <f>BP48/BP47</f>
        <v>#DIV/0!</v>
      </c>
    </row>
    <row r="50" spans="1:74" ht="14.25" customHeight="1" x14ac:dyDescent="0.15">
      <c r="A50" s="52"/>
      <c r="B50" s="166"/>
      <c r="C50" s="176"/>
      <c r="D50" s="177"/>
      <c r="E50" s="177"/>
      <c r="F50" s="177"/>
      <c r="G50" s="177"/>
      <c r="H50" s="177"/>
      <c r="I50" s="178"/>
      <c r="J50" s="78" t="s">
        <v>9</v>
      </c>
      <c r="K50" s="79">
        <f>COUNTA(C51:I51)</f>
        <v>2</v>
      </c>
      <c r="L50" s="52"/>
      <c r="M50" s="166"/>
      <c r="N50" s="176"/>
      <c r="O50" s="177"/>
      <c r="P50" s="177"/>
      <c r="Q50" s="177"/>
      <c r="R50" s="177"/>
      <c r="S50" s="177"/>
      <c r="T50" s="178"/>
      <c r="U50" s="78" t="s">
        <v>9</v>
      </c>
      <c r="V50" s="79">
        <f>COUNTA(N51:T51)</f>
        <v>2</v>
      </c>
      <c r="Y50" s="166"/>
      <c r="Z50" s="176"/>
      <c r="AA50" s="177"/>
      <c r="AB50" s="177"/>
      <c r="AC50" s="177"/>
      <c r="AD50" s="177"/>
      <c r="AE50" s="177"/>
      <c r="AF50" s="178"/>
      <c r="AG50" s="78" t="s">
        <v>9</v>
      </c>
      <c r="AH50" s="79">
        <f>COUNTA(Z51:AF51)</f>
        <v>0</v>
      </c>
      <c r="AJ50" s="166"/>
      <c r="AK50" s="176"/>
      <c r="AL50" s="177"/>
      <c r="AM50" s="177"/>
      <c r="AN50" s="177"/>
      <c r="AO50" s="177"/>
      <c r="AP50" s="177"/>
      <c r="AQ50" s="178"/>
      <c r="AR50" s="78" t="s">
        <v>9</v>
      </c>
      <c r="AS50" s="79">
        <f>COUNTA(AK51:AQ51)</f>
        <v>0</v>
      </c>
      <c r="AV50" s="166"/>
      <c r="AW50" s="176"/>
      <c r="AX50" s="177"/>
      <c r="AY50" s="177"/>
      <c r="AZ50" s="177"/>
      <c r="BA50" s="177"/>
      <c r="BB50" s="177"/>
      <c r="BC50" s="178"/>
      <c r="BD50" s="78" t="s">
        <v>9</v>
      </c>
      <c r="BE50" s="79">
        <f>COUNTA(AW51:BC51)</f>
        <v>0</v>
      </c>
      <c r="BG50" s="166"/>
      <c r="BH50" s="176"/>
      <c r="BI50" s="177"/>
      <c r="BJ50" s="177"/>
      <c r="BK50" s="177"/>
      <c r="BL50" s="177"/>
      <c r="BM50" s="177"/>
      <c r="BN50" s="178"/>
      <c r="BO50" s="78" t="s">
        <v>9</v>
      </c>
      <c r="BP50" s="79">
        <f>COUNTA(BH51:BN51)</f>
        <v>0</v>
      </c>
    </row>
    <row r="51" spans="1:74" ht="14.25" customHeight="1" x14ac:dyDescent="0.15">
      <c r="A51" s="52"/>
      <c r="B51" s="166" t="s">
        <v>7</v>
      </c>
      <c r="C51" s="176"/>
      <c r="D51" s="177" t="s">
        <v>23</v>
      </c>
      <c r="E51" s="177"/>
      <c r="F51" s="177" t="s">
        <v>23</v>
      </c>
      <c r="G51" s="177"/>
      <c r="H51" s="177"/>
      <c r="I51" s="178"/>
      <c r="J51" s="78" t="s">
        <v>4</v>
      </c>
      <c r="K51" s="82">
        <f>K50/K47</f>
        <v>0.2857142857142857</v>
      </c>
      <c r="L51" s="52"/>
      <c r="M51" s="166" t="s">
        <v>7</v>
      </c>
      <c r="N51" s="176" t="s">
        <v>23</v>
      </c>
      <c r="O51" s="177" t="s">
        <v>23</v>
      </c>
      <c r="P51" s="177"/>
      <c r="Q51" s="177"/>
      <c r="R51" s="177"/>
      <c r="S51" s="177"/>
      <c r="T51" s="178"/>
      <c r="U51" s="78" t="s">
        <v>4</v>
      </c>
      <c r="V51" s="82">
        <f>V50/V47</f>
        <v>0.2857142857142857</v>
      </c>
      <c r="Y51" s="166" t="s">
        <v>7</v>
      </c>
      <c r="Z51" s="176"/>
      <c r="AA51" s="177"/>
      <c r="AB51" s="177"/>
      <c r="AC51" s="177"/>
      <c r="AD51" s="177"/>
      <c r="AE51" s="177"/>
      <c r="AF51" s="178"/>
      <c r="AG51" s="78" t="s">
        <v>4</v>
      </c>
      <c r="AH51" s="82" t="e">
        <f>AH50/AH47</f>
        <v>#DIV/0!</v>
      </c>
      <c r="AJ51" s="166" t="s">
        <v>7</v>
      </c>
      <c r="AK51" s="176"/>
      <c r="AL51" s="177"/>
      <c r="AM51" s="177"/>
      <c r="AN51" s="177"/>
      <c r="AO51" s="177"/>
      <c r="AP51" s="177"/>
      <c r="AQ51" s="178"/>
      <c r="AR51" s="78" t="s">
        <v>4</v>
      </c>
      <c r="AS51" s="82" t="e">
        <f>AS50/AS47</f>
        <v>#DIV/0!</v>
      </c>
      <c r="AV51" s="166" t="s">
        <v>7</v>
      </c>
      <c r="AW51" s="176"/>
      <c r="AX51" s="177"/>
      <c r="AY51" s="177"/>
      <c r="AZ51" s="177"/>
      <c r="BA51" s="177"/>
      <c r="BB51" s="177"/>
      <c r="BC51" s="178"/>
      <c r="BD51" s="78" t="s">
        <v>4</v>
      </c>
      <c r="BE51" s="82" t="e">
        <f>BE50/BE47</f>
        <v>#DIV/0!</v>
      </c>
      <c r="BG51" s="166" t="s">
        <v>7</v>
      </c>
      <c r="BH51" s="176"/>
      <c r="BI51" s="177"/>
      <c r="BJ51" s="177"/>
      <c r="BK51" s="177"/>
      <c r="BL51" s="177"/>
      <c r="BM51" s="177"/>
      <c r="BN51" s="178"/>
      <c r="BO51" s="78" t="s">
        <v>4</v>
      </c>
      <c r="BP51" s="82" t="e">
        <f>BP50/BP47</f>
        <v>#DIV/0!</v>
      </c>
    </row>
    <row r="52" spans="1:74" ht="14.25" customHeight="1" x14ac:dyDescent="0.15">
      <c r="A52" s="52"/>
      <c r="B52" s="181"/>
      <c r="C52" s="179"/>
      <c r="D52" s="180"/>
      <c r="E52" s="180"/>
      <c r="F52" s="180"/>
      <c r="G52" s="180"/>
      <c r="H52" s="180"/>
      <c r="I52" s="182"/>
      <c r="J52" s="84" t="s">
        <v>61</v>
      </c>
      <c r="K52" s="83" t="str">
        <f>IF(K45&lt;1,"対象外",IF(K50&gt;=K45,"OK","NG"))</f>
        <v>OK</v>
      </c>
      <c r="L52" s="52"/>
      <c r="M52" s="181"/>
      <c r="N52" s="179"/>
      <c r="O52" s="180"/>
      <c r="P52" s="180"/>
      <c r="Q52" s="180"/>
      <c r="R52" s="180"/>
      <c r="S52" s="180"/>
      <c r="T52" s="182"/>
      <c r="U52" s="84" t="s">
        <v>61</v>
      </c>
      <c r="V52" s="83" t="str">
        <f>IF(1&gt;V45,"対象外",IF(V50&gt;=V45,"OK","NG"))</f>
        <v>OK</v>
      </c>
      <c r="Y52" s="181"/>
      <c r="Z52" s="179"/>
      <c r="AA52" s="180"/>
      <c r="AB52" s="180"/>
      <c r="AC52" s="180"/>
      <c r="AD52" s="180"/>
      <c r="AE52" s="180"/>
      <c r="AF52" s="182"/>
      <c r="AG52" s="84" t="s">
        <v>61</v>
      </c>
      <c r="AH52" s="83" t="str">
        <f>IF(1&gt;AH45,"対象外",IF(AH50&gt;=AH45,"OK","NG"))</f>
        <v>対象外</v>
      </c>
      <c r="AJ52" s="181"/>
      <c r="AK52" s="179"/>
      <c r="AL52" s="180"/>
      <c r="AM52" s="180"/>
      <c r="AN52" s="180"/>
      <c r="AO52" s="180"/>
      <c r="AP52" s="180"/>
      <c r="AQ52" s="182"/>
      <c r="AR52" s="84" t="s">
        <v>61</v>
      </c>
      <c r="AS52" s="83" t="str">
        <f>IF(1&gt;AS45,"対象外",IF(AH50&gt;=AH45,"OK","NG"))</f>
        <v>対象外</v>
      </c>
      <c r="AV52" s="181"/>
      <c r="AW52" s="179"/>
      <c r="AX52" s="180"/>
      <c r="AY52" s="180"/>
      <c r="AZ52" s="180"/>
      <c r="BA52" s="180"/>
      <c r="BB52" s="180"/>
      <c r="BC52" s="182"/>
      <c r="BD52" s="84" t="s">
        <v>61</v>
      </c>
      <c r="BE52" s="83" t="str">
        <f>IF(1&gt;BE45,"対象外",IF(BE50&gt;=BE45,"OK","NG"))</f>
        <v>対象外</v>
      </c>
      <c r="BG52" s="181"/>
      <c r="BH52" s="179"/>
      <c r="BI52" s="180"/>
      <c r="BJ52" s="180"/>
      <c r="BK52" s="180"/>
      <c r="BL52" s="180"/>
      <c r="BM52" s="180"/>
      <c r="BN52" s="182"/>
      <c r="BO52" s="84" t="s">
        <v>61</v>
      </c>
      <c r="BP52" s="83" t="str">
        <f>IF(1&gt;BP45,"対象外",IF(BP50&gt;=BP45,"OK","NG"))</f>
        <v>対象外</v>
      </c>
      <c r="BV52" s="54" t="str">
        <f>IF(COUNTIF(K51:BP52,"NG")&gt;=1,"NG","OK")</f>
        <v>OK</v>
      </c>
    </row>
    <row r="53" spans="1:74" ht="14.25" hidden="1" customHeight="1" x14ac:dyDescent="0.15">
      <c r="A53" s="52"/>
      <c r="B53" s="56"/>
      <c r="C53" s="56"/>
      <c r="D53" s="56"/>
      <c r="E53" s="56"/>
      <c r="F53" s="56"/>
      <c r="G53" s="56"/>
      <c r="H53" s="85">
        <f>IF(AND(DAY(H45)&gt;=22,DAY(H45)&lt;=28,H46="土"),1,0)</f>
        <v>0</v>
      </c>
      <c r="I53" s="56"/>
      <c r="J53" s="52"/>
      <c r="K53" s="52"/>
      <c r="L53" s="52"/>
      <c r="M53" s="56"/>
      <c r="N53" s="56"/>
      <c r="O53" s="56"/>
      <c r="P53" s="56"/>
      <c r="Q53" s="56"/>
      <c r="R53" s="56"/>
      <c r="S53" s="85">
        <f>IF(AND(DAY(S45)&gt;=22,DAY(S45)&lt;=28,S46="土"),1,0)</f>
        <v>0</v>
      </c>
      <c r="T53" s="56"/>
      <c r="U53" s="52"/>
      <c r="V53" s="52"/>
      <c r="Y53" s="56"/>
      <c r="Z53" s="56"/>
      <c r="AA53" s="56"/>
      <c r="AB53" s="56"/>
      <c r="AC53" s="56"/>
      <c r="AD53" s="56"/>
      <c r="AE53" s="85" t="e">
        <f>IF(AND(DAY(AE45)&gt;=22,DAY(AE45)&lt;=28,AE46="土"),1,0)</f>
        <v>#VALUE!</v>
      </c>
      <c r="AF53" s="56"/>
      <c r="AG53" s="52"/>
      <c r="AH53" s="52"/>
      <c r="AJ53" s="56"/>
      <c r="AK53" s="56"/>
      <c r="AL53" s="56"/>
      <c r="AM53" s="56"/>
      <c r="AN53" s="56"/>
      <c r="AO53" s="56"/>
      <c r="AP53" s="85" t="e">
        <f>IF(AND(DAY(AP45)&gt;=22,DAY(AP45)&lt;=28,AP46="土"),1,0)</f>
        <v>#VALUE!</v>
      </c>
      <c r="AQ53" s="56"/>
      <c r="AR53" s="52"/>
      <c r="AS53" s="52"/>
      <c r="AV53" s="56"/>
      <c r="AW53" s="56"/>
      <c r="AX53" s="56"/>
      <c r="AY53" s="56"/>
      <c r="AZ53" s="56"/>
      <c r="BA53" s="56"/>
      <c r="BB53" s="85" t="e">
        <f>IF(AND(DAY(BB45)&gt;=22,DAY(BB45)&lt;=28,BB46="土"),1,0)</f>
        <v>#VALUE!</v>
      </c>
      <c r="BC53" s="56"/>
      <c r="BD53" s="52"/>
      <c r="BE53" s="52"/>
      <c r="BG53" s="56"/>
      <c r="BH53" s="56"/>
      <c r="BI53" s="56"/>
      <c r="BJ53" s="56"/>
      <c r="BK53" s="56"/>
      <c r="BL53" s="56"/>
      <c r="BM53" s="85" t="e">
        <f>IF(AND(DAY(BM45)&gt;=22,DAY(BM45)&lt;=28,BM46="土"),1,0)</f>
        <v>#VALUE!</v>
      </c>
      <c r="BN53" s="56"/>
      <c r="BO53" s="52"/>
      <c r="BP53" s="52"/>
      <c r="BU53" s="54">
        <f t="shared" si="12"/>
        <v>0</v>
      </c>
      <c r="BV53" s="54" t="str">
        <f t="shared" si="11"/>
        <v>OK</v>
      </c>
    </row>
    <row r="54" spans="1:74" ht="14.25" hidden="1" customHeight="1" x14ac:dyDescent="0.15">
      <c r="A54" s="52"/>
      <c r="B54" s="56"/>
      <c r="C54" s="56"/>
      <c r="D54" s="56"/>
      <c r="E54" s="56"/>
      <c r="F54" s="56"/>
      <c r="G54" s="56"/>
      <c r="H54" s="85">
        <f>IF(AND(DAY(H45)&gt;=22,DAY(H45)&lt;=28,H46="土",OR(H51="休",H51="雨")),1,0)</f>
        <v>0</v>
      </c>
      <c r="I54" s="56"/>
      <c r="J54" s="52"/>
      <c r="K54" s="52"/>
      <c r="L54" s="52"/>
      <c r="M54" s="56"/>
      <c r="N54" s="56"/>
      <c r="O54" s="56"/>
      <c r="P54" s="56"/>
      <c r="Q54" s="56"/>
      <c r="R54" s="56"/>
      <c r="S54" s="85">
        <f>IF(AND(DAY(S45)&gt;=22,DAY(S45)&lt;=28,S46="土",OR(S51="休",S51="雨")),1,0)</f>
        <v>0</v>
      </c>
      <c r="T54" s="56"/>
      <c r="U54" s="52"/>
      <c r="V54" s="52"/>
      <c r="Y54" s="56"/>
      <c r="Z54" s="56"/>
      <c r="AA54" s="56"/>
      <c r="AB54" s="56"/>
      <c r="AC54" s="56"/>
      <c r="AD54" s="56"/>
      <c r="AE54" s="85" t="e">
        <f>IF(AND(DAY(AE45)&gt;=22,DAY(AE45)&lt;=28,AE46="土",OR(AE51="休",AE51="雨")),1,0)</f>
        <v>#VALUE!</v>
      </c>
      <c r="AF54" s="56"/>
      <c r="AG54" s="52"/>
      <c r="AH54" s="52"/>
      <c r="AJ54" s="56"/>
      <c r="AK54" s="56"/>
      <c r="AL54" s="56"/>
      <c r="AM54" s="56"/>
      <c r="AN54" s="56"/>
      <c r="AO54" s="56"/>
      <c r="AP54" s="85" t="e">
        <f>IF(AND(DAY(AP45)&gt;=22,DAY(AP45)&lt;=28,AP46="土",OR(AP51="休",AP51="雨")),1,0)</f>
        <v>#VALUE!</v>
      </c>
      <c r="AQ54" s="56"/>
      <c r="AR54" s="52"/>
      <c r="AS54" s="52"/>
      <c r="AV54" s="56"/>
      <c r="AW54" s="56"/>
      <c r="AX54" s="56"/>
      <c r="AY54" s="56"/>
      <c r="AZ54" s="56"/>
      <c r="BA54" s="56"/>
      <c r="BB54" s="85" t="e">
        <f>IF(AND(DAY(BB45)&gt;=22,DAY(BB45)&lt;=28,BB46="土",OR(BB51="休",BB51="雨")),1,0)</f>
        <v>#VALUE!</v>
      </c>
      <c r="BC54" s="56"/>
      <c r="BD54" s="52"/>
      <c r="BE54" s="52"/>
      <c r="BG54" s="56"/>
      <c r="BH54" s="56"/>
      <c r="BI54" s="56"/>
      <c r="BJ54" s="56"/>
      <c r="BK54" s="56"/>
      <c r="BL54" s="56"/>
      <c r="BM54" s="85" t="e">
        <f>IF(AND(DAY(BM45)&gt;=22,DAY(BM45)&lt;=28,BM46="土",OR(BM51="休",BM51="雨")),1,0)</f>
        <v>#VALUE!</v>
      </c>
      <c r="BN54" s="56"/>
      <c r="BO54" s="52"/>
      <c r="BP54" s="52"/>
      <c r="BU54" s="54">
        <f t="shared" si="12"/>
        <v>0</v>
      </c>
      <c r="BV54" s="54" t="str">
        <f t="shared" si="11"/>
        <v>OK</v>
      </c>
    </row>
    <row r="55" spans="1:74" ht="14.25" hidden="1" customHeight="1" x14ac:dyDescent="0.15">
      <c r="A55" s="52"/>
      <c r="B55" s="56"/>
      <c r="C55" s="56"/>
      <c r="D55" s="56"/>
      <c r="E55" s="56"/>
      <c r="F55" s="56"/>
      <c r="G55" s="56"/>
      <c r="H55" s="85">
        <f>IF(AND(DAY(H45)&gt;=8,DAY(H45)&lt;=14,H46="土"),1,0)</f>
        <v>0</v>
      </c>
      <c r="I55" s="56"/>
      <c r="J55" s="52"/>
      <c r="K55" s="52"/>
      <c r="L55" s="52"/>
      <c r="M55" s="56"/>
      <c r="N55" s="56"/>
      <c r="O55" s="56"/>
      <c r="P55" s="56"/>
      <c r="Q55" s="56"/>
      <c r="R55" s="56"/>
      <c r="S55" s="85">
        <f>IF(AND(DAY(S45)&gt;=8,DAY(S45)&lt;=14,S46="土"),1,0)</f>
        <v>0</v>
      </c>
      <c r="T55" s="56"/>
      <c r="U55" s="52"/>
      <c r="V55" s="52"/>
      <c r="Y55" s="56"/>
      <c r="Z55" s="56"/>
      <c r="AA55" s="56"/>
      <c r="AB55" s="56"/>
      <c r="AC55" s="56"/>
      <c r="AD55" s="56"/>
      <c r="AE55" s="85" t="e">
        <f>IF(AND(DAY(AE45)&gt;=8,DAY(AE45)&lt;=14,AE46="土"),1,0)</f>
        <v>#VALUE!</v>
      </c>
      <c r="AF55" s="56"/>
      <c r="AG55" s="52"/>
      <c r="AH55" s="52"/>
      <c r="AJ55" s="56"/>
      <c r="AK55" s="56"/>
      <c r="AL55" s="56"/>
      <c r="AM55" s="56"/>
      <c r="AN55" s="56"/>
      <c r="AO55" s="56"/>
      <c r="AP55" s="85" t="e">
        <f>IF(AND(DAY(AP45)&gt;=8,DAY(AP45)&lt;=14,AP46="土"),1,0)</f>
        <v>#VALUE!</v>
      </c>
      <c r="AQ55" s="56"/>
      <c r="AR55" s="52"/>
      <c r="AS55" s="52"/>
      <c r="AV55" s="56"/>
      <c r="AW55" s="56"/>
      <c r="AX55" s="56"/>
      <c r="AY55" s="56"/>
      <c r="AZ55" s="56"/>
      <c r="BA55" s="56"/>
      <c r="BB55" s="85" t="e">
        <f>IF(AND(DAY(BB45)&gt;=8,DAY(BB45)&lt;=14,BB46="土"),1,0)</f>
        <v>#VALUE!</v>
      </c>
      <c r="BC55" s="56"/>
      <c r="BD55" s="52"/>
      <c r="BE55" s="52"/>
      <c r="BG55" s="56"/>
      <c r="BH55" s="56"/>
      <c r="BI55" s="56"/>
      <c r="BJ55" s="56"/>
      <c r="BK55" s="56"/>
      <c r="BL55" s="56"/>
      <c r="BM55" s="85" t="e">
        <f>IF(AND(DAY(BM45)&gt;=8,DAY(BM45)&lt;=14,BM46="土"),1,0)</f>
        <v>#VALUE!</v>
      </c>
      <c r="BN55" s="56"/>
      <c r="BO55" s="52"/>
      <c r="BP55" s="52"/>
      <c r="BU55" s="54">
        <f t="shared" si="12"/>
        <v>0</v>
      </c>
      <c r="BV55" s="54" t="str">
        <f t="shared" si="11"/>
        <v>OK</v>
      </c>
    </row>
    <row r="56" spans="1:74" ht="14.25" hidden="1" customHeight="1" x14ac:dyDescent="0.15">
      <c r="A56" s="52"/>
      <c r="B56" s="56"/>
      <c r="C56" s="56"/>
      <c r="D56" s="56"/>
      <c r="E56" s="56"/>
      <c r="F56" s="56"/>
      <c r="G56" s="56"/>
      <c r="H56" s="85">
        <f>IF(AND(DAY(H45)&gt;=8,DAY(H45)&lt;=14,H46="土",OR(H51="休",H51="雨")),1,0)</f>
        <v>0</v>
      </c>
      <c r="I56" s="56"/>
      <c r="J56" s="52"/>
      <c r="K56" s="52"/>
      <c r="L56" s="52"/>
      <c r="M56" s="56"/>
      <c r="N56" s="56"/>
      <c r="O56" s="56"/>
      <c r="P56" s="56"/>
      <c r="Q56" s="56"/>
      <c r="R56" s="56"/>
      <c r="S56" s="85">
        <f>IF(AND(DAY(S45)&gt;=8,DAY(S45)&lt;=14,S46="土",OR(S51="休",S51="雨")),1,0)</f>
        <v>0</v>
      </c>
      <c r="T56" s="56"/>
      <c r="U56" s="52"/>
      <c r="V56" s="52"/>
      <c r="Y56" s="56"/>
      <c r="Z56" s="56"/>
      <c r="AA56" s="56"/>
      <c r="AB56" s="56"/>
      <c r="AC56" s="56"/>
      <c r="AD56" s="56"/>
      <c r="AE56" s="85" t="e">
        <f>IF(AND(DAY(AE45)&gt;=8,DAY(AE45)&lt;=14,AE46="土",OR(AE51="休",AE51="雨")),1,0)</f>
        <v>#VALUE!</v>
      </c>
      <c r="AF56" s="56"/>
      <c r="AG56" s="52"/>
      <c r="AH56" s="52"/>
      <c r="AJ56" s="56"/>
      <c r="AK56" s="56"/>
      <c r="AL56" s="56"/>
      <c r="AM56" s="56"/>
      <c r="AN56" s="56"/>
      <c r="AO56" s="56"/>
      <c r="AP56" s="85" t="e">
        <f>IF(AND(DAY(AP45)&gt;=8,DAY(AP45)&lt;=14,AP46="土",OR(AP51="休",AP51="雨")),1,0)</f>
        <v>#VALUE!</v>
      </c>
      <c r="AQ56" s="56"/>
      <c r="AR56" s="52"/>
      <c r="AS56" s="52"/>
      <c r="AV56" s="56"/>
      <c r="AW56" s="56"/>
      <c r="AX56" s="56"/>
      <c r="AY56" s="56"/>
      <c r="AZ56" s="56"/>
      <c r="BA56" s="56"/>
      <c r="BB56" s="85" t="e">
        <f>IF(AND(DAY(BB45)&gt;=8,DAY(BB45)&lt;=14,BB46="土",OR(BB51="休",BB51="雨")),1,0)</f>
        <v>#VALUE!</v>
      </c>
      <c r="BC56" s="56"/>
      <c r="BD56" s="52"/>
      <c r="BE56" s="52"/>
      <c r="BG56" s="56"/>
      <c r="BH56" s="56"/>
      <c r="BI56" s="56"/>
      <c r="BJ56" s="56"/>
      <c r="BK56" s="56"/>
      <c r="BL56" s="56"/>
      <c r="BM56" s="85" t="e">
        <f>IF(AND(DAY(BM45)&gt;=8,DAY(BM45)&lt;=14,BM46="土",OR(BM51="休",BM51="雨")),1,0)</f>
        <v>#VALUE!</v>
      </c>
      <c r="BN56" s="56"/>
      <c r="BO56" s="52"/>
      <c r="BP56" s="52"/>
      <c r="BU56" s="54">
        <f t="shared" si="12"/>
        <v>0</v>
      </c>
      <c r="BV56" s="54" t="str">
        <f t="shared" si="11"/>
        <v>OK</v>
      </c>
    </row>
    <row r="57" spans="1:74" ht="14.25" customHeight="1" x14ac:dyDescent="0.15">
      <c r="A57" s="52"/>
      <c r="B57" s="56"/>
      <c r="C57" s="56"/>
      <c r="D57" s="56"/>
      <c r="E57" s="56"/>
      <c r="F57" s="56"/>
      <c r="G57" s="56"/>
      <c r="H57" s="56"/>
      <c r="I57" s="56"/>
      <c r="J57" s="52"/>
      <c r="K57" s="52"/>
      <c r="L57" s="52"/>
      <c r="M57" s="56"/>
      <c r="N57" s="56"/>
      <c r="O57" s="56"/>
      <c r="P57" s="56"/>
      <c r="Q57" s="56"/>
      <c r="R57" s="56"/>
      <c r="S57" s="56"/>
      <c r="T57" s="56"/>
      <c r="U57" s="52"/>
      <c r="V57" s="52"/>
      <c r="Y57" s="56"/>
      <c r="Z57" s="56"/>
      <c r="AA57" s="56"/>
      <c r="AB57" s="56"/>
      <c r="AC57" s="56"/>
      <c r="AD57" s="56"/>
      <c r="AE57" s="56"/>
      <c r="AF57" s="56"/>
      <c r="AG57" s="52"/>
      <c r="AH57" s="52"/>
      <c r="AJ57" s="56"/>
      <c r="AK57" s="56"/>
      <c r="AL57" s="56"/>
      <c r="AM57" s="56"/>
      <c r="AN57" s="56"/>
      <c r="AO57" s="56"/>
      <c r="AP57" s="56"/>
      <c r="AQ57" s="56"/>
      <c r="AR57" s="52"/>
      <c r="AS57" s="52"/>
      <c r="AV57" s="56"/>
      <c r="AW57" s="56"/>
      <c r="AX57" s="56"/>
      <c r="AY57" s="56"/>
      <c r="AZ57" s="56"/>
      <c r="BA57" s="56"/>
      <c r="BB57" s="56"/>
      <c r="BC57" s="56"/>
      <c r="BD57" s="52"/>
      <c r="BE57" s="52"/>
      <c r="BG57" s="56"/>
      <c r="BH57" s="56"/>
      <c r="BI57" s="56"/>
      <c r="BJ57" s="56"/>
      <c r="BK57" s="56"/>
      <c r="BL57" s="56"/>
      <c r="BM57" s="56"/>
      <c r="BN57" s="56"/>
      <c r="BO57" s="52"/>
      <c r="BP57" s="52"/>
    </row>
    <row r="58" spans="1:74" ht="14.25" customHeight="1" x14ac:dyDescent="0.15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</row>
    <row r="59" spans="1:74" ht="14.25" hidden="1" customHeight="1" x14ac:dyDescent="0.15">
      <c r="A59" s="52"/>
      <c r="B59" s="52"/>
      <c r="C59" s="66">
        <f>YEAR(I43+1)</f>
        <v>2025</v>
      </c>
      <c r="D59" s="66">
        <f>MONTH(I43+1)</f>
        <v>10</v>
      </c>
      <c r="E59" s="66">
        <f>DAY(I43+1)</f>
        <v>18</v>
      </c>
      <c r="F59" s="66"/>
      <c r="G59" s="66"/>
      <c r="H59" s="66"/>
      <c r="I59" s="66"/>
      <c r="J59" s="52"/>
      <c r="K59" s="52"/>
      <c r="L59" s="52"/>
      <c r="M59" s="52"/>
      <c r="N59" s="66">
        <f>YEAR(T43+1)</f>
        <v>2025</v>
      </c>
      <c r="O59" s="66">
        <f>MONTH(T43+1)</f>
        <v>12</v>
      </c>
      <c r="P59" s="66">
        <f>DAY(T43+1)</f>
        <v>13</v>
      </c>
      <c r="Q59" s="66"/>
      <c r="R59" s="66"/>
      <c r="S59" s="66"/>
      <c r="T59" s="66"/>
      <c r="U59" s="52"/>
      <c r="V59" s="52"/>
      <c r="Y59" s="52"/>
      <c r="Z59" s="66">
        <f>YEAR(AF43+1)</f>
        <v>2026</v>
      </c>
      <c r="AA59" s="66">
        <f>MONTH(AF43+1)</f>
        <v>2</v>
      </c>
      <c r="AB59" s="66">
        <f>DAY(AF43+1)</f>
        <v>7</v>
      </c>
      <c r="AC59" s="66"/>
      <c r="AD59" s="66"/>
      <c r="AE59" s="66"/>
      <c r="AF59" s="66"/>
      <c r="AG59" s="52"/>
      <c r="AH59" s="52"/>
      <c r="AJ59" s="52"/>
      <c r="AK59" s="66">
        <f>YEAR(AQ43+1)</f>
        <v>2026</v>
      </c>
      <c r="AL59" s="66">
        <f>MONTH(AQ43+1)</f>
        <v>4</v>
      </c>
      <c r="AM59" s="66">
        <f>DAY(AQ43+1)</f>
        <v>4</v>
      </c>
      <c r="AN59" s="66"/>
      <c r="AO59" s="66"/>
      <c r="AP59" s="66"/>
      <c r="AQ59" s="66"/>
      <c r="AR59" s="52"/>
      <c r="AS59" s="52"/>
      <c r="AV59" s="52"/>
      <c r="AW59" s="66">
        <f>YEAR(BC43+1)</f>
        <v>2026</v>
      </c>
      <c r="AX59" s="66">
        <f>MONTH(BC43+1)</f>
        <v>5</v>
      </c>
      <c r="AY59" s="66">
        <f>DAY(BC43+1)</f>
        <v>30</v>
      </c>
      <c r="AZ59" s="66"/>
      <c r="BA59" s="66"/>
      <c r="BB59" s="66"/>
      <c r="BC59" s="66"/>
      <c r="BD59" s="52"/>
      <c r="BE59" s="52"/>
      <c r="BG59" s="52"/>
      <c r="BH59" s="66">
        <f>YEAR(BN43+1)</f>
        <v>2026</v>
      </c>
      <c r="BI59" s="66">
        <f>MONTH(BN43+1)</f>
        <v>7</v>
      </c>
      <c r="BJ59" s="66">
        <f>DAY(BN43+1)</f>
        <v>25</v>
      </c>
      <c r="BK59" s="66"/>
      <c r="BL59" s="66"/>
      <c r="BM59" s="66"/>
      <c r="BN59" s="66"/>
      <c r="BO59" s="52"/>
      <c r="BP59" s="52"/>
    </row>
    <row r="60" spans="1:74" ht="14.25" hidden="1" customHeight="1" x14ac:dyDescent="0.15">
      <c r="A60" s="52"/>
      <c r="B60" s="52"/>
      <c r="C60" s="67">
        <f>I43+1</f>
        <v>45948</v>
      </c>
      <c r="D60" s="67">
        <f>C60+1</f>
        <v>45949</v>
      </c>
      <c r="E60" s="67">
        <f t="shared" ref="E60:I60" si="37">D60+1</f>
        <v>45950</v>
      </c>
      <c r="F60" s="67">
        <f t="shared" si="37"/>
        <v>45951</v>
      </c>
      <c r="G60" s="67">
        <f t="shared" si="37"/>
        <v>45952</v>
      </c>
      <c r="H60" s="67">
        <f t="shared" si="37"/>
        <v>45953</v>
      </c>
      <c r="I60" s="67">
        <f t="shared" si="37"/>
        <v>45954</v>
      </c>
      <c r="J60" s="52"/>
      <c r="K60" s="52"/>
      <c r="L60" s="52"/>
      <c r="M60" s="52"/>
      <c r="N60" s="67">
        <f>T43+1</f>
        <v>46004</v>
      </c>
      <c r="O60" s="67">
        <f t="shared" ref="O60:T60" si="38">N60+1</f>
        <v>46005</v>
      </c>
      <c r="P60" s="67">
        <f t="shared" si="38"/>
        <v>46006</v>
      </c>
      <c r="Q60" s="67">
        <f t="shared" si="38"/>
        <v>46007</v>
      </c>
      <c r="R60" s="67">
        <f t="shared" si="38"/>
        <v>46008</v>
      </c>
      <c r="S60" s="67">
        <f t="shared" si="38"/>
        <v>46009</v>
      </c>
      <c r="T60" s="67">
        <f t="shared" si="38"/>
        <v>46010</v>
      </c>
      <c r="U60" s="52"/>
      <c r="V60" s="52"/>
      <c r="Y60" s="52"/>
      <c r="Z60" s="67">
        <f>AF43+1</f>
        <v>46060</v>
      </c>
      <c r="AA60" s="67">
        <f t="shared" ref="AA60:AF60" si="39">Z60+1</f>
        <v>46061</v>
      </c>
      <c r="AB60" s="67">
        <f t="shared" si="39"/>
        <v>46062</v>
      </c>
      <c r="AC60" s="67">
        <f t="shared" si="39"/>
        <v>46063</v>
      </c>
      <c r="AD60" s="67">
        <f t="shared" si="39"/>
        <v>46064</v>
      </c>
      <c r="AE60" s="67">
        <f t="shared" si="39"/>
        <v>46065</v>
      </c>
      <c r="AF60" s="67">
        <f t="shared" si="39"/>
        <v>46066</v>
      </c>
      <c r="AG60" s="52"/>
      <c r="AH60" s="52"/>
      <c r="AJ60" s="52"/>
      <c r="AK60" s="67">
        <f>AQ43+1</f>
        <v>46116</v>
      </c>
      <c r="AL60" s="67">
        <f t="shared" ref="AL60:AQ60" si="40">AK60+1</f>
        <v>46117</v>
      </c>
      <c r="AM60" s="67">
        <f t="shared" si="40"/>
        <v>46118</v>
      </c>
      <c r="AN60" s="67">
        <f t="shared" si="40"/>
        <v>46119</v>
      </c>
      <c r="AO60" s="67">
        <f t="shared" si="40"/>
        <v>46120</v>
      </c>
      <c r="AP60" s="67">
        <f t="shared" si="40"/>
        <v>46121</v>
      </c>
      <c r="AQ60" s="67">
        <f t="shared" si="40"/>
        <v>46122</v>
      </c>
      <c r="AR60" s="52"/>
      <c r="AS60" s="52"/>
      <c r="AV60" s="52"/>
      <c r="AW60" s="67">
        <f>BC43+1</f>
        <v>46172</v>
      </c>
      <c r="AX60" s="67">
        <f t="shared" ref="AX60:BC60" si="41">AW60+1</f>
        <v>46173</v>
      </c>
      <c r="AY60" s="67">
        <f t="shared" si="41"/>
        <v>46174</v>
      </c>
      <c r="AZ60" s="67">
        <f t="shared" si="41"/>
        <v>46175</v>
      </c>
      <c r="BA60" s="67">
        <f t="shared" si="41"/>
        <v>46176</v>
      </c>
      <c r="BB60" s="67">
        <f t="shared" si="41"/>
        <v>46177</v>
      </c>
      <c r="BC60" s="67">
        <f t="shared" si="41"/>
        <v>46178</v>
      </c>
      <c r="BD60" s="52"/>
      <c r="BE60" s="52"/>
      <c r="BG60" s="52"/>
      <c r="BH60" s="67">
        <f>BN43+1</f>
        <v>46228</v>
      </c>
      <c r="BI60" s="67">
        <f t="shared" ref="BI60:BN60" si="42">BH60+1</f>
        <v>46229</v>
      </c>
      <c r="BJ60" s="67">
        <f t="shared" si="42"/>
        <v>46230</v>
      </c>
      <c r="BK60" s="67">
        <f t="shared" si="42"/>
        <v>46231</v>
      </c>
      <c r="BL60" s="67">
        <f t="shared" si="42"/>
        <v>46232</v>
      </c>
      <c r="BM60" s="67">
        <f t="shared" si="42"/>
        <v>46233</v>
      </c>
      <c r="BN60" s="67">
        <f t="shared" si="42"/>
        <v>46234</v>
      </c>
      <c r="BO60" s="52"/>
      <c r="BP60" s="52"/>
    </row>
    <row r="61" spans="1:74" ht="14.25" customHeight="1" x14ac:dyDescent="0.15">
      <c r="A61" s="52"/>
      <c r="B61" s="68" t="s">
        <v>14</v>
      </c>
      <c r="C61" s="69">
        <f>DATE($C59,$D59,1)</f>
        <v>45931</v>
      </c>
      <c r="D61" s="70"/>
      <c r="E61" s="70"/>
      <c r="F61" s="70"/>
      <c r="G61" s="70"/>
      <c r="H61" s="70"/>
      <c r="I61" s="70"/>
      <c r="J61" s="70"/>
      <c r="K61" s="71"/>
      <c r="L61" s="52"/>
      <c r="M61" s="68" t="s">
        <v>14</v>
      </c>
      <c r="N61" s="69">
        <f>DATE($N59,$O59,1)</f>
        <v>45992</v>
      </c>
      <c r="O61" s="70"/>
      <c r="P61" s="70"/>
      <c r="Q61" s="70"/>
      <c r="R61" s="70"/>
      <c r="S61" s="70"/>
      <c r="T61" s="70"/>
      <c r="U61" s="70"/>
      <c r="V61" s="71"/>
      <c r="Y61" s="68" t="s">
        <v>14</v>
      </c>
      <c r="Z61" s="69">
        <f>DATE($Z59,$AA59,1)</f>
        <v>46054</v>
      </c>
      <c r="AA61" s="70"/>
      <c r="AB61" s="70"/>
      <c r="AC61" s="70"/>
      <c r="AD61" s="70"/>
      <c r="AE61" s="70"/>
      <c r="AF61" s="70"/>
      <c r="AG61" s="70"/>
      <c r="AH61" s="71"/>
      <c r="AJ61" s="68" t="s">
        <v>14</v>
      </c>
      <c r="AK61" s="69">
        <f>DATE($AK59,$AL59,1)</f>
        <v>46113</v>
      </c>
      <c r="AL61" s="70"/>
      <c r="AM61" s="70"/>
      <c r="AN61" s="70"/>
      <c r="AO61" s="70"/>
      <c r="AP61" s="70"/>
      <c r="AQ61" s="70"/>
      <c r="AR61" s="70"/>
      <c r="AS61" s="71"/>
      <c r="AV61" s="68" t="s">
        <v>14</v>
      </c>
      <c r="AW61" s="69">
        <f>DATE($AW59,$AX59,1)</f>
        <v>46143</v>
      </c>
      <c r="AX61" s="70"/>
      <c r="AY61" s="70"/>
      <c r="AZ61" s="70"/>
      <c r="BA61" s="70"/>
      <c r="BB61" s="70"/>
      <c r="BC61" s="70"/>
      <c r="BD61" s="70"/>
      <c r="BE61" s="71"/>
      <c r="BG61" s="68" t="s">
        <v>14</v>
      </c>
      <c r="BH61" s="69">
        <f>DATE($BH59,$BI59,1)</f>
        <v>46204</v>
      </c>
      <c r="BI61" s="70"/>
      <c r="BJ61" s="70"/>
      <c r="BK61" s="70"/>
      <c r="BL61" s="70"/>
      <c r="BM61" s="70"/>
      <c r="BN61" s="70"/>
      <c r="BO61" s="70"/>
      <c r="BP61" s="71"/>
    </row>
    <row r="62" spans="1:74" ht="14.25" customHeight="1" x14ac:dyDescent="0.15">
      <c r="A62" s="52"/>
      <c r="B62" s="72" t="s">
        <v>59</v>
      </c>
      <c r="C62" s="73">
        <f>IF(I43&lt;$G$5,I45+1,"")</f>
        <v>45948</v>
      </c>
      <c r="D62" s="74">
        <f t="shared" ref="D62:I62" si="43">IF(C60&lt;$G$5,C62+1,"")</f>
        <v>45949</v>
      </c>
      <c r="E62" s="74">
        <f t="shared" si="43"/>
        <v>45950</v>
      </c>
      <c r="F62" s="74">
        <f t="shared" si="43"/>
        <v>45951</v>
      </c>
      <c r="G62" s="74">
        <f t="shared" si="43"/>
        <v>45952</v>
      </c>
      <c r="H62" s="74">
        <f t="shared" si="43"/>
        <v>45953</v>
      </c>
      <c r="I62" s="74">
        <f t="shared" si="43"/>
        <v>45954</v>
      </c>
      <c r="J62" s="75" t="s">
        <v>16</v>
      </c>
      <c r="K62" s="76">
        <f>COUNTIFS(C63:I63,"土",C64:I64,"")+COUNTIFS(C63:I63,"日",C64:I64,"")</f>
        <v>2</v>
      </c>
      <c r="L62" s="52"/>
      <c r="M62" s="72" t="s">
        <v>59</v>
      </c>
      <c r="N62" s="73">
        <f>IF(T43&lt;$G$5,T45+1,"")</f>
        <v>46004</v>
      </c>
      <c r="O62" s="74">
        <f t="shared" ref="O62:T62" si="44">IF(N60&lt;$G$5,N62+1,"")</f>
        <v>46005</v>
      </c>
      <c r="P62" s="74">
        <f t="shared" si="44"/>
        <v>46006</v>
      </c>
      <c r="Q62" s="74">
        <f t="shared" si="44"/>
        <v>46007</v>
      </c>
      <c r="R62" s="74">
        <f t="shared" si="44"/>
        <v>46008</v>
      </c>
      <c r="S62" s="74">
        <f t="shared" si="44"/>
        <v>46009</v>
      </c>
      <c r="T62" s="74">
        <f t="shared" si="44"/>
        <v>46010</v>
      </c>
      <c r="U62" s="75" t="s">
        <v>16</v>
      </c>
      <c r="V62" s="76">
        <f>COUNTIFS(N63:T63,"土",N64:T64,"")+COUNTIFS(N63:T63,"日",N64:T64,"")</f>
        <v>2</v>
      </c>
      <c r="Y62" s="72" t="s">
        <v>59</v>
      </c>
      <c r="Z62" s="73" t="str">
        <f>IF(AF43&lt;$G$5,AF45+1,"")</f>
        <v/>
      </c>
      <c r="AA62" s="74" t="str">
        <f t="shared" ref="AA62:AF62" si="45">IF(Z60&lt;$G$5,Z62+1,"")</f>
        <v/>
      </c>
      <c r="AB62" s="74" t="str">
        <f t="shared" si="45"/>
        <v/>
      </c>
      <c r="AC62" s="74" t="str">
        <f t="shared" si="45"/>
        <v/>
      </c>
      <c r="AD62" s="74" t="str">
        <f t="shared" si="45"/>
        <v/>
      </c>
      <c r="AE62" s="74" t="str">
        <f t="shared" si="45"/>
        <v/>
      </c>
      <c r="AF62" s="74" t="str">
        <f t="shared" si="45"/>
        <v/>
      </c>
      <c r="AG62" s="75" t="s">
        <v>16</v>
      </c>
      <c r="AH62" s="76">
        <f>COUNTIFS(Z63:AF63,"土",Z64:AF64,"")+COUNTIFS(Z63:AF63,"日",Z64:AF64,"")</f>
        <v>0</v>
      </c>
      <c r="AJ62" s="72" t="s">
        <v>59</v>
      </c>
      <c r="AK62" s="73" t="str">
        <f>IF(AQ43&lt;$G$5,AQ45+1,"")</f>
        <v/>
      </c>
      <c r="AL62" s="74" t="str">
        <f t="shared" ref="AL62:AQ62" si="46">IF(AK60&lt;$G$5,AK62+1,"")</f>
        <v/>
      </c>
      <c r="AM62" s="74" t="str">
        <f t="shared" si="46"/>
        <v/>
      </c>
      <c r="AN62" s="74" t="str">
        <f t="shared" si="46"/>
        <v/>
      </c>
      <c r="AO62" s="74" t="str">
        <f t="shared" si="46"/>
        <v/>
      </c>
      <c r="AP62" s="74" t="str">
        <f t="shared" si="46"/>
        <v/>
      </c>
      <c r="AQ62" s="74" t="str">
        <f t="shared" si="46"/>
        <v/>
      </c>
      <c r="AR62" s="75" t="s">
        <v>16</v>
      </c>
      <c r="AS62" s="76">
        <f>COUNTIFS(AK63:AQ63,"土",AK64:AQ64,"")+COUNTIFS(AK63:AQ63,"日",AK64:AQ64,"")</f>
        <v>0</v>
      </c>
      <c r="AV62" s="72" t="s">
        <v>59</v>
      </c>
      <c r="AW62" s="73" t="str">
        <f>IF(BC43&lt;$G$5,BC45+1,"")</f>
        <v/>
      </c>
      <c r="AX62" s="74" t="str">
        <f t="shared" ref="AX62:BC62" si="47">IF(AW60&lt;$G$5,AW62+1,"")</f>
        <v/>
      </c>
      <c r="AY62" s="74" t="str">
        <f t="shared" si="47"/>
        <v/>
      </c>
      <c r="AZ62" s="74" t="str">
        <f t="shared" si="47"/>
        <v/>
      </c>
      <c r="BA62" s="74" t="str">
        <f t="shared" si="47"/>
        <v/>
      </c>
      <c r="BB62" s="74" t="str">
        <f t="shared" si="47"/>
        <v/>
      </c>
      <c r="BC62" s="74" t="str">
        <f t="shared" si="47"/>
        <v/>
      </c>
      <c r="BD62" s="75" t="s">
        <v>16</v>
      </c>
      <c r="BE62" s="76">
        <f>COUNTIFS(AW63:BC63,"土",AW64:BC64,"")+COUNTIFS(AW63:BC63,"日",AW64:BC64,"")</f>
        <v>0</v>
      </c>
      <c r="BG62" s="72" t="s">
        <v>59</v>
      </c>
      <c r="BH62" s="73" t="str">
        <f>IF(BN43&lt;$G$5,BN45+1,"")</f>
        <v/>
      </c>
      <c r="BI62" s="74" t="str">
        <f t="shared" ref="BI62:BN62" si="48">IF(BH60&lt;$G$5,BH62+1,"")</f>
        <v/>
      </c>
      <c r="BJ62" s="74" t="str">
        <f t="shared" si="48"/>
        <v/>
      </c>
      <c r="BK62" s="74" t="str">
        <f t="shared" si="48"/>
        <v/>
      </c>
      <c r="BL62" s="74" t="str">
        <f t="shared" si="48"/>
        <v/>
      </c>
      <c r="BM62" s="74" t="str">
        <f t="shared" si="48"/>
        <v/>
      </c>
      <c r="BN62" s="74" t="str">
        <f t="shared" si="48"/>
        <v/>
      </c>
      <c r="BO62" s="75" t="s">
        <v>16</v>
      </c>
      <c r="BP62" s="76">
        <f>COUNTIFS(BH63:BN63,"土",BH64:BN64,"")+COUNTIFS(BH63:BN63,"日",BH64:BN64,"")</f>
        <v>0</v>
      </c>
    </row>
    <row r="63" spans="1:74" ht="14.25" customHeight="1" x14ac:dyDescent="0.15">
      <c r="A63" s="52"/>
      <c r="B63" s="72" t="s">
        <v>5</v>
      </c>
      <c r="C63" s="77" t="str">
        <f>IF(C62="","","土")</f>
        <v>土</v>
      </c>
      <c r="D63" s="77" t="str">
        <f>IF(D62="","","日")</f>
        <v>日</v>
      </c>
      <c r="E63" s="77" t="str">
        <f>IF(E62="","","月")</f>
        <v>月</v>
      </c>
      <c r="F63" s="77" t="str">
        <f>IF(F62="","","火")</f>
        <v>火</v>
      </c>
      <c r="G63" s="77" t="str">
        <f>IF(G62="","","水")</f>
        <v>水</v>
      </c>
      <c r="H63" s="77" t="str">
        <f>IF(H62="","","木")</f>
        <v>木</v>
      </c>
      <c r="I63" s="77" t="str">
        <f>IF(I62="","","金")</f>
        <v>金</v>
      </c>
      <c r="J63" s="78" t="s">
        <v>60</v>
      </c>
      <c r="K63" s="79">
        <f>COUNTIF(C64:I64,"夏休")+COUNTIF(C64:I64,"冬休")+COUNTIF(C64:I64,"中止")+COUNTIF(C64:I64,"制作中")</f>
        <v>0</v>
      </c>
      <c r="L63" s="52"/>
      <c r="M63" s="72" t="s">
        <v>5</v>
      </c>
      <c r="N63" s="77" t="str">
        <f>IF(N62="","","土")</f>
        <v>土</v>
      </c>
      <c r="O63" s="77" t="str">
        <f>IF(O62="","","日")</f>
        <v>日</v>
      </c>
      <c r="P63" s="77" t="str">
        <f>IF(P62="","","月")</f>
        <v>月</v>
      </c>
      <c r="Q63" s="77" t="str">
        <f>IF(Q62="","","火")</f>
        <v>火</v>
      </c>
      <c r="R63" s="77" t="str">
        <f>IF(R62="","","水")</f>
        <v>水</v>
      </c>
      <c r="S63" s="77" t="str">
        <f>IF(S62="","","木")</f>
        <v>木</v>
      </c>
      <c r="T63" s="77" t="str">
        <f>IF(T62="","","金")</f>
        <v>金</v>
      </c>
      <c r="U63" s="78" t="s">
        <v>60</v>
      </c>
      <c r="V63" s="79">
        <f>COUNTIF(N64:T64,"夏休")+COUNTIF(N64:T64,"冬休")+COUNTIF(N64:T64,"中止")+COUNTIF(N64:T64,"制作中")</f>
        <v>0</v>
      </c>
      <c r="Y63" s="72" t="s">
        <v>5</v>
      </c>
      <c r="Z63" s="77" t="str">
        <f>IF(Z62="","","土")</f>
        <v/>
      </c>
      <c r="AA63" s="77" t="str">
        <f>IF(AA62="","","日")</f>
        <v/>
      </c>
      <c r="AB63" s="77" t="str">
        <f>IF(AB62="","","月")</f>
        <v/>
      </c>
      <c r="AC63" s="77" t="str">
        <f>IF(AC62="","","火")</f>
        <v/>
      </c>
      <c r="AD63" s="77" t="str">
        <f>IF(AD62="","","水")</f>
        <v/>
      </c>
      <c r="AE63" s="77" t="str">
        <f>IF(AE62="","","木")</f>
        <v/>
      </c>
      <c r="AF63" s="77" t="str">
        <f>IF(AF62="","","金")</f>
        <v/>
      </c>
      <c r="AG63" s="78" t="s">
        <v>60</v>
      </c>
      <c r="AH63" s="79">
        <f>COUNTIF(Z64:AF64,"夏休")+COUNTIF(Z64:AF64,"冬休")+COUNTIF(Z64:AF64,"中止")+COUNTIF(Z64:AF64,"制作中")</f>
        <v>0</v>
      </c>
      <c r="AJ63" s="72" t="s">
        <v>5</v>
      </c>
      <c r="AK63" s="77" t="str">
        <f>IF(AK62="","","土")</f>
        <v/>
      </c>
      <c r="AL63" s="77" t="str">
        <f>IF(AL62="","","日")</f>
        <v/>
      </c>
      <c r="AM63" s="77" t="str">
        <f>IF(AM62="","","月")</f>
        <v/>
      </c>
      <c r="AN63" s="77" t="str">
        <f>IF(AN62="","","火")</f>
        <v/>
      </c>
      <c r="AO63" s="77" t="str">
        <f>IF(AO62="","","水")</f>
        <v/>
      </c>
      <c r="AP63" s="77" t="str">
        <f>IF(AP62="","","木")</f>
        <v/>
      </c>
      <c r="AQ63" s="77" t="str">
        <f>IF(AQ62="","","金")</f>
        <v/>
      </c>
      <c r="AR63" s="78" t="s">
        <v>60</v>
      </c>
      <c r="AS63" s="79">
        <f>COUNTIF(AK64:AQ64,"夏休")+COUNTIF(AK64:AQ64,"冬休")+COUNTIF(AK64:AQ64,"中止")+COUNTIF(AK64:AQ64,"制作中")</f>
        <v>0</v>
      </c>
      <c r="AV63" s="72" t="s">
        <v>5</v>
      </c>
      <c r="AW63" s="77" t="str">
        <f>IF(AW62="","","土")</f>
        <v/>
      </c>
      <c r="AX63" s="77" t="str">
        <f>IF(AX62="","","日")</f>
        <v/>
      </c>
      <c r="AY63" s="77" t="str">
        <f>IF(AY62="","","月")</f>
        <v/>
      </c>
      <c r="AZ63" s="77" t="str">
        <f>IF(AZ62="","","火")</f>
        <v/>
      </c>
      <c r="BA63" s="77" t="str">
        <f>IF(BA62="","","水")</f>
        <v/>
      </c>
      <c r="BB63" s="77" t="str">
        <f>IF(BB62="","","木")</f>
        <v/>
      </c>
      <c r="BC63" s="77" t="str">
        <f>IF(BC62="","","金")</f>
        <v/>
      </c>
      <c r="BD63" s="78" t="s">
        <v>60</v>
      </c>
      <c r="BE63" s="79">
        <f>COUNTIF(AW64:BC64,"夏休")+COUNTIF(AW64:BC64,"冬休")+COUNTIF(AW64:BC64,"中止")+COUNTIF(AW64:BC64,"制作中")</f>
        <v>0</v>
      </c>
      <c r="BG63" s="72" t="s">
        <v>5</v>
      </c>
      <c r="BH63" s="77" t="str">
        <f>IF(BH62="","","土")</f>
        <v/>
      </c>
      <c r="BI63" s="77" t="str">
        <f>IF(BI62="","","日")</f>
        <v/>
      </c>
      <c r="BJ63" s="77" t="str">
        <f>IF(BJ62="","","月")</f>
        <v/>
      </c>
      <c r="BK63" s="77" t="str">
        <f>IF(BK62="","","火")</f>
        <v/>
      </c>
      <c r="BL63" s="77" t="str">
        <f>IF(BL62="","","水")</f>
        <v/>
      </c>
      <c r="BM63" s="77" t="str">
        <f>IF(BM62="","","木")</f>
        <v/>
      </c>
      <c r="BN63" s="77" t="str">
        <f>IF(BN62="","","金")</f>
        <v/>
      </c>
      <c r="BO63" s="78" t="s">
        <v>60</v>
      </c>
      <c r="BP63" s="79">
        <f>COUNTIF(BH64:BN64,"夏休")+COUNTIF(BH64:BN64,"冬休")+COUNTIF(BH64:BN64,"中止")+COUNTIF(BH64:BN64,"制作中")</f>
        <v>0</v>
      </c>
    </row>
    <row r="64" spans="1:74" ht="14.25" customHeight="1" x14ac:dyDescent="0.15">
      <c r="A64" s="52"/>
      <c r="B64" s="166" t="s">
        <v>60</v>
      </c>
      <c r="C64" s="167"/>
      <c r="D64" s="169"/>
      <c r="E64" s="169"/>
      <c r="F64" s="169"/>
      <c r="G64" s="169"/>
      <c r="H64" s="169"/>
      <c r="I64" s="174"/>
      <c r="J64" s="78" t="s">
        <v>2</v>
      </c>
      <c r="K64" s="79">
        <f>COUNT(C62:I62)-K63</f>
        <v>7</v>
      </c>
      <c r="L64" s="52"/>
      <c r="M64" s="166" t="s">
        <v>60</v>
      </c>
      <c r="N64" s="167"/>
      <c r="O64" s="169"/>
      <c r="P64" s="169"/>
      <c r="Q64" s="169"/>
      <c r="R64" s="169"/>
      <c r="S64" s="169"/>
      <c r="T64" s="174"/>
      <c r="U64" s="78" t="s">
        <v>2</v>
      </c>
      <c r="V64" s="79">
        <f>COUNT(N62:T62)-V63</f>
        <v>7</v>
      </c>
      <c r="Y64" s="166" t="s">
        <v>60</v>
      </c>
      <c r="Z64" s="167"/>
      <c r="AA64" s="169"/>
      <c r="AB64" s="169"/>
      <c r="AC64" s="169"/>
      <c r="AD64" s="169"/>
      <c r="AE64" s="169"/>
      <c r="AF64" s="174"/>
      <c r="AG64" s="78" t="s">
        <v>2</v>
      </c>
      <c r="AH64" s="79">
        <f>COUNT(Z62:AF62)-AH63</f>
        <v>0</v>
      </c>
      <c r="AJ64" s="166" t="s">
        <v>60</v>
      </c>
      <c r="AK64" s="167"/>
      <c r="AL64" s="169"/>
      <c r="AM64" s="169"/>
      <c r="AN64" s="169"/>
      <c r="AO64" s="169"/>
      <c r="AP64" s="169"/>
      <c r="AQ64" s="174"/>
      <c r="AR64" s="78" t="s">
        <v>2</v>
      </c>
      <c r="AS64" s="79">
        <f>COUNT(AK62:AQ62)-AS63</f>
        <v>0</v>
      </c>
      <c r="AV64" s="166" t="s">
        <v>60</v>
      </c>
      <c r="AW64" s="167"/>
      <c r="AX64" s="169"/>
      <c r="AY64" s="169"/>
      <c r="AZ64" s="169"/>
      <c r="BA64" s="169"/>
      <c r="BB64" s="169"/>
      <c r="BC64" s="174"/>
      <c r="BD64" s="78" t="s">
        <v>2</v>
      </c>
      <c r="BE64" s="79">
        <f>COUNT(AW62:BC62)-BE63</f>
        <v>0</v>
      </c>
      <c r="BG64" s="166" t="s">
        <v>60</v>
      </c>
      <c r="BH64" s="167"/>
      <c r="BI64" s="169"/>
      <c r="BJ64" s="169"/>
      <c r="BK64" s="169"/>
      <c r="BL64" s="169"/>
      <c r="BM64" s="169"/>
      <c r="BN64" s="174"/>
      <c r="BO64" s="78" t="s">
        <v>2</v>
      </c>
      <c r="BP64" s="79">
        <f>COUNT(BH62:BN62)-BP63</f>
        <v>0</v>
      </c>
    </row>
    <row r="65" spans="1:74" ht="14.25" customHeight="1" x14ac:dyDescent="0.15">
      <c r="A65" s="52"/>
      <c r="B65" s="166"/>
      <c r="C65" s="168"/>
      <c r="D65" s="170"/>
      <c r="E65" s="170"/>
      <c r="F65" s="170"/>
      <c r="G65" s="170"/>
      <c r="H65" s="170"/>
      <c r="I65" s="175"/>
      <c r="J65" s="78" t="s">
        <v>6</v>
      </c>
      <c r="K65" s="79">
        <f>COUNTIF(C66:I67,"休")</f>
        <v>2</v>
      </c>
      <c r="L65" s="52"/>
      <c r="M65" s="166"/>
      <c r="N65" s="168"/>
      <c r="O65" s="170"/>
      <c r="P65" s="170"/>
      <c r="Q65" s="170"/>
      <c r="R65" s="170"/>
      <c r="S65" s="170"/>
      <c r="T65" s="175"/>
      <c r="U65" s="78" t="s">
        <v>6</v>
      </c>
      <c r="V65" s="79">
        <f>COUNTIF(N66:T67,"休")</f>
        <v>2</v>
      </c>
      <c r="Y65" s="166"/>
      <c r="Z65" s="168"/>
      <c r="AA65" s="170"/>
      <c r="AB65" s="170"/>
      <c r="AC65" s="170"/>
      <c r="AD65" s="170"/>
      <c r="AE65" s="170"/>
      <c r="AF65" s="175"/>
      <c r="AG65" s="78" t="s">
        <v>6</v>
      </c>
      <c r="AH65" s="79">
        <f>COUNTIF(Z66:AF67,"休")</f>
        <v>0</v>
      </c>
      <c r="AJ65" s="166"/>
      <c r="AK65" s="168"/>
      <c r="AL65" s="170"/>
      <c r="AM65" s="170"/>
      <c r="AN65" s="170"/>
      <c r="AO65" s="170"/>
      <c r="AP65" s="170"/>
      <c r="AQ65" s="175"/>
      <c r="AR65" s="78" t="s">
        <v>6</v>
      </c>
      <c r="AS65" s="79">
        <f>COUNTIF(AK66:AQ67,"休")</f>
        <v>0</v>
      </c>
      <c r="AV65" s="166"/>
      <c r="AW65" s="168"/>
      <c r="AX65" s="170"/>
      <c r="AY65" s="170"/>
      <c r="AZ65" s="170"/>
      <c r="BA65" s="170"/>
      <c r="BB65" s="170"/>
      <c r="BC65" s="175"/>
      <c r="BD65" s="78" t="s">
        <v>6</v>
      </c>
      <c r="BE65" s="79">
        <f>COUNTIF(AW66:BC67,"休")</f>
        <v>0</v>
      </c>
      <c r="BG65" s="166"/>
      <c r="BH65" s="168"/>
      <c r="BI65" s="170"/>
      <c r="BJ65" s="170"/>
      <c r="BK65" s="170"/>
      <c r="BL65" s="170"/>
      <c r="BM65" s="170"/>
      <c r="BN65" s="175"/>
      <c r="BO65" s="78" t="s">
        <v>6</v>
      </c>
      <c r="BP65" s="79">
        <f>COUNTIF(BH66:BN67,"休")</f>
        <v>0</v>
      </c>
    </row>
    <row r="66" spans="1:74" ht="14.25" customHeight="1" x14ac:dyDescent="0.15">
      <c r="A66" s="52"/>
      <c r="B66" s="166" t="s">
        <v>0</v>
      </c>
      <c r="C66" s="176" t="s">
        <v>23</v>
      </c>
      <c r="D66" s="177" t="s">
        <v>23</v>
      </c>
      <c r="E66" s="177"/>
      <c r="F66" s="177"/>
      <c r="G66" s="177"/>
      <c r="H66" s="177"/>
      <c r="I66" s="178"/>
      <c r="J66" s="78" t="s">
        <v>8</v>
      </c>
      <c r="K66" s="82">
        <f>K65/K64</f>
        <v>0.2857142857142857</v>
      </c>
      <c r="L66" s="52"/>
      <c r="M66" s="166" t="s">
        <v>0</v>
      </c>
      <c r="N66" s="176" t="s">
        <v>23</v>
      </c>
      <c r="O66" s="177" t="s">
        <v>23</v>
      </c>
      <c r="P66" s="177"/>
      <c r="Q66" s="177"/>
      <c r="R66" s="177"/>
      <c r="S66" s="177"/>
      <c r="T66" s="178"/>
      <c r="U66" s="78" t="s">
        <v>8</v>
      </c>
      <c r="V66" s="82">
        <f>V65/V64</f>
        <v>0.2857142857142857</v>
      </c>
      <c r="Y66" s="166" t="s">
        <v>0</v>
      </c>
      <c r="Z66" s="176"/>
      <c r="AA66" s="177"/>
      <c r="AB66" s="177"/>
      <c r="AC66" s="177"/>
      <c r="AD66" s="177"/>
      <c r="AE66" s="177"/>
      <c r="AF66" s="178"/>
      <c r="AG66" s="78" t="s">
        <v>8</v>
      </c>
      <c r="AH66" s="82" t="e">
        <f>AH65/AH64</f>
        <v>#DIV/0!</v>
      </c>
      <c r="AJ66" s="166" t="s">
        <v>0</v>
      </c>
      <c r="AK66" s="176"/>
      <c r="AL66" s="177"/>
      <c r="AM66" s="177"/>
      <c r="AN66" s="177"/>
      <c r="AO66" s="177"/>
      <c r="AP66" s="177"/>
      <c r="AQ66" s="178"/>
      <c r="AR66" s="78" t="s">
        <v>8</v>
      </c>
      <c r="AS66" s="82" t="e">
        <f>AS65/AS64</f>
        <v>#DIV/0!</v>
      </c>
      <c r="AV66" s="166" t="s">
        <v>0</v>
      </c>
      <c r="AW66" s="176"/>
      <c r="AX66" s="177"/>
      <c r="AY66" s="177"/>
      <c r="AZ66" s="177"/>
      <c r="BA66" s="177"/>
      <c r="BB66" s="177"/>
      <c r="BC66" s="178"/>
      <c r="BD66" s="78" t="s">
        <v>8</v>
      </c>
      <c r="BE66" s="82" t="e">
        <f>BE65/BE64</f>
        <v>#DIV/0!</v>
      </c>
      <c r="BG66" s="166" t="s">
        <v>0</v>
      </c>
      <c r="BH66" s="176"/>
      <c r="BI66" s="177"/>
      <c r="BJ66" s="177"/>
      <c r="BK66" s="177"/>
      <c r="BL66" s="177"/>
      <c r="BM66" s="177"/>
      <c r="BN66" s="178"/>
      <c r="BO66" s="78" t="s">
        <v>8</v>
      </c>
      <c r="BP66" s="82" t="e">
        <f>BP65/BP64</f>
        <v>#DIV/0!</v>
      </c>
    </row>
    <row r="67" spans="1:74" ht="14.25" customHeight="1" x14ac:dyDescent="0.15">
      <c r="A67" s="52"/>
      <c r="B67" s="166"/>
      <c r="C67" s="176"/>
      <c r="D67" s="177"/>
      <c r="E67" s="177"/>
      <c r="F67" s="177"/>
      <c r="G67" s="177"/>
      <c r="H67" s="177"/>
      <c r="I67" s="178"/>
      <c r="J67" s="78" t="s">
        <v>9</v>
      </c>
      <c r="K67" s="79">
        <f>COUNTA(C68:I68)</f>
        <v>2</v>
      </c>
      <c r="L67" s="52"/>
      <c r="M67" s="166"/>
      <c r="N67" s="176"/>
      <c r="O67" s="177"/>
      <c r="P67" s="177"/>
      <c r="Q67" s="177"/>
      <c r="R67" s="177"/>
      <c r="S67" s="177"/>
      <c r="T67" s="178"/>
      <c r="U67" s="78" t="s">
        <v>9</v>
      </c>
      <c r="V67" s="79">
        <f>COUNTA(N68:T68)</f>
        <v>2</v>
      </c>
      <c r="Y67" s="166"/>
      <c r="Z67" s="176"/>
      <c r="AA67" s="177"/>
      <c r="AB67" s="177"/>
      <c r="AC67" s="177"/>
      <c r="AD67" s="177"/>
      <c r="AE67" s="177"/>
      <c r="AF67" s="178"/>
      <c r="AG67" s="78" t="s">
        <v>9</v>
      </c>
      <c r="AH67" s="79">
        <f>COUNTA(Z68:AF68)</f>
        <v>0</v>
      </c>
      <c r="AJ67" s="166"/>
      <c r="AK67" s="176"/>
      <c r="AL67" s="177"/>
      <c r="AM67" s="177"/>
      <c r="AN67" s="177"/>
      <c r="AO67" s="177"/>
      <c r="AP67" s="177"/>
      <c r="AQ67" s="178"/>
      <c r="AR67" s="78" t="s">
        <v>9</v>
      </c>
      <c r="AS67" s="79">
        <f>COUNTA(AK68:AQ68)</f>
        <v>0</v>
      </c>
      <c r="AV67" s="166"/>
      <c r="AW67" s="176"/>
      <c r="AX67" s="177"/>
      <c r="AY67" s="177"/>
      <c r="AZ67" s="177"/>
      <c r="BA67" s="177"/>
      <c r="BB67" s="177"/>
      <c r="BC67" s="178"/>
      <c r="BD67" s="78" t="s">
        <v>9</v>
      </c>
      <c r="BE67" s="79">
        <f>COUNTA(AW68:BC68)</f>
        <v>0</v>
      </c>
      <c r="BG67" s="166"/>
      <c r="BH67" s="176"/>
      <c r="BI67" s="177"/>
      <c r="BJ67" s="177"/>
      <c r="BK67" s="177"/>
      <c r="BL67" s="177"/>
      <c r="BM67" s="177"/>
      <c r="BN67" s="178"/>
      <c r="BO67" s="78" t="s">
        <v>9</v>
      </c>
      <c r="BP67" s="79">
        <f>COUNTA(BH68:BN68)</f>
        <v>0</v>
      </c>
    </row>
    <row r="68" spans="1:74" ht="14.25" customHeight="1" x14ac:dyDescent="0.15">
      <c r="A68" s="52"/>
      <c r="B68" s="166" t="s">
        <v>7</v>
      </c>
      <c r="C68" s="176" t="s">
        <v>23</v>
      </c>
      <c r="D68" s="177" t="s">
        <v>23</v>
      </c>
      <c r="E68" s="177"/>
      <c r="F68" s="177"/>
      <c r="G68" s="177"/>
      <c r="H68" s="177"/>
      <c r="I68" s="178"/>
      <c r="J68" s="78" t="s">
        <v>4</v>
      </c>
      <c r="K68" s="82">
        <f>K67/K64</f>
        <v>0.2857142857142857</v>
      </c>
      <c r="L68" s="52"/>
      <c r="M68" s="166" t="s">
        <v>7</v>
      </c>
      <c r="N68" s="176" t="s">
        <v>23</v>
      </c>
      <c r="O68" s="177" t="s">
        <v>23</v>
      </c>
      <c r="P68" s="177"/>
      <c r="Q68" s="177"/>
      <c r="R68" s="177"/>
      <c r="S68" s="177"/>
      <c r="T68" s="178"/>
      <c r="U68" s="78" t="s">
        <v>4</v>
      </c>
      <c r="V68" s="82">
        <f>V67/V64</f>
        <v>0.2857142857142857</v>
      </c>
      <c r="Y68" s="166" t="s">
        <v>7</v>
      </c>
      <c r="Z68" s="176"/>
      <c r="AA68" s="177"/>
      <c r="AB68" s="177"/>
      <c r="AC68" s="177"/>
      <c r="AD68" s="177"/>
      <c r="AE68" s="177"/>
      <c r="AF68" s="178"/>
      <c r="AG68" s="78" t="s">
        <v>4</v>
      </c>
      <c r="AH68" s="82" t="e">
        <f>AH67/AH64</f>
        <v>#DIV/0!</v>
      </c>
      <c r="AJ68" s="166" t="s">
        <v>7</v>
      </c>
      <c r="AK68" s="176"/>
      <c r="AL68" s="177"/>
      <c r="AM68" s="177"/>
      <c r="AN68" s="177"/>
      <c r="AO68" s="177"/>
      <c r="AP68" s="177"/>
      <c r="AQ68" s="178"/>
      <c r="AR68" s="78" t="s">
        <v>4</v>
      </c>
      <c r="AS68" s="82" t="e">
        <f>AS67/AS64</f>
        <v>#DIV/0!</v>
      </c>
      <c r="AV68" s="166" t="s">
        <v>7</v>
      </c>
      <c r="AW68" s="176"/>
      <c r="AX68" s="177"/>
      <c r="AY68" s="177"/>
      <c r="AZ68" s="177"/>
      <c r="BA68" s="177"/>
      <c r="BB68" s="177"/>
      <c r="BC68" s="178"/>
      <c r="BD68" s="78" t="s">
        <v>4</v>
      </c>
      <c r="BE68" s="82" t="e">
        <f>BE67/BE64</f>
        <v>#DIV/0!</v>
      </c>
      <c r="BG68" s="166" t="s">
        <v>7</v>
      </c>
      <c r="BH68" s="176"/>
      <c r="BI68" s="177"/>
      <c r="BJ68" s="177"/>
      <c r="BK68" s="177"/>
      <c r="BL68" s="177"/>
      <c r="BM68" s="177"/>
      <c r="BN68" s="178"/>
      <c r="BO68" s="78" t="s">
        <v>4</v>
      </c>
      <c r="BP68" s="82" t="e">
        <f>BP67/BP64</f>
        <v>#DIV/0!</v>
      </c>
    </row>
    <row r="69" spans="1:74" ht="14.25" customHeight="1" x14ac:dyDescent="0.15">
      <c r="A69" s="52"/>
      <c r="B69" s="181"/>
      <c r="C69" s="179"/>
      <c r="D69" s="180"/>
      <c r="E69" s="180"/>
      <c r="F69" s="180"/>
      <c r="G69" s="180"/>
      <c r="H69" s="180"/>
      <c r="I69" s="182"/>
      <c r="J69" s="84" t="s">
        <v>61</v>
      </c>
      <c r="K69" s="83" t="str">
        <f>IF(1&gt;K62,"対象外",IF(K67&gt;=K62,"OK","NG"))</f>
        <v>OK</v>
      </c>
      <c r="L69" s="52"/>
      <c r="M69" s="181"/>
      <c r="N69" s="179"/>
      <c r="O69" s="180"/>
      <c r="P69" s="180"/>
      <c r="Q69" s="180"/>
      <c r="R69" s="180"/>
      <c r="S69" s="180"/>
      <c r="T69" s="182"/>
      <c r="U69" s="84" t="s">
        <v>61</v>
      </c>
      <c r="V69" s="83" t="str">
        <f>IF(1&gt;V62,"対象外",IF(V67&gt;=V62,"OK","NG"))</f>
        <v>OK</v>
      </c>
      <c r="Y69" s="181"/>
      <c r="Z69" s="179"/>
      <c r="AA69" s="180"/>
      <c r="AB69" s="180"/>
      <c r="AC69" s="180"/>
      <c r="AD69" s="180"/>
      <c r="AE69" s="180"/>
      <c r="AF69" s="182"/>
      <c r="AG69" s="84" t="s">
        <v>61</v>
      </c>
      <c r="AH69" s="83" t="str">
        <f>IF(1&gt;AH62,"対象外",IF(AH67&gt;=AH62,"OK","NG"))</f>
        <v>対象外</v>
      </c>
      <c r="AJ69" s="181"/>
      <c r="AK69" s="179"/>
      <c r="AL69" s="180"/>
      <c r="AM69" s="180"/>
      <c r="AN69" s="180"/>
      <c r="AO69" s="180"/>
      <c r="AP69" s="180"/>
      <c r="AQ69" s="182"/>
      <c r="AR69" s="84" t="s">
        <v>61</v>
      </c>
      <c r="AS69" s="83" t="str">
        <f>IF(1&gt;AS62,"対象外",IF(AH50&gt;=AH45,"OK","NG"))</f>
        <v>対象外</v>
      </c>
      <c r="AV69" s="181"/>
      <c r="AW69" s="179"/>
      <c r="AX69" s="180"/>
      <c r="AY69" s="180"/>
      <c r="AZ69" s="180"/>
      <c r="BA69" s="180"/>
      <c r="BB69" s="180"/>
      <c r="BC69" s="182"/>
      <c r="BD69" s="84" t="s">
        <v>61</v>
      </c>
      <c r="BE69" s="83" t="str">
        <f>IF(1&gt;BE62,"対象外",IF(BE67&gt;=BE62,"OK","NG"))</f>
        <v>対象外</v>
      </c>
      <c r="BG69" s="181"/>
      <c r="BH69" s="179"/>
      <c r="BI69" s="180"/>
      <c r="BJ69" s="180"/>
      <c r="BK69" s="180"/>
      <c r="BL69" s="180"/>
      <c r="BM69" s="180"/>
      <c r="BN69" s="182"/>
      <c r="BO69" s="84" t="s">
        <v>61</v>
      </c>
      <c r="BP69" s="83" t="str">
        <f>IF(1&gt;BP62,"対象外",IF(BP67&gt;=BP62,"OK","NG"))</f>
        <v>対象外</v>
      </c>
      <c r="BV69" s="54" t="str">
        <f t="shared" si="11"/>
        <v>OK</v>
      </c>
    </row>
    <row r="70" spans="1:74" ht="14.25" hidden="1" customHeight="1" x14ac:dyDescent="0.15">
      <c r="A70" s="52"/>
      <c r="B70" s="56"/>
      <c r="C70" s="56"/>
      <c r="D70" s="56"/>
      <c r="E70" s="56"/>
      <c r="F70" s="56"/>
      <c r="G70" s="56"/>
      <c r="H70" s="85">
        <f>IF(AND(DAY(H62)&gt;=22,DAY(H62)&lt;=28,H63="土"),1,0)</f>
        <v>0</v>
      </c>
      <c r="I70" s="56"/>
      <c r="J70" s="52"/>
      <c r="K70" s="52"/>
      <c r="L70" s="52"/>
      <c r="M70" s="56"/>
      <c r="N70" s="56"/>
      <c r="O70" s="56"/>
      <c r="P70" s="56"/>
      <c r="Q70" s="56"/>
      <c r="R70" s="56"/>
      <c r="S70" s="85">
        <f>IF(AND(DAY(S62)&gt;=22,DAY(S62)&lt;=28,S63="土"),1,0)</f>
        <v>0</v>
      </c>
      <c r="T70" s="56"/>
      <c r="U70" s="52"/>
      <c r="V70" s="52"/>
      <c r="Y70" s="56"/>
      <c r="Z70" s="56"/>
      <c r="AA70" s="56"/>
      <c r="AB70" s="56"/>
      <c r="AC70" s="56"/>
      <c r="AD70" s="56"/>
      <c r="AE70" s="85" t="e">
        <f>IF(AND(DAY(AE62)&gt;=22,DAY(AE62)&lt;=28,AE63="土"),1,0)</f>
        <v>#VALUE!</v>
      </c>
      <c r="AF70" s="56"/>
      <c r="AG70" s="52"/>
      <c r="AH70" s="52"/>
      <c r="AJ70" s="56"/>
      <c r="AK70" s="56"/>
      <c r="AL70" s="56"/>
      <c r="AM70" s="56"/>
      <c r="AN70" s="56"/>
      <c r="AO70" s="56"/>
      <c r="AP70" s="85" t="e">
        <f>IF(AND(DAY(AP62)&gt;=22,DAY(AP62)&lt;=28,AP63="土"),1,0)</f>
        <v>#VALUE!</v>
      </c>
      <c r="AQ70" s="56"/>
      <c r="AR70" s="52"/>
      <c r="AS70" s="52"/>
      <c r="AV70" s="56"/>
      <c r="AW70" s="56"/>
      <c r="AX70" s="56"/>
      <c r="AY70" s="56"/>
      <c r="AZ70" s="56"/>
      <c r="BA70" s="56"/>
      <c r="BB70" s="85"/>
      <c r="BC70" s="56"/>
      <c r="BD70" s="52"/>
      <c r="BE70" s="52"/>
      <c r="BG70" s="56"/>
      <c r="BH70" s="56"/>
      <c r="BI70" s="56"/>
      <c r="BJ70" s="56"/>
      <c r="BK70" s="56"/>
      <c r="BL70" s="56"/>
      <c r="BM70" s="85" t="e">
        <f>IF(AND(DAY(BM62)&gt;=22,DAY(BM62)&lt;=28,BM63="土"),1,0)</f>
        <v>#VALUE!</v>
      </c>
      <c r="BN70" s="56"/>
      <c r="BO70" s="52"/>
      <c r="BP70" s="52"/>
      <c r="BU70" s="54">
        <f t="shared" si="12"/>
        <v>0</v>
      </c>
      <c r="BV70" s="54" t="str">
        <f t="shared" si="11"/>
        <v>OK</v>
      </c>
    </row>
    <row r="71" spans="1:74" ht="14.25" hidden="1" customHeight="1" x14ac:dyDescent="0.15">
      <c r="A71" s="52"/>
      <c r="B71" s="56"/>
      <c r="C71" s="56"/>
      <c r="D71" s="56"/>
      <c r="E71" s="56"/>
      <c r="F71" s="56"/>
      <c r="G71" s="56"/>
      <c r="H71" s="85">
        <f>IF(AND(DAY(H62)&gt;=22,DAY(H62)&lt;=28,H63="土",OR(H68="休",H68="雨")),1,0)</f>
        <v>0</v>
      </c>
      <c r="I71" s="56"/>
      <c r="J71" s="52"/>
      <c r="K71" s="52"/>
      <c r="L71" s="52"/>
      <c r="M71" s="56"/>
      <c r="N71" s="56"/>
      <c r="O71" s="56"/>
      <c r="P71" s="56"/>
      <c r="Q71" s="56"/>
      <c r="R71" s="56"/>
      <c r="S71" s="85">
        <f>IF(AND(DAY(S62)&gt;=22,DAY(S62)&lt;=28,S63="土",OR(S68="休",S68="雨")),1,0)</f>
        <v>0</v>
      </c>
      <c r="T71" s="56"/>
      <c r="U71" s="52"/>
      <c r="V71" s="52"/>
      <c r="Y71" s="56"/>
      <c r="Z71" s="56"/>
      <c r="AA71" s="56"/>
      <c r="AB71" s="56"/>
      <c r="AC71" s="56"/>
      <c r="AD71" s="56"/>
      <c r="AE71" s="85" t="e">
        <f>IF(AND(DAY(AE62)&gt;=22,DAY(AE62)&lt;=28,AE63="土",OR(AE68="休",AE68="雨")),1,0)</f>
        <v>#VALUE!</v>
      </c>
      <c r="AF71" s="56"/>
      <c r="AG71" s="52"/>
      <c r="AH71" s="52"/>
      <c r="AJ71" s="56"/>
      <c r="AK71" s="56"/>
      <c r="AL71" s="56"/>
      <c r="AM71" s="56"/>
      <c r="AN71" s="56"/>
      <c r="AO71" s="56"/>
      <c r="AP71" s="85" t="e">
        <f>IF(AND(DAY(AP62)&gt;=22,DAY(AP62)&lt;=28,AP63="土",OR(AP68="休",AP68="雨")),1,0)</f>
        <v>#VALUE!</v>
      </c>
      <c r="AQ71" s="56"/>
      <c r="AR71" s="52"/>
      <c r="AS71" s="52"/>
      <c r="AV71" s="56"/>
      <c r="AW71" s="56"/>
      <c r="AX71" s="56"/>
      <c r="AY71" s="56"/>
      <c r="AZ71" s="56"/>
      <c r="BA71" s="56"/>
      <c r="BB71" s="85"/>
      <c r="BC71" s="56"/>
      <c r="BD71" s="52"/>
      <c r="BE71" s="52"/>
      <c r="BG71" s="56"/>
      <c r="BH71" s="56"/>
      <c r="BI71" s="56"/>
      <c r="BJ71" s="56"/>
      <c r="BK71" s="56"/>
      <c r="BL71" s="56"/>
      <c r="BM71" s="85" t="e">
        <f>IF(AND(DAY(BM62)&gt;=22,DAY(BM62)&lt;=28,BM63="土",OR(BM68="休",BM68="雨")),1,0)</f>
        <v>#VALUE!</v>
      </c>
      <c r="BN71" s="56"/>
      <c r="BO71" s="52"/>
      <c r="BP71" s="52"/>
      <c r="BU71" s="54">
        <f t="shared" si="12"/>
        <v>0</v>
      </c>
      <c r="BV71" s="54" t="str">
        <f t="shared" si="11"/>
        <v>OK</v>
      </c>
    </row>
    <row r="72" spans="1:74" ht="14.25" hidden="1" customHeight="1" x14ac:dyDescent="0.15">
      <c r="A72" s="52"/>
      <c r="B72" s="56"/>
      <c r="C72" s="56"/>
      <c r="D72" s="56"/>
      <c r="E72" s="56"/>
      <c r="F72" s="56"/>
      <c r="G72" s="56"/>
      <c r="H72" s="85">
        <f>IF(AND(DAY(H62)&gt;=8,DAY(H62)&lt;=14,H63="土"),1,0)</f>
        <v>0</v>
      </c>
      <c r="I72" s="56"/>
      <c r="J72" s="52"/>
      <c r="K72" s="52"/>
      <c r="L72" s="52"/>
      <c r="M72" s="56"/>
      <c r="N72" s="56"/>
      <c r="O72" s="56"/>
      <c r="P72" s="56"/>
      <c r="Q72" s="56"/>
      <c r="R72" s="56"/>
      <c r="S72" s="85">
        <f>IF(AND(DAY(S62)&gt;=8,DAY(S62)&lt;=14,S63="土"),1,0)</f>
        <v>0</v>
      </c>
      <c r="T72" s="56"/>
      <c r="U72" s="52"/>
      <c r="V72" s="52"/>
      <c r="Y72" s="56"/>
      <c r="Z72" s="56"/>
      <c r="AA72" s="56"/>
      <c r="AB72" s="56"/>
      <c r="AC72" s="56"/>
      <c r="AD72" s="56"/>
      <c r="AE72" s="85" t="e">
        <f>IF(AND(DAY(AE62)&gt;=8,DAY(AE62)&lt;=14,AE63="土"),1,0)</f>
        <v>#VALUE!</v>
      </c>
      <c r="AF72" s="56"/>
      <c r="AG72" s="52"/>
      <c r="AH72" s="52"/>
      <c r="AJ72" s="56"/>
      <c r="AK72" s="56"/>
      <c r="AL72" s="56"/>
      <c r="AM72" s="56"/>
      <c r="AN72" s="56"/>
      <c r="AO72" s="56"/>
      <c r="AP72" s="85" t="e">
        <f>IF(AND(DAY(AP62)&gt;=8,DAY(AP62)&lt;=14,AP63="土"),1,0)</f>
        <v>#VALUE!</v>
      </c>
      <c r="AQ72" s="56"/>
      <c r="AR72" s="52"/>
      <c r="AS72" s="52"/>
      <c r="AV72" s="56"/>
      <c r="AW72" s="56"/>
      <c r="AX72" s="56"/>
      <c r="AY72" s="56"/>
      <c r="AZ72" s="56"/>
      <c r="BA72" s="56"/>
      <c r="BB72" s="85"/>
      <c r="BC72" s="56"/>
      <c r="BD72" s="52"/>
      <c r="BE72" s="52"/>
      <c r="BG72" s="56"/>
      <c r="BH72" s="56"/>
      <c r="BI72" s="56"/>
      <c r="BJ72" s="56"/>
      <c r="BK72" s="56"/>
      <c r="BL72" s="56"/>
      <c r="BM72" s="85" t="e">
        <f>IF(AND(DAY(BM62)&gt;=8,DAY(BM62)&lt;=14,BM63="土"),1,0)</f>
        <v>#VALUE!</v>
      </c>
      <c r="BN72" s="56"/>
      <c r="BO72" s="52"/>
      <c r="BP72" s="52"/>
      <c r="BU72" s="54">
        <f t="shared" si="12"/>
        <v>0</v>
      </c>
      <c r="BV72" s="54" t="str">
        <f t="shared" si="11"/>
        <v>OK</v>
      </c>
    </row>
    <row r="73" spans="1:74" ht="14.25" hidden="1" customHeight="1" x14ac:dyDescent="0.15">
      <c r="A73" s="52"/>
      <c r="B73" s="56"/>
      <c r="C73" s="56"/>
      <c r="D73" s="56"/>
      <c r="E73" s="56"/>
      <c r="F73" s="56"/>
      <c r="G73" s="56"/>
      <c r="H73" s="85">
        <f>IF(AND(DAY(H62)&gt;=8,DAY(H62)&lt;=14,H63="土",OR(H68="休",H68="雨")),1,0)</f>
        <v>0</v>
      </c>
      <c r="I73" s="56"/>
      <c r="J73" s="52"/>
      <c r="K73" s="52"/>
      <c r="L73" s="52"/>
      <c r="M73" s="56"/>
      <c r="N73" s="56"/>
      <c r="O73" s="56"/>
      <c r="P73" s="56"/>
      <c r="Q73" s="56"/>
      <c r="R73" s="56"/>
      <c r="S73" s="85">
        <f>IF(AND(DAY(S62)&gt;=8,DAY(S62)&lt;=14,S63="土",OR(S68="休",S68="雨")),1,0)</f>
        <v>0</v>
      </c>
      <c r="T73" s="56"/>
      <c r="U73" s="52"/>
      <c r="V73" s="52"/>
      <c r="Y73" s="56"/>
      <c r="Z73" s="56"/>
      <c r="AA73" s="56"/>
      <c r="AB73" s="56"/>
      <c r="AC73" s="56"/>
      <c r="AD73" s="56"/>
      <c r="AE73" s="85" t="e">
        <f>IF(AND(DAY(AE62)&gt;=8,DAY(AE62)&lt;=14,AE63="土",OR(AE68="休",AE68="雨")),1,0)</f>
        <v>#VALUE!</v>
      </c>
      <c r="AF73" s="56"/>
      <c r="AG73" s="52"/>
      <c r="AH73" s="52"/>
      <c r="AJ73" s="56"/>
      <c r="AK73" s="56"/>
      <c r="AL73" s="56"/>
      <c r="AM73" s="56"/>
      <c r="AN73" s="56"/>
      <c r="AO73" s="56"/>
      <c r="AP73" s="85" t="e">
        <f>IF(AND(DAY(AP62)&gt;=8,DAY(AP62)&lt;=14,AP63="土",OR(AP68="休",AP68="雨")),1,0)</f>
        <v>#VALUE!</v>
      </c>
      <c r="AQ73" s="56"/>
      <c r="AR73" s="52"/>
      <c r="AS73" s="52"/>
      <c r="AV73" s="56"/>
      <c r="AW73" s="56"/>
      <c r="AX73" s="56"/>
      <c r="AY73" s="56"/>
      <c r="AZ73" s="56"/>
      <c r="BA73" s="56"/>
      <c r="BB73" s="85"/>
      <c r="BC73" s="56"/>
      <c r="BD73" s="52"/>
      <c r="BE73" s="52"/>
      <c r="BG73" s="56"/>
      <c r="BH73" s="56"/>
      <c r="BI73" s="56"/>
      <c r="BJ73" s="56"/>
      <c r="BK73" s="56"/>
      <c r="BL73" s="56"/>
      <c r="BM73" s="85" t="e">
        <f>IF(AND(DAY(BM62)&gt;=8,DAY(BM62)&lt;=14,BM63="土",OR(BM68="休",BM68="雨")),1,0)</f>
        <v>#VALUE!</v>
      </c>
      <c r="BN73" s="56"/>
      <c r="BO73" s="52"/>
      <c r="BP73" s="52"/>
      <c r="BU73" s="54">
        <f t="shared" si="12"/>
        <v>0</v>
      </c>
      <c r="BV73" s="54" t="str">
        <f t="shared" si="11"/>
        <v>OK</v>
      </c>
    </row>
    <row r="74" spans="1:74" ht="14.25" customHeight="1" x14ac:dyDescent="0.15">
      <c r="A74" s="52"/>
      <c r="B74" s="56"/>
      <c r="C74" s="56"/>
      <c r="D74" s="56"/>
      <c r="E74" s="56"/>
      <c r="F74" s="56"/>
      <c r="G74" s="56"/>
      <c r="H74" s="56"/>
      <c r="I74" s="56"/>
      <c r="J74" s="52"/>
      <c r="K74" s="52"/>
      <c r="L74" s="52"/>
      <c r="M74" s="56"/>
      <c r="N74" s="56"/>
      <c r="O74" s="56"/>
      <c r="P74" s="56"/>
      <c r="Q74" s="56"/>
      <c r="R74" s="56"/>
      <c r="S74" s="56"/>
      <c r="T74" s="56"/>
      <c r="U74" s="52"/>
      <c r="V74" s="52"/>
      <c r="Y74" s="56"/>
      <c r="Z74" s="56"/>
      <c r="AA74" s="56"/>
      <c r="AB74" s="56"/>
      <c r="AC74" s="56"/>
      <c r="AD74" s="56"/>
      <c r="AE74" s="56"/>
      <c r="AF74" s="56"/>
      <c r="AG74" s="52"/>
      <c r="AH74" s="52"/>
      <c r="AJ74" s="56"/>
      <c r="AK74" s="56"/>
      <c r="AL74" s="56"/>
      <c r="AM74" s="56"/>
      <c r="AN74" s="56"/>
      <c r="AO74" s="56"/>
      <c r="AP74" s="56"/>
      <c r="AQ74" s="56"/>
      <c r="AR74" s="52"/>
      <c r="AS74" s="52"/>
      <c r="AV74" s="56"/>
      <c r="AW74" s="56"/>
      <c r="AX74" s="56"/>
      <c r="AY74" s="56"/>
      <c r="AZ74" s="56"/>
      <c r="BA74" s="56"/>
      <c r="BB74" s="56"/>
      <c r="BC74" s="56"/>
      <c r="BD74" s="52"/>
      <c r="BE74" s="52"/>
      <c r="BG74" s="56"/>
      <c r="BH74" s="56"/>
      <c r="BI74" s="56"/>
      <c r="BJ74" s="56"/>
      <c r="BK74" s="56"/>
      <c r="BL74" s="56"/>
      <c r="BM74" s="56"/>
      <c r="BN74" s="56"/>
      <c r="BO74" s="52"/>
      <c r="BP74" s="52"/>
    </row>
    <row r="75" spans="1:74" ht="14.25" customHeight="1" x14ac:dyDescent="0.15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</row>
    <row r="76" spans="1:74" ht="14.25" hidden="1" customHeight="1" x14ac:dyDescent="0.15">
      <c r="A76" s="52"/>
      <c r="B76" s="52"/>
      <c r="C76" s="66">
        <f>YEAR(I60+1)</f>
        <v>2025</v>
      </c>
      <c r="D76" s="66">
        <f>MONTH(I60+1)</f>
        <v>10</v>
      </c>
      <c r="E76" s="66">
        <f>DAY(I60+1)</f>
        <v>25</v>
      </c>
      <c r="F76" s="66"/>
      <c r="G76" s="66"/>
      <c r="H76" s="66"/>
      <c r="I76" s="66"/>
      <c r="J76" s="52"/>
      <c r="K76" s="52"/>
      <c r="L76" s="52"/>
      <c r="M76" s="52"/>
      <c r="N76" s="66">
        <f>YEAR(T60+1)</f>
        <v>2025</v>
      </c>
      <c r="O76" s="66">
        <f>MONTH(T60+1)</f>
        <v>12</v>
      </c>
      <c r="P76" s="66">
        <f>DAY(T60+1)</f>
        <v>20</v>
      </c>
      <c r="Q76" s="66"/>
      <c r="R76" s="66"/>
      <c r="S76" s="66"/>
      <c r="T76" s="66"/>
      <c r="U76" s="52"/>
      <c r="V76" s="52"/>
      <c r="Y76" s="52"/>
      <c r="Z76" s="66">
        <f>YEAR(AF60+1)</f>
        <v>2026</v>
      </c>
      <c r="AA76" s="66">
        <f>MONTH(AF60+1)</f>
        <v>2</v>
      </c>
      <c r="AB76" s="66">
        <f>DAY(AF60+1)</f>
        <v>14</v>
      </c>
      <c r="AC76" s="66"/>
      <c r="AD76" s="66"/>
      <c r="AE76" s="66"/>
      <c r="AF76" s="66"/>
      <c r="AG76" s="52"/>
      <c r="AH76" s="52"/>
      <c r="AJ76" s="52"/>
      <c r="AK76" s="66">
        <f>YEAR(AQ60+1)</f>
        <v>2026</v>
      </c>
      <c r="AL76" s="66">
        <f>MONTH(AQ60+1)</f>
        <v>4</v>
      </c>
      <c r="AM76" s="66">
        <f>DAY(AQ60+1)</f>
        <v>11</v>
      </c>
      <c r="AN76" s="66"/>
      <c r="AO76" s="66"/>
      <c r="AP76" s="66"/>
      <c r="AQ76" s="66"/>
      <c r="AR76" s="52"/>
      <c r="AS76" s="52"/>
      <c r="AV76" s="52"/>
      <c r="AW76" s="66">
        <f>YEAR(BC60+1)</f>
        <v>2026</v>
      </c>
      <c r="AX76" s="66">
        <f>MONTH(BC60+1)</f>
        <v>6</v>
      </c>
      <c r="AY76" s="66">
        <f>DAY(BC60+1)</f>
        <v>6</v>
      </c>
      <c r="AZ76" s="66"/>
      <c r="BA76" s="66"/>
      <c r="BB76" s="66"/>
      <c r="BC76" s="66"/>
      <c r="BD76" s="52"/>
      <c r="BE76" s="52"/>
      <c r="BG76" s="52"/>
      <c r="BH76" s="66">
        <f>YEAR(BN60+1)</f>
        <v>2026</v>
      </c>
      <c r="BI76" s="66">
        <f>MONTH(BN60+1)</f>
        <v>8</v>
      </c>
      <c r="BJ76" s="66">
        <f>DAY(BN60+1)</f>
        <v>1</v>
      </c>
      <c r="BK76" s="66"/>
      <c r="BL76" s="66"/>
      <c r="BM76" s="66"/>
      <c r="BN76" s="66"/>
      <c r="BO76" s="52"/>
      <c r="BP76" s="52"/>
    </row>
    <row r="77" spans="1:74" ht="14.25" hidden="1" customHeight="1" x14ac:dyDescent="0.15">
      <c r="A77" s="52"/>
      <c r="B77" s="52"/>
      <c r="C77" s="67">
        <f>I60+1</f>
        <v>45955</v>
      </c>
      <c r="D77" s="67">
        <f>C77+1</f>
        <v>45956</v>
      </c>
      <c r="E77" s="67">
        <f t="shared" ref="E77:I77" si="49">D77+1</f>
        <v>45957</v>
      </c>
      <c r="F77" s="67">
        <f t="shared" si="49"/>
        <v>45958</v>
      </c>
      <c r="G77" s="67">
        <f t="shared" si="49"/>
        <v>45959</v>
      </c>
      <c r="H77" s="67">
        <f t="shared" si="49"/>
        <v>45960</v>
      </c>
      <c r="I77" s="67">
        <f t="shared" si="49"/>
        <v>45961</v>
      </c>
      <c r="J77" s="52"/>
      <c r="K77" s="52"/>
      <c r="L77" s="52"/>
      <c r="M77" s="52"/>
      <c r="N77" s="67">
        <f>T60+1</f>
        <v>46011</v>
      </c>
      <c r="O77" s="67">
        <f t="shared" ref="O77:T77" si="50">N77+1</f>
        <v>46012</v>
      </c>
      <c r="P77" s="67">
        <f t="shared" si="50"/>
        <v>46013</v>
      </c>
      <c r="Q77" s="67">
        <f t="shared" si="50"/>
        <v>46014</v>
      </c>
      <c r="R77" s="67">
        <f t="shared" si="50"/>
        <v>46015</v>
      </c>
      <c r="S77" s="67">
        <f t="shared" si="50"/>
        <v>46016</v>
      </c>
      <c r="T77" s="67">
        <f t="shared" si="50"/>
        <v>46017</v>
      </c>
      <c r="U77" s="52"/>
      <c r="V77" s="52"/>
      <c r="Y77" s="52"/>
      <c r="Z77" s="67">
        <f>AF60+1</f>
        <v>46067</v>
      </c>
      <c r="AA77" s="67">
        <f t="shared" ref="AA77:AF77" si="51">Z77+1</f>
        <v>46068</v>
      </c>
      <c r="AB77" s="67">
        <f t="shared" si="51"/>
        <v>46069</v>
      </c>
      <c r="AC77" s="67">
        <f t="shared" si="51"/>
        <v>46070</v>
      </c>
      <c r="AD77" s="67">
        <f t="shared" si="51"/>
        <v>46071</v>
      </c>
      <c r="AE77" s="67">
        <f t="shared" si="51"/>
        <v>46072</v>
      </c>
      <c r="AF77" s="67">
        <f t="shared" si="51"/>
        <v>46073</v>
      </c>
      <c r="AG77" s="52"/>
      <c r="AH77" s="52"/>
      <c r="AJ77" s="52"/>
      <c r="AK77" s="67">
        <f>AQ60+1</f>
        <v>46123</v>
      </c>
      <c r="AL77" s="67">
        <f t="shared" ref="AL77:AQ77" si="52">AK77+1</f>
        <v>46124</v>
      </c>
      <c r="AM77" s="67">
        <f t="shared" si="52"/>
        <v>46125</v>
      </c>
      <c r="AN77" s="67">
        <f t="shared" si="52"/>
        <v>46126</v>
      </c>
      <c r="AO77" s="67">
        <f t="shared" si="52"/>
        <v>46127</v>
      </c>
      <c r="AP77" s="67">
        <f t="shared" si="52"/>
        <v>46128</v>
      </c>
      <c r="AQ77" s="67">
        <f t="shared" si="52"/>
        <v>46129</v>
      </c>
      <c r="AR77" s="52"/>
      <c r="AS77" s="52"/>
      <c r="AV77" s="52"/>
      <c r="AW77" s="67">
        <f>BC60+1</f>
        <v>46179</v>
      </c>
      <c r="AX77" s="67">
        <f t="shared" ref="AX77:BC77" si="53">AW77+1</f>
        <v>46180</v>
      </c>
      <c r="AY77" s="67">
        <f t="shared" si="53"/>
        <v>46181</v>
      </c>
      <c r="AZ77" s="67">
        <f t="shared" si="53"/>
        <v>46182</v>
      </c>
      <c r="BA77" s="67">
        <f t="shared" si="53"/>
        <v>46183</v>
      </c>
      <c r="BB77" s="67">
        <f t="shared" si="53"/>
        <v>46184</v>
      </c>
      <c r="BC77" s="67">
        <f t="shared" si="53"/>
        <v>46185</v>
      </c>
      <c r="BD77" s="52"/>
      <c r="BE77" s="52"/>
      <c r="BG77" s="52"/>
      <c r="BH77" s="67">
        <f>BN60+1</f>
        <v>46235</v>
      </c>
      <c r="BI77" s="67">
        <f t="shared" ref="BI77:BN77" si="54">BH77+1</f>
        <v>46236</v>
      </c>
      <c r="BJ77" s="67">
        <f t="shared" si="54"/>
        <v>46237</v>
      </c>
      <c r="BK77" s="67">
        <f t="shared" si="54"/>
        <v>46238</v>
      </c>
      <c r="BL77" s="67">
        <f t="shared" si="54"/>
        <v>46239</v>
      </c>
      <c r="BM77" s="67">
        <f t="shared" si="54"/>
        <v>46240</v>
      </c>
      <c r="BN77" s="67">
        <f t="shared" si="54"/>
        <v>46241</v>
      </c>
      <c r="BO77" s="52"/>
      <c r="BP77" s="52"/>
    </row>
    <row r="78" spans="1:74" ht="14.25" customHeight="1" x14ac:dyDescent="0.15">
      <c r="A78" s="52"/>
      <c r="B78" s="68" t="s">
        <v>14</v>
      </c>
      <c r="C78" s="69">
        <f>DATE($C76,$D76,1)</f>
        <v>45931</v>
      </c>
      <c r="D78" s="70"/>
      <c r="E78" s="70"/>
      <c r="F78" s="70"/>
      <c r="G78" s="70"/>
      <c r="H78" s="70"/>
      <c r="I78" s="70"/>
      <c r="J78" s="70"/>
      <c r="K78" s="71"/>
      <c r="L78" s="52"/>
      <c r="M78" s="68" t="s">
        <v>14</v>
      </c>
      <c r="N78" s="69">
        <f>DATE($N76,$O76,1)</f>
        <v>45992</v>
      </c>
      <c r="O78" s="70"/>
      <c r="P78" s="70"/>
      <c r="Q78" s="70"/>
      <c r="R78" s="70"/>
      <c r="S78" s="70"/>
      <c r="T78" s="70"/>
      <c r="U78" s="70"/>
      <c r="V78" s="71"/>
      <c r="Y78" s="68" t="s">
        <v>14</v>
      </c>
      <c r="Z78" s="69">
        <f>DATE($Z76,$AA76,1)</f>
        <v>46054</v>
      </c>
      <c r="AA78" s="70"/>
      <c r="AB78" s="70"/>
      <c r="AC78" s="70"/>
      <c r="AD78" s="70"/>
      <c r="AE78" s="70"/>
      <c r="AF78" s="70"/>
      <c r="AG78" s="70"/>
      <c r="AH78" s="71"/>
      <c r="AJ78" s="68" t="s">
        <v>14</v>
      </c>
      <c r="AK78" s="69">
        <f>DATE($AK76,$AL76,1)</f>
        <v>46113</v>
      </c>
      <c r="AL78" s="70"/>
      <c r="AM78" s="70"/>
      <c r="AN78" s="70"/>
      <c r="AO78" s="70"/>
      <c r="AP78" s="70"/>
      <c r="AQ78" s="70"/>
      <c r="AR78" s="70"/>
      <c r="AS78" s="71"/>
      <c r="AV78" s="68" t="s">
        <v>14</v>
      </c>
      <c r="AW78" s="69">
        <f>DATE($AW76,$AX76,1)</f>
        <v>46174</v>
      </c>
      <c r="AX78" s="70"/>
      <c r="AY78" s="70"/>
      <c r="AZ78" s="70"/>
      <c r="BA78" s="70"/>
      <c r="BB78" s="70"/>
      <c r="BC78" s="70"/>
      <c r="BD78" s="70"/>
      <c r="BE78" s="71"/>
      <c r="BG78" s="68" t="s">
        <v>14</v>
      </c>
      <c r="BH78" s="69">
        <f>DATE($BH76,$BI76,1)</f>
        <v>46235</v>
      </c>
      <c r="BI78" s="70"/>
      <c r="BJ78" s="70"/>
      <c r="BK78" s="70"/>
      <c r="BL78" s="70"/>
      <c r="BM78" s="70"/>
      <c r="BN78" s="70"/>
      <c r="BO78" s="70"/>
      <c r="BP78" s="71"/>
    </row>
    <row r="79" spans="1:74" ht="14.25" customHeight="1" x14ac:dyDescent="0.15">
      <c r="A79" s="52"/>
      <c r="B79" s="72" t="s">
        <v>59</v>
      </c>
      <c r="C79" s="73">
        <f>IF(I60&lt;$G$5,I62+1,"")</f>
        <v>45955</v>
      </c>
      <c r="D79" s="74">
        <f t="shared" ref="D79:I79" si="55">IF(C77&lt;$G$5,C79+1,"")</f>
        <v>45956</v>
      </c>
      <c r="E79" s="74">
        <f t="shared" si="55"/>
        <v>45957</v>
      </c>
      <c r="F79" s="74">
        <f t="shared" si="55"/>
        <v>45958</v>
      </c>
      <c r="G79" s="74">
        <f t="shared" si="55"/>
        <v>45959</v>
      </c>
      <c r="H79" s="74">
        <f>IF(G77&lt;$G$5,G79+1,"")</f>
        <v>45960</v>
      </c>
      <c r="I79" s="74">
        <f t="shared" si="55"/>
        <v>45961</v>
      </c>
      <c r="J79" s="75" t="s">
        <v>16</v>
      </c>
      <c r="K79" s="76">
        <f>COUNTIFS(C80:I80,"土",C81:I81,"")+COUNTIFS(C80:I80,"日",C81:I81,"")</f>
        <v>2</v>
      </c>
      <c r="L79" s="52"/>
      <c r="M79" s="72" t="s">
        <v>59</v>
      </c>
      <c r="N79" s="73">
        <f>IF(T60&lt;$G$5,T62+1,"")</f>
        <v>46011</v>
      </c>
      <c r="O79" s="74">
        <f t="shared" ref="O79:T79" si="56">IF(N77&lt;$G$5,N79+1,"")</f>
        <v>46012</v>
      </c>
      <c r="P79" s="74">
        <f t="shared" si="56"/>
        <v>46013</v>
      </c>
      <c r="Q79" s="74">
        <f t="shared" si="56"/>
        <v>46014</v>
      </c>
      <c r="R79" s="74">
        <f t="shared" si="56"/>
        <v>46015</v>
      </c>
      <c r="S79" s="74">
        <f t="shared" si="56"/>
        <v>46016</v>
      </c>
      <c r="T79" s="74">
        <f t="shared" si="56"/>
        <v>46017</v>
      </c>
      <c r="U79" s="75" t="s">
        <v>16</v>
      </c>
      <c r="V79" s="76">
        <f>COUNTIFS(N80:T80,"土",N81:T81,"")+COUNTIFS(N80:T80,"日",N81:T81,"")</f>
        <v>2</v>
      </c>
      <c r="Y79" s="72" t="s">
        <v>59</v>
      </c>
      <c r="Z79" s="73" t="str">
        <f>IF(AF60&lt;$G$5,AF62+1,"")</f>
        <v/>
      </c>
      <c r="AA79" s="74" t="str">
        <f t="shared" ref="AA79:AF79" si="57">IF(Z77&lt;$G$5,Z79+1,"")</f>
        <v/>
      </c>
      <c r="AB79" s="74" t="str">
        <f t="shared" si="57"/>
        <v/>
      </c>
      <c r="AC79" s="74" t="str">
        <f t="shared" si="57"/>
        <v/>
      </c>
      <c r="AD79" s="74" t="str">
        <f t="shared" si="57"/>
        <v/>
      </c>
      <c r="AE79" s="74" t="str">
        <f t="shared" si="57"/>
        <v/>
      </c>
      <c r="AF79" s="74" t="str">
        <f t="shared" si="57"/>
        <v/>
      </c>
      <c r="AG79" s="75" t="s">
        <v>16</v>
      </c>
      <c r="AH79" s="76">
        <f>COUNTIFS(Z80:AF80,"土",Z81:AF81,"")+COUNTIFS(Z80:AF80,"日",Z81:AF81,"")</f>
        <v>0</v>
      </c>
      <c r="AJ79" s="72" t="s">
        <v>59</v>
      </c>
      <c r="AK79" s="73" t="str">
        <f>IF(AQ60&lt;$G$5,AQ62+1,"")</f>
        <v/>
      </c>
      <c r="AL79" s="74" t="str">
        <f t="shared" ref="AL79:AQ79" si="58">IF(AK77&lt;$G$5,AK79+1,"")</f>
        <v/>
      </c>
      <c r="AM79" s="74" t="str">
        <f t="shared" si="58"/>
        <v/>
      </c>
      <c r="AN79" s="74" t="str">
        <f t="shared" si="58"/>
        <v/>
      </c>
      <c r="AO79" s="74" t="str">
        <f t="shared" si="58"/>
        <v/>
      </c>
      <c r="AP79" s="74" t="str">
        <f t="shared" si="58"/>
        <v/>
      </c>
      <c r="AQ79" s="74" t="str">
        <f t="shared" si="58"/>
        <v/>
      </c>
      <c r="AR79" s="75" t="s">
        <v>16</v>
      </c>
      <c r="AS79" s="76">
        <f>COUNTIFS(AK80:AQ80,"土",AK81:AQ81,"")+COUNTIFS(AK80:AQ80,"日",AK81:AQ81,"")</f>
        <v>0</v>
      </c>
      <c r="AV79" s="72" t="s">
        <v>59</v>
      </c>
      <c r="AW79" s="73" t="str">
        <f>IF(BC60&lt;$G$5,BC62+1,"")</f>
        <v/>
      </c>
      <c r="AX79" s="74" t="str">
        <f t="shared" ref="AX79:BC79" si="59">IF(AW77&lt;$G$5,AW79+1,"")</f>
        <v/>
      </c>
      <c r="AY79" s="74" t="str">
        <f t="shared" si="59"/>
        <v/>
      </c>
      <c r="AZ79" s="74" t="str">
        <f t="shared" si="59"/>
        <v/>
      </c>
      <c r="BA79" s="74" t="str">
        <f t="shared" si="59"/>
        <v/>
      </c>
      <c r="BB79" s="74" t="str">
        <f t="shared" si="59"/>
        <v/>
      </c>
      <c r="BC79" s="74" t="str">
        <f t="shared" si="59"/>
        <v/>
      </c>
      <c r="BD79" s="75" t="s">
        <v>16</v>
      </c>
      <c r="BE79" s="76">
        <f>COUNTIFS(AW80:BC80,"土",AW81:BC81,"")+COUNTIFS(AW80:BC80,"日",AW81:BC81,"")</f>
        <v>0</v>
      </c>
      <c r="BG79" s="72" t="s">
        <v>59</v>
      </c>
      <c r="BH79" s="73" t="str">
        <f>IF(BN60&lt;$G$5,BN62+1,"")</f>
        <v/>
      </c>
      <c r="BI79" s="74" t="str">
        <f t="shared" ref="BI79:BN79" si="60">IF(BH77&lt;$G$5,BH79+1,"")</f>
        <v/>
      </c>
      <c r="BJ79" s="74" t="str">
        <f t="shared" si="60"/>
        <v/>
      </c>
      <c r="BK79" s="74" t="str">
        <f t="shared" si="60"/>
        <v/>
      </c>
      <c r="BL79" s="74" t="str">
        <f t="shared" si="60"/>
        <v/>
      </c>
      <c r="BM79" s="74" t="str">
        <f t="shared" si="60"/>
        <v/>
      </c>
      <c r="BN79" s="74" t="str">
        <f t="shared" si="60"/>
        <v/>
      </c>
      <c r="BO79" s="75" t="s">
        <v>16</v>
      </c>
      <c r="BP79" s="76">
        <f>COUNTIFS(BH80:BN80,"土",BH81:BN81,"")+COUNTIFS(BH80:BN80,"日",BH81:BN81,"")</f>
        <v>0</v>
      </c>
    </row>
    <row r="80" spans="1:74" ht="14.25" customHeight="1" x14ac:dyDescent="0.15">
      <c r="A80" s="52"/>
      <c r="B80" s="72" t="s">
        <v>5</v>
      </c>
      <c r="C80" s="77" t="str">
        <f>IF(C79="","","土")</f>
        <v>土</v>
      </c>
      <c r="D80" s="77" t="str">
        <f>IF(D79="","","日")</f>
        <v>日</v>
      </c>
      <c r="E80" s="77" t="str">
        <f>IF(E79="","","月")</f>
        <v>月</v>
      </c>
      <c r="F80" s="77" t="str">
        <f>IF(F79="","","火")</f>
        <v>火</v>
      </c>
      <c r="G80" s="77" t="str">
        <f>IF(G79="","","水")</f>
        <v>水</v>
      </c>
      <c r="H80" s="77" t="str">
        <f>IF(H79="","","木")</f>
        <v>木</v>
      </c>
      <c r="I80" s="77" t="str">
        <f>IF(I79="","","金")</f>
        <v>金</v>
      </c>
      <c r="J80" s="78" t="s">
        <v>60</v>
      </c>
      <c r="K80" s="79">
        <f>COUNTIF(C81:I81,"夏休")+COUNTIF(C81:I81,"冬休")+COUNTIF(C81:I81,"中止")+COUNTIF(C81:I81,"制作中")</f>
        <v>0</v>
      </c>
      <c r="L80" s="52"/>
      <c r="M80" s="72" t="s">
        <v>5</v>
      </c>
      <c r="N80" s="77" t="str">
        <f>IF(N79="","","土")</f>
        <v>土</v>
      </c>
      <c r="O80" s="77" t="str">
        <f>IF(O79="","","日")</f>
        <v>日</v>
      </c>
      <c r="P80" s="77" t="str">
        <f>IF(P79="","","月")</f>
        <v>月</v>
      </c>
      <c r="Q80" s="77" t="str">
        <f>IF(Q79="","","火")</f>
        <v>火</v>
      </c>
      <c r="R80" s="77" t="str">
        <f>IF(R79="","","水")</f>
        <v>水</v>
      </c>
      <c r="S80" s="77" t="str">
        <f>IF(S79="","","木")</f>
        <v>木</v>
      </c>
      <c r="T80" s="77" t="str">
        <f>IF(T79="","","金")</f>
        <v>金</v>
      </c>
      <c r="U80" s="78" t="s">
        <v>60</v>
      </c>
      <c r="V80" s="79">
        <f>COUNTIF(N81:T81,"夏休")+COUNTIF(N81:T81,"冬休")+COUNTIF(N81:T81,"中止")+COUNTIF(N81:T81,"制作中")</f>
        <v>0</v>
      </c>
      <c r="Y80" s="72" t="s">
        <v>5</v>
      </c>
      <c r="Z80" s="77" t="str">
        <f>IF(Z79="","","土")</f>
        <v/>
      </c>
      <c r="AA80" s="77" t="str">
        <f>IF(AA79="","","日")</f>
        <v/>
      </c>
      <c r="AB80" s="77" t="str">
        <f>IF(AB79="","","月")</f>
        <v/>
      </c>
      <c r="AC80" s="77" t="str">
        <f>IF(AC79="","","火")</f>
        <v/>
      </c>
      <c r="AD80" s="77" t="str">
        <f>IF(AD79="","","水")</f>
        <v/>
      </c>
      <c r="AE80" s="77" t="str">
        <f>IF(AE79="","","木")</f>
        <v/>
      </c>
      <c r="AF80" s="77" t="str">
        <f>IF(AF79="","","金")</f>
        <v/>
      </c>
      <c r="AG80" s="78" t="s">
        <v>60</v>
      </c>
      <c r="AH80" s="79">
        <f>COUNTIF(Z81:AF81,"夏休")+COUNTIF(Z81:AF81,"冬休")+COUNTIF(Z81:AF81,"中止")+COUNTIF(Z81:AF81,"制作中")</f>
        <v>0</v>
      </c>
      <c r="AJ80" s="72" t="s">
        <v>5</v>
      </c>
      <c r="AK80" s="77" t="str">
        <f>IF(AK79="","","土")</f>
        <v/>
      </c>
      <c r="AL80" s="77" t="str">
        <f>IF(AL79="","","日")</f>
        <v/>
      </c>
      <c r="AM80" s="77" t="str">
        <f>IF(AM79="","","月")</f>
        <v/>
      </c>
      <c r="AN80" s="77" t="str">
        <f>IF(AN79="","","火")</f>
        <v/>
      </c>
      <c r="AO80" s="77" t="str">
        <f>IF(AO79="","","水")</f>
        <v/>
      </c>
      <c r="AP80" s="77" t="str">
        <f>IF(AP79="","","木")</f>
        <v/>
      </c>
      <c r="AQ80" s="77" t="str">
        <f>IF(AQ79="","","金")</f>
        <v/>
      </c>
      <c r="AR80" s="78" t="s">
        <v>60</v>
      </c>
      <c r="AS80" s="79">
        <f>COUNTIF(AK81:AQ81,"夏休")+COUNTIF(AK81:AQ81,"冬休")+COUNTIF(AK81:AQ81,"中止")+COUNTIF(AK81:AQ81,"制作中")</f>
        <v>0</v>
      </c>
      <c r="AV80" s="72" t="s">
        <v>5</v>
      </c>
      <c r="AW80" s="77" t="str">
        <f>IF(AW79="","","土")</f>
        <v/>
      </c>
      <c r="AX80" s="77" t="str">
        <f>IF(AX79="","","日")</f>
        <v/>
      </c>
      <c r="AY80" s="77" t="str">
        <f>IF(AY79="","","月")</f>
        <v/>
      </c>
      <c r="AZ80" s="77" t="str">
        <f>IF(AZ79="","","火")</f>
        <v/>
      </c>
      <c r="BA80" s="77" t="str">
        <f>IF(BA79="","","水")</f>
        <v/>
      </c>
      <c r="BB80" s="77" t="str">
        <f>IF(BB79="","","木")</f>
        <v/>
      </c>
      <c r="BC80" s="77" t="str">
        <f>IF(BC79="","","金")</f>
        <v/>
      </c>
      <c r="BD80" s="78" t="s">
        <v>60</v>
      </c>
      <c r="BE80" s="79">
        <f>COUNTIF(AW81:BC81,"夏休")+COUNTIF(AW81:BC81,"冬休")+COUNTIF(AW81:BC81,"中止")+COUNTIF(AW81:BC81,"制作中")</f>
        <v>0</v>
      </c>
      <c r="BG80" s="72" t="s">
        <v>5</v>
      </c>
      <c r="BH80" s="77" t="str">
        <f>IF(BH79="","","土")</f>
        <v/>
      </c>
      <c r="BI80" s="77" t="str">
        <f>IF(BI79="","","日")</f>
        <v/>
      </c>
      <c r="BJ80" s="77" t="str">
        <f>IF(BJ79="","","月")</f>
        <v/>
      </c>
      <c r="BK80" s="77" t="str">
        <f>IF(BK79="","","火")</f>
        <v/>
      </c>
      <c r="BL80" s="77" t="str">
        <f>IF(BL79="","","水")</f>
        <v/>
      </c>
      <c r="BM80" s="77" t="str">
        <f>IF(BM79="","","木")</f>
        <v/>
      </c>
      <c r="BN80" s="77" t="str">
        <f>IF(BN79="","","金")</f>
        <v/>
      </c>
      <c r="BO80" s="78" t="s">
        <v>60</v>
      </c>
      <c r="BP80" s="79">
        <f>COUNTIF(BH81:BN81,"夏休")+COUNTIF(BH81:BN81,"冬休")+COUNTIF(BH81:BN81,"中止")+COUNTIF(BH81:BN81,"制作中")</f>
        <v>0</v>
      </c>
    </row>
    <row r="81" spans="1:74" ht="14.25" customHeight="1" x14ac:dyDescent="0.15">
      <c r="A81" s="52"/>
      <c r="B81" s="166" t="s">
        <v>60</v>
      </c>
      <c r="C81" s="167"/>
      <c r="D81" s="169"/>
      <c r="E81" s="169"/>
      <c r="F81" s="169"/>
      <c r="G81" s="169"/>
      <c r="H81" s="169"/>
      <c r="I81" s="174"/>
      <c r="J81" s="78" t="s">
        <v>2</v>
      </c>
      <c r="K81" s="79">
        <f>COUNT(C79:I79)-K80</f>
        <v>7</v>
      </c>
      <c r="L81" s="52"/>
      <c r="M81" s="166" t="s">
        <v>60</v>
      </c>
      <c r="N81" s="167"/>
      <c r="O81" s="169"/>
      <c r="P81" s="169"/>
      <c r="Q81" s="169"/>
      <c r="R81" s="169"/>
      <c r="S81" s="169"/>
      <c r="T81" s="174"/>
      <c r="U81" s="78" t="s">
        <v>2</v>
      </c>
      <c r="V81" s="79">
        <f>COUNT(N79:T79)-V80</f>
        <v>7</v>
      </c>
      <c r="Y81" s="166" t="s">
        <v>60</v>
      </c>
      <c r="Z81" s="167"/>
      <c r="AA81" s="169"/>
      <c r="AB81" s="169"/>
      <c r="AC81" s="169"/>
      <c r="AD81" s="169"/>
      <c r="AE81" s="169"/>
      <c r="AF81" s="174"/>
      <c r="AG81" s="78" t="s">
        <v>2</v>
      </c>
      <c r="AH81" s="79">
        <f>COUNT(Z79:AF79)-AH80</f>
        <v>0</v>
      </c>
      <c r="AJ81" s="166" t="s">
        <v>60</v>
      </c>
      <c r="AK81" s="167"/>
      <c r="AL81" s="169"/>
      <c r="AM81" s="169"/>
      <c r="AN81" s="169"/>
      <c r="AO81" s="169"/>
      <c r="AP81" s="169"/>
      <c r="AQ81" s="174"/>
      <c r="AR81" s="78" t="s">
        <v>2</v>
      </c>
      <c r="AS81" s="79">
        <f>COUNT(AK79:AQ79)-AS80</f>
        <v>0</v>
      </c>
      <c r="AV81" s="166" t="s">
        <v>60</v>
      </c>
      <c r="AW81" s="167"/>
      <c r="AX81" s="169"/>
      <c r="AY81" s="169"/>
      <c r="AZ81" s="169"/>
      <c r="BA81" s="169"/>
      <c r="BB81" s="169"/>
      <c r="BC81" s="174"/>
      <c r="BD81" s="78" t="s">
        <v>2</v>
      </c>
      <c r="BE81" s="80">
        <f>COUNT(AW79:BC79)-BE80</f>
        <v>0</v>
      </c>
      <c r="BG81" s="166" t="s">
        <v>60</v>
      </c>
      <c r="BH81" s="167"/>
      <c r="BI81" s="169"/>
      <c r="BJ81" s="169"/>
      <c r="BK81" s="169"/>
      <c r="BL81" s="169"/>
      <c r="BM81" s="169"/>
      <c r="BN81" s="174"/>
      <c r="BO81" s="78" t="s">
        <v>2</v>
      </c>
      <c r="BP81" s="79">
        <f>COUNT(BH79:BN79)-BP80</f>
        <v>0</v>
      </c>
    </row>
    <row r="82" spans="1:74" ht="14.25" customHeight="1" x14ac:dyDescent="0.15">
      <c r="A82" s="52"/>
      <c r="B82" s="166"/>
      <c r="C82" s="168"/>
      <c r="D82" s="170"/>
      <c r="E82" s="170"/>
      <c r="F82" s="170"/>
      <c r="G82" s="170"/>
      <c r="H82" s="170"/>
      <c r="I82" s="175"/>
      <c r="J82" s="78" t="s">
        <v>6</v>
      </c>
      <c r="K82" s="79">
        <f>COUNTIF(C83:I84,"休")</f>
        <v>2</v>
      </c>
      <c r="L82" s="52"/>
      <c r="M82" s="166"/>
      <c r="N82" s="168"/>
      <c r="O82" s="170"/>
      <c r="P82" s="170"/>
      <c r="Q82" s="170"/>
      <c r="R82" s="170"/>
      <c r="S82" s="170"/>
      <c r="T82" s="175"/>
      <c r="U82" s="78" t="s">
        <v>6</v>
      </c>
      <c r="V82" s="79">
        <f>COUNTIF(N83:T84,"休")</f>
        <v>2</v>
      </c>
      <c r="Y82" s="166"/>
      <c r="Z82" s="168"/>
      <c r="AA82" s="170"/>
      <c r="AB82" s="170"/>
      <c r="AC82" s="170"/>
      <c r="AD82" s="170"/>
      <c r="AE82" s="170"/>
      <c r="AF82" s="175"/>
      <c r="AG82" s="78" t="s">
        <v>6</v>
      </c>
      <c r="AH82" s="79">
        <f>COUNTIF(Z83:AF84,"休")</f>
        <v>0</v>
      </c>
      <c r="AJ82" s="166"/>
      <c r="AK82" s="168"/>
      <c r="AL82" s="170"/>
      <c r="AM82" s="170"/>
      <c r="AN82" s="170"/>
      <c r="AO82" s="170"/>
      <c r="AP82" s="170"/>
      <c r="AQ82" s="175"/>
      <c r="AR82" s="78" t="s">
        <v>6</v>
      </c>
      <c r="AS82" s="79">
        <f>COUNTIF(AK83:AQ84,"休")</f>
        <v>0</v>
      </c>
      <c r="AV82" s="166"/>
      <c r="AW82" s="168"/>
      <c r="AX82" s="170"/>
      <c r="AY82" s="170"/>
      <c r="AZ82" s="170"/>
      <c r="BA82" s="170"/>
      <c r="BB82" s="170"/>
      <c r="BC82" s="175"/>
      <c r="BD82" s="78" t="s">
        <v>6</v>
      </c>
      <c r="BE82" s="79">
        <f>COUNTIF(AW83:BC84,"休")</f>
        <v>0</v>
      </c>
      <c r="BG82" s="166"/>
      <c r="BH82" s="168"/>
      <c r="BI82" s="170"/>
      <c r="BJ82" s="170"/>
      <c r="BK82" s="170"/>
      <c r="BL82" s="170"/>
      <c r="BM82" s="170"/>
      <c r="BN82" s="175"/>
      <c r="BO82" s="78" t="s">
        <v>6</v>
      </c>
      <c r="BP82" s="79">
        <f>COUNTIF(BH83:BN84,"休")</f>
        <v>0</v>
      </c>
    </row>
    <row r="83" spans="1:74" ht="14.25" customHeight="1" x14ac:dyDescent="0.15">
      <c r="A83" s="52"/>
      <c r="B83" s="166" t="s">
        <v>0</v>
      </c>
      <c r="C83" s="176" t="s">
        <v>23</v>
      </c>
      <c r="D83" s="177" t="s">
        <v>23</v>
      </c>
      <c r="E83" s="177"/>
      <c r="F83" s="177"/>
      <c r="G83" s="177"/>
      <c r="H83" s="177"/>
      <c r="I83" s="178"/>
      <c r="J83" s="78" t="s">
        <v>8</v>
      </c>
      <c r="K83" s="82">
        <f>K82/K81</f>
        <v>0.2857142857142857</v>
      </c>
      <c r="L83" s="52"/>
      <c r="M83" s="166" t="s">
        <v>0</v>
      </c>
      <c r="N83" s="176" t="s">
        <v>23</v>
      </c>
      <c r="O83" s="177" t="s">
        <v>23</v>
      </c>
      <c r="P83" s="177"/>
      <c r="Q83" s="177"/>
      <c r="R83" s="177"/>
      <c r="S83" s="177"/>
      <c r="T83" s="178"/>
      <c r="U83" s="78" t="s">
        <v>8</v>
      </c>
      <c r="V83" s="82">
        <f>V82/V81</f>
        <v>0.2857142857142857</v>
      </c>
      <c r="Y83" s="166" t="s">
        <v>0</v>
      </c>
      <c r="Z83" s="176"/>
      <c r="AA83" s="177"/>
      <c r="AB83" s="177"/>
      <c r="AC83" s="177"/>
      <c r="AD83" s="177"/>
      <c r="AE83" s="177"/>
      <c r="AF83" s="178"/>
      <c r="AG83" s="78" t="s">
        <v>8</v>
      </c>
      <c r="AH83" s="82" t="e">
        <f>AH82/AH81</f>
        <v>#DIV/0!</v>
      </c>
      <c r="AJ83" s="166" t="s">
        <v>0</v>
      </c>
      <c r="AK83" s="176"/>
      <c r="AL83" s="177"/>
      <c r="AM83" s="177"/>
      <c r="AN83" s="177"/>
      <c r="AO83" s="177"/>
      <c r="AP83" s="177"/>
      <c r="AQ83" s="178"/>
      <c r="AR83" s="78" t="s">
        <v>8</v>
      </c>
      <c r="AS83" s="82" t="e">
        <f>AS82/AS81</f>
        <v>#DIV/0!</v>
      </c>
      <c r="AV83" s="166" t="s">
        <v>0</v>
      </c>
      <c r="AW83" s="176"/>
      <c r="AX83" s="177"/>
      <c r="AY83" s="177"/>
      <c r="AZ83" s="177"/>
      <c r="BA83" s="177"/>
      <c r="BB83" s="177"/>
      <c r="BC83" s="178"/>
      <c r="BD83" s="78" t="s">
        <v>8</v>
      </c>
      <c r="BE83" s="82" t="e">
        <f>BE82/BE81</f>
        <v>#DIV/0!</v>
      </c>
      <c r="BG83" s="166" t="s">
        <v>0</v>
      </c>
      <c r="BH83" s="176"/>
      <c r="BI83" s="177"/>
      <c r="BJ83" s="177"/>
      <c r="BK83" s="177"/>
      <c r="BL83" s="177"/>
      <c r="BM83" s="177"/>
      <c r="BN83" s="178"/>
      <c r="BO83" s="78" t="s">
        <v>8</v>
      </c>
      <c r="BP83" s="82" t="e">
        <f>BP82/BP81</f>
        <v>#DIV/0!</v>
      </c>
    </row>
    <row r="84" spans="1:74" ht="14.25" customHeight="1" x14ac:dyDescent="0.15">
      <c r="A84" s="52"/>
      <c r="B84" s="166"/>
      <c r="C84" s="176"/>
      <c r="D84" s="177"/>
      <c r="E84" s="177"/>
      <c r="F84" s="177"/>
      <c r="G84" s="177"/>
      <c r="H84" s="177"/>
      <c r="I84" s="178"/>
      <c r="J84" s="78" t="s">
        <v>9</v>
      </c>
      <c r="K84" s="79">
        <f>COUNTA(C85:I85)</f>
        <v>2</v>
      </c>
      <c r="L84" s="52"/>
      <c r="M84" s="166"/>
      <c r="N84" s="176"/>
      <c r="O84" s="177"/>
      <c r="P84" s="177"/>
      <c r="Q84" s="177"/>
      <c r="R84" s="177"/>
      <c r="S84" s="177"/>
      <c r="T84" s="178"/>
      <c r="U84" s="78" t="s">
        <v>9</v>
      </c>
      <c r="V84" s="79">
        <f>COUNTA(N85:T85)</f>
        <v>2</v>
      </c>
      <c r="Y84" s="166"/>
      <c r="Z84" s="176"/>
      <c r="AA84" s="177"/>
      <c r="AB84" s="177"/>
      <c r="AC84" s="177"/>
      <c r="AD84" s="177"/>
      <c r="AE84" s="177"/>
      <c r="AF84" s="178"/>
      <c r="AG84" s="78" t="s">
        <v>9</v>
      </c>
      <c r="AH84" s="79">
        <f>COUNTA(Z85:AF85)</f>
        <v>0</v>
      </c>
      <c r="AJ84" s="166"/>
      <c r="AK84" s="176"/>
      <c r="AL84" s="177"/>
      <c r="AM84" s="177"/>
      <c r="AN84" s="177"/>
      <c r="AO84" s="177"/>
      <c r="AP84" s="177"/>
      <c r="AQ84" s="178"/>
      <c r="AR84" s="78" t="s">
        <v>9</v>
      </c>
      <c r="AS84" s="79">
        <f>COUNTA(AK85:AQ85)</f>
        <v>0</v>
      </c>
      <c r="AV84" s="166"/>
      <c r="AW84" s="176"/>
      <c r="AX84" s="177"/>
      <c r="AY84" s="177"/>
      <c r="AZ84" s="177"/>
      <c r="BA84" s="177"/>
      <c r="BB84" s="177"/>
      <c r="BC84" s="178"/>
      <c r="BD84" s="78" t="s">
        <v>9</v>
      </c>
      <c r="BE84" s="79">
        <f>COUNTA(AW85:BC85)</f>
        <v>0</v>
      </c>
      <c r="BG84" s="166"/>
      <c r="BH84" s="176"/>
      <c r="BI84" s="177"/>
      <c r="BJ84" s="177"/>
      <c r="BK84" s="177"/>
      <c r="BL84" s="177"/>
      <c r="BM84" s="177"/>
      <c r="BN84" s="178"/>
      <c r="BO84" s="78" t="s">
        <v>9</v>
      </c>
      <c r="BP84" s="79">
        <f>COUNTA(BH85:BN85)</f>
        <v>0</v>
      </c>
    </row>
    <row r="85" spans="1:74" ht="14.25" customHeight="1" x14ac:dyDescent="0.15">
      <c r="A85" s="52"/>
      <c r="B85" s="166" t="s">
        <v>7</v>
      </c>
      <c r="C85" s="176" t="s">
        <v>23</v>
      </c>
      <c r="D85" s="177" t="s">
        <v>23</v>
      </c>
      <c r="E85" s="177"/>
      <c r="F85" s="177"/>
      <c r="G85" s="177"/>
      <c r="H85" s="177"/>
      <c r="I85" s="178"/>
      <c r="J85" s="78" t="s">
        <v>4</v>
      </c>
      <c r="K85" s="82">
        <f>K84/K81</f>
        <v>0.2857142857142857</v>
      </c>
      <c r="L85" s="52"/>
      <c r="M85" s="166" t="s">
        <v>7</v>
      </c>
      <c r="N85" s="176" t="s">
        <v>23</v>
      </c>
      <c r="O85" s="177" t="s">
        <v>23</v>
      </c>
      <c r="P85" s="177"/>
      <c r="Q85" s="177"/>
      <c r="R85" s="177"/>
      <c r="S85" s="177"/>
      <c r="T85" s="178"/>
      <c r="U85" s="78" t="s">
        <v>4</v>
      </c>
      <c r="V85" s="82">
        <f>V84/V81</f>
        <v>0.2857142857142857</v>
      </c>
      <c r="Y85" s="166" t="s">
        <v>7</v>
      </c>
      <c r="Z85" s="176"/>
      <c r="AA85" s="177"/>
      <c r="AB85" s="177"/>
      <c r="AC85" s="177"/>
      <c r="AD85" s="177"/>
      <c r="AE85" s="177"/>
      <c r="AF85" s="178"/>
      <c r="AG85" s="78" t="s">
        <v>4</v>
      </c>
      <c r="AH85" s="82" t="e">
        <f>AH84/AH81</f>
        <v>#DIV/0!</v>
      </c>
      <c r="AJ85" s="166" t="s">
        <v>7</v>
      </c>
      <c r="AK85" s="176"/>
      <c r="AL85" s="177"/>
      <c r="AM85" s="177"/>
      <c r="AN85" s="177"/>
      <c r="AO85" s="177"/>
      <c r="AP85" s="177"/>
      <c r="AQ85" s="178"/>
      <c r="AR85" s="78" t="s">
        <v>4</v>
      </c>
      <c r="AS85" s="82" t="e">
        <f>AS84/AS81</f>
        <v>#DIV/0!</v>
      </c>
      <c r="AV85" s="166" t="s">
        <v>7</v>
      </c>
      <c r="AW85" s="176"/>
      <c r="AX85" s="177"/>
      <c r="AY85" s="177"/>
      <c r="AZ85" s="177"/>
      <c r="BA85" s="177"/>
      <c r="BB85" s="177"/>
      <c r="BC85" s="178"/>
      <c r="BD85" s="78" t="s">
        <v>4</v>
      </c>
      <c r="BE85" s="82" t="e">
        <f>BE84/BE81</f>
        <v>#DIV/0!</v>
      </c>
      <c r="BG85" s="166" t="s">
        <v>7</v>
      </c>
      <c r="BH85" s="176"/>
      <c r="BI85" s="177"/>
      <c r="BJ85" s="177"/>
      <c r="BK85" s="177"/>
      <c r="BL85" s="177"/>
      <c r="BM85" s="177"/>
      <c r="BN85" s="178"/>
      <c r="BO85" s="78" t="s">
        <v>4</v>
      </c>
      <c r="BP85" s="82" t="e">
        <f>BP84/BP81</f>
        <v>#DIV/0!</v>
      </c>
    </row>
    <row r="86" spans="1:74" ht="14.25" customHeight="1" x14ac:dyDescent="0.15">
      <c r="A86" s="52"/>
      <c r="B86" s="181"/>
      <c r="C86" s="179"/>
      <c r="D86" s="180"/>
      <c r="E86" s="180"/>
      <c r="F86" s="180"/>
      <c r="G86" s="180"/>
      <c r="H86" s="180"/>
      <c r="I86" s="182"/>
      <c r="J86" s="84" t="s">
        <v>61</v>
      </c>
      <c r="K86" s="83" t="str">
        <f>IF(1&gt;K79,"対象外",IF(K84&gt;=K79,"OK","NG"))</f>
        <v>OK</v>
      </c>
      <c r="L86" s="52"/>
      <c r="M86" s="181"/>
      <c r="N86" s="179"/>
      <c r="O86" s="180"/>
      <c r="P86" s="180"/>
      <c r="Q86" s="180"/>
      <c r="R86" s="180"/>
      <c r="S86" s="180"/>
      <c r="T86" s="182"/>
      <c r="U86" s="84" t="s">
        <v>61</v>
      </c>
      <c r="V86" s="83" t="str">
        <f>IF(1&gt;V79,"対象外",IF(V84&gt;=V79,"OK","NG"))</f>
        <v>OK</v>
      </c>
      <c r="Y86" s="181"/>
      <c r="Z86" s="179"/>
      <c r="AA86" s="180"/>
      <c r="AB86" s="180"/>
      <c r="AC86" s="180"/>
      <c r="AD86" s="180"/>
      <c r="AE86" s="180"/>
      <c r="AF86" s="182"/>
      <c r="AG86" s="84" t="s">
        <v>61</v>
      </c>
      <c r="AH86" s="83" t="str">
        <f>IF(1&gt;AH79,"対象外",IF(AH84&gt;=AH79,"OK","NG"))</f>
        <v>対象外</v>
      </c>
      <c r="AJ86" s="181"/>
      <c r="AK86" s="179"/>
      <c r="AL86" s="180"/>
      <c r="AM86" s="180"/>
      <c r="AN86" s="180"/>
      <c r="AO86" s="180"/>
      <c r="AP86" s="180"/>
      <c r="AQ86" s="182"/>
      <c r="AR86" s="84" t="s">
        <v>61</v>
      </c>
      <c r="AS86" s="83" t="str">
        <f>IF(1&gt;AS79,"対象外",IF(AS84&gt;=AS79,"OK","NG"))</f>
        <v>対象外</v>
      </c>
      <c r="AV86" s="181"/>
      <c r="AW86" s="179"/>
      <c r="AX86" s="180"/>
      <c r="AY86" s="180"/>
      <c r="AZ86" s="180"/>
      <c r="BA86" s="180"/>
      <c r="BB86" s="180"/>
      <c r="BC86" s="182"/>
      <c r="BD86" s="84" t="s">
        <v>61</v>
      </c>
      <c r="BE86" s="83" t="str">
        <f>IF(1&gt;BE79,"対象外",IF(BE84&gt;=BE79,"OK","NG"))</f>
        <v>対象外</v>
      </c>
      <c r="BG86" s="181"/>
      <c r="BH86" s="179"/>
      <c r="BI86" s="180"/>
      <c r="BJ86" s="180"/>
      <c r="BK86" s="180"/>
      <c r="BL86" s="180"/>
      <c r="BM86" s="180"/>
      <c r="BN86" s="182"/>
      <c r="BO86" s="84" t="s">
        <v>61</v>
      </c>
      <c r="BP86" s="83" t="str">
        <f>IF(1&gt;BP79,"対象外",IF(BP84&gt;=BP79,"OK","NG"))</f>
        <v>対象外</v>
      </c>
      <c r="BV86" s="54" t="str">
        <f t="shared" ref="BV86:BV141" si="61">IF(COUNTIF(K85:BP86,"NG")&gt;=1,"NG","OK")</f>
        <v>OK</v>
      </c>
    </row>
    <row r="87" spans="1:74" ht="14.25" hidden="1" customHeight="1" x14ac:dyDescent="0.15">
      <c r="A87" s="52"/>
      <c r="B87" s="56"/>
      <c r="C87" s="56"/>
      <c r="D87" s="56"/>
      <c r="E87" s="56"/>
      <c r="F87" s="56"/>
      <c r="G87" s="56"/>
      <c r="H87" s="85">
        <f>IF(AND(DAY(H79)&gt;=22,DAY(H79)&lt;=28,H80="土"),1,0)</f>
        <v>0</v>
      </c>
      <c r="I87" s="56"/>
      <c r="J87" s="52"/>
      <c r="K87" s="52"/>
      <c r="L87" s="52"/>
      <c r="M87" s="56"/>
      <c r="N87" s="56"/>
      <c r="O87" s="56"/>
      <c r="P87" s="56"/>
      <c r="Q87" s="56"/>
      <c r="R87" s="56"/>
      <c r="S87" s="85">
        <f>IF(AND(DAY(S79)&gt;=22,DAY(S79)&lt;=28,S80="土"),1,0)</f>
        <v>0</v>
      </c>
      <c r="T87" s="56"/>
      <c r="U87" s="52"/>
      <c r="V87" s="52"/>
      <c r="Y87" s="56"/>
      <c r="Z87" s="56"/>
      <c r="AA87" s="56"/>
      <c r="AB87" s="56"/>
      <c r="AC87" s="56"/>
      <c r="AD87" s="56"/>
      <c r="AE87" s="85" t="e">
        <f>IF(AND(DAY(AE79)&gt;=22,DAY(AE79)&lt;=28,AE80="土"),1,0)</f>
        <v>#VALUE!</v>
      </c>
      <c r="AF87" s="56"/>
      <c r="AG87" s="52"/>
      <c r="AH87" s="52"/>
      <c r="AJ87" s="56"/>
      <c r="AK87" s="56"/>
      <c r="AL87" s="56"/>
      <c r="AM87" s="56"/>
      <c r="AN87" s="56"/>
      <c r="AO87" s="56"/>
      <c r="AP87" s="85" t="e">
        <f>IF(AND(DAY(AP79)&gt;=22,DAY(AP79)&lt;=28,AP80="土"),1,0)</f>
        <v>#VALUE!</v>
      </c>
      <c r="AQ87" s="56"/>
      <c r="AR87" s="52"/>
      <c r="AS87" s="52"/>
      <c r="AV87" s="56"/>
      <c r="AW87" s="56"/>
      <c r="AX87" s="56"/>
      <c r="AY87" s="56"/>
      <c r="AZ87" s="56"/>
      <c r="BA87" s="56"/>
      <c r="BB87" s="85" t="e">
        <f>IF(AND(DAY(BB79)&gt;=22,DAY(BB79)&lt;=28,BB80="土"),1,0)</f>
        <v>#VALUE!</v>
      </c>
      <c r="BC87" s="56"/>
      <c r="BD87" s="52"/>
      <c r="BE87" s="52"/>
      <c r="BG87" s="56"/>
      <c r="BH87" s="56"/>
      <c r="BI87" s="56"/>
      <c r="BJ87" s="56"/>
      <c r="BK87" s="56"/>
      <c r="BL87" s="56"/>
      <c r="BM87" s="85" t="e">
        <f>IF(AND(DAY(BM79)&gt;=22,DAY(BM79)&lt;=28,BM80="土"),1,0)</f>
        <v>#VALUE!</v>
      </c>
      <c r="BN87" s="56"/>
      <c r="BO87" s="52"/>
      <c r="BP87" s="52"/>
      <c r="BU87" s="54">
        <f t="shared" ref="BU87:BU141" si="62">_xlfn.AGGREGATE(9,6,C87:BN87)</f>
        <v>0</v>
      </c>
      <c r="BV87" s="54" t="str">
        <f t="shared" si="61"/>
        <v>OK</v>
      </c>
    </row>
    <row r="88" spans="1:74" ht="14.25" hidden="1" customHeight="1" x14ac:dyDescent="0.15">
      <c r="A88" s="52"/>
      <c r="B88" s="56"/>
      <c r="C88" s="56"/>
      <c r="D88" s="56"/>
      <c r="E88" s="56"/>
      <c r="F88" s="56"/>
      <c r="G88" s="56"/>
      <c r="H88" s="85">
        <f>IF(AND(DAY(H79)&gt;=22,DAY(H79)&lt;=28,H80="土",OR(H85="休",H85="雨")),1,0)</f>
        <v>0</v>
      </c>
      <c r="I88" s="56"/>
      <c r="J88" s="52"/>
      <c r="K88" s="52"/>
      <c r="L88" s="52"/>
      <c r="M88" s="56"/>
      <c r="N88" s="56"/>
      <c r="O88" s="56"/>
      <c r="P88" s="56"/>
      <c r="Q88" s="56"/>
      <c r="R88" s="56"/>
      <c r="S88" s="85">
        <f>IF(AND(DAY(S79)&gt;=22,DAY(S79)&lt;=28,S80="土",OR(S85="休",S85="雨")),1,0)</f>
        <v>0</v>
      </c>
      <c r="T88" s="56"/>
      <c r="U88" s="52"/>
      <c r="V88" s="52"/>
      <c r="Y88" s="56"/>
      <c r="Z88" s="56"/>
      <c r="AA88" s="56"/>
      <c r="AB88" s="56"/>
      <c r="AC88" s="56"/>
      <c r="AD88" s="56"/>
      <c r="AE88" s="85" t="e">
        <f>IF(AND(DAY(AE79)&gt;=22,DAY(AE79)&lt;=28,AE80="土",OR(AE85="休",AE85="雨")),1,0)</f>
        <v>#VALUE!</v>
      </c>
      <c r="AF88" s="56"/>
      <c r="AG88" s="52"/>
      <c r="AH88" s="52"/>
      <c r="AJ88" s="56"/>
      <c r="AK88" s="56"/>
      <c r="AL88" s="56"/>
      <c r="AM88" s="56"/>
      <c r="AN88" s="56"/>
      <c r="AO88" s="56"/>
      <c r="AP88" s="85" t="e">
        <f>IF(AND(DAY(AP79)&gt;=22,DAY(AP79)&lt;=28,AP80="土",OR(AP85="休",AP85="雨")),1,0)</f>
        <v>#VALUE!</v>
      </c>
      <c r="AQ88" s="56"/>
      <c r="AR88" s="52"/>
      <c r="AS88" s="52"/>
      <c r="AV88" s="56"/>
      <c r="AW88" s="56"/>
      <c r="AX88" s="56"/>
      <c r="AY88" s="56"/>
      <c r="AZ88" s="56"/>
      <c r="BA88" s="56"/>
      <c r="BB88" s="85" t="e">
        <f>IF(AND(DAY(BB79)&gt;=22,DAY(BB79)&lt;=28,BB80="土",OR(BB85="休",BB85="雨")),1,0)</f>
        <v>#VALUE!</v>
      </c>
      <c r="BC88" s="56"/>
      <c r="BD88" s="52"/>
      <c r="BE88" s="52"/>
      <c r="BG88" s="56"/>
      <c r="BH88" s="56"/>
      <c r="BI88" s="56"/>
      <c r="BJ88" s="56"/>
      <c r="BK88" s="56"/>
      <c r="BL88" s="56"/>
      <c r="BM88" s="85" t="e">
        <f>IF(AND(DAY(BM79)&gt;=22,DAY(BM79)&lt;=28,BM80="土",OR(BM85="休",BM85="雨")),1,0)</f>
        <v>#VALUE!</v>
      </c>
      <c r="BN88" s="56"/>
      <c r="BO88" s="52"/>
      <c r="BP88" s="52"/>
      <c r="BU88" s="54">
        <f t="shared" si="62"/>
        <v>0</v>
      </c>
      <c r="BV88" s="54" t="str">
        <f t="shared" si="61"/>
        <v>OK</v>
      </c>
    </row>
    <row r="89" spans="1:74" ht="14.25" hidden="1" customHeight="1" x14ac:dyDescent="0.15">
      <c r="A89" s="52"/>
      <c r="B89" s="56"/>
      <c r="C89" s="56"/>
      <c r="D89" s="56"/>
      <c r="E89" s="56"/>
      <c r="F89" s="56"/>
      <c r="G89" s="56"/>
      <c r="H89" s="85">
        <f>IF(AND(DAY(H79)&gt;=8,DAY(H79)&lt;=14,H80="土"),1,0)</f>
        <v>0</v>
      </c>
      <c r="I89" s="56"/>
      <c r="J89" s="52"/>
      <c r="K89" s="52"/>
      <c r="L89" s="52"/>
      <c r="M89" s="56"/>
      <c r="N89" s="56"/>
      <c r="O89" s="56"/>
      <c r="P89" s="56"/>
      <c r="Q89" s="56"/>
      <c r="R89" s="56"/>
      <c r="S89" s="85">
        <f>IF(AND(DAY(S79)&gt;=8,DAY(S79)&lt;=14,S80="土"),1,0)</f>
        <v>0</v>
      </c>
      <c r="T89" s="56"/>
      <c r="U89" s="52"/>
      <c r="V89" s="52"/>
      <c r="Y89" s="56"/>
      <c r="Z89" s="56"/>
      <c r="AA89" s="56"/>
      <c r="AB89" s="56"/>
      <c r="AC89" s="56"/>
      <c r="AD89" s="56"/>
      <c r="AE89" s="85" t="e">
        <f>IF(AND(DAY(AE79)&gt;=8,DAY(AE79)&lt;=14,AE80="土"),1,0)</f>
        <v>#VALUE!</v>
      </c>
      <c r="AF89" s="56"/>
      <c r="AG89" s="52"/>
      <c r="AH89" s="52"/>
      <c r="AJ89" s="56"/>
      <c r="AK89" s="56"/>
      <c r="AL89" s="56"/>
      <c r="AM89" s="56"/>
      <c r="AN89" s="56"/>
      <c r="AO89" s="56"/>
      <c r="AP89" s="85" t="e">
        <f>IF(AND(DAY(AP79)&gt;=8,DAY(AP79)&lt;=14,AP80="土"),1,0)</f>
        <v>#VALUE!</v>
      </c>
      <c r="AQ89" s="56"/>
      <c r="AR89" s="52"/>
      <c r="AS89" s="52"/>
      <c r="AV89" s="56"/>
      <c r="AW89" s="56"/>
      <c r="AX89" s="56"/>
      <c r="AY89" s="56"/>
      <c r="AZ89" s="56"/>
      <c r="BA89" s="56"/>
      <c r="BB89" s="85" t="e">
        <f>IF(AND(DAY(BB79)&gt;=8,DAY(BB79)&lt;=14,BB80="土"),1,0)</f>
        <v>#VALUE!</v>
      </c>
      <c r="BC89" s="56"/>
      <c r="BD89" s="52"/>
      <c r="BE89" s="52"/>
      <c r="BG89" s="56"/>
      <c r="BH89" s="56"/>
      <c r="BI89" s="56"/>
      <c r="BJ89" s="56"/>
      <c r="BK89" s="56"/>
      <c r="BL89" s="56"/>
      <c r="BM89" s="85" t="e">
        <f>IF(AND(DAY(BM79)&gt;=8,DAY(BM79)&lt;=14,BM80="土"),1,0)</f>
        <v>#VALUE!</v>
      </c>
      <c r="BN89" s="56"/>
      <c r="BO89" s="52"/>
      <c r="BP89" s="52"/>
      <c r="BU89" s="54">
        <f t="shared" si="62"/>
        <v>0</v>
      </c>
      <c r="BV89" s="54" t="str">
        <f t="shared" si="61"/>
        <v>OK</v>
      </c>
    </row>
    <row r="90" spans="1:74" ht="14.25" hidden="1" customHeight="1" x14ac:dyDescent="0.15">
      <c r="A90" s="52"/>
      <c r="B90" s="56"/>
      <c r="C90" s="56"/>
      <c r="D90" s="56"/>
      <c r="E90" s="56"/>
      <c r="F90" s="56"/>
      <c r="G90" s="56"/>
      <c r="H90" s="85">
        <f>IF(AND(DAY(H79)&gt;=8,DAY(H79)&lt;=14,H80="土",OR(H85="休",H85="雨")),1,0)</f>
        <v>0</v>
      </c>
      <c r="I90" s="56"/>
      <c r="J90" s="52"/>
      <c r="K90" s="52"/>
      <c r="L90" s="52"/>
      <c r="M90" s="56"/>
      <c r="N90" s="56"/>
      <c r="O90" s="56"/>
      <c r="P90" s="56"/>
      <c r="Q90" s="56"/>
      <c r="R90" s="56"/>
      <c r="S90" s="85">
        <f>IF(AND(DAY(S79)&gt;=8,DAY(S79)&lt;=14,S80="土",OR(S85="休",S85="雨")),1,0)</f>
        <v>0</v>
      </c>
      <c r="T90" s="56"/>
      <c r="U90" s="52"/>
      <c r="V90" s="52"/>
      <c r="Y90" s="56"/>
      <c r="Z90" s="56"/>
      <c r="AA90" s="56"/>
      <c r="AB90" s="56"/>
      <c r="AC90" s="56"/>
      <c r="AD90" s="56"/>
      <c r="AE90" s="85" t="e">
        <f>IF(AND(DAY(AE79)&gt;=8,DAY(AE79)&lt;=14,AE80="土",OR(AE85="休",AE85="雨")),1,0)</f>
        <v>#VALUE!</v>
      </c>
      <c r="AF90" s="56"/>
      <c r="AG90" s="52"/>
      <c r="AH90" s="52"/>
      <c r="AJ90" s="56"/>
      <c r="AK90" s="56"/>
      <c r="AL90" s="56"/>
      <c r="AM90" s="56"/>
      <c r="AN90" s="56"/>
      <c r="AO90" s="56"/>
      <c r="AP90" s="85" t="e">
        <f>IF(AND(DAY(AP79)&gt;=8,DAY(AP79)&lt;=14,AP80="土",OR(AP85="休",AP85="雨")),1,0)</f>
        <v>#VALUE!</v>
      </c>
      <c r="AQ90" s="56"/>
      <c r="AR90" s="52"/>
      <c r="AS90" s="52"/>
      <c r="AV90" s="56"/>
      <c r="AW90" s="56"/>
      <c r="AX90" s="56"/>
      <c r="AY90" s="56"/>
      <c r="AZ90" s="56"/>
      <c r="BA90" s="56"/>
      <c r="BB90" s="85" t="e">
        <f>IF(AND(DAY(BB79)&gt;=8,DAY(BB79)&lt;=14,BB80="土",OR(BB85="休",BB85="雨")),1,0)</f>
        <v>#VALUE!</v>
      </c>
      <c r="BC90" s="56"/>
      <c r="BD90" s="52"/>
      <c r="BE90" s="52"/>
      <c r="BG90" s="56"/>
      <c r="BH90" s="56"/>
      <c r="BI90" s="56"/>
      <c r="BJ90" s="56"/>
      <c r="BK90" s="56"/>
      <c r="BL90" s="56"/>
      <c r="BM90" s="85" t="e">
        <f>IF(AND(DAY(BM79)&gt;=8,DAY(BM79)&lt;=14,BM80="土",OR(BM85="休",BM85="雨")),1,0)</f>
        <v>#VALUE!</v>
      </c>
      <c r="BN90" s="56"/>
      <c r="BO90" s="52"/>
      <c r="BP90" s="52"/>
      <c r="BU90" s="54">
        <f t="shared" si="62"/>
        <v>0</v>
      </c>
      <c r="BV90" s="54" t="str">
        <f t="shared" si="61"/>
        <v>OK</v>
      </c>
    </row>
    <row r="91" spans="1:74" ht="14.25" customHeight="1" x14ac:dyDescent="0.15">
      <c r="A91" s="52"/>
      <c r="B91" s="56"/>
      <c r="C91" s="56"/>
      <c r="D91" s="56"/>
      <c r="E91" s="56"/>
      <c r="F91" s="56"/>
      <c r="G91" s="56"/>
      <c r="H91" s="56"/>
      <c r="I91" s="56"/>
      <c r="J91" s="52"/>
      <c r="K91" s="52"/>
      <c r="L91" s="52"/>
      <c r="M91" s="56"/>
      <c r="N91" s="56"/>
      <c r="O91" s="56"/>
      <c r="P91" s="56"/>
      <c r="Q91" s="56"/>
      <c r="R91" s="56"/>
      <c r="S91" s="56"/>
      <c r="T91" s="56"/>
      <c r="U91" s="52"/>
      <c r="V91" s="52"/>
      <c r="Y91" s="56"/>
      <c r="Z91" s="56"/>
      <c r="AA91" s="56"/>
      <c r="AB91" s="56"/>
      <c r="AC91" s="56"/>
      <c r="AD91" s="56"/>
      <c r="AE91" s="56"/>
      <c r="AF91" s="56"/>
      <c r="AG91" s="52"/>
      <c r="AH91" s="52"/>
      <c r="AJ91" s="56"/>
      <c r="AK91" s="56"/>
      <c r="AL91" s="56"/>
      <c r="AM91" s="56"/>
      <c r="AN91" s="56"/>
      <c r="AO91" s="56"/>
      <c r="AP91" s="56"/>
      <c r="AQ91" s="56"/>
      <c r="AR91" s="52"/>
      <c r="AS91" s="52"/>
      <c r="AV91" s="56"/>
      <c r="AW91" s="56"/>
      <c r="AX91" s="56"/>
      <c r="AY91" s="56"/>
      <c r="AZ91" s="56"/>
      <c r="BA91" s="56"/>
      <c r="BB91" s="56"/>
      <c r="BC91" s="56"/>
      <c r="BD91" s="52"/>
      <c r="BE91" s="52"/>
      <c r="BG91" s="56"/>
      <c r="BH91" s="56"/>
      <c r="BI91" s="56"/>
      <c r="BJ91" s="56"/>
      <c r="BK91" s="56"/>
      <c r="BL91" s="56"/>
      <c r="BM91" s="56"/>
      <c r="BN91" s="56"/>
      <c r="BO91" s="52"/>
      <c r="BP91" s="52"/>
    </row>
    <row r="92" spans="1:74" ht="14.25" customHeight="1" x14ac:dyDescent="0.15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</row>
    <row r="93" spans="1:74" ht="14.25" hidden="1" customHeight="1" x14ac:dyDescent="0.15">
      <c r="A93" s="52"/>
      <c r="B93" s="52"/>
      <c r="C93" s="66">
        <f>YEAR(I77+1)</f>
        <v>2025</v>
      </c>
      <c r="D93" s="66">
        <f>MONTH(I77+1)</f>
        <v>11</v>
      </c>
      <c r="E93" s="66">
        <f>DAY(I77+1)</f>
        <v>1</v>
      </c>
      <c r="F93" s="66"/>
      <c r="G93" s="66"/>
      <c r="H93" s="66"/>
      <c r="I93" s="66"/>
      <c r="J93" s="52"/>
      <c r="K93" s="52"/>
      <c r="L93" s="52"/>
      <c r="M93" s="52"/>
      <c r="N93" s="66">
        <f>YEAR(T77+1)</f>
        <v>2025</v>
      </c>
      <c r="O93" s="66">
        <f>MONTH(T77+1)</f>
        <v>12</v>
      </c>
      <c r="P93" s="66">
        <f>DAY(T77+1)</f>
        <v>27</v>
      </c>
      <c r="Q93" s="66"/>
      <c r="R93" s="66"/>
      <c r="S93" s="66"/>
      <c r="T93" s="66"/>
      <c r="U93" s="52"/>
      <c r="V93" s="52"/>
      <c r="Y93" s="52"/>
      <c r="Z93" s="66">
        <f>YEAR(AF77+1)</f>
        <v>2026</v>
      </c>
      <c r="AA93" s="66">
        <f>MONTH(AF77+1)</f>
        <v>2</v>
      </c>
      <c r="AB93" s="66">
        <f>DAY(AF77+1)</f>
        <v>21</v>
      </c>
      <c r="AC93" s="66"/>
      <c r="AD93" s="66"/>
      <c r="AE93" s="66"/>
      <c r="AF93" s="66"/>
      <c r="AG93" s="52"/>
      <c r="AH93" s="52"/>
      <c r="AJ93" s="52"/>
      <c r="AK93" s="66">
        <f>YEAR(AQ77+1)</f>
        <v>2026</v>
      </c>
      <c r="AL93" s="66">
        <f>MONTH(AQ77+1)</f>
        <v>4</v>
      </c>
      <c r="AM93" s="66">
        <f>DAY(AQ77+1)</f>
        <v>18</v>
      </c>
      <c r="AN93" s="66"/>
      <c r="AO93" s="66"/>
      <c r="AP93" s="66"/>
      <c r="AQ93" s="66"/>
      <c r="AR93" s="52"/>
      <c r="AS93" s="52"/>
      <c r="AV93" s="52"/>
      <c r="AW93" s="66">
        <f>YEAR(BC77+1)</f>
        <v>2026</v>
      </c>
      <c r="AX93" s="66">
        <f>MONTH(BC77+1)</f>
        <v>6</v>
      </c>
      <c r="AY93" s="66">
        <f>DAY(BC77+1)</f>
        <v>13</v>
      </c>
      <c r="AZ93" s="66"/>
      <c r="BA93" s="66"/>
      <c r="BB93" s="66"/>
      <c r="BC93" s="66"/>
      <c r="BD93" s="52"/>
      <c r="BE93" s="52"/>
      <c r="BG93" s="52"/>
      <c r="BH93" s="66">
        <f>YEAR(BN77+1)</f>
        <v>2026</v>
      </c>
      <c r="BI93" s="66">
        <f>MONTH(BN77+1)</f>
        <v>8</v>
      </c>
      <c r="BJ93" s="66">
        <f>DAY(BN77+1)</f>
        <v>8</v>
      </c>
      <c r="BK93" s="66"/>
      <c r="BL93" s="66"/>
      <c r="BM93" s="66"/>
      <c r="BN93" s="66"/>
      <c r="BO93" s="52"/>
      <c r="BP93" s="52"/>
    </row>
    <row r="94" spans="1:74" ht="14.25" hidden="1" customHeight="1" x14ac:dyDescent="0.15">
      <c r="A94" s="52"/>
      <c r="B94" s="52"/>
      <c r="C94" s="67">
        <f>I77+1</f>
        <v>45962</v>
      </c>
      <c r="D94" s="67">
        <f>C94+1</f>
        <v>45963</v>
      </c>
      <c r="E94" s="67">
        <f t="shared" ref="E94:I94" si="63">D94+1</f>
        <v>45964</v>
      </c>
      <c r="F94" s="67">
        <f t="shared" si="63"/>
        <v>45965</v>
      </c>
      <c r="G94" s="67">
        <f t="shared" si="63"/>
        <v>45966</v>
      </c>
      <c r="H94" s="67">
        <f t="shared" si="63"/>
        <v>45967</v>
      </c>
      <c r="I94" s="67">
        <f t="shared" si="63"/>
        <v>45968</v>
      </c>
      <c r="J94" s="52"/>
      <c r="K94" s="52"/>
      <c r="L94" s="52"/>
      <c r="M94" s="52"/>
      <c r="N94" s="67">
        <f>T77+1</f>
        <v>46018</v>
      </c>
      <c r="O94" s="67">
        <f t="shared" ref="O94:T94" si="64">N94+1</f>
        <v>46019</v>
      </c>
      <c r="P94" s="67">
        <f t="shared" si="64"/>
        <v>46020</v>
      </c>
      <c r="Q94" s="67">
        <f t="shared" si="64"/>
        <v>46021</v>
      </c>
      <c r="R94" s="67">
        <f t="shared" si="64"/>
        <v>46022</v>
      </c>
      <c r="S94" s="67">
        <f t="shared" si="64"/>
        <v>46023</v>
      </c>
      <c r="T94" s="67">
        <f t="shared" si="64"/>
        <v>46024</v>
      </c>
      <c r="U94" s="52"/>
      <c r="V94" s="52"/>
      <c r="Y94" s="52"/>
      <c r="Z94" s="67">
        <f>AF77+1</f>
        <v>46074</v>
      </c>
      <c r="AA94" s="67">
        <f t="shared" ref="AA94:AF94" si="65">Z94+1</f>
        <v>46075</v>
      </c>
      <c r="AB94" s="67">
        <f t="shared" si="65"/>
        <v>46076</v>
      </c>
      <c r="AC94" s="67">
        <f t="shared" si="65"/>
        <v>46077</v>
      </c>
      <c r="AD94" s="67">
        <f t="shared" si="65"/>
        <v>46078</v>
      </c>
      <c r="AE94" s="67">
        <f t="shared" si="65"/>
        <v>46079</v>
      </c>
      <c r="AF94" s="67">
        <f t="shared" si="65"/>
        <v>46080</v>
      </c>
      <c r="AG94" s="52"/>
      <c r="AH94" s="52"/>
      <c r="AJ94" s="52"/>
      <c r="AK94" s="67">
        <f>AQ77+1</f>
        <v>46130</v>
      </c>
      <c r="AL94" s="67">
        <f t="shared" ref="AL94:AQ94" si="66">AK94+1</f>
        <v>46131</v>
      </c>
      <c r="AM94" s="67">
        <f t="shared" si="66"/>
        <v>46132</v>
      </c>
      <c r="AN94" s="67">
        <f t="shared" si="66"/>
        <v>46133</v>
      </c>
      <c r="AO94" s="67">
        <f t="shared" si="66"/>
        <v>46134</v>
      </c>
      <c r="AP94" s="67">
        <f t="shared" si="66"/>
        <v>46135</v>
      </c>
      <c r="AQ94" s="67">
        <f t="shared" si="66"/>
        <v>46136</v>
      </c>
      <c r="AR94" s="52"/>
      <c r="AS94" s="52"/>
      <c r="AV94" s="52"/>
      <c r="AW94" s="67">
        <f>BC77+1</f>
        <v>46186</v>
      </c>
      <c r="AX94" s="67">
        <f t="shared" ref="AX94:BC94" si="67">AW94+1</f>
        <v>46187</v>
      </c>
      <c r="AY94" s="67">
        <f t="shared" si="67"/>
        <v>46188</v>
      </c>
      <c r="AZ94" s="67">
        <f t="shared" si="67"/>
        <v>46189</v>
      </c>
      <c r="BA94" s="67">
        <f t="shared" si="67"/>
        <v>46190</v>
      </c>
      <c r="BB94" s="67">
        <f t="shared" si="67"/>
        <v>46191</v>
      </c>
      <c r="BC94" s="67">
        <f t="shared" si="67"/>
        <v>46192</v>
      </c>
      <c r="BD94" s="52"/>
      <c r="BE94" s="52"/>
      <c r="BG94" s="52"/>
      <c r="BH94" s="67">
        <f>BN77+1</f>
        <v>46242</v>
      </c>
      <c r="BI94" s="67">
        <f t="shared" ref="BI94:BN94" si="68">BH94+1</f>
        <v>46243</v>
      </c>
      <c r="BJ94" s="67">
        <f t="shared" si="68"/>
        <v>46244</v>
      </c>
      <c r="BK94" s="67">
        <f t="shared" si="68"/>
        <v>46245</v>
      </c>
      <c r="BL94" s="67">
        <f t="shared" si="68"/>
        <v>46246</v>
      </c>
      <c r="BM94" s="67">
        <f t="shared" si="68"/>
        <v>46247</v>
      </c>
      <c r="BN94" s="67">
        <f t="shared" si="68"/>
        <v>46248</v>
      </c>
      <c r="BO94" s="52"/>
      <c r="BP94" s="52"/>
    </row>
    <row r="95" spans="1:74" ht="14.25" customHeight="1" x14ac:dyDescent="0.15">
      <c r="A95" s="52"/>
      <c r="B95" s="68" t="s">
        <v>14</v>
      </c>
      <c r="C95" s="69">
        <f>DATE($C93,$D93,1)</f>
        <v>45962</v>
      </c>
      <c r="D95" s="70"/>
      <c r="E95" s="70"/>
      <c r="F95" s="70"/>
      <c r="G95" s="70"/>
      <c r="H95" s="70"/>
      <c r="I95" s="70"/>
      <c r="J95" s="70"/>
      <c r="K95" s="71"/>
      <c r="L95" s="52"/>
      <c r="M95" s="68" t="s">
        <v>14</v>
      </c>
      <c r="N95" s="69">
        <f>DATE($N93,$O93,1)</f>
        <v>45992</v>
      </c>
      <c r="O95" s="70"/>
      <c r="P95" s="70"/>
      <c r="Q95" s="70"/>
      <c r="R95" s="70"/>
      <c r="S95" s="70"/>
      <c r="T95" s="70"/>
      <c r="U95" s="70"/>
      <c r="V95" s="71"/>
      <c r="Y95" s="68" t="s">
        <v>14</v>
      </c>
      <c r="Z95" s="69">
        <f>DATE($Z93,$AA93,1)</f>
        <v>46054</v>
      </c>
      <c r="AA95" s="70"/>
      <c r="AB95" s="70"/>
      <c r="AC95" s="70"/>
      <c r="AD95" s="70"/>
      <c r="AE95" s="70"/>
      <c r="AF95" s="70"/>
      <c r="AG95" s="70"/>
      <c r="AH95" s="71"/>
      <c r="AJ95" s="68" t="s">
        <v>14</v>
      </c>
      <c r="AK95" s="69">
        <f>DATE($AK93,$AL93,1)</f>
        <v>46113</v>
      </c>
      <c r="AL95" s="70"/>
      <c r="AM95" s="70"/>
      <c r="AN95" s="70"/>
      <c r="AO95" s="70"/>
      <c r="AP95" s="70"/>
      <c r="AQ95" s="70"/>
      <c r="AR95" s="70"/>
      <c r="AS95" s="71"/>
      <c r="AV95" s="68" t="s">
        <v>14</v>
      </c>
      <c r="AW95" s="69">
        <f>DATE($AW93,$AX93,1)</f>
        <v>46174</v>
      </c>
      <c r="AX95" s="70"/>
      <c r="AY95" s="70"/>
      <c r="AZ95" s="70"/>
      <c r="BA95" s="70"/>
      <c r="BB95" s="70"/>
      <c r="BC95" s="70"/>
      <c r="BD95" s="70"/>
      <c r="BE95" s="71"/>
      <c r="BG95" s="68" t="s">
        <v>14</v>
      </c>
      <c r="BH95" s="69">
        <f>DATE($BH93,$BI93,1)</f>
        <v>46235</v>
      </c>
      <c r="BI95" s="70"/>
      <c r="BJ95" s="70"/>
      <c r="BK95" s="70"/>
      <c r="BL95" s="70"/>
      <c r="BM95" s="70"/>
      <c r="BN95" s="70"/>
      <c r="BO95" s="70"/>
      <c r="BP95" s="71"/>
    </row>
    <row r="96" spans="1:74" ht="14.25" customHeight="1" x14ac:dyDescent="0.15">
      <c r="A96" s="52"/>
      <c r="B96" s="72" t="s">
        <v>59</v>
      </c>
      <c r="C96" s="73">
        <f>IF(I77&lt;$G$5,I79+1,"")</f>
        <v>45962</v>
      </c>
      <c r="D96" s="74">
        <f t="shared" ref="D96:I96" si="69">IF(C94&lt;$G$5,C96+1,"")</f>
        <v>45963</v>
      </c>
      <c r="E96" s="74">
        <f t="shared" si="69"/>
        <v>45964</v>
      </c>
      <c r="F96" s="74">
        <f t="shared" si="69"/>
        <v>45965</v>
      </c>
      <c r="G96" s="74">
        <f t="shared" si="69"/>
        <v>45966</v>
      </c>
      <c r="H96" s="74">
        <f t="shared" si="69"/>
        <v>45967</v>
      </c>
      <c r="I96" s="74">
        <f t="shared" si="69"/>
        <v>45968</v>
      </c>
      <c r="J96" s="75" t="s">
        <v>16</v>
      </c>
      <c r="K96" s="76">
        <f>COUNTIFS(C97:I97,"土",C98:I98,"")+COUNTIFS(C97:I97,"日",C98:I98,"")</f>
        <v>2</v>
      </c>
      <c r="L96" s="52"/>
      <c r="M96" s="72" t="s">
        <v>59</v>
      </c>
      <c r="N96" s="73">
        <f>IF(T77&lt;$G$5,T79+1,"")</f>
        <v>46018</v>
      </c>
      <c r="O96" s="74">
        <f t="shared" ref="O96:T96" si="70">IF(N94&lt;$G$5,N96+1,"")</f>
        <v>46019</v>
      </c>
      <c r="P96" s="74">
        <f t="shared" si="70"/>
        <v>46020</v>
      </c>
      <c r="Q96" s="74">
        <f t="shared" si="70"/>
        <v>46021</v>
      </c>
      <c r="R96" s="74">
        <f t="shared" si="70"/>
        <v>46022</v>
      </c>
      <c r="S96" s="74">
        <f t="shared" si="70"/>
        <v>46023</v>
      </c>
      <c r="T96" s="74">
        <f t="shared" si="70"/>
        <v>46024</v>
      </c>
      <c r="U96" s="75" t="s">
        <v>16</v>
      </c>
      <c r="V96" s="76">
        <f>COUNTIFS(N97:T97,"土",N98:T98,"")+COUNTIFS(N97:T97,"日",N98:T98,"")</f>
        <v>2</v>
      </c>
      <c r="Y96" s="72" t="s">
        <v>59</v>
      </c>
      <c r="Z96" s="73" t="str">
        <f>IF(AF77&lt;$G$5,AF79+1,"")</f>
        <v/>
      </c>
      <c r="AA96" s="74" t="str">
        <f t="shared" ref="AA96:AF96" si="71">IF(Z94&lt;$G$5,Z96+1,"")</f>
        <v/>
      </c>
      <c r="AB96" s="74" t="str">
        <f t="shared" si="71"/>
        <v/>
      </c>
      <c r="AC96" s="74" t="str">
        <f t="shared" si="71"/>
        <v/>
      </c>
      <c r="AD96" s="74" t="str">
        <f t="shared" si="71"/>
        <v/>
      </c>
      <c r="AE96" s="74" t="str">
        <f t="shared" si="71"/>
        <v/>
      </c>
      <c r="AF96" s="74" t="str">
        <f t="shared" si="71"/>
        <v/>
      </c>
      <c r="AG96" s="75" t="s">
        <v>16</v>
      </c>
      <c r="AH96" s="76">
        <f>COUNTIFS(Z97:AF97,"土",Z98:AF98,"")+COUNTIFS(Z97:AF97,"日",Z98:AF98,"")</f>
        <v>0</v>
      </c>
      <c r="AJ96" s="72" t="s">
        <v>59</v>
      </c>
      <c r="AK96" s="73" t="str">
        <f>IF(AQ77&lt;$G$5,AQ79+1,"")</f>
        <v/>
      </c>
      <c r="AL96" s="74" t="str">
        <f t="shared" ref="AL96:AQ96" si="72">IF(AK94&lt;$G$5,AK96+1,"")</f>
        <v/>
      </c>
      <c r="AM96" s="74" t="str">
        <f t="shared" si="72"/>
        <v/>
      </c>
      <c r="AN96" s="74" t="str">
        <f t="shared" si="72"/>
        <v/>
      </c>
      <c r="AO96" s="74" t="str">
        <f t="shared" si="72"/>
        <v/>
      </c>
      <c r="AP96" s="74" t="str">
        <f t="shared" si="72"/>
        <v/>
      </c>
      <c r="AQ96" s="74" t="str">
        <f t="shared" si="72"/>
        <v/>
      </c>
      <c r="AR96" s="75" t="s">
        <v>16</v>
      </c>
      <c r="AS96" s="76">
        <f>COUNTIFS(AK97:AQ97,"土",AK98:AQ98,"")+COUNTIFS(AK97:AQ97,"日",AK98:AQ98,"")</f>
        <v>0</v>
      </c>
      <c r="AV96" s="72" t="s">
        <v>59</v>
      </c>
      <c r="AW96" s="73" t="str">
        <f>IF(BC77&lt;$G$5,BC79+1,"")</f>
        <v/>
      </c>
      <c r="AX96" s="74" t="str">
        <f t="shared" ref="AX96:BC96" si="73">IF(AW94&lt;$G$5,AW96+1,"")</f>
        <v/>
      </c>
      <c r="AY96" s="74" t="str">
        <f t="shared" si="73"/>
        <v/>
      </c>
      <c r="AZ96" s="74" t="str">
        <f t="shared" si="73"/>
        <v/>
      </c>
      <c r="BA96" s="74" t="str">
        <f t="shared" si="73"/>
        <v/>
      </c>
      <c r="BB96" s="74" t="str">
        <f t="shared" si="73"/>
        <v/>
      </c>
      <c r="BC96" s="74" t="str">
        <f t="shared" si="73"/>
        <v/>
      </c>
      <c r="BD96" s="75" t="s">
        <v>16</v>
      </c>
      <c r="BE96" s="76">
        <f>COUNTIFS(AW97:BC97,"土",AW98:BC98,"")+COUNTIFS(AW97:BC97,"日",AW98:BC98,"")</f>
        <v>0</v>
      </c>
      <c r="BG96" s="72" t="s">
        <v>59</v>
      </c>
      <c r="BH96" s="73" t="str">
        <f>IF(BN77&lt;$G$5,BN79+1,"")</f>
        <v/>
      </c>
      <c r="BI96" s="74" t="str">
        <f t="shared" ref="BI96:BN96" si="74">IF(BH94&lt;$G$5,BH96+1,"")</f>
        <v/>
      </c>
      <c r="BJ96" s="74" t="str">
        <f t="shared" si="74"/>
        <v/>
      </c>
      <c r="BK96" s="74" t="str">
        <f t="shared" si="74"/>
        <v/>
      </c>
      <c r="BL96" s="74" t="str">
        <f t="shared" si="74"/>
        <v/>
      </c>
      <c r="BM96" s="74" t="str">
        <f t="shared" si="74"/>
        <v/>
      </c>
      <c r="BN96" s="74" t="str">
        <f t="shared" si="74"/>
        <v/>
      </c>
      <c r="BO96" s="75" t="s">
        <v>16</v>
      </c>
      <c r="BP96" s="76">
        <f>COUNTIFS(BH97:BN97,"土",BH98:BN98,"")+COUNTIFS(BH97:BN97,"日",BH98:BN98,"")</f>
        <v>0</v>
      </c>
    </row>
    <row r="97" spans="1:74" ht="14.25" customHeight="1" x14ac:dyDescent="0.15">
      <c r="A97" s="52"/>
      <c r="B97" s="72" t="s">
        <v>5</v>
      </c>
      <c r="C97" s="77" t="str">
        <f>IF(C96="","","土")</f>
        <v>土</v>
      </c>
      <c r="D97" s="77" t="str">
        <f>IF(D96="","","日")</f>
        <v>日</v>
      </c>
      <c r="E97" s="77" t="str">
        <f>IF(E96="","","月")</f>
        <v>月</v>
      </c>
      <c r="F97" s="77" t="str">
        <f>IF(F96="","","火")</f>
        <v>火</v>
      </c>
      <c r="G97" s="77" t="str">
        <f>IF(G96="","","水")</f>
        <v>水</v>
      </c>
      <c r="H97" s="77" t="str">
        <f>IF(H96="","","木")</f>
        <v>木</v>
      </c>
      <c r="I97" s="77" t="str">
        <f>IF(I96="","","金")</f>
        <v>金</v>
      </c>
      <c r="J97" s="78" t="s">
        <v>60</v>
      </c>
      <c r="K97" s="79">
        <f>COUNTIF(C98:I98,"夏休")+COUNTIF(C98:I98,"冬休")+COUNTIF(C98:I98,"中止")+COUNTIF(C98:I98,"制作中")</f>
        <v>0</v>
      </c>
      <c r="L97" s="52"/>
      <c r="M97" s="72" t="s">
        <v>5</v>
      </c>
      <c r="N97" s="77" t="str">
        <f>IF(N96="","","土")</f>
        <v>土</v>
      </c>
      <c r="O97" s="77" t="str">
        <f>IF(O96="","","日")</f>
        <v>日</v>
      </c>
      <c r="P97" s="77" t="str">
        <f>IF(P96="","","月")</f>
        <v>月</v>
      </c>
      <c r="Q97" s="77" t="str">
        <f>IF(Q96="","","火")</f>
        <v>火</v>
      </c>
      <c r="R97" s="77" t="str">
        <f>IF(R96="","","水")</f>
        <v>水</v>
      </c>
      <c r="S97" s="77" t="str">
        <f>IF(S96="","","木")</f>
        <v>木</v>
      </c>
      <c r="T97" s="77" t="str">
        <f>IF(T96="","","金")</f>
        <v>金</v>
      </c>
      <c r="U97" s="78" t="s">
        <v>60</v>
      </c>
      <c r="V97" s="79">
        <f>COUNTIF(N98:T98,"夏休")+COUNTIF(N98:T98,"冬休")+COUNTIF(N98:T98,"中止")+COUNTIF(N98:T98,"制作中")</f>
        <v>5</v>
      </c>
      <c r="Y97" s="72" t="s">
        <v>5</v>
      </c>
      <c r="Z97" s="77" t="str">
        <f>IF(Z96="","","土")</f>
        <v/>
      </c>
      <c r="AA97" s="77" t="str">
        <f>IF(AA96="","","日")</f>
        <v/>
      </c>
      <c r="AB97" s="77" t="str">
        <f>IF(AB96="","","月")</f>
        <v/>
      </c>
      <c r="AC97" s="77" t="str">
        <f>IF(AC96="","","火")</f>
        <v/>
      </c>
      <c r="AD97" s="77" t="str">
        <f>IF(AD96="","","水")</f>
        <v/>
      </c>
      <c r="AE97" s="77" t="str">
        <f>IF(AE96="","","木")</f>
        <v/>
      </c>
      <c r="AF97" s="77" t="str">
        <f>IF(AF96="","","金")</f>
        <v/>
      </c>
      <c r="AG97" s="78" t="s">
        <v>60</v>
      </c>
      <c r="AH97" s="79">
        <f>COUNTIF(Z98:AF98,"夏休")+COUNTIF(Z98:AF98,"冬休")+COUNTIF(Z98:AF98,"中止")+COUNTIF(Z98:AF98,"制作中")</f>
        <v>0</v>
      </c>
      <c r="AJ97" s="72" t="s">
        <v>5</v>
      </c>
      <c r="AK97" s="77" t="str">
        <f>IF(AK96="","","土")</f>
        <v/>
      </c>
      <c r="AL97" s="77" t="str">
        <f>IF(AL96="","","日")</f>
        <v/>
      </c>
      <c r="AM97" s="77" t="str">
        <f>IF(AM96="","","月")</f>
        <v/>
      </c>
      <c r="AN97" s="77" t="str">
        <f>IF(AN96="","","火")</f>
        <v/>
      </c>
      <c r="AO97" s="77" t="str">
        <f>IF(AO96="","","水")</f>
        <v/>
      </c>
      <c r="AP97" s="77" t="str">
        <f>IF(AP96="","","木")</f>
        <v/>
      </c>
      <c r="AQ97" s="77" t="str">
        <f>IF(AQ96="","","金")</f>
        <v/>
      </c>
      <c r="AR97" s="78" t="s">
        <v>60</v>
      </c>
      <c r="AS97" s="79">
        <f>COUNTIF(AK98:AQ98,"夏休")+COUNTIF(AK98:AQ98,"冬休")+COUNTIF(AK98:AQ98,"中止")+COUNTIF(AK98:AQ98,"制作中")</f>
        <v>0</v>
      </c>
      <c r="AV97" s="72" t="s">
        <v>5</v>
      </c>
      <c r="AW97" s="77" t="str">
        <f>IF(AW96="","","土")</f>
        <v/>
      </c>
      <c r="AX97" s="77" t="str">
        <f>IF(AX96="","","日")</f>
        <v/>
      </c>
      <c r="AY97" s="77" t="str">
        <f>IF(AY96="","","月")</f>
        <v/>
      </c>
      <c r="AZ97" s="77" t="str">
        <f>IF(AZ96="","","火")</f>
        <v/>
      </c>
      <c r="BA97" s="77" t="str">
        <f>IF(BA96="","","水")</f>
        <v/>
      </c>
      <c r="BB97" s="77" t="str">
        <f>IF(BB96="","","木")</f>
        <v/>
      </c>
      <c r="BC97" s="77" t="str">
        <f>IF(BC96="","","金")</f>
        <v/>
      </c>
      <c r="BD97" s="78" t="s">
        <v>60</v>
      </c>
      <c r="BE97" s="79">
        <f>COUNTIF(AW98:BC98,"夏休")+COUNTIF(AW98:BC98,"冬休")+COUNTIF(AW98:BC98,"中止")+COUNTIF(AW98:BC98,"制作中")</f>
        <v>0</v>
      </c>
      <c r="BG97" s="72" t="s">
        <v>5</v>
      </c>
      <c r="BH97" s="77" t="str">
        <f>IF(BH96="","","土")</f>
        <v/>
      </c>
      <c r="BI97" s="77" t="str">
        <f>IF(BI96="","","日")</f>
        <v/>
      </c>
      <c r="BJ97" s="77" t="str">
        <f>IF(BJ96="","","月")</f>
        <v/>
      </c>
      <c r="BK97" s="77" t="str">
        <f>IF(BK96="","","火")</f>
        <v/>
      </c>
      <c r="BL97" s="77" t="str">
        <f>IF(BL96="","","水")</f>
        <v/>
      </c>
      <c r="BM97" s="77" t="str">
        <f>IF(BM96="","","木")</f>
        <v/>
      </c>
      <c r="BN97" s="77" t="str">
        <f>IF(BN96="","","金")</f>
        <v/>
      </c>
      <c r="BO97" s="78" t="s">
        <v>60</v>
      </c>
      <c r="BP97" s="79">
        <f>COUNTIF(BH98:BN98,"夏休")+COUNTIF(BH98:BN98,"冬休")+COUNTIF(BH98:BN98,"中止")+COUNTIF(BH98:BN98,"制作中")</f>
        <v>0</v>
      </c>
    </row>
    <row r="98" spans="1:74" ht="14.25" customHeight="1" x14ac:dyDescent="0.15">
      <c r="A98" s="52"/>
      <c r="B98" s="166" t="s">
        <v>60</v>
      </c>
      <c r="C98" s="167"/>
      <c r="D98" s="169"/>
      <c r="E98" s="169"/>
      <c r="F98" s="169"/>
      <c r="G98" s="169"/>
      <c r="H98" s="169"/>
      <c r="I98" s="174"/>
      <c r="J98" s="78" t="s">
        <v>2</v>
      </c>
      <c r="K98" s="79">
        <f>COUNT(C96:I96)-K97</f>
        <v>7</v>
      </c>
      <c r="L98" s="52"/>
      <c r="M98" s="166" t="s">
        <v>60</v>
      </c>
      <c r="N98" s="167"/>
      <c r="O98" s="169"/>
      <c r="P98" s="169" t="s">
        <v>27</v>
      </c>
      <c r="Q98" s="169" t="s">
        <v>27</v>
      </c>
      <c r="R98" s="169" t="s">
        <v>27</v>
      </c>
      <c r="S98" s="169" t="s">
        <v>27</v>
      </c>
      <c r="T98" s="174" t="s">
        <v>27</v>
      </c>
      <c r="U98" s="78" t="s">
        <v>2</v>
      </c>
      <c r="V98" s="79">
        <f>COUNT(N96:T96)-V97</f>
        <v>2</v>
      </c>
      <c r="Y98" s="166" t="s">
        <v>60</v>
      </c>
      <c r="Z98" s="167"/>
      <c r="AA98" s="169"/>
      <c r="AB98" s="169"/>
      <c r="AC98" s="169"/>
      <c r="AD98" s="169"/>
      <c r="AE98" s="169"/>
      <c r="AF98" s="174"/>
      <c r="AG98" s="78" t="s">
        <v>2</v>
      </c>
      <c r="AH98" s="79">
        <f>COUNT(Z96:AF96)-AH97</f>
        <v>0</v>
      </c>
      <c r="AJ98" s="166" t="s">
        <v>60</v>
      </c>
      <c r="AK98" s="167"/>
      <c r="AL98" s="169"/>
      <c r="AM98" s="169"/>
      <c r="AN98" s="169"/>
      <c r="AO98" s="169"/>
      <c r="AP98" s="169"/>
      <c r="AQ98" s="174"/>
      <c r="AR98" s="78" t="s">
        <v>2</v>
      </c>
      <c r="AS98" s="79">
        <f>COUNT(AK96:AQ96)-AS97</f>
        <v>0</v>
      </c>
      <c r="AV98" s="166" t="s">
        <v>60</v>
      </c>
      <c r="AW98" s="167"/>
      <c r="AX98" s="169"/>
      <c r="AY98" s="169"/>
      <c r="AZ98" s="169"/>
      <c r="BA98" s="169"/>
      <c r="BB98" s="169"/>
      <c r="BC98" s="174"/>
      <c r="BD98" s="78" t="s">
        <v>2</v>
      </c>
      <c r="BE98" s="79">
        <f>COUNT(AW96:BC96)-BE97</f>
        <v>0</v>
      </c>
      <c r="BG98" s="166" t="s">
        <v>60</v>
      </c>
      <c r="BH98" s="167"/>
      <c r="BI98" s="169"/>
      <c r="BJ98" s="169"/>
      <c r="BK98" s="169"/>
      <c r="BL98" s="169"/>
      <c r="BM98" s="169"/>
      <c r="BN98" s="174"/>
      <c r="BO98" s="78" t="s">
        <v>2</v>
      </c>
      <c r="BP98" s="79">
        <f>COUNT(BH96:BN96)-BP97</f>
        <v>0</v>
      </c>
    </row>
    <row r="99" spans="1:74" ht="14.25" customHeight="1" x14ac:dyDescent="0.15">
      <c r="A99" s="52"/>
      <c r="B99" s="166"/>
      <c r="C99" s="168"/>
      <c r="D99" s="170"/>
      <c r="E99" s="170"/>
      <c r="F99" s="170"/>
      <c r="G99" s="170"/>
      <c r="H99" s="170"/>
      <c r="I99" s="175"/>
      <c r="J99" s="78" t="s">
        <v>6</v>
      </c>
      <c r="K99" s="79">
        <f>COUNTIF(C100:I101,"休")</f>
        <v>2</v>
      </c>
      <c r="L99" s="52"/>
      <c r="M99" s="166"/>
      <c r="N99" s="168"/>
      <c r="O99" s="170"/>
      <c r="P99" s="170"/>
      <c r="Q99" s="170"/>
      <c r="R99" s="170"/>
      <c r="S99" s="170"/>
      <c r="T99" s="175"/>
      <c r="U99" s="78" t="s">
        <v>6</v>
      </c>
      <c r="V99" s="79">
        <f>COUNTIF(N100:T101,"休")</f>
        <v>2</v>
      </c>
      <c r="Y99" s="166"/>
      <c r="Z99" s="168"/>
      <c r="AA99" s="170"/>
      <c r="AB99" s="170"/>
      <c r="AC99" s="170"/>
      <c r="AD99" s="170"/>
      <c r="AE99" s="170"/>
      <c r="AF99" s="175"/>
      <c r="AG99" s="78" t="s">
        <v>6</v>
      </c>
      <c r="AH99" s="79">
        <f>COUNTIF(Z100:AF101,"休")</f>
        <v>0</v>
      </c>
      <c r="AJ99" s="166"/>
      <c r="AK99" s="168"/>
      <c r="AL99" s="170"/>
      <c r="AM99" s="170"/>
      <c r="AN99" s="170"/>
      <c r="AO99" s="170"/>
      <c r="AP99" s="170"/>
      <c r="AQ99" s="175"/>
      <c r="AR99" s="78" t="s">
        <v>6</v>
      </c>
      <c r="AS99" s="79">
        <f>COUNTIF(AK100:AQ101,"休")</f>
        <v>0</v>
      </c>
      <c r="AV99" s="166"/>
      <c r="AW99" s="168"/>
      <c r="AX99" s="170"/>
      <c r="AY99" s="170"/>
      <c r="AZ99" s="170"/>
      <c r="BA99" s="170"/>
      <c r="BB99" s="170"/>
      <c r="BC99" s="175"/>
      <c r="BD99" s="78" t="s">
        <v>6</v>
      </c>
      <c r="BE99" s="79">
        <f>COUNTIF(AW100:BC101,"休")</f>
        <v>0</v>
      </c>
      <c r="BG99" s="166"/>
      <c r="BH99" s="168"/>
      <c r="BI99" s="170"/>
      <c r="BJ99" s="170"/>
      <c r="BK99" s="170"/>
      <c r="BL99" s="170"/>
      <c r="BM99" s="170"/>
      <c r="BN99" s="175"/>
      <c r="BO99" s="78" t="s">
        <v>6</v>
      </c>
      <c r="BP99" s="79">
        <f>COUNTIF(BH100:BN101,"休")</f>
        <v>0</v>
      </c>
    </row>
    <row r="100" spans="1:74" ht="14.25" customHeight="1" x14ac:dyDescent="0.15">
      <c r="A100" s="52"/>
      <c r="B100" s="166" t="s">
        <v>0</v>
      </c>
      <c r="C100" s="176" t="s">
        <v>23</v>
      </c>
      <c r="D100" s="177" t="s">
        <v>23</v>
      </c>
      <c r="E100" s="177"/>
      <c r="F100" s="177"/>
      <c r="G100" s="177"/>
      <c r="H100" s="177"/>
      <c r="I100" s="178"/>
      <c r="J100" s="78" t="s">
        <v>8</v>
      </c>
      <c r="K100" s="82">
        <f>K99/K98</f>
        <v>0.2857142857142857</v>
      </c>
      <c r="L100" s="52"/>
      <c r="M100" s="166" t="s">
        <v>0</v>
      </c>
      <c r="N100" s="176" t="s">
        <v>23</v>
      </c>
      <c r="O100" s="177" t="s">
        <v>23</v>
      </c>
      <c r="P100" s="177"/>
      <c r="Q100" s="177"/>
      <c r="R100" s="177"/>
      <c r="S100" s="177"/>
      <c r="T100" s="178"/>
      <c r="U100" s="78" t="s">
        <v>8</v>
      </c>
      <c r="V100" s="82">
        <f>V99/V98</f>
        <v>1</v>
      </c>
      <c r="Y100" s="166" t="s">
        <v>0</v>
      </c>
      <c r="Z100" s="176"/>
      <c r="AA100" s="177"/>
      <c r="AB100" s="177"/>
      <c r="AC100" s="177"/>
      <c r="AD100" s="177"/>
      <c r="AE100" s="177"/>
      <c r="AF100" s="178"/>
      <c r="AG100" s="78" t="s">
        <v>8</v>
      </c>
      <c r="AH100" s="82" t="e">
        <f>AH99/AH98</f>
        <v>#DIV/0!</v>
      </c>
      <c r="AJ100" s="166" t="s">
        <v>0</v>
      </c>
      <c r="AK100" s="176"/>
      <c r="AL100" s="177"/>
      <c r="AM100" s="177"/>
      <c r="AN100" s="177"/>
      <c r="AO100" s="177"/>
      <c r="AP100" s="177"/>
      <c r="AQ100" s="178"/>
      <c r="AR100" s="78" t="s">
        <v>8</v>
      </c>
      <c r="AS100" s="82" t="e">
        <f>AS99/AS98</f>
        <v>#DIV/0!</v>
      </c>
      <c r="AV100" s="166" t="s">
        <v>0</v>
      </c>
      <c r="AW100" s="176"/>
      <c r="AX100" s="177"/>
      <c r="AY100" s="177"/>
      <c r="AZ100" s="177"/>
      <c r="BA100" s="177"/>
      <c r="BB100" s="177"/>
      <c r="BC100" s="178"/>
      <c r="BD100" s="78" t="s">
        <v>8</v>
      </c>
      <c r="BE100" s="82" t="e">
        <f>BE99/BE98</f>
        <v>#DIV/0!</v>
      </c>
      <c r="BG100" s="166" t="s">
        <v>0</v>
      </c>
      <c r="BH100" s="176"/>
      <c r="BI100" s="177"/>
      <c r="BJ100" s="177"/>
      <c r="BK100" s="177"/>
      <c r="BL100" s="177"/>
      <c r="BM100" s="177"/>
      <c r="BN100" s="178"/>
      <c r="BO100" s="78" t="s">
        <v>8</v>
      </c>
      <c r="BP100" s="82" t="e">
        <f>BP99/BP98</f>
        <v>#DIV/0!</v>
      </c>
    </row>
    <row r="101" spans="1:74" ht="14.25" customHeight="1" thickBot="1" x14ac:dyDescent="0.2">
      <c r="A101" s="52"/>
      <c r="B101" s="166"/>
      <c r="C101" s="176"/>
      <c r="D101" s="177"/>
      <c r="E101" s="177"/>
      <c r="F101" s="177"/>
      <c r="G101" s="177"/>
      <c r="H101" s="177"/>
      <c r="I101" s="178"/>
      <c r="J101" s="78" t="s">
        <v>9</v>
      </c>
      <c r="K101" s="79">
        <f>COUNTA(C102:I102)</f>
        <v>2</v>
      </c>
      <c r="L101" s="52"/>
      <c r="M101" s="166"/>
      <c r="N101" s="176"/>
      <c r="O101" s="177"/>
      <c r="P101" s="184"/>
      <c r="Q101" s="184"/>
      <c r="R101" s="184"/>
      <c r="S101" s="184"/>
      <c r="T101" s="198"/>
      <c r="U101" s="78" t="s">
        <v>9</v>
      </c>
      <c r="V101" s="79">
        <f>COUNTA(N102:T102)</f>
        <v>2</v>
      </c>
      <c r="Y101" s="166"/>
      <c r="Z101" s="176"/>
      <c r="AA101" s="177"/>
      <c r="AB101" s="177"/>
      <c r="AC101" s="177"/>
      <c r="AD101" s="177"/>
      <c r="AE101" s="177"/>
      <c r="AF101" s="178"/>
      <c r="AG101" s="78" t="s">
        <v>9</v>
      </c>
      <c r="AH101" s="79">
        <f>COUNTA(Z102:AF102)</f>
        <v>0</v>
      </c>
      <c r="AJ101" s="166"/>
      <c r="AK101" s="176"/>
      <c r="AL101" s="177"/>
      <c r="AM101" s="177"/>
      <c r="AN101" s="177"/>
      <c r="AO101" s="177"/>
      <c r="AP101" s="177"/>
      <c r="AQ101" s="178"/>
      <c r="AR101" s="78" t="s">
        <v>9</v>
      </c>
      <c r="AS101" s="79">
        <f>COUNTA(AK102:AQ102)</f>
        <v>0</v>
      </c>
      <c r="AV101" s="166"/>
      <c r="AW101" s="176"/>
      <c r="AX101" s="177"/>
      <c r="AY101" s="177"/>
      <c r="AZ101" s="177"/>
      <c r="BA101" s="177"/>
      <c r="BB101" s="177"/>
      <c r="BC101" s="178"/>
      <c r="BD101" s="78" t="s">
        <v>9</v>
      </c>
      <c r="BE101" s="79">
        <f>COUNTA(AW102:BC102)</f>
        <v>0</v>
      </c>
      <c r="BG101" s="166"/>
      <c r="BH101" s="176"/>
      <c r="BI101" s="177"/>
      <c r="BJ101" s="177"/>
      <c r="BK101" s="177"/>
      <c r="BL101" s="177"/>
      <c r="BM101" s="177"/>
      <c r="BN101" s="178"/>
      <c r="BO101" s="78" t="s">
        <v>9</v>
      </c>
      <c r="BP101" s="79">
        <f>COUNTA(BH102:BN102)</f>
        <v>0</v>
      </c>
    </row>
    <row r="102" spans="1:74" ht="14.25" customHeight="1" x14ac:dyDescent="0.15">
      <c r="A102" s="52"/>
      <c r="B102" s="166" t="s">
        <v>7</v>
      </c>
      <c r="C102" s="176" t="s">
        <v>23</v>
      </c>
      <c r="D102" s="177" t="s">
        <v>23</v>
      </c>
      <c r="E102" s="177"/>
      <c r="F102" s="177"/>
      <c r="G102" s="177"/>
      <c r="H102" s="177"/>
      <c r="I102" s="178"/>
      <c r="J102" s="78" t="s">
        <v>4</v>
      </c>
      <c r="K102" s="82">
        <f>K101/K98</f>
        <v>0.2857142857142857</v>
      </c>
      <c r="L102" s="52"/>
      <c r="M102" s="166" t="s">
        <v>7</v>
      </c>
      <c r="N102" s="176" t="s">
        <v>23</v>
      </c>
      <c r="O102" s="194" t="s">
        <v>23</v>
      </c>
      <c r="P102" s="192"/>
      <c r="Q102" s="186"/>
      <c r="R102" s="186"/>
      <c r="S102" s="186"/>
      <c r="T102" s="188"/>
      <c r="U102" s="196" t="s">
        <v>4</v>
      </c>
      <c r="V102" s="82">
        <f>V101/V98</f>
        <v>1</v>
      </c>
      <c r="Y102" s="166" t="s">
        <v>7</v>
      </c>
      <c r="Z102" s="176"/>
      <c r="AA102" s="177"/>
      <c r="AB102" s="177"/>
      <c r="AC102" s="177"/>
      <c r="AD102" s="177"/>
      <c r="AE102" s="177"/>
      <c r="AF102" s="178"/>
      <c r="AG102" s="78" t="s">
        <v>4</v>
      </c>
      <c r="AH102" s="82" t="e">
        <f>AH101/AH98</f>
        <v>#DIV/0!</v>
      </c>
      <c r="AJ102" s="166" t="s">
        <v>7</v>
      </c>
      <c r="AK102" s="176"/>
      <c r="AL102" s="177"/>
      <c r="AM102" s="177"/>
      <c r="AN102" s="177"/>
      <c r="AO102" s="177"/>
      <c r="AP102" s="177"/>
      <c r="AQ102" s="178"/>
      <c r="AR102" s="78" t="s">
        <v>4</v>
      </c>
      <c r="AS102" s="82" t="e">
        <f>AS101/AS98</f>
        <v>#DIV/0!</v>
      </c>
      <c r="AV102" s="166" t="s">
        <v>7</v>
      </c>
      <c r="AW102" s="176"/>
      <c r="AX102" s="177"/>
      <c r="AY102" s="177"/>
      <c r="AZ102" s="177"/>
      <c r="BA102" s="177"/>
      <c r="BB102" s="177"/>
      <c r="BC102" s="178"/>
      <c r="BD102" s="78" t="s">
        <v>4</v>
      </c>
      <c r="BE102" s="82" t="e">
        <f>BE101/BE98</f>
        <v>#DIV/0!</v>
      </c>
      <c r="BG102" s="166" t="s">
        <v>7</v>
      </c>
      <c r="BH102" s="176"/>
      <c r="BI102" s="177"/>
      <c r="BJ102" s="177"/>
      <c r="BK102" s="177"/>
      <c r="BL102" s="177"/>
      <c r="BM102" s="177"/>
      <c r="BN102" s="178"/>
      <c r="BO102" s="78" t="s">
        <v>4</v>
      </c>
      <c r="BP102" s="82" t="e">
        <f>BP101/BP98</f>
        <v>#DIV/0!</v>
      </c>
    </row>
    <row r="103" spans="1:74" ht="14.25" customHeight="1" thickBot="1" x14ac:dyDescent="0.2">
      <c r="A103" s="52"/>
      <c r="B103" s="181"/>
      <c r="C103" s="179"/>
      <c r="D103" s="180"/>
      <c r="E103" s="180"/>
      <c r="F103" s="180"/>
      <c r="G103" s="180"/>
      <c r="H103" s="180"/>
      <c r="I103" s="182"/>
      <c r="J103" s="84" t="s">
        <v>61</v>
      </c>
      <c r="K103" s="83" t="str">
        <f>IF(1&gt;K96,"対象外",IF(K101&gt;=K96,"OK","NG"))</f>
        <v>OK</v>
      </c>
      <c r="L103" s="52"/>
      <c r="M103" s="181"/>
      <c r="N103" s="179"/>
      <c r="O103" s="195"/>
      <c r="P103" s="193"/>
      <c r="Q103" s="187"/>
      <c r="R103" s="187"/>
      <c r="S103" s="187"/>
      <c r="T103" s="189"/>
      <c r="U103" s="197" t="s">
        <v>61</v>
      </c>
      <c r="V103" s="83" t="str">
        <f>IF(1&gt;V96,"対象外",IF(V101&gt;=V96,"OK","NG"))</f>
        <v>OK</v>
      </c>
      <c r="Y103" s="181"/>
      <c r="Z103" s="179"/>
      <c r="AA103" s="180"/>
      <c r="AB103" s="180"/>
      <c r="AC103" s="180"/>
      <c r="AD103" s="180"/>
      <c r="AE103" s="180"/>
      <c r="AF103" s="182"/>
      <c r="AG103" s="84" t="s">
        <v>61</v>
      </c>
      <c r="AH103" s="83" t="str">
        <f>IF(1&gt;AH96,"対象外",IF(AH101&gt;=AH96,"OK","NG"))</f>
        <v>対象外</v>
      </c>
      <c r="AJ103" s="181"/>
      <c r="AK103" s="179"/>
      <c r="AL103" s="180"/>
      <c r="AM103" s="180"/>
      <c r="AN103" s="180"/>
      <c r="AO103" s="180"/>
      <c r="AP103" s="180"/>
      <c r="AQ103" s="182"/>
      <c r="AR103" s="84" t="s">
        <v>61</v>
      </c>
      <c r="AS103" s="83" t="str">
        <f>IF(1&gt;AS96,"対象外",IF(AS101&gt;=AS96,"OK","NG"))</f>
        <v>対象外</v>
      </c>
      <c r="AV103" s="181"/>
      <c r="AW103" s="179"/>
      <c r="AX103" s="180"/>
      <c r="AY103" s="180"/>
      <c r="AZ103" s="180"/>
      <c r="BA103" s="180"/>
      <c r="BB103" s="180"/>
      <c r="BC103" s="182"/>
      <c r="BD103" s="84" t="s">
        <v>61</v>
      </c>
      <c r="BE103" s="83" t="str">
        <f>IF(1&gt;BE96,"対象外",IF(BE101&gt;=BE96,"OK","NG"))</f>
        <v>対象外</v>
      </c>
      <c r="BG103" s="181"/>
      <c r="BH103" s="179"/>
      <c r="BI103" s="180"/>
      <c r="BJ103" s="180"/>
      <c r="BK103" s="180"/>
      <c r="BL103" s="180"/>
      <c r="BM103" s="180"/>
      <c r="BN103" s="182"/>
      <c r="BO103" s="84" t="s">
        <v>61</v>
      </c>
      <c r="BP103" s="83" t="str">
        <f>IF(1&gt;BP96,"対象外",IF(BP101&gt;=BP96,"OK","NG"))</f>
        <v>対象外</v>
      </c>
      <c r="BV103" s="54" t="str">
        <f t="shared" si="61"/>
        <v>OK</v>
      </c>
    </row>
    <row r="104" spans="1:74" ht="14.25" hidden="1" customHeight="1" x14ac:dyDescent="0.15">
      <c r="A104" s="52"/>
      <c r="B104" s="56"/>
      <c r="C104" s="56"/>
      <c r="D104" s="56"/>
      <c r="E104" s="56"/>
      <c r="F104" s="56"/>
      <c r="G104" s="56"/>
      <c r="H104" s="85">
        <f>IF(AND(DAY(H96)&gt;=22,DAY(H96)&lt;=28,H97="土"),1,0)</f>
        <v>0</v>
      </c>
      <c r="I104" s="56"/>
      <c r="J104" s="52"/>
      <c r="K104" s="52"/>
      <c r="L104" s="52"/>
      <c r="M104" s="56"/>
      <c r="N104" s="56"/>
      <c r="O104" s="56"/>
      <c r="P104" s="56"/>
      <c r="Q104" s="56"/>
      <c r="R104" s="56"/>
      <c r="S104" s="85">
        <f>IF(AND(DAY(S96)&gt;=22,DAY(S96)&lt;=28,S97="土"),1,0)</f>
        <v>0</v>
      </c>
      <c r="T104" s="56"/>
      <c r="U104" s="52"/>
      <c r="V104" s="52"/>
      <c r="Y104" s="56"/>
      <c r="Z104" s="56"/>
      <c r="AA104" s="56"/>
      <c r="AB104" s="56"/>
      <c r="AC104" s="56"/>
      <c r="AD104" s="56"/>
      <c r="AE104" s="85" t="e">
        <f>IF(AND(DAY(AE96)&gt;=22,DAY(AE96)&lt;=28,AE97="土"),1,0)</f>
        <v>#VALUE!</v>
      </c>
      <c r="AF104" s="56"/>
      <c r="AG104" s="52"/>
      <c r="AH104" s="52"/>
      <c r="AJ104" s="56"/>
      <c r="AK104" s="56"/>
      <c r="AL104" s="56"/>
      <c r="AM104" s="56"/>
      <c r="AN104" s="56"/>
      <c r="AO104" s="56"/>
      <c r="AP104" s="85" t="e">
        <f>IF(AND(DAY(AP96)&gt;=22,DAY(AP96)&lt;=28,AP97="土"),1,0)</f>
        <v>#VALUE!</v>
      </c>
      <c r="AQ104" s="56"/>
      <c r="AR104" s="52"/>
      <c r="AS104" s="52"/>
      <c r="AV104" s="56"/>
      <c r="AW104" s="56"/>
      <c r="AX104" s="56"/>
      <c r="AY104" s="56"/>
      <c r="AZ104" s="56"/>
      <c r="BA104" s="56"/>
      <c r="BB104" s="85" t="e">
        <f>IF(AND(DAY(BB96)&gt;=22,DAY(BB96)&lt;=28,BB97="土"),1,0)</f>
        <v>#VALUE!</v>
      </c>
      <c r="BC104" s="56"/>
      <c r="BD104" s="52"/>
      <c r="BE104" s="52"/>
      <c r="BG104" s="56"/>
      <c r="BH104" s="56"/>
      <c r="BI104" s="56"/>
      <c r="BJ104" s="56"/>
      <c r="BK104" s="56"/>
      <c r="BL104" s="56"/>
      <c r="BM104" s="85" t="e">
        <f>IF(AND(DAY(BM96)&gt;=22,DAY(BM96)&lt;=28,BM97="土"),1,0)</f>
        <v>#VALUE!</v>
      </c>
      <c r="BN104" s="56"/>
      <c r="BO104" s="52"/>
      <c r="BP104" s="52"/>
      <c r="BU104" s="54">
        <f t="shared" si="62"/>
        <v>0</v>
      </c>
      <c r="BV104" s="54" t="str">
        <f t="shared" si="61"/>
        <v>OK</v>
      </c>
    </row>
    <row r="105" spans="1:74" ht="14.25" hidden="1" customHeight="1" x14ac:dyDescent="0.15">
      <c r="A105" s="52"/>
      <c r="B105" s="56"/>
      <c r="C105" s="56"/>
      <c r="D105" s="56"/>
      <c r="E105" s="56"/>
      <c r="F105" s="56"/>
      <c r="G105" s="56"/>
      <c r="H105" s="85">
        <f>IF(AND(DAY(H96)&gt;=22,DAY(H96)&lt;=28,H97="土",OR(H102="休",H102="雨")),1,0)</f>
        <v>0</v>
      </c>
      <c r="I105" s="56"/>
      <c r="J105" s="52"/>
      <c r="K105" s="52"/>
      <c r="L105" s="52"/>
      <c r="M105" s="56"/>
      <c r="N105" s="56"/>
      <c r="O105" s="56"/>
      <c r="P105" s="56"/>
      <c r="Q105" s="56"/>
      <c r="R105" s="56"/>
      <c r="S105" s="85">
        <f>IF(AND(DAY(S96)&gt;=22,DAY(S96)&lt;=28,S97="土",OR(S102="休",S102="雨")),1,0)</f>
        <v>0</v>
      </c>
      <c r="T105" s="56"/>
      <c r="U105" s="52"/>
      <c r="V105" s="52"/>
      <c r="Y105" s="56"/>
      <c r="Z105" s="56"/>
      <c r="AA105" s="56"/>
      <c r="AB105" s="56"/>
      <c r="AC105" s="56"/>
      <c r="AD105" s="56"/>
      <c r="AE105" s="85" t="e">
        <f>IF(AND(DAY(AE96)&gt;=22,DAY(AE96)&lt;=28,AE97="土",OR(AE102="休",AE102="雨")),1,0)</f>
        <v>#VALUE!</v>
      </c>
      <c r="AF105" s="56"/>
      <c r="AG105" s="52"/>
      <c r="AH105" s="52"/>
      <c r="AJ105" s="56"/>
      <c r="AK105" s="56"/>
      <c r="AL105" s="56"/>
      <c r="AM105" s="56"/>
      <c r="AN105" s="56"/>
      <c r="AO105" s="56"/>
      <c r="AP105" s="85" t="e">
        <f>IF(AND(DAY(AP96)&gt;=22,DAY(AP96)&lt;=28,AP97="土",OR(AP102="休",AP102="雨")),1,0)</f>
        <v>#VALUE!</v>
      </c>
      <c r="AQ105" s="56"/>
      <c r="AR105" s="52"/>
      <c r="AS105" s="52"/>
      <c r="AV105" s="56"/>
      <c r="AW105" s="56"/>
      <c r="AX105" s="56"/>
      <c r="AY105" s="56"/>
      <c r="AZ105" s="56"/>
      <c r="BA105" s="56"/>
      <c r="BB105" s="85" t="e">
        <f>IF(AND(DAY(BB96)&gt;=22,DAY(BB96)&lt;=28,BB97="土",OR(BB102="休",BB102="雨")),1,0)</f>
        <v>#VALUE!</v>
      </c>
      <c r="BC105" s="56"/>
      <c r="BD105" s="52"/>
      <c r="BE105" s="52"/>
      <c r="BG105" s="56"/>
      <c r="BH105" s="56"/>
      <c r="BI105" s="56"/>
      <c r="BJ105" s="56"/>
      <c r="BK105" s="56"/>
      <c r="BL105" s="56"/>
      <c r="BM105" s="85" t="e">
        <f>IF(AND(DAY(BM96)&gt;=22,DAY(BM96)&lt;=28,BM97="土",OR(BM102="休",BM102="雨")),1,0)</f>
        <v>#VALUE!</v>
      </c>
      <c r="BN105" s="56"/>
      <c r="BO105" s="52"/>
      <c r="BP105" s="52"/>
      <c r="BU105" s="54">
        <f t="shared" si="62"/>
        <v>0</v>
      </c>
      <c r="BV105" s="54" t="str">
        <f t="shared" si="61"/>
        <v>OK</v>
      </c>
    </row>
    <row r="106" spans="1:74" ht="14.25" hidden="1" customHeight="1" x14ac:dyDescent="0.15">
      <c r="A106" s="52"/>
      <c r="B106" s="56"/>
      <c r="C106" s="56"/>
      <c r="D106" s="56"/>
      <c r="E106" s="56"/>
      <c r="F106" s="56"/>
      <c r="G106" s="56"/>
      <c r="H106" s="85">
        <f>IF(AND(DAY(H96)&gt;=8,DAY(H96)&lt;=14,H97="土"),1,0)</f>
        <v>0</v>
      </c>
      <c r="I106" s="56"/>
      <c r="J106" s="52"/>
      <c r="K106" s="52"/>
      <c r="L106" s="52"/>
      <c r="M106" s="56"/>
      <c r="N106" s="56"/>
      <c r="O106" s="56"/>
      <c r="P106" s="56"/>
      <c r="Q106" s="56"/>
      <c r="R106" s="56"/>
      <c r="S106" s="85">
        <f>IF(AND(DAY(S96)&gt;=8,DAY(S96)&lt;=14,S97="土"),1,0)</f>
        <v>0</v>
      </c>
      <c r="T106" s="56"/>
      <c r="U106" s="52"/>
      <c r="V106" s="52"/>
      <c r="Y106" s="56"/>
      <c r="Z106" s="56"/>
      <c r="AA106" s="56"/>
      <c r="AB106" s="56"/>
      <c r="AC106" s="56"/>
      <c r="AD106" s="56"/>
      <c r="AE106" s="85" t="e">
        <f>IF(AND(DAY(AE96)&gt;=8,DAY(AE96)&lt;=14,AE97="土"),1,0)</f>
        <v>#VALUE!</v>
      </c>
      <c r="AF106" s="56"/>
      <c r="AG106" s="52"/>
      <c r="AH106" s="52"/>
      <c r="AJ106" s="56"/>
      <c r="AK106" s="56"/>
      <c r="AL106" s="56"/>
      <c r="AM106" s="56"/>
      <c r="AN106" s="56"/>
      <c r="AO106" s="56"/>
      <c r="AP106" s="85" t="e">
        <f>IF(AND(DAY(AP96)&gt;=8,DAY(AP96)&lt;=14,AP97="土"),1,0)</f>
        <v>#VALUE!</v>
      </c>
      <c r="AQ106" s="56"/>
      <c r="AR106" s="52"/>
      <c r="AS106" s="52"/>
      <c r="AV106" s="56"/>
      <c r="AW106" s="56"/>
      <c r="AX106" s="56"/>
      <c r="AY106" s="56"/>
      <c r="AZ106" s="56"/>
      <c r="BA106" s="56"/>
      <c r="BB106" s="85" t="e">
        <f>IF(AND(DAY(BB96)&gt;=8,DAY(BB96)&lt;=14,BB97="土"),1,0)</f>
        <v>#VALUE!</v>
      </c>
      <c r="BC106" s="56"/>
      <c r="BD106" s="52"/>
      <c r="BE106" s="52"/>
      <c r="BG106" s="56"/>
      <c r="BH106" s="56"/>
      <c r="BI106" s="56"/>
      <c r="BJ106" s="56"/>
      <c r="BK106" s="56"/>
      <c r="BL106" s="56"/>
      <c r="BM106" s="85" t="e">
        <f>IF(AND(DAY(BM96)&gt;=8,DAY(BM96)&lt;=14,BM97="土"),1,0)</f>
        <v>#VALUE!</v>
      </c>
      <c r="BN106" s="56"/>
      <c r="BO106" s="52"/>
      <c r="BP106" s="52"/>
      <c r="BU106" s="54">
        <f t="shared" si="62"/>
        <v>0</v>
      </c>
      <c r="BV106" s="54" t="str">
        <f t="shared" si="61"/>
        <v>OK</v>
      </c>
    </row>
    <row r="107" spans="1:74" ht="14.25" hidden="1" customHeight="1" x14ac:dyDescent="0.15">
      <c r="A107" s="52"/>
      <c r="B107" s="56"/>
      <c r="C107" s="56"/>
      <c r="D107" s="56"/>
      <c r="E107" s="56"/>
      <c r="F107" s="56"/>
      <c r="G107" s="56"/>
      <c r="H107" s="85">
        <f>IF(AND(DAY(H96)&gt;=8,DAY(H96)&lt;=14,H97="土",OR(H102="休",H102="雨")),1,0)</f>
        <v>0</v>
      </c>
      <c r="I107" s="56"/>
      <c r="J107" s="52"/>
      <c r="K107" s="52"/>
      <c r="L107" s="52"/>
      <c r="M107" s="56"/>
      <c r="N107" s="56"/>
      <c r="O107" s="56"/>
      <c r="P107" s="56"/>
      <c r="Q107" s="56"/>
      <c r="R107" s="56"/>
      <c r="S107" s="85">
        <f>IF(AND(DAY(S96)&gt;=8,DAY(S96)&lt;=14,S97="土",OR(S102="休",S102="雨")),1,0)</f>
        <v>0</v>
      </c>
      <c r="T107" s="56"/>
      <c r="U107" s="52"/>
      <c r="V107" s="52"/>
      <c r="Y107" s="56"/>
      <c r="Z107" s="56"/>
      <c r="AA107" s="56"/>
      <c r="AB107" s="56"/>
      <c r="AC107" s="56"/>
      <c r="AD107" s="56"/>
      <c r="AE107" s="85" t="e">
        <f>IF(AND(DAY(AE96)&gt;=8,DAY(AE96)&lt;=14,AE97="土",OR(AE102="休",AE102="雨")),1,0)</f>
        <v>#VALUE!</v>
      </c>
      <c r="AF107" s="56"/>
      <c r="AG107" s="52"/>
      <c r="AH107" s="52"/>
      <c r="AJ107" s="56"/>
      <c r="AK107" s="56"/>
      <c r="AL107" s="56"/>
      <c r="AM107" s="56"/>
      <c r="AN107" s="56"/>
      <c r="AO107" s="56"/>
      <c r="AP107" s="85" t="e">
        <f>IF(AND(DAY(AP96)&gt;=8,DAY(AP96)&lt;=14,AP97="土",OR(AP102="休",AP102="雨")),1,0)</f>
        <v>#VALUE!</v>
      </c>
      <c r="AQ107" s="56"/>
      <c r="AR107" s="52"/>
      <c r="AS107" s="52"/>
      <c r="AV107" s="56"/>
      <c r="AW107" s="56"/>
      <c r="AX107" s="56"/>
      <c r="AY107" s="56"/>
      <c r="AZ107" s="56"/>
      <c r="BA107" s="56"/>
      <c r="BB107" s="85" t="e">
        <f>IF(AND(DAY(BB96)&gt;=8,DAY(BB96)&lt;=14,BB97="土",OR(BB102="休",BB102="雨")),1,0)</f>
        <v>#VALUE!</v>
      </c>
      <c r="BC107" s="56"/>
      <c r="BD107" s="52"/>
      <c r="BE107" s="52"/>
      <c r="BG107" s="56"/>
      <c r="BH107" s="56"/>
      <c r="BI107" s="56"/>
      <c r="BJ107" s="56"/>
      <c r="BK107" s="56"/>
      <c r="BL107" s="56"/>
      <c r="BM107" s="85" t="e">
        <f>IF(AND(DAY(BM96)&gt;=8,DAY(BM96)&lt;=14,BM97="土",OR(BM102="休",BM102="雨")),1,0)</f>
        <v>#VALUE!</v>
      </c>
      <c r="BN107" s="56"/>
      <c r="BO107" s="52"/>
      <c r="BP107" s="52"/>
      <c r="BU107" s="54">
        <f t="shared" si="62"/>
        <v>0</v>
      </c>
      <c r="BV107" s="54" t="str">
        <f t="shared" si="61"/>
        <v>OK</v>
      </c>
    </row>
    <row r="108" spans="1:74" ht="14.25" customHeight="1" x14ac:dyDescent="0.15">
      <c r="A108" s="52"/>
      <c r="B108" s="56"/>
      <c r="C108" s="56"/>
      <c r="D108" s="56"/>
      <c r="E108" s="56"/>
      <c r="F108" s="56"/>
      <c r="G108" s="56"/>
      <c r="H108" s="56"/>
      <c r="I108" s="56"/>
      <c r="J108" s="52"/>
      <c r="K108" s="52"/>
      <c r="L108" s="52"/>
      <c r="M108" s="56"/>
      <c r="N108" s="56"/>
      <c r="O108" s="56"/>
      <c r="P108" s="56"/>
      <c r="Q108" s="56"/>
      <c r="R108" s="56"/>
      <c r="S108" s="56"/>
      <c r="T108" s="56"/>
      <c r="U108" s="52"/>
      <c r="V108" s="52"/>
      <c r="Y108" s="56"/>
      <c r="Z108" s="56"/>
      <c r="AA108" s="56"/>
      <c r="AB108" s="56"/>
      <c r="AC108" s="56"/>
      <c r="AD108" s="56"/>
      <c r="AE108" s="56"/>
      <c r="AF108" s="56"/>
      <c r="AG108" s="52"/>
      <c r="AH108" s="52"/>
      <c r="AJ108" s="56"/>
      <c r="AK108" s="56"/>
      <c r="AL108" s="56"/>
      <c r="AM108" s="56"/>
      <c r="AN108" s="56"/>
      <c r="AO108" s="56"/>
      <c r="AP108" s="56"/>
      <c r="AQ108" s="56"/>
      <c r="AR108" s="52"/>
      <c r="AS108" s="52"/>
      <c r="AV108" s="56"/>
      <c r="AW108" s="56"/>
      <c r="AX108" s="56"/>
      <c r="AY108" s="56"/>
      <c r="AZ108" s="56"/>
      <c r="BA108" s="56"/>
      <c r="BB108" s="56"/>
      <c r="BC108" s="56"/>
      <c r="BD108" s="52"/>
      <c r="BE108" s="52"/>
      <c r="BG108" s="56"/>
      <c r="BH108" s="56"/>
      <c r="BI108" s="56"/>
      <c r="BJ108" s="56"/>
      <c r="BK108" s="56"/>
      <c r="BL108" s="56"/>
      <c r="BM108" s="56"/>
      <c r="BN108" s="56"/>
      <c r="BO108" s="52"/>
      <c r="BP108" s="52"/>
    </row>
    <row r="109" spans="1:74" ht="14.25" customHeight="1" x14ac:dyDescent="0.15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</row>
    <row r="110" spans="1:74" ht="14.25" hidden="1" customHeight="1" x14ac:dyDescent="0.15">
      <c r="A110" s="52"/>
      <c r="B110" s="52"/>
      <c r="C110" s="66">
        <f>YEAR(I94+1)</f>
        <v>2025</v>
      </c>
      <c r="D110" s="66">
        <f>MONTH(I94+1)</f>
        <v>11</v>
      </c>
      <c r="E110" s="66">
        <f>DAY(I94+1)</f>
        <v>8</v>
      </c>
      <c r="F110" s="66"/>
      <c r="G110" s="66"/>
      <c r="H110" s="66"/>
      <c r="I110" s="66"/>
      <c r="J110" s="52"/>
      <c r="K110" s="52"/>
      <c r="L110" s="52"/>
      <c r="M110" s="52"/>
      <c r="N110" s="66">
        <f>YEAR(T94+1)</f>
        <v>2026</v>
      </c>
      <c r="O110" s="66">
        <f>MONTH(T94+1)</f>
        <v>1</v>
      </c>
      <c r="P110" s="66">
        <f>DAY(T94+1)</f>
        <v>3</v>
      </c>
      <c r="Q110" s="66"/>
      <c r="R110" s="66"/>
      <c r="S110" s="66"/>
      <c r="T110" s="66"/>
      <c r="U110" s="52"/>
      <c r="V110" s="52"/>
      <c r="Y110" s="52"/>
      <c r="Z110" s="66">
        <f>YEAR(AF94+1)</f>
        <v>2026</v>
      </c>
      <c r="AA110" s="66">
        <f>MONTH(AF94+1)</f>
        <v>2</v>
      </c>
      <c r="AB110" s="66">
        <f>DAY(AF94+1)</f>
        <v>28</v>
      </c>
      <c r="AC110" s="66"/>
      <c r="AD110" s="66"/>
      <c r="AE110" s="66"/>
      <c r="AF110" s="66"/>
      <c r="AG110" s="52"/>
      <c r="AH110" s="52"/>
      <c r="AJ110" s="52"/>
      <c r="AK110" s="66">
        <f>YEAR(AQ94+1)</f>
        <v>2026</v>
      </c>
      <c r="AL110" s="66">
        <f>MONTH(AQ94+1)</f>
        <v>4</v>
      </c>
      <c r="AM110" s="66">
        <f>DAY(AQ94+1)</f>
        <v>25</v>
      </c>
      <c r="AN110" s="66"/>
      <c r="AO110" s="66"/>
      <c r="AP110" s="66"/>
      <c r="AQ110" s="66"/>
      <c r="AR110" s="52"/>
      <c r="AS110" s="52"/>
      <c r="AV110" s="52"/>
      <c r="AW110" s="66">
        <f>YEAR(BC94+1)</f>
        <v>2026</v>
      </c>
      <c r="AX110" s="66">
        <f>MONTH(BC94+1)</f>
        <v>6</v>
      </c>
      <c r="AY110" s="66">
        <f>DAY(BC94+1)</f>
        <v>20</v>
      </c>
      <c r="AZ110" s="66"/>
      <c r="BA110" s="66"/>
      <c r="BB110" s="66"/>
      <c r="BC110" s="66"/>
      <c r="BD110" s="52"/>
      <c r="BE110" s="52"/>
      <c r="BG110" s="52"/>
      <c r="BH110" s="66">
        <f>YEAR(BN94+1)</f>
        <v>2026</v>
      </c>
      <c r="BI110" s="66">
        <f>MONTH(BN94+1)</f>
        <v>8</v>
      </c>
      <c r="BJ110" s="66">
        <f>DAY(BN94+1)</f>
        <v>15</v>
      </c>
      <c r="BK110" s="66"/>
      <c r="BL110" s="66"/>
      <c r="BM110" s="66"/>
      <c r="BN110" s="66"/>
      <c r="BO110" s="52"/>
      <c r="BP110" s="52"/>
    </row>
    <row r="111" spans="1:74" ht="14.25" hidden="1" customHeight="1" x14ac:dyDescent="0.15">
      <c r="A111" s="52"/>
      <c r="B111" s="52"/>
      <c r="C111" s="67">
        <f>I94+1</f>
        <v>45969</v>
      </c>
      <c r="D111" s="67">
        <f>C111+1</f>
        <v>45970</v>
      </c>
      <c r="E111" s="67">
        <f t="shared" ref="E111:I111" si="75">D111+1</f>
        <v>45971</v>
      </c>
      <c r="F111" s="67">
        <f t="shared" si="75"/>
        <v>45972</v>
      </c>
      <c r="G111" s="67">
        <f t="shared" si="75"/>
        <v>45973</v>
      </c>
      <c r="H111" s="67">
        <f t="shared" si="75"/>
        <v>45974</v>
      </c>
      <c r="I111" s="67">
        <f t="shared" si="75"/>
        <v>45975</v>
      </c>
      <c r="J111" s="52"/>
      <c r="K111" s="52"/>
      <c r="L111" s="52"/>
      <c r="M111" s="52"/>
      <c r="N111" s="67">
        <f>T94+1</f>
        <v>46025</v>
      </c>
      <c r="O111" s="67">
        <f t="shared" ref="O111:T111" si="76">N111+1</f>
        <v>46026</v>
      </c>
      <c r="P111" s="67">
        <f t="shared" si="76"/>
        <v>46027</v>
      </c>
      <c r="Q111" s="67">
        <f t="shared" si="76"/>
        <v>46028</v>
      </c>
      <c r="R111" s="67">
        <f t="shared" si="76"/>
        <v>46029</v>
      </c>
      <c r="S111" s="67">
        <f t="shared" si="76"/>
        <v>46030</v>
      </c>
      <c r="T111" s="67">
        <f t="shared" si="76"/>
        <v>46031</v>
      </c>
      <c r="U111" s="52"/>
      <c r="V111" s="52"/>
      <c r="Y111" s="52"/>
      <c r="Z111" s="67">
        <f>AF94+1</f>
        <v>46081</v>
      </c>
      <c r="AA111" s="67">
        <f t="shared" ref="AA111:AF111" si="77">Z111+1</f>
        <v>46082</v>
      </c>
      <c r="AB111" s="67">
        <f t="shared" si="77"/>
        <v>46083</v>
      </c>
      <c r="AC111" s="67">
        <f t="shared" si="77"/>
        <v>46084</v>
      </c>
      <c r="AD111" s="67">
        <f t="shared" si="77"/>
        <v>46085</v>
      </c>
      <c r="AE111" s="67">
        <f t="shared" si="77"/>
        <v>46086</v>
      </c>
      <c r="AF111" s="67">
        <f t="shared" si="77"/>
        <v>46087</v>
      </c>
      <c r="AG111" s="52"/>
      <c r="AH111" s="52"/>
      <c r="AJ111" s="52"/>
      <c r="AK111" s="67">
        <f>AQ94+1</f>
        <v>46137</v>
      </c>
      <c r="AL111" s="67">
        <f t="shared" ref="AL111:AQ111" si="78">AK111+1</f>
        <v>46138</v>
      </c>
      <c r="AM111" s="67">
        <f t="shared" si="78"/>
        <v>46139</v>
      </c>
      <c r="AN111" s="67">
        <f t="shared" si="78"/>
        <v>46140</v>
      </c>
      <c r="AO111" s="67">
        <f t="shared" si="78"/>
        <v>46141</v>
      </c>
      <c r="AP111" s="67">
        <f t="shared" si="78"/>
        <v>46142</v>
      </c>
      <c r="AQ111" s="67">
        <f t="shared" si="78"/>
        <v>46143</v>
      </c>
      <c r="AR111" s="52"/>
      <c r="AS111" s="52"/>
      <c r="AV111" s="52"/>
      <c r="AW111" s="67">
        <f>BC94+1</f>
        <v>46193</v>
      </c>
      <c r="AX111" s="67">
        <f t="shared" ref="AX111:BC111" si="79">AW111+1</f>
        <v>46194</v>
      </c>
      <c r="AY111" s="67">
        <f t="shared" si="79"/>
        <v>46195</v>
      </c>
      <c r="AZ111" s="67">
        <f t="shared" si="79"/>
        <v>46196</v>
      </c>
      <c r="BA111" s="67">
        <f t="shared" si="79"/>
        <v>46197</v>
      </c>
      <c r="BB111" s="67">
        <f t="shared" si="79"/>
        <v>46198</v>
      </c>
      <c r="BC111" s="67">
        <f t="shared" si="79"/>
        <v>46199</v>
      </c>
      <c r="BD111" s="52"/>
      <c r="BE111" s="52"/>
      <c r="BG111" s="52"/>
      <c r="BH111" s="67">
        <f>BN94+1</f>
        <v>46249</v>
      </c>
      <c r="BI111" s="67">
        <f t="shared" ref="BI111:BN111" si="80">BH111+1</f>
        <v>46250</v>
      </c>
      <c r="BJ111" s="67">
        <f t="shared" si="80"/>
        <v>46251</v>
      </c>
      <c r="BK111" s="67">
        <f t="shared" si="80"/>
        <v>46252</v>
      </c>
      <c r="BL111" s="67">
        <f t="shared" si="80"/>
        <v>46253</v>
      </c>
      <c r="BM111" s="67">
        <f t="shared" si="80"/>
        <v>46254</v>
      </c>
      <c r="BN111" s="67">
        <f t="shared" si="80"/>
        <v>46255</v>
      </c>
      <c r="BO111" s="52"/>
      <c r="BP111" s="52"/>
    </row>
    <row r="112" spans="1:74" ht="14.25" customHeight="1" x14ac:dyDescent="0.15">
      <c r="A112" s="52"/>
      <c r="B112" s="68" t="s">
        <v>14</v>
      </c>
      <c r="C112" s="69">
        <f>DATE($C110,$D110,1)</f>
        <v>45962</v>
      </c>
      <c r="D112" s="70"/>
      <c r="E112" s="70"/>
      <c r="F112" s="70"/>
      <c r="G112" s="70"/>
      <c r="H112" s="70"/>
      <c r="I112" s="70"/>
      <c r="J112" s="70"/>
      <c r="K112" s="71"/>
      <c r="L112" s="52"/>
      <c r="M112" s="68" t="s">
        <v>14</v>
      </c>
      <c r="N112" s="69">
        <f>DATE($N110,$O110,1)</f>
        <v>46023</v>
      </c>
      <c r="O112" s="70"/>
      <c r="P112" s="70"/>
      <c r="Q112" s="70"/>
      <c r="R112" s="70"/>
      <c r="S112" s="70"/>
      <c r="T112" s="70"/>
      <c r="U112" s="70"/>
      <c r="V112" s="71"/>
      <c r="Y112" s="68" t="s">
        <v>14</v>
      </c>
      <c r="Z112" s="69">
        <f>DATE($Z110,$AA110,1)</f>
        <v>46054</v>
      </c>
      <c r="AA112" s="70"/>
      <c r="AB112" s="70"/>
      <c r="AC112" s="70"/>
      <c r="AD112" s="70"/>
      <c r="AE112" s="70"/>
      <c r="AF112" s="70"/>
      <c r="AG112" s="70"/>
      <c r="AH112" s="71"/>
      <c r="AJ112" s="68" t="s">
        <v>14</v>
      </c>
      <c r="AK112" s="69">
        <f>DATE($AK110,$AL110,1)</f>
        <v>46113</v>
      </c>
      <c r="AL112" s="70"/>
      <c r="AM112" s="70"/>
      <c r="AN112" s="70"/>
      <c r="AO112" s="70"/>
      <c r="AP112" s="70"/>
      <c r="AQ112" s="70"/>
      <c r="AR112" s="70"/>
      <c r="AS112" s="71"/>
      <c r="AV112" s="68" t="s">
        <v>14</v>
      </c>
      <c r="AW112" s="69">
        <f>DATE($AW110,$AX110,1)</f>
        <v>46174</v>
      </c>
      <c r="AX112" s="70"/>
      <c r="AY112" s="70"/>
      <c r="AZ112" s="70"/>
      <c r="BA112" s="70"/>
      <c r="BB112" s="70"/>
      <c r="BC112" s="70"/>
      <c r="BD112" s="70"/>
      <c r="BE112" s="71"/>
      <c r="BG112" s="68" t="s">
        <v>14</v>
      </c>
      <c r="BH112" s="69">
        <f>DATE($BH110,$BI110,1)</f>
        <v>46235</v>
      </c>
      <c r="BI112" s="70"/>
      <c r="BJ112" s="70"/>
      <c r="BK112" s="70"/>
      <c r="BL112" s="70"/>
      <c r="BM112" s="70"/>
      <c r="BN112" s="70"/>
      <c r="BO112" s="70"/>
      <c r="BP112" s="71"/>
    </row>
    <row r="113" spans="1:74" ht="14.25" customHeight="1" x14ac:dyDescent="0.15">
      <c r="A113" s="52"/>
      <c r="B113" s="72" t="s">
        <v>59</v>
      </c>
      <c r="C113" s="73">
        <f>IF(I94&lt;$G$5,I96+1,"")</f>
        <v>45969</v>
      </c>
      <c r="D113" s="74">
        <f t="shared" ref="D113:I113" si="81">IF(C111&lt;$G$5,C113+1,"")</f>
        <v>45970</v>
      </c>
      <c r="E113" s="74">
        <f t="shared" si="81"/>
        <v>45971</v>
      </c>
      <c r="F113" s="74">
        <f t="shared" si="81"/>
        <v>45972</v>
      </c>
      <c r="G113" s="74">
        <f t="shared" si="81"/>
        <v>45973</v>
      </c>
      <c r="H113" s="74">
        <f t="shared" si="81"/>
        <v>45974</v>
      </c>
      <c r="I113" s="74">
        <f t="shared" si="81"/>
        <v>45975</v>
      </c>
      <c r="J113" s="75" t="s">
        <v>16</v>
      </c>
      <c r="K113" s="76">
        <f>COUNTIFS(C114:I114,"土",C115:I115,"")+COUNTIFS(C114:I114,"日",C115:I115,"")</f>
        <v>2</v>
      </c>
      <c r="L113" s="52"/>
      <c r="M113" s="72" t="s">
        <v>59</v>
      </c>
      <c r="N113" s="73">
        <f>IF(T94&lt;$G$5,T96+1,"")</f>
        <v>46025</v>
      </c>
      <c r="O113" s="74">
        <f t="shared" ref="O113:T113" si="82">IF(N111&lt;$G$5,N113+1,"")</f>
        <v>46026</v>
      </c>
      <c r="P113" s="74">
        <f t="shared" si="82"/>
        <v>46027</v>
      </c>
      <c r="Q113" s="74">
        <f t="shared" si="82"/>
        <v>46028</v>
      </c>
      <c r="R113" s="74">
        <f t="shared" si="82"/>
        <v>46029</v>
      </c>
      <c r="S113" s="74">
        <f t="shared" si="82"/>
        <v>46030</v>
      </c>
      <c r="T113" s="74">
        <f t="shared" si="82"/>
        <v>46031</v>
      </c>
      <c r="U113" s="75" t="s">
        <v>16</v>
      </c>
      <c r="V113" s="76">
        <f>COUNTIFS(N114:T114,"土",N115:T115,"")+COUNTIFS(N114:T114,"日",N115:T115,"")</f>
        <v>1</v>
      </c>
      <c r="Y113" s="72" t="s">
        <v>59</v>
      </c>
      <c r="Z113" s="73" t="str">
        <f>IF(AF94&lt;$G$5,AF96+1,"")</f>
        <v/>
      </c>
      <c r="AA113" s="74" t="str">
        <f t="shared" ref="AA113:AF113" si="83">IF(Z111&lt;$G$5,Z113+1,"")</f>
        <v/>
      </c>
      <c r="AB113" s="74" t="str">
        <f t="shared" si="83"/>
        <v/>
      </c>
      <c r="AC113" s="74" t="str">
        <f t="shared" si="83"/>
        <v/>
      </c>
      <c r="AD113" s="74" t="str">
        <f t="shared" si="83"/>
        <v/>
      </c>
      <c r="AE113" s="74" t="str">
        <f t="shared" si="83"/>
        <v/>
      </c>
      <c r="AF113" s="74" t="str">
        <f t="shared" si="83"/>
        <v/>
      </c>
      <c r="AG113" s="75" t="s">
        <v>16</v>
      </c>
      <c r="AH113" s="76">
        <f>COUNTIFS(Z114:AF114,"土",Z115:AF115,"")+COUNTIFS(Z114:AF114,"日",Z115:AF115,"")</f>
        <v>0</v>
      </c>
      <c r="AJ113" s="72" t="s">
        <v>59</v>
      </c>
      <c r="AK113" s="73" t="str">
        <f>IF(AQ94&lt;$G$5,AQ96+1,"")</f>
        <v/>
      </c>
      <c r="AL113" s="74" t="str">
        <f t="shared" ref="AL113:AQ113" si="84">IF(AK111&lt;$G$5,AK113+1,"")</f>
        <v/>
      </c>
      <c r="AM113" s="74" t="str">
        <f t="shared" si="84"/>
        <v/>
      </c>
      <c r="AN113" s="74" t="str">
        <f t="shared" si="84"/>
        <v/>
      </c>
      <c r="AO113" s="74" t="str">
        <f t="shared" si="84"/>
        <v/>
      </c>
      <c r="AP113" s="74" t="str">
        <f t="shared" si="84"/>
        <v/>
      </c>
      <c r="AQ113" s="74" t="str">
        <f t="shared" si="84"/>
        <v/>
      </c>
      <c r="AR113" s="75" t="s">
        <v>16</v>
      </c>
      <c r="AS113" s="76">
        <f>COUNTIFS(AK114:AQ114,"土",AK115:AQ115,"")+COUNTIFS(AK114:AQ114,"日",AK115:AQ115,"")</f>
        <v>0</v>
      </c>
      <c r="AV113" s="72" t="s">
        <v>59</v>
      </c>
      <c r="AW113" s="73" t="str">
        <f>IF(BC94&lt;$G$5,BC96+1,"")</f>
        <v/>
      </c>
      <c r="AX113" s="74" t="str">
        <f t="shared" ref="AX113:BC113" si="85">IF(AW111&lt;$G$5,AW113+1,"")</f>
        <v/>
      </c>
      <c r="AY113" s="74" t="str">
        <f t="shared" si="85"/>
        <v/>
      </c>
      <c r="AZ113" s="74" t="str">
        <f t="shared" si="85"/>
        <v/>
      </c>
      <c r="BA113" s="74" t="str">
        <f t="shared" si="85"/>
        <v/>
      </c>
      <c r="BB113" s="74" t="str">
        <f t="shared" si="85"/>
        <v/>
      </c>
      <c r="BC113" s="74" t="str">
        <f t="shared" si="85"/>
        <v/>
      </c>
      <c r="BD113" s="75" t="s">
        <v>16</v>
      </c>
      <c r="BE113" s="76">
        <f>COUNTIFS(AW114:BC114,"土",AW115:BC115,"")+COUNTIFS(AW114:BC114,"日",AW115:BC115,"")</f>
        <v>0</v>
      </c>
      <c r="BG113" s="72" t="s">
        <v>59</v>
      </c>
      <c r="BH113" s="73" t="str">
        <f>IF(BN94&lt;$G$5,BN96+1,"")</f>
        <v/>
      </c>
      <c r="BI113" s="74" t="str">
        <f t="shared" ref="BI113:BN113" si="86">IF(BH111&lt;$G$5,BH113+1,"")</f>
        <v/>
      </c>
      <c r="BJ113" s="74" t="str">
        <f t="shared" si="86"/>
        <v/>
      </c>
      <c r="BK113" s="74" t="str">
        <f t="shared" si="86"/>
        <v/>
      </c>
      <c r="BL113" s="74" t="str">
        <f t="shared" si="86"/>
        <v/>
      </c>
      <c r="BM113" s="74" t="str">
        <f t="shared" si="86"/>
        <v/>
      </c>
      <c r="BN113" s="74" t="str">
        <f t="shared" si="86"/>
        <v/>
      </c>
      <c r="BO113" s="75" t="s">
        <v>16</v>
      </c>
      <c r="BP113" s="76">
        <f>COUNTIFS(BH114:BN114,"土",BH115:BN115,"")+COUNTIFS(BH114:BN114,"日",BH115:BN115,"")</f>
        <v>0</v>
      </c>
    </row>
    <row r="114" spans="1:74" ht="14.25" customHeight="1" x14ac:dyDescent="0.15">
      <c r="A114" s="52"/>
      <c r="B114" s="72" t="s">
        <v>5</v>
      </c>
      <c r="C114" s="77" t="str">
        <f>IF(C113="","","土")</f>
        <v>土</v>
      </c>
      <c r="D114" s="77" t="str">
        <f>IF(D113="","","日")</f>
        <v>日</v>
      </c>
      <c r="E114" s="77" t="str">
        <f>IF(E113="","","月")</f>
        <v>月</v>
      </c>
      <c r="F114" s="77" t="str">
        <f>IF(F113="","","火")</f>
        <v>火</v>
      </c>
      <c r="G114" s="77" t="str">
        <f>IF(G113="","","水")</f>
        <v>水</v>
      </c>
      <c r="H114" s="77" t="str">
        <f>IF(H113="","","木")</f>
        <v>木</v>
      </c>
      <c r="I114" s="77" t="str">
        <f>IF(I113="","","金")</f>
        <v>金</v>
      </c>
      <c r="J114" s="78" t="s">
        <v>60</v>
      </c>
      <c r="K114" s="79">
        <f>COUNTIF(C115:I115,"夏休")+COUNTIF(C115:I115,"冬休")+COUNTIF(C115:I115,"中止")+COUNTIF(C115:I115,"制作中")</f>
        <v>0</v>
      </c>
      <c r="L114" s="52"/>
      <c r="M114" s="72" t="s">
        <v>5</v>
      </c>
      <c r="N114" s="77" t="str">
        <f>IF(N113="","","土")</f>
        <v>土</v>
      </c>
      <c r="O114" s="77" t="str">
        <f>IF(O113="","","日")</f>
        <v>日</v>
      </c>
      <c r="P114" s="77" t="str">
        <f>IF(P113="","","月")</f>
        <v>月</v>
      </c>
      <c r="Q114" s="77" t="str">
        <f>IF(Q113="","","火")</f>
        <v>火</v>
      </c>
      <c r="R114" s="77" t="str">
        <f>IF(R113="","","水")</f>
        <v>水</v>
      </c>
      <c r="S114" s="77" t="str">
        <f>IF(S113="","","木")</f>
        <v>木</v>
      </c>
      <c r="T114" s="77" t="str">
        <f>IF(T113="","","金")</f>
        <v>金</v>
      </c>
      <c r="U114" s="78" t="s">
        <v>60</v>
      </c>
      <c r="V114" s="79">
        <f>COUNTIF(N115:T115,"夏休")+COUNTIF(N115:T115,"冬休")+COUNTIF(N115:T115,"中止")+COUNTIF(N115:T115,"制作中")</f>
        <v>1</v>
      </c>
      <c r="Y114" s="72" t="s">
        <v>5</v>
      </c>
      <c r="Z114" s="77" t="str">
        <f>IF(Z113="","","土")</f>
        <v/>
      </c>
      <c r="AA114" s="77" t="str">
        <f>IF(AA113="","","日")</f>
        <v/>
      </c>
      <c r="AB114" s="77" t="str">
        <f>IF(AB113="","","月")</f>
        <v/>
      </c>
      <c r="AC114" s="77" t="str">
        <f>IF(AC113="","","火")</f>
        <v/>
      </c>
      <c r="AD114" s="77" t="str">
        <f>IF(AD113="","","水")</f>
        <v/>
      </c>
      <c r="AE114" s="77" t="str">
        <f>IF(AE113="","","木")</f>
        <v/>
      </c>
      <c r="AF114" s="77" t="str">
        <f>IF(AF113="","","金")</f>
        <v/>
      </c>
      <c r="AG114" s="78" t="s">
        <v>60</v>
      </c>
      <c r="AH114" s="79">
        <f>COUNTIF(Z115:AF115,"夏休")+COUNTIF(Z115:AF115,"冬休")+COUNTIF(Z115:AF115,"中止")+COUNTIF(Z115:AF115,"制作中")</f>
        <v>0</v>
      </c>
      <c r="AJ114" s="72" t="s">
        <v>5</v>
      </c>
      <c r="AK114" s="77" t="str">
        <f>IF(AK113="","","土")</f>
        <v/>
      </c>
      <c r="AL114" s="77" t="str">
        <f>IF(AL113="","","日")</f>
        <v/>
      </c>
      <c r="AM114" s="77" t="str">
        <f>IF(AM113="","","月")</f>
        <v/>
      </c>
      <c r="AN114" s="77" t="str">
        <f>IF(AN113="","","火")</f>
        <v/>
      </c>
      <c r="AO114" s="77" t="str">
        <f>IF(AO113="","","水")</f>
        <v/>
      </c>
      <c r="AP114" s="77" t="str">
        <f>IF(AP113="","","木")</f>
        <v/>
      </c>
      <c r="AQ114" s="77" t="str">
        <f>IF(AQ113="","","金")</f>
        <v/>
      </c>
      <c r="AR114" s="78" t="s">
        <v>60</v>
      </c>
      <c r="AS114" s="79">
        <f>COUNTIF(AK115:AQ115,"夏休")+COUNTIF(AK115:AQ115,"冬休")+COUNTIF(AK115:AQ115,"中止")+COUNTIF(AK115:AQ115,"制作中")</f>
        <v>0</v>
      </c>
      <c r="AV114" s="72" t="s">
        <v>5</v>
      </c>
      <c r="AW114" s="77" t="str">
        <f>IF(AW113="","","土")</f>
        <v/>
      </c>
      <c r="AX114" s="77" t="str">
        <f>IF(AX113="","","日")</f>
        <v/>
      </c>
      <c r="AY114" s="77" t="str">
        <f>IF(AY113="","","月")</f>
        <v/>
      </c>
      <c r="AZ114" s="77" t="str">
        <f>IF(AZ113="","","火")</f>
        <v/>
      </c>
      <c r="BA114" s="77" t="str">
        <f>IF(BA113="","","水")</f>
        <v/>
      </c>
      <c r="BB114" s="77" t="str">
        <f>IF(BB113="","","木")</f>
        <v/>
      </c>
      <c r="BC114" s="77" t="str">
        <f>IF(BC113="","","金")</f>
        <v/>
      </c>
      <c r="BD114" s="78" t="s">
        <v>60</v>
      </c>
      <c r="BE114" s="79">
        <f>COUNTIF(AW115:BC115,"夏休")+COUNTIF(AW115:BC115,"冬休")+COUNTIF(AW115:BC115,"中止")+COUNTIF(AW115:BC115,"制作中")</f>
        <v>0</v>
      </c>
      <c r="BG114" s="72" t="s">
        <v>5</v>
      </c>
      <c r="BH114" s="77" t="str">
        <f>IF(BH113="","","土")</f>
        <v/>
      </c>
      <c r="BI114" s="77" t="str">
        <f>IF(BI113="","","日")</f>
        <v/>
      </c>
      <c r="BJ114" s="77" t="str">
        <f>IF(BJ113="","","月")</f>
        <v/>
      </c>
      <c r="BK114" s="77" t="str">
        <f>IF(BK113="","","火")</f>
        <v/>
      </c>
      <c r="BL114" s="77" t="str">
        <f>IF(BL113="","","水")</f>
        <v/>
      </c>
      <c r="BM114" s="77" t="str">
        <f>IF(BM113="","","木")</f>
        <v/>
      </c>
      <c r="BN114" s="77" t="str">
        <f>IF(BN113="","","金")</f>
        <v/>
      </c>
      <c r="BO114" s="78" t="s">
        <v>60</v>
      </c>
      <c r="BP114" s="79">
        <f>COUNTIF(BH115:BN115,"夏休")+COUNTIF(BH115:BN115,"冬休")+COUNTIF(BH115:BN115,"中止")+COUNTIF(BH115:BN115,"制作中")</f>
        <v>0</v>
      </c>
    </row>
    <row r="115" spans="1:74" ht="14.25" customHeight="1" x14ac:dyDescent="0.15">
      <c r="A115" s="52"/>
      <c r="B115" s="166" t="s">
        <v>60</v>
      </c>
      <c r="C115" s="167"/>
      <c r="D115" s="169"/>
      <c r="E115" s="169"/>
      <c r="F115" s="169"/>
      <c r="G115" s="169"/>
      <c r="H115" s="169"/>
      <c r="I115" s="174"/>
      <c r="J115" s="78" t="s">
        <v>2</v>
      </c>
      <c r="K115" s="79">
        <f>COUNT(C113:I113)-K114</f>
        <v>7</v>
      </c>
      <c r="L115" s="52"/>
      <c r="M115" s="166" t="s">
        <v>60</v>
      </c>
      <c r="N115" s="167" t="s">
        <v>27</v>
      </c>
      <c r="O115" s="169"/>
      <c r="P115" s="169"/>
      <c r="Q115" s="169"/>
      <c r="R115" s="169"/>
      <c r="S115" s="169"/>
      <c r="T115" s="174"/>
      <c r="U115" s="78" t="s">
        <v>2</v>
      </c>
      <c r="V115" s="79">
        <f>COUNT(N113:T113)-V114</f>
        <v>6</v>
      </c>
      <c r="Y115" s="166" t="s">
        <v>60</v>
      </c>
      <c r="Z115" s="167"/>
      <c r="AA115" s="169"/>
      <c r="AB115" s="169"/>
      <c r="AC115" s="169"/>
      <c r="AD115" s="169"/>
      <c r="AE115" s="169"/>
      <c r="AF115" s="174"/>
      <c r="AG115" s="78" t="s">
        <v>2</v>
      </c>
      <c r="AH115" s="79">
        <f>COUNT(Z113:AF113)-AH114</f>
        <v>0</v>
      </c>
      <c r="AJ115" s="166" t="s">
        <v>60</v>
      </c>
      <c r="AK115" s="167"/>
      <c r="AL115" s="169"/>
      <c r="AM115" s="169"/>
      <c r="AN115" s="169"/>
      <c r="AO115" s="169"/>
      <c r="AP115" s="169"/>
      <c r="AQ115" s="174"/>
      <c r="AR115" s="78" t="s">
        <v>2</v>
      </c>
      <c r="AS115" s="79">
        <f>COUNT(AK113:AQ113)-AS114</f>
        <v>0</v>
      </c>
      <c r="AV115" s="166" t="s">
        <v>60</v>
      </c>
      <c r="AW115" s="167"/>
      <c r="AX115" s="169"/>
      <c r="AY115" s="169"/>
      <c r="AZ115" s="169"/>
      <c r="BA115" s="169"/>
      <c r="BB115" s="169"/>
      <c r="BC115" s="174"/>
      <c r="BD115" s="78" t="s">
        <v>2</v>
      </c>
      <c r="BE115" s="79">
        <f>COUNT(AW113:BC113)-BE114</f>
        <v>0</v>
      </c>
      <c r="BG115" s="166" t="s">
        <v>60</v>
      </c>
      <c r="BH115" s="167"/>
      <c r="BI115" s="169"/>
      <c r="BJ115" s="169"/>
      <c r="BK115" s="169"/>
      <c r="BL115" s="169"/>
      <c r="BM115" s="169"/>
      <c r="BN115" s="174"/>
      <c r="BO115" s="78" t="s">
        <v>2</v>
      </c>
      <c r="BP115" s="79">
        <f>COUNT(BH113:BN113)-BP114</f>
        <v>0</v>
      </c>
    </row>
    <row r="116" spans="1:74" ht="14.25" customHeight="1" x14ac:dyDescent="0.15">
      <c r="A116" s="52"/>
      <c r="B116" s="166"/>
      <c r="C116" s="168"/>
      <c r="D116" s="170"/>
      <c r="E116" s="170"/>
      <c r="F116" s="170"/>
      <c r="G116" s="170"/>
      <c r="H116" s="170"/>
      <c r="I116" s="175"/>
      <c r="J116" s="78" t="s">
        <v>6</v>
      </c>
      <c r="K116" s="79">
        <f>COUNTIF(C117:I118,"休")</f>
        <v>2</v>
      </c>
      <c r="L116" s="52"/>
      <c r="M116" s="166"/>
      <c r="N116" s="168"/>
      <c r="O116" s="170"/>
      <c r="P116" s="170"/>
      <c r="Q116" s="170"/>
      <c r="R116" s="170"/>
      <c r="S116" s="170"/>
      <c r="T116" s="175"/>
      <c r="U116" s="78" t="s">
        <v>6</v>
      </c>
      <c r="V116" s="79">
        <f>COUNTIF(N117:T118,"休")</f>
        <v>1</v>
      </c>
      <c r="Y116" s="166"/>
      <c r="Z116" s="168"/>
      <c r="AA116" s="170"/>
      <c r="AB116" s="170"/>
      <c r="AC116" s="170"/>
      <c r="AD116" s="170"/>
      <c r="AE116" s="170"/>
      <c r="AF116" s="175"/>
      <c r="AG116" s="78" t="s">
        <v>6</v>
      </c>
      <c r="AH116" s="79">
        <f>COUNTIF(Z117:AF118,"休")</f>
        <v>0</v>
      </c>
      <c r="AJ116" s="166"/>
      <c r="AK116" s="168"/>
      <c r="AL116" s="170"/>
      <c r="AM116" s="170"/>
      <c r="AN116" s="170"/>
      <c r="AO116" s="170"/>
      <c r="AP116" s="170"/>
      <c r="AQ116" s="175"/>
      <c r="AR116" s="78" t="s">
        <v>6</v>
      </c>
      <c r="AS116" s="79">
        <f>COUNTIF(AK117:AQ118,"休")</f>
        <v>0</v>
      </c>
      <c r="AV116" s="166"/>
      <c r="AW116" s="168"/>
      <c r="AX116" s="170"/>
      <c r="AY116" s="170"/>
      <c r="AZ116" s="170"/>
      <c r="BA116" s="170"/>
      <c r="BB116" s="170"/>
      <c r="BC116" s="175"/>
      <c r="BD116" s="78" t="s">
        <v>6</v>
      </c>
      <c r="BE116" s="79">
        <f>COUNTIF(AW117:BC118,"休")</f>
        <v>0</v>
      </c>
      <c r="BG116" s="166"/>
      <c r="BH116" s="168"/>
      <c r="BI116" s="170"/>
      <c r="BJ116" s="170"/>
      <c r="BK116" s="170"/>
      <c r="BL116" s="170"/>
      <c r="BM116" s="170"/>
      <c r="BN116" s="175"/>
      <c r="BO116" s="78" t="s">
        <v>6</v>
      </c>
      <c r="BP116" s="79">
        <f>COUNTIF(BH117:BN118,"休")</f>
        <v>0</v>
      </c>
    </row>
    <row r="117" spans="1:74" ht="14.25" customHeight="1" x14ac:dyDescent="0.15">
      <c r="A117" s="52"/>
      <c r="B117" s="166" t="s">
        <v>0</v>
      </c>
      <c r="C117" s="176" t="s">
        <v>23</v>
      </c>
      <c r="D117" s="177" t="s">
        <v>23</v>
      </c>
      <c r="E117" s="177"/>
      <c r="F117" s="177"/>
      <c r="G117" s="177"/>
      <c r="H117" s="177"/>
      <c r="I117" s="178"/>
      <c r="J117" s="78" t="s">
        <v>8</v>
      </c>
      <c r="K117" s="82">
        <f>K116/K115</f>
        <v>0.2857142857142857</v>
      </c>
      <c r="L117" s="52"/>
      <c r="M117" s="166" t="s">
        <v>0</v>
      </c>
      <c r="N117" s="176"/>
      <c r="O117" s="177" t="s">
        <v>23</v>
      </c>
      <c r="P117" s="177"/>
      <c r="Q117" s="177"/>
      <c r="R117" s="177"/>
      <c r="S117" s="177"/>
      <c r="T117" s="178"/>
      <c r="U117" s="78" t="s">
        <v>8</v>
      </c>
      <c r="V117" s="82">
        <f>V116/V115</f>
        <v>0.16666666666666666</v>
      </c>
      <c r="Y117" s="166" t="s">
        <v>0</v>
      </c>
      <c r="Z117" s="176"/>
      <c r="AA117" s="177"/>
      <c r="AB117" s="177"/>
      <c r="AC117" s="177"/>
      <c r="AD117" s="177"/>
      <c r="AE117" s="177"/>
      <c r="AF117" s="178"/>
      <c r="AG117" s="78" t="s">
        <v>8</v>
      </c>
      <c r="AH117" s="82" t="e">
        <f>AH116/AH115</f>
        <v>#DIV/0!</v>
      </c>
      <c r="AJ117" s="166" t="s">
        <v>0</v>
      </c>
      <c r="AK117" s="176"/>
      <c r="AL117" s="177"/>
      <c r="AM117" s="177"/>
      <c r="AN117" s="177"/>
      <c r="AO117" s="177"/>
      <c r="AP117" s="177"/>
      <c r="AQ117" s="178"/>
      <c r="AR117" s="78" t="s">
        <v>8</v>
      </c>
      <c r="AS117" s="82" t="e">
        <f>AS116/AS115</f>
        <v>#DIV/0!</v>
      </c>
      <c r="AV117" s="166" t="s">
        <v>0</v>
      </c>
      <c r="AW117" s="176"/>
      <c r="AX117" s="177"/>
      <c r="AY117" s="177"/>
      <c r="AZ117" s="177"/>
      <c r="BA117" s="177"/>
      <c r="BB117" s="177"/>
      <c r="BC117" s="178"/>
      <c r="BD117" s="78" t="s">
        <v>8</v>
      </c>
      <c r="BE117" s="82" t="e">
        <f>BE116/BE115</f>
        <v>#DIV/0!</v>
      </c>
      <c r="BG117" s="166" t="s">
        <v>0</v>
      </c>
      <c r="BH117" s="176"/>
      <c r="BI117" s="177"/>
      <c r="BJ117" s="177"/>
      <c r="BK117" s="177"/>
      <c r="BL117" s="177"/>
      <c r="BM117" s="177"/>
      <c r="BN117" s="178"/>
      <c r="BO117" s="78" t="s">
        <v>8</v>
      </c>
      <c r="BP117" s="82" t="e">
        <f>BP116/BP115</f>
        <v>#DIV/0!</v>
      </c>
    </row>
    <row r="118" spans="1:74" ht="14.25" customHeight="1" thickBot="1" x14ac:dyDescent="0.2">
      <c r="A118" s="52"/>
      <c r="B118" s="166"/>
      <c r="C118" s="176"/>
      <c r="D118" s="177"/>
      <c r="E118" s="177"/>
      <c r="F118" s="177"/>
      <c r="G118" s="177"/>
      <c r="H118" s="177"/>
      <c r="I118" s="178"/>
      <c r="J118" s="78" t="s">
        <v>9</v>
      </c>
      <c r="K118" s="79">
        <f>COUNTA(C119:I119)</f>
        <v>2</v>
      </c>
      <c r="L118" s="52"/>
      <c r="M118" s="166"/>
      <c r="N118" s="185"/>
      <c r="O118" s="177"/>
      <c r="P118" s="177"/>
      <c r="Q118" s="177"/>
      <c r="R118" s="177"/>
      <c r="S118" s="177"/>
      <c r="T118" s="178"/>
      <c r="U118" s="78" t="s">
        <v>9</v>
      </c>
      <c r="V118" s="79">
        <f>COUNTA(N119:T119)</f>
        <v>1</v>
      </c>
      <c r="Y118" s="166"/>
      <c r="Z118" s="176"/>
      <c r="AA118" s="177"/>
      <c r="AB118" s="177"/>
      <c r="AC118" s="177"/>
      <c r="AD118" s="177"/>
      <c r="AE118" s="177"/>
      <c r="AF118" s="178"/>
      <c r="AG118" s="78" t="s">
        <v>9</v>
      </c>
      <c r="AH118" s="79">
        <f>COUNTA(Z119:AF119)</f>
        <v>0</v>
      </c>
      <c r="AJ118" s="166"/>
      <c r="AK118" s="176"/>
      <c r="AL118" s="177"/>
      <c r="AM118" s="177"/>
      <c r="AN118" s="177"/>
      <c r="AO118" s="177"/>
      <c r="AP118" s="177"/>
      <c r="AQ118" s="178"/>
      <c r="AR118" s="78" t="s">
        <v>9</v>
      </c>
      <c r="AS118" s="79">
        <f>COUNTA(AK119:AQ119)</f>
        <v>0</v>
      </c>
      <c r="AV118" s="166"/>
      <c r="AW118" s="176"/>
      <c r="AX118" s="177"/>
      <c r="AY118" s="177"/>
      <c r="AZ118" s="177"/>
      <c r="BA118" s="177"/>
      <c r="BB118" s="177"/>
      <c r="BC118" s="178"/>
      <c r="BD118" s="78" t="s">
        <v>9</v>
      </c>
      <c r="BE118" s="79">
        <f>COUNTA(AW119:BC119)</f>
        <v>0</v>
      </c>
      <c r="BG118" s="166"/>
      <c r="BH118" s="176"/>
      <c r="BI118" s="177"/>
      <c r="BJ118" s="177"/>
      <c r="BK118" s="177"/>
      <c r="BL118" s="177"/>
      <c r="BM118" s="177"/>
      <c r="BN118" s="178"/>
      <c r="BO118" s="78" t="s">
        <v>9</v>
      </c>
      <c r="BP118" s="79">
        <f>COUNTA(BH119:BN119)</f>
        <v>0</v>
      </c>
    </row>
    <row r="119" spans="1:74" ht="14.25" customHeight="1" x14ac:dyDescent="0.15">
      <c r="A119" s="52"/>
      <c r="B119" s="166" t="s">
        <v>7</v>
      </c>
      <c r="C119" s="176" t="s">
        <v>23</v>
      </c>
      <c r="D119" s="177" t="s">
        <v>23</v>
      </c>
      <c r="E119" s="177"/>
      <c r="F119" s="177"/>
      <c r="G119" s="177"/>
      <c r="H119" s="177"/>
      <c r="I119" s="178"/>
      <c r="J119" s="78" t="s">
        <v>4</v>
      </c>
      <c r="K119" s="82">
        <f>K118/K115</f>
        <v>0.2857142857142857</v>
      </c>
      <c r="L119" s="52"/>
      <c r="M119" s="190" t="s">
        <v>7</v>
      </c>
      <c r="N119" s="201"/>
      <c r="O119" s="199" t="s">
        <v>23</v>
      </c>
      <c r="P119" s="177"/>
      <c r="Q119" s="177"/>
      <c r="R119" s="177"/>
      <c r="S119" s="177"/>
      <c r="T119" s="178"/>
      <c r="U119" s="78" t="s">
        <v>4</v>
      </c>
      <c r="V119" s="82">
        <f>V118/V115</f>
        <v>0.16666666666666666</v>
      </c>
      <c r="Y119" s="166" t="s">
        <v>7</v>
      </c>
      <c r="Z119" s="176"/>
      <c r="AA119" s="177"/>
      <c r="AB119" s="177"/>
      <c r="AC119" s="177"/>
      <c r="AD119" s="177"/>
      <c r="AE119" s="177"/>
      <c r="AF119" s="178"/>
      <c r="AG119" s="78" t="s">
        <v>4</v>
      </c>
      <c r="AH119" s="82" t="e">
        <f>AH118/AH115</f>
        <v>#DIV/0!</v>
      </c>
      <c r="AJ119" s="166" t="s">
        <v>7</v>
      </c>
      <c r="AK119" s="176"/>
      <c r="AL119" s="177"/>
      <c r="AM119" s="177"/>
      <c r="AN119" s="177"/>
      <c r="AO119" s="177"/>
      <c r="AP119" s="177"/>
      <c r="AQ119" s="178"/>
      <c r="AR119" s="78" t="s">
        <v>4</v>
      </c>
      <c r="AS119" s="82" t="e">
        <f>AS118/AS115</f>
        <v>#DIV/0!</v>
      </c>
      <c r="AV119" s="166" t="s">
        <v>7</v>
      </c>
      <c r="AW119" s="176"/>
      <c r="AX119" s="177"/>
      <c r="AY119" s="177"/>
      <c r="AZ119" s="177"/>
      <c r="BA119" s="177"/>
      <c r="BB119" s="177"/>
      <c r="BC119" s="178"/>
      <c r="BD119" s="78" t="s">
        <v>4</v>
      </c>
      <c r="BE119" s="82" t="e">
        <f>BE118/BE115</f>
        <v>#DIV/0!</v>
      </c>
      <c r="BG119" s="166" t="s">
        <v>7</v>
      </c>
      <c r="BH119" s="176"/>
      <c r="BI119" s="177"/>
      <c r="BJ119" s="177"/>
      <c r="BK119" s="177"/>
      <c r="BL119" s="177"/>
      <c r="BM119" s="177"/>
      <c r="BN119" s="178"/>
      <c r="BO119" s="78" t="s">
        <v>4</v>
      </c>
      <c r="BP119" s="82" t="e">
        <f>BP118/BP115</f>
        <v>#DIV/0!</v>
      </c>
    </row>
    <row r="120" spans="1:74" ht="14.25" customHeight="1" thickBot="1" x14ac:dyDescent="0.2">
      <c r="A120" s="52"/>
      <c r="B120" s="181"/>
      <c r="C120" s="179"/>
      <c r="D120" s="180"/>
      <c r="E120" s="180"/>
      <c r="F120" s="180"/>
      <c r="G120" s="180"/>
      <c r="H120" s="180"/>
      <c r="I120" s="182"/>
      <c r="J120" s="84" t="s">
        <v>61</v>
      </c>
      <c r="K120" s="83" t="str">
        <f>IF(1&gt;K113,"対象外",IF(K118&gt;=K113,"OK","NG"))</f>
        <v>OK</v>
      </c>
      <c r="L120" s="52"/>
      <c r="M120" s="191"/>
      <c r="N120" s="202"/>
      <c r="O120" s="200"/>
      <c r="P120" s="180"/>
      <c r="Q120" s="180"/>
      <c r="R120" s="180"/>
      <c r="S120" s="180"/>
      <c r="T120" s="182"/>
      <c r="U120" s="84" t="s">
        <v>61</v>
      </c>
      <c r="V120" s="83" t="str">
        <f>IF(1&gt;V113,"対象外",IF(V118&gt;=V113,"OK","NG"))</f>
        <v>OK</v>
      </c>
      <c r="Y120" s="181"/>
      <c r="Z120" s="179"/>
      <c r="AA120" s="180"/>
      <c r="AB120" s="180"/>
      <c r="AC120" s="180"/>
      <c r="AD120" s="180"/>
      <c r="AE120" s="180"/>
      <c r="AF120" s="182"/>
      <c r="AG120" s="84" t="s">
        <v>61</v>
      </c>
      <c r="AH120" s="83" t="str">
        <f>IF(1&gt;AH113,"対象外",IF(AH118&gt;=AH113,"OK","NG"))</f>
        <v>対象外</v>
      </c>
      <c r="AJ120" s="181"/>
      <c r="AK120" s="179"/>
      <c r="AL120" s="180"/>
      <c r="AM120" s="180"/>
      <c r="AN120" s="180"/>
      <c r="AO120" s="180"/>
      <c r="AP120" s="180"/>
      <c r="AQ120" s="182"/>
      <c r="AR120" s="84" t="s">
        <v>61</v>
      </c>
      <c r="AS120" s="83" t="str">
        <f>IF(1&gt;AS113,"対象外",IF(AS118&gt;=AS113,"OK","NG"))</f>
        <v>対象外</v>
      </c>
      <c r="AV120" s="181"/>
      <c r="AW120" s="179"/>
      <c r="AX120" s="180"/>
      <c r="AY120" s="180"/>
      <c r="AZ120" s="180"/>
      <c r="BA120" s="180"/>
      <c r="BB120" s="180"/>
      <c r="BC120" s="182"/>
      <c r="BD120" s="84" t="s">
        <v>61</v>
      </c>
      <c r="BE120" s="83" t="str">
        <f>IF(1&gt;BE113,"対象外",IF(BE118&gt;=BE113,"OK","NG"))</f>
        <v>対象外</v>
      </c>
      <c r="BG120" s="181"/>
      <c r="BH120" s="179"/>
      <c r="BI120" s="180"/>
      <c r="BJ120" s="180"/>
      <c r="BK120" s="180"/>
      <c r="BL120" s="180"/>
      <c r="BM120" s="180"/>
      <c r="BN120" s="182"/>
      <c r="BO120" s="84" t="s">
        <v>61</v>
      </c>
      <c r="BP120" s="83" t="str">
        <f>IF(1&gt;BP113,"対象外",IF(BP118&gt;=BP113,"OK","NG"))</f>
        <v>対象外</v>
      </c>
      <c r="BV120" s="54" t="str">
        <f t="shared" si="61"/>
        <v>OK</v>
      </c>
    </row>
    <row r="121" spans="1:74" ht="14.25" hidden="1" customHeight="1" x14ac:dyDescent="0.15">
      <c r="A121" s="52"/>
      <c r="B121" s="56"/>
      <c r="C121" s="56"/>
      <c r="D121" s="56"/>
      <c r="E121" s="56"/>
      <c r="F121" s="56"/>
      <c r="G121" s="56"/>
      <c r="H121" s="85">
        <f>IF(AND(DAY(H113)&gt;=22,DAY(H113)&lt;=28,H114="土"),1,0)</f>
        <v>0</v>
      </c>
      <c r="I121" s="56"/>
      <c r="J121" s="52"/>
      <c r="K121" s="52"/>
      <c r="L121" s="52"/>
      <c r="M121" s="56"/>
      <c r="N121" s="56"/>
      <c r="O121" s="56"/>
      <c r="P121" s="56"/>
      <c r="Q121" s="56"/>
      <c r="R121" s="56"/>
      <c r="S121" s="85">
        <f>IF(AND(DAY(S113)&gt;=22,DAY(S113)&lt;=28,S114="土"),1,0)</f>
        <v>0</v>
      </c>
      <c r="T121" s="56"/>
      <c r="U121" s="52"/>
      <c r="V121" s="52"/>
      <c r="Y121" s="56"/>
      <c r="Z121" s="56"/>
      <c r="AA121" s="56"/>
      <c r="AB121" s="56"/>
      <c r="AC121" s="56"/>
      <c r="AD121" s="56"/>
      <c r="AE121" s="85" t="e">
        <f>IF(AND(DAY(AE113)&gt;=22,DAY(AE113)&lt;=28,AE114="土"),1,0)</f>
        <v>#VALUE!</v>
      </c>
      <c r="AF121" s="56"/>
      <c r="AG121" s="52"/>
      <c r="AH121" s="52"/>
      <c r="AJ121" s="56"/>
      <c r="AK121" s="56"/>
      <c r="AL121" s="56"/>
      <c r="AM121" s="56"/>
      <c r="AN121" s="56"/>
      <c r="AO121" s="56"/>
      <c r="AP121" s="85" t="e">
        <f>IF(AND(DAY(AP113)&gt;=22,DAY(AP113)&lt;=28,AP114="土"),1,0)</f>
        <v>#VALUE!</v>
      </c>
      <c r="AQ121" s="56"/>
      <c r="AR121" s="52"/>
      <c r="AS121" s="52"/>
      <c r="AV121" s="56"/>
      <c r="AW121" s="56"/>
      <c r="AX121" s="56"/>
      <c r="AY121" s="56"/>
      <c r="AZ121" s="56"/>
      <c r="BA121" s="56"/>
      <c r="BB121" s="85" t="e">
        <f>IF(AND(DAY(BB113)&gt;=22,DAY(BB113)&lt;=28,BB114="土"),1,0)</f>
        <v>#VALUE!</v>
      </c>
      <c r="BC121" s="56"/>
      <c r="BD121" s="52"/>
      <c r="BE121" s="52"/>
      <c r="BG121" s="56"/>
      <c r="BH121" s="56"/>
      <c r="BI121" s="56"/>
      <c r="BJ121" s="56"/>
      <c r="BK121" s="56"/>
      <c r="BL121" s="56"/>
      <c r="BM121" s="85" t="e">
        <f>IF(AND(DAY(BM113)&gt;=22,DAY(BM113)&lt;=28,BM114="土"),1,0)</f>
        <v>#VALUE!</v>
      </c>
      <c r="BN121" s="56"/>
      <c r="BO121" s="52"/>
      <c r="BP121" s="52"/>
      <c r="BU121" s="54">
        <f t="shared" si="62"/>
        <v>0</v>
      </c>
      <c r="BV121" s="54" t="str">
        <f t="shared" si="61"/>
        <v>OK</v>
      </c>
    </row>
    <row r="122" spans="1:74" ht="14.25" hidden="1" customHeight="1" x14ac:dyDescent="0.15">
      <c r="A122" s="52"/>
      <c r="B122" s="56"/>
      <c r="C122" s="56"/>
      <c r="D122" s="56"/>
      <c r="E122" s="56"/>
      <c r="F122" s="56"/>
      <c r="G122" s="56"/>
      <c r="H122" s="85">
        <f>IF(AND(DAY(H113)&gt;=22,DAY(H113)&lt;=28,H114="土",OR(H119="休",H119="雨")),1,0)</f>
        <v>0</v>
      </c>
      <c r="I122" s="56"/>
      <c r="J122" s="52"/>
      <c r="K122" s="52"/>
      <c r="L122" s="52"/>
      <c r="M122" s="56"/>
      <c r="N122" s="56"/>
      <c r="O122" s="56"/>
      <c r="P122" s="56"/>
      <c r="Q122" s="56"/>
      <c r="R122" s="56"/>
      <c r="S122" s="85">
        <f>IF(AND(DAY(S113)&gt;=22,DAY(S113)&lt;=28,S114="土",OR(S119="休",S119="雨")),1,0)</f>
        <v>0</v>
      </c>
      <c r="T122" s="56"/>
      <c r="U122" s="52"/>
      <c r="V122" s="52"/>
      <c r="Y122" s="56"/>
      <c r="Z122" s="56"/>
      <c r="AA122" s="56"/>
      <c r="AB122" s="56"/>
      <c r="AC122" s="56"/>
      <c r="AD122" s="56"/>
      <c r="AE122" s="85" t="e">
        <f>IF(AND(DAY(AE113)&gt;=22,DAY(AE113)&lt;=28,AE114="土",OR(AE119="休",AE119="雨")),1,0)</f>
        <v>#VALUE!</v>
      </c>
      <c r="AF122" s="56"/>
      <c r="AG122" s="52"/>
      <c r="AH122" s="52"/>
      <c r="AJ122" s="56"/>
      <c r="AK122" s="56"/>
      <c r="AL122" s="56"/>
      <c r="AM122" s="56"/>
      <c r="AN122" s="56"/>
      <c r="AO122" s="56"/>
      <c r="AP122" s="85" t="e">
        <f>IF(AND(DAY(AP113)&gt;=22,DAY(AP113)&lt;=28,AP114="土",OR(AP119="休",AP119="雨")),1,0)</f>
        <v>#VALUE!</v>
      </c>
      <c r="AQ122" s="56"/>
      <c r="AR122" s="52"/>
      <c r="AS122" s="52"/>
      <c r="AV122" s="56"/>
      <c r="AW122" s="56"/>
      <c r="AX122" s="56"/>
      <c r="AY122" s="56"/>
      <c r="AZ122" s="56"/>
      <c r="BA122" s="56"/>
      <c r="BB122" s="85" t="e">
        <f>IF(AND(DAY(BB113)&gt;=22,DAY(BB113)&lt;=28,BB114="土",OR(BB119="休",BB119="雨")),1,0)</f>
        <v>#VALUE!</v>
      </c>
      <c r="BC122" s="56"/>
      <c r="BD122" s="52"/>
      <c r="BE122" s="52"/>
      <c r="BG122" s="56"/>
      <c r="BH122" s="56"/>
      <c r="BI122" s="56"/>
      <c r="BJ122" s="56"/>
      <c r="BK122" s="56"/>
      <c r="BL122" s="56"/>
      <c r="BM122" s="85" t="e">
        <f>IF(AND(DAY(BM113)&gt;=22,DAY(BM113)&lt;=28,BM114="土",OR(BM119="休",BM119="雨")),1,0)</f>
        <v>#VALUE!</v>
      </c>
      <c r="BN122" s="56"/>
      <c r="BO122" s="52"/>
      <c r="BP122" s="52"/>
      <c r="BU122" s="54">
        <f t="shared" si="62"/>
        <v>0</v>
      </c>
      <c r="BV122" s="54" t="str">
        <f t="shared" si="61"/>
        <v>OK</v>
      </c>
    </row>
    <row r="123" spans="1:74" ht="14.25" hidden="1" customHeight="1" x14ac:dyDescent="0.15">
      <c r="A123" s="52"/>
      <c r="B123" s="56"/>
      <c r="C123" s="56"/>
      <c r="D123" s="56"/>
      <c r="E123" s="56"/>
      <c r="F123" s="56"/>
      <c r="G123" s="56"/>
      <c r="H123" s="85">
        <f>IF(AND(DAY(H113)&gt;=8,DAY(H113)&lt;=14,H114="土"),1,0)</f>
        <v>0</v>
      </c>
      <c r="I123" s="56"/>
      <c r="J123" s="52"/>
      <c r="K123" s="52"/>
      <c r="L123" s="52"/>
      <c r="M123" s="56"/>
      <c r="N123" s="56"/>
      <c r="O123" s="56"/>
      <c r="P123" s="56"/>
      <c r="Q123" s="56"/>
      <c r="R123" s="56"/>
      <c r="S123" s="85">
        <f>IF(AND(DAY(S113)&gt;=8,DAY(S113)&lt;=14,S114="土"),1,0)</f>
        <v>0</v>
      </c>
      <c r="T123" s="56"/>
      <c r="U123" s="52"/>
      <c r="V123" s="52"/>
      <c r="Y123" s="56"/>
      <c r="Z123" s="56"/>
      <c r="AA123" s="56"/>
      <c r="AB123" s="56"/>
      <c r="AC123" s="56"/>
      <c r="AD123" s="56"/>
      <c r="AE123" s="85" t="e">
        <f>IF(AND(DAY(AE113)&gt;=8,DAY(AE113)&lt;=14,AE114="土"),1,0)</f>
        <v>#VALUE!</v>
      </c>
      <c r="AF123" s="56"/>
      <c r="AG123" s="52"/>
      <c r="AH123" s="52"/>
      <c r="AJ123" s="56"/>
      <c r="AK123" s="56"/>
      <c r="AL123" s="56"/>
      <c r="AM123" s="56"/>
      <c r="AN123" s="56"/>
      <c r="AO123" s="56"/>
      <c r="AP123" s="85" t="e">
        <f>IF(AND(DAY(AP113)&gt;=8,DAY(AP113)&lt;=14,AP114="土"),1,0)</f>
        <v>#VALUE!</v>
      </c>
      <c r="AQ123" s="56"/>
      <c r="AR123" s="52"/>
      <c r="AS123" s="52"/>
      <c r="AV123" s="56"/>
      <c r="AW123" s="56"/>
      <c r="AX123" s="56"/>
      <c r="AY123" s="56"/>
      <c r="AZ123" s="56"/>
      <c r="BA123" s="56"/>
      <c r="BB123" s="85" t="e">
        <f>IF(AND(DAY(BB113)&gt;=8,DAY(BB113)&lt;=14,BB114="土"),1,0)</f>
        <v>#VALUE!</v>
      </c>
      <c r="BC123" s="56"/>
      <c r="BD123" s="52"/>
      <c r="BE123" s="52"/>
      <c r="BG123" s="56"/>
      <c r="BH123" s="56"/>
      <c r="BI123" s="56"/>
      <c r="BJ123" s="56"/>
      <c r="BK123" s="56"/>
      <c r="BL123" s="56"/>
      <c r="BM123" s="85" t="e">
        <f>IF(AND(DAY(BM113)&gt;=8,DAY(BM113)&lt;=14,BM114="土"),1,0)</f>
        <v>#VALUE!</v>
      </c>
      <c r="BN123" s="56"/>
      <c r="BO123" s="52"/>
      <c r="BP123" s="52"/>
      <c r="BU123" s="54">
        <f t="shared" si="62"/>
        <v>0</v>
      </c>
      <c r="BV123" s="54" t="str">
        <f t="shared" si="61"/>
        <v>OK</v>
      </c>
    </row>
    <row r="124" spans="1:74" ht="14.25" hidden="1" customHeight="1" x14ac:dyDescent="0.15">
      <c r="A124" s="52"/>
      <c r="B124" s="56"/>
      <c r="C124" s="56"/>
      <c r="D124" s="56"/>
      <c r="E124" s="56"/>
      <c r="F124" s="56"/>
      <c r="G124" s="56"/>
      <c r="H124" s="85">
        <f>IF(AND(DAY(H113)&gt;=8,DAY(H113)&lt;=14,H114="土",OR(H119="休",H119="雨")),1,0)</f>
        <v>0</v>
      </c>
      <c r="I124" s="56"/>
      <c r="J124" s="52"/>
      <c r="K124" s="52"/>
      <c r="L124" s="52"/>
      <c r="M124" s="56"/>
      <c r="N124" s="56"/>
      <c r="O124" s="56"/>
      <c r="P124" s="56"/>
      <c r="Q124" s="56"/>
      <c r="R124" s="56"/>
      <c r="S124" s="85">
        <f>IF(AND(DAY(S113)&gt;=8,DAY(S113)&lt;=14,S114="土",OR(S119="休",S119="雨")),1,0)</f>
        <v>0</v>
      </c>
      <c r="T124" s="56"/>
      <c r="U124" s="52"/>
      <c r="V124" s="52"/>
      <c r="Y124" s="56"/>
      <c r="Z124" s="56"/>
      <c r="AA124" s="56"/>
      <c r="AB124" s="56"/>
      <c r="AC124" s="56"/>
      <c r="AD124" s="56"/>
      <c r="AE124" s="85" t="e">
        <f>IF(AND(DAY(AE113)&gt;=8,DAY(AE113)&lt;=14,AE114="土",OR(AE119="休",AE119="雨")),1,0)</f>
        <v>#VALUE!</v>
      </c>
      <c r="AF124" s="56"/>
      <c r="AG124" s="52"/>
      <c r="AH124" s="52"/>
      <c r="AJ124" s="56"/>
      <c r="AK124" s="56"/>
      <c r="AL124" s="56"/>
      <c r="AM124" s="56"/>
      <c r="AN124" s="56"/>
      <c r="AO124" s="56"/>
      <c r="AP124" s="85" t="e">
        <f>IF(AND(DAY(AP113)&gt;=8,DAY(AP113)&lt;=14,AP114="土",OR(AP119="休",AP119="雨")),1,0)</f>
        <v>#VALUE!</v>
      </c>
      <c r="AQ124" s="56"/>
      <c r="AR124" s="52"/>
      <c r="AS124" s="52"/>
      <c r="AV124" s="56"/>
      <c r="AW124" s="56"/>
      <c r="AX124" s="56"/>
      <c r="AY124" s="56"/>
      <c r="AZ124" s="56"/>
      <c r="BA124" s="56"/>
      <c r="BB124" s="85" t="e">
        <f>IF(AND(DAY(BB113)&gt;=8,DAY(BB113)&lt;=14,BB114="土",OR(BB119="休",BB119="雨")),1,0)</f>
        <v>#VALUE!</v>
      </c>
      <c r="BC124" s="56"/>
      <c r="BD124" s="52"/>
      <c r="BE124" s="52"/>
      <c r="BG124" s="56"/>
      <c r="BH124" s="56"/>
      <c r="BI124" s="56"/>
      <c r="BJ124" s="56"/>
      <c r="BK124" s="56"/>
      <c r="BL124" s="56"/>
      <c r="BM124" s="85" t="e">
        <f>IF(AND(DAY(BM113)&gt;=8,DAY(BM113)&lt;=14,BM114="土",OR(BM119="休",BM119="雨")),1,0)</f>
        <v>#VALUE!</v>
      </c>
      <c r="BN124" s="56"/>
      <c r="BO124" s="52"/>
      <c r="BP124" s="52"/>
      <c r="BU124" s="54">
        <f t="shared" si="62"/>
        <v>0</v>
      </c>
      <c r="BV124" s="54" t="str">
        <f t="shared" si="61"/>
        <v>OK</v>
      </c>
    </row>
    <row r="125" spans="1:74" ht="14.25" customHeight="1" x14ac:dyDescent="0.15">
      <c r="A125" s="52"/>
      <c r="B125" s="56"/>
      <c r="C125" s="56"/>
      <c r="D125" s="56"/>
      <c r="E125" s="56"/>
      <c r="F125" s="56"/>
      <c r="G125" s="56"/>
      <c r="H125" s="56"/>
      <c r="I125" s="56"/>
      <c r="J125" s="52"/>
      <c r="K125" s="52"/>
      <c r="L125" s="52"/>
      <c r="M125" s="56"/>
      <c r="N125" s="56"/>
      <c r="O125" s="56"/>
      <c r="P125" s="56"/>
      <c r="Q125" s="56"/>
      <c r="R125" s="56"/>
      <c r="S125" s="56"/>
      <c r="T125" s="56"/>
      <c r="U125" s="52"/>
      <c r="V125" s="52"/>
      <c r="Y125" s="56"/>
      <c r="Z125" s="56"/>
      <c r="AA125" s="56"/>
      <c r="AB125" s="56"/>
      <c r="AC125" s="56"/>
      <c r="AD125" s="56"/>
      <c r="AE125" s="56"/>
      <c r="AF125" s="56"/>
      <c r="AG125" s="52"/>
      <c r="AH125" s="52"/>
      <c r="AJ125" s="56"/>
      <c r="AK125" s="56"/>
      <c r="AL125" s="56"/>
      <c r="AM125" s="56"/>
      <c r="AN125" s="56"/>
      <c r="AO125" s="56"/>
      <c r="AP125" s="56"/>
      <c r="AQ125" s="56"/>
      <c r="AR125" s="52"/>
      <c r="AS125" s="52"/>
      <c r="AV125" s="56"/>
      <c r="AW125" s="56"/>
      <c r="AX125" s="56"/>
      <c r="AY125" s="56"/>
      <c r="AZ125" s="56"/>
      <c r="BA125" s="56"/>
      <c r="BB125" s="56"/>
      <c r="BC125" s="56"/>
      <c r="BD125" s="52"/>
      <c r="BE125" s="52"/>
      <c r="BG125" s="56"/>
      <c r="BH125" s="56"/>
      <c r="BI125" s="56"/>
      <c r="BJ125" s="56"/>
      <c r="BK125" s="56"/>
      <c r="BL125" s="56"/>
      <c r="BM125" s="56"/>
      <c r="BN125" s="56"/>
      <c r="BO125" s="52"/>
      <c r="BP125" s="52"/>
    </row>
    <row r="126" spans="1:74" ht="14.25" customHeight="1" x14ac:dyDescent="0.15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</row>
    <row r="127" spans="1:74" ht="14.25" hidden="1" customHeight="1" x14ac:dyDescent="0.15">
      <c r="A127" s="52"/>
      <c r="B127" s="52"/>
      <c r="C127" s="66">
        <f>YEAR(I111+1)</f>
        <v>2025</v>
      </c>
      <c r="D127" s="66">
        <f>MONTH(I111+1)</f>
        <v>11</v>
      </c>
      <c r="E127" s="66">
        <f>DAY(I111+1)</f>
        <v>15</v>
      </c>
      <c r="F127" s="66"/>
      <c r="G127" s="66"/>
      <c r="H127" s="66"/>
      <c r="I127" s="66"/>
      <c r="J127" s="52"/>
      <c r="K127" s="52"/>
      <c r="L127" s="52"/>
      <c r="M127" s="52"/>
      <c r="N127" s="66">
        <f>YEAR(T111+1)</f>
        <v>2026</v>
      </c>
      <c r="O127" s="66">
        <f>MONTH(T111+1)</f>
        <v>1</v>
      </c>
      <c r="P127" s="66">
        <f>DAY(T111+1)</f>
        <v>10</v>
      </c>
      <c r="Q127" s="66"/>
      <c r="R127" s="66"/>
      <c r="S127" s="66"/>
      <c r="T127" s="66"/>
      <c r="U127" s="52"/>
      <c r="V127" s="52"/>
      <c r="Y127" s="52"/>
      <c r="Z127" s="66">
        <f>YEAR(AF111+1)</f>
        <v>2026</v>
      </c>
      <c r="AA127" s="66">
        <f>MONTH(AF111+1)</f>
        <v>3</v>
      </c>
      <c r="AB127" s="66">
        <f>DAY(AF111+1)</f>
        <v>7</v>
      </c>
      <c r="AC127" s="66"/>
      <c r="AD127" s="66"/>
      <c r="AE127" s="66"/>
      <c r="AF127" s="66"/>
      <c r="AG127" s="52"/>
      <c r="AH127" s="52"/>
      <c r="AJ127" s="52"/>
      <c r="AK127" s="66">
        <f>YEAR(AQ111+1)</f>
        <v>2026</v>
      </c>
      <c r="AL127" s="66">
        <f>MONTH(AQ111+1)</f>
        <v>5</v>
      </c>
      <c r="AM127" s="66">
        <f>DAY(AQ111+1)</f>
        <v>2</v>
      </c>
      <c r="AN127" s="66"/>
      <c r="AO127" s="66"/>
      <c r="AP127" s="66"/>
      <c r="AQ127" s="66"/>
      <c r="AR127" s="52"/>
      <c r="AS127" s="52"/>
      <c r="AV127" s="52"/>
      <c r="AW127" s="66">
        <f>YEAR(BC111+1)</f>
        <v>2026</v>
      </c>
      <c r="AX127" s="66">
        <f>MONTH(BC111+1)</f>
        <v>6</v>
      </c>
      <c r="AY127" s="66">
        <f>DAY(BC111+1)</f>
        <v>27</v>
      </c>
      <c r="AZ127" s="66"/>
      <c r="BA127" s="66"/>
      <c r="BB127" s="66"/>
      <c r="BC127" s="66"/>
      <c r="BD127" s="52"/>
      <c r="BE127" s="52"/>
      <c r="BG127" s="52"/>
      <c r="BH127" s="66">
        <f>YEAR(BN111+1)</f>
        <v>2026</v>
      </c>
      <c r="BI127" s="66">
        <f>MONTH(BN111+1)</f>
        <v>8</v>
      </c>
      <c r="BJ127" s="66">
        <f>DAY(BN111+1)</f>
        <v>22</v>
      </c>
      <c r="BK127" s="66"/>
      <c r="BL127" s="66"/>
      <c r="BM127" s="66"/>
      <c r="BN127" s="66"/>
      <c r="BO127" s="52"/>
      <c r="BP127" s="52"/>
    </row>
    <row r="128" spans="1:74" ht="14.25" hidden="1" customHeight="1" x14ac:dyDescent="0.15">
      <c r="A128" s="52"/>
      <c r="B128" s="52"/>
      <c r="C128" s="67">
        <f>I111+1</f>
        <v>45976</v>
      </c>
      <c r="D128" s="67">
        <f>C128+1</f>
        <v>45977</v>
      </c>
      <c r="E128" s="67">
        <f t="shared" ref="E128:I128" si="87">D128+1</f>
        <v>45978</v>
      </c>
      <c r="F128" s="67">
        <f t="shared" si="87"/>
        <v>45979</v>
      </c>
      <c r="G128" s="67">
        <f t="shared" si="87"/>
        <v>45980</v>
      </c>
      <c r="H128" s="67">
        <f t="shared" si="87"/>
        <v>45981</v>
      </c>
      <c r="I128" s="67">
        <f t="shared" si="87"/>
        <v>45982</v>
      </c>
      <c r="J128" s="52"/>
      <c r="K128" s="52"/>
      <c r="L128" s="52"/>
      <c r="M128" s="52"/>
      <c r="N128" s="67">
        <f>T111+1</f>
        <v>46032</v>
      </c>
      <c r="O128" s="67">
        <f t="shared" ref="O128:T128" si="88">N128+1</f>
        <v>46033</v>
      </c>
      <c r="P128" s="67">
        <f t="shared" si="88"/>
        <v>46034</v>
      </c>
      <c r="Q128" s="67">
        <f t="shared" si="88"/>
        <v>46035</v>
      </c>
      <c r="R128" s="67">
        <f t="shared" si="88"/>
        <v>46036</v>
      </c>
      <c r="S128" s="67">
        <f t="shared" si="88"/>
        <v>46037</v>
      </c>
      <c r="T128" s="67">
        <f t="shared" si="88"/>
        <v>46038</v>
      </c>
      <c r="U128" s="52"/>
      <c r="V128" s="52"/>
      <c r="Y128" s="52"/>
      <c r="Z128" s="67">
        <f>AF111+1</f>
        <v>46088</v>
      </c>
      <c r="AA128" s="67">
        <f t="shared" ref="AA128:AF128" si="89">Z128+1</f>
        <v>46089</v>
      </c>
      <c r="AB128" s="67">
        <f t="shared" si="89"/>
        <v>46090</v>
      </c>
      <c r="AC128" s="67">
        <f t="shared" si="89"/>
        <v>46091</v>
      </c>
      <c r="AD128" s="67">
        <f t="shared" si="89"/>
        <v>46092</v>
      </c>
      <c r="AE128" s="67">
        <f t="shared" si="89"/>
        <v>46093</v>
      </c>
      <c r="AF128" s="67">
        <f t="shared" si="89"/>
        <v>46094</v>
      </c>
      <c r="AG128" s="52"/>
      <c r="AH128" s="52"/>
      <c r="AJ128" s="52"/>
      <c r="AK128" s="67">
        <f>AQ111+1</f>
        <v>46144</v>
      </c>
      <c r="AL128" s="67">
        <f t="shared" ref="AL128:AQ128" si="90">AK128+1</f>
        <v>46145</v>
      </c>
      <c r="AM128" s="67">
        <f t="shared" si="90"/>
        <v>46146</v>
      </c>
      <c r="AN128" s="67">
        <f t="shared" si="90"/>
        <v>46147</v>
      </c>
      <c r="AO128" s="67">
        <f t="shared" si="90"/>
        <v>46148</v>
      </c>
      <c r="AP128" s="67">
        <f t="shared" si="90"/>
        <v>46149</v>
      </c>
      <c r="AQ128" s="67">
        <f t="shared" si="90"/>
        <v>46150</v>
      </c>
      <c r="AR128" s="52"/>
      <c r="AS128" s="52"/>
      <c r="AV128" s="52"/>
      <c r="AW128" s="67">
        <f>BC111+1</f>
        <v>46200</v>
      </c>
      <c r="AX128" s="67">
        <f t="shared" ref="AX128:BC128" si="91">AW128+1</f>
        <v>46201</v>
      </c>
      <c r="AY128" s="67">
        <f t="shared" si="91"/>
        <v>46202</v>
      </c>
      <c r="AZ128" s="67">
        <f t="shared" si="91"/>
        <v>46203</v>
      </c>
      <c r="BA128" s="67">
        <f t="shared" si="91"/>
        <v>46204</v>
      </c>
      <c r="BB128" s="67">
        <f t="shared" si="91"/>
        <v>46205</v>
      </c>
      <c r="BC128" s="67">
        <f t="shared" si="91"/>
        <v>46206</v>
      </c>
      <c r="BD128" s="52"/>
      <c r="BE128" s="52"/>
      <c r="BG128" s="52"/>
      <c r="BH128" s="67">
        <f>BN111+1</f>
        <v>46256</v>
      </c>
      <c r="BI128" s="67">
        <f t="shared" ref="BI128:BN128" si="92">BH128+1</f>
        <v>46257</v>
      </c>
      <c r="BJ128" s="67">
        <f t="shared" si="92"/>
        <v>46258</v>
      </c>
      <c r="BK128" s="67">
        <f t="shared" si="92"/>
        <v>46259</v>
      </c>
      <c r="BL128" s="67">
        <f t="shared" si="92"/>
        <v>46260</v>
      </c>
      <c r="BM128" s="67">
        <f t="shared" si="92"/>
        <v>46261</v>
      </c>
      <c r="BN128" s="67">
        <f t="shared" si="92"/>
        <v>46262</v>
      </c>
      <c r="BO128" s="52"/>
      <c r="BP128" s="52"/>
    </row>
    <row r="129" spans="1:74" ht="14.25" customHeight="1" x14ac:dyDescent="0.15">
      <c r="A129" s="52"/>
      <c r="B129" s="68" t="s">
        <v>14</v>
      </c>
      <c r="C129" s="69">
        <f>DATE($C127,$D127,1)</f>
        <v>45962</v>
      </c>
      <c r="D129" s="70"/>
      <c r="E129" s="70"/>
      <c r="F129" s="70"/>
      <c r="G129" s="70"/>
      <c r="H129" s="70"/>
      <c r="I129" s="70"/>
      <c r="J129" s="70"/>
      <c r="K129" s="71"/>
      <c r="L129" s="52"/>
      <c r="M129" s="68" t="s">
        <v>14</v>
      </c>
      <c r="N129" s="69">
        <f>DATE($N127,$O127,1)</f>
        <v>46023</v>
      </c>
      <c r="O129" s="70"/>
      <c r="P129" s="70"/>
      <c r="Q129" s="70"/>
      <c r="R129" s="70"/>
      <c r="S129" s="70"/>
      <c r="T129" s="70"/>
      <c r="U129" s="70"/>
      <c r="V129" s="71"/>
      <c r="Y129" s="68" t="s">
        <v>14</v>
      </c>
      <c r="Z129" s="69">
        <f>DATE($Z127,$AA127,1)</f>
        <v>46082</v>
      </c>
      <c r="AA129" s="70"/>
      <c r="AB129" s="70"/>
      <c r="AC129" s="70"/>
      <c r="AD129" s="70"/>
      <c r="AE129" s="70"/>
      <c r="AF129" s="70"/>
      <c r="AG129" s="70"/>
      <c r="AH129" s="71"/>
      <c r="AJ129" s="68" t="s">
        <v>14</v>
      </c>
      <c r="AK129" s="69">
        <f>DATE($AK127,$AL127,1)</f>
        <v>46143</v>
      </c>
      <c r="AL129" s="70"/>
      <c r="AM129" s="70"/>
      <c r="AN129" s="70"/>
      <c r="AO129" s="70"/>
      <c r="AP129" s="70"/>
      <c r="AQ129" s="70"/>
      <c r="AR129" s="70"/>
      <c r="AS129" s="71"/>
      <c r="AV129" s="68" t="s">
        <v>14</v>
      </c>
      <c r="AW129" s="69">
        <f>DATE($AW127,$AX127,1)</f>
        <v>46174</v>
      </c>
      <c r="AX129" s="70"/>
      <c r="AY129" s="70"/>
      <c r="AZ129" s="70"/>
      <c r="BA129" s="70"/>
      <c r="BB129" s="70"/>
      <c r="BC129" s="70"/>
      <c r="BD129" s="70"/>
      <c r="BE129" s="71"/>
      <c r="BG129" s="68" t="s">
        <v>14</v>
      </c>
      <c r="BH129" s="69">
        <f>DATE($BH127,$BI127,1)</f>
        <v>46235</v>
      </c>
      <c r="BI129" s="70"/>
      <c r="BJ129" s="70"/>
      <c r="BK129" s="70"/>
      <c r="BL129" s="70"/>
      <c r="BM129" s="70"/>
      <c r="BN129" s="70"/>
      <c r="BO129" s="70"/>
      <c r="BP129" s="71"/>
    </row>
    <row r="130" spans="1:74" ht="14.25" customHeight="1" x14ac:dyDescent="0.15">
      <c r="A130" s="52"/>
      <c r="B130" s="72" t="s">
        <v>59</v>
      </c>
      <c r="C130" s="73">
        <f>IF(I111&lt;$G$5,I113+1,"")</f>
        <v>45976</v>
      </c>
      <c r="D130" s="74">
        <f t="shared" ref="D130:I130" si="93">IF(C128&lt;$G$5,C130+1,"")</f>
        <v>45977</v>
      </c>
      <c r="E130" s="74">
        <f t="shared" si="93"/>
        <v>45978</v>
      </c>
      <c r="F130" s="74">
        <f t="shared" si="93"/>
        <v>45979</v>
      </c>
      <c r="G130" s="74">
        <f t="shared" si="93"/>
        <v>45980</v>
      </c>
      <c r="H130" s="74">
        <f t="shared" si="93"/>
        <v>45981</v>
      </c>
      <c r="I130" s="74">
        <f t="shared" si="93"/>
        <v>45982</v>
      </c>
      <c r="J130" s="75" t="s">
        <v>16</v>
      </c>
      <c r="K130" s="76">
        <f>COUNTIFS(C131:I131,"土",C132:I132,"")+COUNTIFS(C131:I131,"日",C132:I132,"")</f>
        <v>2</v>
      </c>
      <c r="L130" s="52"/>
      <c r="M130" s="72" t="s">
        <v>59</v>
      </c>
      <c r="N130" s="73">
        <f>IF(T111&lt;$G$5,T113+1,"")</f>
        <v>46032</v>
      </c>
      <c r="O130" s="74">
        <f t="shared" ref="O130:T130" si="94">IF(N128&lt;$G$5,N130+1,"")</f>
        <v>46033</v>
      </c>
      <c r="P130" s="74">
        <f t="shared" si="94"/>
        <v>46034</v>
      </c>
      <c r="Q130" s="74">
        <f t="shared" si="94"/>
        <v>46035</v>
      </c>
      <c r="R130" s="74">
        <f t="shared" si="94"/>
        <v>46036</v>
      </c>
      <c r="S130" s="74">
        <f t="shared" si="94"/>
        <v>46037</v>
      </c>
      <c r="T130" s="74" t="str">
        <f t="shared" si="94"/>
        <v/>
      </c>
      <c r="U130" s="75" t="s">
        <v>16</v>
      </c>
      <c r="V130" s="76">
        <f>COUNTIFS(N131:T131,"土",N132:T132,"")+COUNTIFS(N131:T131,"日",N132:T132,"")</f>
        <v>2</v>
      </c>
      <c r="Y130" s="72" t="s">
        <v>59</v>
      </c>
      <c r="Z130" s="73" t="str">
        <f>IF(AF111&lt;$G$5,AF113+1,"")</f>
        <v/>
      </c>
      <c r="AA130" s="74" t="str">
        <f t="shared" ref="AA130:AF130" si="95">IF(Z128&lt;$G$5,Z130+1,"")</f>
        <v/>
      </c>
      <c r="AB130" s="74" t="str">
        <f t="shared" si="95"/>
        <v/>
      </c>
      <c r="AC130" s="74" t="str">
        <f t="shared" si="95"/>
        <v/>
      </c>
      <c r="AD130" s="74" t="str">
        <f t="shared" si="95"/>
        <v/>
      </c>
      <c r="AE130" s="74" t="str">
        <f t="shared" si="95"/>
        <v/>
      </c>
      <c r="AF130" s="74" t="str">
        <f t="shared" si="95"/>
        <v/>
      </c>
      <c r="AG130" s="75" t="s">
        <v>16</v>
      </c>
      <c r="AH130" s="76">
        <f>COUNTIFS(Z131:AF131,"土",Z132:AF132,"")+COUNTIFS(Z131:AF131,"日",Z132:AF132,"")</f>
        <v>0</v>
      </c>
      <c r="AJ130" s="72" t="s">
        <v>59</v>
      </c>
      <c r="AK130" s="73" t="str">
        <f>IF(AQ111&lt;$G$5,AQ113+1,"")</f>
        <v/>
      </c>
      <c r="AL130" s="74" t="str">
        <f t="shared" ref="AL130:AQ130" si="96">IF(AK128&lt;$G$5,AK130+1,"")</f>
        <v/>
      </c>
      <c r="AM130" s="74" t="str">
        <f t="shared" si="96"/>
        <v/>
      </c>
      <c r="AN130" s="74" t="str">
        <f t="shared" si="96"/>
        <v/>
      </c>
      <c r="AO130" s="74" t="str">
        <f t="shared" si="96"/>
        <v/>
      </c>
      <c r="AP130" s="74" t="str">
        <f t="shared" si="96"/>
        <v/>
      </c>
      <c r="AQ130" s="74" t="str">
        <f t="shared" si="96"/>
        <v/>
      </c>
      <c r="AR130" s="75" t="s">
        <v>16</v>
      </c>
      <c r="AS130" s="76">
        <f>COUNTIFS(AK131:AQ131,"土",AK132:AQ132,"")+COUNTIFS(AK131:AQ131,"日",AK132:AQ132,"")</f>
        <v>0</v>
      </c>
      <c r="AV130" s="72" t="s">
        <v>59</v>
      </c>
      <c r="AW130" s="73" t="str">
        <f>IF(BC111&lt;$G$5,BC113+1,"")</f>
        <v/>
      </c>
      <c r="AX130" s="74" t="str">
        <f t="shared" ref="AX130:BC130" si="97">IF(AW128&lt;$G$5,AW130+1,"")</f>
        <v/>
      </c>
      <c r="AY130" s="74" t="str">
        <f t="shared" si="97"/>
        <v/>
      </c>
      <c r="AZ130" s="74" t="str">
        <f t="shared" si="97"/>
        <v/>
      </c>
      <c r="BA130" s="74" t="str">
        <f t="shared" si="97"/>
        <v/>
      </c>
      <c r="BB130" s="74" t="str">
        <f t="shared" si="97"/>
        <v/>
      </c>
      <c r="BC130" s="74" t="str">
        <f t="shared" si="97"/>
        <v/>
      </c>
      <c r="BD130" s="75" t="s">
        <v>16</v>
      </c>
      <c r="BE130" s="76">
        <f>COUNTIFS(AW131:BC131,"土",AW132:BC132,"")+COUNTIFS(AW131:BC131,"日",AW132:BC132,"")</f>
        <v>0</v>
      </c>
      <c r="BG130" s="72" t="s">
        <v>59</v>
      </c>
      <c r="BH130" s="73" t="str">
        <f>IF(BN111&lt;$G$5,BN113+1,"")</f>
        <v/>
      </c>
      <c r="BI130" s="74" t="str">
        <f t="shared" ref="BI130:BN130" si="98">IF(BH128&lt;$G$5,BH130+1,"")</f>
        <v/>
      </c>
      <c r="BJ130" s="74" t="str">
        <f t="shared" si="98"/>
        <v/>
      </c>
      <c r="BK130" s="74" t="str">
        <f t="shared" si="98"/>
        <v/>
      </c>
      <c r="BL130" s="74" t="str">
        <f t="shared" si="98"/>
        <v/>
      </c>
      <c r="BM130" s="74" t="str">
        <f t="shared" si="98"/>
        <v/>
      </c>
      <c r="BN130" s="74" t="str">
        <f t="shared" si="98"/>
        <v/>
      </c>
      <c r="BO130" s="75" t="s">
        <v>16</v>
      </c>
      <c r="BP130" s="76">
        <f>COUNTIFS(BH131:BN131,"土",BH132:BN132,"")+COUNTIFS(BH131:BN131,"日",BH132:BN132,"")</f>
        <v>0</v>
      </c>
    </row>
    <row r="131" spans="1:74" ht="14.25" customHeight="1" x14ac:dyDescent="0.15">
      <c r="A131" s="52"/>
      <c r="B131" s="72" t="s">
        <v>5</v>
      </c>
      <c r="C131" s="77" t="str">
        <f>IF(C130="","","土")</f>
        <v>土</v>
      </c>
      <c r="D131" s="77" t="str">
        <f>IF(D130="","","日")</f>
        <v>日</v>
      </c>
      <c r="E131" s="77" t="str">
        <f>IF(E130="","","月")</f>
        <v>月</v>
      </c>
      <c r="F131" s="77" t="str">
        <f>IF(F130="","","火")</f>
        <v>火</v>
      </c>
      <c r="G131" s="77" t="str">
        <f>IF(G130="","","水")</f>
        <v>水</v>
      </c>
      <c r="H131" s="77" t="str">
        <f>IF(H130="","","木")</f>
        <v>木</v>
      </c>
      <c r="I131" s="77" t="str">
        <f>IF(I130="","","金")</f>
        <v>金</v>
      </c>
      <c r="J131" s="78" t="s">
        <v>60</v>
      </c>
      <c r="K131" s="79">
        <f>COUNTIF(C132:I132,"夏休")+COUNTIF(C132:I132,"冬休")+COUNTIF(C132:I132,"中止")+COUNTIF(C132:I132,"制作中")</f>
        <v>0</v>
      </c>
      <c r="L131" s="52"/>
      <c r="M131" s="72" t="s">
        <v>5</v>
      </c>
      <c r="N131" s="77" t="str">
        <f>IF(N130="","","土")</f>
        <v>土</v>
      </c>
      <c r="O131" s="77" t="str">
        <f>IF(O130="","","日")</f>
        <v>日</v>
      </c>
      <c r="P131" s="77" t="str">
        <f>IF(P130="","","月")</f>
        <v>月</v>
      </c>
      <c r="Q131" s="77" t="str">
        <f>IF(Q130="","","火")</f>
        <v>火</v>
      </c>
      <c r="R131" s="77" t="str">
        <f>IF(R130="","","水")</f>
        <v>水</v>
      </c>
      <c r="S131" s="77" t="str">
        <f>IF(S130="","","木")</f>
        <v>木</v>
      </c>
      <c r="T131" s="77" t="str">
        <f>IF(T130="","","金")</f>
        <v/>
      </c>
      <c r="U131" s="78" t="s">
        <v>60</v>
      </c>
      <c r="V131" s="79">
        <f>COUNTIF(N132:T132,"夏休")+COUNTIF(N132:T132,"冬休")+COUNTIF(N132:T132,"中止")+COUNTIF(N132:T132,"制作中")</f>
        <v>0</v>
      </c>
      <c r="Y131" s="72" t="s">
        <v>5</v>
      </c>
      <c r="Z131" s="77" t="str">
        <f>IF(Z130="","","土")</f>
        <v/>
      </c>
      <c r="AA131" s="77" t="str">
        <f>IF(AA130="","","日")</f>
        <v/>
      </c>
      <c r="AB131" s="77" t="str">
        <f>IF(AB130="","","月")</f>
        <v/>
      </c>
      <c r="AC131" s="77" t="str">
        <f>IF(AC130="","","火")</f>
        <v/>
      </c>
      <c r="AD131" s="77" t="str">
        <f>IF(AD130="","","水")</f>
        <v/>
      </c>
      <c r="AE131" s="77" t="str">
        <f>IF(AE130="","","木")</f>
        <v/>
      </c>
      <c r="AF131" s="77" t="str">
        <f>IF(AF130="","","金")</f>
        <v/>
      </c>
      <c r="AG131" s="78" t="s">
        <v>60</v>
      </c>
      <c r="AH131" s="79">
        <f>COUNTIF(Z132:AF132,"夏休")+COUNTIF(Z132:AF132,"冬休")+COUNTIF(Z132:AF132,"中止")+COUNTIF(Z132:AF132,"制作中")</f>
        <v>0</v>
      </c>
      <c r="AJ131" s="72" t="s">
        <v>5</v>
      </c>
      <c r="AK131" s="77" t="str">
        <f>IF(AK130="","","土")</f>
        <v/>
      </c>
      <c r="AL131" s="77" t="str">
        <f>IF(AL130="","","日")</f>
        <v/>
      </c>
      <c r="AM131" s="77" t="str">
        <f>IF(AM130="","","月")</f>
        <v/>
      </c>
      <c r="AN131" s="77" t="str">
        <f>IF(AN130="","","火")</f>
        <v/>
      </c>
      <c r="AO131" s="77" t="str">
        <f>IF(AO130="","","水")</f>
        <v/>
      </c>
      <c r="AP131" s="77" t="str">
        <f>IF(AP130="","","木")</f>
        <v/>
      </c>
      <c r="AQ131" s="77" t="str">
        <f>IF(AQ130="","","金")</f>
        <v/>
      </c>
      <c r="AR131" s="78" t="s">
        <v>60</v>
      </c>
      <c r="AS131" s="79">
        <f>COUNTIF(AK132:AQ132,"夏休")+COUNTIF(AK132:AQ132,"冬休")+COUNTIF(AK132:AQ132,"中止")+COUNTIF(AK132:AQ132,"制作中")</f>
        <v>0</v>
      </c>
      <c r="AV131" s="72" t="s">
        <v>5</v>
      </c>
      <c r="AW131" s="77" t="str">
        <f>IF(AW130="","","土")</f>
        <v/>
      </c>
      <c r="AX131" s="77" t="str">
        <f>IF(AX130="","","日")</f>
        <v/>
      </c>
      <c r="AY131" s="77" t="str">
        <f>IF(AY130="","","月")</f>
        <v/>
      </c>
      <c r="AZ131" s="77" t="str">
        <f>IF(AZ130="","","火")</f>
        <v/>
      </c>
      <c r="BA131" s="77" t="str">
        <f>IF(BA130="","","水")</f>
        <v/>
      </c>
      <c r="BB131" s="77" t="str">
        <f>IF(BB130="","","木")</f>
        <v/>
      </c>
      <c r="BC131" s="77" t="str">
        <f>IF(BC130="","","金")</f>
        <v/>
      </c>
      <c r="BD131" s="78" t="s">
        <v>60</v>
      </c>
      <c r="BE131" s="79">
        <f>COUNTIF(AW132:BC132,"夏休")+COUNTIF(AW132:BC132,"冬休")+COUNTIF(AW132:BC132,"中止")+COUNTIF(AW132:BC132,"制作中")</f>
        <v>0</v>
      </c>
      <c r="BG131" s="72" t="s">
        <v>5</v>
      </c>
      <c r="BH131" s="77" t="str">
        <f>IF(BH130="","","土")</f>
        <v/>
      </c>
      <c r="BI131" s="77" t="str">
        <f>IF(BI130="","","日")</f>
        <v/>
      </c>
      <c r="BJ131" s="77" t="str">
        <f>IF(BJ130="","","月")</f>
        <v/>
      </c>
      <c r="BK131" s="77" t="str">
        <f>IF(BK130="","","火")</f>
        <v/>
      </c>
      <c r="BL131" s="77" t="str">
        <f>IF(BL130="","","水")</f>
        <v/>
      </c>
      <c r="BM131" s="77" t="str">
        <f>IF(BM130="","","木")</f>
        <v/>
      </c>
      <c r="BN131" s="77" t="str">
        <f>IF(BN130="","","金")</f>
        <v/>
      </c>
      <c r="BO131" s="78" t="s">
        <v>60</v>
      </c>
      <c r="BP131" s="79">
        <f>COUNTIF(BH132:BN132,"夏休")+COUNTIF(BH132:BN132,"冬休")+COUNTIF(BH132:BN132,"中止")+COUNTIF(BH132:BN132,"制作中")</f>
        <v>0</v>
      </c>
    </row>
    <row r="132" spans="1:74" ht="14.25" customHeight="1" x14ac:dyDescent="0.15">
      <c r="A132" s="52"/>
      <c r="B132" s="166" t="s">
        <v>60</v>
      </c>
      <c r="C132" s="167"/>
      <c r="D132" s="169"/>
      <c r="E132" s="169"/>
      <c r="F132" s="169"/>
      <c r="G132" s="169"/>
      <c r="H132" s="169"/>
      <c r="I132" s="174"/>
      <c r="J132" s="78" t="s">
        <v>2</v>
      </c>
      <c r="K132" s="79">
        <f>COUNT(C130:I130)-K131</f>
        <v>7</v>
      </c>
      <c r="L132" s="52"/>
      <c r="M132" s="166" t="s">
        <v>60</v>
      </c>
      <c r="N132" s="167"/>
      <c r="O132" s="169"/>
      <c r="P132" s="169"/>
      <c r="Q132" s="169"/>
      <c r="R132" s="169"/>
      <c r="S132" s="169"/>
      <c r="T132" s="174"/>
      <c r="U132" s="78" t="s">
        <v>2</v>
      </c>
      <c r="V132" s="79">
        <f>COUNT(N130:T130)-V131</f>
        <v>6</v>
      </c>
      <c r="Y132" s="166" t="s">
        <v>60</v>
      </c>
      <c r="Z132" s="167"/>
      <c r="AA132" s="169"/>
      <c r="AB132" s="169"/>
      <c r="AC132" s="169"/>
      <c r="AD132" s="169"/>
      <c r="AE132" s="169"/>
      <c r="AF132" s="174"/>
      <c r="AG132" s="78" t="s">
        <v>2</v>
      </c>
      <c r="AH132" s="79">
        <f>COUNT(Z130:AF130)-AH131</f>
        <v>0</v>
      </c>
      <c r="AJ132" s="166" t="s">
        <v>60</v>
      </c>
      <c r="AK132" s="167"/>
      <c r="AL132" s="169"/>
      <c r="AM132" s="169"/>
      <c r="AN132" s="169"/>
      <c r="AO132" s="169"/>
      <c r="AP132" s="169"/>
      <c r="AQ132" s="174"/>
      <c r="AR132" s="78" t="s">
        <v>2</v>
      </c>
      <c r="AS132" s="79">
        <f>COUNT(AK130:AQ130)-AS131</f>
        <v>0</v>
      </c>
      <c r="AV132" s="166" t="s">
        <v>60</v>
      </c>
      <c r="AW132" s="167"/>
      <c r="AX132" s="169"/>
      <c r="AY132" s="169"/>
      <c r="AZ132" s="169"/>
      <c r="BA132" s="169"/>
      <c r="BB132" s="169"/>
      <c r="BC132" s="174"/>
      <c r="BD132" s="78" t="s">
        <v>2</v>
      </c>
      <c r="BE132" s="79">
        <f>COUNT(AW130:BC130)-BE131</f>
        <v>0</v>
      </c>
      <c r="BG132" s="166" t="s">
        <v>60</v>
      </c>
      <c r="BH132" s="167"/>
      <c r="BI132" s="169"/>
      <c r="BJ132" s="169"/>
      <c r="BK132" s="169"/>
      <c r="BL132" s="169"/>
      <c r="BM132" s="169"/>
      <c r="BN132" s="174"/>
      <c r="BO132" s="78" t="s">
        <v>2</v>
      </c>
      <c r="BP132" s="79">
        <f>COUNT(BH130:BN130)-BP131</f>
        <v>0</v>
      </c>
    </row>
    <row r="133" spans="1:74" ht="14.25" customHeight="1" x14ac:dyDescent="0.15">
      <c r="A133" s="52"/>
      <c r="B133" s="166"/>
      <c r="C133" s="168"/>
      <c r="D133" s="170"/>
      <c r="E133" s="170"/>
      <c r="F133" s="170"/>
      <c r="G133" s="170"/>
      <c r="H133" s="170"/>
      <c r="I133" s="175"/>
      <c r="J133" s="78" t="s">
        <v>6</v>
      </c>
      <c r="K133" s="79">
        <f>COUNTIF(C134:I135,"休")</f>
        <v>2</v>
      </c>
      <c r="L133" s="52"/>
      <c r="M133" s="166"/>
      <c r="N133" s="168"/>
      <c r="O133" s="170"/>
      <c r="P133" s="170"/>
      <c r="Q133" s="170"/>
      <c r="R133" s="170"/>
      <c r="S133" s="170"/>
      <c r="T133" s="175"/>
      <c r="U133" s="78" t="s">
        <v>6</v>
      </c>
      <c r="V133" s="79">
        <f>COUNTIF(N134:T135,"休")</f>
        <v>2</v>
      </c>
      <c r="Y133" s="166"/>
      <c r="Z133" s="168"/>
      <c r="AA133" s="170"/>
      <c r="AB133" s="170"/>
      <c r="AC133" s="170"/>
      <c r="AD133" s="170"/>
      <c r="AE133" s="170"/>
      <c r="AF133" s="175"/>
      <c r="AG133" s="78" t="s">
        <v>6</v>
      </c>
      <c r="AH133" s="79">
        <f>COUNTIF(Z134:AF135,"休")</f>
        <v>0</v>
      </c>
      <c r="AJ133" s="166"/>
      <c r="AK133" s="168"/>
      <c r="AL133" s="170"/>
      <c r="AM133" s="170"/>
      <c r="AN133" s="170"/>
      <c r="AO133" s="170"/>
      <c r="AP133" s="170"/>
      <c r="AQ133" s="175"/>
      <c r="AR133" s="78" t="s">
        <v>6</v>
      </c>
      <c r="AS133" s="79">
        <f>COUNTIF(AK134:AQ135,"休")</f>
        <v>0</v>
      </c>
      <c r="AV133" s="166"/>
      <c r="AW133" s="168"/>
      <c r="AX133" s="170"/>
      <c r="AY133" s="170"/>
      <c r="AZ133" s="170"/>
      <c r="BA133" s="170"/>
      <c r="BB133" s="170"/>
      <c r="BC133" s="175"/>
      <c r="BD133" s="78" t="s">
        <v>6</v>
      </c>
      <c r="BE133" s="79">
        <f>COUNTIF(AW134:BC135,"休")</f>
        <v>0</v>
      </c>
      <c r="BG133" s="166"/>
      <c r="BH133" s="168"/>
      <c r="BI133" s="170"/>
      <c r="BJ133" s="170"/>
      <c r="BK133" s="170"/>
      <c r="BL133" s="170"/>
      <c r="BM133" s="170"/>
      <c r="BN133" s="175"/>
      <c r="BO133" s="78" t="s">
        <v>6</v>
      </c>
      <c r="BP133" s="79">
        <f>COUNTIF(BH134:BN135,"休")</f>
        <v>0</v>
      </c>
    </row>
    <row r="134" spans="1:74" ht="14.25" customHeight="1" x14ac:dyDescent="0.15">
      <c r="A134" s="52"/>
      <c r="B134" s="166" t="s">
        <v>0</v>
      </c>
      <c r="C134" s="176" t="s">
        <v>23</v>
      </c>
      <c r="D134" s="177" t="s">
        <v>23</v>
      </c>
      <c r="E134" s="177"/>
      <c r="F134" s="177"/>
      <c r="G134" s="177"/>
      <c r="H134" s="177"/>
      <c r="I134" s="178"/>
      <c r="J134" s="78" t="s">
        <v>8</v>
      </c>
      <c r="K134" s="82">
        <f>K133/K132</f>
        <v>0.2857142857142857</v>
      </c>
      <c r="L134" s="52"/>
      <c r="M134" s="166" t="s">
        <v>0</v>
      </c>
      <c r="N134" s="176" t="s">
        <v>23</v>
      </c>
      <c r="O134" s="177" t="s">
        <v>23</v>
      </c>
      <c r="P134" s="177"/>
      <c r="Q134" s="177"/>
      <c r="R134" s="177"/>
      <c r="S134" s="177"/>
      <c r="T134" s="178"/>
      <c r="U134" s="78" t="s">
        <v>8</v>
      </c>
      <c r="V134" s="82">
        <f>V133/V132</f>
        <v>0.33333333333333331</v>
      </c>
      <c r="Y134" s="166" t="s">
        <v>0</v>
      </c>
      <c r="Z134" s="176"/>
      <c r="AA134" s="177"/>
      <c r="AB134" s="177"/>
      <c r="AC134" s="177"/>
      <c r="AD134" s="177"/>
      <c r="AE134" s="177"/>
      <c r="AF134" s="178"/>
      <c r="AG134" s="78" t="s">
        <v>8</v>
      </c>
      <c r="AH134" s="82" t="e">
        <f>AH133/AH132</f>
        <v>#DIV/0!</v>
      </c>
      <c r="AJ134" s="166" t="s">
        <v>0</v>
      </c>
      <c r="AK134" s="176"/>
      <c r="AL134" s="177"/>
      <c r="AM134" s="177"/>
      <c r="AN134" s="177"/>
      <c r="AO134" s="177"/>
      <c r="AP134" s="177"/>
      <c r="AQ134" s="178"/>
      <c r="AR134" s="78" t="s">
        <v>8</v>
      </c>
      <c r="AS134" s="82" t="e">
        <f>AS133/AS132</f>
        <v>#DIV/0!</v>
      </c>
      <c r="AV134" s="166" t="s">
        <v>0</v>
      </c>
      <c r="AW134" s="176"/>
      <c r="AX134" s="177"/>
      <c r="AY134" s="177"/>
      <c r="AZ134" s="177"/>
      <c r="BA134" s="177"/>
      <c r="BB134" s="177"/>
      <c r="BC134" s="178"/>
      <c r="BD134" s="78" t="s">
        <v>8</v>
      </c>
      <c r="BE134" s="82" t="e">
        <f>BE133/BE132</f>
        <v>#DIV/0!</v>
      </c>
      <c r="BG134" s="166" t="s">
        <v>0</v>
      </c>
      <c r="BH134" s="176"/>
      <c r="BI134" s="177"/>
      <c r="BJ134" s="177"/>
      <c r="BK134" s="177"/>
      <c r="BL134" s="177"/>
      <c r="BM134" s="177"/>
      <c r="BN134" s="178"/>
      <c r="BO134" s="78" t="s">
        <v>8</v>
      </c>
      <c r="BP134" s="82" t="e">
        <f>BP133/BP132</f>
        <v>#DIV/0!</v>
      </c>
    </row>
    <row r="135" spans="1:74" ht="14.25" customHeight="1" x14ac:dyDescent="0.15">
      <c r="A135" s="52"/>
      <c r="B135" s="166"/>
      <c r="C135" s="176"/>
      <c r="D135" s="177"/>
      <c r="E135" s="177"/>
      <c r="F135" s="177"/>
      <c r="G135" s="177"/>
      <c r="H135" s="177"/>
      <c r="I135" s="178"/>
      <c r="J135" s="78" t="s">
        <v>9</v>
      </c>
      <c r="K135" s="79">
        <f>COUNTA(C136:I136)</f>
        <v>2</v>
      </c>
      <c r="L135" s="52"/>
      <c r="M135" s="166"/>
      <c r="N135" s="176"/>
      <c r="O135" s="177"/>
      <c r="P135" s="177"/>
      <c r="Q135" s="177"/>
      <c r="R135" s="177"/>
      <c r="S135" s="177"/>
      <c r="T135" s="178"/>
      <c r="U135" s="78" t="s">
        <v>9</v>
      </c>
      <c r="V135" s="79">
        <f>COUNTA(N136:T136)</f>
        <v>2</v>
      </c>
      <c r="Y135" s="166"/>
      <c r="Z135" s="176"/>
      <c r="AA135" s="177"/>
      <c r="AB135" s="177"/>
      <c r="AC135" s="177"/>
      <c r="AD135" s="177"/>
      <c r="AE135" s="177"/>
      <c r="AF135" s="178"/>
      <c r="AG135" s="78" t="s">
        <v>9</v>
      </c>
      <c r="AH135" s="79">
        <f>COUNTA(Z136:AF136)</f>
        <v>0</v>
      </c>
      <c r="AJ135" s="166"/>
      <c r="AK135" s="176"/>
      <c r="AL135" s="177"/>
      <c r="AM135" s="177"/>
      <c r="AN135" s="177"/>
      <c r="AO135" s="177"/>
      <c r="AP135" s="177"/>
      <c r="AQ135" s="178"/>
      <c r="AR135" s="78" t="s">
        <v>9</v>
      </c>
      <c r="AS135" s="79">
        <f>COUNTA(AK136:AQ136)</f>
        <v>0</v>
      </c>
      <c r="AV135" s="166"/>
      <c r="AW135" s="176"/>
      <c r="AX135" s="177"/>
      <c r="AY135" s="177"/>
      <c r="AZ135" s="177"/>
      <c r="BA135" s="177"/>
      <c r="BB135" s="177"/>
      <c r="BC135" s="178"/>
      <c r="BD135" s="78" t="s">
        <v>9</v>
      </c>
      <c r="BE135" s="79">
        <f>COUNTA(AW136:BC136)</f>
        <v>0</v>
      </c>
      <c r="BG135" s="166"/>
      <c r="BH135" s="176"/>
      <c r="BI135" s="177"/>
      <c r="BJ135" s="177"/>
      <c r="BK135" s="177"/>
      <c r="BL135" s="177"/>
      <c r="BM135" s="177"/>
      <c r="BN135" s="178"/>
      <c r="BO135" s="78" t="s">
        <v>9</v>
      </c>
      <c r="BP135" s="79">
        <f>COUNTA(BH136:BN136)</f>
        <v>0</v>
      </c>
    </row>
    <row r="136" spans="1:74" ht="14.25" customHeight="1" x14ac:dyDescent="0.15">
      <c r="A136" s="52"/>
      <c r="B136" s="166" t="s">
        <v>7</v>
      </c>
      <c r="C136" s="176" t="s">
        <v>23</v>
      </c>
      <c r="D136" s="177" t="s">
        <v>23</v>
      </c>
      <c r="E136" s="177"/>
      <c r="F136" s="177"/>
      <c r="G136" s="177"/>
      <c r="H136" s="177"/>
      <c r="I136" s="178"/>
      <c r="J136" s="78" t="s">
        <v>4</v>
      </c>
      <c r="K136" s="82">
        <f>K135/K132</f>
        <v>0.2857142857142857</v>
      </c>
      <c r="L136" s="52"/>
      <c r="M136" s="166" t="s">
        <v>7</v>
      </c>
      <c r="N136" s="176" t="s">
        <v>23</v>
      </c>
      <c r="O136" s="177" t="s">
        <v>23</v>
      </c>
      <c r="P136" s="177"/>
      <c r="Q136" s="177"/>
      <c r="R136" s="177"/>
      <c r="S136" s="177"/>
      <c r="T136" s="178"/>
      <c r="U136" s="78" t="s">
        <v>4</v>
      </c>
      <c r="V136" s="82">
        <f>V135/V132</f>
        <v>0.33333333333333331</v>
      </c>
      <c r="Y136" s="166" t="s">
        <v>7</v>
      </c>
      <c r="Z136" s="176"/>
      <c r="AA136" s="177"/>
      <c r="AB136" s="177"/>
      <c r="AC136" s="177"/>
      <c r="AD136" s="177"/>
      <c r="AE136" s="177"/>
      <c r="AF136" s="178"/>
      <c r="AG136" s="78" t="s">
        <v>4</v>
      </c>
      <c r="AH136" s="82" t="e">
        <f>AH135/AH132</f>
        <v>#DIV/0!</v>
      </c>
      <c r="AJ136" s="166" t="s">
        <v>7</v>
      </c>
      <c r="AK136" s="176"/>
      <c r="AL136" s="177"/>
      <c r="AM136" s="177"/>
      <c r="AN136" s="177"/>
      <c r="AO136" s="177"/>
      <c r="AP136" s="177"/>
      <c r="AQ136" s="178"/>
      <c r="AR136" s="78" t="s">
        <v>4</v>
      </c>
      <c r="AS136" s="82" t="e">
        <f>AS135/AS132</f>
        <v>#DIV/0!</v>
      </c>
      <c r="AV136" s="166" t="s">
        <v>7</v>
      </c>
      <c r="AW136" s="176"/>
      <c r="AX136" s="177"/>
      <c r="AY136" s="177"/>
      <c r="AZ136" s="177"/>
      <c r="BA136" s="177"/>
      <c r="BB136" s="177"/>
      <c r="BC136" s="178"/>
      <c r="BD136" s="78" t="s">
        <v>4</v>
      </c>
      <c r="BE136" s="82" t="e">
        <f>BE135/BE132</f>
        <v>#DIV/0!</v>
      </c>
      <c r="BG136" s="166" t="s">
        <v>7</v>
      </c>
      <c r="BH136" s="176"/>
      <c r="BI136" s="177"/>
      <c r="BJ136" s="177"/>
      <c r="BK136" s="177"/>
      <c r="BL136" s="177"/>
      <c r="BM136" s="177"/>
      <c r="BN136" s="178"/>
      <c r="BO136" s="78" t="s">
        <v>4</v>
      </c>
      <c r="BP136" s="82" t="e">
        <f>BP135/BP132</f>
        <v>#DIV/0!</v>
      </c>
    </row>
    <row r="137" spans="1:74" ht="14.25" customHeight="1" x14ac:dyDescent="0.15">
      <c r="A137" s="52"/>
      <c r="B137" s="181"/>
      <c r="C137" s="179"/>
      <c r="D137" s="180"/>
      <c r="E137" s="180"/>
      <c r="F137" s="180"/>
      <c r="G137" s="180"/>
      <c r="H137" s="180"/>
      <c r="I137" s="182"/>
      <c r="J137" s="84" t="s">
        <v>61</v>
      </c>
      <c r="K137" s="83" t="str">
        <f>IF(1&gt;K130,"対象外",IF(K135&gt;=K130,"OK","NG"))</f>
        <v>OK</v>
      </c>
      <c r="L137" s="52"/>
      <c r="M137" s="181"/>
      <c r="N137" s="179"/>
      <c r="O137" s="180"/>
      <c r="P137" s="180"/>
      <c r="Q137" s="180"/>
      <c r="R137" s="180"/>
      <c r="S137" s="180"/>
      <c r="T137" s="182"/>
      <c r="U137" s="84" t="s">
        <v>61</v>
      </c>
      <c r="V137" s="83" t="str">
        <f>IF(1&gt;V130,"対象外",IF(V135&gt;=V130,"OK","NG"))</f>
        <v>OK</v>
      </c>
      <c r="Y137" s="181"/>
      <c r="Z137" s="179"/>
      <c r="AA137" s="180"/>
      <c r="AB137" s="180"/>
      <c r="AC137" s="180"/>
      <c r="AD137" s="180"/>
      <c r="AE137" s="180"/>
      <c r="AF137" s="182"/>
      <c r="AG137" s="84" t="s">
        <v>61</v>
      </c>
      <c r="AH137" s="83" t="str">
        <f>IF(1&gt;AH130,"対象外",IF(AH135&gt;=AH130,"OK","NG"))</f>
        <v>対象外</v>
      </c>
      <c r="AJ137" s="181"/>
      <c r="AK137" s="179"/>
      <c r="AL137" s="180"/>
      <c r="AM137" s="180"/>
      <c r="AN137" s="180"/>
      <c r="AO137" s="180"/>
      <c r="AP137" s="180"/>
      <c r="AQ137" s="182"/>
      <c r="AR137" s="84" t="s">
        <v>61</v>
      </c>
      <c r="AS137" s="83" t="str">
        <f>IF(1&gt;AS130,"対象外",IF(AS135&gt;=AS130,"OK","NG"))</f>
        <v>対象外</v>
      </c>
      <c r="AV137" s="181"/>
      <c r="AW137" s="179"/>
      <c r="AX137" s="180"/>
      <c r="AY137" s="180"/>
      <c r="AZ137" s="180"/>
      <c r="BA137" s="180"/>
      <c r="BB137" s="180"/>
      <c r="BC137" s="182"/>
      <c r="BD137" s="84" t="s">
        <v>61</v>
      </c>
      <c r="BE137" s="83" t="str">
        <f>IF(1&gt;BE130,"対象外",IF(BE135&gt;=BE130,"OK","NG"))</f>
        <v>対象外</v>
      </c>
      <c r="BG137" s="181"/>
      <c r="BH137" s="179"/>
      <c r="BI137" s="180"/>
      <c r="BJ137" s="180"/>
      <c r="BK137" s="180"/>
      <c r="BL137" s="180"/>
      <c r="BM137" s="180"/>
      <c r="BN137" s="182"/>
      <c r="BO137" s="84" t="s">
        <v>61</v>
      </c>
      <c r="BP137" s="83" t="str">
        <f>IF(1&gt;BP130,"対象外",IF(BP135&gt;=BP130,"OK","NG"))</f>
        <v>対象外</v>
      </c>
      <c r="BV137" s="54" t="str">
        <f t="shared" si="61"/>
        <v>OK</v>
      </c>
    </row>
    <row r="138" spans="1:74" ht="14.25" hidden="1" customHeight="1" x14ac:dyDescent="0.15">
      <c r="A138" s="52"/>
      <c r="B138" s="56"/>
      <c r="C138" s="56"/>
      <c r="D138" s="56"/>
      <c r="E138" s="56"/>
      <c r="F138" s="56"/>
      <c r="G138" s="56"/>
      <c r="H138" s="85">
        <f>IF(AND(DAY(H130)&gt;=22,DAY(H130)&lt;=28,H131="土"),1,0)</f>
        <v>0</v>
      </c>
      <c r="I138" s="56"/>
      <c r="J138" s="52"/>
      <c r="K138" s="52"/>
      <c r="L138" s="52"/>
      <c r="M138" s="56"/>
      <c r="N138" s="56"/>
      <c r="O138" s="56"/>
      <c r="P138" s="56"/>
      <c r="Q138" s="56"/>
      <c r="R138" s="56"/>
      <c r="S138" s="85">
        <f>IF(AND(DAY(S130)&gt;=22,DAY(S130)&lt;=28,S131="土"),1,0)</f>
        <v>0</v>
      </c>
      <c r="T138" s="56"/>
      <c r="U138" s="52"/>
      <c r="V138" s="52"/>
      <c r="Y138" s="56"/>
      <c r="Z138" s="56"/>
      <c r="AA138" s="56"/>
      <c r="AB138" s="56"/>
      <c r="AC138" s="56"/>
      <c r="AD138" s="56"/>
      <c r="AE138" s="85" t="e">
        <f>IF(AND(DAY(AE130)&gt;=22,DAY(AE130)&lt;=28,AE131="土"),1,0)</f>
        <v>#VALUE!</v>
      </c>
      <c r="AF138" s="56"/>
      <c r="AG138" s="52"/>
      <c r="AH138" s="52"/>
      <c r="AJ138" s="56"/>
      <c r="AK138" s="56"/>
      <c r="AL138" s="56"/>
      <c r="AM138" s="56"/>
      <c r="AN138" s="56"/>
      <c r="AO138" s="56"/>
      <c r="AP138" s="85" t="e">
        <f>IF(AND(DAY(AP130)&gt;=22,DAY(AP130)&lt;=28,AP131="土"),1,0)</f>
        <v>#VALUE!</v>
      </c>
      <c r="AQ138" s="56"/>
      <c r="AR138" s="52"/>
      <c r="AS138" s="52"/>
      <c r="AV138" s="56"/>
      <c r="AW138" s="56"/>
      <c r="AX138" s="56"/>
      <c r="AY138" s="56"/>
      <c r="AZ138" s="56"/>
      <c r="BA138" s="56"/>
      <c r="BB138" s="85" t="e">
        <f>IF(AND(DAY(BB130)&gt;=22,DAY(BB130)&lt;=28,BB131="土"),1,0)</f>
        <v>#VALUE!</v>
      </c>
      <c r="BC138" s="56"/>
      <c r="BD138" s="52"/>
      <c r="BE138" s="52"/>
      <c r="BG138" s="56"/>
      <c r="BH138" s="56"/>
      <c r="BI138" s="56"/>
      <c r="BJ138" s="56"/>
      <c r="BK138" s="56"/>
      <c r="BL138" s="56"/>
      <c r="BM138" s="85" t="e">
        <f>IF(AND(DAY(BM130)&gt;=22,DAY(BM130)&lt;=28,BM131="土"),1,0)</f>
        <v>#VALUE!</v>
      </c>
      <c r="BN138" s="56"/>
      <c r="BO138" s="52"/>
      <c r="BP138" s="52"/>
      <c r="BU138" s="54">
        <f t="shared" si="62"/>
        <v>0</v>
      </c>
      <c r="BV138" s="54" t="str">
        <f t="shared" si="61"/>
        <v>OK</v>
      </c>
    </row>
    <row r="139" spans="1:74" ht="14.25" hidden="1" customHeight="1" x14ac:dyDescent="0.15">
      <c r="A139" s="52"/>
      <c r="B139" s="56"/>
      <c r="C139" s="56"/>
      <c r="D139" s="56"/>
      <c r="E139" s="56"/>
      <c r="F139" s="56"/>
      <c r="G139" s="56"/>
      <c r="H139" s="85">
        <f>IF(AND(DAY(H130)&gt;=22,DAY(H130)&lt;=28,H131="土",OR(H136="休",H136="雨")),1,0)</f>
        <v>0</v>
      </c>
      <c r="I139" s="56"/>
      <c r="J139" s="52"/>
      <c r="K139" s="52"/>
      <c r="L139" s="52"/>
      <c r="M139" s="56"/>
      <c r="N139" s="56"/>
      <c r="O139" s="56"/>
      <c r="P139" s="56"/>
      <c r="Q139" s="56"/>
      <c r="R139" s="56"/>
      <c r="S139" s="85">
        <f>IF(AND(DAY(S130)&gt;=22,DAY(S130)&lt;=28,S131="土",OR(S136="休",S136="雨")),1,0)</f>
        <v>0</v>
      </c>
      <c r="T139" s="56"/>
      <c r="U139" s="52"/>
      <c r="V139" s="52"/>
      <c r="Y139" s="56"/>
      <c r="Z139" s="56"/>
      <c r="AA139" s="56"/>
      <c r="AB139" s="56"/>
      <c r="AC139" s="56"/>
      <c r="AD139" s="56"/>
      <c r="AE139" s="85" t="e">
        <f>IF(AND(DAY(AE130)&gt;=22,DAY(AE130)&lt;=28,AE131="土",OR(AE136="休",AE136="雨")),1,0)</f>
        <v>#VALUE!</v>
      </c>
      <c r="AF139" s="56"/>
      <c r="AG139" s="52"/>
      <c r="AH139" s="52"/>
      <c r="AJ139" s="56"/>
      <c r="AK139" s="56"/>
      <c r="AL139" s="56"/>
      <c r="AM139" s="56"/>
      <c r="AN139" s="56"/>
      <c r="AO139" s="56"/>
      <c r="AP139" s="85" t="e">
        <f>IF(AND(DAY(AP130)&gt;=22,DAY(AP130)&lt;=28,AP131="土",OR(AP136="休",AP136="雨")),1,0)</f>
        <v>#VALUE!</v>
      </c>
      <c r="AQ139" s="56"/>
      <c r="AR139" s="52"/>
      <c r="AS139" s="52"/>
      <c r="AV139" s="56"/>
      <c r="AW139" s="56"/>
      <c r="AX139" s="56"/>
      <c r="AY139" s="56"/>
      <c r="AZ139" s="56"/>
      <c r="BA139" s="56"/>
      <c r="BB139" s="85" t="e">
        <f>IF(AND(DAY(BB130)&gt;=22,DAY(BB130)&lt;=28,BB131="土",OR(BB136="休",BB136="雨")),1,0)</f>
        <v>#VALUE!</v>
      </c>
      <c r="BC139" s="56"/>
      <c r="BD139" s="52"/>
      <c r="BE139" s="52"/>
      <c r="BG139" s="56"/>
      <c r="BH139" s="56"/>
      <c r="BI139" s="56"/>
      <c r="BJ139" s="56"/>
      <c r="BK139" s="56"/>
      <c r="BL139" s="56"/>
      <c r="BM139" s="85" t="e">
        <f>IF(AND(DAY(BM130)&gt;=22,DAY(BM130)&lt;=28,BM131="土",OR(BM136="休",BM136="雨")),1,0)</f>
        <v>#VALUE!</v>
      </c>
      <c r="BN139" s="56"/>
      <c r="BO139" s="52"/>
      <c r="BP139" s="52"/>
      <c r="BU139" s="54">
        <f t="shared" si="62"/>
        <v>0</v>
      </c>
      <c r="BV139" s="54" t="str">
        <f t="shared" si="61"/>
        <v>OK</v>
      </c>
    </row>
    <row r="140" spans="1:74" ht="14.25" hidden="1" customHeight="1" x14ac:dyDescent="0.15">
      <c r="A140" s="52"/>
      <c r="B140" s="56"/>
      <c r="C140" s="56"/>
      <c r="D140" s="56"/>
      <c r="E140" s="56"/>
      <c r="F140" s="56"/>
      <c r="G140" s="56"/>
      <c r="H140" s="85">
        <f>IF(AND(DAY(H130)&gt;=8,DAY(H130)&lt;=14,H131="土"),1,0)</f>
        <v>0</v>
      </c>
      <c r="I140" s="56"/>
      <c r="J140" s="52"/>
      <c r="K140" s="52"/>
      <c r="L140" s="52"/>
      <c r="M140" s="56"/>
      <c r="N140" s="56"/>
      <c r="O140" s="56"/>
      <c r="P140" s="56"/>
      <c r="Q140" s="56"/>
      <c r="R140" s="56"/>
      <c r="S140" s="85">
        <f>IF(AND(DAY(S130)&gt;=8,DAY(S130)&lt;=14,S131="土"),1,0)</f>
        <v>0</v>
      </c>
      <c r="T140" s="56"/>
      <c r="U140" s="52"/>
      <c r="V140" s="52"/>
      <c r="Y140" s="56"/>
      <c r="Z140" s="56"/>
      <c r="AA140" s="56"/>
      <c r="AB140" s="56"/>
      <c r="AC140" s="56"/>
      <c r="AD140" s="56"/>
      <c r="AE140" s="85" t="e">
        <f>IF(AND(DAY(AE130)&gt;=8,DAY(AE130)&lt;=14,AE131="土"),1,0)</f>
        <v>#VALUE!</v>
      </c>
      <c r="AF140" s="56"/>
      <c r="AG140" s="52"/>
      <c r="AH140" s="52"/>
      <c r="AJ140" s="56"/>
      <c r="AK140" s="56"/>
      <c r="AL140" s="56"/>
      <c r="AM140" s="56"/>
      <c r="AN140" s="56"/>
      <c r="AO140" s="56"/>
      <c r="AP140" s="85" t="e">
        <f>IF(AND(DAY(AP130)&gt;=8,DAY(AP130)&lt;=14,AP131="土"),1,0)</f>
        <v>#VALUE!</v>
      </c>
      <c r="AQ140" s="56"/>
      <c r="AR140" s="52"/>
      <c r="AS140" s="52"/>
      <c r="AV140" s="56"/>
      <c r="AW140" s="56"/>
      <c r="AX140" s="56"/>
      <c r="AY140" s="56"/>
      <c r="AZ140" s="56"/>
      <c r="BA140" s="56"/>
      <c r="BB140" s="85" t="e">
        <f>IF(AND(DAY(BB130)&gt;=8,DAY(BB130)&lt;=14,BB131="土"),1,0)</f>
        <v>#VALUE!</v>
      </c>
      <c r="BC140" s="56"/>
      <c r="BD140" s="52"/>
      <c r="BE140" s="52"/>
      <c r="BG140" s="56"/>
      <c r="BH140" s="56"/>
      <c r="BI140" s="56"/>
      <c r="BJ140" s="56"/>
      <c r="BK140" s="56"/>
      <c r="BL140" s="56"/>
      <c r="BM140" s="85" t="e">
        <f>IF(AND(DAY(BM130)&gt;=8,DAY(BM130)&lt;=14,BM131="土"),1,0)</f>
        <v>#VALUE!</v>
      </c>
      <c r="BN140" s="56"/>
      <c r="BO140" s="52"/>
      <c r="BP140" s="52"/>
      <c r="BU140" s="54">
        <f t="shared" si="62"/>
        <v>0</v>
      </c>
      <c r="BV140" s="54" t="str">
        <f t="shared" si="61"/>
        <v>OK</v>
      </c>
    </row>
    <row r="141" spans="1:74" ht="14.25" hidden="1" customHeight="1" x14ac:dyDescent="0.15">
      <c r="A141" s="52"/>
      <c r="B141" s="56"/>
      <c r="C141" s="56"/>
      <c r="D141" s="56"/>
      <c r="E141" s="56"/>
      <c r="F141" s="56"/>
      <c r="G141" s="56"/>
      <c r="H141" s="85">
        <f>IF(AND(DAY(H130)&gt;=8,DAY(H130)&lt;=14,H131="土",OR(H136="休",H136="雨")),1,0)</f>
        <v>0</v>
      </c>
      <c r="I141" s="56"/>
      <c r="J141" s="52"/>
      <c r="K141" s="52"/>
      <c r="L141" s="52"/>
      <c r="M141" s="56"/>
      <c r="N141" s="56"/>
      <c r="O141" s="56"/>
      <c r="P141" s="56"/>
      <c r="Q141" s="56"/>
      <c r="R141" s="56"/>
      <c r="S141" s="85">
        <f>IF(AND(DAY(S130)&gt;=8,DAY(S130)&lt;=14,S131="土",OR(S136="休",S136="雨")),1,0)</f>
        <v>0</v>
      </c>
      <c r="T141" s="56"/>
      <c r="U141" s="52"/>
      <c r="V141" s="52"/>
      <c r="Y141" s="56"/>
      <c r="Z141" s="56"/>
      <c r="AA141" s="56"/>
      <c r="AB141" s="56"/>
      <c r="AC141" s="56"/>
      <c r="AD141" s="56"/>
      <c r="AE141" s="85" t="e">
        <f>IF(AND(DAY(AE130)&gt;=8,DAY(AE130)&lt;=14,AE131="土",OR(AE136="休",AE136="雨")),1,0)</f>
        <v>#VALUE!</v>
      </c>
      <c r="AF141" s="56"/>
      <c r="AG141" s="52"/>
      <c r="AH141" s="52"/>
      <c r="AJ141" s="56"/>
      <c r="AK141" s="56"/>
      <c r="AL141" s="56"/>
      <c r="AM141" s="56"/>
      <c r="AN141" s="56"/>
      <c r="AO141" s="56"/>
      <c r="AP141" s="85" t="e">
        <f>IF(AND(DAY(AP130)&gt;=8,DAY(AP130)&lt;=14,AP131="土",OR(AP136="休",AP136="雨")),1,0)</f>
        <v>#VALUE!</v>
      </c>
      <c r="AQ141" s="56"/>
      <c r="AR141" s="52"/>
      <c r="AS141" s="52"/>
      <c r="AV141" s="56"/>
      <c r="AW141" s="56"/>
      <c r="AX141" s="56"/>
      <c r="AY141" s="56"/>
      <c r="AZ141" s="56"/>
      <c r="BA141" s="56"/>
      <c r="BB141" s="85" t="e">
        <f>IF(AND(DAY(BB130)&gt;=8,DAY(BB130)&lt;=14,BB131="土",OR(BB136="休",BB136="雨")),1,0)</f>
        <v>#VALUE!</v>
      </c>
      <c r="BC141" s="56"/>
      <c r="BD141" s="52"/>
      <c r="BE141" s="52"/>
      <c r="BG141" s="56"/>
      <c r="BH141" s="56"/>
      <c r="BI141" s="56"/>
      <c r="BJ141" s="56"/>
      <c r="BK141" s="56"/>
      <c r="BL141" s="56"/>
      <c r="BM141" s="85" t="e">
        <f>IF(AND(DAY(BM130)&gt;=8,DAY(BM130)&lt;=14,BM131="土",OR(BM136="休",BM136="雨")),1,0)</f>
        <v>#VALUE!</v>
      </c>
      <c r="BN141" s="56"/>
      <c r="BO141" s="52"/>
      <c r="BP141" s="52"/>
      <c r="BU141" s="54">
        <f t="shared" si="62"/>
        <v>0</v>
      </c>
      <c r="BV141" s="54" t="str">
        <f t="shared" si="61"/>
        <v>OK</v>
      </c>
    </row>
    <row r="142" spans="1:74" ht="14.25" customHeight="1" x14ac:dyDescent="0.15">
      <c r="A142" s="52"/>
      <c r="B142" s="56"/>
      <c r="C142" s="56"/>
      <c r="D142" s="56"/>
      <c r="E142" s="56"/>
      <c r="F142" s="56"/>
      <c r="G142" s="56"/>
      <c r="H142" s="56"/>
      <c r="I142" s="56"/>
      <c r="J142" s="52"/>
      <c r="K142" s="52"/>
      <c r="L142" s="52"/>
      <c r="M142" s="56"/>
      <c r="N142" s="56"/>
      <c r="O142" s="56"/>
      <c r="P142" s="56"/>
      <c r="Q142" s="56"/>
      <c r="R142" s="56"/>
      <c r="S142" s="56"/>
      <c r="T142" s="56"/>
      <c r="U142" s="52"/>
      <c r="V142" s="52"/>
      <c r="Y142" s="56"/>
      <c r="Z142" s="56"/>
      <c r="AA142" s="56"/>
      <c r="AB142" s="56"/>
      <c r="AC142" s="56"/>
      <c r="AD142" s="56"/>
      <c r="AE142" s="56"/>
      <c r="AF142" s="56"/>
      <c r="AG142" s="52"/>
      <c r="AH142" s="52"/>
      <c r="AJ142" s="56"/>
      <c r="AK142" s="56"/>
      <c r="AL142" s="56"/>
      <c r="AM142" s="56"/>
      <c r="AN142" s="56"/>
      <c r="AO142" s="56"/>
      <c r="AP142" s="56"/>
      <c r="AQ142" s="56"/>
      <c r="AR142" s="52"/>
      <c r="AS142" s="52"/>
      <c r="AV142" s="56"/>
      <c r="AW142" s="56"/>
      <c r="AX142" s="56"/>
      <c r="AY142" s="56"/>
      <c r="AZ142" s="56"/>
      <c r="BA142" s="56"/>
      <c r="BB142" s="56"/>
      <c r="BC142" s="56"/>
      <c r="BD142" s="52"/>
      <c r="BE142" s="52"/>
      <c r="BG142" s="56"/>
      <c r="BH142" s="56"/>
      <c r="BI142" s="56"/>
      <c r="BJ142" s="56"/>
      <c r="BK142" s="56"/>
      <c r="BL142" s="56"/>
      <c r="BM142" s="56"/>
      <c r="BN142" s="56"/>
      <c r="BO142" s="52"/>
      <c r="BP142" s="52"/>
    </row>
    <row r="143" spans="1:74" ht="14.25" customHeight="1" x14ac:dyDescent="0.15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</row>
    <row r="144" spans="1:74" ht="14.25" customHeight="1" x14ac:dyDescent="0.15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</row>
    <row r="145" spans="1:22" ht="14.25" customHeight="1" x14ac:dyDescent="0.15">
      <c r="A145" s="52"/>
      <c r="B145" s="52"/>
      <c r="C145" s="66"/>
      <c r="D145" s="66"/>
      <c r="E145" s="66"/>
      <c r="F145" s="66"/>
      <c r="G145" s="66"/>
      <c r="H145" s="66"/>
      <c r="I145" s="66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</row>
    <row r="146" spans="1:22" ht="14.25" customHeight="1" x14ac:dyDescent="0.15">
      <c r="A146" s="52"/>
      <c r="B146" s="52"/>
      <c r="C146" s="67"/>
      <c r="D146" s="67"/>
      <c r="E146" s="67"/>
      <c r="F146" s="67"/>
      <c r="G146" s="67"/>
      <c r="H146" s="67"/>
      <c r="I146" s="67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</row>
    <row r="147" spans="1:22" ht="14.25" customHeight="1" x14ac:dyDescent="0.15">
      <c r="A147" s="52"/>
      <c r="B147" s="56"/>
      <c r="C147" s="89"/>
      <c r="D147" s="63"/>
      <c r="E147" s="63"/>
      <c r="F147" s="63"/>
      <c r="G147" s="63"/>
      <c r="H147" s="63"/>
      <c r="I147" s="63"/>
      <c r="J147" s="63"/>
      <c r="K147" s="63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</row>
    <row r="148" spans="1:22" ht="14.25" customHeight="1" x14ac:dyDescent="0.15">
      <c r="A148" s="52"/>
      <c r="B148" s="56"/>
      <c r="C148" s="90"/>
      <c r="D148" s="90"/>
      <c r="E148" s="90"/>
      <c r="F148" s="90"/>
      <c r="G148" s="90"/>
      <c r="H148" s="90"/>
      <c r="I148" s="90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</row>
    <row r="149" spans="1:22" ht="14.25" customHeight="1" x14ac:dyDescent="0.15">
      <c r="A149" s="52"/>
      <c r="B149" s="56"/>
      <c r="C149" s="56"/>
      <c r="D149" s="56"/>
      <c r="E149" s="56"/>
      <c r="F149" s="56"/>
      <c r="G149" s="56"/>
      <c r="H149" s="56"/>
      <c r="I149" s="56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</row>
    <row r="150" spans="1:22" ht="14.25" customHeight="1" x14ac:dyDescent="0.15">
      <c r="A150" s="52"/>
      <c r="B150" s="173"/>
      <c r="C150" s="183"/>
      <c r="D150" s="183"/>
      <c r="E150" s="183"/>
      <c r="F150" s="183"/>
      <c r="G150" s="183"/>
      <c r="H150" s="183"/>
      <c r="I150" s="183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</row>
    <row r="151" spans="1:22" ht="14.25" customHeight="1" x14ac:dyDescent="0.15">
      <c r="A151" s="52"/>
      <c r="B151" s="173"/>
      <c r="C151" s="183"/>
      <c r="D151" s="183"/>
      <c r="E151" s="183"/>
      <c r="F151" s="183"/>
      <c r="G151" s="183"/>
      <c r="H151" s="183"/>
      <c r="I151" s="183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</row>
    <row r="152" spans="1:22" ht="14.25" customHeight="1" x14ac:dyDescent="0.15">
      <c r="A152" s="52"/>
      <c r="B152" s="173"/>
      <c r="C152" s="173"/>
      <c r="D152" s="173"/>
      <c r="E152" s="173"/>
      <c r="F152" s="173"/>
      <c r="G152" s="173"/>
      <c r="H152" s="173"/>
      <c r="I152" s="173"/>
      <c r="J152" s="52"/>
      <c r="K152" s="91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</row>
    <row r="153" spans="1:22" ht="14.25" customHeight="1" x14ac:dyDescent="0.15">
      <c r="A153" s="52"/>
      <c r="B153" s="173"/>
      <c r="C153" s="173"/>
      <c r="D153" s="173"/>
      <c r="E153" s="173"/>
      <c r="F153" s="173"/>
      <c r="G153" s="173"/>
      <c r="H153" s="173"/>
      <c r="I153" s="173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</row>
    <row r="154" spans="1:22" ht="14.25" customHeight="1" x14ac:dyDescent="0.15">
      <c r="A154" s="52"/>
      <c r="B154" s="173"/>
      <c r="C154" s="173"/>
      <c r="D154" s="173"/>
      <c r="E154" s="173"/>
      <c r="F154" s="173"/>
      <c r="G154" s="173"/>
      <c r="H154" s="173"/>
      <c r="I154" s="173"/>
      <c r="J154" s="52"/>
      <c r="K154" s="91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</row>
    <row r="155" spans="1:22" ht="14.25" customHeight="1" x14ac:dyDescent="0.15">
      <c r="A155" s="52"/>
      <c r="B155" s="173"/>
      <c r="C155" s="173"/>
      <c r="D155" s="173"/>
      <c r="E155" s="173"/>
      <c r="F155" s="173"/>
      <c r="G155" s="173"/>
      <c r="H155" s="173"/>
      <c r="I155" s="173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</row>
    <row r="156" spans="1:22" ht="14.25" customHeight="1" x14ac:dyDescent="0.15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</row>
    <row r="157" spans="1:22" ht="14.25" customHeight="1" x14ac:dyDescent="0.15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</row>
    <row r="158" spans="1:22" ht="14.25" customHeight="1" x14ac:dyDescent="0.15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</row>
    <row r="159" spans="1:22" ht="14.25" customHeight="1" x14ac:dyDescent="0.15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</row>
    <row r="160" spans="1:22" ht="14.25" customHeight="1" x14ac:dyDescent="0.15">
      <c r="A160" s="52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</row>
    <row r="161" spans="1:22" ht="14.25" customHeight="1" x14ac:dyDescent="0.15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</row>
    <row r="162" spans="1:22" ht="14.25" customHeight="1" x14ac:dyDescent="0.15">
      <c r="A162" s="52"/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</row>
    <row r="163" spans="1:22" ht="14.25" customHeight="1" x14ac:dyDescent="0.15">
      <c r="A163" s="52"/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</row>
    <row r="164" spans="1:22" ht="14.25" customHeight="1" x14ac:dyDescent="0.15">
      <c r="A164" s="52"/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</row>
    <row r="165" spans="1:22" ht="14.25" customHeight="1" x14ac:dyDescent="0.15">
      <c r="A165" s="52"/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</row>
    <row r="166" spans="1:22" ht="14.25" customHeight="1" x14ac:dyDescent="0.15">
      <c r="A166" s="52"/>
      <c r="B166" s="52"/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</row>
    <row r="167" spans="1:22" ht="14.25" customHeight="1" x14ac:dyDescent="0.15">
      <c r="A167" s="52"/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</row>
    <row r="168" spans="1:22" ht="14.25" customHeight="1" x14ac:dyDescent="0.15">
      <c r="A168" s="52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</row>
    <row r="169" spans="1:22" ht="14.25" customHeight="1" x14ac:dyDescent="0.15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</row>
    <row r="170" spans="1:22" ht="14.25" customHeight="1" x14ac:dyDescent="0.15">
      <c r="A170" s="52"/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</row>
    <row r="171" spans="1:22" ht="14.25" customHeight="1" x14ac:dyDescent="0.15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</row>
    <row r="172" spans="1:22" ht="14.25" customHeight="1" x14ac:dyDescent="0.15">
      <c r="A172" s="52"/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</row>
    <row r="173" spans="1:22" ht="14.25" customHeight="1" x14ac:dyDescent="0.15">
      <c r="A173" s="52"/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</row>
    <row r="174" spans="1:22" ht="14.25" customHeight="1" x14ac:dyDescent="0.15">
      <c r="A174" s="52"/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</row>
    <row r="175" spans="1:22" ht="14.25" customHeight="1" x14ac:dyDescent="0.15">
      <c r="A175" s="52"/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</row>
    <row r="176" spans="1:22" ht="14.25" customHeight="1" x14ac:dyDescent="0.15">
      <c r="A176" s="52"/>
      <c r="B176" s="52"/>
      <c r="C176" s="52"/>
      <c r="D176" s="52"/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</row>
    <row r="177" spans="1:22" ht="14.25" customHeight="1" x14ac:dyDescent="0.15">
      <c r="A177" s="52"/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</row>
    <row r="178" spans="1:22" ht="14.25" customHeight="1" x14ac:dyDescent="0.15">
      <c r="A178" s="52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</row>
    <row r="179" spans="1:22" ht="14.25" customHeight="1" x14ac:dyDescent="0.15">
      <c r="A179" s="52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</row>
    <row r="180" spans="1:22" ht="14.25" customHeight="1" x14ac:dyDescent="0.15">
      <c r="A180" s="52"/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</row>
    <row r="181" spans="1:22" ht="14.25" customHeight="1" x14ac:dyDescent="0.15">
      <c r="A181" s="52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</row>
    <row r="182" spans="1:22" ht="14.25" customHeight="1" x14ac:dyDescent="0.15">
      <c r="A182" s="52"/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</row>
    <row r="183" spans="1:22" ht="14.25" customHeight="1" x14ac:dyDescent="0.15">
      <c r="A183" s="52"/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</row>
    <row r="184" spans="1:22" ht="14.25" customHeight="1" x14ac:dyDescent="0.15">
      <c r="A184" s="52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</row>
    <row r="185" spans="1:22" ht="14.25" customHeight="1" x14ac:dyDescent="0.15">
      <c r="A185" s="52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</row>
    <row r="186" spans="1:22" ht="14.25" customHeight="1" x14ac:dyDescent="0.15">
      <c r="A186" s="52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</row>
    <row r="187" spans="1:22" ht="14.25" customHeight="1" x14ac:dyDescent="0.15">
      <c r="A187" s="52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</row>
    <row r="188" spans="1:22" ht="14.25" customHeight="1" x14ac:dyDescent="0.15">
      <c r="A188" s="52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</row>
    <row r="189" spans="1:22" ht="14.25" customHeight="1" x14ac:dyDescent="0.15">
      <c r="A189" s="52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</row>
    <row r="190" spans="1:22" ht="14.25" customHeight="1" x14ac:dyDescent="0.15">
      <c r="A190" s="52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</row>
    <row r="191" spans="1:22" ht="14.25" customHeight="1" x14ac:dyDescent="0.15">
      <c r="A191" s="52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</row>
    <row r="192" spans="1:22" ht="14.25" customHeight="1" x14ac:dyDescent="0.15">
      <c r="A192" s="52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</row>
    <row r="193" spans="1:22" ht="14.25" customHeight="1" x14ac:dyDescent="0.15">
      <c r="A193" s="52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</row>
    <row r="194" spans="1:22" ht="14.25" customHeight="1" x14ac:dyDescent="0.15">
      <c r="A194" s="52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</row>
    <row r="195" spans="1:22" ht="14.25" customHeight="1" x14ac:dyDescent="0.15">
      <c r="A195" s="52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</row>
    <row r="196" spans="1:22" ht="14.25" customHeight="1" x14ac:dyDescent="0.15">
      <c r="A196" s="52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</row>
    <row r="197" spans="1:22" ht="14.25" customHeight="1" x14ac:dyDescent="0.15">
      <c r="A197" s="52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</row>
    <row r="198" spans="1:22" ht="14.25" customHeight="1" x14ac:dyDescent="0.15">
      <c r="A198" s="52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</row>
    <row r="199" spans="1:22" ht="14.25" customHeight="1" x14ac:dyDescent="0.15">
      <c r="A199" s="52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</row>
    <row r="200" spans="1:22" ht="14.25" customHeight="1" x14ac:dyDescent="0.15">
      <c r="A200" s="52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</row>
    <row r="201" spans="1:22" ht="14.25" customHeight="1" x14ac:dyDescent="0.15">
      <c r="A201" s="52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</row>
    <row r="202" spans="1:22" ht="14.25" customHeight="1" x14ac:dyDescent="0.15">
      <c r="A202" s="52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</row>
    <row r="203" spans="1:22" ht="14.25" customHeight="1" x14ac:dyDescent="0.15">
      <c r="A203" s="52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</row>
    <row r="204" spans="1:22" ht="14.25" customHeight="1" x14ac:dyDescent="0.15">
      <c r="A204" s="52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</row>
    <row r="205" spans="1:22" ht="14.25" customHeight="1" x14ac:dyDescent="0.15">
      <c r="A205" s="52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</row>
    <row r="206" spans="1:22" ht="14.25" customHeight="1" x14ac:dyDescent="0.15">
      <c r="A206" s="52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</row>
    <row r="207" spans="1:22" ht="14.25" customHeight="1" x14ac:dyDescent="0.15">
      <c r="A207" s="52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</row>
    <row r="208" spans="1:22" ht="14.25" customHeight="1" x14ac:dyDescent="0.15">
      <c r="A208" s="52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</row>
    <row r="209" spans="1:22" ht="14.25" customHeight="1" x14ac:dyDescent="0.15">
      <c r="A209" s="52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</row>
    <row r="210" spans="1:22" ht="14.25" customHeight="1" x14ac:dyDescent="0.15">
      <c r="A210" s="52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</row>
    <row r="211" spans="1:22" ht="14.25" customHeight="1" x14ac:dyDescent="0.15">
      <c r="A211" s="52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</row>
    <row r="212" spans="1:22" ht="14.25" customHeight="1" x14ac:dyDescent="0.15">
      <c r="A212" s="52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</row>
    <row r="213" spans="1:22" ht="14.25" customHeight="1" x14ac:dyDescent="0.15">
      <c r="A213" s="52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</row>
    <row r="214" spans="1:22" ht="14.25" customHeight="1" x14ac:dyDescent="0.15">
      <c r="A214" s="52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</row>
    <row r="215" spans="1:22" ht="14.25" customHeight="1" x14ac:dyDescent="0.15">
      <c r="A215" s="52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</row>
    <row r="216" spans="1:22" ht="14.25" customHeight="1" x14ac:dyDescent="0.15">
      <c r="A216" s="52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</row>
    <row r="217" spans="1:22" ht="14.25" customHeight="1" x14ac:dyDescent="0.15">
      <c r="A217" s="52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</row>
    <row r="218" spans="1:22" ht="14.25" customHeight="1" x14ac:dyDescent="0.15">
      <c r="A218" s="52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</row>
    <row r="219" spans="1:22" ht="14.25" customHeight="1" x14ac:dyDescent="0.15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</row>
    <row r="220" spans="1:22" ht="14.25" customHeight="1" x14ac:dyDescent="0.15">
      <c r="A220" s="52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</row>
    <row r="221" spans="1:22" ht="14.25" customHeight="1" x14ac:dyDescent="0.15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</row>
    <row r="222" spans="1:22" ht="14.25" customHeight="1" x14ac:dyDescent="0.15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</row>
    <row r="223" spans="1:22" ht="14.25" customHeight="1" x14ac:dyDescent="0.15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</row>
    <row r="224" spans="1:22" ht="14.25" customHeight="1" x14ac:dyDescent="0.15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</row>
    <row r="225" spans="1:22" ht="14.25" customHeight="1" x14ac:dyDescent="0.15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</row>
    <row r="226" spans="1:22" ht="14.25" customHeight="1" x14ac:dyDescent="0.15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</row>
    <row r="227" spans="1:22" ht="14.25" customHeight="1" x14ac:dyDescent="0.15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</row>
    <row r="228" spans="1:22" ht="14.25" customHeight="1" x14ac:dyDescent="0.15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</row>
    <row r="229" spans="1:22" ht="14.25" customHeight="1" x14ac:dyDescent="0.15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</row>
    <row r="230" spans="1:22" ht="14.25" customHeight="1" x14ac:dyDescent="0.15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</row>
    <row r="231" spans="1:22" ht="14.25" customHeight="1" x14ac:dyDescent="0.15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</row>
    <row r="232" spans="1:22" ht="14.25" customHeight="1" x14ac:dyDescent="0.15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</row>
    <row r="233" spans="1:22" ht="14.25" customHeight="1" x14ac:dyDescent="0.15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</row>
    <row r="234" spans="1:22" ht="14.25" customHeight="1" x14ac:dyDescent="0.15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</row>
    <row r="235" spans="1:22" ht="14.25" customHeight="1" x14ac:dyDescent="0.15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</row>
    <row r="236" spans="1:22" ht="14.25" customHeight="1" x14ac:dyDescent="0.15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</row>
    <row r="237" spans="1:22" ht="14.25" customHeight="1" x14ac:dyDescent="0.15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</row>
    <row r="238" spans="1:22" ht="14.25" customHeight="1" x14ac:dyDescent="0.15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</row>
    <row r="239" spans="1:22" ht="14.25" customHeight="1" x14ac:dyDescent="0.15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</row>
    <row r="240" spans="1:22" ht="14.25" customHeight="1" x14ac:dyDescent="0.15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</row>
    <row r="241" spans="1:22" ht="14.25" customHeight="1" x14ac:dyDescent="0.15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</row>
    <row r="242" spans="1:22" ht="14.25" customHeight="1" x14ac:dyDescent="0.15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</row>
    <row r="243" spans="1:22" ht="14.25" customHeight="1" x14ac:dyDescent="0.15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</row>
    <row r="244" spans="1:22" ht="14.25" customHeight="1" x14ac:dyDescent="0.15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</row>
    <row r="245" spans="1:22" ht="14.25" customHeight="1" x14ac:dyDescent="0.15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</row>
    <row r="246" spans="1:22" ht="14.25" customHeight="1" x14ac:dyDescent="0.15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</row>
    <row r="247" spans="1:22" ht="14.25" customHeight="1" x14ac:dyDescent="0.15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</row>
    <row r="248" spans="1:22" ht="14.25" customHeight="1" x14ac:dyDescent="0.15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</row>
    <row r="249" spans="1:22" ht="14.25" customHeight="1" x14ac:dyDescent="0.15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</row>
    <row r="250" spans="1:22" ht="14.25" customHeight="1" x14ac:dyDescent="0.15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</row>
    <row r="251" spans="1:22" ht="14.25" customHeight="1" x14ac:dyDescent="0.15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</row>
    <row r="252" spans="1:22" ht="14.25" customHeight="1" x14ac:dyDescent="0.15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</row>
    <row r="253" spans="1:22" ht="14.25" customHeight="1" x14ac:dyDescent="0.15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</row>
    <row r="254" spans="1:22" ht="14.25" customHeight="1" x14ac:dyDescent="0.15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</row>
    <row r="255" spans="1:22" ht="14.25" customHeight="1" x14ac:dyDescent="0.15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</row>
    <row r="256" spans="1:22" ht="14.25" customHeight="1" x14ac:dyDescent="0.15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</row>
    <row r="257" spans="1:22" ht="14.25" customHeight="1" x14ac:dyDescent="0.15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</row>
    <row r="258" spans="1:22" ht="14.25" customHeight="1" x14ac:dyDescent="0.15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</row>
    <row r="259" spans="1:22" ht="14.25" customHeight="1" x14ac:dyDescent="0.15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</row>
    <row r="260" spans="1:22" ht="14.25" customHeight="1" x14ac:dyDescent="0.15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</row>
    <row r="261" spans="1:22" ht="14.25" customHeight="1" x14ac:dyDescent="0.15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</row>
    <row r="262" spans="1:22" ht="14.25" customHeight="1" x14ac:dyDescent="0.15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</row>
    <row r="263" spans="1:22" ht="14.25" customHeight="1" x14ac:dyDescent="0.15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</row>
    <row r="264" spans="1:22" ht="14.25" customHeight="1" x14ac:dyDescent="0.15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</row>
    <row r="265" spans="1:22" ht="14.25" customHeight="1" x14ac:dyDescent="0.15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</row>
    <row r="266" spans="1:22" ht="14.25" customHeight="1" x14ac:dyDescent="0.15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</row>
    <row r="267" spans="1:22" ht="14.25" customHeight="1" x14ac:dyDescent="0.15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</row>
    <row r="268" spans="1:22" ht="14.25" customHeight="1" x14ac:dyDescent="0.15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</row>
    <row r="269" spans="1:22" ht="14.25" customHeight="1" x14ac:dyDescent="0.15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</row>
    <row r="270" spans="1:22" ht="14.25" customHeight="1" x14ac:dyDescent="0.15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</row>
    <row r="271" spans="1:22" ht="14.25" customHeight="1" x14ac:dyDescent="0.15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</row>
    <row r="272" spans="1:22" ht="14.25" customHeight="1" x14ac:dyDescent="0.15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</row>
    <row r="273" spans="1:22" ht="14.25" customHeight="1" x14ac:dyDescent="0.15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</row>
    <row r="274" spans="1:22" ht="14.25" customHeight="1" x14ac:dyDescent="0.15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</row>
    <row r="275" spans="1:22" ht="14.25" customHeight="1" x14ac:dyDescent="0.15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</row>
    <row r="276" spans="1:22" ht="14.25" customHeight="1" x14ac:dyDescent="0.15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</row>
    <row r="277" spans="1:22" ht="14.25" customHeight="1" x14ac:dyDescent="0.15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</row>
    <row r="278" spans="1:22" ht="14.25" customHeight="1" x14ac:dyDescent="0.15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</row>
    <row r="279" spans="1:22" ht="14.25" customHeight="1" x14ac:dyDescent="0.15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</row>
    <row r="280" spans="1:22" ht="14.25" customHeight="1" x14ac:dyDescent="0.15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</row>
    <row r="281" spans="1:22" ht="14.25" customHeight="1" x14ac:dyDescent="0.15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</row>
    <row r="282" spans="1:22" ht="14.25" customHeight="1" x14ac:dyDescent="0.15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</row>
    <row r="283" spans="1:22" ht="14.25" customHeight="1" x14ac:dyDescent="0.15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</row>
    <row r="284" spans="1:22" ht="14.25" customHeight="1" x14ac:dyDescent="0.15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</row>
    <row r="285" spans="1:22" ht="14.25" customHeight="1" x14ac:dyDescent="0.15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</row>
    <row r="286" spans="1:22" ht="14.25" customHeight="1" x14ac:dyDescent="0.15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</row>
    <row r="287" spans="1:22" ht="14.25" customHeight="1" x14ac:dyDescent="0.15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</row>
    <row r="288" spans="1:22" ht="14.25" customHeight="1" x14ac:dyDescent="0.15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</row>
    <row r="289" spans="1:22" ht="14.25" customHeight="1" x14ac:dyDescent="0.15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</row>
    <row r="290" spans="1:22" ht="14.25" customHeight="1" x14ac:dyDescent="0.15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</row>
    <row r="291" spans="1:22" ht="14.25" customHeight="1" x14ac:dyDescent="0.15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</row>
    <row r="292" spans="1:22" ht="14.25" customHeight="1" x14ac:dyDescent="0.15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</row>
    <row r="293" spans="1:22" ht="14.25" customHeight="1" x14ac:dyDescent="0.15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</row>
    <row r="294" spans="1:22" ht="14.25" customHeight="1" x14ac:dyDescent="0.15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</row>
    <row r="295" spans="1:22" ht="14.25" customHeight="1" x14ac:dyDescent="0.15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</row>
    <row r="296" spans="1:22" ht="14.25" customHeight="1" x14ac:dyDescent="0.15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</row>
    <row r="297" spans="1:22" ht="14.25" customHeight="1" x14ac:dyDescent="0.15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</row>
    <row r="298" spans="1:22" ht="14.25" customHeight="1" x14ac:dyDescent="0.15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</row>
    <row r="299" spans="1:22" ht="14.25" customHeight="1" x14ac:dyDescent="0.15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</row>
    <row r="300" spans="1:22" ht="14.25" customHeight="1" x14ac:dyDescent="0.15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</row>
    <row r="301" spans="1:22" ht="14.25" customHeight="1" x14ac:dyDescent="0.15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</row>
    <row r="302" spans="1:22" ht="14.25" customHeight="1" x14ac:dyDescent="0.15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</row>
    <row r="303" spans="1:22" ht="14.25" customHeight="1" x14ac:dyDescent="0.15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</row>
    <row r="304" spans="1:22" ht="14.25" customHeight="1" x14ac:dyDescent="0.15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</row>
    <row r="305" spans="1:22" ht="14.25" customHeight="1" x14ac:dyDescent="0.15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</row>
    <row r="306" spans="1:22" ht="14.25" customHeight="1" x14ac:dyDescent="0.15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</row>
    <row r="307" spans="1:22" ht="14.25" customHeight="1" x14ac:dyDescent="0.15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</row>
    <row r="308" spans="1:22" ht="14.25" customHeight="1" x14ac:dyDescent="0.15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</row>
    <row r="309" spans="1:22" ht="14.25" customHeight="1" x14ac:dyDescent="0.15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</row>
    <row r="310" spans="1:22" ht="14.25" customHeight="1" x14ac:dyDescent="0.15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</row>
    <row r="311" spans="1:22" ht="14.25" customHeight="1" x14ac:dyDescent="0.15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</row>
    <row r="312" spans="1:22" ht="14.25" customHeight="1" x14ac:dyDescent="0.15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</row>
    <row r="313" spans="1:22" ht="14.25" customHeight="1" x14ac:dyDescent="0.15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</row>
    <row r="314" spans="1:22" ht="14.25" customHeight="1" x14ac:dyDescent="0.15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</row>
    <row r="315" spans="1:22" ht="14.25" customHeight="1" x14ac:dyDescent="0.15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</row>
    <row r="316" spans="1:22" ht="14.25" customHeight="1" x14ac:dyDescent="0.15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</row>
    <row r="317" spans="1:22" ht="14.25" customHeight="1" x14ac:dyDescent="0.15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</row>
    <row r="318" spans="1:22" ht="14.25" customHeight="1" x14ac:dyDescent="0.15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</row>
    <row r="319" spans="1:22" ht="14.25" customHeight="1" x14ac:dyDescent="0.15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</row>
    <row r="320" spans="1:22" ht="14.25" customHeight="1" x14ac:dyDescent="0.15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</row>
    <row r="321" spans="1:22" ht="14.25" customHeight="1" x14ac:dyDescent="0.15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</row>
    <row r="322" spans="1:22" ht="14.25" customHeight="1" x14ac:dyDescent="0.15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</row>
    <row r="323" spans="1:22" ht="14.25" customHeight="1" x14ac:dyDescent="0.15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</row>
    <row r="324" spans="1:22" ht="14.25" customHeight="1" x14ac:dyDescent="0.15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</row>
    <row r="325" spans="1:22" ht="14.25" customHeight="1" x14ac:dyDescent="0.15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</row>
    <row r="326" spans="1:22" ht="14.25" customHeight="1" x14ac:dyDescent="0.15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</row>
    <row r="327" spans="1:22" ht="14.25" customHeight="1" x14ac:dyDescent="0.15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</row>
    <row r="328" spans="1:22" ht="14.25" customHeight="1" x14ac:dyDescent="0.15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</row>
    <row r="329" spans="1:22" ht="14.25" customHeight="1" x14ac:dyDescent="0.15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</row>
    <row r="330" spans="1:22" ht="14.25" customHeight="1" x14ac:dyDescent="0.15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</row>
    <row r="331" spans="1:22" ht="14.25" customHeight="1" x14ac:dyDescent="0.15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</row>
    <row r="332" spans="1:22" ht="14.25" customHeight="1" x14ac:dyDescent="0.15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</row>
    <row r="333" spans="1:22" ht="14.25" customHeight="1" x14ac:dyDescent="0.15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</row>
    <row r="334" spans="1:22" ht="14.25" customHeight="1" x14ac:dyDescent="0.15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</row>
    <row r="335" spans="1:22" ht="14.25" customHeight="1" x14ac:dyDescent="0.15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</row>
    <row r="336" spans="1:22" ht="14.25" customHeight="1" x14ac:dyDescent="0.15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</row>
    <row r="337" spans="1:22" ht="14.25" customHeight="1" x14ac:dyDescent="0.15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</row>
    <row r="338" spans="1:22" ht="14.25" customHeight="1" x14ac:dyDescent="0.15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</row>
    <row r="339" spans="1:22" ht="14.25" customHeight="1" x14ac:dyDescent="0.15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</row>
    <row r="340" spans="1:22" ht="14.25" customHeight="1" x14ac:dyDescent="0.15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</row>
    <row r="341" spans="1:22" ht="14.25" customHeight="1" x14ac:dyDescent="0.15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</row>
    <row r="342" spans="1:22" ht="14.25" customHeight="1" x14ac:dyDescent="0.15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</row>
    <row r="343" spans="1:22" ht="14.25" customHeight="1" x14ac:dyDescent="0.15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</row>
    <row r="344" spans="1:22" ht="14.25" customHeight="1" x14ac:dyDescent="0.15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</row>
    <row r="345" spans="1:22" ht="14.25" customHeight="1" x14ac:dyDescent="0.15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</row>
    <row r="346" spans="1:22" ht="14.25" customHeight="1" x14ac:dyDescent="0.15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</row>
    <row r="347" spans="1:22" ht="14.25" customHeight="1" x14ac:dyDescent="0.15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</row>
    <row r="348" spans="1:22" ht="14.25" customHeight="1" x14ac:dyDescent="0.15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</row>
    <row r="349" spans="1:22" ht="14.25" customHeight="1" x14ac:dyDescent="0.15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</row>
    <row r="350" spans="1:22" ht="14.25" customHeight="1" x14ac:dyDescent="0.15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</row>
    <row r="351" spans="1:22" ht="14.25" customHeight="1" x14ac:dyDescent="0.15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</row>
    <row r="352" spans="1:22" ht="14.25" customHeight="1" x14ac:dyDescent="0.15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</row>
    <row r="353" spans="1:22" ht="14.25" customHeight="1" x14ac:dyDescent="0.15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</row>
    <row r="354" spans="1:22" ht="14.25" customHeight="1" x14ac:dyDescent="0.15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</row>
    <row r="355" spans="1:22" ht="14.25" customHeight="1" x14ac:dyDescent="0.15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</row>
    <row r="356" spans="1:22" ht="14.25" customHeight="1" x14ac:dyDescent="0.15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</row>
    <row r="357" spans="1:22" ht="14.25" customHeight="1" x14ac:dyDescent="0.15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</row>
    <row r="358" spans="1:22" ht="14.25" customHeight="1" x14ac:dyDescent="0.15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</row>
    <row r="359" spans="1:22" ht="14.25" customHeight="1" x14ac:dyDescent="0.15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</row>
    <row r="360" spans="1:22" ht="14.25" customHeight="1" x14ac:dyDescent="0.15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</row>
    <row r="361" spans="1:22" ht="14.25" customHeight="1" x14ac:dyDescent="0.15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</row>
    <row r="362" spans="1:22" ht="14.25" customHeight="1" x14ac:dyDescent="0.15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</row>
    <row r="363" spans="1:22" ht="14.25" customHeight="1" x14ac:dyDescent="0.15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</row>
    <row r="364" spans="1:22" ht="14.25" customHeight="1" x14ac:dyDescent="0.15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</row>
    <row r="365" spans="1:22" ht="14.25" customHeight="1" x14ac:dyDescent="0.15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</row>
    <row r="366" spans="1:22" ht="14.25" customHeight="1" x14ac:dyDescent="0.15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</row>
    <row r="367" spans="1:22" ht="14.25" customHeight="1" x14ac:dyDescent="0.15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</row>
    <row r="368" spans="1:22" ht="14.25" customHeight="1" x14ac:dyDescent="0.15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</row>
    <row r="369" spans="1:22" ht="14.25" customHeight="1" x14ac:dyDescent="0.15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</row>
    <row r="370" spans="1:22" ht="14.25" customHeight="1" x14ac:dyDescent="0.15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</row>
    <row r="371" spans="1:22" ht="14.25" customHeight="1" x14ac:dyDescent="0.15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</row>
    <row r="372" spans="1:22" ht="14.25" customHeight="1" x14ac:dyDescent="0.15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</row>
    <row r="373" spans="1:22" ht="14.25" customHeight="1" x14ac:dyDescent="0.15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</row>
    <row r="374" spans="1:22" ht="14.25" customHeight="1" x14ac:dyDescent="0.15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</row>
    <row r="375" spans="1:22" ht="14.25" customHeight="1" x14ac:dyDescent="0.15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</row>
    <row r="376" spans="1:22" ht="14.25" customHeight="1" x14ac:dyDescent="0.15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</row>
    <row r="377" spans="1:22" ht="14.25" customHeight="1" x14ac:dyDescent="0.15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</row>
    <row r="378" spans="1:22" ht="14.25" customHeight="1" x14ac:dyDescent="0.15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</row>
    <row r="379" spans="1:22" ht="14.25" customHeight="1" x14ac:dyDescent="0.15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</row>
    <row r="380" spans="1:22" ht="14.25" customHeight="1" x14ac:dyDescent="0.15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</row>
    <row r="381" spans="1:22" ht="14.25" customHeight="1" x14ac:dyDescent="0.15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</row>
    <row r="382" spans="1:22" ht="14.25" customHeight="1" x14ac:dyDescent="0.15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</row>
    <row r="383" spans="1:22" ht="14.25" customHeight="1" x14ac:dyDescent="0.15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</row>
    <row r="384" spans="1:22" ht="14.25" customHeight="1" x14ac:dyDescent="0.15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</row>
    <row r="385" spans="1:22" ht="14.25" customHeight="1" x14ac:dyDescent="0.15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</row>
    <row r="386" spans="1:22" ht="14.25" customHeight="1" x14ac:dyDescent="0.15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</row>
    <row r="387" spans="1:22" ht="14.25" customHeight="1" x14ac:dyDescent="0.15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</row>
    <row r="388" spans="1:22" ht="14.25" customHeight="1" x14ac:dyDescent="0.15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</row>
    <row r="389" spans="1:22" ht="14.25" customHeight="1" x14ac:dyDescent="0.15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</row>
    <row r="390" spans="1:22" ht="14.25" customHeight="1" x14ac:dyDescent="0.15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</row>
    <row r="391" spans="1:22" ht="14.25" customHeight="1" x14ac:dyDescent="0.15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</row>
    <row r="392" spans="1:22" ht="14.25" customHeight="1" x14ac:dyDescent="0.15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</row>
    <row r="393" spans="1:22" ht="14.25" customHeight="1" x14ac:dyDescent="0.15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</row>
    <row r="394" spans="1:22" ht="14.25" customHeight="1" x14ac:dyDescent="0.15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</row>
    <row r="395" spans="1:22" ht="14.25" customHeight="1" x14ac:dyDescent="0.15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</row>
    <row r="396" spans="1:22" ht="14.25" customHeight="1" x14ac:dyDescent="0.15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</row>
    <row r="397" spans="1:22" ht="14.25" customHeight="1" x14ac:dyDescent="0.15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</row>
    <row r="398" spans="1:22" ht="14.25" customHeight="1" x14ac:dyDescent="0.15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</row>
    <row r="399" spans="1:22" ht="14.25" customHeight="1" x14ac:dyDescent="0.15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</row>
    <row r="400" spans="1:22" ht="14.25" customHeight="1" x14ac:dyDescent="0.15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</row>
    <row r="401" spans="1:22" ht="14.25" customHeight="1" x14ac:dyDescent="0.15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</row>
    <row r="402" spans="1:22" ht="14.25" customHeight="1" x14ac:dyDescent="0.15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</row>
    <row r="403" spans="1:22" ht="14.25" customHeight="1" x14ac:dyDescent="0.15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</row>
    <row r="404" spans="1:22" ht="14.25" customHeight="1" x14ac:dyDescent="0.15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</row>
    <row r="405" spans="1:22" ht="14.25" customHeight="1" x14ac:dyDescent="0.15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</row>
    <row r="406" spans="1:22" ht="14.25" customHeight="1" x14ac:dyDescent="0.15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</row>
    <row r="407" spans="1:22" ht="14.25" customHeight="1" x14ac:dyDescent="0.15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</row>
    <row r="408" spans="1:22" ht="14.25" customHeight="1" x14ac:dyDescent="0.15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</row>
    <row r="409" spans="1:22" ht="14.25" customHeight="1" x14ac:dyDescent="0.15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</row>
    <row r="410" spans="1:22" ht="14.25" customHeight="1" x14ac:dyDescent="0.15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</row>
    <row r="411" spans="1:22" ht="14.25" customHeight="1" x14ac:dyDescent="0.15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</row>
    <row r="412" spans="1:22" ht="14.25" customHeight="1" x14ac:dyDescent="0.15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</row>
    <row r="413" spans="1:22" ht="14.25" customHeight="1" x14ac:dyDescent="0.15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</row>
    <row r="414" spans="1:22" ht="14.25" customHeight="1" x14ac:dyDescent="0.15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</row>
    <row r="415" spans="1:22" ht="14.25" customHeight="1" x14ac:dyDescent="0.15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</row>
    <row r="416" spans="1:22" ht="14.25" customHeight="1" x14ac:dyDescent="0.15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</row>
    <row r="417" spans="1:22" ht="14.25" customHeight="1" x14ac:dyDescent="0.15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</row>
    <row r="418" spans="1:22" ht="14.25" customHeight="1" x14ac:dyDescent="0.15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</row>
    <row r="419" spans="1:22" ht="14.25" customHeight="1" x14ac:dyDescent="0.15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</row>
    <row r="420" spans="1:22" ht="14.25" customHeight="1" x14ac:dyDescent="0.15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</row>
    <row r="421" spans="1:22" ht="14.25" customHeight="1" x14ac:dyDescent="0.15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</row>
    <row r="422" spans="1:22" ht="14.25" customHeight="1" x14ac:dyDescent="0.15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</row>
    <row r="423" spans="1:22" ht="14.25" customHeight="1" x14ac:dyDescent="0.15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</row>
    <row r="424" spans="1:22" ht="14.25" customHeight="1" x14ac:dyDescent="0.15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</row>
    <row r="425" spans="1:22" ht="14.25" customHeight="1" x14ac:dyDescent="0.15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</row>
    <row r="426" spans="1:22" ht="14.25" customHeight="1" x14ac:dyDescent="0.15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</row>
    <row r="427" spans="1:22" ht="14.25" customHeight="1" x14ac:dyDescent="0.15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</row>
    <row r="428" spans="1:22" ht="14.25" customHeight="1" x14ac:dyDescent="0.15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</row>
    <row r="429" spans="1:22" ht="14.25" customHeight="1" x14ac:dyDescent="0.15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</row>
    <row r="430" spans="1:22" ht="14.25" customHeight="1" x14ac:dyDescent="0.15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</row>
    <row r="431" spans="1:22" ht="14.25" customHeight="1" x14ac:dyDescent="0.15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</row>
    <row r="432" spans="1:22" ht="14.25" customHeight="1" x14ac:dyDescent="0.15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</row>
    <row r="433" spans="1:22" ht="14.25" customHeight="1" x14ac:dyDescent="0.15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</row>
    <row r="434" spans="1:22" ht="14.25" customHeight="1" x14ac:dyDescent="0.15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</row>
    <row r="435" spans="1:22" ht="14.25" customHeight="1" x14ac:dyDescent="0.15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</row>
    <row r="436" spans="1:22" ht="14.25" customHeight="1" x14ac:dyDescent="0.15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</row>
    <row r="437" spans="1:22" ht="14.25" customHeight="1" x14ac:dyDescent="0.15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</row>
    <row r="438" spans="1:22" ht="14.25" customHeight="1" x14ac:dyDescent="0.15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</row>
    <row r="439" spans="1:22" ht="14.25" customHeight="1" x14ac:dyDescent="0.15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</row>
    <row r="440" spans="1:22" ht="14.25" customHeight="1" x14ac:dyDescent="0.15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</row>
    <row r="441" spans="1:22" ht="14.25" customHeight="1" x14ac:dyDescent="0.15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</row>
    <row r="442" spans="1:22" ht="14.25" customHeight="1" x14ac:dyDescent="0.15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</row>
    <row r="443" spans="1:22" ht="14.25" customHeight="1" x14ac:dyDescent="0.15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</row>
    <row r="444" spans="1:22" ht="14.25" customHeight="1" x14ac:dyDescent="0.15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</row>
    <row r="445" spans="1:22" ht="14.25" customHeight="1" x14ac:dyDescent="0.15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</row>
    <row r="446" spans="1:22" ht="14.25" customHeight="1" x14ac:dyDescent="0.15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</row>
    <row r="447" spans="1:22" ht="14.25" customHeight="1" x14ac:dyDescent="0.15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</row>
    <row r="448" spans="1:22" ht="14.25" customHeight="1" x14ac:dyDescent="0.15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</row>
    <row r="449" spans="1:22" ht="14.25" customHeight="1" x14ac:dyDescent="0.15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</row>
    <row r="450" spans="1:22" ht="14.25" customHeight="1" x14ac:dyDescent="0.15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</row>
    <row r="451" spans="1:22" ht="14.25" customHeight="1" x14ac:dyDescent="0.15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</row>
  </sheetData>
  <mergeCells count="1192">
    <mergeCell ref="H154:H155"/>
    <mergeCell ref="I154:I155"/>
    <mergeCell ref="B154:B155"/>
    <mergeCell ref="C154:C155"/>
    <mergeCell ref="D154:D155"/>
    <mergeCell ref="E154:E155"/>
    <mergeCell ref="F154:F155"/>
    <mergeCell ref="G154:G155"/>
    <mergeCell ref="H150:H151"/>
    <mergeCell ref="I150:I151"/>
    <mergeCell ref="B152:B153"/>
    <mergeCell ref="C152:C153"/>
    <mergeCell ref="D152:D153"/>
    <mergeCell ref="E152:E153"/>
    <mergeCell ref="F152:F153"/>
    <mergeCell ref="G152:G153"/>
    <mergeCell ref="H152:H153"/>
    <mergeCell ref="I152:I153"/>
    <mergeCell ref="B150:B151"/>
    <mergeCell ref="C150:C151"/>
    <mergeCell ref="D150:D151"/>
    <mergeCell ref="E150:E151"/>
    <mergeCell ref="F150:F151"/>
    <mergeCell ref="G150:G151"/>
    <mergeCell ref="BI136:BI137"/>
    <mergeCell ref="BJ136:BJ137"/>
    <mergeCell ref="BK136:BK137"/>
    <mergeCell ref="BL136:BL137"/>
    <mergeCell ref="BM136:BM137"/>
    <mergeCell ref="BN136:BN137"/>
    <mergeCell ref="AZ136:AZ137"/>
    <mergeCell ref="BA136:BA137"/>
    <mergeCell ref="BB136:BB137"/>
    <mergeCell ref="BC136:BC137"/>
    <mergeCell ref="BG136:BG137"/>
    <mergeCell ref="BH136:BH137"/>
    <mergeCell ref="AP136:AP137"/>
    <mergeCell ref="AQ136:AQ137"/>
    <mergeCell ref="AV136:AV137"/>
    <mergeCell ref="AW136:AW137"/>
    <mergeCell ref="AX136:AX137"/>
    <mergeCell ref="AY136:AY137"/>
    <mergeCell ref="AJ136:AJ137"/>
    <mergeCell ref="AK136:AK137"/>
    <mergeCell ref="AL136:AL137"/>
    <mergeCell ref="AM136:AM137"/>
    <mergeCell ref="AN136:AN137"/>
    <mergeCell ref="AO136:AO137"/>
    <mergeCell ref="AA136:AA137"/>
    <mergeCell ref="AB136:AB137"/>
    <mergeCell ref="AC136:AC137"/>
    <mergeCell ref="AD136:AD137"/>
    <mergeCell ref="AE136:AE137"/>
    <mergeCell ref="AF136:AF137"/>
    <mergeCell ref="Q136:Q137"/>
    <mergeCell ref="R136:R137"/>
    <mergeCell ref="S136:S137"/>
    <mergeCell ref="T136:T137"/>
    <mergeCell ref="Y136:Y137"/>
    <mergeCell ref="Z136:Z137"/>
    <mergeCell ref="H136:H137"/>
    <mergeCell ref="I136:I137"/>
    <mergeCell ref="M136:M137"/>
    <mergeCell ref="N136:N137"/>
    <mergeCell ref="O136:O137"/>
    <mergeCell ref="P136:P137"/>
    <mergeCell ref="B136:B137"/>
    <mergeCell ref="C136:C137"/>
    <mergeCell ref="D136:D137"/>
    <mergeCell ref="E136:E137"/>
    <mergeCell ref="F136:F137"/>
    <mergeCell ref="G136:G137"/>
    <mergeCell ref="BI134:BI135"/>
    <mergeCell ref="BJ134:BJ135"/>
    <mergeCell ref="BK134:BK135"/>
    <mergeCell ref="BL134:BL135"/>
    <mergeCell ref="BM134:BM135"/>
    <mergeCell ref="BN134:BN135"/>
    <mergeCell ref="AZ134:AZ135"/>
    <mergeCell ref="BA134:BA135"/>
    <mergeCell ref="BB134:BB135"/>
    <mergeCell ref="BC134:BC135"/>
    <mergeCell ref="BG134:BG135"/>
    <mergeCell ref="BH134:BH135"/>
    <mergeCell ref="AP134:AP135"/>
    <mergeCell ref="AQ134:AQ135"/>
    <mergeCell ref="AV134:AV135"/>
    <mergeCell ref="AW134:AW135"/>
    <mergeCell ref="AX134:AX135"/>
    <mergeCell ref="AY134:AY135"/>
    <mergeCell ref="AJ134:AJ135"/>
    <mergeCell ref="AK134:AK135"/>
    <mergeCell ref="AL134:AL135"/>
    <mergeCell ref="AM134:AM135"/>
    <mergeCell ref="AN134:AN135"/>
    <mergeCell ref="AO134:AO135"/>
    <mergeCell ref="AA134:AA135"/>
    <mergeCell ref="AB134:AB135"/>
    <mergeCell ref="AC134:AC135"/>
    <mergeCell ref="AD134:AD135"/>
    <mergeCell ref="AE134:AE135"/>
    <mergeCell ref="AF134:AF135"/>
    <mergeCell ref="Q134:Q135"/>
    <mergeCell ref="R134:R135"/>
    <mergeCell ref="S134:S135"/>
    <mergeCell ref="T134:T135"/>
    <mergeCell ref="Y134:Y135"/>
    <mergeCell ref="Z134:Z135"/>
    <mergeCell ref="H134:H135"/>
    <mergeCell ref="I134:I135"/>
    <mergeCell ref="M134:M135"/>
    <mergeCell ref="N134:N135"/>
    <mergeCell ref="O134:O135"/>
    <mergeCell ref="P134:P135"/>
    <mergeCell ref="B134:B135"/>
    <mergeCell ref="C134:C135"/>
    <mergeCell ref="D134:D135"/>
    <mergeCell ref="E134:E135"/>
    <mergeCell ref="F134:F135"/>
    <mergeCell ref="G134:G135"/>
    <mergeCell ref="BI132:BI133"/>
    <mergeCell ref="BJ132:BJ133"/>
    <mergeCell ref="BK132:BK133"/>
    <mergeCell ref="BL132:BL133"/>
    <mergeCell ref="BM132:BM133"/>
    <mergeCell ref="BN132:BN133"/>
    <mergeCell ref="AZ132:AZ133"/>
    <mergeCell ref="BA132:BA133"/>
    <mergeCell ref="BB132:BB133"/>
    <mergeCell ref="BC132:BC133"/>
    <mergeCell ref="BG132:BG133"/>
    <mergeCell ref="BH132:BH133"/>
    <mergeCell ref="AP132:AP133"/>
    <mergeCell ref="AQ132:AQ133"/>
    <mergeCell ref="AV132:AV133"/>
    <mergeCell ref="AW132:AW133"/>
    <mergeCell ref="AX132:AX133"/>
    <mergeCell ref="AY132:AY133"/>
    <mergeCell ref="AJ132:AJ133"/>
    <mergeCell ref="AK132:AK133"/>
    <mergeCell ref="AL132:AL133"/>
    <mergeCell ref="AM132:AM133"/>
    <mergeCell ref="AN132:AN133"/>
    <mergeCell ref="AO132:AO133"/>
    <mergeCell ref="AA132:AA133"/>
    <mergeCell ref="AB132:AB133"/>
    <mergeCell ref="AC132:AC133"/>
    <mergeCell ref="AD132:AD133"/>
    <mergeCell ref="AE132:AE133"/>
    <mergeCell ref="AF132:AF133"/>
    <mergeCell ref="Q132:Q133"/>
    <mergeCell ref="R132:R133"/>
    <mergeCell ref="S132:S133"/>
    <mergeCell ref="T132:T133"/>
    <mergeCell ref="Y132:Y133"/>
    <mergeCell ref="Z132:Z133"/>
    <mergeCell ref="H132:H133"/>
    <mergeCell ref="I132:I133"/>
    <mergeCell ref="M132:M133"/>
    <mergeCell ref="N132:N133"/>
    <mergeCell ref="O132:O133"/>
    <mergeCell ref="P132:P133"/>
    <mergeCell ref="B132:B133"/>
    <mergeCell ref="C132:C133"/>
    <mergeCell ref="D132:D133"/>
    <mergeCell ref="E132:E133"/>
    <mergeCell ref="F132:F133"/>
    <mergeCell ref="G132:G133"/>
    <mergeCell ref="BI119:BI120"/>
    <mergeCell ref="BJ119:BJ120"/>
    <mergeCell ref="BK119:BK120"/>
    <mergeCell ref="BL119:BL120"/>
    <mergeCell ref="BM119:BM120"/>
    <mergeCell ref="BN119:BN120"/>
    <mergeCell ref="AZ119:AZ120"/>
    <mergeCell ref="BA119:BA120"/>
    <mergeCell ref="BB119:BB120"/>
    <mergeCell ref="BC119:BC120"/>
    <mergeCell ref="BG119:BG120"/>
    <mergeCell ref="BH119:BH120"/>
    <mergeCell ref="AP119:AP120"/>
    <mergeCell ref="AQ119:AQ120"/>
    <mergeCell ref="AV119:AV120"/>
    <mergeCell ref="AW119:AW120"/>
    <mergeCell ref="AX119:AX120"/>
    <mergeCell ref="AY119:AY120"/>
    <mergeCell ref="AJ119:AJ120"/>
    <mergeCell ref="AK119:AK120"/>
    <mergeCell ref="AL119:AL120"/>
    <mergeCell ref="AM119:AM120"/>
    <mergeCell ref="AN119:AN120"/>
    <mergeCell ref="AO119:AO120"/>
    <mergeCell ref="AA119:AA120"/>
    <mergeCell ref="AB119:AB120"/>
    <mergeCell ref="AC119:AC120"/>
    <mergeCell ref="AD119:AD120"/>
    <mergeCell ref="AE119:AE120"/>
    <mergeCell ref="AF119:AF120"/>
    <mergeCell ref="Q119:Q120"/>
    <mergeCell ref="R119:R120"/>
    <mergeCell ref="S119:S120"/>
    <mergeCell ref="T119:T120"/>
    <mergeCell ref="Y119:Y120"/>
    <mergeCell ref="Z119:Z120"/>
    <mergeCell ref="H119:H120"/>
    <mergeCell ref="I119:I120"/>
    <mergeCell ref="M119:M120"/>
    <mergeCell ref="N119:N120"/>
    <mergeCell ref="O119:O120"/>
    <mergeCell ref="P119:P120"/>
    <mergeCell ref="B119:B120"/>
    <mergeCell ref="C119:C120"/>
    <mergeCell ref="D119:D120"/>
    <mergeCell ref="E119:E120"/>
    <mergeCell ref="F119:F120"/>
    <mergeCell ref="G119:G120"/>
    <mergeCell ref="BI117:BI118"/>
    <mergeCell ref="BJ117:BJ118"/>
    <mergeCell ref="BK117:BK118"/>
    <mergeCell ref="BL117:BL118"/>
    <mergeCell ref="BM117:BM118"/>
    <mergeCell ref="BN117:BN118"/>
    <mergeCell ref="AZ117:AZ118"/>
    <mergeCell ref="BA117:BA118"/>
    <mergeCell ref="BB117:BB118"/>
    <mergeCell ref="BC117:BC118"/>
    <mergeCell ref="BG117:BG118"/>
    <mergeCell ref="BH117:BH118"/>
    <mergeCell ref="AP117:AP118"/>
    <mergeCell ref="AQ117:AQ118"/>
    <mergeCell ref="AV117:AV118"/>
    <mergeCell ref="AW117:AW118"/>
    <mergeCell ref="AX117:AX118"/>
    <mergeCell ref="AY117:AY118"/>
    <mergeCell ref="AJ117:AJ118"/>
    <mergeCell ref="AK117:AK118"/>
    <mergeCell ref="AL117:AL118"/>
    <mergeCell ref="AM117:AM118"/>
    <mergeCell ref="AN117:AN118"/>
    <mergeCell ref="AO117:AO118"/>
    <mergeCell ref="AA117:AA118"/>
    <mergeCell ref="AB117:AB118"/>
    <mergeCell ref="AC117:AC118"/>
    <mergeCell ref="AD117:AD118"/>
    <mergeCell ref="AE117:AE118"/>
    <mergeCell ref="AF117:AF118"/>
    <mergeCell ref="Q117:Q118"/>
    <mergeCell ref="R117:R118"/>
    <mergeCell ref="S117:S118"/>
    <mergeCell ref="T117:T118"/>
    <mergeCell ref="Y117:Y118"/>
    <mergeCell ref="Z117:Z118"/>
    <mergeCell ref="H117:H118"/>
    <mergeCell ref="I117:I118"/>
    <mergeCell ref="M117:M118"/>
    <mergeCell ref="N117:N118"/>
    <mergeCell ref="O117:O118"/>
    <mergeCell ref="P117:P118"/>
    <mergeCell ref="B117:B118"/>
    <mergeCell ref="C117:C118"/>
    <mergeCell ref="D117:D118"/>
    <mergeCell ref="E117:E118"/>
    <mergeCell ref="F117:F118"/>
    <mergeCell ref="G117:G118"/>
    <mergeCell ref="BI115:BI116"/>
    <mergeCell ref="BJ115:BJ116"/>
    <mergeCell ref="BK115:BK116"/>
    <mergeCell ref="BL115:BL116"/>
    <mergeCell ref="BM115:BM116"/>
    <mergeCell ref="BN115:BN116"/>
    <mergeCell ref="AZ115:AZ116"/>
    <mergeCell ref="BA115:BA116"/>
    <mergeCell ref="BB115:BB116"/>
    <mergeCell ref="BC115:BC116"/>
    <mergeCell ref="BG115:BG116"/>
    <mergeCell ref="BH115:BH116"/>
    <mergeCell ref="AP115:AP116"/>
    <mergeCell ref="AQ115:AQ116"/>
    <mergeCell ref="AV115:AV116"/>
    <mergeCell ref="AW115:AW116"/>
    <mergeCell ref="AX115:AX116"/>
    <mergeCell ref="AY115:AY116"/>
    <mergeCell ref="AJ115:AJ116"/>
    <mergeCell ref="AK115:AK116"/>
    <mergeCell ref="AL115:AL116"/>
    <mergeCell ref="AM115:AM116"/>
    <mergeCell ref="AN115:AN116"/>
    <mergeCell ref="AO115:AO116"/>
    <mergeCell ref="AA115:AA116"/>
    <mergeCell ref="AB115:AB116"/>
    <mergeCell ref="AC115:AC116"/>
    <mergeCell ref="AD115:AD116"/>
    <mergeCell ref="AE115:AE116"/>
    <mergeCell ref="AF115:AF116"/>
    <mergeCell ref="Q115:Q116"/>
    <mergeCell ref="R115:R116"/>
    <mergeCell ref="S115:S116"/>
    <mergeCell ref="T115:T116"/>
    <mergeCell ref="Y115:Y116"/>
    <mergeCell ref="Z115:Z116"/>
    <mergeCell ref="H115:H116"/>
    <mergeCell ref="I115:I116"/>
    <mergeCell ref="M115:M116"/>
    <mergeCell ref="N115:N116"/>
    <mergeCell ref="O115:O116"/>
    <mergeCell ref="P115:P116"/>
    <mergeCell ref="B115:B116"/>
    <mergeCell ref="C115:C116"/>
    <mergeCell ref="D115:D116"/>
    <mergeCell ref="E115:E116"/>
    <mergeCell ref="F115:F116"/>
    <mergeCell ref="G115:G116"/>
    <mergeCell ref="BI102:BI103"/>
    <mergeCell ref="BJ102:BJ103"/>
    <mergeCell ref="BK102:BK103"/>
    <mergeCell ref="BL102:BL103"/>
    <mergeCell ref="BM102:BM103"/>
    <mergeCell ref="BN102:BN103"/>
    <mergeCell ref="AZ102:AZ103"/>
    <mergeCell ref="BA102:BA103"/>
    <mergeCell ref="BB102:BB103"/>
    <mergeCell ref="BC102:BC103"/>
    <mergeCell ref="BG102:BG103"/>
    <mergeCell ref="BH102:BH103"/>
    <mergeCell ref="AP102:AP103"/>
    <mergeCell ref="AQ102:AQ103"/>
    <mergeCell ref="AV102:AV103"/>
    <mergeCell ref="AW102:AW103"/>
    <mergeCell ref="AX102:AX103"/>
    <mergeCell ref="AY102:AY103"/>
    <mergeCell ref="AJ102:AJ103"/>
    <mergeCell ref="AK102:AK103"/>
    <mergeCell ref="AL102:AL103"/>
    <mergeCell ref="AM102:AM103"/>
    <mergeCell ref="AN102:AN103"/>
    <mergeCell ref="AO102:AO103"/>
    <mergeCell ref="AA102:AA103"/>
    <mergeCell ref="AB102:AB103"/>
    <mergeCell ref="AC102:AC103"/>
    <mergeCell ref="AD102:AD103"/>
    <mergeCell ref="AE102:AE103"/>
    <mergeCell ref="AF102:AF103"/>
    <mergeCell ref="Q102:Q103"/>
    <mergeCell ref="R102:R103"/>
    <mergeCell ref="S102:S103"/>
    <mergeCell ref="T102:T103"/>
    <mergeCell ref="Y102:Y103"/>
    <mergeCell ref="Z102:Z103"/>
    <mergeCell ref="H102:H103"/>
    <mergeCell ref="I102:I103"/>
    <mergeCell ref="M102:M103"/>
    <mergeCell ref="N102:N103"/>
    <mergeCell ref="O102:O103"/>
    <mergeCell ref="P102:P103"/>
    <mergeCell ref="B102:B103"/>
    <mergeCell ref="C102:C103"/>
    <mergeCell ref="D102:D103"/>
    <mergeCell ref="E102:E103"/>
    <mergeCell ref="F102:F103"/>
    <mergeCell ref="G102:G103"/>
    <mergeCell ref="BI100:BI101"/>
    <mergeCell ref="BJ100:BJ101"/>
    <mergeCell ref="BK100:BK101"/>
    <mergeCell ref="BL100:BL101"/>
    <mergeCell ref="BM100:BM101"/>
    <mergeCell ref="BN100:BN101"/>
    <mergeCell ref="AZ100:AZ101"/>
    <mergeCell ref="BA100:BA101"/>
    <mergeCell ref="BB100:BB101"/>
    <mergeCell ref="BC100:BC101"/>
    <mergeCell ref="BG100:BG101"/>
    <mergeCell ref="BH100:BH101"/>
    <mergeCell ref="AP100:AP101"/>
    <mergeCell ref="AQ100:AQ101"/>
    <mergeCell ref="AV100:AV101"/>
    <mergeCell ref="AW100:AW101"/>
    <mergeCell ref="AX100:AX101"/>
    <mergeCell ref="AY100:AY101"/>
    <mergeCell ref="AJ100:AJ101"/>
    <mergeCell ref="AK100:AK101"/>
    <mergeCell ref="AL100:AL101"/>
    <mergeCell ref="AM100:AM101"/>
    <mergeCell ref="AN100:AN101"/>
    <mergeCell ref="AO100:AO101"/>
    <mergeCell ref="AA100:AA101"/>
    <mergeCell ref="AB100:AB101"/>
    <mergeCell ref="AC100:AC101"/>
    <mergeCell ref="AD100:AD101"/>
    <mergeCell ref="AE100:AE101"/>
    <mergeCell ref="AF100:AF101"/>
    <mergeCell ref="Q100:Q101"/>
    <mergeCell ref="R100:R101"/>
    <mergeCell ref="S100:S101"/>
    <mergeCell ref="T100:T101"/>
    <mergeCell ref="Y100:Y101"/>
    <mergeCell ref="Z100:Z101"/>
    <mergeCell ref="H100:H101"/>
    <mergeCell ref="I100:I101"/>
    <mergeCell ref="M100:M101"/>
    <mergeCell ref="N100:N101"/>
    <mergeCell ref="O100:O101"/>
    <mergeCell ref="P100:P101"/>
    <mergeCell ref="B100:B101"/>
    <mergeCell ref="C100:C101"/>
    <mergeCell ref="D100:D101"/>
    <mergeCell ref="E100:E101"/>
    <mergeCell ref="F100:F101"/>
    <mergeCell ref="G100:G101"/>
    <mergeCell ref="BI98:BI99"/>
    <mergeCell ref="BJ98:BJ99"/>
    <mergeCell ref="BK98:BK99"/>
    <mergeCell ref="BL98:BL99"/>
    <mergeCell ref="BM98:BM99"/>
    <mergeCell ref="BN98:BN99"/>
    <mergeCell ref="AZ98:AZ99"/>
    <mergeCell ref="BA98:BA99"/>
    <mergeCell ref="BB98:BB99"/>
    <mergeCell ref="BC98:BC99"/>
    <mergeCell ref="BG98:BG99"/>
    <mergeCell ref="BH98:BH99"/>
    <mergeCell ref="AP98:AP99"/>
    <mergeCell ref="AQ98:AQ99"/>
    <mergeCell ref="AV98:AV99"/>
    <mergeCell ref="AW98:AW99"/>
    <mergeCell ref="AX98:AX99"/>
    <mergeCell ref="AY98:AY99"/>
    <mergeCell ref="AJ98:AJ99"/>
    <mergeCell ref="AK98:AK99"/>
    <mergeCell ref="AL98:AL99"/>
    <mergeCell ref="AM98:AM99"/>
    <mergeCell ref="AN98:AN99"/>
    <mergeCell ref="AO98:AO99"/>
    <mergeCell ref="AA98:AA99"/>
    <mergeCell ref="AB98:AB99"/>
    <mergeCell ref="AC98:AC99"/>
    <mergeCell ref="AD98:AD99"/>
    <mergeCell ref="AE98:AE99"/>
    <mergeCell ref="AF98:AF99"/>
    <mergeCell ref="Q98:Q99"/>
    <mergeCell ref="R98:R99"/>
    <mergeCell ref="S98:S99"/>
    <mergeCell ref="T98:T99"/>
    <mergeCell ref="Y98:Y99"/>
    <mergeCell ref="Z98:Z99"/>
    <mergeCell ref="H98:H99"/>
    <mergeCell ref="I98:I99"/>
    <mergeCell ref="M98:M99"/>
    <mergeCell ref="N98:N99"/>
    <mergeCell ref="O98:O99"/>
    <mergeCell ref="P98:P99"/>
    <mergeCell ref="B98:B99"/>
    <mergeCell ref="C98:C99"/>
    <mergeCell ref="D98:D99"/>
    <mergeCell ref="E98:E99"/>
    <mergeCell ref="F98:F99"/>
    <mergeCell ref="G98:G99"/>
    <mergeCell ref="BI85:BI86"/>
    <mergeCell ref="BJ85:BJ86"/>
    <mergeCell ref="BK85:BK86"/>
    <mergeCell ref="BL85:BL86"/>
    <mergeCell ref="BM85:BM86"/>
    <mergeCell ref="BN85:BN86"/>
    <mergeCell ref="AZ85:AZ86"/>
    <mergeCell ref="BA85:BA86"/>
    <mergeCell ref="BB85:BB86"/>
    <mergeCell ref="BC85:BC86"/>
    <mergeCell ref="BG85:BG86"/>
    <mergeCell ref="BH85:BH86"/>
    <mergeCell ref="AP85:AP86"/>
    <mergeCell ref="AQ85:AQ86"/>
    <mergeCell ref="AV85:AV86"/>
    <mergeCell ref="AW85:AW86"/>
    <mergeCell ref="AX85:AX86"/>
    <mergeCell ref="AY85:AY86"/>
    <mergeCell ref="AJ85:AJ86"/>
    <mergeCell ref="AK85:AK86"/>
    <mergeCell ref="AL85:AL86"/>
    <mergeCell ref="AM85:AM86"/>
    <mergeCell ref="AN85:AN86"/>
    <mergeCell ref="AO85:AO86"/>
    <mergeCell ref="AA85:AA86"/>
    <mergeCell ref="AB85:AB86"/>
    <mergeCell ref="AC85:AC86"/>
    <mergeCell ref="AD85:AD86"/>
    <mergeCell ref="AE85:AE86"/>
    <mergeCell ref="AF85:AF86"/>
    <mergeCell ref="Q85:Q86"/>
    <mergeCell ref="R85:R86"/>
    <mergeCell ref="S85:S86"/>
    <mergeCell ref="T85:T86"/>
    <mergeCell ref="Y85:Y86"/>
    <mergeCell ref="Z85:Z86"/>
    <mergeCell ref="H85:H86"/>
    <mergeCell ref="I85:I86"/>
    <mergeCell ref="M85:M86"/>
    <mergeCell ref="N85:N86"/>
    <mergeCell ref="O85:O86"/>
    <mergeCell ref="P85:P86"/>
    <mergeCell ref="B85:B86"/>
    <mergeCell ref="C85:C86"/>
    <mergeCell ref="D85:D86"/>
    <mergeCell ref="E85:E86"/>
    <mergeCell ref="F85:F86"/>
    <mergeCell ref="G85:G86"/>
    <mergeCell ref="BI83:BI84"/>
    <mergeCell ref="BJ83:BJ84"/>
    <mergeCell ref="BK83:BK84"/>
    <mergeCell ref="BL83:BL84"/>
    <mergeCell ref="BM83:BM84"/>
    <mergeCell ref="BN83:BN84"/>
    <mergeCell ref="AZ83:AZ84"/>
    <mergeCell ref="BA83:BA84"/>
    <mergeCell ref="BB83:BB84"/>
    <mergeCell ref="BC83:BC84"/>
    <mergeCell ref="BG83:BG84"/>
    <mergeCell ref="BH83:BH84"/>
    <mergeCell ref="AP83:AP84"/>
    <mergeCell ref="AQ83:AQ84"/>
    <mergeCell ref="AV83:AV84"/>
    <mergeCell ref="AW83:AW84"/>
    <mergeCell ref="AX83:AX84"/>
    <mergeCell ref="AY83:AY84"/>
    <mergeCell ref="AJ83:AJ84"/>
    <mergeCell ref="AK83:AK84"/>
    <mergeCell ref="AL83:AL84"/>
    <mergeCell ref="AM83:AM84"/>
    <mergeCell ref="AN83:AN84"/>
    <mergeCell ref="AO83:AO84"/>
    <mergeCell ref="AA83:AA84"/>
    <mergeCell ref="AB83:AB84"/>
    <mergeCell ref="AC83:AC84"/>
    <mergeCell ref="AD83:AD84"/>
    <mergeCell ref="AE83:AE84"/>
    <mergeCell ref="AF83:AF84"/>
    <mergeCell ref="Q83:Q84"/>
    <mergeCell ref="R83:R84"/>
    <mergeCell ref="S83:S84"/>
    <mergeCell ref="T83:T84"/>
    <mergeCell ref="Y83:Y84"/>
    <mergeCell ref="Z83:Z84"/>
    <mergeCell ref="H83:H84"/>
    <mergeCell ref="I83:I84"/>
    <mergeCell ref="M83:M84"/>
    <mergeCell ref="N83:N84"/>
    <mergeCell ref="O83:O84"/>
    <mergeCell ref="P83:P84"/>
    <mergeCell ref="B83:B84"/>
    <mergeCell ref="C83:C84"/>
    <mergeCell ref="D83:D84"/>
    <mergeCell ref="E83:E84"/>
    <mergeCell ref="F83:F84"/>
    <mergeCell ref="G83:G84"/>
    <mergeCell ref="BI81:BI82"/>
    <mergeCell ref="BJ81:BJ82"/>
    <mergeCell ref="BK81:BK82"/>
    <mergeCell ref="BL81:BL82"/>
    <mergeCell ref="BM81:BM82"/>
    <mergeCell ref="BN81:BN82"/>
    <mergeCell ref="AZ81:AZ82"/>
    <mergeCell ref="BA81:BA82"/>
    <mergeCell ref="BB81:BB82"/>
    <mergeCell ref="BC81:BC82"/>
    <mergeCell ref="BG81:BG82"/>
    <mergeCell ref="BH81:BH82"/>
    <mergeCell ref="AP81:AP82"/>
    <mergeCell ref="AQ81:AQ82"/>
    <mergeCell ref="AV81:AV82"/>
    <mergeCell ref="AW81:AW82"/>
    <mergeCell ref="AX81:AX82"/>
    <mergeCell ref="AY81:AY82"/>
    <mergeCell ref="AJ81:AJ82"/>
    <mergeCell ref="AK81:AK82"/>
    <mergeCell ref="AL81:AL82"/>
    <mergeCell ref="AM81:AM82"/>
    <mergeCell ref="AN81:AN82"/>
    <mergeCell ref="AO81:AO82"/>
    <mergeCell ref="AA81:AA82"/>
    <mergeCell ref="AB81:AB82"/>
    <mergeCell ref="AC81:AC82"/>
    <mergeCell ref="AD81:AD82"/>
    <mergeCell ref="AE81:AE82"/>
    <mergeCell ref="AF81:AF82"/>
    <mergeCell ref="Q81:Q82"/>
    <mergeCell ref="R81:R82"/>
    <mergeCell ref="S81:S82"/>
    <mergeCell ref="T81:T82"/>
    <mergeCell ref="Y81:Y82"/>
    <mergeCell ref="Z81:Z82"/>
    <mergeCell ref="H81:H82"/>
    <mergeCell ref="I81:I82"/>
    <mergeCell ref="M81:M82"/>
    <mergeCell ref="N81:N82"/>
    <mergeCell ref="O81:O82"/>
    <mergeCell ref="P81:P82"/>
    <mergeCell ref="B81:B82"/>
    <mergeCell ref="C81:C82"/>
    <mergeCell ref="D81:D82"/>
    <mergeCell ref="E81:E82"/>
    <mergeCell ref="F81:F82"/>
    <mergeCell ref="G81:G82"/>
    <mergeCell ref="BI68:BI69"/>
    <mergeCell ref="BJ68:BJ69"/>
    <mergeCell ref="BK68:BK69"/>
    <mergeCell ref="BL68:BL69"/>
    <mergeCell ref="BM68:BM69"/>
    <mergeCell ref="BN68:BN69"/>
    <mergeCell ref="AZ68:AZ69"/>
    <mergeCell ref="BA68:BA69"/>
    <mergeCell ref="BB68:BB69"/>
    <mergeCell ref="BC68:BC69"/>
    <mergeCell ref="BG68:BG69"/>
    <mergeCell ref="BH68:BH69"/>
    <mergeCell ref="AP68:AP69"/>
    <mergeCell ref="AQ68:AQ69"/>
    <mergeCell ref="AV68:AV69"/>
    <mergeCell ref="AW68:AW69"/>
    <mergeCell ref="AX68:AX69"/>
    <mergeCell ref="AY68:AY69"/>
    <mergeCell ref="AJ68:AJ69"/>
    <mergeCell ref="AK68:AK69"/>
    <mergeCell ref="AL68:AL69"/>
    <mergeCell ref="AM68:AM69"/>
    <mergeCell ref="AN68:AN69"/>
    <mergeCell ref="AO68:AO69"/>
    <mergeCell ref="AA68:AA69"/>
    <mergeCell ref="AB68:AB69"/>
    <mergeCell ref="AC68:AC69"/>
    <mergeCell ref="AD68:AD69"/>
    <mergeCell ref="AE68:AE69"/>
    <mergeCell ref="AF68:AF69"/>
    <mergeCell ref="Q68:Q69"/>
    <mergeCell ref="R68:R69"/>
    <mergeCell ref="S68:S69"/>
    <mergeCell ref="T68:T69"/>
    <mergeCell ref="Y68:Y69"/>
    <mergeCell ref="Z68:Z69"/>
    <mergeCell ref="H68:H69"/>
    <mergeCell ref="I68:I69"/>
    <mergeCell ref="M68:M69"/>
    <mergeCell ref="N68:N69"/>
    <mergeCell ref="O68:O69"/>
    <mergeCell ref="P68:P69"/>
    <mergeCell ref="B68:B69"/>
    <mergeCell ref="C68:C69"/>
    <mergeCell ref="D68:D69"/>
    <mergeCell ref="E68:E69"/>
    <mergeCell ref="F68:F69"/>
    <mergeCell ref="G68:G69"/>
    <mergeCell ref="BI66:BI67"/>
    <mergeCell ref="BJ66:BJ67"/>
    <mergeCell ref="BK66:BK67"/>
    <mergeCell ref="BL66:BL67"/>
    <mergeCell ref="BM66:BM67"/>
    <mergeCell ref="BN66:BN67"/>
    <mergeCell ref="AZ66:AZ67"/>
    <mergeCell ref="BA66:BA67"/>
    <mergeCell ref="BB66:BB67"/>
    <mergeCell ref="BC66:BC67"/>
    <mergeCell ref="BG66:BG67"/>
    <mergeCell ref="BH66:BH67"/>
    <mergeCell ref="AP66:AP67"/>
    <mergeCell ref="AQ66:AQ67"/>
    <mergeCell ref="AV66:AV67"/>
    <mergeCell ref="AW66:AW67"/>
    <mergeCell ref="AX66:AX67"/>
    <mergeCell ref="AY66:AY67"/>
    <mergeCell ref="AJ66:AJ67"/>
    <mergeCell ref="AK66:AK67"/>
    <mergeCell ref="AL66:AL67"/>
    <mergeCell ref="AM66:AM67"/>
    <mergeCell ref="AN66:AN67"/>
    <mergeCell ref="AO66:AO67"/>
    <mergeCell ref="AA66:AA67"/>
    <mergeCell ref="AB66:AB67"/>
    <mergeCell ref="AC66:AC67"/>
    <mergeCell ref="AD66:AD67"/>
    <mergeCell ref="AE66:AE67"/>
    <mergeCell ref="AF66:AF67"/>
    <mergeCell ref="Q66:Q67"/>
    <mergeCell ref="R66:R67"/>
    <mergeCell ref="S66:S67"/>
    <mergeCell ref="T66:T67"/>
    <mergeCell ref="Y66:Y67"/>
    <mergeCell ref="Z66:Z67"/>
    <mergeCell ref="H66:H67"/>
    <mergeCell ref="I66:I67"/>
    <mergeCell ref="M66:M67"/>
    <mergeCell ref="N66:N67"/>
    <mergeCell ref="O66:O67"/>
    <mergeCell ref="P66:P67"/>
    <mergeCell ref="B66:B67"/>
    <mergeCell ref="C66:C67"/>
    <mergeCell ref="D66:D67"/>
    <mergeCell ref="E66:E67"/>
    <mergeCell ref="F66:F67"/>
    <mergeCell ref="G66:G67"/>
    <mergeCell ref="BI64:BI65"/>
    <mergeCell ref="BJ64:BJ65"/>
    <mergeCell ref="BK64:BK65"/>
    <mergeCell ref="BL64:BL65"/>
    <mergeCell ref="BM64:BM65"/>
    <mergeCell ref="BN64:BN65"/>
    <mergeCell ref="AZ64:AZ65"/>
    <mergeCell ref="BA64:BA65"/>
    <mergeCell ref="BB64:BB65"/>
    <mergeCell ref="BC64:BC65"/>
    <mergeCell ref="BG64:BG65"/>
    <mergeCell ref="BH64:BH65"/>
    <mergeCell ref="AP64:AP65"/>
    <mergeCell ref="AQ64:AQ65"/>
    <mergeCell ref="AV64:AV65"/>
    <mergeCell ref="AW64:AW65"/>
    <mergeCell ref="AX64:AX65"/>
    <mergeCell ref="AY64:AY65"/>
    <mergeCell ref="AJ64:AJ65"/>
    <mergeCell ref="AK64:AK65"/>
    <mergeCell ref="AL64:AL65"/>
    <mergeCell ref="AM64:AM65"/>
    <mergeCell ref="AN64:AN65"/>
    <mergeCell ref="AO64:AO65"/>
    <mergeCell ref="AA64:AA65"/>
    <mergeCell ref="AB64:AB65"/>
    <mergeCell ref="AC64:AC65"/>
    <mergeCell ref="AD64:AD65"/>
    <mergeCell ref="AE64:AE65"/>
    <mergeCell ref="AF64:AF65"/>
    <mergeCell ref="Q64:Q65"/>
    <mergeCell ref="R64:R65"/>
    <mergeCell ref="S64:S65"/>
    <mergeCell ref="T64:T65"/>
    <mergeCell ref="Y64:Y65"/>
    <mergeCell ref="Z64:Z65"/>
    <mergeCell ref="H64:H65"/>
    <mergeCell ref="I64:I65"/>
    <mergeCell ref="M64:M65"/>
    <mergeCell ref="N64:N65"/>
    <mergeCell ref="O64:O65"/>
    <mergeCell ref="P64:P65"/>
    <mergeCell ref="B64:B65"/>
    <mergeCell ref="C64:C65"/>
    <mergeCell ref="D64:D65"/>
    <mergeCell ref="E64:E65"/>
    <mergeCell ref="F64:F65"/>
    <mergeCell ref="G64:G65"/>
    <mergeCell ref="BI51:BI52"/>
    <mergeCell ref="BJ51:BJ52"/>
    <mergeCell ref="BK51:BK52"/>
    <mergeCell ref="BL51:BL52"/>
    <mergeCell ref="BM51:BM52"/>
    <mergeCell ref="BN51:BN52"/>
    <mergeCell ref="AZ51:AZ52"/>
    <mergeCell ref="BA51:BA52"/>
    <mergeCell ref="BB51:BB52"/>
    <mergeCell ref="BC51:BC52"/>
    <mergeCell ref="BG51:BG52"/>
    <mergeCell ref="BH51:BH52"/>
    <mergeCell ref="AP51:AP52"/>
    <mergeCell ref="AQ51:AQ52"/>
    <mergeCell ref="AV51:AV52"/>
    <mergeCell ref="AW51:AW52"/>
    <mergeCell ref="AX51:AX52"/>
    <mergeCell ref="AY51:AY52"/>
    <mergeCell ref="AJ51:AJ52"/>
    <mergeCell ref="AK51:AK52"/>
    <mergeCell ref="AL51:AL52"/>
    <mergeCell ref="AM51:AM52"/>
    <mergeCell ref="AN51:AN52"/>
    <mergeCell ref="AO51:AO52"/>
    <mergeCell ref="AA51:AA52"/>
    <mergeCell ref="AB51:AB52"/>
    <mergeCell ref="AC51:AC52"/>
    <mergeCell ref="AD51:AD52"/>
    <mergeCell ref="AE51:AE52"/>
    <mergeCell ref="AF51:AF52"/>
    <mergeCell ref="Q51:Q52"/>
    <mergeCell ref="R51:R52"/>
    <mergeCell ref="S51:S52"/>
    <mergeCell ref="T51:T52"/>
    <mergeCell ref="Y51:Y52"/>
    <mergeCell ref="Z51:Z52"/>
    <mergeCell ref="H51:H52"/>
    <mergeCell ref="I51:I52"/>
    <mergeCell ref="M51:M52"/>
    <mergeCell ref="N51:N52"/>
    <mergeCell ref="O51:O52"/>
    <mergeCell ref="P51:P52"/>
    <mergeCell ref="B51:B52"/>
    <mergeCell ref="C51:C52"/>
    <mergeCell ref="D51:D52"/>
    <mergeCell ref="E51:E52"/>
    <mergeCell ref="F51:F52"/>
    <mergeCell ref="G51:G52"/>
    <mergeCell ref="BI49:BI50"/>
    <mergeCell ref="BJ49:BJ50"/>
    <mergeCell ref="BK49:BK50"/>
    <mergeCell ref="BL49:BL50"/>
    <mergeCell ref="BM49:BM50"/>
    <mergeCell ref="BN49:BN50"/>
    <mergeCell ref="AZ49:AZ50"/>
    <mergeCell ref="BA49:BA50"/>
    <mergeCell ref="BB49:BB50"/>
    <mergeCell ref="BC49:BC50"/>
    <mergeCell ref="BG49:BG50"/>
    <mergeCell ref="BH49:BH50"/>
    <mergeCell ref="AP49:AP50"/>
    <mergeCell ref="AQ49:AQ50"/>
    <mergeCell ref="AV49:AV50"/>
    <mergeCell ref="AW49:AW50"/>
    <mergeCell ref="AX49:AX50"/>
    <mergeCell ref="AY49:AY50"/>
    <mergeCell ref="AJ49:AJ50"/>
    <mergeCell ref="AK49:AK50"/>
    <mergeCell ref="AL49:AL50"/>
    <mergeCell ref="AM49:AM50"/>
    <mergeCell ref="AN49:AN50"/>
    <mergeCell ref="AO49:AO50"/>
    <mergeCell ref="AA49:AA50"/>
    <mergeCell ref="AB49:AB50"/>
    <mergeCell ref="AC49:AC50"/>
    <mergeCell ref="AD49:AD50"/>
    <mergeCell ref="AE49:AE50"/>
    <mergeCell ref="AF49:AF50"/>
    <mergeCell ref="Q49:Q50"/>
    <mergeCell ref="R49:R50"/>
    <mergeCell ref="S49:S50"/>
    <mergeCell ref="T49:T50"/>
    <mergeCell ref="Y49:Y50"/>
    <mergeCell ref="Z49:Z50"/>
    <mergeCell ref="H49:H50"/>
    <mergeCell ref="I49:I50"/>
    <mergeCell ref="M49:M50"/>
    <mergeCell ref="N49:N50"/>
    <mergeCell ref="O49:O50"/>
    <mergeCell ref="P49:P50"/>
    <mergeCell ref="B49:B50"/>
    <mergeCell ref="C49:C50"/>
    <mergeCell ref="D49:D50"/>
    <mergeCell ref="E49:E50"/>
    <mergeCell ref="F49:F50"/>
    <mergeCell ref="G49:G50"/>
    <mergeCell ref="BI47:BI48"/>
    <mergeCell ref="BJ47:BJ48"/>
    <mergeCell ref="BK47:BK48"/>
    <mergeCell ref="BL47:BL48"/>
    <mergeCell ref="BM47:BM48"/>
    <mergeCell ref="BN47:BN48"/>
    <mergeCell ref="AZ47:AZ48"/>
    <mergeCell ref="BA47:BA48"/>
    <mergeCell ref="BB47:BB48"/>
    <mergeCell ref="BC47:BC48"/>
    <mergeCell ref="BG47:BG48"/>
    <mergeCell ref="BH47:BH48"/>
    <mergeCell ref="AP47:AP48"/>
    <mergeCell ref="AQ47:AQ48"/>
    <mergeCell ref="AV47:AV48"/>
    <mergeCell ref="AW47:AW48"/>
    <mergeCell ref="AX47:AX48"/>
    <mergeCell ref="AY47:AY48"/>
    <mergeCell ref="AJ47:AJ48"/>
    <mergeCell ref="AK47:AK48"/>
    <mergeCell ref="AL47:AL48"/>
    <mergeCell ref="AM47:AM48"/>
    <mergeCell ref="AN47:AN48"/>
    <mergeCell ref="AO47:AO48"/>
    <mergeCell ref="AA47:AA48"/>
    <mergeCell ref="AB47:AB48"/>
    <mergeCell ref="AC47:AC48"/>
    <mergeCell ref="AD47:AD48"/>
    <mergeCell ref="AE47:AE48"/>
    <mergeCell ref="AF47:AF48"/>
    <mergeCell ref="Q47:Q48"/>
    <mergeCell ref="R47:R48"/>
    <mergeCell ref="S47:S48"/>
    <mergeCell ref="T47:T48"/>
    <mergeCell ref="Y47:Y48"/>
    <mergeCell ref="Z47:Z48"/>
    <mergeCell ref="H47:H48"/>
    <mergeCell ref="I47:I48"/>
    <mergeCell ref="M47:M48"/>
    <mergeCell ref="N47:N48"/>
    <mergeCell ref="O47:O48"/>
    <mergeCell ref="P47:P48"/>
    <mergeCell ref="B47:B48"/>
    <mergeCell ref="C47:C48"/>
    <mergeCell ref="D47:D48"/>
    <mergeCell ref="E47:E48"/>
    <mergeCell ref="F47:F48"/>
    <mergeCell ref="G47:G48"/>
    <mergeCell ref="BI34:BI35"/>
    <mergeCell ref="BJ34:BJ35"/>
    <mergeCell ref="BK34:BK35"/>
    <mergeCell ref="BL34:BL35"/>
    <mergeCell ref="BM34:BM35"/>
    <mergeCell ref="BN34:BN35"/>
    <mergeCell ref="AZ34:AZ35"/>
    <mergeCell ref="BA34:BA35"/>
    <mergeCell ref="BB34:BB35"/>
    <mergeCell ref="BC34:BC35"/>
    <mergeCell ref="BG34:BG35"/>
    <mergeCell ref="BH34:BH35"/>
    <mergeCell ref="AP34:AP35"/>
    <mergeCell ref="AQ34:AQ35"/>
    <mergeCell ref="AV34:AV35"/>
    <mergeCell ref="AW34:AW35"/>
    <mergeCell ref="AX34:AX35"/>
    <mergeCell ref="AY34:AY35"/>
    <mergeCell ref="AJ34:AJ35"/>
    <mergeCell ref="AK34:AK35"/>
    <mergeCell ref="AL34:AL35"/>
    <mergeCell ref="AM34:AM35"/>
    <mergeCell ref="AN34:AN35"/>
    <mergeCell ref="AO34:AO35"/>
    <mergeCell ref="AA34:AA35"/>
    <mergeCell ref="AB34:AB35"/>
    <mergeCell ref="AC34:AC35"/>
    <mergeCell ref="AD34:AD35"/>
    <mergeCell ref="AE34:AE35"/>
    <mergeCell ref="AF34:AF35"/>
    <mergeCell ref="Q34:Q35"/>
    <mergeCell ref="R34:R35"/>
    <mergeCell ref="S34:S35"/>
    <mergeCell ref="T34:T35"/>
    <mergeCell ref="Y34:Y35"/>
    <mergeCell ref="Z34:Z35"/>
    <mergeCell ref="H34:H35"/>
    <mergeCell ref="I34:I35"/>
    <mergeCell ref="M34:M35"/>
    <mergeCell ref="N34:N35"/>
    <mergeCell ref="O34:O35"/>
    <mergeCell ref="P34:P35"/>
    <mergeCell ref="B34:B35"/>
    <mergeCell ref="C34:C35"/>
    <mergeCell ref="D34:D35"/>
    <mergeCell ref="E34:E35"/>
    <mergeCell ref="F34:F35"/>
    <mergeCell ref="G34:G35"/>
    <mergeCell ref="BI32:BI33"/>
    <mergeCell ref="BJ32:BJ33"/>
    <mergeCell ref="BK32:BK33"/>
    <mergeCell ref="BL32:BL33"/>
    <mergeCell ref="BM32:BM33"/>
    <mergeCell ref="BN32:BN33"/>
    <mergeCell ref="AZ32:AZ33"/>
    <mergeCell ref="BA32:BA33"/>
    <mergeCell ref="BB32:BB33"/>
    <mergeCell ref="BC32:BC33"/>
    <mergeCell ref="BG32:BG33"/>
    <mergeCell ref="BH32:BH33"/>
    <mergeCell ref="AP32:AP33"/>
    <mergeCell ref="AQ32:AQ33"/>
    <mergeCell ref="AV32:AV33"/>
    <mergeCell ref="AW32:AW33"/>
    <mergeCell ref="AX32:AX33"/>
    <mergeCell ref="AY32:AY33"/>
    <mergeCell ref="AJ32:AJ33"/>
    <mergeCell ref="AK32:AK33"/>
    <mergeCell ref="AL32:AL33"/>
    <mergeCell ref="AM32:AM33"/>
    <mergeCell ref="AN32:AN33"/>
    <mergeCell ref="AO32:AO33"/>
    <mergeCell ref="AA32:AA33"/>
    <mergeCell ref="AB32:AB33"/>
    <mergeCell ref="AC32:AC33"/>
    <mergeCell ref="AD32:AD33"/>
    <mergeCell ref="AE32:AE33"/>
    <mergeCell ref="AF32:AF33"/>
    <mergeCell ref="Q32:Q33"/>
    <mergeCell ref="R32:R33"/>
    <mergeCell ref="S32:S33"/>
    <mergeCell ref="T32:T33"/>
    <mergeCell ref="Y32:Y33"/>
    <mergeCell ref="Z32:Z33"/>
    <mergeCell ref="H32:H33"/>
    <mergeCell ref="I32:I33"/>
    <mergeCell ref="M32:M33"/>
    <mergeCell ref="N32:N33"/>
    <mergeCell ref="O32:O33"/>
    <mergeCell ref="P32:P33"/>
    <mergeCell ref="B32:B33"/>
    <mergeCell ref="C32:C33"/>
    <mergeCell ref="D32:D33"/>
    <mergeCell ref="E32:E33"/>
    <mergeCell ref="F32:F33"/>
    <mergeCell ref="G32:G33"/>
    <mergeCell ref="BI30:BI31"/>
    <mergeCell ref="BJ30:BJ31"/>
    <mergeCell ref="BK30:BK31"/>
    <mergeCell ref="BL30:BL31"/>
    <mergeCell ref="BM30:BM31"/>
    <mergeCell ref="BN30:BN31"/>
    <mergeCell ref="AZ30:AZ31"/>
    <mergeCell ref="BA30:BA31"/>
    <mergeCell ref="BB30:BB31"/>
    <mergeCell ref="BC30:BC31"/>
    <mergeCell ref="BG30:BG31"/>
    <mergeCell ref="BH30:BH31"/>
    <mergeCell ref="AP30:AP31"/>
    <mergeCell ref="AQ30:AQ31"/>
    <mergeCell ref="AV30:AV31"/>
    <mergeCell ref="AW30:AW31"/>
    <mergeCell ref="AX30:AX31"/>
    <mergeCell ref="AY30:AY31"/>
    <mergeCell ref="AJ30:AJ31"/>
    <mergeCell ref="AK30:AK31"/>
    <mergeCell ref="AL30:AL31"/>
    <mergeCell ref="AM30:AM31"/>
    <mergeCell ref="AN30:AN31"/>
    <mergeCell ref="AO30:AO31"/>
    <mergeCell ref="AA30:AA31"/>
    <mergeCell ref="AB30:AB31"/>
    <mergeCell ref="AC30:AC31"/>
    <mergeCell ref="AD30:AD31"/>
    <mergeCell ref="AE30:AE31"/>
    <mergeCell ref="AF30:AF31"/>
    <mergeCell ref="Q30:Q31"/>
    <mergeCell ref="R30:R31"/>
    <mergeCell ref="S30:S31"/>
    <mergeCell ref="T30:T31"/>
    <mergeCell ref="Y30:Y31"/>
    <mergeCell ref="Z30:Z31"/>
    <mergeCell ref="H30:H31"/>
    <mergeCell ref="I30:I31"/>
    <mergeCell ref="M30:M31"/>
    <mergeCell ref="N30:N31"/>
    <mergeCell ref="O30:O31"/>
    <mergeCell ref="P30:P31"/>
    <mergeCell ref="B30:B31"/>
    <mergeCell ref="C30:C31"/>
    <mergeCell ref="D30:D31"/>
    <mergeCell ref="E30:E31"/>
    <mergeCell ref="F30:F31"/>
    <mergeCell ref="G30:G31"/>
    <mergeCell ref="BI17:BI18"/>
    <mergeCell ref="BJ17:BJ18"/>
    <mergeCell ref="BK17:BK18"/>
    <mergeCell ref="BL17:BL18"/>
    <mergeCell ref="BM17:BM18"/>
    <mergeCell ref="BN17:BN18"/>
    <mergeCell ref="AZ17:AZ18"/>
    <mergeCell ref="BA17:BA18"/>
    <mergeCell ref="BB17:BB18"/>
    <mergeCell ref="BC17:BC18"/>
    <mergeCell ref="BG17:BG18"/>
    <mergeCell ref="BH17:BH18"/>
    <mergeCell ref="AP17:AP18"/>
    <mergeCell ref="AQ17:AQ18"/>
    <mergeCell ref="AV17:AV18"/>
    <mergeCell ref="AW17:AW18"/>
    <mergeCell ref="AX17:AX18"/>
    <mergeCell ref="AY17:AY18"/>
    <mergeCell ref="AJ17:AJ18"/>
    <mergeCell ref="AK17:AK18"/>
    <mergeCell ref="AL17:AL18"/>
    <mergeCell ref="AM17:AM18"/>
    <mergeCell ref="AN17:AN18"/>
    <mergeCell ref="AO17:AO18"/>
    <mergeCell ref="AA17:AA18"/>
    <mergeCell ref="AB17:AB18"/>
    <mergeCell ref="AC17:AC18"/>
    <mergeCell ref="AD17:AD18"/>
    <mergeCell ref="AE17:AE18"/>
    <mergeCell ref="AF17:AF18"/>
    <mergeCell ref="Q17:Q18"/>
    <mergeCell ref="R17:R18"/>
    <mergeCell ref="S17:S18"/>
    <mergeCell ref="T17:T18"/>
    <mergeCell ref="Y17:Y18"/>
    <mergeCell ref="Z17:Z18"/>
    <mergeCell ref="H17:H18"/>
    <mergeCell ref="I17:I18"/>
    <mergeCell ref="M17:M18"/>
    <mergeCell ref="N17:N18"/>
    <mergeCell ref="O17:O18"/>
    <mergeCell ref="P17:P18"/>
    <mergeCell ref="B17:B18"/>
    <mergeCell ref="C17:C18"/>
    <mergeCell ref="D17:D18"/>
    <mergeCell ref="E17:E18"/>
    <mergeCell ref="F17:F18"/>
    <mergeCell ref="G17:G18"/>
    <mergeCell ref="BI15:BI16"/>
    <mergeCell ref="BJ15:BJ16"/>
    <mergeCell ref="BK15:BK16"/>
    <mergeCell ref="BL15:BL16"/>
    <mergeCell ref="BM15:BM16"/>
    <mergeCell ref="BN15:BN16"/>
    <mergeCell ref="AZ15:AZ16"/>
    <mergeCell ref="BA15:BA16"/>
    <mergeCell ref="BB15:BB16"/>
    <mergeCell ref="BC15:BC16"/>
    <mergeCell ref="BG15:BG16"/>
    <mergeCell ref="BH15:BH16"/>
    <mergeCell ref="AP15:AP16"/>
    <mergeCell ref="AQ15:AQ16"/>
    <mergeCell ref="AV15:AV16"/>
    <mergeCell ref="AW15:AW16"/>
    <mergeCell ref="AX15:AX16"/>
    <mergeCell ref="AY15:AY16"/>
    <mergeCell ref="AJ15:AJ16"/>
    <mergeCell ref="AK15:AK16"/>
    <mergeCell ref="AL15:AL16"/>
    <mergeCell ref="AM15:AM16"/>
    <mergeCell ref="AN15:AN16"/>
    <mergeCell ref="AO15:AO16"/>
    <mergeCell ref="AA15:AA16"/>
    <mergeCell ref="AB15:AB16"/>
    <mergeCell ref="AC15:AC16"/>
    <mergeCell ref="AD15:AD16"/>
    <mergeCell ref="AE15:AE16"/>
    <mergeCell ref="AF15:AF16"/>
    <mergeCell ref="Q15:Q16"/>
    <mergeCell ref="R15:R16"/>
    <mergeCell ref="S15:S16"/>
    <mergeCell ref="T15:T16"/>
    <mergeCell ref="Y15:Y16"/>
    <mergeCell ref="Z15:Z16"/>
    <mergeCell ref="H15:H16"/>
    <mergeCell ref="I15:I16"/>
    <mergeCell ref="M15:M16"/>
    <mergeCell ref="N15:N16"/>
    <mergeCell ref="O15:O16"/>
    <mergeCell ref="P15:P16"/>
    <mergeCell ref="B15:B16"/>
    <mergeCell ref="C15:C16"/>
    <mergeCell ref="D15:D16"/>
    <mergeCell ref="E15:E16"/>
    <mergeCell ref="F15:F16"/>
    <mergeCell ref="G15:G16"/>
    <mergeCell ref="BI13:BI14"/>
    <mergeCell ref="BJ13:BJ14"/>
    <mergeCell ref="BK13:BK14"/>
    <mergeCell ref="BL13:BL14"/>
    <mergeCell ref="BM13:BM14"/>
    <mergeCell ref="BN13:BN14"/>
    <mergeCell ref="AZ13:AZ14"/>
    <mergeCell ref="BA13:BA14"/>
    <mergeCell ref="BB13:BB14"/>
    <mergeCell ref="BC13:BC14"/>
    <mergeCell ref="BG13:BG14"/>
    <mergeCell ref="BH13:BH14"/>
    <mergeCell ref="AP13:AP14"/>
    <mergeCell ref="AQ13:AQ14"/>
    <mergeCell ref="AV13:AV14"/>
    <mergeCell ref="AW13:AW14"/>
    <mergeCell ref="AX13:AX14"/>
    <mergeCell ref="AY13:AY14"/>
    <mergeCell ref="AJ13:AJ14"/>
    <mergeCell ref="AK13:AK14"/>
    <mergeCell ref="AL13:AL14"/>
    <mergeCell ref="AM13:AM14"/>
    <mergeCell ref="AN13:AN14"/>
    <mergeCell ref="AO13:AO14"/>
    <mergeCell ref="AA13:AA14"/>
    <mergeCell ref="AB13:AB14"/>
    <mergeCell ref="AC13:AC14"/>
    <mergeCell ref="AD13:AD14"/>
    <mergeCell ref="AE13:AE14"/>
    <mergeCell ref="AF13:AF14"/>
    <mergeCell ref="Q13:Q14"/>
    <mergeCell ref="R13:R14"/>
    <mergeCell ref="S13:S14"/>
    <mergeCell ref="T13:T14"/>
    <mergeCell ref="Y13:Y14"/>
    <mergeCell ref="Z13:Z14"/>
    <mergeCell ref="H13:H14"/>
    <mergeCell ref="I13:I14"/>
    <mergeCell ref="M13:M14"/>
    <mergeCell ref="N13:N14"/>
    <mergeCell ref="O13:O14"/>
    <mergeCell ref="P13:P14"/>
    <mergeCell ref="B5:E5"/>
    <mergeCell ref="G5:J5"/>
    <mergeCell ref="Y5:AB5"/>
    <mergeCell ref="AV5:AY5"/>
    <mergeCell ref="B13:B14"/>
    <mergeCell ref="C13:C14"/>
    <mergeCell ref="D13:D14"/>
    <mergeCell ref="E13:E14"/>
    <mergeCell ref="F13:F14"/>
    <mergeCell ref="G13:G14"/>
    <mergeCell ref="BA3:BF3"/>
    <mergeCell ref="B4:E4"/>
    <mergeCell ref="G4:J4"/>
    <mergeCell ref="N4:S4"/>
    <mergeCell ref="Y4:AB4"/>
    <mergeCell ref="AV4:AY4"/>
    <mergeCell ref="B3:E3"/>
    <mergeCell ref="G3:L3"/>
    <mergeCell ref="M3:S3"/>
    <mergeCell ref="Y3:AB3"/>
    <mergeCell ref="AD3:AI3"/>
    <mergeCell ref="AV3:AY3"/>
  </mergeCells>
  <phoneticPr fontId="2"/>
  <conditionalFormatting sqref="C12:I12 C29:I29 C46:I46 C63:I63 C80:I80">
    <cfRule type="containsText" dxfId="516" priority="507" operator="containsText" text="土">
      <formula>NOT(ISERROR(SEARCH("土",C12)))</formula>
    </cfRule>
  </conditionalFormatting>
  <conditionalFormatting sqref="C15:I18">
    <cfRule type="containsText" dxfId="515" priority="505" operator="containsText" text="休">
      <formula>NOT(ISERROR(SEARCH("休",C15)))</formula>
    </cfRule>
    <cfRule type="containsText" dxfId="514" priority="517" operator="containsText" text="雨">
      <formula>NOT(ISERROR(SEARCH("雨",C15)))</formula>
    </cfRule>
  </conditionalFormatting>
  <conditionalFormatting sqref="E32:I35">
    <cfRule type="containsText" dxfId="513" priority="185" operator="containsText" text="雨">
      <formula>NOT(ISERROR(SEARCH("雨",E32)))</formula>
    </cfRule>
    <cfRule type="containsText" dxfId="512" priority="516" operator="containsText" text="休">
      <formula>NOT(ISERROR(SEARCH("休",E32)))</formula>
    </cfRule>
  </conditionalFormatting>
  <conditionalFormatting sqref="E49:I52">
    <cfRule type="containsText" dxfId="510" priority="514" operator="containsText" text="休">
      <formula>NOT(ISERROR(SEARCH("休",E49)))</formula>
    </cfRule>
    <cfRule type="containsText" dxfId="511" priority="515" operator="containsText" text="雨">
      <formula>NOT(ISERROR(SEARCH("雨",E49)))</formula>
    </cfRule>
  </conditionalFormatting>
  <conditionalFormatting sqref="E66:I69">
    <cfRule type="containsText" dxfId="508" priority="512" operator="containsText" text="休">
      <formula>NOT(ISERROR(SEARCH("休",E66)))</formula>
    </cfRule>
    <cfRule type="containsText" dxfId="509" priority="513" operator="containsText" text="雨">
      <formula>NOT(ISERROR(SEARCH("雨",E66)))</formula>
    </cfRule>
  </conditionalFormatting>
  <conditionalFormatting sqref="E83:I86">
    <cfRule type="containsText" dxfId="506" priority="510" operator="containsText" text="休">
      <formula>NOT(ISERROR(SEARCH("休",E83)))</formula>
    </cfRule>
    <cfRule type="containsText" dxfId="507" priority="511" operator="containsText" text="雨">
      <formula>NOT(ISERROR(SEARCH("雨",E83)))</formula>
    </cfRule>
  </conditionalFormatting>
  <conditionalFormatting sqref="E100:I103">
    <cfRule type="containsText" dxfId="504" priority="503" operator="containsText" text="休">
      <formula>NOT(ISERROR(SEARCH("休",E100)))</formula>
    </cfRule>
    <cfRule type="containsText" dxfId="505" priority="504" operator="containsText" text="雨">
      <formula>NOT(ISERROR(SEARCH("雨",E100)))</formula>
    </cfRule>
  </conditionalFormatting>
  <conditionalFormatting sqref="E117:I120">
    <cfRule type="containsText" dxfId="503" priority="490" operator="containsText" text="休">
      <formula>NOT(ISERROR(SEARCH("休",E117)))</formula>
    </cfRule>
    <cfRule type="containsText" dxfId="502" priority="491" operator="containsText" text="雨">
      <formula>NOT(ISERROR(SEARCH("雨",E117)))</formula>
    </cfRule>
  </conditionalFormatting>
  <conditionalFormatting sqref="E134:I137">
    <cfRule type="containsText" dxfId="501" priority="489" operator="containsText" text="休">
      <formula>NOT(ISERROR(SEARCH("休",E134)))</formula>
    </cfRule>
  </conditionalFormatting>
  <conditionalFormatting sqref="C149:I149">
    <cfRule type="containsText" dxfId="500" priority="486" operator="containsText" text="土,日">
      <formula>NOT(ISERROR(SEARCH("土,日",C149)))</formula>
    </cfRule>
  </conditionalFormatting>
  <conditionalFormatting sqref="C152:I155">
    <cfRule type="containsText" dxfId="498" priority="487" operator="containsText" text="休">
      <formula>NOT(ISERROR(SEARCH("休",C152)))</formula>
    </cfRule>
    <cfRule type="containsText" dxfId="499" priority="488" operator="containsText" text="休">
      <formula>NOT(ISERROR(SEARCH("休",C152)))</formula>
    </cfRule>
  </conditionalFormatting>
  <conditionalFormatting sqref="H12 H29 H46 H63 H80 H97 H114 H131 S12 S29 S46 S63 S80 S97 S114 S131">
    <cfRule type="containsText" dxfId="497" priority="418" operator="containsText" text="土">
      <formula>NOT(ISERROR(SEARCH("土",H12)))</formula>
    </cfRule>
  </conditionalFormatting>
  <conditionalFormatting sqref="H12">
    <cfRule type="containsText" dxfId="496" priority="506" operator="containsText" text="土">
      <formula>NOT(ISERROR(SEARCH("土",H12)))</formula>
    </cfRule>
  </conditionalFormatting>
  <conditionalFormatting sqref="H36:H39">
    <cfRule type="containsText" dxfId="494" priority="415" operator="containsText" text="休">
      <formula>NOT(ISERROR(SEARCH("休",H36)))</formula>
    </cfRule>
    <cfRule type="containsText" dxfId="495" priority="416" operator="containsText" text="休">
      <formula>NOT(ISERROR(SEARCH("休",H36)))</formula>
    </cfRule>
  </conditionalFormatting>
  <conditionalFormatting sqref="H53:H56">
    <cfRule type="containsText" dxfId="493" priority="363" operator="containsText" text="休">
      <formula>NOT(ISERROR(SEARCH("休",H53)))</formula>
    </cfRule>
    <cfRule type="containsText" dxfId="492" priority="364" operator="containsText" text="休">
      <formula>NOT(ISERROR(SEARCH("休",H53)))</formula>
    </cfRule>
    <cfRule type="containsText" dxfId="491" priority="365" operator="containsText" text="休">
      <formula>NOT(ISERROR(SEARCH("休",H53)))</formula>
    </cfRule>
    <cfRule type="containsText" dxfId="490" priority="366" operator="containsText" text="休">
      <formula>NOT(ISERROR(SEARCH("休",H53)))</formula>
    </cfRule>
    <cfRule type="containsText" dxfId="489" priority="367" operator="containsText" text="休">
      <formula>NOT(ISERROR(SEARCH("休",H53)))</formula>
    </cfRule>
  </conditionalFormatting>
  <conditionalFormatting sqref="H70:H73">
    <cfRule type="containsText" dxfId="484" priority="333" operator="containsText" text="休">
      <formula>NOT(ISERROR(SEARCH("休",H70)))</formula>
    </cfRule>
    <cfRule type="containsText" dxfId="485" priority="334" operator="containsText" text="休">
      <formula>NOT(ISERROR(SEARCH("休",H70)))</formula>
    </cfRule>
    <cfRule type="containsText" dxfId="486" priority="335" operator="containsText" text="休">
      <formula>NOT(ISERROR(SEARCH("休",H70)))</formula>
    </cfRule>
    <cfRule type="containsText" dxfId="487" priority="336" operator="containsText" text="休">
      <formula>NOT(ISERROR(SEARCH("休",H70)))</formula>
    </cfRule>
    <cfRule type="containsText" dxfId="488" priority="337" operator="containsText" text="休">
      <formula>NOT(ISERROR(SEARCH("休",H70)))</formula>
    </cfRule>
  </conditionalFormatting>
  <conditionalFormatting sqref="H87:H90">
    <cfRule type="containsText" dxfId="482" priority="303" operator="containsText" text="休">
      <formula>NOT(ISERROR(SEARCH("休",H87)))</formula>
    </cfRule>
    <cfRule type="containsText" dxfId="480" priority="304" operator="containsText" text="休">
      <formula>NOT(ISERROR(SEARCH("休",H87)))</formula>
    </cfRule>
    <cfRule type="containsText" dxfId="479" priority="305" operator="containsText" text="休">
      <formula>NOT(ISERROR(SEARCH("休",H87)))</formula>
    </cfRule>
    <cfRule type="containsText" dxfId="481" priority="306" operator="containsText" text="休">
      <formula>NOT(ISERROR(SEARCH("休",H87)))</formula>
    </cfRule>
    <cfRule type="containsText" dxfId="483" priority="307" operator="containsText" text="休">
      <formula>NOT(ISERROR(SEARCH("休",H87)))</formula>
    </cfRule>
  </conditionalFormatting>
  <conditionalFormatting sqref="H104:H107">
    <cfRule type="containsText" dxfId="478" priority="258" operator="containsText" text="休">
      <formula>NOT(ISERROR(SEARCH("休",H104)))</formula>
    </cfRule>
    <cfRule type="containsText" dxfId="477" priority="259" operator="containsText" text="休">
      <formula>NOT(ISERROR(SEARCH("休",H104)))</formula>
    </cfRule>
    <cfRule type="containsText" dxfId="476" priority="260" operator="containsText" text="休">
      <formula>NOT(ISERROR(SEARCH("休",H104)))</formula>
    </cfRule>
    <cfRule type="containsText" dxfId="475" priority="261" operator="containsText" text="休">
      <formula>NOT(ISERROR(SEARCH("休",H104)))</formula>
    </cfRule>
    <cfRule type="containsText" dxfId="474" priority="262" operator="containsText" text="休">
      <formula>NOT(ISERROR(SEARCH("休",H104)))</formula>
    </cfRule>
  </conditionalFormatting>
  <conditionalFormatting sqref="H121:H124">
    <cfRule type="containsText" dxfId="470" priority="243" operator="containsText" text="休">
      <formula>NOT(ISERROR(SEARCH("休",H121)))</formula>
    </cfRule>
    <cfRule type="containsText" dxfId="469" priority="244" operator="containsText" text="休">
      <formula>NOT(ISERROR(SEARCH("休",H121)))</formula>
    </cfRule>
    <cfRule type="containsText" dxfId="473" priority="245" operator="containsText" text="休">
      <formula>NOT(ISERROR(SEARCH("休",H121)))</formula>
    </cfRule>
    <cfRule type="containsText" dxfId="472" priority="246" operator="containsText" text="休">
      <formula>NOT(ISERROR(SEARCH("休",H121)))</formula>
    </cfRule>
    <cfRule type="containsText" dxfId="471" priority="247" operator="containsText" text="休">
      <formula>NOT(ISERROR(SEARCH("休",H121)))</formula>
    </cfRule>
  </conditionalFormatting>
  <conditionalFormatting sqref="H138:H141">
    <cfRule type="containsText" dxfId="467" priority="213" operator="containsText" text="休">
      <formula>NOT(ISERROR(SEARCH("休",H138)))</formula>
    </cfRule>
    <cfRule type="containsText" dxfId="466" priority="214" operator="containsText" text="休">
      <formula>NOT(ISERROR(SEARCH("休",H138)))</formula>
    </cfRule>
    <cfRule type="containsText" dxfId="468" priority="215" operator="containsText" text="休">
      <formula>NOT(ISERROR(SEARCH("休",H138)))</formula>
    </cfRule>
    <cfRule type="containsText" dxfId="465" priority="216" operator="containsText" text="休">
      <formula>NOT(ISERROR(SEARCH("休",H138)))</formula>
    </cfRule>
    <cfRule type="containsText" dxfId="464" priority="217" operator="containsText" text="休">
      <formula>NOT(ISERROR(SEARCH("休",H138)))</formula>
    </cfRule>
  </conditionalFormatting>
  <conditionalFormatting sqref="H152:I155">
    <cfRule type="containsText" dxfId="463" priority="485" operator="containsText" text="休">
      <formula>NOT(ISERROR(SEARCH("休",H152)))</formula>
    </cfRule>
  </conditionalFormatting>
  <conditionalFormatting sqref="I12 I29 I46 I63 I80 I97 I114 I131 T12 T29 T46 T63 T80 T97 T114 T131">
    <cfRule type="containsText" dxfId="462" priority="417" operator="containsText" text="日">
      <formula>NOT(ISERROR(SEARCH("日",I12)))</formula>
    </cfRule>
  </conditionalFormatting>
  <conditionalFormatting sqref="P15:T18">
    <cfRule type="containsText" dxfId="461" priority="508" operator="containsText" text="休">
      <formula>NOT(ISERROR(SEARCH("休",P15)))</formula>
    </cfRule>
    <cfRule type="containsText" dxfId="460" priority="509" operator="containsText" text="雨">
      <formula>NOT(ISERROR(SEARCH("雨",P15)))</formula>
    </cfRule>
  </conditionalFormatting>
  <conditionalFormatting sqref="P32:T35">
    <cfRule type="containsText" dxfId="459" priority="501" operator="containsText" text="休">
      <formula>NOT(ISERROR(SEARCH("休",P32)))</formula>
    </cfRule>
    <cfRule type="containsText" dxfId="458" priority="502" operator="containsText" text="雨">
      <formula>NOT(ISERROR(SEARCH("雨",P32)))</formula>
    </cfRule>
  </conditionalFormatting>
  <conditionalFormatting sqref="P49:T52">
    <cfRule type="containsText" dxfId="456" priority="499" operator="containsText" text="休">
      <formula>NOT(ISERROR(SEARCH("休",P49)))</formula>
    </cfRule>
    <cfRule type="containsText" dxfId="457" priority="500" operator="containsText" text="雨">
      <formula>NOT(ISERROR(SEARCH("雨",P49)))</formula>
    </cfRule>
  </conditionalFormatting>
  <conditionalFormatting sqref="P66:T69 N70:R73 T70:T73 N74:T74">
    <cfRule type="containsText" dxfId="455" priority="498" operator="containsText" text="雨">
      <formula>NOT(ISERROR(SEARCH("雨",N66)))</formula>
    </cfRule>
  </conditionalFormatting>
  <conditionalFormatting sqref="P83:T86">
    <cfRule type="containsText" dxfId="454" priority="496" operator="containsText" text="休">
      <formula>NOT(ISERROR(SEARCH("休",P83)))</formula>
    </cfRule>
    <cfRule type="containsText" dxfId="453" priority="497" operator="containsText" text="雨">
      <formula>NOT(ISERROR(SEARCH("雨",P83)))</formula>
    </cfRule>
  </conditionalFormatting>
  <conditionalFormatting sqref="P100:T103">
    <cfRule type="containsText" dxfId="452" priority="494" operator="containsText" text="休">
      <formula>NOT(ISERROR(SEARCH("休",P100)))</formula>
    </cfRule>
    <cfRule type="containsText" dxfId="451" priority="495" operator="containsText" text="雨">
      <formula>NOT(ISERROR(SEARCH("雨",P100)))</formula>
    </cfRule>
  </conditionalFormatting>
  <conditionalFormatting sqref="P117:T120">
    <cfRule type="containsText" dxfId="450" priority="483" operator="containsText" text="休">
      <formula>NOT(ISERROR(SEARCH("休",P117)))</formula>
    </cfRule>
    <cfRule type="containsText" dxfId="449" priority="484" operator="containsText" text="雨">
      <formula>NOT(ISERROR(SEARCH("雨",P117)))</formula>
    </cfRule>
  </conditionalFormatting>
  <conditionalFormatting sqref="P134:T137">
    <cfRule type="containsText" dxfId="447" priority="481" operator="containsText" text="休">
      <formula>NOT(ISERROR(SEARCH("休",P134)))</formula>
    </cfRule>
    <cfRule type="containsText" dxfId="448" priority="482" operator="containsText" text="雨">
      <formula>NOT(ISERROR(SEARCH("雨",P134)))</formula>
    </cfRule>
  </conditionalFormatting>
  <conditionalFormatting sqref="S19:S22">
    <cfRule type="containsText" dxfId="446" priority="413" operator="containsText" text="休">
      <formula>NOT(ISERROR(SEARCH("休",S19)))</formula>
    </cfRule>
    <cfRule type="containsText" dxfId="445" priority="414" operator="containsText" text="休">
      <formula>NOT(ISERROR(SEARCH("休",S19)))</formula>
    </cfRule>
  </conditionalFormatting>
  <conditionalFormatting sqref="S36:S39">
    <cfRule type="containsText" dxfId="444" priority="388" operator="containsText" text="休">
      <formula>NOT(ISERROR(SEARCH("休",S36)))</formula>
    </cfRule>
    <cfRule type="containsText" dxfId="440" priority="389" operator="containsText" text="休">
      <formula>NOT(ISERROR(SEARCH("休",S36)))</formula>
    </cfRule>
    <cfRule type="containsText" dxfId="443" priority="390" operator="containsText" text="休">
      <formula>NOT(ISERROR(SEARCH("休",S36)))</formula>
    </cfRule>
    <cfRule type="containsText" dxfId="441" priority="391" operator="containsText" text="休">
      <formula>NOT(ISERROR(SEARCH("休",S36)))</formula>
    </cfRule>
    <cfRule type="containsText" dxfId="442" priority="392" operator="containsText" text="休">
      <formula>NOT(ISERROR(SEARCH("休",S36)))</formula>
    </cfRule>
  </conditionalFormatting>
  <conditionalFormatting sqref="S53:S56">
    <cfRule type="containsText" dxfId="437" priority="358" operator="containsText" text="休">
      <formula>NOT(ISERROR(SEARCH("休",S53)))</formula>
    </cfRule>
    <cfRule type="containsText" dxfId="439" priority="359" operator="containsText" text="休">
      <formula>NOT(ISERROR(SEARCH("休",S53)))</formula>
    </cfRule>
    <cfRule type="containsText" dxfId="438" priority="360" operator="containsText" text="休">
      <formula>NOT(ISERROR(SEARCH("休",S53)))</formula>
    </cfRule>
    <cfRule type="containsText" dxfId="436" priority="361" operator="containsText" text="休">
      <formula>NOT(ISERROR(SEARCH("休",S53)))</formula>
    </cfRule>
    <cfRule type="containsText" dxfId="435" priority="362" operator="containsText" text="休">
      <formula>NOT(ISERROR(SEARCH("休",S53)))</formula>
    </cfRule>
  </conditionalFormatting>
  <conditionalFormatting sqref="S70:S73">
    <cfRule type="containsText" dxfId="432" priority="328" operator="containsText" text="休">
      <formula>NOT(ISERROR(SEARCH("休",S70)))</formula>
    </cfRule>
    <cfRule type="containsText" dxfId="433" priority="329" operator="containsText" text="休">
      <formula>NOT(ISERROR(SEARCH("休",S70)))</formula>
    </cfRule>
    <cfRule type="containsText" dxfId="431" priority="331" operator="containsText" text="休">
      <formula>NOT(ISERROR(SEARCH("休",S70)))</formula>
    </cfRule>
    <cfRule type="containsText" dxfId="434" priority="332" operator="containsText" text="休">
      <formula>NOT(ISERROR(SEARCH("休",S70)))</formula>
    </cfRule>
  </conditionalFormatting>
  <conditionalFormatting sqref="S87:S90">
    <cfRule type="containsText" dxfId="430" priority="298" operator="containsText" text="休">
      <formula>NOT(ISERROR(SEARCH("休",S87)))</formula>
    </cfRule>
    <cfRule type="containsText" dxfId="427" priority="299" operator="containsText" text="休">
      <formula>NOT(ISERROR(SEARCH("休",S87)))</formula>
    </cfRule>
    <cfRule type="containsText" dxfId="429" priority="301" operator="containsText" text="休">
      <formula>NOT(ISERROR(SEARCH("休",S87)))</formula>
    </cfRule>
    <cfRule type="containsText" dxfId="428" priority="302" operator="containsText" text="休">
      <formula>NOT(ISERROR(SEARCH("休",S87)))</formula>
    </cfRule>
  </conditionalFormatting>
  <conditionalFormatting sqref="S104:S107">
    <cfRule type="containsText" dxfId="422" priority="253" operator="containsText" text="休">
      <formula>NOT(ISERROR(SEARCH("休",S104)))</formula>
    </cfRule>
    <cfRule type="containsText" dxfId="426" priority="254" operator="containsText" text="休">
      <formula>NOT(ISERROR(SEARCH("休",S104)))</formula>
    </cfRule>
    <cfRule type="containsText" dxfId="425" priority="255" operator="containsText" text="休">
      <formula>NOT(ISERROR(SEARCH("休",S104)))</formula>
    </cfRule>
    <cfRule type="containsText" dxfId="423" priority="256" operator="containsText" text="休">
      <formula>NOT(ISERROR(SEARCH("休",S104)))</formula>
    </cfRule>
    <cfRule type="containsText" dxfId="424" priority="257" operator="containsText" text="休">
      <formula>NOT(ISERROR(SEARCH("休",S104)))</formula>
    </cfRule>
  </conditionalFormatting>
  <conditionalFormatting sqref="S121:S124">
    <cfRule type="containsText" dxfId="418" priority="238" operator="containsText" text="休">
      <formula>NOT(ISERROR(SEARCH("休",S121)))</formula>
    </cfRule>
    <cfRule type="containsText" dxfId="421" priority="239" operator="containsText" text="休">
      <formula>NOT(ISERROR(SEARCH("休",S121)))</formula>
    </cfRule>
    <cfRule type="containsText" dxfId="420" priority="241" operator="containsText" text="休">
      <formula>NOT(ISERROR(SEARCH("休",S121)))</formula>
    </cfRule>
    <cfRule type="containsText" dxfId="419" priority="242" operator="containsText" text="休">
      <formula>NOT(ISERROR(SEARCH("休",S121)))</formula>
    </cfRule>
  </conditionalFormatting>
  <conditionalFormatting sqref="S138:S141">
    <cfRule type="containsText" dxfId="416" priority="208" operator="containsText" text="休">
      <formula>NOT(ISERROR(SEARCH("休",S138)))</formula>
    </cfRule>
    <cfRule type="containsText" dxfId="417" priority="209" operator="containsText" text="休">
      <formula>NOT(ISERROR(SEARCH("休",S138)))</formula>
    </cfRule>
    <cfRule type="containsText" dxfId="414" priority="211" operator="containsText" text="休">
      <formula>NOT(ISERROR(SEARCH("休",S138)))</formula>
    </cfRule>
    <cfRule type="containsText" dxfId="415" priority="212" operator="containsText" text="休">
      <formula>NOT(ISERROR(SEARCH("休",S138)))</formula>
    </cfRule>
  </conditionalFormatting>
  <conditionalFormatting sqref="S66:T74">
    <cfRule type="containsText" dxfId="413" priority="330" operator="containsText" text="休">
      <formula>NOT(ISERROR(SEARCH("休",S66)))</formula>
    </cfRule>
  </conditionalFormatting>
  <conditionalFormatting sqref="S87:T91">
    <cfRule type="containsText" dxfId="412" priority="300" operator="containsText" text="休">
      <formula>NOT(ISERROR(SEARCH("休",S87)))</formula>
    </cfRule>
  </conditionalFormatting>
  <conditionalFormatting sqref="S121:T125">
    <cfRule type="containsText" dxfId="411" priority="240" operator="containsText" text="休">
      <formula>NOT(ISERROR(SEARCH("休",S121)))</formula>
    </cfRule>
  </conditionalFormatting>
  <conditionalFormatting sqref="S138:T142">
    <cfRule type="containsText" dxfId="410" priority="210" operator="containsText" text="休">
      <formula>NOT(ISERROR(SEARCH("休",S138)))</formula>
    </cfRule>
  </conditionalFormatting>
  <conditionalFormatting sqref="U3">
    <cfRule type="containsText" dxfId="408" priority="186" operator="containsText" text="未達成">
      <formula>NOT(ISERROR(SEARCH("未達成",U3)))</formula>
    </cfRule>
    <cfRule type="containsText" dxfId="409" priority="187" operator="containsText" text="達成">
      <formula>NOT(ISERROR(SEARCH("達成",U3)))</formula>
    </cfRule>
  </conditionalFormatting>
  <conditionalFormatting sqref="Z15:AF18">
    <cfRule type="containsText" dxfId="406" priority="479" operator="containsText" text="休">
      <formula>NOT(ISERROR(SEARCH("休",Z15)))</formula>
    </cfRule>
    <cfRule type="containsText" dxfId="407" priority="480" operator="containsText" text="雨">
      <formula>NOT(ISERROR(SEARCH("雨",Z15)))</formula>
    </cfRule>
  </conditionalFormatting>
  <conditionalFormatting sqref="Z32:AF35">
    <cfRule type="containsText" dxfId="405" priority="492" operator="containsText" text="休">
      <formula>NOT(ISERROR(SEARCH("休",Z32)))</formula>
    </cfRule>
    <cfRule type="containsText" dxfId="404" priority="493" operator="containsText" text="雨">
      <formula>NOT(ISERROR(SEARCH("雨",Z32)))</formula>
    </cfRule>
  </conditionalFormatting>
  <conditionalFormatting sqref="Z49:AF52">
    <cfRule type="containsText" dxfId="402" priority="477" operator="containsText" text="休">
      <formula>NOT(ISERROR(SEARCH("休",Z49)))</formula>
    </cfRule>
    <cfRule type="containsText" dxfId="403" priority="478" operator="containsText" text="雨">
      <formula>NOT(ISERROR(SEARCH("雨",Z49)))</formula>
    </cfRule>
  </conditionalFormatting>
  <conditionalFormatting sqref="Z66:AF69">
    <cfRule type="containsText" dxfId="401" priority="475" operator="containsText" text="休">
      <formula>NOT(ISERROR(SEARCH("休",Z66)))</formula>
    </cfRule>
    <cfRule type="containsText" dxfId="400" priority="476" operator="containsText" text="雨">
      <formula>NOT(ISERROR(SEARCH("雨",Z66)))</formula>
    </cfRule>
  </conditionalFormatting>
  <conditionalFormatting sqref="Z83:AF86">
    <cfRule type="containsText" dxfId="398" priority="473" operator="containsText" text="休">
      <formula>NOT(ISERROR(SEARCH("休",Z83)))</formula>
    </cfRule>
    <cfRule type="containsText" dxfId="399" priority="474" operator="containsText" text="雨">
      <formula>NOT(ISERROR(SEARCH("雨",Z83)))</formula>
    </cfRule>
  </conditionalFormatting>
  <conditionalFormatting sqref="Z100:AF103">
    <cfRule type="containsText" dxfId="397" priority="471" operator="containsText" text="休">
      <formula>NOT(ISERROR(SEARCH("休",Z100)))</formula>
    </cfRule>
    <cfRule type="containsText" dxfId="396" priority="472" operator="containsText" text="雨">
      <formula>NOT(ISERROR(SEARCH("雨",Z100)))</formula>
    </cfRule>
  </conditionalFormatting>
  <conditionalFormatting sqref="Z117:AF120">
    <cfRule type="containsText" dxfId="394" priority="469" operator="containsText" text="休">
      <formula>NOT(ISERROR(SEARCH("休",Z117)))</formula>
    </cfRule>
    <cfRule type="containsText" dxfId="395" priority="470" operator="containsText" text="雨">
      <formula>NOT(ISERROR(SEARCH("雨",Z117)))</formula>
    </cfRule>
  </conditionalFormatting>
  <conditionalFormatting sqref="Z134:AF135">
    <cfRule type="containsText" dxfId="393" priority="467" operator="containsText" text="休">
      <formula>NOT(ISERROR(SEARCH("休",Z134)))</formula>
    </cfRule>
  </conditionalFormatting>
  <conditionalFormatting sqref="Z134:AF137">
    <cfRule type="containsText" dxfId="392" priority="468" operator="containsText" text="雨">
      <formula>NOT(ISERROR(SEARCH("雨",Z134)))</formula>
    </cfRule>
  </conditionalFormatting>
  <conditionalFormatting sqref="AE19:AE22">
    <cfRule type="containsText" dxfId="391" priority="408" operator="containsText" text="休">
      <formula>NOT(ISERROR(SEARCH("休",AE19)))</formula>
    </cfRule>
    <cfRule type="containsText" dxfId="390" priority="409" operator="containsText" text="休">
      <formula>NOT(ISERROR(SEARCH("休",AE19)))</formula>
    </cfRule>
    <cfRule type="containsText" dxfId="389" priority="411" operator="containsText" text="休">
      <formula>NOT(ISERROR(SEARCH("休",AE19)))</formula>
    </cfRule>
    <cfRule type="containsText" dxfId="388" priority="412" operator="containsText" text="休">
      <formula>NOT(ISERROR(SEARCH("休",AE19)))</formula>
    </cfRule>
  </conditionalFormatting>
  <conditionalFormatting sqref="AE36:AE39">
    <cfRule type="containsText" dxfId="386" priority="383" operator="containsText" text="休">
      <formula>NOT(ISERROR(SEARCH("休",AE36)))</formula>
    </cfRule>
    <cfRule type="containsText" dxfId="385" priority="384" operator="containsText" text="休">
      <formula>NOT(ISERROR(SEARCH("休",AE36)))</formula>
    </cfRule>
    <cfRule type="containsText" dxfId="387" priority="385" operator="containsText" text="休">
      <formula>NOT(ISERROR(SEARCH("休",AE36)))</formula>
    </cfRule>
    <cfRule type="containsText" dxfId="383" priority="386" operator="containsText" text="休">
      <formula>NOT(ISERROR(SEARCH("休",AE36)))</formula>
    </cfRule>
    <cfRule type="containsText" dxfId="384" priority="387" operator="containsText" text="休">
      <formula>NOT(ISERROR(SEARCH("休",AE36)))</formula>
    </cfRule>
  </conditionalFormatting>
  <conditionalFormatting sqref="AE53:AE56">
    <cfRule type="containsText" dxfId="381" priority="353" operator="containsText" text="休">
      <formula>NOT(ISERROR(SEARCH("休",AE53)))</formula>
    </cfRule>
    <cfRule type="containsText" dxfId="380" priority="354" operator="containsText" text="休">
      <formula>NOT(ISERROR(SEARCH("休",AE53)))</formula>
    </cfRule>
    <cfRule type="containsText" dxfId="379" priority="355" operator="containsText" text="休">
      <formula>NOT(ISERROR(SEARCH("休",AE53)))</formula>
    </cfRule>
    <cfRule type="containsText" dxfId="378" priority="356" operator="containsText" text="休">
      <formula>NOT(ISERROR(SEARCH("休",AE53)))</formula>
    </cfRule>
    <cfRule type="containsText" dxfId="382" priority="357" operator="containsText" text="休">
      <formula>NOT(ISERROR(SEARCH("休",AE53)))</formula>
    </cfRule>
  </conditionalFormatting>
  <conditionalFormatting sqref="AE70:AE73">
    <cfRule type="containsText" dxfId="373" priority="323" operator="containsText" text="休">
      <formula>NOT(ISERROR(SEARCH("休",AE70)))</formula>
    </cfRule>
    <cfRule type="containsText" dxfId="374" priority="324" operator="containsText" text="休">
      <formula>NOT(ISERROR(SEARCH("休",AE70)))</formula>
    </cfRule>
    <cfRule type="containsText" dxfId="375" priority="325" operator="containsText" text="休">
      <formula>NOT(ISERROR(SEARCH("休",AE70)))</formula>
    </cfRule>
    <cfRule type="containsText" dxfId="376" priority="326" operator="containsText" text="休">
      <formula>NOT(ISERROR(SEARCH("休",AE70)))</formula>
    </cfRule>
    <cfRule type="containsText" dxfId="377" priority="327" operator="containsText" text="休">
      <formula>NOT(ISERROR(SEARCH("休",AE70)))</formula>
    </cfRule>
  </conditionalFormatting>
  <conditionalFormatting sqref="AE87:AE90">
    <cfRule type="containsText" dxfId="372" priority="293" operator="containsText" text="休">
      <formula>NOT(ISERROR(SEARCH("休",AE87)))</formula>
    </cfRule>
    <cfRule type="containsText" dxfId="369" priority="294" operator="containsText" text="休">
      <formula>NOT(ISERROR(SEARCH("休",AE87)))</formula>
    </cfRule>
    <cfRule type="containsText" dxfId="370" priority="295" operator="containsText" text="休">
      <formula>NOT(ISERROR(SEARCH("休",AE87)))</formula>
    </cfRule>
    <cfRule type="containsText" dxfId="368" priority="296" operator="containsText" text="休">
      <formula>NOT(ISERROR(SEARCH("休",AE87)))</formula>
    </cfRule>
    <cfRule type="containsText" dxfId="371" priority="297" operator="containsText" text="休">
      <formula>NOT(ISERROR(SEARCH("休",AE87)))</formula>
    </cfRule>
  </conditionalFormatting>
  <conditionalFormatting sqref="AE104:AE107">
    <cfRule type="containsText" dxfId="367" priority="248" operator="containsText" text="休">
      <formula>NOT(ISERROR(SEARCH("休",AE104)))</formula>
    </cfRule>
    <cfRule type="containsText" dxfId="363" priority="249" operator="containsText" text="休">
      <formula>NOT(ISERROR(SEARCH("休",AE104)))</formula>
    </cfRule>
    <cfRule type="containsText" dxfId="364" priority="250" operator="containsText" text="休">
      <formula>NOT(ISERROR(SEARCH("休",AE104)))</formula>
    </cfRule>
    <cfRule type="containsText" dxfId="365" priority="251" operator="containsText" text="休">
      <formula>NOT(ISERROR(SEARCH("休",AE104)))</formula>
    </cfRule>
    <cfRule type="containsText" dxfId="366" priority="252" operator="containsText" text="休">
      <formula>NOT(ISERROR(SEARCH("休",AE104)))</formula>
    </cfRule>
  </conditionalFormatting>
  <conditionalFormatting sqref="AE121:AE124">
    <cfRule type="containsText" dxfId="361" priority="233" operator="containsText" text="休">
      <formula>NOT(ISERROR(SEARCH("休",AE121)))</formula>
    </cfRule>
    <cfRule type="containsText" dxfId="360" priority="234" operator="containsText" text="休">
      <formula>NOT(ISERROR(SEARCH("休",AE121)))</formula>
    </cfRule>
    <cfRule type="containsText" dxfId="362" priority="235" operator="containsText" text="休">
      <formula>NOT(ISERROR(SEARCH("休",AE121)))</formula>
    </cfRule>
    <cfRule type="containsText" dxfId="359" priority="236" operator="containsText" text="休">
      <formula>NOT(ISERROR(SEARCH("休",AE121)))</formula>
    </cfRule>
    <cfRule type="containsText" dxfId="358" priority="237" operator="containsText" text="休">
      <formula>NOT(ISERROR(SEARCH("休",AE121)))</formula>
    </cfRule>
  </conditionalFormatting>
  <conditionalFormatting sqref="AE138:AE141">
    <cfRule type="containsText" dxfId="354" priority="203" operator="containsText" text="休">
      <formula>NOT(ISERROR(SEARCH("休",AE138)))</formula>
    </cfRule>
    <cfRule type="containsText" dxfId="355" priority="204" operator="containsText" text="休">
      <formula>NOT(ISERROR(SEARCH("休",AE138)))</formula>
    </cfRule>
    <cfRule type="containsText" dxfId="353" priority="205" operator="containsText" text="休">
      <formula>NOT(ISERROR(SEARCH("休",AE138)))</formula>
    </cfRule>
    <cfRule type="containsText" dxfId="357" priority="206" operator="containsText" text="休">
      <formula>NOT(ISERROR(SEARCH("休",AE138)))</formula>
    </cfRule>
    <cfRule type="containsText" dxfId="356" priority="207" operator="containsText" text="休">
      <formula>NOT(ISERROR(SEARCH("休",AE138)))</formula>
    </cfRule>
  </conditionalFormatting>
  <conditionalFormatting sqref="AE19:AF23">
    <cfRule type="containsText" dxfId="352" priority="410" operator="containsText" text="休">
      <formula>NOT(ISERROR(SEARCH("休",AE19)))</formula>
    </cfRule>
  </conditionalFormatting>
  <conditionalFormatting sqref="AK15:AQ18">
    <cfRule type="containsText" dxfId="350" priority="465" operator="containsText" text="休">
      <formula>NOT(ISERROR(SEARCH("休",AK15)))</formula>
    </cfRule>
    <cfRule type="containsText" dxfId="351" priority="466" operator="containsText" text="雨">
      <formula>NOT(ISERROR(SEARCH("雨",AK15)))</formula>
    </cfRule>
  </conditionalFormatting>
  <conditionalFormatting sqref="AK32:AQ35">
    <cfRule type="containsText" dxfId="348" priority="463" operator="containsText" text="休">
      <formula>NOT(ISERROR(SEARCH("休",AK32)))</formula>
    </cfRule>
    <cfRule type="containsText" dxfId="349" priority="464" operator="containsText" text="雨">
      <formula>NOT(ISERROR(SEARCH("雨",AK32)))</formula>
    </cfRule>
  </conditionalFormatting>
  <conditionalFormatting sqref="AK49:AQ52">
    <cfRule type="containsText" dxfId="347" priority="461" operator="containsText" text="休">
      <formula>NOT(ISERROR(SEARCH("休",AK49)))</formula>
    </cfRule>
    <cfRule type="containsText" dxfId="346" priority="462" operator="containsText" text="雨">
      <formula>NOT(ISERROR(SEARCH("雨",AK49)))</formula>
    </cfRule>
  </conditionalFormatting>
  <conditionalFormatting sqref="AK66:AQ69">
    <cfRule type="containsText" dxfId="344" priority="459" operator="containsText" text="休">
      <formula>NOT(ISERROR(SEARCH("休",AK66)))</formula>
    </cfRule>
    <cfRule type="containsText" dxfId="345" priority="460" operator="containsText" text="雨">
      <formula>NOT(ISERROR(SEARCH("雨",AK66)))</formula>
    </cfRule>
  </conditionalFormatting>
  <conditionalFormatting sqref="AK83:AQ86">
    <cfRule type="containsText" dxfId="343" priority="457" operator="containsText" text="休">
      <formula>NOT(ISERROR(SEARCH("休",AK83)))</formula>
    </cfRule>
    <cfRule type="containsText" dxfId="342" priority="458" operator="containsText" text="雨">
      <formula>NOT(ISERROR(SEARCH("雨",AK83)))</formula>
    </cfRule>
  </conditionalFormatting>
  <conditionalFormatting sqref="AK100:AQ103">
    <cfRule type="containsText" dxfId="340" priority="455" operator="containsText" text="休">
      <formula>NOT(ISERROR(SEARCH("休",AK100)))</formula>
    </cfRule>
    <cfRule type="containsText" dxfId="341" priority="456" operator="containsText" text="雨">
      <formula>NOT(ISERROR(SEARCH("雨",AK100)))</formula>
    </cfRule>
  </conditionalFormatting>
  <conditionalFormatting sqref="AK117:AQ120">
    <cfRule type="containsText" dxfId="339" priority="453" operator="containsText" text="休">
      <formula>NOT(ISERROR(SEARCH("休",AK117)))</formula>
    </cfRule>
    <cfRule type="containsText" dxfId="338" priority="454" operator="containsText" text="雨">
      <formula>NOT(ISERROR(SEARCH("雨",AK117)))</formula>
    </cfRule>
  </conditionalFormatting>
  <conditionalFormatting sqref="AK134:AQ137">
    <cfRule type="containsText" dxfId="337" priority="451" operator="containsText" text="休">
      <formula>NOT(ISERROR(SEARCH("休",AK134)))</formula>
    </cfRule>
    <cfRule type="containsText" dxfId="336" priority="452" operator="containsText" text="雨">
      <formula>NOT(ISERROR(SEARCH("雨",AK134)))</formula>
    </cfRule>
  </conditionalFormatting>
  <conditionalFormatting sqref="AP19:AP22">
    <cfRule type="containsText" dxfId="335" priority="403" operator="containsText" text="休">
      <formula>NOT(ISERROR(SEARCH("休",AP19)))</formula>
    </cfRule>
    <cfRule type="containsText" dxfId="334" priority="404" operator="containsText" text="休">
      <formula>NOT(ISERROR(SEARCH("休",AP19)))</formula>
    </cfRule>
    <cfRule type="containsText" dxfId="333" priority="405" operator="containsText" text="休">
      <formula>NOT(ISERROR(SEARCH("休",AP19)))</formula>
    </cfRule>
    <cfRule type="containsText" dxfId="331" priority="406" operator="containsText" text="休">
      <formula>NOT(ISERROR(SEARCH("休",AP19)))</formula>
    </cfRule>
    <cfRule type="containsText" dxfId="332" priority="407" operator="containsText" text="休">
      <formula>NOT(ISERROR(SEARCH("休",AP19)))</formula>
    </cfRule>
  </conditionalFormatting>
  <conditionalFormatting sqref="AP36:AP39">
    <cfRule type="containsText" dxfId="327" priority="378" operator="containsText" text="休">
      <formula>NOT(ISERROR(SEARCH("休",AP36)))</formula>
    </cfRule>
    <cfRule type="containsText" dxfId="328" priority="379" operator="containsText" text="休">
      <formula>NOT(ISERROR(SEARCH("休",AP36)))</formula>
    </cfRule>
    <cfRule type="containsText" dxfId="330" priority="380" operator="containsText" text="休">
      <formula>NOT(ISERROR(SEARCH("休",AP36)))</formula>
    </cfRule>
    <cfRule type="containsText" dxfId="326" priority="381" operator="containsText" text="休">
      <formula>NOT(ISERROR(SEARCH("休",AP36)))</formula>
    </cfRule>
    <cfRule type="containsText" dxfId="329" priority="382" operator="containsText" text="休">
      <formula>NOT(ISERROR(SEARCH("休",AP36)))</formula>
    </cfRule>
  </conditionalFormatting>
  <conditionalFormatting sqref="AP53:AP56">
    <cfRule type="containsText" dxfId="321" priority="348" operator="containsText" text="休">
      <formula>NOT(ISERROR(SEARCH("休",AP53)))</formula>
    </cfRule>
    <cfRule type="containsText" dxfId="325" priority="349" operator="containsText" text="休">
      <formula>NOT(ISERROR(SEARCH("休",AP53)))</formula>
    </cfRule>
    <cfRule type="containsText" dxfId="324" priority="350" operator="containsText" text="休">
      <formula>NOT(ISERROR(SEARCH("休",AP53)))</formula>
    </cfRule>
    <cfRule type="containsText" dxfId="323" priority="351" operator="containsText" text="休">
      <formula>NOT(ISERROR(SEARCH("休",AP53)))</formula>
    </cfRule>
    <cfRule type="containsText" dxfId="322" priority="352" operator="containsText" text="休">
      <formula>NOT(ISERROR(SEARCH("休",AP53)))</formula>
    </cfRule>
  </conditionalFormatting>
  <conditionalFormatting sqref="AP70:AP73">
    <cfRule type="containsText" dxfId="318" priority="318" operator="containsText" text="休">
      <formula>NOT(ISERROR(SEARCH("休",AP70)))</formula>
    </cfRule>
    <cfRule type="containsText" dxfId="317" priority="319" operator="containsText" text="休">
      <formula>NOT(ISERROR(SEARCH("休",AP70)))</formula>
    </cfRule>
    <cfRule type="containsText" dxfId="320" priority="320" operator="containsText" text="休">
      <formula>NOT(ISERROR(SEARCH("休",AP70)))</formula>
    </cfRule>
    <cfRule type="containsText" dxfId="319" priority="321" operator="containsText" text="休">
      <formula>NOT(ISERROR(SEARCH("休",AP70)))</formula>
    </cfRule>
    <cfRule type="containsText" dxfId="316" priority="322" operator="containsText" text="休">
      <formula>NOT(ISERROR(SEARCH("休",AP70)))</formula>
    </cfRule>
  </conditionalFormatting>
  <conditionalFormatting sqref="AP87:AP90">
    <cfRule type="containsText" dxfId="314" priority="288" operator="containsText" text="休">
      <formula>NOT(ISERROR(SEARCH("休",AP87)))</formula>
    </cfRule>
    <cfRule type="containsText" dxfId="315" priority="289" operator="containsText" text="休">
      <formula>NOT(ISERROR(SEARCH("休",AP87)))</formula>
    </cfRule>
    <cfRule type="containsText" dxfId="311" priority="290" operator="containsText" text="休">
      <formula>NOT(ISERROR(SEARCH("休",AP87)))</formula>
    </cfRule>
    <cfRule type="containsText" dxfId="313" priority="291" operator="containsText" text="休">
      <formula>NOT(ISERROR(SEARCH("休",AP87)))</formula>
    </cfRule>
    <cfRule type="containsText" dxfId="312" priority="292" operator="containsText" text="休">
      <formula>NOT(ISERROR(SEARCH("休",AP87)))</formula>
    </cfRule>
  </conditionalFormatting>
  <conditionalFormatting sqref="AP104:AP107">
    <cfRule type="containsText" dxfId="308" priority="263" operator="containsText" text="休">
      <formula>NOT(ISERROR(SEARCH("休",AP104)))</formula>
    </cfRule>
    <cfRule type="containsText" dxfId="307" priority="264" operator="containsText" text="休">
      <formula>NOT(ISERROR(SEARCH("休",AP104)))</formula>
    </cfRule>
    <cfRule type="containsText" dxfId="309" priority="265" operator="containsText" text="休">
      <formula>NOT(ISERROR(SEARCH("休",AP104)))</formula>
    </cfRule>
    <cfRule type="containsText" dxfId="306" priority="266" operator="containsText" text="休">
      <formula>NOT(ISERROR(SEARCH("休",AP104)))</formula>
    </cfRule>
    <cfRule type="containsText" dxfId="310" priority="267" operator="containsText" text="休">
      <formula>NOT(ISERROR(SEARCH("休",AP104)))</formula>
    </cfRule>
  </conditionalFormatting>
  <conditionalFormatting sqref="AP121:AP124">
    <cfRule type="containsText" dxfId="302" priority="228" operator="containsText" text="休">
      <formula>NOT(ISERROR(SEARCH("休",AP121)))</formula>
    </cfRule>
    <cfRule type="containsText" dxfId="303" priority="229" operator="containsText" text="休">
      <formula>NOT(ISERROR(SEARCH("休",AP121)))</formula>
    </cfRule>
    <cfRule type="containsText" dxfId="304" priority="230" operator="containsText" text="休">
      <formula>NOT(ISERROR(SEARCH("休",AP121)))</formula>
    </cfRule>
    <cfRule type="containsText" dxfId="305" priority="231" operator="containsText" text="休">
      <formula>NOT(ISERROR(SEARCH("休",AP121)))</formula>
    </cfRule>
    <cfRule type="containsText" dxfId="301" priority="232" operator="containsText" text="休">
      <formula>NOT(ISERROR(SEARCH("休",AP121)))</formula>
    </cfRule>
  </conditionalFormatting>
  <conditionalFormatting sqref="AP138:AP141">
    <cfRule type="containsText" dxfId="296" priority="198" operator="containsText" text="休">
      <formula>NOT(ISERROR(SEARCH("休",AP138)))</formula>
    </cfRule>
    <cfRule type="containsText" dxfId="297" priority="199" operator="containsText" text="休">
      <formula>NOT(ISERROR(SEARCH("休",AP138)))</formula>
    </cfRule>
    <cfRule type="containsText" dxfId="298" priority="200" operator="containsText" text="休">
      <formula>NOT(ISERROR(SEARCH("休",AP138)))</formula>
    </cfRule>
    <cfRule type="containsText" dxfId="299" priority="201" operator="containsText" text="休">
      <formula>NOT(ISERROR(SEARCH("休",AP138)))</formula>
    </cfRule>
    <cfRule type="containsText" dxfId="300" priority="202" operator="containsText" text="休">
      <formula>NOT(ISERROR(SEARCH("休",AP138)))</formula>
    </cfRule>
  </conditionalFormatting>
  <conditionalFormatting sqref="AW15:BC18">
    <cfRule type="containsText" dxfId="294" priority="449" operator="containsText" text="休">
      <formula>NOT(ISERROR(SEARCH("休",AW15)))</formula>
    </cfRule>
    <cfRule type="containsText" dxfId="295" priority="450" operator="containsText" text="雨">
      <formula>NOT(ISERROR(SEARCH("雨",AW15)))</formula>
    </cfRule>
  </conditionalFormatting>
  <conditionalFormatting sqref="AW32:BC35">
    <cfRule type="containsText" dxfId="292" priority="447" operator="containsText" text="休">
      <formula>NOT(ISERROR(SEARCH("休",AW32)))</formula>
    </cfRule>
    <cfRule type="containsText" dxfId="293" priority="448" operator="containsText" text="雨">
      <formula>NOT(ISERROR(SEARCH("雨",AW32)))</formula>
    </cfRule>
  </conditionalFormatting>
  <conditionalFormatting sqref="AW49:BC52">
    <cfRule type="containsText" dxfId="291" priority="445" operator="containsText" text="休">
      <formula>NOT(ISERROR(SEARCH("休",AW49)))</formula>
    </cfRule>
    <cfRule type="containsText" dxfId="290" priority="446" operator="containsText" text="雨">
      <formula>NOT(ISERROR(SEARCH("雨",AW49)))</formula>
    </cfRule>
  </conditionalFormatting>
  <conditionalFormatting sqref="AW66:BC69">
    <cfRule type="containsText" dxfId="289" priority="443" operator="containsText" text="休">
      <formula>NOT(ISERROR(SEARCH("休",AW66)))</formula>
    </cfRule>
    <cfRule type="containsText" dxfId="288" priority="444" operator="containsText" text="雨">
      <formula>NOT(ISERROR(SEARCH("雨",AW66)))</formula>
    </cfRule>
  </conditionalFormatting>
  <conditionalFormatting sqref="AW83:BC86">
    <cfRule type="containsText" dxfId="287" priority="441" operator="containsText" text="休">
      <formula>NOT(ISERROR(SEARCH("休",AW83)))</formula>
    </cfRule>
    <cfRule type="containsText" dxfId="286" priority="442" operator="containsText" text="雨">
      <formula>NOT(ISERROR(SEARCH("雨",AW83)))</formula>
    </cfRule>
  </conditionalFormatting>
  <conditionalFormatting sqref="AW100:BC103">
    <cfRule type="containsText" dxfId="284" priority="439" operator="containsText" text="休">
      <formula>NOT(ISERROR(SEARCH("休",AW100)))</formula>
    </cfRule>
    <cfRule type="containsText" dxfId="285" priority="440" operator="containsText" text="雨">
      <formula>NOT(ISERROR(SEARCH("雨",AW100)))</formula>
    </cfRule>
  </conditionalFormatting>
  <conditionalFormatting sqref="AW117:BC120">
    <cfRule type="containsText" dxfId="283" priority="437" operator="containsText" text="休">
      <formula>NOT(ISERROR(SEARCH("休",AW117)))</formula>
    </cfRule>
    <cfRule type="containsText" dxfId="282" priority="438" operator="containsText" text="雨">
      <formula>NOT(ISERROR(SEARCH("雨",AW117)))</formula>
    </cfRule>
  </conditionalFormatting>
  <conditionalFormatting sqref="AW134:BC137">
    <cfRule type="containsText" dxfId="281" priority="435" operator="containsText" text="休">
      <formula>NOT(ISERROR(SEARCH("休",AW134)))</formula>
    </cfRule>
    <cfRule type="containsText" dxfId="280" priority="436" operator="containsText" text="雨">
      <formula>NOT(ISERROR(SEARCH("雨",AW134)))</formula>
    </cfRule>
  </conditionalFormatting>
  <conditionalFormatting sqref="BB19:BB22">
    <cfRule type="containsText" dxfId="278" priority="398" operator="containsText" text="休">
      <formula>NOT(ISERROR(SEARCH("休",BB19)))</formula>
    </cfRule>
    <cfRule type="containsText" dxfId="277" priority="399" operator="containsText" text="休">
      <formula>NOT(ISERROR(SEARCH("休",BB19)))</formula>
    </cfRule>
    <cfRule type="containsText" dxfId="276" priority="400" operator="containsText" text="休">
      <formula>NOT(ISERROR(SEARCH("休",BB19)))</formula>
    </cfRule>
    <cfRule type="containsText" dxfId="275" priority="401" operator="containsText" text="休">
      <formula>NOT(ISERROR(SEARCH("休",BB19)))</formula>
    </cfRule>
    <cfRule type="containsText" dxfId="279" priority="402" operator="containsText" text="休">
      <formula>NOT(ISERROR(SEARCH("休",BB19)))</formula>
    </cfRule>
  </conditionalFormatting>
  <conditionalFormatting sqref="BB36:BB39">
    <cfRule type="containsText" dxfId="274" priority="373" operator="containsText" text="休">
      <formula>NOT(ISERROR(SEARCH("休",BB36)))</formula>
    </cfRule>
    <cfRule type="containsText" dxfId="273" priority="374" operator="containsText" text="休">
      <formula>NOT(ISERROR(SEARCH("休",BB36)))</formula>
    </cfRule>
    <cfRule type="containsText" dxfId="272" priority="375" operator="containsText" text="休">
      <formula>NOT(ISERROR(SEARCH("休",BB36)))</formula>
    </cfRule>
    <cfRule type="containsText" dxfId="271" priority="376" operator="containsText" text="休">
      <formula>NOT(ISERROR(SEARCH("休",BB36)))</formula>
    </cfRule>
    <cfRule type="containsText" dxfId="270" priority="377" operator="containsText" text="休">
      <formula>NOT(ISERROR(SEARCH("休",BB36)))</formula>
    </cfRule>
  </conditionalFormatting>
  <conditionalFormatting sqref="BB53:BB56">
    <cfRule type="containsText" dxfId="267" priority="343" operator="containsText" text="休">
      <formula>NOT(ISERROR(SEARCH("休",BB53)))</formula>
    </cfRule>
    <cfRule type="containsText" dxfId="268" priority="344" operator="containsText" text="休">
      <formula>NOT(ISERROR(SEARCH("休",BB53)))</formula>
    </cfRule>
    <cfRule type="containsText" dxfId="265" priority="345" operator="containsText" text="休">
      <formula>NOT(ISERROR(SEARCH("休",BB53)))</formula>
    </cfRule>
    <cfRule type="containsText" dxfId="266" priority="346" operator="containsText" text="休">
      <formula>NOT(ISERROR(SEARCH("休",BB53)))</formula>
    </cfRule>
    <cfRule type="containsText" dxfId="269" priority="347" operator="containsText" text="休">
      <formula>NOT(ISERROR(SEARCH("休",BB53)))</formula>
    </cfRule>
  </conditionalFormatting>
  <conditionalFormatting sqref="BB70:BB73">
    <cfRule type="containsText" dxfId="261" priority="313" operator="containsText" text="休">
      <formula>NOT(ISERROR(SEARCH("休",BB70)))</formula>
    </cfRule>
    <cfRule type="containsText" dxfId="264" priority="314" operator="containsText" text="休">
      <formula>NOT(ISERROR(SEARCH("休",BB70)))</formula>
    </cfRule>
    <cfRule type="containsText" dxfId="262" priority="316" operator="containsText" text="休">
      <formula>NOT(ISERROR(SEARCH("休",BB70)))</formula>
    </cfRule>
    <cfRule type="containsText" dxfId="263" priority="317" operator="containsText" text="休">
      <formula>NOT(ISERROR(SEARCH("休",BB70)))</formula>
    </cfRule>
  </conditionalFormatting>
  <conditionalFormatting sqref="BB87:BB90">
    <cfRule type="containsText" dxfId="260" priority="283" operator="containsText" text="休">
      <formula>NOT(ISERROR(SEARCH("休",BB87)))</formula>
    </cfRule>
    <cfRule type="containsText" dxfId="257" priority="284" operator="containsText" text="休">
      <formula>NOT(ISERROR(SEARCH("休",BB87)))</formula>
    </cfRule>
    <cfRule type="containsText" dxfId="258" priority="286" operator="containsText" text="休">
      <formula>NOT(ISERROR(SEARCH("休",BB87)))</formula>
    </cfRule>
    <cfRule type="containsText" dxfId="259" priority="287" operator="containsText" text="休">
      <formula>NOT(ISERROR(SEARCH("休",BB87)))</formula>
    </cfRule>
  </conditionalFormatting>
  <conditionalFormatting sqref="BB104:BB107">
    <cfRule type="containsText" dxfId="253" priority="268" operator="containsText" text="休">
      <formula>NOT(ISERROR(SEARCH("休",BB104)))</formula>
    </cfRule>
    <cfRule type="containsText" dxfId="254" priority="269" operator="containsText" text="休">
      <formula>NOT(ISERROR(SEARCH("休",BB104)))</formula>
    </cfRule>
    <cfRule type="containsText" dxfId="255" priority="271" operator="containsText" text="休">
      <formula>NOT(ISERROR(SEARCH("休",BB104)))</formula>
    </cfRule>
    <cfRule type="containsText" dxfId="256" priority="272" operator="containsText" text="休">
      <formula>NOT(ISERROR(SEARCH("休",BB104)))</formula>
    </cfRule>
  </conditionalFormatting>
  <conditionalFormatting sqref="BB121:BB124">
    <cfRule type="containsText" dxfId="249" priority="223" operator="containsText" text="休">
      <formula>NOT(ISERROR(SEARCH("休",BB121)))</formula>
    </cfRule>
    <cfRule type="containsText" dxfId="250" priority="224" operator="containsText" text="休">
      <formula>NOT(ISERROR(SEARCH("休",BB121)))</formula>
    </cfRule>
    <cfRule type="containsText" dxfId="251" priority="226" operator="containsText" text="休">
      <formula>NOT(ISERROR(SEARCH("休",BB121)))</formula>
    </cfRule>
    <cfRule type="containsText" dxfId="252" priority="227" operator="containsText" text="休">
      <formula>NOT(ISERROR(SEARCH("休",BB121)))</formula>
    </cfRule>
  </conditionalFormatting>
  <conditionalFormatting sqref="BB138:BB141">
    <cfRule type="containsText" dxfId="246" priority="193" operator="containsText" text="休">
      <formula>NOT(ISERROR(SEARCH("休",BB138)))</formula>
    </cfRule>
    <cfRule type="containsText" dxfId="247" priority="194" operator="containsText" text="休">
      <formula>NOT(ISERROR(SEARCH("休",BB138)))</formula>
    </cfRule>
    <cfRule type="containsText" dxfId="248" priority="196" operator="containsText" text="休">
      <formula>NOT(ISERROR(SEARCH("休",BB138)))</formula>
    </cfRule>
    <cfRule type="containsText" dxfId="245" priority="197" operator="containsText" text="休">
      <formula>NOT(ISERROR(SEARCH("休",BB138)))</formula>
    </cfRule>
  </conditionalFormatting>
  <conditionalFormatting sqref="BB70:BC74">
    <cfRule type="containsText" dxfId="244" priority="315" operator="containsText" text="休">
      <formula>NOT(ISERROR(SEARCH("休",BB70)))</formula>
    </cfRule>
  </conditionalFormatting>
  <conditionalFormatting sqref="BB87:BC91">
    <cfRule type="containsText" dxfId="243" priority="285" operator="containsText" text="休">
      <formula>NOT(ISERROR(SEARCH("休",BB87)))</formula>
    </cfRule>
  </conditionalFormatting>
  <conditionalFormatting sqref="BB104:BC108">
    <cfRule type="containsText" dxfId="242" priority="270" operator="containsText" text="休">
      <formula>NOT(ISERROR(SEARCH("休",BB104)))</formula>
    </cfRule>
  </conditionalFormatting>
  <conditionalFormatting sqref="BB121:BC125">
    <cfRule type="containsText" dxfId="241" priority="225" operator="containsText" text="休">
      <formula>NOT(ISERROR(SEARCH("休",BB121)))</formula>
    </cfRule>
  </conditionalFormatting>
  <conditionalFormatting sqref="BB138:BC142">
    <cfRule type="containsText" dxfId="240" priority="195" operator="containsText" text="休">
      <formula>NOT(ISERROR(SEARCH("休",BB138)))</formula>
    </cfRule>
  </conditionalFormatting>
  <conditionalFormatting sqref="BH15:BN18">
    <cfRule type="containsText" dxfId="238" priority="433" operator="containsText" text="休">
      <formula>NOT(ISERROR(SEARCH("休",BH15)))</formula>
    </cfRule>
    <cfRule type="containsText" dxfId="239" priority="434" operator="containsText" text="雨">
      <formula>NOT(ISERROR(SEARCH("雨",BH15)))</formula>
    </cfRule>
  </conditionalFormatting>
  <conditionalFormatting sqref="BH32:BN35">
    <cfRule type="containsText" dxfId="236" priority="431" operator="containsText" text="休">
      <formula>NOT(ISERROR(SEARCH("休",BH32)))</formula>
    </cfRule>
    <cfRule type="containsText" dxfId="237" priority="432" operator="containsText" text="雨">
      <formula>NOT(ISERROR(SEARCH("雨",BH32)))</formula>
    </cfRule>
  </conditionalFormatting>
  <conditionalFormatting sqref="BH49:BN52">
    <cfRule type="containsText" dxfId="234" priority="429" operator="containsText" text="休">
      <formula>NOT(ISERROR(SEARCH("休",BH49)))</formula>
    </cfRule>
    <cfRule type="containsText" dxfId="235" priority="430" operator="containsText" text="雨">
      <formula>NOT(ISERROR(SEARCH("雨",BH49)))</formula>
    </cfRule>
  </conditionalFormatting>
  <conditionalFormatting sqref="BH66:BN69">
    <cfRule type="containsText" dxfId="232" priority="427" operator="containsText" text="休">
      <formula>NOT(ISERROR(SEARCH("休",BH66)))</formula>
    </cfRule>
    <cfRule type="containsText" dxfId="233" priority="428" operator="containsText" text="雨">
      <formula>NOT(ISERROR(SEARCH("雨",BH66)))</formula>
    </cfRule>
  </conditionalFormatting>
  <conditionalFormatting sqref="BH83:BN86">
    <cfRule type="containsText" dxfId="231" priority="425" operator="containsText" text="休">
      <formula>NOT(ISERROR(SEARCH("休",BH83)))</formula>
    </cfRule>
    <cfRule type="containsText" dxfId="230" priority="426" operator="containsText" text="雨">
      <formula>NOT(ISERROR(SEARCH("雨",BH83)))</formula>
    </cfRule>
  </conditionalFormatting>
  <conditionalFormatting sqref="BH100:BN103">
    <cfRule type="containsText" dxfId="229" priority="423" operator="containsText" text="休">
      <formula>NOT(ISERROR(SEARCH("休",BH100)))</formula>
    </cfRule>
    <cfRule type="containsText" dxfId="228" priority="424" operator="containsText" text="雨">
      <formula>NOT(ISERROR(SEARCH("雨",BH100)))</formula>
    </cfRule>
  </conditionalFormatting>
  <conditionalFormatting sqref="BH117:BN120">
    <cfRule type="containsText" dxfId="226" priority="421" operator="containsText" text="休">
      <formula>NOT(ISERROR(SEARCH("休",BH117)))</formula>
    </cfRule>
    <cfRule type="containsText" dxfId="227" priority="422" operator="containsText" text="雨">
      <formula>NOT(ISERROR(SEARCH("雨",BH117)))</formula>
    </cfRule>
  </conditionalFormatting>
  <conditionalFormatting sqref="BH134:BN137">
    <cfRule type="containsText" dxfId="224" priority="419" operator="containsText" text="休">
      <formula>NOT(ISERROR(SEARCH("休",BH134)))</formula>
    </cfRule>
    <cfRule type="containsText" dxfId="225" priority="420" operator="containsText" text="雨">
      <formula>NOT(ISERROR(SEARCH("雨",BH134)))</formula>
    </cfRule>
  </conditionalFormatting>
  <conditionalFormatting sqref="BM19:BM22">
    <cfRule type="containsText" dxfId="222" priority="393" operator="containsText" text="休">
      <formula>NOT(ISERROR(SEARCH("休",BM19)))</formula>
    </cfRule>
    <cfRule type="containsText" dxfId="221" priority="394" operator="containsText" text="休">
      <formula>NOT(ISERROR(SEARCH("休",BM19)))</formula>
    </cfRule>
    <cfRule type="containsText" dxfId="220" priority="395" operator="containsText" text="休">
      <formula>NOT(ISERROR(SEARCH("休",BM19)))</formula>
    </cfRule>
    <cfRule type="containsText" dxfId="219" priority="396" operator="containsText" text="休">
      <formula>NOT(ISERROR(SEARCH("休",BM19)))</formula>
    </cfRule>
    <cfRule type="containsText" dxfId="223" priority="397" operator="containsText" text="休">
      <formula>NOT(ISERROR(SEARCH("休",BM19)))</formula>
    </cfRule>
  </conditionalFormatting>
  <conditionalFormatting sqref="BM36:BM39">
    <cfRule type="containsText" dxfId="218" priority="368" operator="containsText" text="休">
      <formula>NOT(ISERROR(SEARCH("休",BM36)))</formula>
    </cfRule>
    <cfRule type="containsText" dxfId="216" priority="369" operator="containsText" text="休">
      <formula>NOT(ISERROR(SEARCH("休",BM36)))</formula>
    </cfRule>
    <cfRule type="containsText" dxfId="215" priority="371" operator="containsText" text="休">
      <formula>NOT(ISERROR(SEARCH("休",BM36)))</formula>
    </cfRule>
    <cfRule type="containsText" dxfId="217" priority="372" operator="containsText" text="休">
      <formula>NOT(ISERROR(SEARCH("休",BM36)))</formula>
    </cfRule>
  </conditionalFormatting>
  <conditionalFormatting sqref="BM53:BM56">
    <cfRule type="containsText" dxfId="214" priority="338" operator="containsText" text="休">
      <formula>NOT(ISERROR(SEARCH("休",BM53)))</formula>
    </cfRule>
    <cfRule type="containsText" dxfId="211" priority="339" operator="containsText" text="休">
      <formula>NOT(ISERROR(SEARCH("休",BM53)))</formula>
    </cfRule>
    <cfRule type="containsText" dxfId="212" priority="341" operator="containsText" text="休">
      <formula>NOT(ISERROR(SEARCH("休",BM53)))</formula>
    </cfRule>
    <cfRule type="containsText" dxfId="213" priority="342" operator="containsText" text="休">
      <formula>NOT(ISERROR(SEARCH("休",BM53)))</formula>
    </cfRule>
  </conditionalFormatting>
  <conditionalFormatting sqref="BM70:BM73">
    <cfRule type="containsText" dxfId="210" priority="308" operator="containsText" text="休">
      <formula>NOT(ISERROR(SEARCH("休",BM70)))</formula>
    </cfRule>
    <cfRule type="containsText" dxfId="209" priority="309" operator="containsText" text="休">
      <formula>NOT(ISERROR(SEARCH("休",BM70)))</formula>
    </cfRule>
    <cfRule type="containsText" dxfId="208" priority="311" operator="containsText" text="休">
      <formula>NOT(ISERROR(SEARCH("休",BM70)))</formula>
    </cfRule>
    <cfRule type="containsText" dxfId="207" priority="312" operator="containsText" text="休">
      <formula>NOT(ISERROR(SEARCH("休",BM70)))</formula>
    </cfRule>
  </conditionalFormatting>
  <conditionalFormatting sqref="BM87:BM90">
    <cfRule type="containsText" dxfId="204" priority="278" operator="containsText" text="休">
      <formula>NOT(ISERROR(SEARCH("休",BM87)))</formula>
    </cfRule>
    <cfRule type="containsText" dxfId="203" priority="279" operator="containsText" text="休">
      <formula>NOT(ISERROR(SEARCH("休",BM87)))</formula>
    </cfRule>
    <cfRule type="containsText" dxfId="205" priority="280" operator="containsText" text="休">
      <formula>NOT(ISERROR(SEARCH("休",BM87)))</formula>
    </cfRule>
    <cfRule type="containsText" dxfId="206" priority="281" operator="containsText" text="休">
      <formula>NOT(ISERROR(SEARCH("休",BM87)))</formula>
    </cfRule>
    <cfRule type="containsText" dxfId="202" priority="282" operator="containsText" text="休">
      <formula>NOT(ISERROR(SEARCH("休",BM87)))</formula>
    </cfRule>
  </conditionalFormatting>
  <conditionalFormatting sqref="BM104:BM107">
    <cfRule type="containsText" dxfId="197" priority="273" operator="containsText" text="休">
      <formula>NOT(ISERROR(SEARCH("休",BM104)))</formula>
    </cfRule>
    <cfRule type="containsText" dxfId="201" priority="274" operator="containsText" text="休">
      <formula>NOT(ISERROR(SEARCH("休",BM104)))</formula>
    </cfRule>
    <cfRule type="containsText" dxfId="200" priority="275" operator="containsText" text="休">
      <formula>NOT(ISERROR(SEARCH("休",BM104)))</formula>
    </cfRule>
    <cfRule type="containsText" dxfId="199" priority="276" operator="containsText" text="休">
      <formula>NOT(ISERROR(SEARCH("休",BM104)))</formula>
    </cfRule>
    <cfRule type="containsText" dxfId="198" priority="277" operator="containsText" text="休">
      <formula>NOT(ISERROR(SEARCH("休",BM104)))</formula>
    </cfRule>
  </conditionalFormatting>
  <conditionalFormatting sqref="BM121:BM124">
    <cfRule type="containsText" dxfId="196" priority="218" operator="containsText" text="休">
      <formula>NOT(ISERROR(SEARCH("休",BM121)))</formula>
    </cfRule>
    <cfRule type="containsText" dxfId="194" priority="219" operator="containsText" text="休">
      <formula>NOT(ISERROR(SEARCH("休",BM121)))</formula>
    </cfRule>
    <cfRule type="containsText" dxfId="192" priority="220" operator="containsText" text="休">
      <formula>NOT(ISERROR(SEARCH("休",BM121)))</formula>
    </cfRule>
    <cfRule type="containsText" dxfId="193" priority="221" operator="containsText" text="休">
      <formula>NOT(ISERROR(SEARCH("休",BM121)))</formula>
    </cfRule>
    <cfRule type="containsText" dxfId="195" priority="222" operator="containsText" text="休">
      <formula>NOT(ISERROR(SEARCH("休",BM121)))</formula>
    </cfRule>
  </conditionalFormatting>
  <conditionalFormatting sqref="BM138:BM141">
    <cfRule type="containsText" dxfId="191" priority="188" operator="containsText" text="休">
      <formula>NOT(ISERROR(SEARCH("休",BM138)))</formula>
    </cfRule>
    <cfRule type="containsText" dxfId="190" priority="189" operator="containsText" text="休">
      <formula>NOT(ISERROR(SEARCH("休",BM138)))</formula>
    </cfRule>
    <cfRule type="containsText" dxfId="189" priority="191" operator="containsText" text="休">
      <formula>NOT(ISERROR(SEARCH("休",BM138)))</formula>
    </cfRule>
    <cfRule type="containsText" dxfId="188" priority="192" operator="containsText" text="休">
      <formula>NOT(ISERROR(SEARCH("休",BM138)))</formula>
    </cfRule>
  </conditionalFormatting>
  <conditionalFormatting sqref="BM36:BN40">
    <cfRule type="containsText" dxfId="187" priority="370" operator="containsText" text="休">
      <formula>NOT(ISERROR(SEARCH("休",BM36)))</formula>
    </cfRule>
  </conditionalFormatting>
  <conditionalFormatting sqref="BM53:BN57">
    <cfRule type="containsText" dxfId="186" priority="340" operator="containsText" text="休">
      <formula>NOT(ISERROR(SEARCH("休",BM53)))</formula>
    </cfRule>
  </conditionalFormatting>
  <conditionalFormatting sqref="BM70:BN74">
    <cfRule type="containsText" dxfId="185" priority="310" operator="containsText" text="休">
      <formula>NOT(ISERROR(SEARCH("休",BM70)))</formula>
    </cfRule>
  </conditionalFormatting>
  <conditionalFormatting sqref="BM138:BN142">
    <cfRule type="containsText" dxfId="184" priority="190" operator="containsText" text="休">
      <formula>NOT(ISERROR(SEARCH("休",BM138)))</formula>
    </cfRule>
  </conditionalFormatting>
  <conditionalFormatting sqref="H29">
    <cfRule type="containsText" dxfId="183" priority="184" operator="containsText" text="土">
      <formula>NOT(ISERROR(SEARCH("土",H29)))</formula>
    </cfRule>
  </conditionalFormatting>
  <conditionalFormatting sqref="H46">
    <cfRule type="containsText" dxfId="182" priority="183" operator="containsText" text="土">
      <formula>NOT(ISERROR(SEARCH("土",H46)))</formula>
    </cfRule>
  </conditionalFormatting>
  <conditionalFormatting sqref="H63">
    <cfRule type="containsText" dxfId="181" priority="182" operator="containsText" text="土">
      <formula>NOT(ISERROR(SEARCH("土",H63)))</formula>
    </cfRule>
  </conditionalFormatting>
  <conditionalFormatting sqref="H80">
    <cfRule type="containsText" dxfId="180" priority="181" operator="containsText" text="土">
      <formula>NOT(ISERROR(SEARCH("土",H80)))</formula>
    </cfRule>
  </conditionalFormatting>
  <conditionalFormatting sqref="C97:I97">
    <cfRule type="containsText" dxfId="179" priority="180" operator="containsText" text="土,日">
      <formula>NOT(ISERROR(SEARCH("土,日",C97)))</formula>
    </cfRule>
  </conditionalFormatting>
  <conditionalFormatting sqref="H97">
    <cfRule type="containsText" dxfId="178" priority="179" operator="containsText" text="土">
      <formula>NOT(ISERROR(SEARCH("土",H97)))</formula>
    </cfRule>
  </conditionalFormatting>
  <conditionalFormatting sqref="C114:I114">
    <cfRule type="containsText" dxfId="177" priority="178" operator="containsText" text="土,日">
      <formula>NOT(ISERROR(SEARCH("土,日",C114)))</formula>
    </cfRule>
  </conditionalFormatting>
  <conditionalFormatting sqref="H114">
    <cfRule type="containsText" dxfId="176" priority="177" operator="containsText" text="土">
      <formula>NOT(ISERROR(SEARCH("土",H114)))</formula>
    </cfRule>
  </conditionalFormatting>
  <conditionalFormatting sqref="C131:I131">
    <cfRule type="containsText" dxfId="175" priority="176" operator="containsText" text="土,日">
      <formula>NOT(ISERROR(SEARCH("土,日",C131)))</formula>
    </cfRule>
  </conditionalFormatting>
  <conditionalFormatting sqref="H131">
    <cfRule type="containsText" dxfId="174" priority="175" operator="containsText" text="土">
      <formula>NOT(ISERROR(SEARCH("土",H131)))</formula>
    </cfRule>
  </conditionalFormatting>
  <conditionalFormatting sqref="N12:T12">
    <cfRule type="containsText" dxfId="173" priority="174" operator="containsText" text="土,日">
      <formula>NOT(ISERROR(SEARCH("土,日",N12)))</formula>
    </cfRule>
  </conditionalFormatting>
  <conditionalFormatting sqref="S12">
    <cfRule type="containsText" dxfId="172" priority="173" operator="containsText" text="土">
      <formula>NOT(ISERROR(SEARCH("土",S12)))</formula>
    </cfRule>
  </conditionalFormatting>
  <conditionalFormatting sqref="N29:T29">
    <cfRule type="containsText" dxfId="171" priority="172" operator="containsText" text="土,日">
      <formula>NOT(ISERROR(SEARCH("土,日",N29)))</formula>
    </cfRule>
  </conditionalFormatting>
  <conditionalFormatting sqref="S29">
    <cfRule type="containsText" dxfId="170" priority="171" operator="containsText" text="土">
      <formula>NOT(ISERROR(SEARCH("土",S29)))</formula>
    </cfRule>
  </conditionalFormatting>
  <conditionalFormatting sqref="N46:T46">
    <cfRule type="containsText" dxfId="169" priority="170" operator="containsText" text="土,日">
      <formula>NOT(ISERROR(SEARCH("土,日",N46)))</formula>
    </cfRule>
  </conditionalFormatting>
  <conditionalFormatting sqref="S46">
    <cfRule type="containsText" dxfId="168" priority="169" operator="containsText" text="土">
      <formula>NOT(ISERROR(SEARCH("土",S46)))</formula>
    </cfRule>
  </conditionalFormatting>
  <conditionalFormatting sqref="N63:T63">
    <cfRule type="containsText" dxfId="167" priority="168" operator="containsText" text="土,日">
      <formula>NOT(ISERROR(SEARCH("土,日",N63)))</formula>
    </cfRule>
  </conditionalFormatting>
  <conditionalFormatting sqref="S63">
    <cfRule type="containsText" dxfId="166" priority="167" operator="containsText" text="土">
      <formula>NOT(ISERROR(SEARCH("土",S63)))</formula>
    </cfRule>
  </conditionalFormatting>
  <conditionalFormatting sqref="N80:T80">
    <cfRule type="containsText" dxfId="165" priority="166" operator="containsText" text="土,日">
      <formula>NOT(ISERROR(SEARCH("土,日",N80)))</formula>
    </cfRule>
  </conditionalFormatting>
  <conditionalFormatting sqref="S80">
    <cfRule type="containsText" dxfId="164" priority="165" operator="containsText" text="土">
      <formula>NOT(ISERROR(SEARCH("土",S80)))</formula>
    </cfRule>
  </conditionalFormatting>
  <conditionalFormatting sqref="N97:T97">
    <cfRule type="containsText" dxfId="163" priority="164" operator="containsText" text="土,日">
      <formula>NOT(ISERROR(SEARCH("土,日",N97)))</formula>
    </cfRule>
  </conditionalFormatting>
  <conditionalFormatting sqref="S97">
    <cfRule type="containsText" dxfId="162" priority="163" operator="containsText" text="土">
      <formula>NOT(ISERROR(SEARCH("土",S97)))</formula>
    </cfRule>
  </conditionalFormatting>
  <conditionalFormatting sqref="N114:T114">
    <cfRule type="containsText" dxfId="161" priority="162" operator="containsText" text="土,日">
      <formula>NOT(ISERROR(SEARCH("土,日",N114)))</formula>
    </cfRule>
  </conditionalFormatting>
  <conditionalFormatting sqref="S114">
    <cfRule type="containsText" dxfId="160" priority="161" operator="containsText" text="土">
      <formula>NOT(ISERROR(SEARCH("土",S114)))</formula>
    </cfRule>
  </conditionalFormatting>
  <conditionalFormatting sqref="N131:T131">
    <cfRule type="containsText" dxfId="159" priority="160" operator="containsText" text="土,日">
      <formula>NOT(ISERROR(SEARCH("土,日",N131)))</formula>
    </cfRule>
  </conditionalFormatting>
  <conditionalFormatting sqref="S131">
    <cfRule type="containsText" dxfId="158" priority="159" operator="containsText" text="土">
      <formula>NOT(ISERROR(SEARCH("土",S131)))</formula>
    </cfRule>
  </conditionalFormatting>
  <conditionalFormatting sqref="Z12:AF12">
    <cfRule type="containsText" dxfId="157" priority="158" operator="containsText" text="土,日">
      <formula>NOT(ISERROR(SEARCH("土,日",Z12)))</formula>
    </cfRule>
  </conditionalFormatting>
  <conditionalFormatting sqref="AE12">
    <cfRule type="containsText" dxfId="156" priority="156" operator="containsText" text="土">
      <formula>NOT(ISERROR(SEARCH("土",AE12)))</formula>
    </cfRule>
  </conditionalFormatting>
  <conditionalFormatting sqref="AE12">
    <cfRule type="containsText" dxfId="155" priority="157" operator="containsText" text="土">
      <formula>NOT(ISERROR(SEARCH("土",AE12)))</formula>
    </cfRule>
  </conditionalFormatting>
  <conditionalFormatting sqref="AF12">
    <cfRule type="containsText" dxfId="154" priority="155" operator="containsText" text="日">
      <formula>NOT(ISERROR(SEARCH("日",AF12)))</formula>
    </cfRule>
  </conditionalFormatting>
  <conditionalFormatting sqref="Z29:AF29">
    <cfRule type="containsText" dxfId="153" priority="154" operator="containsText" text="土,日">
      <formula>NOT(ISERROR(SEARCH("土,日",Z29)))</formula>
    </cfRule>
  </conditionalFormatting>
  <conditionalFormatting sqref="AE29">
    <cfRule type="containsText" dxfId="152" priority="152" operator="containsText" text="土">
      <formula>NOT(ISERROR(SEARCH("土",AE29)))</formula>
    </cfRule>
  </conditionalFormatting>
  <conditionalFormatting sqref="AE29">
    <cfRule type="containsText" dxfId="151" priority="153" operator="containsText" text="土">
      <formula>NOT(ISERROR(SEARCH("土",AE29)))</formula>
    </cfRule>
  </conditionalFormatting>
  <conditionalFormatting sqref="AF29">
    <cfRule type="containsText" dxfId="150" priority="151" operator="containsText" text="日">
      <formula>NOT(ISERROR(SEARCH("日",AF29)))</formula>
    </cfRule>
  </conditionalFormatting>
  <conditionalFormatting sqref="Z46:AF46">
    <cfRule type="containsText" dxfId="149" priority="150" operator="containsText" text="土,日">
      <formula>NOT(ISERROR(SEARCH("土,日",Z46)))</formula>
    </cfRule>
  </conditionalFormatting>
  <conditionalFormatting sqref="AE46">
    <cfRule type="containsText" dxfId="148" priority="148" operator="containsText" text="土">
      <formula>NOT(ISERROR(SEARCH("土",AE46)))</formula>
    </cfRule>
  </conditionalFormatting>
  <conditionalFormatting sqref="AE46">
    <cfRule type="containsText" dxfId="147" priority="149" operator="containsText" text="土">
      <formula>NOT(ISERROR(SEARCH("土",AE46)))</formula>
    </cfRule>
  </conditionalFormatting>
  <conditionalFormatting sqref="AF46">
    <cfRule type="containsText" dxfId="146" priority="147" operator="containsText" text="日">
      <formula>NOT(ISERROR(SEARCH("日",AF46)))</formula>
    </cfRule>
  </conditionalFormatting>
  <conditionalFormatting sqref="Z63:AF63">
    <cfRule type="containsText" dxfId="145" priority="146" operator="containsText" text="土,日">
      <formula>NOT(ISERROR(SEARCH("土,日",Z63)))</formula>
    </cfRule>
  </conditionalFormatting>
  <conditionalFormatting sqref="AE63">
    <cfRule type="containsText" dxfId="144" priority="144" operator="containsText" text="土">
      <formula>NOT(ISERROR(SEARCH("土",AE63)))</formula>
    </cfRule>
  </conditionalFormatting>
  <conditionalFormatting sqref="AE63">
    <cfRule type="containsText" dxfId="143" priority="145" operator="containsText" text="土">
      <formula>NOT(ISERROR(SEARCH("土",AE63)))</formula>
    </cfRule>
  </conditionalFormatting>
  <conditionalFormatting sqref="AF63">
    <cfRule type="containsText" dxfId="142" priority="143" operator="containsText" text="日">
      <formula>NOT(ISERROR(SEARCH("日",AF63)))</formula>
    </cfRule>
  </conditionalFormatting>
  <conditionalFormatting sqref="Z80:AF80">
    <cfRule type="containsText" dxfId="141" priority="142" operator="containsText" text="土,日">
      <formula>NOT(ISERROR(SEARCH("土,日",Z80)))</formula>
    </cfRule>
  </conditionalFormatting>
  <conditionalFormatting sqref="AE80">
    <cfRule type="containsText" dxfId="140" priority="140" operator="containsText" text="土">
      <formula>NOT(ISERROR(SEARCH("土",AE80)))</formula>
    </cfRule>
  </conditionalFormatting>
  <conditionalFormatting sqref="AE80">
    <cfRule type="containsText" dxfId="139" priority="141" operator="containsText" text="土">
      <formula>NOT(ISERROR(SEARCH("土",AE80)))</formula>
    </cfRule>
  </conditionalFormatting>
  <conditionalFormatting sqref="AF80">
    <cfRule type="containsText" dxfId="138" priority="139" operator="containsText" text="日">
      <formula>NOT(ISERROR(SEARCH("日",AF80)))</formula>
    </cfRule>
  </conditionalFormatting>
  <conditionalFormatting sqref="Z97:AF97">
    <cfRule type="containsText" dxfId="137" priority="138" operator="containsText" text="土,日">
      <formula>NOT(ISERROR(SEARCH("土,日",Z97)))</formula>
    </cfRule>
  </conditionalFormatting>
  <conditionalFormatting sqref="AE97">
    <cfRule type="containsText" dxfId="136" priority="136" operator="containsText" text="土">
      <formula>NOT(ISERROR(SEARCH("土",AE97)))</formula>
    </cfRule>
  </conditionalFormatting>
  <conditionalFormatting sqref="AE97">
    <cfRule type="containsText" dxfId="135" priority="137" operator="containsText" text="土">
      <formula>NOT(ISERROR(SEARCH("土",AE97)))</formula>
    </cfRule>
  </conditionalFormatting>
  <conditionalFormatting sqref="AF97">
    <cfRule type="containsText" dxfId="134" priority="135" operator="containsText" text="日">
      <formula>NOT(ISERROR(SEARCH("日",AF97)))</formula>
    </cfRule>
  </conditionalFormatting>
  <conditionalFormatting sqref="Z114:AF114">
    <cfRule type="containsText" dxfId="133" priority="134" operator="containsText" text="土,日">
      <formula>NOT(ISERROR(SEARCH("土,日",Z114)))</formula>
    </cfRule>
  </conditionalFormatting>
  <conditionalFormatting sqref="AE114">
    <cfRule type="containsText" dxfId="132" priority="132" operator="containsText" text="土">
      <formula>NOT(ISERROR(SEARCH("土",AE114)))</formula>
    </cfRule>
  </conditionalFormatting>
  <conditionalFormatting sqref="AE114">
    <cfRule type="containsText" dxfId="131" priority="133" operator="containsText" text="土">
      <formula>NOT(ISERROR(SEARCH("土",AE114)))</formula>
    </cfRule>
  </conditionalFormatting>
  <conditionalFormatting sqref="AF114">
    <cfRule type="containsText" dxfId="130" priority="131" operator="containsText" text="日">
      <formula>NOT(ISERROR(SEARCH("日",AF114)))</formula>
    </cfRule>
  </conditionalFormatting>
  <conditionalFormatting sqref="Z131:AF131">
    <cfRule type="containsText" dxfId="129" priority="130" operator="containsText" text="土,日">
      <formula>NOT(ISERROR(SEARCH("土,日",Z131)))</formula>
    </cfRule>
  </conditionalFormatting>
  <conditionalFormatting sqref="AE131">
    <cfRule type="containsText" dxfId="128" priority="128" operator="containsText" text="土">
      <formula>NOT(ISERROR(SEARCH("土",AE131)))</formula>
    </cfRule>
  </conditionalFormatting>
  <conditionalFormatting sqref="AE131">
    <cfRule type="containsText" dxfId="127" priority="129" operator="containsText" text="土">
      <formula>NOT(ISERROR(SEARCH("土",AE131)))</formula>
    </cfRule>
  </conditionalFormatting>
  <conditionalFormatting sqref="AF131">
    <cfRule type="containsText" dxfId="126" priority="127" operator="containsText" text="日">
      <formula>NOT(ISERROR(SEARCH("日",AF131)))</formula>
    </cfRule>
  </conditionalFormatting>
  <conditionalFormatting sqref="AK12:AQ12">
    <cfRule type="containsText" dxfId="125" priority="126" operator="containsText" text="土,日">
      <formula>NOT(ISERROR(SEARCH("土,日",AK12)))</formula>
    </cfRule>
  </conditionalFormatting>
  <conditionalFormatting sqref="AP12">
    <cfRule type="containsText" dxfId="124" priority="124" operator="containsText" text="土">
      <formula>NOT(ISERROR(SEARCH("土",AP12)))</formula>
    </cfRule>
  </conditionalFormatting>
  <conditionalFormatting sqref="AP12">
    <cfRule type="containsText" dxfId="123" priority="125" operator="containsText" text="土">
      <formula>NOT(ISERROR(SEARCH("土",AP12)))</formula>
    </cfRule>
  </conditionalFormatting>
  <conditionalFormatting sqref="AQ12">
    <cfRule type="containsText" dxfId="122" priority="123" operator="containsText" text="日">
      <formula>NOT(ISERROR(SEARCH("日",AQ12)))</formula>
    </cfRule>
  </conditionalFormatting>
  <conditionalFormatting sqref="AK29:AQ29">
    <cfRule type="containsText" dxfId="121" priority="122" operator="containsText" text="土,日">
      <formula>NOT(ISERROR(SEARCH("土,日",AK29)))</formula>
    </cfRule>
  </conditionalFormatting>
  <conditionalFormatting sqref="AP29">
    <cfRule type="containsText" dxfId="120" priority="120" operator="containsText" text="土">
      <formula>NOT(ISERROR(SEARCH("土",AP29)))</formula>
    </cfRule>
  </conditionalFormatting>
  <conditionalFormatting sqref="AP29">
    <cfRule type="containsText" dxfId="119" priority="121" operator="containsText" text="土">
      <formula>NOT(ISERROR(SEARCH("土",AP29)))</formula>
    </cfRule>
  </conditionalFormatting>
  <conditionalFormatting sqref="AQ29">
    <cfRule type="containsText" dxfId="118" priority="119" operator="containsText" text="日">
      <formula>NOT(ISERROR(SEARCH("日",AQ29)))</formula>
    </cfRule>
  </conditionalFormatting>
  <conditionalFormatting sqref="AK46:AQ46">
    <cfRule type="containsText" dxfId="117" priority="118" operator="containsText" text="土,日">
      <formula>NOT(ISERROR(SEARCH("土,日",AK46)))</formula>
    </cfRule>
  </conditionalFormatting>
  <conditionalFormatting sqref="AP46">
    <cfRule type="containsText" dxfId="116" priority="116" operator="containsText" text="土">
      <formula>NOT(ISERROR(SEARCH("土",AP46)))</formula>
    </cfRule>
  </conditionalFormatting>
  <conditionalFormatting sqref="AP46">
    <cfRule type="containsText" dxfId="115" priority="117" operator="containsText" text="土">
      <formula>NOT(ISERROR(SEARCH("土",AP46)))</formula>
    </cfRule>
  </conditionalFormatting>
  <conditionalFormatting sqref="AQ46">
    <cfRule type="containsText" dxfId="114" priority="115" operator="containsText" text="日">
      <formula>NOT(ISERROR(SEARCH("日",AQ46)))</formula>
    </cfRule>
  </conditionalFormatting>
  <conditionalFormatting sqref="AK63:AQ63">
    <cfRule type="containsText" dxfId="113" priority="114" operator="containsText" text="土,日">
      <formula>NOT(ISERROR(SEARCH("土,日",AK63)))</formula>
    </cfRule>
  </conditionalFormatting>
  <conditionalFormatting sqref="AP63">
    <cfRule type="containsText" dxfId="112" priority="112" operator="containsText" text="土">
      <formula>NOT(ISERROR(SEARCH("土",AP63)))</formula>
    </cfRule>
  </conditionalFormatting>
  <conditionalFormatting sqref="AP63">
    <cfRule type="containsText" dxfId="111" priority="113" operator="containsText" text="土">
      <formula>NOT(ISERROR(SEARCH("土",AP63)))</formula>
    </cfRule>
  </conditionalFormatting>
  <conditionalFormatting sqref="AQ63">
    <cfRule type="containsText" dxfId="110" priority="111" operator="containsText" text="日">
      <formula>NOT(ISERROR(SEARCH("日",AQ63)))</formula>
    </cfRule>
  </conditionalFormatting>
  <conditionalFormatting sqref="AK80:AQ80">
    <cfRule type="containsText" dxfId="109" priority="110" operator="containsText" text="土,日">
      <formula>NOT(ISERROR(SEARCH("土,日",AK80)))</formula>
    </cfRule>
  </conditionalFormatting>
  <conditionalFormatting sqref="AP80">
    <cfRule type="containsText" dxfId="108" priority="108" operator="containsText" text="土">
      <formula>NOT(ISERROR(SEARCH("土",AP80)))</formula>
    </cfRule>
  </conditionalFormatting>
  <conditionalFormatting sqref="AP80">
    <cfRule type="containsText" dxfId="107" priority="109" operator="containsText" text="土">
      <formula>NOT(ISERROR(SEARCH("土",AP80)))</formula>
    </cfRule>
  </conditionalFormatting>
  <conditionalFormatting sqref="AQ80">
    <cfRule type="containsText" dxfId="106" priority="107" operator="containsText" text="日">
      <formula>NOT(ISERROR(SEARCH("日",AQ80)))</formula>
    </cfRule>
  </conditionalFormatting>
  <conditionalFormatting sqref="AK97:AQ97">
    <cfRule type="containsText" dxfId="105" priority="106" operator="containsText" text="土,日">
      <formula>NOT(ISERROR(SEARCH("土,日",AK97)))</formula>
    </cfRule>
  </conditionalFormatting>
  <conditionalFormatting sqref="AP97">
    <cfRule type="containsText" dxfId="104" priority="104" operator="containsText" text="土">
      <formula>NOT(ISERROR(SEARCH("土",AP97)))</formula>
    </cfRule>
  </conditionalFormatting>
  <conditionalFormatting sqref="AP97">
    <cfRule type="containsText" dxfId="103" priority="105" operator="containsText" text="土">
      <formula>NOT(ISERROR(SEARCH("土",AP97)))</formula>
    </cfRule>
  </conditionalFormatting>
  <conditionalFormatting sqref="AQ97">
    <cfRule type="containsText" dxfId="102" priority="103" operator="containsText" text="日">
      <formula>NOT(ISERROR(SEARCH("日",AQ97)))</formula>
    </cfRule>
  </conditionalFormatting>
  <conditionalFormatting sqref="AK114:AQ114">
    <cfRule type="containsText" dxfId="101" priority="102" operator="containsText" text="土,日">
      <formula>NOT(ISERROR(SEARCH("土,日",AK114)))</formula>
    </cfRule>
  </conditionalFormatting>
  <conditionalFormatting sqref="AP114">
    <cfRule type="containsText" dxfId="100" priority="100" operator="containsText" text="土">
      <formula>NOT(ISERROR(SEARCH("土",AP114)))</formula>
    </cfRule>
  </conditionalFormatting>
  <conditionalFormatting sqref="AP114">
    <cfRule type="containsText" dxfId="99" priority="101" operator="containsText" text="土">
      <formula>NOT(ISERROR(SEARCH("土",AP114)))</formula>
    </cfRule>
  </conditionalFormatting>
  <conditionalFormatting sqref="AQ114">
    <cfRule type="containsText" dxfId="98" priority="99" operator="containsText" text="日">
      <formula>NOT(ISERROR(SEARCH("日",AQ114)))</formula>
    </cfRule>
  </conditionalFormatting>
  <conditionalFormatting sqref="AK131:AQ131">
    <cfRule type="containsText" dxfId="97" priority="98" operator="containsText" text="土,日">
      <formula>NOT(ISERROR(SEARCH("土,日",AK131)))</formula>
    </cfRule>
  </conditionalFormatting>
  <conditionalFormatting sqref="AP131">
    <cfRule type="containsText" dxfId="96" priority="96" operator="containsText" text="土">
      <formula>NOT(ISERROR(SEARCH("土",AP131)))</formula>
    </cfRule>
  </conditionalFormatting>
  <conditionalFormatting sqref="AP131">
    <cfRule type="containsText" dxfId="95" priority="97" operator="containsText" text="土">
      <formula>NOT(ISERROR(SEARCH("土",AP131)))</formula>
    </cfRule>
  </conditionalFormatting>
  <conditionalFormatting sqref="AQ131">
    <cfRule type="containsText" dxfId="94" priority="95" operator="containsText" text="日">
      <formula>NOT(ISERROR(SEARCH("日",AQ131)))</formula>
    </cfRule>
  </conditionalFormatting>
  <conditionalFormatting sqref="AW12:BC12">
    <cfRule type="containsText" dxfId="93" priority="94" operator="containsText" text="土,日">
      <formula>NOT(ISERROR(SEARCH("土,日",AW12)))</formula>
    </cfRule>
  </conditionalFormatting>
  <conditionalFormatting sqref="BB12">
    <cfRule type="containsText" dxfId="92" priority="92" operator="containsText" text="土">
      <formula>NOT(ISERROR(SEARCH("土",BB12)))</formula>
    </cfRule>
  </conditionalFormatting>
  <conditionalFormatting sqref="BB12">
    <cfRule type="containsText" dxfId="91" priority="93" operator="containsText" text="土">
      <formula>NOT(ISERROR(SEARCH("土",BB12)))</formula>
    </cfRule>
  </conditionalFormatting>
  <conditionalFormatting sqref="BC12">
    <cfRule type="containsText" dxfId="90" priority="91" operator="containsText" text="日">
      <formula>NOT(ISERROR(SEARCH("日",BC12)))</formula>
    </cfRule>
  </conditionalFormatting>
  <conditionalFormatting sqref="AW29:BC29">
    <cfRule type="containsText" dxfId="89" priority="90" operator="containsText" text="土,日">
      <formula>NOT(ISERROR(SEARCH("土,日",AW29)))</formula>
    </cfRule>
  </conditionalFormatting>
  <conditionalFormatting sqref="BB29">
    <cfRule type="containsText" dxfId="88" priority="88" operator="containsText" text="土">
      <formula>NOT(ISERROR(SEARCH("土",BB29)))</formula>
    </cfRule>
  </conditionalFormatting>
  <conditionalFormatting sqref="BB29">
    <cfRule type="containsText" dxfId="87" priority="89" operator="containsText" text="土">
      <formula>NOT(ISERROR(SEARCH("土",BB29)))</formula>
    </cfRule>
  </conditionalFormatting>
  <conditionalFormatting sqref="BC29">
    <cfRule type="containsText" dxfId="86" priority="87" operator="containsText" text="日">
      <formula>NOT(ISERROR(SEARCH("日",BC29)))</formula>
    </cfRule>
  </conditionalFormatting>
  <conditionalFormatting sqref="AW46:BC46">
    <cfRule type="containsText" dxfId="85" priority="86" operator="containsText" text="土,日">
      <formula>NOT(ISERROR(SEARCH("土,日",AW46)))</formula>
    </cfRule>
  </conditionalFormatting>
  <conditionalFormatting sqref="BB46">
    <cfRule type="containsText" dxfId="84" priority="84" operator="containsText" text="土">
      <formula>NOT(ISERROR(SEARCH("土",BB46)))</formula>
    </cfRule>
  </conditionalFormatting>
  <conditionalFormatting sqref="BB46">
    <cfRule type="containsText" dxfId="83" priority="85" operator="containsText" text="土">
      <formula>NOT(ISERROR(SEARCH("土",BB46)))</formula>
    </cfRule>
  </conditionalFormatting>
  <conditionalFormatting sqref="BC46">
    <cfRule type="containsText" dxfId="82" priority="83" operator="containsText" text="日">
      <formula>NOT(ISERROR(SEARCH("日",BC46)))</formula>
    </cfRule>
  </conditionalFormatting>
  <conditionalFormatting sqref="AW63:BC63">
    <cfRule type="containsText" dxfId="81" priority="82" operator="containsText" text="土,日">
      <formula>NOT(ISERROR(SEARCH("土,日",AW63)))</formula>
    </cfRule>
  </conditionalFormatting>
  <conditionalFormatting sqref="BB63">
    <cfRule type="containsText" dxfId="80" priority="80" operator="containsText" text="土">
      <formula>NOT(ISERROR(SEARCH("土",BB63)))</formula>
    </cfRule>
  </conditionalFormatting>
  <conditionalFormatting sqref="BB63">
    <cfRule type="containsText" dxfId="79" priority="81" operator="containsText" text="土">
      <formula>NOT(ISERROR(SEARCH("土",BB63)))</formula>
    </cfRule>
  </conditionalFormatting>
  <conditionalFormatting sqref="BC63">
    <cfRule type="containsText" dxfId="78" priority="79" operator="containsText" text="日">
      <formula>NOT(ISERROR(SEARCH("日",BC63)))</formula>
    </cfRule>
  </conditionalFormatting>
  <conditionalFormatting sqref="AW80:BC80">
    <cfRule type="containsText" dxfId="77" priority="78" operator="containsText" text="土,日">
      <formula>NOT(ISERROR(SEARCH("土,日",AW80)))</formula>
    </cfRule>
  </conditionalFormatting>
  <conditionalFormatting sqref="BB80">
    <cfRule type="containsText" dxfId="76" priority="76" operator="containsText" text="土">
      <formula>NOT(ISERROR(SEARCH("土",BB80)))</formula>
    </cfRule>
  </conditionalFormatting>
  <conditionalFormatting sqref="BB80">
    <cfRule type="containsText" dxfId="75" priority="77" operator="containsText" text="土">
      <formula>NOT(ISERROR(SEARCH("土",BB80)))</formula>
    </cfRule>
  </conditionalFormatting>
  <conditionalFormatting sqref="BC80">
    <cfRule type="containsText" dxfId="74" priority="75" operator="containsText" text="日">
      <formula>NOT(ISERROR(SEARCH("日",BC80)))</formula>
    </cfRule>
  </conditionalFormatting>
  <conditionalFormatting sqref="AW97:BC97">
    <cfRule type="containsText" dxfId="73" priority="74" operator="containsText" text="土,日">
      <formula>NOT(ISERROR(SEARCH("土,日",AW97)))</formula>
    </cfRule>
  </conditionalFormatting>
  <conditionalFormatting sqref="BB97">
    <cfRule type="containsText" dxfId="72" priority="72" operator="containsText" text="土">
      <formula>NOT(ISERROR(SEARCH("土",BB97)))</formula>
    </cfRule>
  </conditionalFormatting>
  <conditionalFormatting sqref="BB97">
    <cfRule type="containsText" dxfId="71" priority="73" operator="containsText" text="土">
      <formula>NOT(ISERROR(SEARCH("土",BB97)))</formula>
    </cfRule>
  </conditionalFormatting>
  <conditionalFormatting sqref="BC97">
    <cfRule type="containsText" dxfId="70" priority="71" operator="containsText" text="日">
      <formula>NOT(ISERROR(SEARCH("日",BC97)))</formula>
    </cfRule>
  </conditionalFormatting>
  <conditionalFormatting sqref="AW114:BC114">
    <cfRule type="containsText" dxfId="69" priority="70" operator="containsText" text="土,日">
      <formula>NOT(ISERROR(SEARCH("土,日",AW114)))</formula>
    </cfRule>
  </conditionalFormatting>
  <conditionalFormatting sqref="BB114">
    <cfRule type="containsText" dxfId="68" priority="68" operator="containsText" text="土">
      <formula>NOT(ISERROR(SEARCH("土",BB114)))</formula>
    </cfRule>
  </conditionalFormatting>
  <conditionalFormatting sqref="BB114">
    <cfRule type="containsText" dxfId="67" priority="69" operator="containsText" text="土">
      <formula>NOT(ISERROR(SEARCH("土",BB114)))</formula>
    </cfRule>
  </conditionalFormatting>
  <conditionalFormatting sqref="BC114">
    <cfRule type="containsText" dxfId="66" priority="67" operator="containsText" text="日">
      <formula>NOT(ISERROR(SEARCH("日",BC114)))</formula>
    </cfRule>
  </conditionalFormatting>
  <conditionalFormatting sqref="AW131:BC131">
    <cfRule type="containsText" dxfId="65" priority="66" operator="containsText" text="土,日">
      <formula>NOT(ISERROR(SEARCH("土,日",AW131)))</formula>
    </cfRule>
  </conditionalFormatting>
  <conditionalFormatting sqref="BB131">
    <cfRule type="containsText" dxfId="64" priority="64" operator="containsText" text="土">
      <formula>NOT(ISERROR(SEARCH("土",BB131)))</formula>
    </cfRule>
  </conditionalFormatting>
  <conditionalFormatting sqref="BB131">
    <cfRule type="containsText" dxfId="63" priority="65" operator="containsText" text="土">
      <formula>NOT(ISERROR(SEARCH("土",BB131)))</formula>
    </cfRule>
  </conditionalFormatting>
  <conditionalFormatting sqref="BC131">
    <cfRule type="containsText" dxfId="62" priority="63" operator="containsText" text="日">
      <formula>NOT(ISERROR(SEARCH("日",BC131)))</formula>
    </cfRule>
  </conditionalFormatting>
  <conditionalFormatting sqref="BH12:BN12">
    <cfRule type="containsText" dxfId="61" priority="62" operator="containsText" text="土,日">
      <formula>NOT(ISERROR(SEARCH("土,日",BH12)))</formula>
    </cfRule>
  </conditionalFormatting>
  <conditionalFormatting sqref="BM12">
    <cfRule type="containsText" dxfId="60" priority="60" operator="containsText" text="土">
      <formula>NOT(ISERROR(SEARCH("土",BM12)))</formula>
    </cfRule>
  </conditionalFormatting>
  <conditionalFormatting sqref="BM12">
    <cfRule type="containsText" dxfId="59" priority="61" operator="containsText" text="土">
      <formula>NOT(ISERROR(SEARCH("土",BM12)))</formula>
    </cfRule>
  </conditionalFormatting>
  <conditionalFormatting sqref="BN12">
    <cfRule type="containsText" dxfId="58" priority="59" operator="containsText" text="日">
      <formula>NOT(ISERROR(SEARCH("日",BN12)))</formula>
    </cfRule>
  </conditionalFormatting>
  <conditionalFormatting sqref="BH29:BN29">
    <cfRule type="containsText" dxfId="57" priority="58" operator="containsText" text="土,日">
      <formula>NOT(ISERROR(SEARCH("土,日",BH29)))</formula>
    </cfRule>
  </conditionalFormatting>
  <conditionalFormatting sqref="BM29">
    <cfRule type="containsText" dxfId="56" priority="56" operator="containsText" text="土">
      <formula>NOT(ISERROR(SEARCH("土",BM29)))</formula>
    </cfRule>
  </conditionalFormatting>
  <conditionalFormatting sqref="BM29">
    <cfRule type="containsText" dxfId="55" priority="57" operator="containsText" text="土">
      <formula>NOT(ISERROR(SEARCH("土",BM29)))</formula>
    </cfRule>
  </conditionalFormatting>
  <conditionalFormatting sqref="BN29">
    <cfRule type="containsText" dxfId="54" priority="55" operator="containsText" text="日">
      <formula>NOT(ISERROR(SEARCH("日",BN29)))</formula>
    </cfRule>
  </conditionalFormatting>
  <conditionalFormatting sqref="BH46:BN46">
    <cfRule type="containsText" dxfId="53" priority="54" operator="containsText" text="土,日">
      <formula>NOT(ISERROR(SEARCH("土,日",BH46)))</formula>
    </cfRule>
  </conditionalFormatting>
  <conditionalFormatting sqref="BM46">
    <cfRule type="containsText" dxfId="52" priority="52" operator="containsText" text="土">
      <formula>NOT(ISERROR(SEARCH("土",BM46)))</formula>
    </cfRule>
  </conditionalFormatting>
  <conditionalFormatting sqref="BM46">
    <cfRule type="containsText" dxfId="51" priority="53" operator="containsText" text="土">
      <formula>NOT(ISERROR(SEARCH("土",BM46)))</formula>
    </cfRule>
  </conditionalFormatting>
  <conditionalFormatting sqref="BN46">
    <cfRule type="containsText" dxfId="50" priority="51" operator="containsText" text="日">
      <formula>NOT(ISERROR(SEARCH("日",BN46)))</formula>
    </cfRule>
  </conditionalFormatting>
  <conditionalFormatting sqref="BH63:BN63">
    <cfRule type="containsText" dxfId="49" priority="50" operator="containsText" text="土,日">
      <formula>NOT(ISERROR(SEARCH("土,日",BH63)))</formula>
    </cfRule>
  </conditionalFormatting>
  <conditionalFormatting sqref="BM63">
    <cfRule type="containsText" dxfId="48" priority="48" operator="containsText" text="土">
      <formula>NOT(ISERROR(SEARCH("土",BM63)))</formula>
    </cfRule>
  </conditionalFormatting>
  <conditionalFormatting sqref="BM63">
    <cfRule type="containsText" dxfId="47" priority="49" operator="containsText" text="土">
      <formula>NOT(ISERROR(SEARCH("土",BM63)))</formula>
    </cfRule>
  </conditionalFormatting>
  <conditionalFormatting sqref="BN63">
    <cfRule type="containsText" dxfId="46" priority="47" operator="containsText" text="日">
      <formula>NOT(ISERROR(SEARCH("日",BN63)))</formula>
    </cfRule>
  </conditionalFormatting>
  <conditionalFormatting sqref="BH80:BN80">
    <cfRule type="containsText" dxfId="45" priority="46" operator="containsText" text="土,日">
      <formula>NOT(ISERROR(SEARCH("土,日",BH80)))</formula>
    </cfRule>
  </conditionalFormatting>
  <conditionalFormatting sqref="BM80">
    <cfRule type="containsText" dxfId="44" priority="44" operator="containsText" text="土">
      <formula>NOT(ISERROR(SEARCH("土",BM80)))</formula>
    </cfRule>
  </conditionalFormatting>
  <conditionalFormatting sqref="BM80">
    <cfRule type="containsText" dxfId="43" priority="45" operator="containsText" text="土">
      <formula>NOT(ISERROR(SEARCH("土",BM80)))</formula>
    </cfRule>
  </conditionalFormatting>
  <conditionalFormatting sqref="BN80">
    <cfRule type="containsText" dxfId="42" priority="43" operator="containsText" text="日">
      <formula>NOT(ISERROR(SEARCH("日",BN80)))</formula>
    </cfRule>
  </conditionalFormatting>
  <conditionalFormatting sqref="BH97:BN97">
    <cfRule type="containsText" dxfId="41" priority="42" operator="containsText" text="土,日">
      <formula>NOT(ISERROR(SEARCH("土,日",BH97)))</formula>
    </cfRule>
  </conditionalFormatting>
  <conditionalFormatting sqref="Z12:AA12 Z29:AA29 Z46:AA46 Z63:AA63 Z80:AA80 Z97:AA97 Z114:AA114 Z131:AA131 AK12:AL12 AK29:AL29 AK46:AL46 AK63:AL63 AK80:AL80 AK97:AL97 AK114:AL114 AK131:AL131">
    <cfRule type="containsText" dxfId="39" priority="39" operator="containsText" text="日">
      <formula>NOT(ISERROR(SEARCH("日",Z12)))</formula>
    </cfRule>
    <cfRule type="containsText" dxfId="40" priority="40" operator="containsText" text="土">
      <formula>NOT(ISERROR(SEARCH("土",Z12)))</formula>
    </cfRule>
  </conditionalFormatting>
  <conditionalFormatting sqref="BM97">
    <cfRule type="containsText" dxfId="38" priority="41" operator="containsText" text="土">
      <formula>NOT(ISERROR(SEARCH("土",BM97)))</formula>
    </cfRule>
  </conditionalFormatting>
  <conditionalFormatting sqref="BH114:BN114">
    <cfRule type="containsText" dxfId="37" priority="38" operator="containsText" text="土,日">
      <formula>NOT(ISERROR(SEARCH("土,日",BH114)))</formula>
    </cfRule>
  </conditionalFormatting>
  <conditionalFormatting sqref="AW12:AX12 AW29:AX29 AW46:AX46 AW63:AX63 AW80:AX80 AW97:AX97 AW114:AX114 AW131:AX131 BH12:BI12 BH29:BI29 BH46:BI46 BH63:BI63 BH80:BI80 BH97:BI97 BH114:BI114 BH131:BI131">
    <cfRule type="containsText" dxfId="35" priority="35" operator="containsText" text="日">
      <formula>NOT(ISERROR(SEARCH("日",AW12)))</formula>
    </cfRule>
    <cfRule type="containsText" dxfId="36" priority="36" operator="containsText" text="土">
      <formula>NOT(ISERROR(SEARCH("土",AW12)))</formula>
    </cfRule>
  </conditionalFormatting>
  <conditionalFormatting sqref="BM114">
    <cfRule type="containsText" dxfId="34" priority="37" operator="containsText" text="土">
      <formula>NOT(ISERROR(SEARCH("土",BM114)))</formula>
    </cfRule>
  </conditionalFormatting>
  <conditionalFormatting sqref="BH131:BN131">
    <cfRule type="containsText" dxfId="33" priority="34" operator="containsText" text="土,日">
      <formula>NOT(ISERROR(SEARCH("土,日",BH131)))</formula>
    </cfRule>
  </conditionalFormatting>
  <conditionalFormatting sqref="C12:D12 C29:D29 C46:D46 C63:D63 C80:D80 C97:D97 C114:D114 C131:D131 N12:O12 N29:O29 N46:O46 N63:O63 N80:O80 N97:O97 N114:O114 N131:O131">
    <cfRule type="containsText" dxfId="31" priority="31" operator="containsText" text="日">
      <formula>NOT(ISERROR(SEARCH("日",C12)))</formula>
    </cfRule>
    <cfRule type="containsText" dxfId="32" priority="32" operator="containsText" text="土">
      <formula>NOT(ISERROR(SEARCH("土",C12)))</formula>
    </cfRule>
  </conditionalFormatting>
  <conditionalFormatting sqref="BM131">
    <cfRule type="containsText" dxfId="30" priority="33" operator="containsText" text="土">
      <formula>NOT(ISERROR(SEARCH("土",BM131)))</formula>
    </cfRule>
  </conditionalFormatting>
  <conditionalFormatting sqref="C32:D35">
    <cfRule type="containsText" dxfId="29" priority="29" operator="containsText" text="休">
      <formula>NOT(ISERROR(SEARCH("休",C32)))</formula>
    </cfRule>
    <cfRule type="containsText" dxfId="28" priority="30" operator="containsText" text="雨">
      <formula>NOT(ISERROR(SEARCH("雨",C32)))</formula>
    </cfRule>
  </conditionalFormatting>
  <conditionalFormatting sqref="C49:D52">
    <cfRule type="containsText" dxfId="27" priority="27" operator="containsText" text="休">
      <formula>NOT(ISERROR(SEARCH("休",C49)))</formula>
    </cfRule>
    <cfRule type="containsText" dxfId="26" priority="28" operator="containsText" text="雨">
      <formula>NOT(ISERROR(SEARCH("雨",C49)))</formula>
    </cfRule>
  </conditionalFormatting>
  <conditionalFormatting sqref="C66:D69">
    <cfRule type="containsText" dxfId="25" priority="25" operator="containsText" text="休">
      <formula>NOT(ISERROR(SEARCH("休",C66)))</formula>
    </cfRule>
    <cfRule type="containsText" dxfId="24" priority="26" operator="containsText" text="雨">
      <formula>NOT(ISERROR(SEARCH("雨",C66)))</formula>
    </cfRule>
  </conditionalFormatting>
  <conditionalFormatting sqref="C83:D86">
    <cfRule type="containsText" dxfId="23" priority="23" operator="containsText" text="休">
      <formula>NOT(ISERROR(SEARCH("休",C83)))</formula>
    </cfRule>
    <cfRule type="containsText" dxfId="22" priority="24" operator="containsText" text="雨">
      <formula>NOT(ISERROR(SEARCH("雨",C83)))</formula>
    </cfRule>
  </conditionalFormatting>
  <conditionalFormatting sqref="C100:D103">
    <cfRule type="containsText" dxfId="21" priority="21" operator="containsText" text="休">
      <formula>NOT(ISERROR(SEARCH("休",C100)))</formula>
    </cfRule>
    <cfRule type="containsText" dxfId="20" priority="22" operator="containsText" text="雨">
      <formula>NOT(ISERROR(SEARCH("雨",C100)))</formula>
    </cfRule>
  </conditionalFormatting>
  <conditionalFormatting sqref="C117:D120">
    <cfRule type="containsText" dxfId="19" priority="19" operator="containsText" text="休">
      <formula>NOT(ISERROR(SEARCH("休",C117)))</formula>
    </cfRule>
    <cfRule type="containsText" dxfId="18" priority="20" operator="containsText" text="雨">
      <formula>NOT(ISERROR(SEARCH("雨",C117)))</formula>
    </cfRule>
  </conditionalFormatting>
  <conditionalFormatting sqref="C134:D137">
    <cfRule type="containsText" dxfId="17" priority="17" operator="containsText" text="休">
      <formula>NOT(ISERROR(SEARCH("休",C134)))</formula>
    </cfRule>
    <cfRule type="containsText" dxfId="16" priority="18" operator="containsText" text="雨">
      <formula>NOT(ISERROR(SEARCH("雨",C134)))</formula>
    </cfRule>
  </conditionalFormatting>
  <conditionalFormatting sqref="N15:O18">
    <cfRule type="containsText" dxfId="15" priority="15" operator="containsText" text="休">
      <formula>NOT(ISERROR(SEARCH("休",N15)))</formula>
    </cfRule>
    <cfRule type="containsText" dxfId="14" priority="16" operator="containsText" text="雨">
      <formula>NOT(ISERROR(SEARCH("雨",N15)))</formula>
    </cfRule>
  </conditionalFormatting>
  <conditionalFormatting sqref="N32:O35">
    <cfRule type="containsText" dxfId="13" priority="13" operator="containsText" text="休">
      <formula>NOT(ISERROR(SEARCH("休",N32)))</formula>
    </cfRule>
    <cfRule type="containsText" dxfId="12" priority="14" operator="containsText" text="雨">
      <formula>NOT(ISERROR(SEARCH("雨",N32)))</formula>
    </cfRule>
  </conditionalFormatting>
  <conditionalFormatting sqref="N49:O52">
    <cfRule type="containsText" dxfId="11" priority="11" operator="containsText" text="休">
      <formula>NOT(ISERROR(SEARCH("休",N49)))</formula>
    </cfRule>
    <cfRule type="containsText" dxfId="10" priority="12" operator="containsText" text="雨">
      <formula>NOT(ISERROR(SEARCH("雨",N49)))</formula>
    </cfRule>
  </conditionalFormatting>
  <conditionalFormatting sqref="N66:O69">
    <cfRule type="containsText" dxfId="9" priority="9" operator="containsText" text="休">
      <formula>NOT(ISERROR(SEARCH("休",N66)))</formula>
    </cfRule>
    <cfRule type="containsText" dxfId="8" priority="10" operator="containsText" text="雨">
      <formula>NOT(ISERROR(SEARCH("雨",N66)))</formula>
    </cfRule>
  </conditionalFormatting>
  <conditionalFormatting sqref="N83:O86">
    <cfRule type="containsText" dxfId="7" priority="7" operator="containsText" text="休">
      <formula>NOT(ISERROR(SEARCH("休",N83)))</formula>
    </cfRule>
    <cfRule type="containsText" dxfId="6" priority="8" operator="containsText" text="雨">
      <formula>NOT(ISERROR(SEARCH("雨",N83)))</formula>
    </cfRule>
  </conditionalFormatting>
  <conditionalFormatting sqref="N100:O103">
    <cfRule type="containsText" dxfId="5" priority="5" operator="containsText" text="休">
      <formula>NOT(ISERROR(SEARCH("休",N100)))</formula>
    </cfRule>
    <cfRule type="containsText" dxfId="4" priority="6" operator="containsText" text="雨">
      <formula>NOT(ISERROR(SEARCH("雨",N100)))</formula>
    </cfRule>
  </conditionalFormatting>
  <conditionalFormatting sqref="N117:O120">
    <cfRule type="containsText" dxfId="3" priority="3" operator="containsText" text="休">
      <formula>NOT(ISERROR(SEARCH("休",N117)))</formula>
    </cfRule>
    <cfRule type="containsText" dxfId="2" priority="4" operator="containsText" text="雨">
      <formula>NOT(ISERROR(SEARCH("雨",N117)))</formula>
    </cfRule>
  </conditionalFormatting>
  <conditionalFormatting sqref="N134:O137">
    <cfRule type="containsText" dxfId="1" priority="1" operator="containsText" text="休">
      <formula>NOT(ISERROR(SEARCH("休",N134)))</formula>
    </cfRule>
    <cfRule type="containsText" dxfId="0" priority="2" operator="containsText" text="雨">
      <formula>NOT(ISERROR(SEARCH("雨",N134)))</formula>
    </cfRule>
  </conditionalFormatting>
  <dataValidations count="3">
    <dataValidation type="list" allowBlank="1" showInputMessage="1" showErrorMessage="1" sqref="C13:I14 C30:I31 C47:I48 C64:I65 C81:I82 N13:T14 C98:I99 N30:T31 N47:T48 N64:T65 N81:T82 N98:T99 Z30:AF31 C115:I116 C132:I133 C150:I151 N115:T116 N132:T133 Z13:AF14 Z47:AF48 Z64:AF65 Z81:AF82 Z98:AF99 Z115:AF116 Z132:AF133 AK13:AQ14 AK30:AQ31 AK47:AQ48 AK64:AQ65 AK81:AQ82 AK98:AQ99 AK115:AQ116 AK132:AQ133 AW13:BC14 AW30:BC31 AW47:BC48 AW64:BC65 AW81:BC82 AW98:BC99 AW115:BC116 AW132:BC133 BH13:BN14 BH30:BN31 BH47:BN48 BH64:BN65 BH81:BN82 BH98:BN99 BH115:BN116 BH132:BN133" xr:uid="{189E5D4D-0B81-4D53-BC07-BD7224B60E1D}">
      <formula1>"夏休,冬休,中止,制作,その他"</formula1>
    </dataValidation>
    <dataValidation type="list" allowBlank="1" showInputMessage="1" showErrorMessage="1" sqref="C15:I16 BH134:BN135 C32:I33 C49:I50 C66:I67 C134:I135 C83:I84 N15:T16 N32:T33 N49:T50 N66:T67 N83:T84 Z32:AF33 C100:I101 C117:I118 C152:I153 N100:T101 N117:T118 Z15:AF16 Z49:AF50 Z66:AF67 Z83:AF84 Z100:AF101 Z117:AF118 Z134:AF135 AK15:AQ16 AK32:AQ33 AK49:AQ50 AK66:AQ67 AK83:AQ84 AK100:AQ101 AK117:AQ118 AK134:AQ135 AW15:BC16 AW32:BC33 AW49:BC50 AW66:BC67 AW83:BC84 AW100:BC101 AW117:BC118 AW134:BC135 BH15:BN16 BH32:BN33 BH49:BN50 BH66:BN67 BH83:BN84 BH100:BN101 BH117:BN118 N134:T135" xr:uid="{569F678A-2B53-42FD-B114-D336E73E048D}">
      <formula1>"休"</formula1>
    </dataValidation>
    <dataValidation type="list" allowBlank="1" showInputMessage="1" showErrorMessage="1" sqref="C136:I137 N17:T18 N34:T35 N51:T52 N68:T69 Z17:AF18 N85:T86 Z34:AF35 Z51:AF52 Z68:AF69 Z85:AF86 Z102:AF103 AK34:AQ35 N102:T103 N119:T120 C154:I155 Z119:AF120 Z136:AF137 AK17:AQ18 AK51:AQ52 AK68:AQ69 AK85:AQ86 AK102:AQ103 AK119:AQ120 AK136:AQ137 AW17:BC18 AW34:BC35 AW51:BC52 AW68:BC69 AW85:BC86 AW102:BC103 AW119:BC120 AW136:BC137 BH17:BN18 BH34:BN35 BH51:BN52 BH68:BN69 BH85:BN86 BH102:BN103 BH119:BN120 BH136:BN137 C17:I18 C34:I35 C51:I52 C68:I69 C85:I86 C102:I103 C119:I120 N136:T137" xr:uid="{316380A2-C40B-4C5A-937D-36455B3D2287}">
      <formula1>"休,雨"</formula1>
    </dataValidation>
  </dataValidations>
  <pageMargins left="0.23622047244094491" right="0.23622047244094491" top="0.74803149606299213" bottom="0.74803149606299213" header="0.31496062992125984" footer="0.31496062992125984"/>
  <pageSetup paperSize="9" scale="55" orientation="portrait" r:id="rId1"/>
  <rowBreaks count="1" manualBreakCount="1">
    <brk id="144" max="23" man="1"/>
  </rowBreaks>
  <colBreaks count="2" manualBreakCount="2">
    <brk id="23" max="141" man="1"/>
    <brk id="46" max="141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参考様式１</vt:lpstr>
      <vt:lpstr>記入例</vt:lpstr>
      <vt:lpstr>参考様式１（完全週休２日達成版）</vt:lpstr>
      <vt:lpstr>記入例（完全週休２日）</vt:lpstr>
      <vt:lpstr>記入例!Print_Area</vt:lpstr>
      <vt:lpstr>'記入例（完全週休２日）'!Print_Area</vt:lpstr>
      <vt:lpstr>参考様式１!Print_Area</vt:lpstr>
      <vt:lpstr>'参考様式１（完全週休２日達成版）'!Print_Area</vt:lpstr>
      <vt:lpstr>記入例!Print_Titles</vt:lpstr>
      <vt:lpstr>参考様式１!Print_Titles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井手　祐輔</cp:lastModifiedBy>
  <cp:lastPrinted>2025-03-12T00:25:17Z</cp:lastPrinted>
  <dcterms:created xsi:type="dcterms:W3CDTF">2018-12-07T04:03:56Z</dcterms:created>
  <dcterms:modified xsi:type="dcterms:W3CDTF">2026-03-12T07:40:47Z</dcterms:modified>
</cp:coreProperties>
</file>