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13_福岡県農林水産部（林務関係）週休２日工事試行要領の一部改正について\★★施行用\★通知用一式\"/>
    </mc:Choice>
  </mc:AlternateContent>
  <bookViews>
    <workbookView xWindow="0" yWindow="0" windowWidth="28800" windowHeight="11910" tabRatio="742"/>
  </bookViews>
  <sheets>
    <sheet name="様式" sheetId="14" r:id="rId1"/>
    <sheet name="記入例" sheetId="15" r:id="rId2"/>
  </sheets>
  <definedNames>
    <definedName name="_xlnm.Print_Area" localSheetId="1">記入例!$A$1:$AO$531</definedName>
    <definedName name="_xlnm.Print_Area" localSheetId="0">様式!$A$1:$AO$531</definedName>
    <definedName name="_xlnm.Print_Titles" localSheetId="1">記入例!$1:$22</definedName>
    <definedName name="_xlnm.Print_Titles" localSheetId="0">様式!$1:$22</definedName>
    <definedName name="夏休" localSheetId="1">#REF!</definedName>
    <definedName name="夏休" localSheetId="0">#REF!</definedName>
    <definedName name="夏休">#REF!</definedName>
    <definedName name="祝日" localSheetId="1">#REF!</definedName>
    <definedName name="祝日" localSheetId="0">#REF!</definedName>
    <definedName name="祝日">#REF!</definedName>
    <definedName name="中止" localSheetId="1">#REF!</definedName>
    <definedName name="中止" localSheetId="0">#REF!</definedName>
    <definedName name="中止">#REF!</definedName>
    <definedName name="通常" localSheetId="1">#REF!</definedName>
    <definedName name="通常" localSheetId="0">#REF!</definedName>
    <definedName name="通常">#REF!</definedName>
    <definedName name="通常実績" localSheetId="1">#REF!</definedName>
    <definedName name="通常実績" localSheetId="0">#REF!</definedName>
    <definedName name="通常実績">#REF!</definedName>
    <definedName name="冬休" localSheetId="1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U5" i="14" l="1"/>
  <c r="U7" i="14" l="1"/>
  <c r="AR524" i="15" l="1"/>
  <c r="AQ524" i="15"/>
  <c r="AN524" i="15"/>
  <c r="AM524" i="15"/>
  <c r="AL524" i="15"/>
  <c r="AK524" i="15"/>
  <c r="AR523" i="15"/>
  <c r="AQ523" i="15"/>
  <c r="AN523" i="15"/>
  <c r="AM523" i="15"/>
  <c r="AL523" i="15"/>
  <c r="AK523" i="15"/>
  <c r="AR522" i="15"/>
  <c r="AQ522" i="15"/>
  <c r="AN522" i="15"/>
  <c r="AM522" i="15"/>
  <c r="AL522" i="15"/>
  <c r="AK522" i="15"/>
  <c r="AR521" i="15"/>
  <c r="AQ521" i="15"/>
  <c r="AM521" i="15"/>
  <c r="AL521" i="15"/>
  <c r="AR519" i="15"/>
  <c r="AQ519" i="15"/>
  <c r="AN519" i="15"/>
  <c r="AM519" i="15"/>
  <c r="AL519" i="15"/>
  <c r="AK519" i="15"/>
  <c r="AR518" i="15"/>
  <c r="AQ518" i="15"/>
  <c r="AN518" i="15"/>
  <c r="AM518" i="15"/>
  <c r="AL518" i="15"/>
  <c r="AK518" i="15"/>
  <c r="AR517" i="15"/>
  <c r="AQ517" i="15"/>
  <c r="AL517" i="15" s="1"/>
  <c r="AM517" i="15"/>
  <c r="AR516" i="15"/>
  <c r="AQ516" i="15"/>
  <c r="AM516" i="15"/>
  <c r="AL516" i="15"/>
  <c r="AR514" i="15"/>
  <c r="AQ514" i="15"/>
  <c r="D514" i="15"/>
  <c r="AR513" i="15"/>
  <c r="AQ513" i="15"/>
  <c r="AL513" i="15" s="1"/>
  <c r="AM513" i="15"/>
  <c r="AR512" i="15"/>
  <c r="AQ512" i="15"/>
  <c r="AL512" i="15" s="1"/>
  <c r="AM512" i="15"/>
  <c r="AR511" i="15"/>
  <c r="AQ511" i="15"/>
  <c r="AM511" i="15"/>
  <c r="AL511" i="15"/>
  <c r="AR510" i="15"/>
  <c r="AQ510" i="15"/>
  <c r="AM510" i="15"/>
  <c r="AL510" i="15"/>
  <c r="AR509" i="15"/>
  <c r="AQ509" i="15"/>
  <c r="AL509" i="15" s="1"/>
  <c r="AM509" i="15"/>
  <c r="AR500" i="15"/>
  <c r="AQ500" i="15"/>
  <c r="AN500" i="15"/>
  <c r="AM500" i="15"/>
  <c r="AL500" i="15"/>
  <c r="AK500" i="15"/>
  <c r="AR499" i="15"/>
  <c r="AQ499" i="15"/>
  <c r="AN499" i="15"/>
  <c r="AM499" i="15"/>
  <c r="AL499" i="15"/>
  <c r="AK499" i="15"/>
  <c r="AR498" i="15"/>
  <c r="AQ498" i="15"/>
  <c r="AN498" i="15"/>
  <c r="AM498" i="15"/>
  <c r="AL498" i="15"/>
  <c r="AK498" i="15"/>
  <c r="AR497" i="15"/>
  <c r="AQ497" i="15"/>
  <c r="AM497" i="15"/>
  <c r="AL497" i="15"/>
  <c r="AR495" i="15"/>
  <c r="AQ495" i="15"/>
  <c r="AN495" i="15"/>
  <c r="AM495" i="15"/>
  <c r="AL495" i="15"/>
  <c r="AK495" i="15"/>
  <c r="AR494" i="15"/>
  <c r="AQ494" i="15"/>
  <c r="AN494" i="15"/>
  <c r="AM494" i="15"/>
  <c r="AL494" i="15"/>
  <c r="AK494" i="15"/>
  <c r="AR493" i="15"/>
  <c r="AQ493" i="15"/>
  <c r="AM493" i="15"/>
  <c r="AL493" i="15"/>
  <c r="AR492" i="15"/>
  <c r="AQ492" i="15"/>
  <c r="AM492" i="15"/>
  <c r="AL492" i="15"/>
  <c r="AR490" i="15"/>
  <c r="AQ490" i="15"/>
  <c r="D490" i="15"/>
  <c r="AR489" i="15"/>
  <c r="AQ489" i="15"/>
  <c r="AL489" i="15" s="1"/>
  <c r="AM489" i="15"/>
  <c r="AR488" i="15"/>
  <c r="AQ488" i="15"/>
  <c r="AL488" i="15" s="1"/>
  <c r="AM488" i="15"/>
  <c r="AR487" i="15"/>
  <c r="AQ487" i="15"/>
  <c r="AM487" i="15"/>
  <c r="AL487" i="15"/>
  <c r="AR486" i="15"/>
  <c r="AL486" i="15" s="1"/>
  <c r="AQ486" i="15"/>
  <c r="AM486" i="15"/>
  <c r="AR485" i="15"/>
  <c r="AQ485" i="15"/>
  <c r="AM485" i="15"/>
  <c r="AR476" i="15"/>
  <c r="AQ476" i="15"/>
  <c r="AN476" i="15"/>
  <c r="AM476" i="15"/>
  <c r="AL476" i="15"/>
  <c r="AK476" i="15"/>
  <c r="AR475" i="15"/>
  <c r="AQ475" i="15"/>
  <c r="AN475" i="15"/>
  <c r="AM475" i="15"/>
  <c r="AL475" i="15"/>
  <c r="AK475" i="15"/>
  <c r="AR474" i="15"/>
  <c r="AQ474" i="15"/>
  <c r="AN474" i="15"/>
  <c r="AM474" i="15"/>
  <c r="AL474" i="15"/>
  <c r="AK474" i="15"/>
  <c r="AR473" i="15"/>
  <c r="AL473" i="15" s="1"/>
  <c r="AQ473" i="15"/>
  <c r="AM473" i="15"/>
  <c r="AR471" i="15"/>
  <c r="AQ471" i="15"/>
  <c r="AN471" i="15"/>
  <c r="AM471" i="15"/>
  <c r="AL471" i="15"/>
  <c r="AK471" i="15"/>
  <c r="AR470" i="15"/>
  <c r="AQ470" i="15"/>
  <c r="AN470" i="15"/>
  <c r="AM470" i="15"/>
  <c r="AL470" i="15"/>
  <c r="AK470" i="15"/>
  <c r="AR469" i="15"/>
  <c r="AQ469" i="15"/>
  <c r="AM469" i="15"/>
  <c r="AL469" i="15"/>
  <c r="AR468" i="15"/>
  <c r="AL468" i="15" s="1"/>
  <c r="AQ468" i="15"/>
  <c r="AM468" i="15"/>
  <c r="AR466" i="15"/>
  <c r="AQ466" i="15"/>
  <c r="D466" i="15"/>
  <c r="AM466" i="15" s="1"/>
  <c r="AR465" i="15"/>
  <c r="AQ465" i="15"/>
  <c r="AM465" i="15"/>
  <c r="AR464" i="15"/>
  <c r="AQ464" i="15"/>
  <c r="AM464" i="15"/>
  <c r="AL464" i="15"/>
  <c r="AR463" i="15"/>
  <c r="AQ463" i="15"/>
  <c r="AM463" i="15"/>
  <c r="AL463" i="15"/>
  <c r="AR462" i="15"/>
  <c r="AL462" i="15" s="1"/>
  <c r="AQ462" i="15"/>
  <c r="AM462" i="15"/>
  <c r="AR461" i="15"/>
  <c r="AQ461" i="15"/>
  <c r="AM461" i="15"/>
  <c r="AR452" i="15"/>
  <c r="AQ452" i="15"/>
  <c r="AN452" i="15"/>
  <c r="AM452" i="15"/>
  <c r="AL452" i="15"/>
  <c r="AK452" i="15"/>
  <c r="AR451" i="15"/>
  <c r="AQ451" i="15"/>
  <c r="AN451" i="15"/>
  <c r="AM451" i="15"/>
  <c r="AL451" i="15"/>
  <c r="AK451" i="15"/>
  <c r="AR450" i="15"/>
  <c r="AQ450" i="15"/>
  <c r="AN450" i="15"/>
  <c r="AM450" i="15"/>
  <c r="AL450" i="15"/>
  <c r="AK450" i="15"/>
  <c r="AR449" i="15"/>
  <c r="AL449" i="15" s="1"/>
  <c r="AQ449" i="15"/>
  <c r="AM449" i="15"/>
  <c r="AR447" i="15"/>
  <c r="AQ447" i="15"/>
  <c r="AN447" i="15"/>
  <c r="AM447" i="15"/>
  <c r="AL447" i="15"/>
  <c r="AK447" i="15"/>
  <c r="AR446" i="15"/>
  <c r="AQ446" i="15"/>
  <c r="AN446" i="15"/>
  <c r="AM446" i="15"/>
  <c r="AL446" i="15"/>
  <c r="AK446" i="15"/>
  <c r="AR445" i="15"/>
  <c r="AQ445" i="15"/>
  <c r="AM445" i="15"/>
  <c r="AL445" i="15"/>
  <c r="AR444" i="15"/>
  <c r="AL444" i="15" s="1"/>
  <c r="AQ444" i="15"/>
  <c r="AM444" i="15"/>
  <c r="AR442" i="15"/>
  <c r="AQ442" i="15"/>
  <c r="D442" i="15"/>
  <c r="AM442" i="15" s="1"/>
  <c r="AR441" i="15"/>
  <c r="AQ441" i="15"/>
  <c r="AL441" i="15" s="1"/>
  <c r="AM441" i="15"/>
  <c r="AR440" i="15"/>
  <c r="AQ440" i="15"/>
  <c r="AM440" i="15"/>
  <c r="AL440" i="15"/>
  <c r="AR439" i="15"/>
  <c r="AL439" i="15" s="1"/>
  <c r="AQ439" i="15"/>
  <c r="AM439" i="15"/>
  <c r="AR438" i="15"/>
  <c r="AQ438" i="15"/>
  <c r="AL438" i="15" s="1"/>
  <c r="AM438" i="15"/>
  <c r="AR437" i="15"/>
  <c r="AQ437" i="15"/>
  <c r="AL437" i="15" s="1"/>
  <c r="AM437" i="15"/>
  <c r="AR428" i="15"/>
  <c r="AQ428" i="15"/>
  <c r="AN428" i="15"/>
  <c r="AM428" i="15"/>
  <c r="AL428" i="15"/>
  <c r="AK428" i="15"/>
  <c r="AR427" i="15"/>
  <c r="AQ427" i="15"/>
  <c r="AN427" i="15"/>
  <c r="AM427" i="15"/>
  <c r="AL427" i="15"/>
  <c r="AK427" i="15"/>
  <c r="AR426" i="15"/>
  <c r="AQ426" i="15"/>
  <c r="AN426" i="15"/>
  <c r="AM426" i="15"/>
  <c r="AL426" i="15"/>
  <c r="AK426" i="15"/>
  <c r="AR425" i="15"/>
  <c r="AQ425" i="15"/>
  <c r="AM425" i="15"/>
  <c r="AR423" i="15"/>
  <c r="AQ423" i="15"/>
  <c r="AN423" i="15"/>
  <c r="AM423" i="15"/>
  <c r="AL423" i="15"/>
  <c r="AK423" i="15"/>
  <c r="AR422" i="15"/>
  <c r="AQ422" i="15"/>
  <c r="AN422" i="15"/>
  <c r="AM422" i="15"/>
  <c r="AL422" i="15"/>
  <c r="AK422" i="15"/>
  <c r="AR421" i="15"/>
  <c r="AQ421" i="15"/>
  <c r="AL421" i="15" s="1"/>
  <c r="AM421" i="15"/>
  <c r="AR420" i="15"/>
  <c r="AQ420" i="15"/>
  <c r="AL420" i="15" s="1"/>
  <c r="AM420" i="15"/>
  <c r="AR418" i="15"/>
  <c r="AQ418" i="15"/>
  <c r="D418" i="15"/>
  <c r="AL418" i="15" s="1"/>
  <c r="AR417" i="15"/>
  <c r="AQ417" i="15"/>
  <c r="AM417" i="15"/>
  <c r="AL417" i="15"/>
  <c r="AR416" i="15"/>
  <c r="AQ416" i="15"/>
  <c r="AM416" i="15"/>
  <c r="AL416" i="15"/>
  <c r="AR415" i="15"/>
  <c r="AL415" i="15" s="1"/>
  <c r="AQ415" i="15"/>
  <c r="AM415" i="15"/>
  <c r="AR414" i="15"/>
  <c r="AQ414" i="15"/>
  <c r="AM414" i="15"/>
  <c r="AR413" i="15"/>
  <c r="AQ413" i="15"/>
  <c r="AL413" i="15" s="1"/>
  <c r="AM413" i="15"/>
  <c r="AR404" i="15"/>
  <c r="AQ404" i="15"/>
  <c r="AN404" i="15"/>
  <c r="AM404" i="15"/>
  <c r="AL404" i="15"/>
  <c r="AK404" i="15"/>
  <c r="AR403" i="15"/>
  <c r="AQ403" i="15"/>
  <c r="AN403" i="15"/>
  <c r="AM403" i="15"/>
  <c r="AL403" i="15"/>
  <c r="AK403" i="15"/>
  <c r="AR402" i="15"/>
  <c r="AQ402" i="15"/>
  <c r="AN402" i="15"/>
  <c r="AM402" i="15"/>
  <c r="AL402" i="15"/>
  <c r="AK402" i="15"/>
  <c r="AR401" i="15"/>
  <c r="AQ401" i="15"/>
  <c r="AL401" i="15" s="1"/>
  <c r="AM401" i="15"/>
  <c r="AR399" i="15"/>
  <c r="AQ399" i="15"/>
  <c r="AN399" i="15"/>
  <c r="AM399" i="15"/>
  <c r="AL399" i="15"/>
  <c r="AK399" i="15"/>
  <c r="AR398" i="15"/>
  <c r="AQ398" i="15"/>
  <c r="AN398" i="15"/>
  <c r="AM398" i="15"/>
  <c r="AL398" i="15"/>
  <c r="AK398" i="15"/>
  <c r="AR397" i="15"/>
  <c r="AQ397" i="15"/>
  <c r="AM397" i="15"/>
  <c r="AL397" i="15"/>
  <c r="AR396" i="15"/>
  <c r="AQ396" i="15"/>
  <c r="AM396" i="15"/>
  <c r="AR394" i="15"/>
  <c r="AQ394" i="15"/>
  <c r="AM394" i="15"/>
  <c r="AL394" i="15"/>
  <c r="D394" i="15"/>
  <c r="AR393" i="15"/>
  <c r="AQ393" i="15"/>
  <c r="AM393" i="15"/>
  <c r="AL393" i="15"/>
  <c r="AR392" i="15"/>
  <c r="AL392" i="15" s="1"/>
  <c r="AQ392" i="15"/>
  <c r="AM392" i="15"/>
  <c r="AR391" i="15"/>
  <c r="AQ391" i="15"/>
  <c r="AL391" i="15" s="1"/>
  <c r="AM391" i="15"/>
  <c r="AR390" i="15"/>
  <c r="AQ390" i="15"/>
  <c r="AL390" i="15" s="1"/>
  <c r="AM390" i="15"/>
  <c r="AR389" i="15"/>
  <c r="AQ389" i="15"/>
  <c r="AL389" i="15" s="1"/>
  <c r="AM389" i="15"/>
  <c r="AR380" i="15"/>
  <c r="AQ380" i="15"/>
  <c r="AN380" i="15"/>
  <c r="AM380" i="15"/>
  <c r="AL380" i="15"/>
  <c r="AK380" i="15"/>
  <c r="AR379" i="15"/>
  <c r="AQ379" i="15"/>
  <c r="AN379" i="15"/>
  <c r="AM379" i="15"/>
  <c r="AL379" i="15"/>
  <c r="AK379" i="15"/>
  <c r="AR378" i="15"/>
  <c r="AQ378" i="15"/>
  <c r="AN378" i="15"/>
  <c r="AM378" i="15"/>
  <c r="AL378" i="15"/>
  <c r="AK378" i="15"/>
  <c r="AR377" i="15"/>
  <c r="AQ377" i="15"/>
  <c r="AL377" i="15" s="1"/>
  <c r="AM377" i="15"/>
  <c r="AR375" i="15"/>
  <c r="AQ375" i="15"/>
  <c r="AN375" i="15"/>
  <c r="AM375" i="15"/>
  <c r="AL375" i="15"/>
  <c r="AK375" i="15"/>
  <c r="AR374" i="15"/>
  <c r="AQ374" i="15"/>
  <c r="AN374" i="15"/>
  <c r="AM374" i="15"/>
  <c r="AL374" i="15"/>
  <c r="AK374" i="15"/>
  <c r="AR373" i="15"/>
  <c r="AQ373" i="15"/>
  <c r="AL373" i="15" s="1"/>
  <c r="AM373" i="15"/>
  <c r="AR372" i="15"/>
  <c r="AQ372" i="15"/>
  <c r="AL372" i="15" s="1"/>
  <c r="AM372" i="15"/>
  <c r="AR370" i="15"/>
  <c r="AQ370" i="15"/>
  <c r="AM370" i="15"/>
  <c r="D370" i="15"/>
  <c r="AL370" i="15" s="1"/>
  <c r="AR369" i="15"/>
  <c r="AQ369" i="15"/>
  <c r="AM369" i="15"/>
  <c r="AL369" i="15"/>
  <c r="AR368" i="15"/>
  <c r="AQ368" i="15"/>
  <c r="AL368" i="15" s="1"/>
  <c r="AM368" i="15"/>
  <c r="AR367" i="15"/>
  <c r="AQ367" i="15"/>
  <c r="AM367" i="15"/>
  <c r="AR366" i="15"/>
  <c r="AQ366" i="15"/>
  <c r="AM366" i="15"/>
  <c r="AL366" i="15"/>
  <c r="AR365" i="15"/>
  <c r="AQ365" i="15"/>
  <c r="AL365" i="15" s="1"/>
  <c r="AM365" i="15"/>
  <c r="AR356" i="15"/>
  <c r="AQ356" i="15"/>
  <c r="AN356" i="15"/>
  <c r="AM356" i="15"/>
  <c r="AL356" i="15"/>
  <c r="AK356" i="15"/>
  <c r="AR355" i="15"/>
  <c r="AQ355" i="15"/>
  <c r="AN355" i="15"/>
  <c r="AM355" i="15"/>
  <c r="AL355" i="15"/>
  <c r="AK355" i="15"/>
  <c r="AR354" i="15"/>
  <c r="AQ354" i="15"/>
  <c r="AN354" i="15"/>
  <c r="AM354" i="15"/>
  <c r="AL354" i="15"/>
  <c r="AK354" i="15"/>
  <c r="AR353" i="15"/>
  <c r="AQ353" i="15"/>
  <c r="AM353" i="15"/>
  <c r="AL353" i="15"/>
  <c r="AR351" i="15"/>
  <c r="AQ351" i="15"/>
  <c r="AN351" i="15"/>
  <c r="AM351" i="15"/>
  <c r="AL351" i="15"/>
  <c r="AK351" i="15"/>
  <c r="AR350" i="15"/>
  <c r="AQ350" i="15"/>
  <c r="AN350" i="15"/>
  <c r="AM350" i="15"/>
  <c r="AL350" i="15"/>
  <c r="AK350" i="15"/>
  <c r="AR349" i="15"/>
  <c r="AQ349" i="15"/>
  <c r="AM349" i="15"/>
  <c r="AR348" i="15"/>
  <c r="AQ348" i="15"/>
  <c r="AM348" i="15"/>
  <c r="AL348" i="15"/>
  <c r="AR346" i="15"/>
  <c r="AQ346" i="15"/>
  <c r="D346" i="15"/>
  <c r="AL346" i="15" s="1"/>
  <c r="AR345" i="15"/>
  <c r="AQ345" i="15"/>
  <c r="AL345" i="15" s="1"/>
  <c r="AM345" i="15"/>
  <c r="AR344" i="15"/>
  <c r="AQ344" i="15"/>
  <c r="AL344" i="15" s="1"/>
  <c r="AM344" i="15"/>
  <c r="AR343" i="15"/>
  <c r="AQ343" i="15"/>
  <c r="AL343" i="15" s="1"/>
  <c r="AM343" i="15"/>
  <c r="AR342" i="15"/>
  <c r="AL342" i="15" s="1"/>
  <c r="AQ342" i="15"/>
  <c r="AM342" i="15"/>
  <c r="AR341" i="15"/>
  <c r="AQ341" i="15"/>
  <c r="AM341" i="15"/>
  <c r="AL341" i="15"/>
  <c r="AR332" i="15"/>
  <c r="AQ332" i="15"/>
  <c r="AN332" i="15"/>
  <c r="AM332" i="15"/>
  <c r="AL332" i="15"/>
  <c r="AK332" i="15"/>
  <c r="AR331" i="15"/>
  <c r="AQ331" i="15"/>
  <c r="AN331" i="15"/>
  <c r="AM331" i="15"/>
  <c r="AL331" i="15"/>
  <c r="AK331" i="15"/>
  <c r="AR330" i="15"/>
  <c r="AQ330" i="15"/>
  <c r="AN330" i="15"/>
  <c r="AM330" i="15"/>
  <c r="AL330" i="15"/>
  <c r="AK330" i="15"/>
  <c r="AR329" i="15"/>
  <c r="AQ329" i="15"/>
  <c r="AM329" i="15"/>
  <c r="AR327" i="15"/>
  <c r="AQ327" i="15"/>
  <c r="AN327" i="15"/>
  <c r="AM327" i="15"/>
  <c r="AL327" i="15"/>
  <c r="AK327" i="15"/>
  <c r="AR326" i="15"/>
  <c r="AQ326" i="15"/>
  <c r="AN326" i="15"/>
  <c r="AM326" i="15"/>
  <c r="AL326" i="15"/>
  <c r="AK326" i="15"/>
  <c r="AR325" i="15"/>
  <c r="AQ325" i="15"/>
  <c r="AL325" i="15" s="1"/>
  <c r="AM325" i="15"/>
  <c r="AR324" i="15"/>
  <c r="AQ324" i="15"/>
  <c r="AM324" i="15"/>
  <c r="AR322" i="15"/>
  <c r="AQ322" i="15"/>
  <c r="AM322" i="15"/>
  <c r="D322" i="15"/>
  <c r="AL322" i="15" s="1"/>
  <c r="AR321" i="15"/>
  <c r="AQ321" i="15"/>
  <c r="AL321" i="15" s="1"/>
  <c r="AM321" i="15"/>
  <c r="AR320" i="15"/>
  <c r="AQ320" i="15"/>
  <c r="AM320" i="15"/>
  <c r="AR319" i="15"/>
  <c r="AQ319" i="15"/>
  <c r="AM319" i="15"/>
  <c r="AL319" i="15"/>
  <c r="AR318" i="15"/>
  <c r="AQ318" i="15"/>
  <c r="AL318" i="15" s="1"/>
  <c r="AM318" i="15"/>
  <c r="AR317" i="15"/>
  <c r="AQ317" i="15"/>
  <c r="AL317" i="15" s="1"/>
  <c r="AM317" i="15"/>
  <c r="AR308" i="15"/>
  <c r="AQ308" i="15"/>
  <c r="AN308" i="15"/>
  <c r="AM308" i="15"/>
  <c r="AL308" i="15"/>
  <c r="AK308" i="15"/>
  <c r="AR307" i="15"/>
  <c r="AQ307" i="15"/>
  <c r="AN307" i="15"/>
  <c r="AM307" i="15"/>
  <c r="AL307" i="15"/>
  <c r="AK307" i="15"/>
  <c r="AR306" i="15"/>
  <c r="AQ306" i="15"/>
  <c r="AN306" i="15"/>
  <c r="AM306" i="15"/>
  <c r="AL306" i="15"/>
  <c r="AK306" i="15"/>
  <c r="AR305" i="15"/>
  <c r="AQ305" i="15"/>
  <c r="AL305" i="15" s="1"/>
  <c r="AM305" i="15"/>
  <c r="AR303" i="15"/>
  <c r="AQ303" i="15"/>
  <c r="AN303" i="15"/>
  <c r="AM303" i="15"/>
  <c r="AL303" i="15"/>
  <c r="AK303" i="15"/>
  <c r="AR302" i="15"/>
  <c r="AQ302" i="15"/>
  <c r="AN302" i="15"/>
  <c r="AM302" i="15"/>
  <c r="AL302" i="15"/>
  <c r="AK302" i="15"/>
  <c r="AR301" i="15"/>
  <c r="AQ301" i="15"/>
  <c r="AL301" i="15" s="1"/>
  <c r="AM301" i="15"/>
  <c r="AR300" i="15"/>
  <c r="AQ300" i="15"/>
  <c r="AL300" i="15" s="1"/>
  <c r="AM300" i="15"/>
  <c r="AR298" i="15"/>
  <c r="AQ298" i="15"/>
  <c r="AL298" i="15"/>
  <c r="D298" i="15"/>
  <c r="AM298" i="15" s="1"/>
  <c r="AR297" i="15"/>
  <c r="AQ297" i="15"/>
  <c r="AL297" i="15" s="1"/>
  <c r="AM297" i="15"/>
  <c r="AR296" i="15"/>
  <c r="AQ296" i="15"/>
  <c r="AL296" i="15" s="1"/>
  <c r="AM296" i="15"/>
  <c r="AR295" i="15"/>
  <c r="AL295" i="15" s="1"/>
  <c r="AQ295" i="15"/>
  <c r="AM295" i="15"/>
  <c r="AR294" i="15"/>
  <c r="AQ294" i="15"/>
  <c r="AM294" i="15"/>
  <c r="AL294" i="15"/>
  <c r="AR293" i="15"/>
  <c r="AL293" i="15" s="1"/>
  <c r="AQ293" i="15"/>
  <c r="AM293" i="15"/>
  <c r="AR284" i="15"/>
  <c r="AQ284" i="15"/>
  <c r="AN284" i="15"/>
  <c r="AM284" i="15"/>
  <c r="AL284" i="15"/>
  <c r="AK284" i="15"/>
  <c r="AR283" i="15"/>
  <c r="AQ283" i="15"/>
  <c r="AN283" i="15"/>
  <c r="AM283" i="15"/>
  <c r="AL283" i="15"/>
  <c r="AK283" i="15"/>
  <c r="AR282" i="15"/>
  <c r="AQ282" i="15"/>
  <c r="AN282" i="15"/>
  <c r="AM282" i="15"/>
  <c r="AL282" i="15"/>
  <c r="AK282" i="15"/>
  <c r="AR281" i="15"/>
  <c r="AQ281" i="15"/>
  <c r="AM281" i="15"/>
  <c r="AL281" i="15"/>
  <c r="AR279" i="15"/>
  <c r="AQ279" i="15"/>
  <c r="AN279" i="15"/>
  <c r="AM279" i="15"/>
  <c r="AL279" i="15"/>
  <c r="AK279" i="15"/>
  <c r="AR278" i="15"/>
  <c r="AQ278" i="15"/>
  <c r="AN278" i="15"/>
  <c r="AM278" i="15"/>
  <c r="AL278" i="15"/>
  <c r="AK278" i="15"/>
  <c r="AR277" i="15"/>
  <c r="AQ277" i="15"/>
  <c r="AL277" i="15" s="1"/>
  <c r="AM277" i="15"/>
  <c r="AR276" i="15"/>
  <c r="AQ276" i="15"/>
  <c r="AM276" i="15"/>
  <c r="AL276" i="15"/>
  <c r="AR274" i="15"/>
  <c r="AQ274" i="15"/>
  <c r="D274" i="15"/>
  <c r="AR273" i="15"/>
  <c r="AQ273" i="15"/>
  <c r="AL273" i="15" s="1"/>
  <c r="AM273" i="15"/>
  <c r="AR272" i="15"/>
  <c r="AQ272" i="15"/>
  <c r="AL272" i="15" s="1"/>
  <c r="AM272" i="15"/>
  <c r="AR271" i="15"/>
  <c r="AQ271" i="15"/>
  <c r="AL271" i="15" s="1"/>
  <c r="AM271" i="15"/>
  <c r="AR270" i="15"/>
  <c r="AQ270" i="15"/>
  <c r="AM270" i="15"/>
  <c r="AL270" i="15"/>
  <c r="AR269" i="15"/>
  <c r="AQ269" i="15"/>
  <c r="AL269" i="15" s="1"/>
  <c r="AM269" i="15"/>
  <c r="AR260" i="15"/>
  <c r="AQ260" i="15"/>
  <c r="AN260" i="15"/>
  <c r="AM260" i="15"/>
  <c r="AL260" i="15"/>
  <c r="AK260" i="15"/>
  <c r="AR259" i="15"/>
  <c r="AQ259" i="15"/>
  <c r="AN259" i="15"/>
  <c r="AM259" i="15"/>
  <c r="AL259" i="15"/>
  <c r="AK259" i="15"/>
  <c r="AR258" i="15"/>
  <c r="AQ258" i="15"/>
  <c r="AN258" i="15"/>
  <c r="AM258" i="15"/>
  <c r="AL258" i="15"/>
  <c r="AK258" i="15"/>
  <c r="AR257" i="15"/>
  <c r="AQ257" i="15"/>
  <c r="AM257" i="15"/>
  <c r="AL257" i="15"/>
  <c r="AR255" i="15"/>
  <c r="AQ255" i="15"/>
  <c r="AN255" i="15"/>
  <c r="AM255" i="15"/>
  <c r="AL255" i="15"/>
  <c r="AK255" i="15"/>
  <c r="AR254" i="15"/>
  <c r="AQ254" i="15"/>
  <c r="AN254" i="15"/>
  <c r="AM254" i="15"/>
  <c r="AL254" i="15"/>
  <c r="AK254" i="15"/>
  <c r="AR253" i="15"/>
  <c r="AQ253" i="15"/>
  <c r="AL253" i="15" s="1"/>
  <c r="AM253" i="15"/>
  <c r="AR252" i="15"/>
  <c r="AQ252" i="15"/>
  <c r="AM252" i="15"/>
  <c r="AL252" i="15"/>
  <c r="AR250" i="15"/>
  <c r="AQ250" i="15"/>
  <c r="D250" i="15"/>
  <c r="AR249" i="15"/>
  <c r="AQ249" i="15"/>
  <c r="AM249" i="15"/>
  <c r="AR248" i="15"/>
  <c r="AQ248" i="15"/>
  <c r="AM248" i="15"/>
  <c r="AL248" i="15"/>
  <c r="AR247" i="15"/>
  <c r="AQ247" i="15"/>
  <c r="AM247" i="15"/>
  <c r="AL247" i="15"/>
  <c r="AR246" i="15"/>
  <c r="AL246" i="15" s="1"/>
  <c r="AQ246" i="15"/>
  <c r="AM246" i="15"/>
  <c r="AR245" i="15"/>
  <c r="AQ245" i="15"/>
  <c r="AM245" i="15"/>
  <c r="AR236" i="15"/>
  <c r="AQ236" i="15"/>
  <c r="AN236" i="15"/>
  <c r="AM236" i="15"/>
  <c r="AL236" i="15"/>
  <c r="AK236" i="15"/>
  <c r="AR235" i="15"/>
  <c r="AQ235" i="15"/>
  <c r="AN235" i="15"/>
  <c r="AM235" i="15"/>
  <c r="AL235" i="15"/>
  <c r="AK235" i="15"/>
  <c r="AR234" i="15"/>
  <c r="AQ234" i="15"/>
  <c r="AN234" i="15"/>
  <c r="AM234" i="15"/>
  <c r="AL234" i="15"/>
  <c r="AK234" i="15"/>
  <c r="AR233" i="15"/>
  <c r="AL233" i="15" s="1"/>
  <c r="AQ233" i="15"/>
  <c r="AM233" i="15"/>
  <c r="AR231" i="15"/>
  <c r="AQ231" i="15"/>
  <c r="AN231" i="15"/>
  <c r="AM231" i="15"/>
  <c r="AL231" i="15"/>
  <c r="AK231" i="15"/>
  <c r="AR230" i="15"/>
  <c r="AQ230" i="15"/>
  <c r="AN230" i="15"/>
  <c r="AM230" i="15"/>
  <c r="AL230" i="15"/>
  <c r="AK230" i="15"/>
  <c r="AR229" i="15"/>
  <c r="AQ229" i="15"/>
  <c r="AM229" i="15"/>
  <c r="AL229" i="15"/>
  <c r="AR228" i="15"/>
  <c r="AL228" i="15" s="1"/>
  <c r="AQ228" i="15"/>
  <c r="AM228" i="15"/>
  <c r="AR226" i="15"/>
  <c r="AQ226" i="15"/>
  <c r="AL226" i="15" s="1"/>
  <c r="D226" i="15"/>
  <c r="AR225" i="15"/>
  <c r="AQ225" i="15"/>
  <c r="AL225" i="15" s="1"/>
  <c r="AM225" i="15"/>
  <c r="AR224" i="15"/>
  <c r="AQ224" i="15"/>
  <c r="AM224" i="15"/>
  <c r="AL224" i="15"/>
  <c r="AR223" i="15"/>
  <c r="AQ223" i="15"/>
  <c r="AL223" i="15" s="1"/>
  <c r="AM223" i="15"/>
  <c r="AR222" i="15"/>
  <c r="AQ222" i="15"/>
  <c r="AL222" i="15" s="1"/>
  <c r="AM222" i="15"/>
  <c r="AR221" i="15"/>
  <c r="AL221" i="15" s="1"/>
  <c r="AQ221" i="15"/>
  <c r="AM221" i="15"/>
  <c r="AR212" i="15"/>
  <c r="AQ212" i="15"/>
  <c r="AN212" i="15"/>
  <c r="AM212" i="15"/>
  <c r="AL212" i="15"/>
  <c r="AK212" i="15"/>
  <c r="AR211" i="15"/>
  <c r="AQ211" i="15"/>
  <c r="AN211" i="15"/>
  <c r="AM211" i="15"/>
  <c r="AL211" i="15"/>
  <c r="AK211" i="15"/>
  <c r="AR210" i="15"/>
  <c r="AQ210" i="15"/>
  <c r="AN210" i="15"/>
  <c r="AM210" i="15"/>
  <c r="AL210" i="15"/>
  <c r="AK210" i="15"/>
  <c r="AR209" i="15"/>
  <c r="AQ209" i="15"/>
  <c r="AM209" i="15"/>
  <c r="AL209" i="15"/>
  <c r="AR207" i="15"/>
  <c r="AQ207" i="15"/>
  <c r="AN207" i="15"/>
  <c r="AM207" i="15"/>
  <c r="AL207" i="15"/>
  <c r="AK207" i="15"/>
  <c r="AR206" i="15"/>
  <c r="AQ206" i="15"/>
  <c r="AN206" i="15"/>
  <c r="AM206" i="15"/>
  <c r="AL206" i="15"/>
  <c r="AK206" i="15"/>
  <c r="AR205" i="15"/>
  <c r="AQ205" i="15"/>
  <c r="AM205" i="15"/>
  <c r="AL205" i="15"/>
  <c r="AR204" i="15"/>
  <c r="AQ204" i="15"/>
  <c r="AM204" i="15"/>
  <c r="AL204" i="15"/>
  <c r="AR202" i="15"/>
  <c r="AQ202" i="15"/>
  <c r="D202" i="15"/>
  <c r="AR201" i="15"/>
  <c r="AQ201" i="15"/>
  <c r="AM201" i="15"/>
  <c r="AR200" i="15"/>
  <c r="AQ200" i="15"/>
  <c r="AM200" i="15"/>
  <c r="AL200" i="15"/>
  <c r="AR199" i="15"/>
  <c r="AQ199" i="15"/>
  <c r="AM199" i="15"/>
  <c r="AL199" i="15"/>
  <c r="AR198" i="15"/>
  <c r="AQ198" i="15"/>
  <c r="AL198" i="15" s="1"/>
  <c r="AM198" i="15"/>
  <c r="AR197" i="15"/>
  <c r="AQ197" i="15"/>
  <c r="AM197" i="15"/>
  <c r="AR188" i="15"/>
  <c r="AQ188" i="15"/>
  <c r="AN188" i="15"/>
  <c r="AM188" i="15"/>
  <c r="AL188" i="15"/>
  <c r="AK188" i="15"/>
  <c r="AR187" i="15"/>
  <c r="AQ187" i="15"/>
  <c r="AN187" i="15"/>
  <c r="AM187" i="15"/>
  <c r="AL187" i="15"/>
  <c r="AK187" i="15"/>
  <c r="AR186" i="15"/>
  <c r="AQ186" i="15"/>
  <c r="AN186" i="15"/>
  <c r="AM186" i="15"/>
  <c r="AL186" i="15"/>
  <c r="AK186" i="15"/>
  <c r="AR185" i="15"/>
  <c r="AQ185" i="15"/>
  <c r="AL185" i="15" s="1"/>
  <c r="AM185" i="15"/>
  <c r="AR183" i="15"/>
  <c r="AQ183" i="15"/>
  <c r="AN183" i="15"/>
  <c r="AM183" i="15"/>
  <c r="AL183" i="15"/>
  <c r="AK183" i="15"/>
  <c r="AR182" i="15"/>
  <c r="AQ182" i="15"/>
  <c r="AN182" i="15"/>
  <c r="AM182" i="15"/>
  <c r="AL182" i="15"/>
  <c r="AK182" i="15"/>
  <c r="AR181" i="15"/>
  <c r="AQ181" i="15"/>
  <c r="AM181" i="15"/>
  <c r="AL181" i="15"/>
  <c r="AR180" i="15"/>
  <c r="AQ180" i="15"/>
  <c r="AL180" i="15" s="1"/>
  <c r="AM180" i="15"/>
  <c r="AR178" i="15"/>
  <c r="AQ178" i="15"/>
  <c r="D178" i="15"/>
  <c r="AM178" i="15" s="1"/>
  <c r="AR177" i="15"/>
  <c r="AQ177" i="15"/>
  <c r="AL177" i="15" s="1"/>
  <c r="AM177" i="15"/>
  <c r="AR176" i="15"/>
  <c r="AQ176" i="15"/>
  <c r="AM176" i="15"/>
  <c r="AL176" i="15"/>
  <c r="AR175" i="15"/>
  <c r="AQ175" i="15"/>
  <c r="AM175" i="15"/>
  <c r="AL175" i="15"/>
  <c r="AR174" i="15"/>
  <c r="AQ174" i="15"/>
  <c r="AL174" i="15" s="1"/>
  <c r="AM174" i="15"/>
  <c r="AR173" i="15"/>
  <c r="AQ173" i="15"/>
  <c r="AL173" i="15" s="1"/>
  <c r="AM173" i="15"/>
  <c r="AR164" i="15"/>
  <c r="AQ164" i="15"/>
  <c r="AN164" i="15"/>
  <c r="AM164" i="15"/>
  <c r="AL164" i="15"/>
  <c r="AK164" i="15"/>
  <c r="AR163" i="15"/>
  <c r="AQ163" i="15"/>
  <c r="AN163" i="15"/>
  <c r="AM163" i="15"/>
  <c r="AL163" i="15"/>
  <c r="AK163" i="15"/>
  <c r="AR162" i="15"/>
  <c r="AQ162" i="15"/>
  <c r="AN162" i="15"/>
  <c r="AM162" i="15"/>
  <c r="AL162" i="15"/>
  <c r="AK162" i="15"/>
  <c r="AR161" i="15"/>
  <c r="AQ161" i="15"/>
  <c r="AL161" i="15" s="1"/>
  <c r="AM161" i="15"/>
  <c r="AR159" i="15"/>
  <c r="AQ159" i="15"/>
  <c r="AN159" i="15"/>
  <c r="AM159" i="15"/>
  <c r="AL159" i="15"/>
  <c r="AK159" i="15"/>
  <c r="AR158" i="15"/>
  <c r="AQ158" i="15"/>
  <c r="AN158" i="15"/>
  <c r="AM158" i="15"/>
  <c r="AL158" i="15"/>
  <c r="AK158" i="15"/>
  <c r="AR157" i="15"/>
  <c r="AL157" i="15" s="1"/>
  <c r="AQ157" i="15"/>
  <c r="AM157" i="15"/>
  <c r="AR156" i="15"/>
  <c r="AQ156" i="15"/>
  <c r="AL156" i="15" s="1"/>
  <c r="AM156" i="15"/>
  <c r="AR154" i="15"/>
  <c r="AQ154" i="15"/>
  <c r="AL154" i="15" s="1"/>
  <c r="D154" i="15"/>
  <c r="AM154" i="15" s="1"/>
  <c r="AR153" i="15"/>
  <c r="AQ153" i="15"/>
  <c r="AM153" i="15"/>
  <c r="AL153" i="15"/>
  <c r="AR152" i="15"/>
  <c r="AQ152" i="15"/>
  <c r="AM152" i="15"/>
  <c r="AL152" i="15"/>
  <c r="AR151" i="15"/>
  <c r="AQ151" i="15"/>
  <c r="AL151" i="15" s="1"/>
  <c r="AM151" i="15"/>
  <c r="AR150" i="15"/>
  <c r="AQ150" i="15"/>
  <c r="AL150" i="15" s="1"/>
  <c r="AM150" i="15"/>
  <c r="AR149" i="15"/>
  <c r="AQ149" i="15"/>
  <c r="AL149" i="15" s="1"/>
  <c r="AM149" i="15"/>
  <c r="AR140" i="15"/>
  <c r="AQ140" i="15"/>
  <c r="AN140" i="15"/>
  <c r="AM140" i="15"/>
  <c r="AL140" i="15"/>
  <c r="AK140" i="15"/>
  <c r="AR139" i="15"/>
  <c r="AQ139" i="15"/>
  <c r="AN139" i="15"/>
  <c r="AM139" i="15"/>
  <c r="AL139" i="15"/>
  <c r="AK139" i="15"/>
  <c r="AR138" i="15"/>
  <c r="AQ138" i="15"/>
  <c r="AN138" i="15"/>
  <c r="AM138" i="15"/>
  <c r="AL138" i="15"/>
  <c r="AK138" i="15"/>
  <c r="AR137" i="15"/>
  <c r="AQ137" i="15"/>
  <c r="AL137" i="15" s="1"/>
  <c r="AM137" i="15"/>
  <c r="AR135" i="15"/>
  <c r="AQ135" i="15"/>
  <c r="AN135" i="15"/>
  <c r="AM135" i="15"/>
  <c r="AL135" i="15"/>
  <c r="AK135" i="15"/>
  <c r="AR134" i="15"/>
  <c r="AQ134" i="15"/>
  <c r="AN134" i="15"/>
  <c r="AM134" i="15"/>
  <c r="AL134" i="15"/>
  <c r="AK134" i="15"/>
  <c r="AR133" i="15"/>
  <c r="AQ133" i="15"/>
  <c r="AL133" i="15" s="1"/>
  <c r="AM133" i="15"/>
  <c r="AR132" i="15"/>
  <c r="AQ132" i="15"/>
  <c r="AM132" i="15"/>
  <c r="AR130" i="15"/>
  <c r="AQ130" i="15"/>
  <c r="D130" i="15"/>
  <c r="AM130" i="15" s="1"/>
  <c r="AR129" i="15"/>
  <c r="AQ129" i="15"/>
  <c r="AL129" i="15" s="1"/>
  <c r="AM129" i="15"/>
  <c r="AR128" i="15"/>
  <c r="AL128" i="15" s="1"/>
  <c r="AQ128" i="15"/>
  <c r="AM128" i="15"/>
  <c r="AR127" i="15"/>
  <c r="AQ127" i="15"/>
  <c r="AL127" i="15" s="1"/>
  <c r="AM127" i="15"/>
  <c r="AR126" i="15"/>
  <c r="AQ126" i="15"/>
  <c r="AL126" i="15" s="1"/>
  <c r="AM126" i="15"/>
  <c r="AR125" i="15"/>
  <c r="AQ125" i="15"/>
  <c r="AL125" i="15" s="1"/>
  <c r="AM125" i="15"/>
  <c r="AR116" i="15"/>
  <c r="AQ116" i="15"/>
  <c r="AN116" i="15"/>
  <c r="AM116" i="15"/>
  <c r="AL116" i="15"/>
  <c r="AK116" i="15"/>
  <c r="AR115" i="15"/>
  <c r="AQ115" i="15"/>
  <c r="AN115" i="15"/>
  <c r="AM115" i="15"/>
  <c r="AL115" i="15"/>
  <c r="AK115" i="15"/>
  <c r="AR114" i="15"/>
  <c r="AQ114" i="15"/>
  <c r="AN114" i="15"/>
  <c r="AM114" i="15"/>
  <c r="AL114" i="15"/>
  <c r="AK114" i="15"/>
  <c r="AR113" i="15"/>
  <c r="AQ113" i="15"/>
  <c r="AL113" i="15" s="1"/>
  <c r="AM113" i="15"/>
  <c r="AR111" i="15"/>
  <c r="AQ111" i="15"/>
  <c r="AN111" i="15"/>
  <c r="AM111" i="15"/>
  <c r="AL111" i="15"/>
  <c r="AK111" i="15"/>
  <c r="AR110" i="15"/>
  <c r="AQ110" i="15"/>
  <c r="AN110" i="15"/>
  <c r="AM110" i="15"/>
  <c r="AL110" i="15"/>
  <c r="AK110" i="15"/>
  <c r="AR109" i="15"/>
  <c r="AQ109" i="15"/>
  <c r="AL109" i="15" s="1"/>
  <c r="AM109" i="15"/>
  <c r="AR108" i="15"/>
  <c r="AQ108" i="15"/>
  <c r="AL108" i="15" s="1"/>
  <c r="AM108" i="15"/>
  <c r="AR106" i="15"/>
  <c r="AQ106" i="15"/>
  <c r="AM106" i="15"/>
  <c r="D106" i="15"/>
  <c r="AL106" i="15" s="1"/>
  <c r="AR105" i="15"/>
  <c r="AL105" i="15" s="1"/>
  <c r="AQ105" i="15"/>
  <c r="AM105" i="15"/>
  <c r="AR104" i="15"/>
  <c r="AQ104" i="15"/>
  <c r="AL104" i="15" s="1"/>
  <c r="AM104" i="15"/>
  <c r="AR103" i="15"/>
  <c r="AQ103" i="15"/>
  <c r="AM103" i="15"/>
  <c r="AL103" i="15"/>
  <c r="AR102" i="15"/>
  <c r="AQ102" i="15"/>
  <c r="AL102" i="15" s="1"/>
  <c r="AM102" i="15"/>
  <c r="AR101" i="15"/>
  <c r="AQ101" i="15"/>
  <c r="AL101" i="15" s="1"/>
  <c r="AM101" i="15"/>
  <c r="AR92" i="15"/>
  <c r="AQ92" i="15"/>
  <c r="AN92" i="15"/>
  <c r="AM92" i="15"/>
  <c r="AL92" i="15"/>
  <c r="AK92" i="15"/>
  <c r="AR91" i="15"/>
  <c r="AQ91" i="15"/>
  <c r="AN91" i="15"/>
  <c r="AM91" i="15"/>
  <c r="AL91" i="15"/>
  <c r="AK91" i="15"/>
  <c r="AR90" i="15"/>
  <c r="AQ90" i="15"/>
  <c r="AN90" i="15"/>
  <c r="AM90" i="15"/>
  <c r="AL90" i="15"/>
  <c r="AK90" i="15"/>
  <c r="AR89" i="15"/>
  <c r="AQ89" i="15"/>
  <c r="AL89" i="15" s="1"/>
  <c r="AM89" i="15"/>
  <c r="AR87" i="15"/>
  <c r="AQ87" i="15"/>
  <c r="AN87" i="15"/>
  <c r="AM87" i="15"/>
  <c r="AL87" i="15"/>
  <c r="AK87" i="15"/>
  <c r="AR86" i="15"/>
  <c r="AQ86" i="15"/>
  <c r="AN86" i="15"/>
  <c r="AM86" i="15"/>
  <c r="AL86" i="15"/>
  <c r="AK86" i="15"/>
  <c r="AR85" i="15"/>
  <c r="AQ85" i="15"/>
  <c r="AM85" i="15"/>
  <c r="AL85" i="15"/>
  <c r="AR84" i="15"/>
  <c r="AQ84" i="15"/>
  <c r="AL84" i="15" s="1"/>
  <c r="AM84" i="15"/>
  <c r="AR82" i="15"/>
  <c r="AQ82" i="15"/>
  <c r="AL82" i="15" s="1"/>
  <c r="AM82" i="15"/>
  <c r="D82" i="15"/>
  <c r="AR81" i="15"/>
  <c r="AQ81" i="15"/>
  <c r="AL81" i="15" s="1"/>
  <c r="AM81" i="15"/>
  <c r="AR80" i="15"/>
  <c r="AQ80" i="15"/>
  <c r="AM80" i="15"/>
  <c r="AL80" i="15"/>
  <c r="AR79" i="15"/>
  <c r="AQ79" i="15"/>
  <c r="AL79" i="15" s="1"/>
  <c r="AM79" i="15"/>
  <c r="AR78" i="15"/>
  <c r="AL78" i="15" s="1"/>
  <c r="AQ78" i="15"/>
  <c r="AM78" i="15"/>
  <c r="AR77" i="15"/>
  <c r="AQ77" i="15"/>
  <c r="AL77" i="15" s="1"/>
  <c r="AM77" i="15"/>
  <c r="AR68" i="15"/>
  <c r="AQ68" i="15"/>
  <c r="AN68" i="15"/>
  <c r="AM68" i="15"/>
  <c r="AL68" i="15"/>
  <c r="AK68" i="15"/>
  <c r="AR67" i="15"/>
  <c r="AQ67" i="15"/>
  <c r="AN67" i="15"/>
  <c r="AM67" i="15"/>
  <c r="AL67" i="15"/>
  <c r="AK67" i="15"/>
  <c r="AR66" i="15"/>
  <c r="AQ66" i="15"/>
  <c r="AN66" i="15"/>
  <c r="AM66" i="15"/>
  <c r="AL66" i="15"/>
  <c r="AK66" i="15"/>
  <c r="AR65" i="15"/>
  <c r="AL65" i="15" s="1"/>
  <c r="AQ65" i="15"/>
  <c r="AM65" i="15"/>
  <c r="AR63" i="15"/>
  <c r="AQ63" i="15"/>
  <c r="AN63" i="15"/>
  <c r="AM63" i="15"/>
  <c r="AL63" i="15"/>
  <c r="AK63" i="15"/>
  <c r="AK17" i="15" s="1"/>
  <c r="AR62" i="15"/>
  <c r="AQ62" i="15"/>
  <c r="AN62" i="15"/>
  <c r="AM62" i="15"/>
  <c r="AL62" i="15"/>
  <c r="AK62" i="15"/>
  <c r="AR61" i="15"/>
  <c r="AQ61" i="15"/>
  <c r="AM61" i="15"/>
  <c r="AR60" i="15"/>
  <c r="AL60" i="15" s="1"/>
  <c r="AQ60" i="15"/>
  <c r="AM60" i="15"/>
  <c r="AR58" i="15"/>
  <c r="AQ58" i="15"/>
  <c r="D58" i="15"/>
  <c r="AM58" i="15" s="1"/>
  <c r="AR57" i="15"/>
  <c r="AQ57" i="15"/>
  <c r="AL57" i="15" s="1"/>
  <c r="AM57" i="15"/>
  <c r="AR56" i="15"/>
  <c r="AQ56" i="15"/>
  <c r="AM56" i="15"/>
  <c r="AL56" i="15"/>
  <c r="AR55" i="15"/>
  <c r="AQ55" i="15"/>
  <c r="AL55" i="15" s="1"/>
  <c r="AM55" i="15"/>
  <c r="AR54" i="15"/>
  <c r="AQ54" i="15"/>
  <c r="AL54" i="15" s="1"/>
  <c r="AM54" i="15"/>
  <c r="AR53" i="15"/>
  <c r="AQ53" i="15"/>
  <c r="AL53" i="15" s="1"/>
  <c r="AM53" i="15"/>
  <c r="AM8" i="15" s="1"/>
  <c r="AR44" i="15"/>
  <c r="AQ44" i="15"/>
  <c r="AN44" i="15"/>
  <c r="AM44" i="15"/>
  <c r="AL44" i="15"/>
  <c r="AK44" i="15"/>
  <c r="AR43" i="15"/>
  <c r="AQ43" i="15"/>
  <c r="AN43" i="15"/>
  <c r="AM43" i="15"/>
  <c r="AL43" i="15"/>
  <c r="AK43" i="15"/>
  <c r="AR42" i="15"/>
  <c r="AQ42" i="15"/>
  <c r="AN42" i="15"/>
  <c r="AM42" i="15"/>
  <c r="AL42" i="15"/>
  <c r="AK42" i="15"/>
  <c r="AR41" i="15"/>
  <c r="AL41" i="15" s="1"/>
  <c r="AQ41" i="15"/>
  <c r="AM41" i="15"/>
  <c r="AR39" i="15"/>
  <c r="AQ39" i="15"/>
  <c r="AN39" i="15"/>
  <c r="AM39" i="15"/>
  <c r="AL39" i="15"/>
  <c r="AK39" i="15"/>
  <c r="AR38" i="15"/>
  <c r="AQ38" i="15"/>
  <c r="AN38" i="15"/>
  <c r="AM38" i="15"/>
  <c r="AL38" i="15"/>
  <c r="AK38" i="15"/>
  <c r="AR37" i="15"/>
  <c r="AQ37" i="15"/>
  <c r="AM37" i="15"/>
  <c r="AL37" i="15"/>
  <c r="AR36" i="15"/>
  <c r="AQ36" i="15"/>
  <c r="AM36" i="15"/>
  <c r="AL36" i="15"/>
  <c r="AR34" i="15"/>
  <c r="AQ34" i="15"/>
  <c r="AN34" i="15"/>
  <c r="AM34" i="15"/>
  <c r="AL34" i="15"/>
  <c r="AK34" i="15"/>
  <c r="AR33" i="15"/>
  <c r="AL33" i="15" s="1"/>
  <c r="AQ33" i="15"/>
  <c r="AM33" i="15"/>
  <c r="AM12" i="15" s="1"/>
  <c r="AR32" i="15"/>
  <c r="AQ32" i="15"/>
  <c r="AL32" i="15" s="1"/>
  <c r="AM32" i="15"/>
  <c r="AR31" i="15"/>
  <c r="AQ31" i="15"/>
  <c r="AM31" i="15"/>
  <c r="AL31" i="15"/>
  <c r="AR30" i="15"/>
  <c r="AQ30" i="15"/>
  <c r="AL30" i="15" s="1"/>
  <c r="AM30" i="15"/>
  <c r="AR29" i="15"/>
  <c r="AQ29" i="15"/>
  <c r="AL29" i="15" s="1"/>
  <c r="AM29" i="15"/>
  <c r="G23" i="15"/>
  <c r="F23" i="15"/>
  <c r="AM21" i="15"/>
  <c r="AL21" i="15"/>
  <c r="AM20" i="15"/>
  <c r="AL20" i="15"/>
  <c r="AM19" i="15"/>
  <c r="AL19" i="15"/>
  <c r="AM18" i="15"/>
  <c r="AM17" i="15"/>
  <c r="AL17" i="15"/>
  <c r="AM16" i="15"/>
  <c r="AL16" i="15"/>
  <c r="AK16" i="15"/>
  <c r="AM15" i="15"/>
  <c r="AM11" i="15"/>
  <c r="AM10" i="15"/>
  <c r="AM9" i="15"/>
  <c r="F9" i="15"/>
  <c r="AK20" i="15" l="1"/>
  <c r="AK19" i="15"/>
  <c r="AN17" i="15"/>
  <c r="AN19" i="15"/>
  <c r="AL58" i="15"/>
  <c r="AL130" i="15"/>
  <c r="AL13" i="15" s="1"/>
  <c r="AM418" i="15"/>
  <c r="AN16" i="15"/>
  <c r="AK21" i="15"/>
  <c r="AN21" i="15" s="1"/>
  <c r="AN20" i="15"/>
  <c r="F25" i="15"/>
  <c r="F50" i="15"/>
  <c r="G25" i="15"/>
  <c r="F26" i="15"/>
  <c r="F24" i="15"/>
  <c r="AL9" i="15"/>
  <c r="AL61" i="15"/>
  <c r="AM14" i="15"/>
  <c r="I23" i="15"/>
  <c r="AL178" i="15"/>
  <c r="AL201" i="15"/>
  <c r="AL132" i="15"/>
  <c r="AL197" i="15"/>
  <c r="AM250" i="15"/>
  <c r="AL250" i="15"/>
  <c r="AM274" i="15"/>
  <c r="AL274" i="15"/>
  <c r="AL202" i="15"/>
  <c r="AM226" i="15"/>
  <c r="AM202" i="15"/>
  <c r="AL245" i="15"/>
  <c r="AL8" i="15" s="1"/>
  <c r="AL249" i="15"/>
  <c r="AL320" i="15"/>
  <c r="AL11" i="15" s="1"/>
  <c r="AL329" i="15"/>
  <c r="AL18" i="15" s="1"/>
  <c r="AL367" i="15"/>
  <c r="AL10" i="15" s="1"/>
  <c r="AL324" i="15"/>
  <c r="AL349" i="15"/>
  <c r="AM346" i="15"/>
  <c r="AL461" i="15"/>
  <c r="AL465" i="15"/>
  <c r="AL12" i="15" s="1"/>
  <c r="AL396" i="15"/>
  <c r="AL466" i="15"/>
  <c r="AL485" i="15"/>
  <c r="AL414" i="15"/>
  <c r="AL425" i="15"/>
  <c r="AL514" i="15"/>
  <c r="AL490" i="15"/>
  <c r="AM514" i="15"/>
  <c r="AM490" i="15"/>
  <c r="AL442" i="15"/>
  <c r="AN34" i="14"/>
  <c r="AQ32" i="14"/>
  <c r="AK522" i="14"/>
  <c r="AL522" i="14"/>
  <c r="AM522" i="14"/>
  <c r="AN522" i="14"/>
  <c r="AK523" i="14"/>
  <c r="AL523" i="14"/>
  <c r="AM523" i="14"/>
  <c r="AN523" i="14"/>
  <c r="AK524" i="14"/>
  <c r="AL524" i="14"/>
  <c r="AM524" i="14"/>
  <c r="AN524" i="14"/>
  <c r="AM517" i="14"/>
  <c r="AK518" i="14"/>
  <c r="AL518" i="14"/>
  <c r="AM518" i="14"/>
  <c r="AN518" i="14"/>
  <c r="AK519" i="14"/>
  <c r="AL519" i="14"/>
  <c r="AM519" i="14"/>
  <c r="AN519" i="14"/>
  <c r="AM510" i="14"/>
  <c r="AM511" i="14"/>
  <c r="AM512" i="14"/>
  <c r="AM513" i="14"/>
  <c r="AM521" i="14"/>
  <c r="AM516" i="14"/>
  <c r="AM509" i="14"/>
  <c r="AK498" i="14"/>
  <c r="AL498" i="14"/>
  <c r="AM498" i="14"/>
  <c r="AN498" i="14"/>
  <c r="AK499" i="14"/>
  <c r="AL499" i="14"/>
  <c r="AM499" i="14"/>
  <c r="AN499" i="14"/>
  <c r="AK500" i="14"/>
  <c r="AL500" i="14"/>
  <c r="AM500" i="14"/>
  <c r="AN500" i="14"/>
  <c r="AM493" i="14"/>
  <c r="AK494" i="14"/>
  <c r="AL494" i="14"/>
  <c r="AM494" i="14"/>
  <c r="AN494" i="14"/>
  <c r="AK495" i="14"/>
  <c r="AL495" i="14"/>
  <c r="AM495" i="14"/>
  <c r="AN495" i="14"/>
  <c r="AM486" i="14"/>
  <c r="AM487" i="14"/>
  <c r="AM488" i="14"/>
  <c r="AM489" i="14"/>
  <c r="AM497" i="14"/>
  <c r="AM492" i="14"/>
  <c r="AM485" i="14"/>
  <c r="AK474" i="14"/>
  <c r="AL474" i="14"/>
  <c r="AM474" i="14"/>
  <c r="AN474" i="14"/>
  <c r="AK475" i="14"/>
  <c r="AL475" i="14"/>
  <c r="AM475" i="14"/>
  <c r="AN475" i="14"/>
  <c r="AK476" i="14"/>
  <c r="AL476" i="14"/>
  <c r="AM476" i="14"/>
  <c r="AN476" i="14"/>
  <c r="AM469" i="14"/>
  <c r="AK470" i="14"/>
  <c r="AL470" i="14"/>
  <c r="AM470" i="14"/>
  <c r="AN470" i="14"/>
  <c r="AK471" i="14"/>
  <c r="AL471" i="14"/>
  <c r="AM471" i="14"/>
  <c r="AN471" i="14"/>
  <c r="AM462" i="14"/>
  <c r="AM463" i="14"/>
  <c r="AM464" i="14"/>
  <c r="AM465" i="14"/>
  <c r="AM473" i="14"/>
  <c r="AM468" i="14"/>
  <c r="AM461" i="14"/>
  <c r="AK450" i="14"/>
  <c r="AL450" i="14"/>
  <c r="AM450" i="14"/>
  <c r="AN450" i="14"/>
  <c r="AK451" i="14"/>
  <c r="AL451" i="14"/>
  <c r="AM451" i="14"/>
  <c r="AN451" i="14"/>
  <c r="AK452" i="14"/>
  <c r="AL452" i="14"/>
  <c r="AM452" i="14"/>
  <c r="AN452" i="14"/>
  <c r="AM445" i="14"/>
  <c r="AK446" i="14"/>
  <c r="AL446" i="14"/>
  <c r="AM446" i="14"/>
  <c r="AN446" i="14"/>
  <c r="AK447" i="14"/>
  <c r="AL447" i="14"/>
  <c r="AM447" i="14"/>
  <c r="AN447" i="14"/>
  <c r="AM438" i="14"/>
  <c r="AM439" i="14"/>
  <c r="AM440" i="14"/>
  <c r="AM441" i="14"/>
  <c r="AM449" i="14"/>
  <c r="AM444" i="14"/>
  <c r="AM437" i="14"/>
  <c r="AK426" i="14"/>
  <c r="AL426" i="14"/>
  <c r="AM426" i="14"/>
  <c r="AN426" i="14"/>
  <c r="AK427" i="14"/>
  <c r="AL427" i="14"/>
  <c r="AM427" i="14"/>
  <c r="AN427" i="14"/>
  <c r="AK428" i="14"/>
  <c r="AL428" i="14"/>
  <c r="AM428" i="14"/>
  <c r="AN428" i="14"/>
  <c r="AM421" i="14"/>
  <c r="AK422" i="14"/>
  <c r="AL422" i="14"/>
  <c r="AM422" i="14"/>
  <c r="AN422" i="14"/>
  <c r="AK423" i="14"/>
  <c r="AL423" i="14"/>
  <c r="AM423" i="14"/>
  <c r="AN423" i="14"/>
  <c r="AM414" i="14"/>
  <c r="AM415" i="14"/>
  <c r="AM416" i="14"/>
  <c r="AM417" i="14"/>
  <c r="AM425" i="14"/>
  <c r="AM420" i="14"/>
  <c r="AM413" i="14"/>
  <c r="AK402" i="14"/>
  <c r="AL402" i="14"/>
  <c r="AM402" i="14"/>
  <c r="AN402" i="14"/>
  <c r="AK403" i="14"/>
  <c r="AL403" i="14"/>
  <c r="AM403" i="14"/>
  <c r="AN403" i="14"/>
  <c r="AK404" i="14"/>
  <c r="AL404" i="14"/>
  <c r="AM404" i="14"/>
  <c r="AN404" i="14"/>
  <c r="AM397" i="14"/>
  <c r="AK398" i="14"/>
  <c r="AL398" i="14"/>
  <c r="AM398" i="14"/>
  <c r="AN398" i="14"/>
  <c r="AK399" i="14"/>
  <c r="AL399" i="14"/>
  <c r="AM399" i="14"/>
  <c r="AN399" i="14"/>
  <c r="AM390" i="14"/>
  <c r="AM391" i="14"/>
  <c r="AM392" i="14"/>
  <c r="AM393" i="14"/>
  <c r="AM401" i="14"/>
  <c r="AM396" i="14"/>
  <c r="AM389" i="14"/>
  <c r="AK378" i="14"/>
  <c r="AL378" i="14"/>
  <c r="AM378" i="14"/>
  <c r="AN378" i="14"/>
  <c r="AK379" i="14"/>
  <c r="AL379" i="14"/>
  <c r="AM379" i="14"/>
  <c r="AN379" i="14"/>
  <c r="AK380" i="14"/>
  <c r="AL380" i="14"/>
  <c r="AM380" i="14"/>
  <c r="AN380" i="14"/>
  <c r="AM373" i="14"/>
  <c r="AK374" i="14"/>
  <c r="AL374" i="14"/>
  <c r="AM374" i="14"/>
  <c r="AN374" i="14"/>
  <c r="AK375" i="14"/>
  <c r="AL375" i="14"/>
  <c r="AM375" i="14"/>
  <c r="AN375" i="14"/>
  <c r="AM366" i="14"/>
  <c r="AM367" i="14"/>
  <c r="AM368" i="14"/>
  <c r="AM369" i="14"/>
  <c r="AM377" i="14"/>
  <c r="AM372" i="14"/>
  <c r="AM365" i="14"/>
  <c r="AK354" i="14"/>
  <c r="AL354" i="14"/>
  <c r="AM354" i="14"/>
  <c r="AN354" i="14"/>
  <c r="AK355" i="14"/>
  <c r="AL355" i="14"/>
  <c r="AM355" i="14"/>
  <c r="AN355" i="14"/>
  <c r="AK356" i="14"/>
  <c r="AL356" i="14"/>
  <c r="AM356" i="14"/>
  <c r="AN356" i="14"/>
  <c r="AK331" i="14"/>
  <c r="AK330" i="14"/>
  <c r="AL330" i="14"/>
  <c r="AM330" i="14"/>
  <c r="AN330" i="14"/>
  <c r="AL331" i="14"/>
  <c r="AM331" i="14"/>
  <c r="AN331" i="14"/>
  <c r="AK332" i="14"/>
  <c r="AL332" i="14"/>
  <c r="AM332" i="14"/>
  <c r="AN332" i="14"/>
  <c r="AK326" i="14"/>
  <c r="AK306" i="14"/>
  <c r="AM349" i="14"/>
  <c r="AK350" i="14"/>
  <c r="AL350" i="14"/>
  <c r="AM350" i="14"/>
  <c r="AN350" i="14"/>
  <c r="AK351" i="14"/>
  <c r="AL351" i="14"/>
  <c r="AM351" i="14"/>
  <c r="AN351" i="14"/>
  <c r="AM342" i="14"/>
  <c r="AM343" i="14"/>
  <c r="AM344" i="14"/>
  <c r="AM345" i="14"/>
  <c r="AM353" i="14"/>
  <c r="AM348" i="14"/>
  <c r="AM341" i="14"/>
  <c r="AM325" i="14"/>
  <c r="AL326" i="14"/>
  <c r="AM326" i="14"/>
  <c r="AN326" i="14"/>
  <c r="AK327" i="14"/>
  <c r="AL327" i="14"/>
  <c r="AM327" i="14"/>
  <c r="AN327" i="14"/>
  <c r="AM318" i="14"/>
  <c r="AM319" i="14"/>
  <c r="AM320" i="14"/>
  <c r="AM321" i="14"/>
  <c r="AM329" i="14"/>
  <c r="AM324" i="14"/>
  <c r="AM317" i="14"/>
  <c r="AL306" i="14"/>
  <c r="AM306" i="14"/>
  <c r="AN306" i="14"/>
  <c r="AK307" i="14"/>
  <c r="AL307" i="14"/>
  <c r="AM307" i="14"/>
  <c r="AN307" i="14"/>
  <c r="AK308" i="14"/>
  <c r="AL308" i="14"/>
  <c r="AM308" i="14"/>
  <c r="AN308" i="14"/>
  <c r="AM301" i="14"/>
  <c r="AK302" i="14"/>
  <c r="AL302" i="14"/>
  <c r="AM302" i="14"/>
  <c r="AN302" i="14"/>
  <c r="AK303" i="14"/>
  <c r="AL303" i="14"/>
  <c r="AM303" i="14"/>
  <c r="AN303" i="14"/>
  <c r="AM294" i="14"/>
  <c r="AM295" i="14"/>
  <c r="AM296" i="14"/>
  <c r="AM297" i="14"/>
  <c r="AM305" i="14"/>
  <c r="AM300" i="14"/>
  <c r="AM293" i="14"/>
  <c r="AK282" i="14"/>
  <c r="AL282" i="14"/>
  <c r="AM282" i="14"/>
  <c r="AN282" i="14"/>
  <c r="AK283" i="14"/>
  <c r="AL283" i="14"/>
  <c r="AM283" i="14"/>
  <c r="AN283" i="14"/>
  <c r="AK284" i="14"/>
  <c r="AL284" i="14"/>
  <c r="AM284" i="14"/>
  <c r="AN284" i="14"/>
  <c r="AM281" i="14"/>
  <c r="AM277" i="14"/>
  <c r="AK278" i="14"/>
  <c r="AL278" i="14"/>
  <c r="AM278" i="14"/>
  <c r="AN278" i="14"/>
  <c r="AK279" i="14"/>
  <c r="AL279" i="14"/>
  <c r="AM279" i="14"/>
  <c r="AN279" i="14"/>
  <c r="AM270" i="14"/>
  <c r="AM271" i="14"/>
  <c r="AM272" i="14"/>
  <c r="AM273" i="14"/>
  <c r="AM276" i="14"/>
  <c r="AM269" i="14"/>
  <c r="AK258" i="14"/>
  <c r="AL258" i="14"/>
  <c r="AM258" i="14"/>
  <c r="AN258" i="14"/>
  <c r="AK259" i="14"/>
  <c r="AL259" i="14"/>
  <c r="AM259" i="14"/>
  <c r="AN259" i="14"/>
  <c r="AK260" i="14"/>
  <c r="AL260" i="14"/>
  <c r="AM260" i="14"/>
  <c r="AN260" i="14"/>
  <c r="AM253" i="14"/>
  <c r="AK254" i="14"/>
  <c r="AL254" i="14"/>
  <c r="AM254" i="14"/>
  <c r="AN254" i="14"/>
  <c r="AK255" i="14"/>
  <c r="AL255" i="14"/>
  <c r="AM255" i="14"/>
  <c r="AN255" i="14"/>
  <c r="AM246" i="14"/>
  <c r="AM247" i="14"/>
  <c r="AM248" i="14"/>
  <c r="AM249" i="14"/>
  <c r="AM257" i="14"/>
  <c r="AM252" i="14"/>
  <c r="AM245" i="14"/>
  <c r="AK234" i="14"/>
  <c r="AL234" i="14"/>
  <c r="AM234" i="14"/>
  <c r="AN234" i="14"/>
  <c r="AK235" i="14"/>
  <c r="AL235" i="14"/>
  <c r="AM235" i="14"/>
  <c r="AN235" i="14"/>
  <c r="AK236" i="14"/>
  <c r="AL236" i="14"/>
  <c r="AM236" i="14"/>
  <c r="AN236" i="14"/>
  <c r="AM229" i="14"/>
  <c r="AK230" i="14"/>
  <c r="AL230" i="14"/>
  <c r="AM230" i="14"/>
  <c r="AN230" i="14"/>
  <c r="AK231" i="14"/>
  <c r="AL231" i="14"/>
  <c r="AM231" i="14"/>
  <c r="AN231" i="14"/>
  <c r="AM222" i="14"/>
  <c r="AM223" i="14"/>
  <c r="AM224" i="14"/>
  <c r="AM225" i="14"/>
  <c r="AM233" i="14"/>
  <c r="AM228" i="14"/>
  <c r="AM221" i="14"/>
  <c r="AK210" i="14"/>
  <c r="AL210" i="14"/>
  <c r="AM210" i="14"/>
  <c r="AN210" i="14"/>
  <c r="AK211" i="14"/>
  <c r="AL211" i="14"/>
  <c r="AM211" i="14"/>
  <c r="AN211" i="14"/>
  <c r="AK212" i="14"/>
  <c r="AL212" i="14"/>
  <c r="AM212" i="14"/>
  <c r="AN212" i="14"/>
  <c r="AM205" i="14"/>
  <c r="AK206" i="14"/>
  <c r="AL206" i="14"/>
  <c r="AM206" i="14"/>
  <c r="AN206" i="14"/>
  <c r="AK207" i="14"/>
  <c r="AL207" i="14"/>
  <c r="AM207" i="14"/>
  <c r="AN207" i="14"/>
  <c r="AM198" i="14"/>
  <c r="AM199" i="14"/>
  <c r="AM200" i="14"/>
  <c r="AM201" i="14"/>
  <c r="AM209" i="14"/>
  <c r="AM204" i="14"/>
  <c r="AM197" i="14"/>
  <c r="AK186" i="14"/>
  <c r="AL186" i="14"/>
  <c r="AM186" i="14"/>
  <c r="AN186" i="14"/>
  <c r="AK187" i="14"/>
  <c r="AL187" i="14"/>
  <c r="AM187" i="14"/>
  <c r="AN187" i="14"/>
  <c r="AK188" i="14"/>
  <c r="AL188" i="14"/>
  <c r="AM188" i="14"/>
  <c r="AN188" i="14"/>
  <c r="AM181" i="14"/>
  <c r="AK182" i="14"/>
  <c r="AL182" i="14"/>
  <c r="AM182" i="14"/>
  <c r="AN182" i="14"/>
  <c r="AK183" i="14"/>
  <c r="AL183" i="14"/>
  <c r="AM183" i="14"/>
  <c r="AN183" i="14"/>
  <c r="AM174" i="14"/>
  <c r="AM175" i="14"/>
  <c r="AM176" i="14"/>
  <c r="AM177" i="14"/>
  <c r="AM185" i="14"/>
  <c r="AM180" i="14"/>
  <c r="AM173" i="14"/>
  <c r="AK162" i="14"/>
  <c r="AL162" i="14"/>
  <c r="AM162" i="14"/>
  <c r="AN162" i="14"/>
  <c r="AK163" i="14"/>
  <c r="AL163" i="14"/>
  <c r="AM163" i="14"/>
  <c r="AN163" i="14"/>
  <c r="AK164" i="14"/>
  <c r="AL164" i="14"/>
  <c r="AM164" i="14"/>
  <c r="AN164" i="14"/>
  <c r="AM157" i="14"/>
  <c r="AK158" i="14"/>
  <c r="AL158" i="14"/>
  <c r="AM158" i="14"/>
  <c r="AN158" i="14"/>
  <c r="AK159" i="14"/>
  <c r="AL159" i="14"/>
  <c r="AM159" i="14"/>
  <c r="AN159" i="14"/>
  <c r="AM150" i="14"/>
  <c r="AM151" i="14"/>
  <c r="AM152" i="14"/>
  <c r="AM153" i="14"/>
  <c r="AM161" i="14"/>
  <c r="AM156" i="14"/>
  <c r="AM149" i="14"/>
  <c r="AK138" i="14"/>
  <c r="AL138" i="14"/>
  <c r="AM138" i="14"/>
  <c r="AN138" i="14"/>
  <c r="AK139" i="14"/>
  <c r="AL139" i="14"/>
  <c r="AM139" i="14"/>
  <c r="AN139" i="14"/>
  <c r="AK140" i="14"/>
  <c r="AL140" i="14"/>
  <c r="AM140" i="14"/>
  <c r="AN140" i="14"/>
  <c r="AM133" i="14"/>
  <c r="AK134" i="14"/>
  <c r="AL134" i="14"/>
  <c r="AM134" i="14"/>
  <c r="AN134" i="14"/>
  <c r="AK135" i="14"/>
  <c r="AL135" i="14"/>
  <c r="AM135" i="14"/>
  <c r="AN135" i="14"/>
  <c r="AM126" i="14"/>
  <c r="AM127" i="14"/>
  <c r="AM128" i="14"/>
  <c r="AM129" i="14"/>
  <c r="AM137" i="14"/>
  <c r="AM132" i="14"/>
  <c r="AM125" i="14"/>
  <c r="AK114" i="14"/>
  <c r="AL114" i="14"/>
  <c r="AM114" i="14"/>
  <c r="AN114" i="14"/>
  <c r="AK115" i="14"/>
  <c r="AL115" i="14"/>
  <c r="AM115" i="14"/>
  <c r="AN115" i="14"/>
  <c r="AK116" i="14"/>
  <c r="AL116" i="14"/>
  <c r="AM116" i="14"/>
  <c r="AN116" i="14"/>
  <c r="AM109" i="14"/>
  <c r="AK110" i="14"/>
  <c r="AL110" i="14"/>
  <c r="AM110" i="14"/>
  <c r="AN110" i="14"/>
  <c r="AK111" i="14"/>
  <c r="AL111" i="14"/>
  <c r="AM111" i="14"/>
  <c r="AN111" i="14"/>
  <c r="AM102" i="14"/>
  <c r="AM103" i="14"/>
  <c r="AM104" i="14"/>
  <c r="AM105" i="14"/>
  <c r="AM101" i="14"/>
  <c r="AM113" i="14"/>
  <c r="AM108" i="14"/>
  <c r="AL90" i="14"/>
  <c r="AK91" i="14"/>
  <c r="AK90" i="14"/>
  <c r="AM90" i="14"/>
  <c r="AN90" i="14"/>
  <c r="AL91" i="14"/>
  <c r="AM91" i="14"/>
  <c r="AN91" i="14"/>
  <c r="AK92" i="14"/>
  <c r="AL92" i="14"/>
  <c r="AM92" i="14"/>
  <c r="AN92" i="14"/>
  <c r="AM89" i="14"/>
  <c r="AM85" i="14"/>
  <c r="AK86" i="14"/>
  <c r="AL86" i="14"/>
  <c r="AM86" i="14"/>
  <c r="AN86" i="14"/>
  <c r="AK87" i="14"/>
  <c r="AL87" i="14"/>
  <c r="AM87" i="14"/>
  <c r="AN87" i="14"/>
  <c r="AM84" i="14"/>
  <c r="AM78" i="14"/>
  <c r="AM79" i="14"/>
  <c r="AM80" i="14"/>
  <c r="AM81" i="14"/>
  <c r="AM77" i="14"/>
  <c r="AK66" i="14"/>
  <c r="AL66" i="14"/>
  <c r="AM66" i="14"/>
  <c r="AN66" i="14"/>
  <c r="AK67" i="14"/>
  <c r="AL67" i="14"/>
  <c r="AM67" i="14"/>
  <c r="AN67" i="14"/>
  <c r="AK68" i="14"/>
  <c r="AL68" i="14"/>
  <c r="AM68" i="14"/>
  <c r="AN68" i="14"/>
  <c r="AM65" i="14"/>
  <c r="AM61" i="14"/>
  <c r="AK62" i="14"/>
  <c r="AL62" i="14"/>
  <c r="AM62" i="14"/>
  <c r="AN62" i="14"/>
  <c r="AK63" i="14"/>
  <c r="AL63" i="14"/>
  <c r="AM63" i="14"/>
  <c r="AN63" i="14"/>
  <c r="AM60" i="14"/>
  <c r="AM54" i="14"/>
  <c r="AM55" i="14"/>
  <c r="AM56" i="14"/>
  <c r="AM57" i="14"/>
  <c r="AM53" i="14"/>
  <c r="AN44" i="14"/>
  <c r="AM44" i="14"/>
  <c r="AL44" i="14"/>
  <c r="AK44" i="14"/>
  <c r="AN43" i="14"/>
  <c r="AM43" i="14"/>
  <c r="AM20" i="14" s="1"/>
  <c r="AL43" i="14"/>
  <c r="AK43" i="14"/>
  <c r="AN42" i="14"/>
  <c r="AM42" i="14"/>
  <c r="AL42" i="14"/>
  <c r="AK42" i="14"/>
  <c r="AM41" i="14"/>
  <c r="AN39" i="14"/>
  <c r="AM39" i="14"/>
  <c r="AL39" i="14"/>
  <c r="AK39" i="14"/>
  <c r="AN38" i="14"/>
  <c r="AM38" i="14"/>
  <c r="AL38" i="14"/>
  <c r="AK38" i="14"/>
  <c r="AM37" i="14"/>
  <c r="AM36" i="14"/>
  <c r="AR33" i="14"/>
  <c r="AR34" i="14"/>
  <c r="AQ33" i="14"/>
  <c r="AQ29" i="14"/>
  <c r="AR29" i="14"/>
  <c r="AQ30" i="14"/>
  <c r="AR30" i="14"/>
  <c r="AQ31" i="14"/>
  <c r="AR31" i="14"/>
  <c r="AR32" i="14"/>
  <c r="AQ34" i="14"/>
  <c r="AM29" i="14"/>
  <c r="AM30" i="14"/>
  <c r="AM31" i="14"/>
  <c r="AM32" i="14"/>
  <c r="AM33" i="14"/>
  <c r="AM34" i="14"/>
  <c r="AM17" i="14" l="1"/>
  <c r="AK17" i="14"/>
  <c r="AL20" i="14"/>
  <c r="AL21" i="14"/>
  <c r="AL19" i="14"/>
  <c r="AL32" i="14"/>
  <c r="AM13" i="15"/>
  <c r="AL15" i="15"/>
  <c r="F27" i="15"/>
  <c r="H25" i="15"/>
  <c r="G26" i="15"/>
  <c r="G27" i="15" s="1"/>
  <c r="F48" i="15"/>
  <c r="F51" i="15"/>
  <c r="G47" i="15"/>
  <c r="F47" i="15"/>
  <c r="F49" i="15" s="1"/>
  <c r="AL14" i="15"/>
  <c r="AK19" i="14"/>
  <c r="AK21" i="14"/>
  <c r="AK20" i="14"/>
  <c r="AN20" i="14" s="1"/>
  <c r="AK16" i="14"/>
  <c r="AL16" i="14"/>
  <c r="AM16" i="14"/>
  <c r="AL17" i="14"/>
  <c r="AM18" i="14"/>
  <c r="AM19" i="14"/>
  <c r="AM21" i="14"/>
  <c r="AM12" i="14"/>
  <c r="AM11" i="14"/>
  <c r="AM9" i="14"/>
  <c r="AM14" i="14"/>
  <c r="AM15" i="14"/>
  <c r="AM8" i="14"/>
  <c r="AM10" i="14"/>
  <c r="AK34" i="14"/>
  <c r="AL29" i="14"/>
  <c r="AL30" i="14"/>
  <c r="AL31" i="14"/>
  <c r="AL33" i="14"/>
  <c r="AL34" i="14"/>
  <c r="AN17" i="14" l="1"/>
  <c r="AN21" i="14"/>
  <c r="F74" i="15"/>
  <c r="G49" i="15"/>
  <c r="I25" i="15"/>
  <c r="H26" i="15"/>
  <c r="AN19" i="14"/>
  <c r="AN16" i="14"/>
  <c r="AQ55" i="14"/>
  <c r="AQ56" i="14"/>
  <c r="AQ57" i="14"/>
  <c r="AQ58" i="14"/>
  <c r="AQ54" i="14"/>
  <c r="AQ53" i="14"/>
  <c r="H27" i="15" l="1"/>
  <c r="I26" i="15"/>
  <c r="I27" i="15" s="1"/>
  <c r="J25" i="15"/>
  <c r="H49" i="15"/>
  <c r="G50" i="15"/>
  <c r="F72" i="15"/>
  <c r="F75" i="15"/>
  <c r="G71" i="15"/>
  <c r="F71" i="15"/>
  <c r="AQ509" i="14"/>
  <c r="J26" i="15" l="1"/>
  <c r="K25" i="15"/>
  <c r="F73" i="15"/>
  <c r="G51" i="15"/>
  <c r="H50" i="15"/>
  <c r="H51" i="15" s="1"/>
  <c r="I49" i="15"/>
  <c r="AQ62" i="14"/>
  <c r="AQ42" i="14"/>
  <c r="AQ41" i="14"/>
  <c r="AQ39" i="14"/>
  <c r="AQ38" i="14"/>
  <c r="AQ37" i="14"/>
  <c r="AQ36" i="14"/>
  <c r="AR524" i="14"/>
  <c r="AQ524" i="14"/>
  <c r="AR523" i="14"/>
  <c r="AQ523" i="14"/>
  <c r="AR522" i="14"/>
  <c r="AQ522" i="14"/>
  <c r="AR521" i="14"/>
  <c r="AQ521" i="14"/>
  <c r="AR519" i="14"/>
  <c r="AQ519" i="14"/>
  <c r="AR518" i="14"/>
  <c r="AQ518" i="14"/>
  <c r="AR517" i="14"/>
  <c r="AQ517" i="14"/>
  <c r="AL517" i="14" s="1"/>
  <c r="AR516" i="14"/>
  <c r="AQ516" i="14"/>
  <c r="AR514" i="14"/>
  <c r="AQ514" i="14"/>
  <c r="AR513" i="14"/>
  <c r="AQ513" i="14"/>
  <c r="AR512" i="14"/>
  <c r="AQ512" i="14"/>
  <c r="AL512" i="14" s="1"/>
  <c r="AR511" i="14"/>
  <c r="AQ511" i="14"/>
  <c r="AR510" i="14"/>
  <c r="AQ510" i="14"/>
  <c r="AL510" i="14" s="1"/>
  <c r="AR509" i="14"/>
  <c r="AL509" i="14" s="1"/>
  <c r="AR500" i="14"/>
  <c r="AQ500" i="14"/>
  <c r="AR499" i="14"/>
  <c r="AQ499" i="14"/>
  <c r="AR498" i="14"/>
  <c r="AQ498" i="14"/>
  <c r="AR497" i="14"/>
  <c r="AQ497" i="14"/>
  <c r="AL497" i="14" s="1"/>
  <c r="AR495" i="14"/>
  <c r="AQ495" i="14"/>
  <c r="AR494" i="14"/>
  <c r="AQ494" i="14"/>
  <c r="AR493" i="14"/>
  <c r="AQ493" i="14"/>
  <c r="AR492" i="14"/>
  <c r="AQ492" i="14"/>
  <c r="AL492" i="14" s="1"/>
  <c r="AR490" i="14"/>
  <c r="AQ490" i="14"/>
  <c r="AR489" i="14"/>
  <c r="AQ489" i="14"/>
  <c r="AL489" i="14" s="1"/>
  <c r="AR488" i="14"/>
  <c r="AQ488" i="14"/>
  <c r="AR487" i="14"/>
  <c r="AQ487" i="14"/>
  <c r="AL487" i="14" s="1"/>
  <c r="AR486" i="14"/>
  <c r="AQ486" i="14"/>
  <c r="AR485" i="14"/>
  <c r="AQ485" i="14"/>
  <c r="AL485" i="14" s="1"/>
  <c r="AR476" i="14"/>
  <c r="AQ476" i="14"/>
  <c r="AR475" i="14"/>
  <c r="AQ475" i="14"/>
  <c r="AR474" i="14"/>
  <c r="AQ474" i="14"/>
  <c r="AR473" i="14"/>
  <c r="AQ473" i="14"/>
  <c r="AL473" i="14" s="1"/>
  <c r="AR471" i="14"/>
  <c r="AQ471" i="14"/>
  <c r="AR470" i="14"/>
  <c r="AQ470" i="14"/>
  <c r="AR469" i="14"/>
  <c r="AQ469" i="14"/>
  <c r="AR468" i="14"/>
  <c r="AQ468" i="14"/>
  <c r="AL468" i="14" s="1"/>
  <c r="AR466" i="14"/>
  <c r="AQ466" i="14"/>
  <c r="AR465" i="14"/>
  <c r="AQ465" i="14"/>
  <c r="AL465" i="14" s="1"/>
  <c r="AR464" i="14"/>
  <c r="AQ464" i="14"/>
  <c r="AR463" i="14"/>
  <c r="AQ463" i="14"/>
  <c r="AL463" i="14" s="1"/>
  <c r="AR462" i="14"/>
  <c r="AQ462" i="14"/>
  <c r="AR461" i="14"/>
  <c r="AQ461" i="14"/>
  <c r="AL461" i="14" s="1"/>
  <c r="AR452" i="14"/>
  <c r="AQ452" i="14"/>
  <c r="AR451" i="14"/>
  <c r="AQ451" i="14"/>
  <c r="AR450" i="14"/>
  <c r="AQ450" i="14"/>
  <c r="AR449" i="14"/>
  <c r="AQ449" i="14"/>
  <c r="AR447" i="14"/>
  <c r="AQ447" i="14"/>
  <c r="AR446" i="14"/>
  <c r="AQ446" i="14"/>
  <c r="AR445" i="14"/>
  <c r="AQ445" i="14"/>
  <c r="AR444" i="14"/>
  <c r="AQ444" i="14"/>
  <c r="AR442" i="14"/>
  <c r="AQ442" i="14"/>
  <c r="AR441" i="14"/>
  <c r="AQ441" i="14"/>
  <c r="AL441" i="14" s="1"/>
  <c r="AR440" i="14"/>
  <c r="AQ440" i="14"/>
  <c r="AR439" i="14"/>
  <c r="AQ439" i="14"/>
  <c r="AR438" i="14"/>
  <c r="AQ438" i="14"/>
  <c r="AR437" i="14"/>
  <c r="AQ437" i="14"/>
  <c r="AL437" i="14" s="1"/>
  <c r="AR428" i="14"/>
  <c r="AQ428" i="14"/>
  <c r="AR427" i="14"/>
  <c r="AQ427" i="14"/>
  <c r="AR426" i="14"/>
  <c r="AQ426" i="14"/>
  <c r="AR425" i="14"/>
  <c r="AQ425" i="14"/>
  <c r="AL425" i="14" s="1"/>
  <c r="AR423" i="14"/>
  <c r="AQ423" i="14"/>
  <c r="AR422" i="14"/>
  <c r="AQ422" i="14"/>
  <c r="AR421" i="14"/>
  <c r="AQ421" i="14"/>
  <c r="AR420" i="14"/>
  <c r="AQ420" i="14"/>
  <c r="AL420" i="14" s="1"/>
  <c r="AR418" i="14"/>
  <c r="AQ418" i="14"/>
  <c r="AR417" i="14"/>
  <c r="AQ417" i="14"/>
  <c r="AR416" i="14"/>
  <c r="AQ416" i="14"/>
  <c r="AR415" i="14"/>
  <c r="AQ415" i="14"/>
  <c r="AL415" i="14" s="1"/>
  <c r="AR414" i="14"/>
  <c r="AQ414" i="14"/>
  <c r="AR413" i="14"/>
  <c r="AQ413" i="14"/>
  <c r="AR404" i="14"/>
  <c r="AQ404" i="14"/>
  <c r="AR403" i="14"/>
  <c r="AQ403" i="14"/>
  <c r="AR402" i="14"/>
  <c r="AQ402" i="14"/>
  <c r="AR401" i="14"/>
  <c r="AQ401" i="14"/>
  <c r="AR399" i="14"/>
  <c r="AQ399" i="14"/>
  <c r="AR398" i="14"/>
  <c r="AQ398" i="14"/>
  <c r="AR397" i="14"/>
  <c r="AQ397" i="14"/>
  <c r="AR396" i="14"/>
  <c r="AQ396" i="14"/>
  <c r="AR394" i="14"/>
  <c r="AQ394" i="14"/>
  <c r="AR393" i="14"/>
  <c r="AQ393" i="14"/>
  <c r="AL393" i="14" s="1"/>
  <c r="AR392" i="14"/>
  <c r="AQ392" i="14"/>
  <c r="AR391" i="14"/>
  <c r="AQ391" i="14"/>
  <c r="AR390" i="14"/>
  <c r="AQ390" i="14"/>
  <c r="AR389" i="14"/>
  <c r="AQ389" i="14"/>
  <c r="AL389" i="14" s="1"/>
  <c r="AR380" i="14"/>
  <c r="AQ380" i="14"/>
  <c r="AR379" i="14"/>
  <c r="AQ379" i="14"/>
  <c r="AR378" i="14"/>
  <c r="AQ378" i="14"/>
  <c r="AR377" i="14"/>
  <c r="AQ377" i="14"/>
  <c r="AL377" i="14" s="1"/>
  <c r="AR375" i="14"/>
  <c r="AQ375" i="14"/>
  <c r="AR374" i="14"/>
  <c r="AQ374" i="14"/>
  <c r="AR373" i="14"/>
  <c r="AQ373" i="14"/>
  <c r="AL373" i="14" s="1"/>
  <c r="AR372" i="14"/>
  <c r="AQ372" i="14"/>
  <c r="AL372" i="14" s="1"/>
  <c r="AR370" i="14"/>
  <c r="AQ370" i="14"/>
  <c r="AR369" i="14"/>
  <c r="AQ369" i="14"/>
  <c r="AR368" i="14"/>
  <c r="AQ368" i="14"/>
  <c r="AL368" i="14" s="1"/>
  <c r="AR367" i="14"/>
  <c r="AQ367" i="14"/>
  <c r="AL367" i="14" s="1"/>
  <c r="AR366" i="14"/>
  <c r="AQ366" i="14"/>
  <c r="AR365" i="14"/>
  <c r="AQ365" i="14"/>
  <c r="AR356" i="14"/>
  <c r="AQ356" i="14"/>
  <c r="AR355" i="14"/>
  <c r="AQ355" i="14"/>
  <c r="AR354" i="14"/>
  <c r="AQ354" i="14"/>
  <c r="AR353" i="14"/>
  <c r="AQ353" i="14"/>
  <c r="AR351" i="14"/>
  <c r="AQ351" i="14"/>
  <c r="AR350" i="14"/>
  <c r="AQ350" i="14"/>
  <c r="AR349" i="14"/>
  <c r="AQ349" i="14"/>
  <c r="AR348" i="14"/>
  <c r="AQ348" i="14"/>
  <c r="AR346" i="14"/>
  <c r="AQ346" i="14"/>
  <c r="AR345" i="14"/>
  <c r="AQ345" i="14"/>
  <c r="AL345" i="14" s="1"/>
  <c r="AR344" i="14"/>
  <c r="AQ344" i="14"/>
  <c r="AR343" i="14"/>
  <c r="AQ343" i="14"/>
  <c r="AR342" i="14"/>
  <c r="AQ342" i="14"/>
  <c r="AL342" i="14" s="1"/>
  <c r="AR341" i="14"/>
  <c r="AQ341" i="14"/>
  <c r="AL341" i="14" s="1"/>
  <c r="AR332" i="14"/>
  <c r="AQ332" i="14"/>
  <c r="AR331" i="14"/>
  <c r="AQ331" i="14"/>
  <c r="AR330" i="14"/>
  <c r="AQ330" i="14"/>
  <c r="AR329" i="14"/>
  <c r="AQ329" i="14"/>
  <c r="AL329" i="14" s="1"/>
  <c r="AR327" i="14"/>
  <c r="AQ327" i="14"/>
  <c r="AR326" i="14"/>
  <c r="AQ326" i="14"/>
  <c r="AR325" i="14"/>
  <c r="AQ325" i="14"/>
  <c r="AL325" i="14" s="1"/>
  <c r="AR324" i="14"/>
  <c r="AQ324" i="14"/>
  <c r="AL324" i="14" s="1"/>
  <c r="AR322" i="14"/>
  <c r="AQ322" i="14"/>
  <c r="AR321" i="14"/>
  <c r="AQ321" i="14"/>
  <c r="AR320" i="14"/>
  <c r="AQ320" i="14"/>
  <c r="AL320" i="14" s="1"/>
  <c r="AR319" i="14"/>
  <c r="AQ319" i="14"/>
  <c r="AL319" i="14" s="1"/>
  <c r="AR318" i="14"/>
  <c r="AQ318" i="14"/>
  <c r="AR317" i="14"/>
  <c r="AQ317" i="14"/>
  <c r="AR308" i="14"/>
  <c r="AQ308" i="14"/>
  <c r="AR307" i="14"/>
  <c r="AQ307" i="14"/>
  <c r="AR306" i="14"/>
  <c r="AQ306" i="14"/>
  <c r="AR305" i="14"/>
  <c r="AQ305" i="14"/>
  <c r="AR303" i="14"/>
  <c r="AQ303" i="14"/>
  <c r="AR302" i="14"/>
  <c r="AQ302" i="14"/>
  <c r="AR301" i="14"/>
  <c r="AQ301" i="14"/>
  <c r="AR300" i="14"/>
  <c r="AQ300" i="14"/>
  <c r="AR298" i="14"/>
  <c r="AQ298" i="14"/>
  <c r="AR297" i="14"/>
  <c r="AQ297" i="14"/>
  <c r="AL297" i="14" s="1"/>
  <c r="AR296" i="14"/>
  <c r="AQ296" i="14"/>
  <c r="AR295" i="14"/>
  <c r="AQ295" i="14"/>
  <c r="AR294" i="14"/>
  <c r="AQ294" i="14"/>
  <c r="AL294" i="14" s="1"/>
  <c r="AR293" i="14"/>
  <c r="AQ293" i="14"/>
  <c r="AL293" i="14" s="1"/>
  <c r="AR284" i="14"/>
  <c r="AQ284" i="14"/>
  <c r="AR283" i="14"/>
  <c r="AQ283" i="14"/>
  <c r="AR282" i="14"/>
  <c r="AQ282" i="14"/>
  <c r="AR281" i="14"/>
  <c r="AQ281" i="14"/>
  <c r="AL281" i="14" s="1"/>
  <c r="AR279" i="14"/>
  <c r="AQ279" i="14"/>
  <c r="AR278" i="14"/>
  <c r="AQ278" i="14"/>
  <c r="AR277" i="14"/>
  <c r="AQ277" i="14"/>
  <c r="AL277" i="14" s="1"/>
  <c r="AR276" i="14"/>
  <c r="AQ276" i="14"/>
  <c r="AL276" i="14" s="1"/>
  <c r="AR274" i="14"/>
  <c r="AQ274" i="14"/>
  <c r="AR273" i="14"/>
  <c r="AQ273" i="14"/>
  <c r="AR272" i="14"/>
  <c r="AQ272" i="14"/>
  <c r="AL272" i="14" s="1"/>
  <c r="AR271" i="14"/>
  <c r="AQ271" i="14"/>
  <c r="AL271" i="14" s="1"/>
  <c r="AR270" i="14"/>
  <c r="AQ270" i="14"/>
  <c r="AR269" i="14"/>
  <c r="AQ269" i="14"/>
  <c r="AR260" i="14"/>
  <c r="AQ260" i="14"/>
  <c r="AR259" i="14"/>
  <c r="AQ259" i="14"/>
  <c r="AR258" i="14"/>
  <c r="AQ258" i="14"/>
  <c r="AR257" i="14"/>
  <c r="AQ257" i="14"/>
  <c r="AR255" i="14"/>
  <c r="AQ255" i="14"/>
  <c r="AR254" i="14"/>
  <c r="AQ254" i="14"/>
  <c r="AR253" i="14"/>
  <c r="AQ253" i="14"/>
  <c r="AR252" i="14"/>
  <c r="AQ252" i="14"/>
  <c r="AR250" i="14"/>
  <c r="AQ250" i="14"/>
  <c r="AR249" i="14"/>
  <c r="AQ249" i="14"/>
  <c r="AL249" i="14" s="1"/>
  <c r="AR248" i="14"/>
  <c r="AQ248" i="14"/>
  <c r="AR247" i="14"/>
  <c r="AQ247" i="14"/>
  <c r="AR246" i="14"/>
  <c r="AQ246" i="14"/>
  <c r="AL246" i="14" s="1"/>
  <c r="AR245" i="14"/>
  <c r="AQ245" i="14"/>
  <c r="AL245" i="14" s="1"/>
  <c r="AR236" i="14"/>
  <c r="AQ236" i="14"/>
  <c r="AR235" i="14"/>
  <c r="AQ235" i="14"/>
  <c r="AR234" i="14"/>
  <c r="AQ234" i="14"/>
  <c r="AR233" i="14"/>
  <c r="AQ233" i="14"/>
  <c r="AL233" i="14" s="1"/>
  <c r="AR231" i="14"/>
  <c r="AQ231" i="14"/>
  <c r="AR230" i="14"/>
  <c r="AQ230" i="14"/>
  <c r="AR229" i="14"/>
  <c r="AQ229" i="14"/>
  <c r="AL229" i="14" s="1"/>
  <c r="AR228" i="14"/>
  <c r="AQ228" i="14"/>
  <c r="AL228" i="14" s="1"/>
  <c r="AR226" i="14"/>
  <c r="AQ226" i="14"/>
  <c r="AR225" i="14"/>
  <c r="AQ225" i="14"/>
  <c r="AR224" i="14"/>
  <c r="AQ224" i="14"/>
  <c r="AL224" i="14" s="1"/>
  <c r="AR223" i="14"/>
  <c r="AQ223" i="14"/>
  <c r="AL223" i="14" s="1"/>
  <c r="AR222" i="14"/>
  <c r="AQ222" i="14"/>
  <c r="AR221" i="14"/>
  <c r="AQ221" i="14"/>
  <c r="AR212" i="14"/>
  <c r="AQ212" i="14"/>
  <c r="AR211" i="14"/>
  <c r="AQ211" i="14"/>
  <c r="AR210" i="14"/>
  <c r="AQ210" i="14"/>
  <c r="AR209" i="14"/>
  <c r="AQ209" i="14"/>
  <c r="AR207" i="14"/>
  <c r="AQ207" i="14"/>
  <c r="AR206" i="14"/>
  <c r="AQ206" i="14"/>
  <c r="AR205" i="14"/>
  <c r="AQ205" i="14"/>
  <c r="AR204" i="14"/>
  <c r="AQ204" i="14"/>
  <c r="AR202" i="14"/>
  <c r="AQ202" i="14"/>
  <c r="AR201" i="14"/>
  <c r="AQ201" i="14"/>
  <c r="AR200" i="14"/>
  <c r="AQ200" i="14"/>
  <c r="AR199" i="14"/>
  <c r="AQ199" i="14"/>
  <c r="AR198" i="14"/>
  <c r="AQ198" i="14"/>
  <c r="AR197" i="14"/>
  <c r="AQ197" i="14"/>
  <c r="AR188" i="14"/>
  <c r="AQ188" i="14"/>
  <c r="AR187" i="14"/>
  <c r="AQ187" i="14"/>
  <c r="AR186" i="14"/>
  <c r="AQ186" i="14"/>
  <c r="AR185" i="14"/>
  <c r="AQ185" i="14"/>
  <c r="AR183" i="14"/>
  <c r="AQ183" i="14"/>
  <c r="AR182" i="14"/>
  <c r="AQ182" i="14"/>
  <c r="AR181" i="14"/>
  <c r="AQ181" i="14"/>
  <c r="AR180" i="14"/>
  <c r="AQ180" i="14"/>
  <c r="AR178" i="14"/>
  <c r="AQ178" i="14"/>
  <c r="AR177" i="14"/>
  <c r="AQ177" i="14"/>
  <c r="AR176" i="14"/>
  <c r="AQ176" i="14"/>
  <c r="AR175" i="14"/>
  <c r="AQ175" i="14"/>
  <c r="AR174" i="14"/>
  <c r="AQ174" i="14"/>
  <c r="AR173" i="14"/>
  <c r="AQ173" i="14"/>
  <c r="AR164" i="14"/>
  <c r="AQ164" i="14"/>
  <c r="AR163" i="14"/>
  <c r="AQ163" i="14"/>
  <c r="AR162" i="14"/>
  <c r="AQ162" i="14"/>
  <c r="AR161" i="14"/>
  <c r="AQ161" i="14"/>
  <c r="AR159" i="14"/>
  <c r="AQ159" i="14"/>
  <c r="AR158" i="14"/>
  <c r="AQ158" i="14"/>
  <c r="AR157" i="14"/>
  <c r="AQ157" i="14"/>
  <c r="AR156" i="14"/>
  <c r="AQ156" i="14"/>
  <c r="AR154" i="14"/>
  <c r="AQ154" i="14"/>
  <c r="AR153" i="14"/>
  <c r="AQ153" i="14"/>
  <c r="AR152" i="14"/>
  <c r="AQ152" i="14"/>
  <c r="AR151" i="14"/>
  <c r="AQ151" i="14"/>
  <c r="AR150" i="14"/>
  <c r="AQ150" i="14"/>
  <c r="AR149" i="14"/>
  <c r="AQ149" i="14"/>
  <c r="AR140" i="14"/>
  <c r="AQ140" i="14"/>
  <c r="AR139" i="14"/>
  <c r="AQ139" i="14"/>
  <c r="AR138" i="14"/>
  <c r="AQ138" i="14"/>
  <c r="AR137" i="14"/>
  <c r="AQ137" i="14"/>
  <c r="AR135" i="14"/>
  <c r="AQ135" i="14"/>
  <c r="AR134" i="14"/>
  <c r="AQ134" i="14"/>
  <c r="AR133" i="14"/>
  <c r="AQ133" i="14"/>
  <c r="AR132" i="14"/>
  <c r="AQ132" i="14"/>
  <c r="AR130" i="14"/>
  <c r="AQ130" i="14"/>
  <c r="AR129" i="14"/>
  <c r="AQ129" i="14"/>
  <c r="AR128" i="14"/>
  <c r="AQ128" i="14"/>
  <c r="AR127" i="14"/>
  <c r="AQ127" i="14"/>
  <c r="AR126" i="14"/>
  <c r="AQ126" i="14"/>
  <c r="AR125" i="14"/>
  <c r="AQ125" i="14"/>
  <c r="AQ102" i="14"/>
  <c r="AR116" i="14"/>
  <c r="AQ116" i="14"/>
  <c r="AR115" i="14"/>
  <c r="AQ115" i="14"/>
  <c r="AR114" i="14"/>
  <c r="AQ114" i="14"/>
  <c r="AR113" i="14"/>
  <c r="AQ113" i="14"/>
  <c r="AR111" i="14"/>
  <c r="AQ111" i="14"/>
  <c r="AR110" i="14"/>
  <c r="AQ110" i="14"/>
  <c r="AR109" i="14"/>
  <c r="AQ109" i="14"/>
  <c r="AR108" i="14"/>
  <c r="AQ108" i="14"/>
  <c r="AR106" i="14"/>
  <c r="AQ106" i="14"/>
  <c r="AR105" i="14"/>
  <c r="AQ105" i="14"/>
  <c r="AR104" i="14"/>
  <c r="AQ104" i="14"/>
  <c r="AR103" i="14"/>
  <c r="AQ103" i="14"/>
  <c r="AR102" i="14"/>
  <c r="AR101" i="14"/>
  <c r="AQ101" i="14"/>
  <c r="AR90" i="14"/>
  <c r="AQ90" i="14"/>
  <c r="AR92" i="14"/>
  <c r="AQ92" i="14"/>
  <c r="AR91" i="14"/>
  <c r="AQ91" i="14"/>
  <c r="AR89" i="14"/>
  <c r="AQ89" i="14"/>
  <c r="AR87" i="14"/>
  <c r="AQ87" i="14"/>
  <c r="AR86" i="14"/>
  <c r="AQ86" i="14"/>
  <c r="AR85" i="14"/>
  <c r="AQ85" i="14"/>
  <c r="AR84" i="14"/>
  <c r="AQ84" i="14"/>
  <c r="AR82" i="14"/>
  <c r="AQ82" i="14"/>
  <c r="AR81" i="14"/>
  <c r="AQ81" i="14"/>
  <c r="AR80" i="14"/>
  <c r="AQ80" i="14"/>
  <c r="AR79" i="14"/>
  <c r="AQ79" i="14"/>
  <c r="AR78" i="14"/>
  <c r="AQ78" i="14"/>
  <c r="AR77" i="14"/>
  <c r="AQ77" i="14"/>
  <c r="AQ68" i="14"/>
  <c r="AQ67" i="14"/>
  <c r="AQ66" i="14"/>
  <c r="AQ65" i="14"/>
  <c r="AQ63" i="14"/>
  <c r="AQ61" i="14"/>
  <c r="AQ60" i="14"/>
  <c r="G73" i="15" l="1"/>
  <c r="F98" i="15"/>
  <c r="K26" i="15"/>
  <c r="L25" i="15"/>
  <c r="J27" i="15"/>
  <c r="J49" i="15"/>
  <c r="I50" i="15"/>
  <c r="AL201" i="14"/>
  <c r="AL197" i="14"/>
  <c r="AL198" i="14"/>
  <c r="AL175" i="14"/>
  <c r="AL180" i="14"/>
  <c r="AL185" i="14"/>
  <c r="AL176" i="14"/>
  <c r="AL181" i="14"/>
  <c r="AL150" i="14"/>
  <c r="AL149" i="14"/>
  <c r="AL153" i="14"/>
  <c r="AL113" i="14"/>
  <c r="AL108" i="14"/>
  <c r="AL133" i="14"/>
  <c r="AL127" i="14"/>
  <c r="AL132" i="14"/>
  <c r="AL137" i="14"/>
  <c r="AL89" i="14"/>
  <c r="AL85" i="14"/>
  <c r="AL84" i="14"/>
  <c r="AL81" i="14"/>
  <c r="AL105" i="14"/>
  <c r="AL103" i="14"/>
  <c r="AL109" i="14"/>
  <c r="AL101" i="14"/>
  <c r="AL128" i="14"/>
  <c r="AL104" i="14"/>
  <c r="AL80" i="14"/>
  <c r="AL79" i="14"/>
  <c r="AL390" i="14"/>
  <c r="AL416" i="14"/>
  <c r="AL421" i="14"/>
  <c r="AL438" i="14"/>
  <c r="AL464" i="14"/>
  <c r="AL469" i="14"/>
  <c r="AL486" i="14"/>
  <c r="AL513" i="14"/>
  <c r="AL102" i="14"/>
  <c r="AL77" i="14"/>
  <c r="AL125" i="14"/>
  <c r="AL129" i="14"/>
  <c r="AL151" i="14"/>
  <c r="AL156" i="14"/>
  <c r="AL161" i="14"/>
  <c r="AL173" i="14"/>
  <c r="AL177" i="14"/>
  <c r="AL199" i="14"/>
  <c r="AL204" i="14"/>
  <c r="AL209" i="14"/>
  <c r="AL221" i="14"/>
  <c r="AL225" i="14"/>
  <c r="AL247" i="14"/>
  <c r="AL252" i="14"/>
  <c r="AL257" i="14"/>
  <c r="AL269" i="14"/>
  <c r="AL273" i="14"/>
  <c r="AL295" i="14"/>
  <c r="AL300" i="14"/>
  <c r="AL305" i="14"/>
  <c r="AL317" i="14"/>
  <c r="AL321" i="14"/>
  <c r="AL343" i="14"/>
  <c r="AL348" i="14"/>
  <c r="AL353" i="14"/>
  <c r="AL365" i="14"/>
  <c r="AL369" i="14"/>
  <c r="AL391" i="14"/>
  <c r="AL396" i="14"/>
  <c r="AL401" i="14"/>
  <c r="AL413" i="14"/>
  <c r="AL417" i="14"/>
  <c r="AL439" i="14"/>
  <c r="AL444" i="14"/>
  <c r="AL449" i="14"/>
  <c r="AL78" i="14"/>
  <c r="AL126" i="14"/>
  <c r="AL152" i="14"/>
  <c r="AL157" i="14"/>
  <c r="AL174" i="14"/>
  <c r="AL200" i="14"/>
  <c r="AL205" i="14"/>
  <c r="AL222" i="14"/>
  <c r="AL248" i="14"/>
  <c r="AL253" i="14"/>
  <c r="AL270" i="14"/>
  <c r="AL296" i="14"/>
  <c r="AL301" i="14"/>
  <c r="AL318" i="14"/>
  <c r="AL344" i="14"/>
  <c r="AL349" i="14"/>
  <c r="AL366" i="14"/>
  <c r="AL392" i="14"/>
  <c r="AL397" i="14"/>
  <c r="AL414" i="14"/>
  <c r="AL440" i="14"/>
  <c r="AL445" i="14"/>
  <c r="AL462" i="14"/>
  <c r="AL488" i="14"/>
  <c r="AL493" i="14"/>
  <c r="AL511" i="14"/>
  <c r="AL516" i="14"/>
  <c r="AL521" i="14"/>
  <c r="AR54" i="14"/>
  <c r="AL54" i="14" s="1"/>
  <c r="AR53" i="14"/>
  <c r="AL53" i="14" s="1"/>
  <c r="AR68" i="14"/>
  <c r="AR67" i="14"/>
  <c r="AR66" i="14"/>
  <c r="AR65" i="14"/>
  <c r="AL65" i="14" s="1"/>
  <c r="AR63" i="14"/>
  <c r="AR62" i="14"/>
  <c r="AR61" i="14"/>
  <c r="AL61" i="14" s="1"/>
  <c r="AR60" i="14"/>
  <c r="AL60" i="14" s="1"/>
  <c r="AR58" i="14"/>
  <c r="AR57" i="14"/>
  <c r="AL57" i="14" s="1"/>
  <c r="AR56" i="14"/>
  <c r="AL56" i="14" s="1"/>
  <c r="AR55" i="14"/>
  <c r="AL55" i="14" s="1"/>
  <c r="D514" i="14"/>
  <c r="D490" i="14"/>
  <c r="D466" i="14"/>
  <c r="D442" i="14"/>
  <c r="D418" i="14"/>
  <c r="D394" i="14"/>
  <c r="D370" i="14"/>
  <c r="D346" i="14"/>
  <c r="D322" i="14"/>
  <c r="D298" i="14"/>
  <c r="D274" i="14"/>
  <c r="D250" i="14"/>
  <c r="D226" i="14"/>
  <c r="D202" i="14"/>
  <c r="D178" i="14"/>
  <c r="D154" i="14"/>
  <c r="D130" i="14"/>
  <c r="D106" i="14"/>
  <c r="D82" i="14"/>
  <c r="I51" i="15" l="1"/>
  <c r="F96" i="15"/>
  <c r="F99" i="15"/>
  <c r="G95" i="15"/>
  <c r="F95" i="15"/>
  <c r="L26" i="15"/>
  <c r="L27" i="15" s="1"/>
  <c r="M25" i="15"/>
  <c r="K27" i="15"/>
  <c r="J50" i="15"/>
  <c r="J51" i="15" s="1"/>
  <c r="K49" i="15"/>
  <c r="G74" i="15"/>
  <c r="H73" i="15"/>
  <c r="AL12" i="14"/>
  <c r="AL11" i="14"/>
  <c r="AL9" i="14"/>
  <c r="AL8" i="14"/>
  <c r="AL322" i="14"/>
  <c r="AM322" i="14"/>
  <c r="AL154" i="14"/>
  <c r="AM154" i="14"/>
  <c r="AL346" i="14"/>
  <c r="AM346" i="14"/>
  <c r="AL10" i="14"/>
  <c r="AL82" i="14"/>
  <c r="AM82" i="14"/>
  <c r="AL274" i="14"/>
  <c r="AM274" i="14"/>
  <c r="AL466" i="14"/>
  <c r="AM466" i="14"/>
  <c r="AL130" i="14"/>
  <c r="AM130" i="14"/>
  <c r="AL514" i="14"/>
  <c r="AM514" i="14"/>
  <c r="AL178" i="14"/>
  <c r="AM178" i="14"/>
  <c r="AL370" i="14"/>
  <c r="AM370" i="14"/>
  <c r="AM202" i="14"/>
  <c r="AL202" i="14"/>
  <c r="AL394" i="14"/>
  <c r="AM394" i="14"/>
  <c r="AL418" i="14"/>
  <c r="AM418" i="14"/>
  <c r="AM226" i="14"/>
  <c r="AL226" i="14"/>
  <c r="AL250" i="14"/>
  <c r="AM250" i="14"/>
  <c r="AL442" i="14"/>
  <c r="AM442" i="14"/>
  <c r="AL106" i="14"/>
  <c r="AM106" i="14"/>
  <c r="AM298" i="14"/>
  <c r="AL298" i="14"/>
  <c r="AL490" i="14"/>
  <c r="AM490" i="14"/>
  <c r="D58" i="14"/>
  <c r="AR44" i="14"/>
  <c r="AQ44" i="14"/>
  <c r="AR43" i="14"/>
  <c r="AQ43" i="14"/>
  <c r="AR42" i="14"/>
  <c r="AR41" i="14"/>
  <c r="AL41" i="14" s="1"/>
  <c r="AL18" i="14" s="1"/>
  <c r="AR39" i="14"/>
  <c r="AR38" i="14"/>
  <c r="AR37" i="14"/>
  <c r="AL37" i="14" s="1"/>
  <c r="AL15" i="14" s="1"/>
  <c r="AR36" i="14"/>
  <c r="AL36" i="14" s="1"/>
  <c r="AL14" i="14" s="1"/>
  <c r="G23" i="14"/>
  <c r="F23" i="14"/>
  <c r="F9" i="14"/>
  <c r="F97" i="15" l="1"/>
  <c r="H74" i="15"/>
  <c r="H75" i="15" s="1"/>
  <c r="I73" i="15"/>
  <c r="G75" i="15"/>
  <c r="K50" i="15"/>
  <c r="L49" i="15"/>
  <c r="N25" i="15"/>
  <c r="M26" i="15"/>
  <c r="AL58" i="14"/>
  <c r="AL13" i="14" s="1"/>
  <c r="AM58" i="14"/>
  <c r="F25" i="14"/>
  <c r="I23" i="14"/>
  <c r="M27" i="15" l="1"/>
  <c r="O25" i="15"/>
  <c r="N26" i="15"/>
  <c r="N27" i="15" s="1"/>
  <c r="G97" i="15"/>
  <c r="F122" i="15"/>
  <c r="K51" i="15"/>
  <c r="M49" i="15"/>
  <c r="L50" i="15"/>
  <c r="J73" i="15"/>
  <c r="I74" i="15"/>
  <c r="AM13" i="14"/>
  <c r="G25" i="14"/>
  <c r="H25" i="14" s="1"/>
  <c r="F26" i="14"/>
  <c r="F50" i="14"/>
  <c r="F24" i="14"/>
  <c r="G26" i="14" l="1"/>
  <c r="G27" i="14" s="1"/>
  <c r="N49" i="15"/>
  <c r="M50" i="15"/>
  <c r="M51" i="15" s="1"/>
  <c r="I75" i="15"/>
  <c r="K73" i="15"/>
  <c r="J74" i="15"/>
  <c r="F120" i="15"/>
  <c r="F123" i="15"/>
  <c r="G119" i="15"/>
  <c r="F119" i="15"/>
  <c r="H97" i="15"/>
  <c r="G98" i="15"/>
  <c r="L51" i="15"/>
  <c r="P25" i="15"/>
  <c r="O26" i="15"/>
  <c r="O27" i="15" s="1"/>
  <c r="F27" i="14"/>
  <c r="F47" i="14"/>
  <c r="F51" i="14"/>
  <c r="F48" i="14"/>
  <c r="G47" i="14"/>
  <c r="I25" i="14"/>
  <c r="H26" i="14"/>
  <c r="F49" i="14" l="1"/>
  <c r="G49" i="14" s="1"/>
  <c r="G99" i="15"/>
  <c r="L73" i="15"/>
  <c r="K74" i="15"/>
  <c r="Q25" i="15"/>
  <c r="P26" i="15"/>
  <c r="P27" i="15" s="1"/>
  <c r="H98" i="15"/>
  <c r="H99" i="15" s="1"/>
  <c r="I97" i="15"/>
  <c r="F121" i="15"/>
  <c r="J75" i="15"/>
  <c r="N50" i="15"/>
  <c r="N51" i="15" s="1"/>
  <c r="O49" i="15"/>
  <c r="H27" i="14"/>
  <c r="I26" i="14"/>
  <c r="J25" i="14"/>
  <c r="F74" i="14" l="1"/>
  <c r="G71" i="14" s="1"/>
  <c r="Q26" i="15"/>
  <c r="Q27" i="15" s="1"/>
  <c r="R25" i="15"/>
  <c r="K75" i="15"/>
  <c r="P49" i="15"/>
  <c r="O50" i="15"/>
  <c r="O51" i="15" s="1"/>
  <c r="F146" i="15"/>
  <c r="G121" i="15"/>
  <c r="M73" i="15"/>
  <c r="L74" i="15"/>
  <c r="I98" i="15"/>
  <c r="I99" i="15" s="1"/>
  <c r="J97" i="15"/>
  <c r="J26" i="14"/>
  <c r="K25" i="14"/>
  <c r="I27" i="14"/>
  <c r="H49" i="14"/>
  <c r="G50" i="14"/>
  <c r="F72" i="14" l="1"/>
  <c r="F75" i="14"/>
  <c r="F71" i="14"/>
  <c r="H121" i="15"/>
  <c r="G122" i="15"/>
  <c r="F143" i="15"/>
  <c r="F145" i="15" s="1"/>
  <c r="F144" i="15"/>
  <c r="F147" i="15"/>
  <c r="G143" i="15"/>
  <c r="R26" i="15"/>
  <c r="R27" i="15" s="1"/>
  <c r="S25" i="15"/>
  <c r="K97" i="15"/>
  <c r="J98" i="15"/>
  <c r="L75" i="15"/>
  <c r="Q49" i="15"/>
  <c r="P50" i="15"/>
  <c r="P51" i="15" s="1"/>
  <c r="N73" i="15"/>
  <c r="M74" i="15"/>
  <c r="F73" i="14"/>
  <c r="G51" i="14"/>
  <c r="I49" i="14"/>
  <c r="H50" i="14"/>
  <c r="L25" i="14"/>
  <c r="K26" i="14"/>
  <c r="J27" i="14"/>
  <c r="M75" i="15" l="1"/>
  <c r="O73" i="15"/>
  <c r="N74" i="15"/>
  <c r="N75" i="15" s="1"/>
  <c r="F170" i="15"/>
  <c r="G145" i="15"/>
  <c r="R49" i="15"/>
  <c r="Q50" i="15"/>
  <c r="Q51" i="15" s="1"/>
  <c r="J99" i="15"/>
  <c r="G123" i="15"/>
  <c r="L97" i="15"/>
  <c r="K98" i="15"/>
  <c r="K99" i="15" s="1"/>
  <c r="T25" i="15"/>
  <c r="S26" i="15"/>
  <c r="S27" i="15" s="1"/>
  <c r="I121" i="15"/>
  <c r="H122" i="15"/>
  <c r="H123" i="15" s="1"/>
  <c r="K27" i="14"/>
  <c r="L26" i="14"/>
  <c r="L27" i="14" s="1"/>
  <c r="M25" i="14"/>
  <c r="H51" i="14"/>
  <c r="J49" i="14"/>
  <c r="I50" i="14"/>
  <c r="G73" i="14"/>
  <c r="F98" i="14"/>
  <c r="T26" i="15" l="1"/>
  <c r="T27" i="15" s="1"/>
  <c r="U25" i="15"/>
  <c r="G146" i="15"/>
  <c r="H145" i="15"/>
  <c r="O74" i="15"/>
  <c r="O75" i="15" s="1"/>
  <c r="P73" i="15"/>
  <c r="F168" i="15"/>
  <c r="F171" i="15"/>
  <c r="G167" i="15"/>
  <c r="F167" i="15"/>
  <c r="M97" i="15"/>
  <c r="L98" i="15"/>
  <c r="L99" i="15" s="1"/>
  <c r="I122" i="15"/>
  <c r="J121" i="15"/>
  <c r="S49" i="15"/>
  <c r="R50" i="15"/>
  <c r="R51" i="15" s="1"/>
  <c r="N25" i="14"/>
  <c r="M26" i="14"/>
  <c r="I51" i="14"/>
  <c r="K49" i="14"/>
  <c r="J50" i="14"/>
  <c r="F95" i="14"/>
  <c r="F99" i="14"/>
  <c r="F96" i="14"/>
  <c r="G95" i="14"/>
  <c r="G74" i="14"/>
  <c r="H73" i="14"/>
  <c r="G147" i="15" l="1"/>
  <c r="P74" i="15"/>
  <c r="P75" i="15" s="1"/>
  <c r="Q73" i="15"/>
  <c r="I145" i="15"/>
  <c r="H146" i="15"/>
  <c r="H147" i="15" s="1"/>
  <c r="J122" i="15"/>
  <c r="K121" i="15"/>
  <c r="I123" i="15"/>
  <c r="S50" i="15"/>
  <c r="S51" i="15" s="1"/>
  <c r="T49" i="15"/>
  <c r="F169" i="15"/>
  <c r="V25" i="15"/>
  <c r="U26" i="15"/>
  <c r="U27" i="15" s="1"/>
  <c r="N97" i="15"/>
  <c r="M98" i="15"/>
  <c r="M99" i="15" s="1"/>
  <c r="J51" i="14"/>
  <c r="L49" i="14"/>
  <c r="K50" i="14"/>
  <c r="G75" i="14"/>
  <c r="F97" i="14"/>
  <c r="M27" i="14"/>
  <c r="H74" i="14"/>
  <c r="I73" i="14"/>
  <c r="O25" i="14"/>
  <c r="N26" i="14"/>
  <c r="N27" i="14" s="1"/>
  <c r="W25" i="15" l="1"/>
  <c r="V26" i="15"/>
  <c r="V27" i="15" s="1"/>
  <c r="L121" i="15"/>
  <c r="K122" i="15"/>
  <c r="J123" i="15"/>
  <c r="G169" i="15"/>
  <c r="F194" i="15"/>
  <c r="J145" i="15"/>
  <c r="I146" i="15"/>
  <c r="U49" i="15"/>
  <c r="T50" i="15"/>
  <c r="T51" i="15" s="1"/>
  <c r="R73" i="15"/>
  <c r="Q74" i="15"/>
  <c r="Q75" i="15" s="1"/>
  <c r="O97" i="15"/>
  <c r="N98" i="15"/>
  <c r="N99" i="15" s="1"/>
  <c r="J73" i="14"/>
  <c r="I74" i="14"/>
  <c r="L50" i="14"/>
  <c r="M49" i="14"/>
  <c r="H75" i="14"/>
  <c r="P25" i="14"/>
  <c r="O26" i="14"/>
  <c r="O27" i="14" s="1"/>
  <c r="F122" i="14"/>
  <c r="G97" i="14"/>
  <c r="K51" i="14"/>
  <c r="F192" i="15" l="1"/>
  <c r="F195" i="15"/>
  <c r="G191" i="15"/>
  <c r="F191" i="15"/>
  <c r="G170" i="15"/>
  <c r="H169" i="15"/>
  <c r="S73" i="15"/>
  <c r="R74" i="15"/>
  <c r="R75" i="15" s="1"/>
  <c r="U50" i="15"/>
  <c r="U51" i="15" s="1"/>
  <c r="V49" i="15"/>
  <c r="K123" i="15"/>
  <c r="M121" i="15"/>
  <c r="L122" i="15"/>
  <c r="P97" i="15"/>
  <c r="O98" i="15"/>
  <c r="O99" i="15" s="1"/>
  <c r="I147" i="15"/>
  <c r="K145" i="15"/>
  <c r="J146" i="15"/>
  <c r="X25" i="15"/>
  <c r="W26" i="15"/>
  <c r="W27" i="15" s="1"/>
  <c r="I75" i="14"/>
  <c r="J74" i="14"/>
  <c r="K73" i="14"/>
  <c r="F123" i="14"/>
  <c r="G119" i="14"/>
  <c r="F120" i="14"/>
  <c r="F119" i="14"/>
  <c r="H97" i="14"/>
  <c r="G98" i="14"/>
  <c r="Q25" i="14"/>
  <c r="P26" i="14"/>
  <c r="P27" i="14" s="1"/>
  <c r="M50" i="14"/>
  <c r="N49" i="14"/>
  <c r="L51" i="14"/>
  <c r="V50" i="15" l="1"/>
  <c r="V51" i="15" s="1"/>
  <c r="W49" i="15"/>
  <c r="Y25" i="15"/>
  <c r="X26" i="15"/>
  <c r="X27" i="15" s="1"/>
  <c r="P98" i="15"/>
  <c r="P99" i="15" s="1"/>
  <c r="Q97" i="15"/>
  <c r="L123" i="15"/>
  <c r="K146" i="15"/>
  <c r="L145" i="15"/>
  <c r="N121" i="15"/>
  <c r="M122" i="15"/>
  <c r="M123" i="15" s="1"/>
  <c r="T73" i="15"/>
  <c r="S74" i="15"/>
  <c r="S75" i="15" s="1"/>
  <c r="F193" i="15"/>
  <c r="G171" i="15"/>
  <c r="J147" i="15"/>
  <c r="H170" i="15"/>
  <c r="H171" i="15" s="1"/>
  <c r="I169" i="15"/>
  <c r="F121" i="14"/>
  <c r="F146" i="14" s="1"/>
  <c r="O49" i="14"/>
  <c r="N50" i="14"/>
  <c r="M51" i="14"/>
  <c r="J75" i="14"/>
  <c r="G99" i="14"/>
  <c r="Q26" i="14"/>
  <c r="Q27" i="14" s="1"/>
  <c r="R25" i="14"/>
  <c r="I97" i="14"/>
  <c r="H98" i="14"/>
  <c r="K74" i="14"/>
  <c r="L73" i="14"/>
  <c r="F218" i="15" l="1"/>
  <c r="G193" i="15"/>
  <c r="U73" i="15"/>
  <c r="T74" i="15"/>
  <c r="T75" i="15" s="1"/>
  <c r="Q98" i="15"/>
  <c r="Q99" i="15" s="1"/>
  <c r="R97" i="15"/>
  <c r="J169" i="15"/>
  <c r="I170" i="15"/>
  <c r="O121" i="15"/>
  <c r="N122" i="15"/>
  <c r="N123" i="15" s="1"/>
  <c r="L146" i="15"/>
  <c r="M145" i="15"/>
  <c r="Z25" i="15"/>
  <c r="Y26" i="15"/>
  <c r="Y27" i="15" s="1"/>
  <c r="K147" i="15"/>
  <c r="X49" i="15"/>
  <c r="W50" i="15"/>
  <c r="W51" i="15" s="1"/>
  <c r="G121" i="14"/>
  <c r="G122" i="14" s="1"/>
  <c r="I98" i="14"/>
  <c r="J97" i="14"/>
  <c r="R26" i="14"/>
  <c r="R27" i="14" s="1"/>
  <c r="S25" i="14"/>
  <c r="N51" i="14"/>
  <c r="P49" i="14"/>
  <c r="O50" i="14"/>
  <c r="H99" i="14"/>
  <c r="M73" i="14"/>
  <c r="L74" i="14"/>
  <c r="K75" i="14"/>
  <c r="F144" i="14"/>
  <c r="F147" i="14"/>
  <c r="G143" i="14"/>
  <c r="F143" i="14"/>
  <c r="L147" i="15" l="1"/>
  <c r="S97" i="15"/>
  <c r="R98" i="15"/>
  <c r="R99" i="15" s="1"/>
  <c r="P121" i="15"/>
  <c r="O122" i="15"/>
  <c r="O123" i="15" s="1"/>
  <c r="V73" i="15"/>
  <c r="U74" i="15"/>
  <c r="U75" i="15" s="1"/>
  <c r="I171" i="15"/>
  <c r="H193" i="15"/>
  <c r="G194" i="15"/>
  <c r="Y49" i="15"/>
  <c r="X50" i="15"/>
  <c r="X51" i="15" s="1"/>
  <c r="Z26" i="15"/>
  <c r="Z27" i="15" s="1"/>
  <c r="AA25" i="15"/>
  <c r="K169" i="15"/>
  <c r="J170" i="15"/>
  <c r="F216" i="15"/>
  <c r="F219" i="15"/>
  <c r="G215" i="15"/>
  <c r="F215" i="15"/>
  <c r="F217" i="15" s="1"/>
  <c r="N145" i="15"/>
  <c r="M146" i="15"/>
  <c r="M147" i="15" s="1"/>
  <c r="H121" i="14"/>
  <c r="H122" i="14" s="1"/>
  <c r="F145" i="14"/>
  <c r="F170" i="14" s="1"/>
  <c r="G123" i="14"/>
  <c r="T25" i="14"/>
  <c r="S26" i="14"/>
  <c r="S27" i="14" s="1"/>
  <c r="Q49" i="14"/>
  <c r="P50" i="14"/>
  <c r="K97" i="14"/>
  <c r="J98" i="14"/>
  <c r="L75" i="14"/>
  <c r="I99" i="14"/>
  <c r="N73" i="14"/>
  <c r="M74" i="14"/>
  <c r="O51" i="14"/>
  <c r="G195" i="15" l="1"/>
  <c r="Z49" i="15"/>
  <c r="Y50" i="15"/>
  <c r="Y51" i="15" s="1"/>
  <c r="W73" i="15"/>
  <c r="V74" i="15"/>
  <c r="V75" i="15" s="1"/>
  <c r="J171" i="15"/>
  <c r="F242" i="15"/>
  <c r="G217" i="15"/>
  <c r="H194" i="15"/>
  <c r="H195" i="15" s="1"/>
  <c r="I193" i="15"/>
  <c r="Q121" i="15"/>
  <c r="P122" i="15"/>
  <c r="P123" i="15" s="1"/>
  <c r="L169" i="15"/>
  <c r="K170" i="15"/>
  <c r="N146" i="15"/>
  <c r="N147" i="15" s="1"/>
  <c r="O145" i="15"/>
  <c r="AA26" i="15"/>
  <c r="AA27" i="15" s="1"/>
  <c r="AB25" i="15"/>
  <c r="T97" i="15"/>
  <c r="S98" i="15"/>
  <c r="S99" i="15" s="1"/>
  <c r="G145" i="14"/>
  <c r="G146" i="14" s="1"/>
  <c r="I121" i="14"/>
  <c r="I122" i="14" s="1"/>
  <c r="F168" i="14"/>
  <c r="F171" i="14"/>
  <c r="G167" i="14"/>
  <c r="F167" i="14"/>
  <c r="M75" i="14"/>
  <c r="K98" i="14"/>
  <c r="L97" i="14"/>
  <c r="H123" i="14"/>
  <c r="J99" i="14"/>
  <c r="P51" i="14"/>
  <c r="O73" i="14"/>
  <c r="N74" i="14"/>
  <c r="R49" i="14"/>
  <c r="Q50" i="14"/>
  <c r="T26" i="14"/>
  <c r="T27" i="14" s="1"/>
  <c r="U25" i="14"/>
  <c r="O146" i="15" l="1"/>
  <c r="O147" i="15" s="1"/>
  <c r="P145" i="15"/>
  <c r="W74" i="15"/>
  <c r="W75" i="15" s="1"/>
  <c r="X73" i="15"/>
  <c r="U97" i="15"/>
  <c r="T98" i="15"/>
  <c r="T99" i="15" s="1"/>
  <c r="Q122" i="15"/>
  <c r="Q123" i="15" s="1"/>
  <c r="R121" i="15"/>
  <c r="AB26" i="15"/>
  <c r="AB27" i="15" s="1"/>
  <c r="AC25" i="15"/>
  <c r="I194" i="15"/>
  <c r="I195" i="15" s="1"/>
  <c r="J193" i="15"/>
  <c r="F240" i="15"/>
  <c r="F243" i="15"/>
  <c r="G238" i="15"/>
  <c r="F238" i="15"/>
  <c r="F241" i="15" s="1"/>
  <c r="K171" i="15"/>
  <c r="AA49" i="15"/>
  <c r="Z50" i="15"/>
  <c r="Z51" i="15" s="1"/>
  <c r="H217" i="15"/>
  <c r="G218" i="15"/>
  <c r="M169" i="15"/>
  <c r="L170" i="15"/>
  <c r="H145" i="14"/>
  <c r="H146" i="14" s="1"/>
  <c r="J121" i="14"/>
  <c r="K121" i="14" s="1"/>
  <c r="F169" i="14"/>
  <c r="F194" i="14" s="1"/>
  <c r="V25" i="14"/>
  <c r="U26" i="14"/>
  <c r="U27" i="14" s="1"/>
  <c r="P73" i="14"/>
  <c r="O74" i="14"/>
  <c r="I123" i="14"/>
  <c r="Q51" i="14"/>
  <c r="J122" i="14"/>
  <c r="L98" i="14"/>
  <c r="M97" i="14"/>
  <c r="K99" i="14"/>
  <c r="S49" i="14"/>
  <c r="R50" i="14"/>
  <c r="N75" i="14"/>
  <c r="G147" i="14"/>
  <c r="I145" i="14" l="1"/>
  <c r="I217" i="15"/>
  <c r="H218" i="15"/>
  <c r="H219" i="15" s="1"/>
  <c r="L171" i="15"/>
  <c r="N169" i="15"/>
  <c r="M170" i="15"/>
  <c r="M171" i="15" s="1"/>
  <c r="K193" i="15"/>
  <c r="J194" i="15"/>
  <c r="G219" i="15"/>
  <c r="V97" i="15"/>
  <c r="U98" i="15"/>
  <c r="U99" i="15" s="1"/>
  <c r="Q145" i="15"/>
  <c r="P146" i="15"/>
  <c r="P147" i="15" s="1"/>
  <c r="AD25" i="15"/>
  <c r="AC26" i="15"/>
  <c r="AC27" i="15" s="1"/>
  <c r="X74" i="15"/>
  <c r="X75" i="15" s="1"/>
  <c r="Y73" i="15"/>
  <c r="AA50" i="15"/>
  <c r="AA51" i="15" s="1"/>
  <c r="AB49" i="15"/>
  <c r="R122" i="15"/>
  <c r="R123" i="15" s="1"/>
  <c r="S121" i="15"/>
  <c r="F266" i="15"/>
  <c r="G241" i="15"/>
  <c r="G169" i="14"/>
  <c r="G170" i="14" s="1"/>
  <c r="R51" i="14"/>
  <c r="J145" i="14"/>
  <c r="I146" i="14"/>
  <c r="J123" i="14"/>
  <c r="F192" i="14"/>
  <c r="F195" i="14"/>
  <c r="G191" i="14"/>
  <c r="F191" i="14"/>
  <c r="H147" i="14"/>
  <c r="P74" i="14"/>
  <c r="Q73" i="14"/>
  <c r="L121" i="14"/>
  <c r="K122" i="14"/>
  <c r="W25" i="14"/>
  <c r="V26" i="14"/>
  <c r="V27" i="14" s="1"/>
  <c r="L99" i="14"/>
  <c r="T49" i="14"/>
  <c r="S50" i="14"/>
  <c r="N97" i="14"/>
  <c r="M98" i="14"/>
  <c r="O75" i="14"/>
  <c r="R145" i="15" l="1"/>
  <c r="Q146" i="15"/>
  <c r="Q147" i="15" s="1"/>
  <c r="H241" i="15"/>
  <c r="G242" i="15"/>
  <c r="F264" i="15"/>
  <c r="F267" i="15"/>
  <c r="G263" i="15"/>
  <c r="F263" i="15"/>
  <c r="F265" i="15" s="1"/>
  <c r="AE25" i="15"/>
  <c r="AD26" i="15"/>
  <c r="AD27" i="15" s="1"/>
  <c r="J195" i="15"/>
  <c r="T121" i="15"/>
  <c r="S122" i="15"/>
  <c r="S123" i="15" s="1"/>
  <c r="L193" i="15"/>
  <c r="K194" i="15"/>
  <c r="AC49" i="15"/>
  <c r="AB50" i="15"/>
  <c r="AB51" i="15" s="1"/>
  <c r="O169" i="15"/>
  <c r="N170" i="15"/>
  <c r="N171" i="15" s="1"/>
  <c r="Z73" i="15"/>
  <c r="Y74" i="15"/>
  <c r="Y75" i="15" s="1"/>
  <c r="W97" i="15"/>
  <c r="V98" i="15"/>
  <c r="V99" i="15" s="1"/>
  <c r="J217" i="15"/>
  <c r="I218" i="15"/>
  <c r="H169" i="14"/>
  <c r="H170" i="14" s="1"/>
  <c r="F193" i="14"/>
  <c r="F218" i="14" s="1"/>
  <c r="N98" i="14"/>
  <c r="O97" i="14"/>
  <c r="M121" i="14"/>
  <c r="L122" i="14"/>
  <c r="K123" i="14"/>
  <c r="X25" i="14"/>
  <c r="W26" i="14"/>
  <c r="W27" i="14" s="1"/>
  <c r="R73" i="14"/>
  <c r="Q74" i="14"/>
  <c r="I147" i="14"/>
  <c r="K145" i="14"/>
  <c r="J146" i="14"/>
  <c r="M99" i="14"/>
  <c r="P75" i="14"/>
  <c r="S51" i="14"/>
  <c r="T50" i="14"/>
  <c r="U49" i="14"/>
  <c r="G171" i="14"/>
  <c r="I169" i="14" l="1"/>
  <c r="AD49" i="15"/>
  <c r="AC50" i="15"/>
  <c r="AC51" i="15" s="1"/>
  <c r="G265" i="15"/>
  <c r="F290" i="15"/>
  <c r="M193" i="15"/>
  <c r="L194" i="15"/>
  <c r="I219" i="15"/>
  <c r="K217" i="15"/>
  <c r="J218" i="15"/>
  <c r="J219" i="15" s="1"/>
  <c r="X97" i="15"/>
  <c r="W98" i="15"/>
  <c r="W99" i="15" s="1"/>
  <c r="K195" i="15"/>
  <c r="AA73" i="15"/>
  <c r="Z74" i="15"/>
  <c r="Z75" i="15" s="1"/>
  <c r="G243" i="15"/>
  <c r="H242" i="15"/>
  <c r="H243" i="15" s="1"/>
  <c r="I241" i="15"/>
  <c r="AF25" i="15"/>
  <c r="AE26" i="15"/>
  <c r="AE27" i="15" s="1"/>
  <c r="U121" i="15"/>
  <c r="T122" i="15"/>
  <c r="T123" i="15" s="1"/>
  <c r="O170" i="15"/>
  <c r="O171" i="15" s="1"/>
  <c r="P169" i="15"/>
  <c r="S145" i="15"/>
  <c r="R146" i="15"/>
  <c r="R147" i="15" s="1"/>
  <c r="G193" i="14"/>
  <c r="Q75" i="14"/>
  <c r="R74" i="14"/>
  <c r="S73" i="14"/>
  <c r="L123" i="14"/>
  <c r="M122" i="14"/>
  <c r="N121" i="14"/>
  <c r="T51" i="14"/>
  <c r="Y25" i="14"/>
  <c r="X26" i="14"/>
  <c r="X27" i="14" s="1"/>
  <c r="P97" i="14"/>
  <c r="O98" i="14"/>
  <c r="H171" i="14"/>
  <c r="N99" i="14"/>
  <c r="F216" i="14"/>
  <c r="G215" i="14"/>
  <c r="F215" i="14"/>
  <c r="F219" i="14"/>
  <c r="J147" i="14"/>
  <c r="U50" i="14"/>
  <c r="V49" i="14"/>
  <c r="J169" i="14"/>
  <c r="I170" i="14"/>
  <c r="L145" i="14"/>
  <c r="K146" i="14"/>
  <c r="H193" i="14"/>
  <c r="G194" i="14"/>
  <c r="S146" i="15" l="1"/>
  <c r="S147" i="15" s="1"/>
  <c r="T145" i="15"/>
  <c r="I242" i="15"/>
  <c r="J241" i="15"/>
  <c r="L195" i="15"/>
  <c r="N193" i="15"/>
  <c r="M194" i="15"/>
  <c r="M195" i="15" s="1"/>
  <c r="AG25" i="15"/>
  <c r="AF26" i="15"/>
  <c r="AF27" i="15" s="1"/>
  <c r="F288" i="15"/>
  <c r="F291" i="15"/>
  <c r="G287" i="15"/>
  <c r="F287" i="15"/>
  <c r="X98" i="15"/>
  <c r="X99" i="15" s="1"/>
  <c r="Y97" i="15"/>
  <c r="G266" i="15"/>
  <c r="H265" i="15"/>
  <c r="L217" i="15"/>
  <c r="K218" i="15"/>
  <c r="AD50" i="15"/>
  <c r="AD51" i="15" s="1"/>
  <c r="AE49" i="15"/>
  <c r="P170" i="15"/>
  <c r="P171" i="15" s="1"/>
  <c r="Q169" i="15"/>
  <c r="V121" i="15"/>
  <c r="U122" i="15"/>
  <c r="U123" i="15" s="1"/>
  <c r="AB73" i="15"/>
  <c r="AA74" i="15"/>
  <c r="AA75" i="15" s="1"/>
  <c r="F217" i="14"/>
  <c r="G217" i="14" s="1"/>
  <c r="K147" i="14"/>
  <c r="O99" i="14"/>
  <c r="O121" i="14"/>
  <c r="N122" i="14"/>
  <c r="S74" i="14"/>
  <c r="T73" i="14"/>
  <c r="H194" i="14"/>
  <c r="I193" i="14"/>
  <c r="M145" i="14"/>
  <c r="L146" i="14"/>
  <c r="Q97" i="14"/>
  <c r="P98" i="14"/>
  <c r="M123" i="14"/>
  <c r="R75" i="14"/>
  <c r="K169" i="14"/>
  <c r="J170" i="14"/>
  <c r="Y26" i="14"/>
  <c r="Y27" i="14" s="1"/>
  <c r="Z25" i="14"/>
  <c r="I171" i="14"/>
  <c r="W49" i="14"/>
  <c r="V50" i="14"/>
  <c r="G195" i="14"/>
  <c r="U51" i="14"/>
  <c r="Y98" i="15" l="1"/>
  <c r="Y99" i="15" s="1"/>
  <c r="Z97" i="15"/>
  <c r="K219" i="15"/>
  <c r="AG26" i="15"/>
  <c r="AG27" i="15" s="1"/>
  <c r="AH25" i="15"/>
  <c r="W121" i="15"/>
  <c r="V122" i="15"/>
  <c r="V123" i="15" s="1"/>
  <c r="O193" i="15"/>
  <c r="N194" i="15"/>
  <c r="N195" i="15" s="1"/>
  <c r="K241" i="15"/>
  <c r="J242" i="15"/>
  <c r="M217" i="15"/>
  <c r="L218" i="15"/>
  <c r="R169" i="15"/>
  <c r="Q170" i="15"/>
  <c r="Q171" i="15" s="1"/>
  <c r="I265" i="15"/>
  <c r="H266" i="15"/>
  <c r="H267" i="15" s="1"/>
  <c r="I243" i="15"/>
  <c r="G267" i="15"/>
  <c r="F289" i="15"/>
  <c r="T146" i="15"/>
  <c r="T147" i="15" s="1"/>
  <c r="U145" i="15"/>
  <c r="AC73" i="15"/>
  <c r="AB74" i="15"/>
  <c r="AB75" i="15" s="1"/>
  <c r="AE50" i="15"/>
  <c r="AE51" i="15" s="1"/>
  <c r="AF49" i="15"/>
  <c r="F242" i="14"/>
  <c r="V51" i="14"/>
  <c r="N145" i="14"/>
  <c r="M146" i="14"/>
  <c r="X49" i="14"/>
  <c r="W50" i="14"/>
  <c r="J171" i="14"/>
  <c r="H217" i="14"/>
  <c r="G218" i="14"/>
  <c r="P99" i="14"/>
  <c r="H195" i="14"/>
  <c r="O122" i="14"/>
  <c r="P121" i="14"/>
  <c r="Q98" i="14"/>
  <c r="R97" i="14"/>
  <c r="U73" i="14"/>
  <c r="T74" i="14"/>
  <c r="S75" i="14"/>
  <c r="L169" i="14"/>
  <c r="K170" i="14"/>
  <c r="I194" i="14"/>
  <c r="J193" i="14"/>
  <c r="Z26" i="14"/>
  <c r="Z27" i="14" s="1"/>
  <c r="AA25" i="14"/>
  <c r="L147" i="14"/>
  <c r="N123" i="14"/>
  <c r="AD73" i="15" l="1"/>
  <c r="AC74" i="15"/>
  <c r="AC75" i="15" s="1"/>
  <c r="X121" i="15"/>
  <c r="W122" i="15"/>
  <c r="W123" i="15" s="1"/>
  <c r="U146" i="15"/>
  <c r="U147" i="15" s="1"/>
  <c r="V145" i="15"/>
  <c r="L219" i="15"/>
  <c r="M218" i="15"/>
  <c r="M219" i="15" s="1"/>
  <c r="N217" i="15"/>
  <c r="AH26" i="15"/>
  <c r="AH27" i="15" s="1"/>
  <c r="AI25" i="15"/>
  <c r="G289" i="15"/>
  <c r="F314" i="15"/>
  <c r="J243" i="15"/>
  <c r="I266" i="15"/>
  <c r="J265" i="15"/>
  <c r="L241" i="15"/>
  <c r="K242" i="15"/>
  <c r="AF50" i="15"/>
  <c r="AF51" i="15" s="1"/>
  <c r="AG49" i="15"/>
  <c r="S169" i="15"/>
  <c r="R170" i="15"/>
  <c r="R171" i="15" s="1"/>
  <c r="P193" i="15"/>
  <c r="O194" i="15"/>
  <c r="O195" i="15" s="1"/>
  <c r="AA97" i="15"/>
  <c r="Z98" i="15"/>
  <c r="Z99" i="15" s="1"/>
  <c r="F238" i="14"/>
  <c r="F243" i="14"/>
  <c r="F240" i="14"/>
  <c r="G238" i="14"/>
  <c r="F241" i="14" s="1"/>
  <c r="K171" i="14"/>
  <c r="I195" i="14"/>
  <c r="M169" i="14"/>
  <c r="L170" i="14"/>
  <c r="AB25" i="14"/>
  <c r="AA26" i="14"/>
  <c r="AA27" i="14" s="1"/>
  <c r="U74" i="14"/>
  <c r="V73" i="14"/>
  <c r="S97" i="14"/>
  <c r="R98" i="14"/>
  <c r="W51" i="14"/>
  <c r="Q99" i="14"/>
  <c r="Y49" i="14"/>
  <c r="X50" i="14"/>
  <c r="Q121" i="14"/>
  <c r="P122" i="14"/>
  <c r="G219" i="14"/>
  <c r="M147" i="14"/>
  <c r="T75" i="14"/>
  <c r="K193" i="14"/>
  <c r="J194" i="14"/>
  <c r="O123" i="14"/>
  <c r="H218" i="14"/>
  <c r="I217" i="14"/>
  <c r="N146" i="14"/>
  <c r="O145" i="14"/>
  <c r="AI26" i="15" l="1"/>
  <c r="AI27" i="15" s="1"/>
  <c r="AJ25" i="15"/>
  <c r="K243" i="15"/>
  <c r="V146" i="15"/>
  <c r="V147" i="15" s="1"/>
  <c r="W145" i="15"/>
  <c r="T169" i="15"/>
  <c r="S170" i="15"/>
  <c r="S171" i="15" s="1"/>
  <c r="J266" i="15"/>
  <c r="K265" i="15"/>
  <c r="I267" i="15"/>
  <c r="Y121" i="15"/>
  <c r="X122" i="15"/>
  <c r="X123" i="15" s="1"/>
  <c r="AH49" i="15"/>
  <c r="AG50" i="15"/>
  <c r="AG51" i="15" s="1"/>
  <c r="F315" i="15"/>
  <c r="G311" i="15"/>
  <c r="F312" i="15"/>
  <c r="F311" i="15"/>
  <c r="P194" i="15"/>
  <c r="P195" i="15" s="1"/>
  <c r="Q193" i="15"/>
  <c r="M241" i="15"/>
  <c r="L242" i="15"/>
  <c r="L243" i="15" s="1"/>
  <c r="N218" i="15"/>
  <c r="N219" i="15" s="1"/>
  <c r="O217" i="15"/>
  <c r="AB97" i="15"/>
  <c r="AA98" i="15"/>
  <c r="AA99" i="15" s="1"/>
  <c r="H289" i="15"/>
  <c r="G290" i="15"/>
  <c r="AE73" i="15"/>
  <c r="AD74" i="15"/>
  <c r="AD75" i="15" s="1"/>
  <c r="G241" i="14"/>
  <c r="F266" i="14"/>
  <c r="J195" i="14"/>
  <c r="Z49" i="14"/>
  <c r="Y50" i="14"/>
  <c r="X51" i="14"/>
  <c r="O146" i="14"/>
  <c r="P145" i="14"/>
  <c r="L193" i="14"/>
  <c r="K194" i="14"/>
  <c r="AB26" i="14"/>
  <c r="AB27" i="14" s="1"/>
  <c r="AC25" i="14"/>
  <c r="L171" i="14"/>
  <c r="J217" i="14"/>
  <c r="I218" i="14"/>
  <c r="P123" i="14"/>
  <c r="R99" i="14"/>
  <c r="N169" i="14"/>
  <c r="M170" i="14"/>
  <c r="U75" i="14"/>
  <c r="N147" i="14"/>
  <c r="H219" i="14"/>
  <c r="R121" i="14"/>
  <c r="Q122" i="14"/>
  <c r="S98" i="14"/>
  <c r="T97" i="14"/>
  <c r="W73" i="14"/>
  <c r="V74" i="14"/>
  <c r="F313" i="15" l="1"/>
  <c r="AC97" i="15"/>
  <c r="AB98" i="15"/>
  <c r="AB99" i="15" s="1"/>
  <c r="P217" i="15"/>
  <c r="O218" i="15"/>
  <c r="O219" i="15" s="1"/>
  <c r="AE74" i="15"/>
  <c r="AE75" i="15" s="1"/>
  <c r="AF73" i="15"/>
  <c r="L265" i="15"/>
  <c r="K266" i="15"/>
  <c r="J267" i="15"/>
  <c r="G291" i="15"/>
  <c r="N241" i="15"/>
  <c r="M242" i="15"/>
  <c r="M243" i="15" s="1"/>
  <c r="I289" i="15"/>
  <c r="H290" i="15"/>
  <c r="H291" i="15" s="1"/>
  <c r="Q194" i="15"/>
  <c r="Q195" i="15" s="1"/>
  <c r="R193" i="15"/>
  <c r="AI49" i="15"/>
  <c r="AH50" i="15"/>
  <c r="AH51" i="15" s="1"/>
  <c r="AJ26" i="15"/>
  <c r="U169" i="15"/>
  <c r="T170" i="15"/>
  <c r="T171" i="15" s="1"/>
  <c r="Y122" i="15"/>
  <c r="Y123" i="15" s="1"/>
  <c r="Z121" i="15"/>
  <c r="X145" i="15"/>
  <c r="W146" i="15"/>
  <c r="W147" i="15" s="1"/>
  <c r="G313" i="15"/>
  <c r="F338" i="15"/>
  <c r="R122" i="14"/>
  <c r="S121" i="14"/>
  <c r="P146" i="14"/>
  <c r="Q145" i="14"/>
  <c r="V75" i="14"/>
  <c r="O147" i="14"/>
  <c r="M193" i="14"/>
  <c r="L194" i="14"/>
  <c r="M171" i="14"/>
  <c r="AD25" i="14"/>
  <c r="AC26" i="14"/>
  <c r="AC27" i="14" s="1"/>
  <c r="F267" i="14"/>
  <c r="G263" i="14"/>
  <c r="F263" i="14"/>
  <c r="F264" i="14"/>
  <c r="W74" i="14"/>
  <c r="X73" i="14"/>
  <c r="S99" i="14"/>
  <c r="O169" i="14"/>
  <c r="N170" i="14"/>
  <c r="I219" i="14"/>
  <c r="H241" i="14"/>
  <c r="G242" i="14"/>
  <c r="AA49" i="14"/>
  <c r="Z50" i="14"/>
  <c r="T98" i="14"/>
  <c r="U97" i="14"/>
  <c r="Q123" i="14"/>
  <c r="J218" i="14"/>
  <c r="K217" i="14"/>
  <c r="K195" i="14"/>
  <c r="Y51" i="14"/>
  <c r="N242" i="15" l="1"/>
  <c r="N243" i="15" s="1"/>
  <c r="O241" i="15"/>
  <c r="AI50" i="15"/>
  <c r="AI51" i="15" s="1"/>
  <c r="AJ49" i="15"/>
  <c r="Y145" i="15"/>
  <c r="X146" i="15"/>
  <c r="X147" i="15" s="1"/>
  <c r="S193" i="15"/>
  <c r="R194" i="15"/>
  <c r="R195" i="15" s="1"/>
  <c r="Q217" i="15"/>
  <c r="P218" i="15"/>
  <c r="P219" i="15" s="1"/>
  <c r="AJ27" i="15"/>
  <c r="AK29" i="15"/>
  <c r="AK36" i="15"/>
  <c r="AK31" i="15"/>
  <c r="AK37" i="15"/>
  <c r="AK30" i="15"/>
  <c r="AK41" i="15"/>
  <c r="AK32" i="15"/>
  <c r="AK33" i="15"/>
  <c r="AF74" i="15"/>
  <c r="AF75" i="15" s="1"/>
  <c r="AG73" i="15"/>
  <c r="Z122" i="15"/>
  <c r="Z123" i="15" s="1"/>
  <c r="AA121" i="15"/>
  <c r="AD97" i="15"/>
  <c r="AC98" i="15"/>
  <c r="AC99" i="15" s="1"/>
  <c r="H313" i="15"/>
  <c r="G314" i="15"/>
  <c r="J289" i="15"/>
  <c r="I290" i="15"/>
  <c r="K267" i="15"/>
  <c r="F335" i="15"/>
  <c r="F336" i="15"/>
  <c r="F339" i="15"/>
  <c r="G335" i="15"/>
  <c r="V169" i="15"/>
  <c r="U170" i="15"/>
  <c r="U171" i="15" s="1"/>
  <c r="M265" i="15"/>
  <c r="L266" i="15"/>
  <c r="F265" i="14"/>
  <c r="F290" i="14" s="1"/>
  <c r="T99" i="14"/>
  <c r="O170" i="14"/>
  <c r="P169" i="14"/>
  <c r="L195" i="14"/>
  <c r="K218" i="14"/>
  <c r="L217" i="14"/>
  <c r="N193" i="14"/>
  <c r="M194" i="14"/>
  <c r="Z51" i="14"/>
  <c r="AB49" i="14"/>
  <c r="AA50" i="14"/>
  <c r="J219" i="14"/>
  <c r="G243" i="14"/>
  <c r="R145" i="14"/>
  <c r="Q146" i="14"/>
  <c r="I241" i="14"/>
  <c r="H242" i="14"/>
  <c r="P147" i="14"/>
  <c r="AE25" i="14"/>
  <c r="AD26" i="14"/>
  <c r="AD27" i="14" s="1"/>
  <c r="N171" i="14"/>
  <c r="X74" i="14"/>
  <c r="Y73" i="14"/>
  <c r="T121" i="14"/>
  <c r="S122" i="14"/>
  <c r="V97" i="14"/>
  <c r="U98" i="14"/>
  <c r="W75" i="14"/>
  <c r="R123" i="14"/>
  <c r="G315" i="15" l="1"/>
  <c r="H314" i="15"/>
  <c r="H315" i="15" s="1"/>
  <c r="I313" i="15"/>
  <c r="AN30" i="15"/>
  <c r="AB121" i="15"/>
  <c r="AA122" i="15"/>
  <c r="AA123" i="15" s="1"/>
  <c r="AN37" i="15"/>
  <c r="T193" i="15"/>
  <c r="S194" i="15"/>
  <c r="S195" i="15" s="1"/>
  <c r="AN31" i="15"/>
  <c r="L267" i="15"/>
  <c r="F337" i="15"/>
  <c r="J290" i="15"/>
  <c r="J291" i="15" s="1"/>
  <c r="K289" i="15"/>
  <c r="AH73" i="15"/>
  <c r="AG74" i="15"/>
  <c r="AG75" i="15" s="1"/>
  <c r="AN36" i="15"/>
  <c r="Z145" i="15"/>
  <c r="Y146" i="15"/>
  <c r="Y147" i="15" s="1"/>
  <c r="AN29" i="15"/>
  <c r="AJ50" i="15"/>
  <c r="I291" i="15"/>
  <c r="N265" i="15"/>
  <c r="M266" i="15"/>
  <c r="AN33" i="15"/>
  <c r="AN32" i="15"/>
  <c r="P241" i="15"/>
  <c r="O242" i="15"/>
  <c r="O243" i="15" s="1"/>
  <c r="W169" i="15"/>
  <c r="V170" i="15"/>
  <c r="V171" i="15" s="1"/>
  <c r="AE97" i="15"/>
  <c r="AD98" i="15"/>
  <c r="AD99" i="15" s="1"/>
  <c r="AN41" i="15"/>
  <c r="R217" i="15"/>
  <c r="Q218" i="15"/>
  <c r="Q219" i="15" s="1"/>
  <c r="G265" i="14"/>
  <c r="G266" i="14" s="1"/>
  <c r="U99" i="14"/>
  <c r="F288" i="14"/>
  <c r="F291" i="14"/>
  <c r="G287" i="14"/>
  <c r="F287" i="14"/>
  <c r="S123" i="14"/>
  <c r="J241" i="14"/>
  <c r="I242" i="14"/>
  <c r="AA51" i="14"/>
  <c r="L218" i="14"/>
  <c r="M217" i="14"/>
  <c r="P170" i="14"/>
  <c r="Q169" i="14"/>
  <c r="T122" i="14"/>
  <c r="U121" i="14"/>
  <c r="AB50" i="14"/>
  <c r="AC49" i="14"/>
  <c r="K219" i="14"/>
  <c r="O171" i="14"/>
  <c r="O193" i="14"/>
  <c r="N194" i="14"/>
  <c r="V98" i="14"/>
  <c r="W97" i="14"/>
  <c r="AF25" i="14"/>
  <c r="AE26" i="14"/>
  <c r="AE27" i="14" s="1"/>
  <c r="Q147" i="14"/>
  <c r="H243" i="14"/>
  <c r="Z73" i="14"/>
  <c r="Y74" i="14"/>
  <c r="S145" i="14"/>
  <c r="R146" i="14"/>
  <c r="X75" i="14"/>
  <c r="M195" i="14"/>
  <c r="H265" i="14" l="1"/>
  <c r="W170" i="15"/>
  <c r="W171" i="15" s="1"/>
  <c r="X169" i="15"/>
  <c r="S217" i="15"/>
  <c r="R218" i="15"/>
  <c r="R219" i="15" s="1"/>
  <c r="M267" i="15"/>
  <c r="AC121" i="15"/>
  <c r="AB122" i="15"/>
  <c r="AB123" i="15" s="1"/>
  <c r="O265" i="15"/>
  <c r="N266" i="15"/>
  <c r="N267" i="15" s="1"/>
  <c r="AJ51" i="15"/>
  <c r="AK60" i="15"/>
  <c r="AK61" i="15"/>
  <c r="AK55" i="15"/>
  <c r="AK53" i="15"/>
  <c r="AK58" i="15"/>
  <c r="AK57" i="15"/>
  <c r="AK54" i="15"/>
  <c r="AK65" i="15"/>
  <c r="AK56" i="15"/>
  <c r="AO29" i="15"/>
  <c r="AO45" i="15" s="1"/>
  <c r="K290" i="15"/>
  <c r="L289" i="15"/>
  <c r="J313" i="15"/>
  <c r="I314" i="15"/>
  <c r="U193" i="15"/>
  <c r="T194" i="15"/>
  <c r="T195" i="15" s="1"/>
  <c r="G337" i="15"/>
  <c r="F362" i="15"/>
  <c r="P242" i="15"/>
  <c r="P243" i="15" s="1"/>
  <c r="Q241" i="15"/>
  <c r="AI73" i="15"/>
  <c r="AH74" i="15"/>
  <c r="AH75" i="15" s="1"/>
  <c r="AA145" i="15"/>
  <c r="Z146" i="15"/>
  <c r="Z147" i="15" s="1"/>
  <c r="AF97" i="15"/>
  <c r="AE98" i="15"/>
  <c r="AE99" i="15" s="1"/>
  <c r="I265" i="14"/>
  <c r="H266" i="14"/>
  <c r="Y75" i="14"/>
  <c r="R169" i="14"/>
  <c r="Q170" i="14"/>
  <c r="T145" i="14"/>
  <c r="S146" i="14"/>
  <c r="Z74" i="14"/>
  <c r="AA73" i="14"/>
  <c r="P171" i="14"/>
  <c r="I243" i="14"/>
  <c r="T123" i="14"/>
  <c r="AG25" i="14"/>
  <c r="AF26" i="14"/>
  <c r="AF27" i="14" s="1"/>
  <c r="AC50" i="14"/>
  <c r="AD49" i="14"/>
  <c r="N217" i="14"/>
  <c r="M218" i="14"/>
  <c r="K241" i="14"/>
  <c r="J242" i="14"/>
  <c r="AB51" i="14"/>
  <c r="L219" i="14"/>
  <c r="G267" i="14"/>
  <c r="X97" i="14"/>
  <c r="W98" i="14"/>
  <c r="P193" i="14"/>
  <c r="O194" i="14"/>
  <c r="V99" i="14"/>
  <c r="R147" i="14"/>
  <c r="N195" i="14"/>
  <c r="U122" i="14"/>
  <c r="V121" i="14"/>
  <c r="F289" i="14"/>
  <c r="AN61" i="15" l="1"/>
  <c r="AD121" i="15"/>
  <c r="AC122" i="15"/>
  <c r="AC123" i="15" s="1"/>
  <c r="H337" i="15"/>
  <c r="G338" i="15"/>
  <c r="K291" i="15"/>
  <c r="AN55" i="15"/>
  <c r="AN56" i="15"/>
  <c r="Q242" i="15"/>
  <c r="Q243" i="15" s="1"/>
  <c r="R241" i="15"/>
  <c r="V193" i="15"/>
  <c r="U194" i="15"/>
  <c r="U195" i="15" s="1"/>
  <c r="AN65" i="15"/>
  <c r="AF98" i="15"/>
  <c r="AF99" i="15" s="1"/>
  <c r="AG97" i="15"/>
  <c r="AN54" i="15"/>
  <c r="I315" i="15"/>
  <c r="AN57" i="15"/>
  <c r="T217" i="15"/>
  <c r="S218" i="15"/>
  <c r="S219" i="15" s="1"/>
  <c r="AJ73" i="15"/>
  <c r="AI74" i="15"/>
  <c r="AI75" i="15" s="1"/>
  <c r="AN60" i="15"/>
  <c r="J314" i="15"/>
  <c r="K313" i="15"/>
  <c r="AN58" i="15"/>
  <c r="O266" i="15"/>
  <c r="O267" i="15" s="1"/>
  <c r="P265" i="15"/>
  <c r="X170" i="15"/>
  <c r="X171" i="15" s="1"/>
  <c r="Y169" i="15"/>
  <c r="AA146" i="15"/>
  <c r="AA147" i="15" s="1"/>
  <c r="AB145" i="15"/>
  <c r="F363" i="15"/>
  <c r="G359" i="15"/>
  <c r="F359" i="15"/>
  <c r="F361" i="15" s="1"/>
  <c r="F360" i="15"/>
  <c r="M289" i="15"/>
  <c r="L290" i="15"/>
  <c r="AN53" i="15"/>
  <c r="M219" i="14"/>
  <c r="AA74" i="14"/>
  <c r="AB73" i="14"/>
  <c r="F314" i="14"/>
  <c r="G289" i="14"/>
  <c r="O217" i="14"/>
  <c r="N218" i="14"/>
  <c r="Z75" i="14"/>
  <c r="AE49" i="14"/>
  <c r="AD50" i="14"/>
  <c r="S147" i="14"/>
  <c r="H267" i="14"/>
  <c r="W121" i="14"/>
  <c r="V122" i="14"/>
  <c r="W99" i="14"/>
  <c r="U123" i="14"/>
  <c r="Y97" i="14"/>
  <c r="X98" i="14"/>
  <c r="AC51" i="14"/>
  <c r="U145" i="14"/>
  <c r="T146" i="14"/>
  <c r="J265" i="14"/>
  <c r="I266" i="14"/>
  <c r="Q171" i="14"/>
  <c r="P194" i="14"/>
  <c r="Q193" i="14"/>
  <c r="K242" i="14"/>
  <c r="L241" i="14"/>
  <c r="AG26" i="14"/>
  <c r="AG27" i="14" s="1"/>
  <c r="AH25" i="14"/>
  <c r="S169" i="14"/>
  <c r="R170" i="14"/>
  <c r="O195" i="14"/>
  <c r="J243" i="14"/>
  <c r="AJ74" i="15" l="1"/>
  <c r="AK82" i="15" s="1"/>
  <c r="W193" i="15"/>
  <c r="V194" i="15"/>
  <c r="V195" i="15" s="1"/>
  <c r="I337" i="15"/>
  <c r="H338" i="15"/>
  <c r="H339" i="15" s="1"/>
  <c r="AJ75" i="15"/>
  <c r="AK81" i="15"/>
  <c r="AK85" i="15"/>
  <c r="AK78" i="15"/>
  <c r="AK77" i="15"/>
  <c r="AK84" i="15"/>
  <c r="AK79" i="15"/>
  <c r="AK89" i="15"/>
  <c r="AK80" i="15"/>
  <c r="S241" i="15"/>
  <c r="R242" i="15"/>
  <c r="R243" i="15" s="1"/>
  <c r="AE121" i="15"/>
  <c r="AD122" i="15"/>
  <c r="AD123" i="15" s="1"/>
  <c r="AO53" i="15"/>
  <c r="AB146" i="15"/>
  <c r="AB147" i="15" s="1"/>
  <c r="AC145" i="15"/>
  <c r="K314" i="15"/>
  <c r="L313" i="15"/>
  <c r="U217" i="15"/>
  <c r="T218" i="15"/>
  <c r="T219" i="15" s="1"/>
  <c r="AG98" i="15"/>
  <c r="AG99" i="15" s="1"/>
  <c r="AH97" i="15"/>
  <c r="J315" i="15"/>
  <c r="N289" i="15"/>
  <c r="M290" i="15"/>
  <c r="M291" i="15" s="1"/>
  <c r="L291" i="15"/>
  <c r="F386" i="15"/>
  <c r="G361" i="15"/>
  <c r="Z169" i="15"/>
  <c r="Y170" i="15"/>
  <c r="Y171" i="15" s="1"/>
  <c r="Q265" i="15"/>
  <c r="P266" i="15"/>
  <c r="P267" i="15" s="1"/>
  <c r="G339" i="15"/>
  <c r="K265" i="14"/>
  <c r="J266" i="14"/>
  <c r="AD51" i="14"/>
  <c r="F312" i="14"/>
  <c r="G311" i="14"/>
  <c r="F311" i="14"/>
  <c r="F315" i="14"/>
  <c r="K243" i="14"/>
  <c r="T147" i="14"/>
  <c r="Y98" i="14"/>
  <c r="Z97" i="14"/>
  <c r="W122" i="14"/>
  <c r="X121" i="14"/>
  <c r="AF49" i="14"/>
  <c r="AE50" i="14"/>
  <c r="AC73" i="14"/>
  <c r="AB74" i="14"/>
  <c r="L242" i="14"/>
  <c r="M241" i="14"/>
  <c r="R171" i="14"/>
  <c r="Q194" i="14"/>
  <c r="R193" i="14"/>
  <c r="V145" i="14"/>
  <c r="U146" i="14"/>
  <c r="AA75" i="14"/>
  <c r="P195" i="14"/>
  <c r="X99" i="14"/>
  <c r="T169" i="14"/>
  <c r="S170" i="14"/>
  <c r="V123" i="14"/>
  <c r="AH26" i="14"/>
  <c r="AH27" i="14" s="1"/>
  <c r="AI25" i="14"/>
  <c r="N219" i="14"/>
  <c r="P217" i="14"/>
  <c r="O218" i="14"/>
  <c r="I267" i="14"/>
  <c r="H289" i="14"/>
  <c r="G290" i="14"/>
  <c r="R265" i="15" l="1"/>
  <c r="Q266" i="15"/>
  <c r="Q267" i="15" s="1"/>
  <c r="AC146" i="15"/>
  <c r="AC147" i="15" s="1"/>
  <c r="AD145" i="15"/>
  <c r="T241" i="15"/>
  <c r="S242" i="15"/>
  <c r="S243" i="15" s="1"/>
  <c r="AN82" i="15"/>
  <c r="AN80" i="15"/>
  <c r="AN81" i="15"/>
  <c r="AN79" i="15"/>
  <c r="H361" i="15"/>
  <c r="G362" i="15"/>
  <c r="AF121" i="15"/>
  <c r="AE122" i="15"/>
  <c r="AE123" i="15" s="1"/>
  <c r="AN84" i="15"/>
  <c r="I338" i="15"/>
  <c r="J337" i="15"/>
  <c r="AI97" i="15"/>
  <c r="AH98" i="15"/>
  <c r="AH99" i="15" s="1"/>
  <c r="AO69" i="15"/>
  <c r="AA169" i="15"/>
  <c r="Z170" i="15"/>
  <c r="Z171" i="15" s="1"/>
  <c r="F384" i="15"/>
  <c r="F387" i="15"/>
  <c r="G383" i="15"/>
  <c r="F383" i="15"/>
  <c r="V217" i="15"/>
  <c r="U218" i="15"/>
  <c r="U219" i="15" s="1"/>
  <c r="AN77" i="15"/>
  <c r="L314" i="15"/>
  <c r="M313" i="15"/>
  <c r="AN78" i="15"/>
  <c r="X193" i="15"/>
  <c r="W194" i="15"/>
  <c r="W195" i="15" s="1"/>
  <c r="AN89" i="15"/>
  <c r="O289" i="15"/>
  <c r="N290" i="15"/>
  <c r="N291" i="15" s="1"/>
  <c r="K315" i="15"/>
  <c r="AN85" i="15"/>
  <c r="F313" i="14"/>
  <c r="F338" i="14" s="1"/>
  <c r="W123" i="14"/>
  <c r="I289" i="14"/>
  <c r="H290" i="14"/>
  <c r="AJ25" i="14"/>
  <c r="AI26" i="14"/>
  <c r="Y121" i="14"/>
  <c r="X122" i="14"/>
  <c r="N241" i="14"/>
  <c r="M242" i="14"/>
  <c r="AA97" i="14"/>
  <c r="Z98" i="14"/>
  <c r="P218" i="14"/>
  <c r="Q217" i="14"/>
  <c r="U147" i="14"/>
  <c r="L243" i="14"/>
  <c r="Y99" i="14"/>
  <c r="V146" i="14"/>
  <c r="W145" i="14"/>
  <c r="AB75" i="14"/>
  <c r="U169" i="14"/>
  <c r="T170" i="14"/>
  <c r="S193" i="14"/>
  <c r="R194" i="14"/>
  <c r="AD73" i="14"/>
  <c r="AC74" i="14"/>
  <c r="Q195" i="14"/>
  <c r="AE51" i="14"/>
  <c r="J267" i="14"/>
  <c r="O219" i="14"/>
  <c r="G291" i="14"/>
  <c r="S171" i="14"/>
  <c r="AG49" i="14"/>
  <c r="AF50" i="14"/>
  <c r="L265" i="14"/>
  <c r="K266" i="14"/>
  <c r="X194" i="15" l="1"/>
  <c r="X195" i="15" s="1"/>
  <c r="Y193" i="15"/>
  <c r="P289" i="15"/>
  <c r="O290" i="15"/>
  <c r="O291" i="15" s="1"/>
  <c r="L315" i="15"/>
  <c r="AJ97" i="15"/>
  <c r="AI98" i="15"/>
  <c r="AI99" i="15" s="1"/>
  <c r="I361" i="15"/>
  <c r="H362" i="15"/>
  <c r="H363" i="15" s="1"/>
  <c r="F385" i="15"/>
  <c r="K337" i="15"/>
  <c r="J338" i="15"/>
  <c r="J339" i="15" s="1"/>
  <c r="I339" i="15"/>
  <c r="U241" i="15"/>
  <c r="T242" i="15"/>
  <c r="T243" i="15" s="1"/>
  <c r="AO77" i="15"/>
  <c r="AD146" i="15"/>
  <c r="AD147" i="15" s="1"/>
  <c r="AE145" i="15"/>
  <c r="AB169" i="15"/>
  <c r="AA170" i="15"/>
  <c r="AA171" i="15" s="1"/>
  <c r="V218" i="15"/>
  <c r="V219" i="15" s="1"/>
  <c r="W217" i="15"/>
  <c r="AG121" i="15"/>
  <c r="AF122" i="15"/>
  <c r="AF123" i="15" s="1"/>
  <c r="R266" i="15"/>
  <c r="R267" i="15" s="1"/>
  <c r="S265" i="15"/>
  <c r="M314" i="15"/>
  <c r="M315" i="15" s="1"/>
  <c r="N313" i="15"/>
  <c r="G363" i="15"/>
  <c r="G313" i="14"/>
  <c r="H313" i="14" s="1"/>
  <c r="AJ26" i="14"/>
  <c r="P219" i="14"/>
  <c r="K267" i="14"/>
  <c r="T193" i="14"/>
  <c r="S194" i="14"/>
  <c r="Z99" i="14"/>
  <c r="H291" i="14"/>
  <c r="L266" i="14"/>
  <c r="M265" i="14"/>
  <c r="W146" i="14"/>
  <c r="X145" i="14"/>
  <c r="AB97" i="14"/>
  <c r="AA98" i="14"/>
  <c r="J289" i="14"/>
  <c r="I290" i="14"/>
  <c r="V147" i="14"/>
  <c r="R195" i="14"/>
  <c r="T171" i="14"/>
  <c r="M243" i="14"/>
  <c r="AH49" i="14"/>
  <c r="AG50" i="14"/>
  <c r="V169" i="14"/>
  <c r="U170" i="14"/>
  <c r="O241" i="14"/>
  <c r="N242" i="14"/>
  <c r="AF51" i="14"/>
  <c r="X123" i="14"/>
  <c r="F335" i="14"/>
  <c r="F339" i="14"/>
  <c r="F336" i="14"/>
  <c r="G335" i="14"/>
  <c r="AC75" i="14"/>
  <c r="Z121" i="14"/>
  <c r="Y122" i="14"/>
  <c r="AE73" i="14"/>
  <c r="AD74" i="14"/>
  <c r="R217" i="14"/>
  <c r="Q218" i="14"/>
  <c r="AI27" i="14"/>
  <c r="O313" i="15" l="1"/>
  <c r="N314" i="15"/>
  <c r="N315" i="15" s="1"/>
  <c r="AC169" i="15"/>
  <c r="AB170" i="15"/>
  <c r="AB171" i="15" s="1"/>
  <c r="K338" i="15"/>
  <c r="L337" i="15"/>
  <c r="T265" i="15"/>
  <c r="S266" i="15"/>
  <c r="S267" i="15" s="1"/>
  <c r="AE146" i="15"/>
  <c r="AE147" i="15" s="1"/>
  <c r="AF145" i="15"/>
  <c r="F410" i="15"/>
  <c r="G385" i="15"/>
  <c r="AO93" i="15"/>
  <c r="J361" i="15"/>
  <c r="I362" i="15"/>
  <c r="AG122" i="15"/>
  <c r="AG123" i="15" s="1"/>
  <c r="AH121" i="15"/>
  <c r="W218" i="15"/>
  <c r="W219" i="15" s="1"/>
  <c r="X217" i="15"/>
  <c r="V241" i="15"/>
  <c r="U242" i="15"/>
  <c r="U243" i="15" s="1"/>
  <c r="AJ98" i="15"/>
  <c r="Q289" i="15"/>
  <c r="P290" i="15"/>
  <c r="P291" i="15" s="1"/>
  <c r="Y194" i="15"/>
  <c r="Y195" i="15" s="1"/>
  <c r="Z193" i="15"/>
  <c r="AK36" i="14"/>
  <c r="AK31" i="14"/>
  <c r="AK37" i="14"/>
  <c r="AK29" i="14"/>
  <c r="AK32" i="14"/>
  <c r="AK30" i="14"/>
  <c r="AK41" i="14"/>
  <c r="AK33" i="14"/>
  <c r="AN33" i="14" s="1"/>
  <c r="AJ27" i="14"/>
  <c r="G314" i="14"/>
  <c r="F337" i="14"/>
  <c r="G337" i="14" s="1"/>
  <c r="M266" i="14"/>
  <c r="N265" i="14"/>
  <c r="AE74" i="14"/>
  <c r="AF73" i="14"/>
  <c r="P241" i="14"/>
  <c r="O242" i="14"/>
  <c r="L267" i="14"/>
  <c r="U193" i="14"/>
  <c r="T194" i="14"/>
  <c r="S195" i="14"/>
  <c r="Y123" i="14"/>
  <c r="I313" i="14"/>
  <c r="H314" i="14"/>
  <c r="U171" i="14"/>
  <c r="I291" i="14"/>
  <c r="N243" i="14"/>
  <c r="AG51" i="14"/>
  <c r="AA99" i="14"/>
  <c r="Z122" i="14"/>
  <c r="AA121" i="14"/>
  <c r="W169" i="14"/>
  <c r="V170" i="14"/>
  <c r="AI49" i="14"/>
  <c r="AH50" i="14"/>
  <c r="AB98" i="14"/>
  <c r="AC97" i="14"/>
  <c r="K289" i="14"/>
  <c r="J290" i="14"/>
  <c r="Q219" i="14"/>
  <c r="X146" i="14"/>
  <c r="Y145" i="14"/>
  <c r="AD75" i="14"/>
  <c r="R218" i="14"/>
  <c r="S217" i="14"/>
  <c r="W147" i="14"/>
  <c r="U265" i="15" l="1"/>
  <c r="T266" i="15"/>
  <c r="T267" i="15" s="1"/>
  <c r="L338" i="15"/>
  <c r="M337" i="15"/>
  <c r="R289" i="15"/>
  <c r="Q290" i="15"/>
  <c r="Q291" i="15" s="1"/>
  <c r="H385" i="15"/>
  <c r="G386" i="15"/>
  <c r="K339" i="15"/>
  <c r="X218" i="15"/>
  <c r="X219" i="15" s="1"/>
  <c r="Y217" i="15"/>
  <c r="AJ99" i="15"/>
  <c r="AK101" i="15"/>
  <c r="AK108" i="15"/>
  <c r="AK102" i="15"/>
  <c r="AK106" i="15"/>
  <c r="AK113" i="15"/>
  <c r="AK103" i="15"/>
  <c r="AK105" i="15"/>
  <c r="AK104" i="15"/>
  <c r="AK109" i="15"/>
  <c r="AH122" i="15"/>
  <c r="AH123" i="15" s="1"/>
  <c r="AI121" i="15"/>
  <c r="F411" i="15"/>
  <c r="G407" i="15"/>
  <c r="F407" i="15"/>
  <c r="F408" i="15"/>
  <c r="AD169" i="15"/>
  <c r="AC170" i="15"/>
  <c r="AC171" i="15" s="1"/>
  <c r="AA193" i="15"/>
  <c r="Z194" i="15"/>
  <c r="Z195" i="15" s="1"/>
  <c r="I363" i="15"/>
  <c r="AG145" i="15"/>
  <c r="AF146" i="15"/>
  <c r="AF147" i="15" s="1"/>
  <c r="V242" i="15"/>
  <c r="V243" i="15" s="1"/>
  <c r="W241" i="15"/>
  <c r="K361" i="15"/>
  <c r="J362" i="15"/>
  <c r="O314" i="15"/>
  <c r="O315" i="15" s="1"/>
  <c r="P313" i="15"/>
  <c r="AN32" i="14"/>
  <c r="AN29" i="14"/>
  <c r="AN37" i="14"/>
  <c r="G315" i="14"/>
  <c r="AN31" i="14"/>
  <c r="AN36" i="14"/>
  <c r="AN41" i="14"/>
  <c r="AN30" i="14"/>
  <c r="F362" i="14"/>
  <c r="O243" i="14"/>
  <c r="S218" i="14"/>
  <c r="T217" i="14"/>
  <c r="AI50" i="14"/>
  <c r="AJ49" i="14"/>
  <c r="Q241" i="14"/>
  <c r="P242" i="14"/>
  <c r="R219" i="14"/>
  <c r="H315" i="14"/>
  <c r="T195" i="14"/>
  <c r="AF74" i="14"/>
  <c r="AG73" i="14"/>
  <c r="G338" i="14"/>
  <c r="H337" i="14"/>
  <c r="V171" i="14"/>
  <c r="I314" i="14"/>
  <c r="J313" i="14"/>
  <c r="V193" i="14"/>
  <c r="U194" i="14"/>
  <c r="AE75" i="14"/>
  <c r="W170" i="14"/>
  <c r="X169" i="14"/>
  <c r="O265" i="14"/>
  <c r="N266" i="14"/>
  <c r="J291" i="14"/>
  <c r="AB121" i="14"/>
  <c r="AA122" i="14"/>
  <c r="M267" i="14"/>
  <c r="L289" i="14"/>
  <c r="K290" i="14"/>
  <c r="X147" i="14"/>
  <c r="AH51" i="14"/>
  <c r="AD97" i="14"/>
  <c r="AC98" i="14"/>
  <c r="Z123" i="14"/>
  <c r="Z145" i="14"/>
  <c r="Y146" i="14"/>
  <c r="AB99" i="14"/>
  <c r="AN113" i="15" l="1"/>
  <c r="R290" i="15"/>
  <c r="R291" i="15" s="1"/>
  <c r="S289" i="15"/>
  <c r="P314" i="15"/>
  <c r="P315" i="15" s="1"/>
  <c r="Q313" i="15"/>
  <c r="AB193" i="15"/>
  <c r="AA194" i="15"/>
  <c r="AA195" i="15" s="1"/>
  <c r="AN106" i="15"/>
  <c r="AJ121" i="15"/>
  <c r="AI122" i="15"/>
  <c r="AI123" i="15" s="1"/>
  <c r="AN102" i="15"/>
  <c r="N337" i="15"/>
  <c r="M338" i="15"/>
  <c r="AN103" i="15"/>
  <c r="AH145" i="15"/>
  <c r="AG146" i="15"/>
  <c r="AG147" i="15" s="1"/>
  <c r="AN108" i="15"/>
  <c r="L339" i="15"/>
  <c r="J363" i="15"/>
  <c r="AE169" i="15"/>
  <c r="AD170" i="15"/>
  <c r="AD171" i="15" s="1"/>
  <c r="L361" i="15"/>
  <c r="K362" i="15"/>
  <c r="F409" i="15"/>
  <c r="AN109" i="15"/>
  <c r="AN101" i="15"/>
  <c r="G387" i="15"/>
  <c r="V265" i="15"/>
  <c r="U266" i="15"/>
  <c r="U267" i="15" s="1"/>
  <c r="X241" i="15"/>
  <c r="W242" i="15"/>
  <c r="W243" i="15" s="1"/>
  <c r="AN104" i="15"/>
  <c r="AN105" i="15"/>
  <c r="Z217" i="15"/>
  <c r="Y218" i="15"/>
  <c r="Y219" i="15" s="1"/>
  <c r="I385" i="15"/>
  <c r="H386" i="15"/>
  <c r="H387" i="15" s="1"/>
  <c r="F363" i="14"/>
  <c r="AO29" i="14"/>
  <c r="F359" i="14"/>
  <c r="G359" i="14"/>
  <c r="F360" i="14"/>
  <c r="R241" i="14"/>
  <c r="Q242" i="14"/>
  <c r="AI51" i="14"/>
  <c r="AC99" i="14"/>
  <c r="K291" i="14"/>
  <c r="AB122" i="14"/>
  <c r="AC121" i="14"/>
  <c r="X170" i="14"/>
  <c r="Y169" i="14"/>
  <c r="I315" i="14"/>
  <c r="G339" i="14"/>
  <c r="AA123" i="14"/>
  <c r="AD98" i="14"/>
  <c r="AE97" i="14"/>
  <c r="M289" i="14"/>
  <c r="L290" i="14"/>
  <c r="W171" i="14"/>
  <c r="AH73" i="14"/>
  <c r="AG74" i="14"/>
  <c r="T218" i="14"/>
  <c r="U217" i="14"/>
  <c r="K313" i="14"/>
  <c r="J314" i="14"/>
  <c r="AF75" i="14"/>
  <c r="S219" i="14"/>
  <c r="Y147" i="14"/>
  <c r="AA145" i="14"/>
  <c r="Z146" i="14"/>
  <c r="N267" i="14"/>
  <c r="I337" i="14"/>
  <c r="H338" i="14"/>
  <c r="U195" i="14"/>
  <c r="P265" i="14"/>
  <c r="O266" i="14"/>
  <c r="W193" i="14"/>
  <c r="V194" i="14"/>
  <c r="P243" i="14"/>
  <c r="AJ50" i="14"/>
  <c r="AO101" i="15" l="1"/>
  <c r="AE170" i="15"/>
  <c r="AE171" i="15" s="1"/>
  <c r="AF169" i="15"/>
  <c r="R313" i="15"/>
  <c r="Q314" i="15"/>
  <c r="Q315" i="15" s="1"/>
  <c r="AA217" i="15"/>
  <c r="Z218" i="15"/>
  <c r="Z219" i="15" s="1"/>
  <c r="J385" i="15"/>
  <c r="I386" i="15"/>
  <c r="Y241" i="15"/>
  <c r="X242" i="15"/>
  <c r="X243" i="15" s="1"/>
  <c r="AI145" i="15"/>
  <c r="AH146" i="15"/>
  <c r="AH147" i="15" s="1"/>
  <c r="AJ122" i="15"/>
  <c r="S290" i="15"/>
  <c r="S291" i="15" s="1"/>
  <c r="T289" i="15"/>
  <c r="F434" i="15"/>
  <c r="G409" i="15"/>
  <c r="W265" i="15"/>
  <c r="V266" i="15"/>
  <c r="V267" i="15" s="1"/>
  <c r="K363" i="15"/>
  <c r="M339" i="15"/>
  <c r="L362" i="15"/>
  <c r="M361" i="15"/>
  <c r="N338" i="15"/>
  <c r="N339" i="15" s="1"/>
  <c r="O337" i="15"/>
  <c r="AC193" i="15"/>
  <c r="AB194" i="15"/>
  <c r="AB195" i="15" s="1"/>
  <c r="AK58" i="14"/>
  <c r="AK61" i="14"/>
  <c r="AK54" i="14"/>
  <c r="AK56" i="14"/>
  <c r="AK55" i="14"/>
  <c r="AK53" i="14"/>
  <c r="AK60" i="14"/>
  <c r="AK57" i="14"/>
  <c r="AK65" i="14"/>
  <c r="AO45" i="14"/>
  <c r="F361" i="14"/>
  <c r="F386" i="14" s="1"/>
  <c r="AB145" i="14"/>
  <c r="AA146" i="14"/>
  <c r="K314" i="14"/>
  <c r="L313" i="14"/>
  <c r="L291" i="14"/>
  <c r="J315" i="14"/>
  <c r="V217" i="14"/>
  <c r="U218" i="14"/>
  <c r="M290" i="14"/>
  <c r="N289" i="14"/>
  <c r="V195" i="14"/>
  <c r="H339" i="14"/>
  <c r="T219" i="14"/>
  <c r="AF97" i="14"/>
  <c r="AE98" i="14"/>
  <c r="Z169" i="14"/>
  <c r="Y170" i="14"/>
  <c r="AG75" i="14"/>
  <c r="AD99" i="14"/>
  <c r="X171" i="14"/>
  <c r="Q243" i="14"/>
  <c r="Z147" i="14"/>
  <c r="J337" i="14"/>
  <c r="I338" i="14"/>
  <c r="AJ51" i="14"/>
  <c r="O267" i="14"/>
  <c r="AH74" i="14"/>
  <c r="AI73" i="14"/>
  <c r="AC122" i="14"/>
  <c r="AD121" i="14"/>
  <c r="S241" i="14"/>
  <c r="R242" i="14"/>
  <c r="X193" i="14"/>
  <c r="W194" i="14"/>
  <c r="Q265" i="14"/>
  <c r="P266" i="14"/>
  <c r="AB123" i="14"/>
  <c r="AI146" i="15" l="1"/>
  <c r="AI147" i="15" s="1"/>
  <c r="AJ145" i="15"/>
  <c r="S313" i="15"/>
  <c r="R314" i="15"/>
  <c r="R315" i="15" s="1"/>
  <c r="P337" i="15"/>
  <c r="O338" i="15"/>
  <c r="O339" i="15" s="1"/>
  <c r="H409" i="15"/>
  <c r="G410" i="15"/>
  <c r="AF170" i="15"/>
  <c r="AF171" i="15" s="1"/>
  <c r="AG169" i="15"/>
  <c r="AB217" i="15"/>
  <c r="AA218" i="15"/>
  <c r="AA219" i="15" s="1"/>
  <c r="AD193" i="15"/>
  <c r="AC194" i="15"/>
  <c r="AC195" i="15" s="1"/>
  <c r="F432" i="15"/>
  <c r="F435" i="15"/>
  <c r="G431" i="15"/>
  <c r="F431" i="15"/>
  <c r="Y242" i="15"/>
  <c r="Y243" i="15" s="1"/>
  <c r="Z241" i="15"/>
  <c r="M362" i="15"/>
  <c r="M363" i="15" s="1"/>
  <c r="N361" i="15"/>
  <c r="I387" i="15"/>
  <c r="AO117" i="15"/>
  <c r="AJ123" i="15"/>
  <c r="AK137" i="15"/>
  <c r="AK132" i="15"/>
  <c r="AK130" i="15"/>
  <c r="AK127" i="15"/>
  <c r="AK133" i="15"/>
  <c r="AK128" i="15"/>
  <c r="AK129" i="15"/>
  <c r="AK126" i="15"/>
  <c r="AK125" i="15"/>
  <c r="L363" i="15"/>
  <c r="U289" i="15"/>
  <c r="T290" i="15"/>
  <c r="T291" i="15" s="1"/>
  <c r="K385" i="15"/>
  <c r="J386" i="15"/>
  <c r="W266" i="15"/>
  <c r="W267" i="15" s="1"/>
  <c r="X265" i="15"/>
  <c r="AN56" i="14"/>
  <c r="AN54" i="14"/>
  <c r="AN61" i="14"/>
  <c r="AN65" i="14"/>
  <c r="AN58" i="14"/>
  <c r="AN57" i="14"/>
  <c r="AN60" i="14"/>
  <c r="AN53" i="14"/>
  <c r="AN55" i="14"/>
  <c r="G361" i="14"/>
  <c r="H361" i="14" s="1"/>
  <c r="AH75" i="14"/>
  <c r="AE121" i="14"/>
  <c r="AD122" i="14"/>
  <c r="L314" i="14"/>
  <c r="M313" i="14"/>
  <c r="AC123" i="14"/>
  <c r="F387" i="14"/>
  <c r="F384" i="14"/>
  <c r="G383" i="14"/>
  <c r="F383" i="14"/>
  <c r="AE99" i="14"/>
  <c r="K315" i="14"/>
  <c r="P267" i="14"/>
  <c r="AG97" i="14"/>
  <c r="AF98" i="14"/>
  <c r="AA147" i="14"/>
  <c r="R265" i="14"/>
  <c r="Q266" i="14"/>
  <c r="Y171" i="14"/>
  <c r="N290" i="14"/>
  <c r="O289" i="14"/>
  <c r="AC145" i="14"/>
  <c r="AB146" i="14"/>
  <c r="S242" i="14"/>
  <c r="T241" i="14"/>
  <c r="AA169" i="14"/>
  <c r="Z170" i="14"/>
  <c r="M291" i="14"/>
  <c r="W195" i="14"/>
  <c r="X194" i="14"/>
  <c r="Y193" i="14"/>
  <c r="I339" i="14"/>
  <c r="U219" i="14"/>
  <c r="R243" i="14"/>
  <c r="AI74" i="14"/>
  <c r="AJ73" i="14"/>
  <c r="K337" i="14"/>
  <c r="J338" i="14"/>
  <c r="W217" i="14"/>
  <c r="V218" i="14"/>
  <c r="F433" i="15" l="1"/>
  <c r="L385" i="15"/>
  <c r="K386" i="15"/>
  <c r="AN125" i="15"/>
  <c r="AN137" i="15"/>
  <c r="V289" i="15"/>
  <c r="U290" i="15"/>
  <c r="U291" i="15" s="1"/>
  <c r="I409" i="15"/>
  <c r="H410" i="15"/>
  <c r="H411" i="15" s="1"/>
  <c r="Y265" i="15"/>
  <c r="X266" i="15"/>
  <c r="X267" i="15" s="1"/>
  <c r="O361" i="15"/>
  <c r="N362" i="15"/>
  <c r="N363" i="15" s="1"/>
  <c r="AN128" i="15"/>
  <c r="AN133" i="15"/>
  <c r="AA241" i="15"/>
  <c r="Z242" i="15"/>
  <c r="Z243" i="15" s="1"/>
  <c r="Q337" i="15"/>
  <c r="P338" i="15"/>
  <c r="P339" i="15" s="1"/>
  <c r="AN130" i="15"/>
  <c r="AC217" i="15"/>
  <c r="AB218" i="15"/>
  <c r="AB219" i="15" s="1"/>
  <c r="S314" i="15"/>
  <c r="S315" i="15" s="1"/>
  <c r="T313" i="15"/>
  <c r="AN129" i="15"/>
  <c r="F458" i="15"/>
  <c r="G433" i="15"/>
  <c r="AE193" i="15"/>
  <c r="AD194" i="15"/>
  <c r="AD195" i="15" s="1"/>
  <c r="AN127" i="15"/>
  <c r="J387" i="15"/>
  <c r="AN132" i="15"/>
  <c r="AH169" i="15"/>
  <c r="AG170" i="15"/>
  <c r="AG171" i="15" s="1"/>
  <c r="AJ146" i="15"/>
  <c r="AN126" i="15"/>
  <c r="G411" i="15"/>
  <c r="AO53" i="14"/>
  <c r="AO69" i="14" s="1"/>
  <c r="G362" i="14"/>
  <c r="AJ74" i="14"/>
  <c r="F385" i="14"/>
  <c r="G385" i="14" s="1"/>
  <c r="T242" i="14"/>
  <c r="U241" i="14"/>
  <c r="AD123" i="14"/>
  <c r="AE122" i="14"/>
  <c r="AF121" i="14"/>
  <c r="S243" i="14"/>
  <c r="X217" i="14"/>
  <c r="W218" i="14"/>
  <c r="AB147" i="14"/>
  <c r="Q267" i="14"/>
  <c r="AG98" i="14"/>
  <c r="AH97" i="14"/>
  <c r="J339" i="14"/>
  <c r="AD145" i="14"/>
  <c r="AC146" i="14"/>
  <c r="S265" i="14"/>
  <c r="R266" i="14"/>
  <c r="I361" i="14"/>
  <c r="H362" i="14"/>
  <c r="AF99" i="14"/>
  <c r="K338" i="14"/>
  <c r="L337" i="14"/>
  <c r="N313" i="14"/>
  <c r="M314" i="14"/>
  <c r="V219" i="14"/>
  <c r="Y194" i="14"/>
  <c r="Z193" i="14"/>
  <c r="Z171" i="14"/>
  <c r="P289" i="14"/>
  <c r="O290" i="14"/>
  <c r="L315" i="14"/>
  <c r="AI75" i="14"/>
  <c r="X195" i="14"/>
  <c r="AB169" i="14"/>
  <c r="AA170" i="14"/>
  <c r="N291" i="14"/>
  <c r="F456" i="15" l="1"/>
  <c r="F459" i="15"/>
  <c r="G455" i="15"/>
  <c r="F455" i="15"/>
  <c r="Q338" i="15"/>
  <c r="Q339" i="15" s="1"/>
  <c r="R337" i="15"/>
  <c r="U313" i="15"/>
  <c r="T314" i="15"/>
  <c r="T315" i="15" s="1"/>
  <c r="AJ147" i="15"/>
  <c r="AK157" i="15"/>
  <c r="AK151" i="15"/>
  <c r="AK156" i="15"/>
  <c r="AK150" i="15"/>
  <c r="AK152" i="15"/>
  <c r="AK149" i="15"/>
  <c r="AK161" i="15"/>
  <c r="AK154" i="15"/>
  <c r="AK153" i="15"/>
  <c r="W289" i="15"/>
  <c r="V290" i="15"/>
  <c r="V291" i="15" s="1"/>
  <c r="AI169" i="15"/>
  <c r="AH170" i="15"/>
  <c r="AH171" i="15" s="1"/>
  <c r="P361" i="15"/>
  <c r="O362" i="15"/>
  <c r="O363" i="15" s="1"/>
  <c r="AB241" i="15"/>
  <c r="AA242" i="15"/>
  <c r="AA243" i="15" s="1"/>
  <c r="Y266" i="15"/>
  <c r="Y267" i="15" s="1"/>
  <c r="Z265" i="15"/>
  <c r="AO125" i="15"/>
  <c r="K387" i="15"/>
  <c r="AF193" i="15"/>
  <c r="AE194" i="15"/>
  <c r="AE195" i="15" s="1"/>
  <c r="AD217" i="15"/>
  <c r="AC218" i="15"/>
  <c r="AC219" i="15" s="1"/>
  <c r="J409" i="15"/>
  <c r="I410" i="15"/>
  <c r="M385" i="15"/>
  <c r="L386" i="15"/>
  <c r="G434" i="15"/>
  <c r="H433" i="15"/>
  <c r="G363" i="14"/>
  <c r="AK89" i="14"/>
  <c r="AK79" i="14"/>
  <c r="AK81" i="14"/>
  <c r="AK85" i="14"/>
  <c r="AK82" i="14"/>
  <c r="AK80" i="14"/>
  <c r="AK78" i="14"/>
  <c r="AK84" i="14"/>
  <c r="AK77" i="14"/>
  <c r="F410" i="14"/>
  <c r="AJ75" i="14"/>
  <c r="AA171" i="14"/>
  <c r="AA193" i="14"/>
  <c r="Z194" i="14"/>
  <c r="AG99" i="14"/>
  <c r="Y217" i="14"/>
  <c r="X218" i="14"/>
  <c r="W219" i="14"/>
  <c r="AC169" i="14"/>
  <c r="AB170" i="14"/>
  <c r="Y195" i="14"/>
  <c r="H363" i="14"/>
  <c r="M337" i="14"/>
  <c r="L338" i="14"/>
  <c r="I362" i="14"/>
  <c r="J361" i="14"/>
  <c r="O291" i="14"/>
  <c r="K339" i="14"/>
  <c r="R267" i="14"/>
  <c r="V241" i="14"/>
  <c r="U242" i="14"/>
  <c r="T265" i="14"/>
  <c r="S266" i="14"/>
  <c r="AG121" i="14"/>
  <c r="AF122" i="14"/>
  <c r="T243" i="14"/>
  <c r="O313" i="14"/>
  <c r="N314" i="14"/>
  <c r="AI97" i="14"/>
  <c r="AH98" i="14"/>
  <c r="AC147" i="14"/>
  <c r="AE123" i="14"/>
  <c r="Q289" i="14"/>
  <c r="P290" i="14"/>
  <c r="M315" i="14"/>
  <c r="AD146" i="14"/>
  <c r="AE145" i="14"/>
  <c r="H385" i="14"/>
  <c r="G386" i="14"/>
  <c r="AN152" i="15" l="1"/>
  <c r="S337" i="15"/>
  <c r="R338" i="15"/>
  <c r="R339" i="15" s="1"/>
  <c r="AO141" i="15"/>
  <c r="AJ169" i="15"/>
  <c r="AI170" i="15"/>
  <c r="AI171" i="15" s="1"/>
  <c r="AN150" i="15"/>
  <c r="U314" i="15"/>
  <c r="U315" i="15" s="1"/>
  <c r="V313" i="15"/>
  <c r="AD218" i="15"/>
  <c r="AD219" i="15" s="1"/>
  <c r="AE217" i="15"/>
  <c r="Z266" i="15"/>
  <c r="Z267" i="15" s="1"/>
  <c r="AA265" i="15"/>
  <c r="AN156" i="15"/>
  <c r="I411" i="15"/>
  <c r="Q361" i="15"/>
  <c r="P362" i="15"/>
  <c r="P363" i="15" s="1"/>
  <c r="X289" i="15"/>
  <c r="W290" i="15"/>
  <c r="W291" i="15" s="1"/>
  <c r="AN151" i="15"/>
  <c r="I433" i="15"/>
  <c r="H434" i="15"/>
  <c r="H435" i="15" s="1"/>
  <c r="G435" i="15"/>
  <c r="AF194" i="15"/>
  <c r="AF195" i="15" s="1"/>
  <c r="AG193" i="15"/>
  <c r="AN153" i="15"/>
  <c r="AN157" i="15"/>
  <c r="AN149" i="15"/>
  <c r="K409" i="15"/>
  <c r="J410" i="15"/>
  <c r="J411" i="15" s="1"/>
  <c r="L387" i="15"/>
  <c r="AC241" i="15"/>
  <c r="AB242" i="15"/>
  <c r="AB243" i="15" s="1"/>
  <c r="AN154" i="15"/>
  <c r="M386" i="15"/>
  <c r="N385" i="15"/>
  <c r="AN161" i="15"/>
  <c r="F457" i="15"/>
  <c r="AN80" i="14"/>
  <c r="AN82" i="14"/>
  <c r="AN85" i="14"/>
  <c r="AN81" i="14"/>
  <c r="F408" i="14"/>
  <c r="AN79" i="14"/>
  <c r="AN77" i="14"/>
  <c r="AN89" i="14"/>
  <c r="AN84" i="14"/>
  <c r="AN78" i="14"/>
  <c r="G407" i="14"/>
  <c r="F411" i="14"/>
  <c r="F407" i="14"/>
  <c r="P313" i="14"/>
  <c r="O314" i="14"/>
  <c r="U243" i="14"/>
  <c r="N337" i="14"/>
  <c r="M338" i="14"/>
  <c r="AB171" i="14"/>
  <c r="AD147" i="14"/>
  <c r="W241" i="14"/>
  <c r="V242" i="14"/>
  <c r="AD169" i="14"/>
  <c r="AC170" i="14"/>
  <c r="Z195" i="14"/>
  <c r="AB193" i="14"/>
  <c r="AA194" i="14"/>
  <c r="L339" i="14"/>
  <c r="AF123" i="14"/>
  <c r="R289" i="14"/>
  <c r="Q290" i="14"/>
  <c r="AH99" i="14"/>
  <c r="AH121" i="14"/>
  <c r="AG122" i="14"/>
  <c r="J362" i="14"/>
  <c r="K361" i="14"/>
  <c r="X219" i="14"/>
  <c r="H386" i="14"/>
  <c r="I385" i="14"/>
  <c r="N315" i="14"/>
  <c r="T266" i="14"/>
  <c r="U265" i="14"/>
  <c r="AE146" i="14"/>
  <c r="AF145" i="14"/>
  <c r="G387" i="14"/>
  <c r="P291" i="14"/>
  <c r="AI98" i="14"/>
  <c r="AJ97" i="14"/>
  <c r="AJ98" i="14" s="1"/>
  <c r="S267" i="14"/>
  <c r="I363" i="14"/>
  <c r="Z217" i="14"/>
  <c r="Y218" i="14"/>
  <c r="L409" i="15" l="1"/>
  <c r="K410" i="15"/>
  <c r="K411" i="15" s="1"/>
  <c r="Y289" i="15"/>
  <c r="X290" i="15"/>
  <c r="X291" i="15" s="1"/>
  <c r="AJ170" i="15"/>
  <c r="R361" i="15"/>
  <c r="Q362" i="15"/>
  <c r="Q363" i="15" s="1"/>
  <c r="AO149" i="15"/>
  <c r="AO165" i="15" s="1"/>
  <c r="M387" i="15"/>
  <c r="W313" i="15"/>
  <c r="V314" i="15"/>
  <c r="V315" i="15" s="1"/>
  <c r="AD241" i="15"/>
  <c r="AC242" i="15"/>
  <c r="AC243" i="15" s="1"/>
  <c r="AB265" i="15"/>
  <c r="AA266" i="15"/>
  <c r="AA267" i="15" s="1"/>
  <c r="J433" i="15"/>
  <c r="I434" i="15"/>
  <c r="S338" i="15"/>
  <c r="S339" i="15" s="1"/>
  <c r="T337" i="15"/>
  <c r="AG194" i="15"/>
  <c r="AG195" i="15" s="1"/>
  <c r="AH193" i="15"/>
  <c r="AF217" i="15"/>
  <c r="AE218" i="15"/>
  <c r="AE219" i="15" s="1"/>
  <c r="N386" i="15"/>
  <c r="N387" i="15" s="1"/>
  <c r="O385" i="15"/>
  <c r="G457" i="15"/>
  <c r="F482" i="15"/>
  <c r="AO77" i="14"/>
  <c r="AO93" i="14" s="1"/>
  <c r="AK101" i="14"/>
  <c r="AK109" i="14"/>
  <c r="AK105" i="14"/>
  <c r="AK106" i="14"/>
  <c r="AK103" i="14"/>
  <c r="AK108" i="14"/>
  <c r="AK102" i="14"/>
  <c r="AK113" i="14"/>
  <c r="AK104" i="14"/>
  <c r="F409" i="14"/>
  <c r="F434" i="14" s="1"/>
  <c r="F431" i="14" s="1"/>
  <c r="AE147" i="14"/>
  <c r="U266" i="14"/>
  <c r="V265" i="14"/>
  <c r="X241" i="14"/>
  <c r="W242" i="14"/>
  <c r="M339" i="14"/>
  <c r="Y219" i="14"/>
  <c r="AJ99" i="14"/>
  <c r="O337" i="14"/>
  <c r="N338" i="14"/>
  <c r="T267" i="14"/>
  <c r="AI99" i="14"/>
  <c r="K362" i="14"/>
  <c r="L361" i="14"/>
  <c r="AA195" i="14"/>
  <c r="Z218" i="14"/>
  <c r="AA217" i="14"/>
  <c r="J363" i="14"/>
  <c r="Q291" i="14"/>
  <c r="AC193" i="14"/>
  <c r="AB194" i="14"/>
  <c r="S289" i="14"/>
  <c r="R290" i="14"/>
  <c r="V243" i="14"/>
  <c r="I386" i="14"/>
  <c r="J385" i="14"/>
  <c r="AG123" i="14"/>
  <c r="AC171" i="14"/>
  <c r="O315" i="14"/>
  <c r="AF146" i="14"/>
  <c r="AG145" i="14"/>
  <c r="H387" i="14"/>
  <c r="AH122" i="14"/>
  <c r="AI121" i="14"/>
  <c r="AE169" i="14"/>
  <c r="AD170" i="14"/>
  <c r="P314" i="14"/>
  <c r="Q313" i="14"/>
  <c r="F432" i="14" l="1"/>
  <c r="AG217" i="15"/>
  <c r="AF218" i="15"/>
  <c r="AF219" i="15" s="1"/>
  <c r="W314" i="15"/>
  <c r="W315" i="15" s="1"/>
  <c r="X313" i="15"/>
  <c r="S361" i="15"/>
  <c r="R362" i="15"/>
  <c r="R363" i="15" s="1"/>
  <c r="AJ171" i="15"/>
  <c r="AK174" i="15"/>
  <c r="AK178" i="15"/>
  <c r="AK173" i="15"/>
  <c r="AK180" i="15"/>
  <c r="AK176" i="15"/>
  <c r="AK175" i="15"/>
  <c r="AK177" i="15"/>
  <c r="AK181" i="15"/>
  <c r="AK185" i="15"/>
  <c r="I435" i="15"/>
  <c r="K433" i="15"/>
  <c r="J434" i="15"/>
  <c r="J435" i="15" s="1"/>
  <c r="F480" i="15"/>
  <c r="F483" i="15"/>
  <c r="G479" i="15"/>
  <c r="F479" i="15"/>
  <c r="F481" i="15" s="1"/>
  <c r="G458" i="15"/>
  <c r="H457" i="15"/>
  <c r="AI193" i="15"/>
  <c r="AH194" i="15"/>
  <c r="AH195" i="15" s="1"/>
  <c r="AC265" i="15"/>
  <c r="AB266" i="15"/>
  <c r="AB267" i="15" s="1"/>
  <c r="Z289" i="15"/>
  <c r="Y290" i="15"/>
  <c r="Y291" i="15" s="1"/>
  <c r="P385" i="15"/>
  <c r="O386" i="15"/>
  <c r="O387" i="15" s="1"/>
  <c r="T338" i="15"/>
  <c r="T339" i="15" s="1"/>
  <c r="U337" i="15"/>
  <c r="AD242" i="15"/>
  <c r="AD243" i="15" s="1"/>
  <c r="AE241" i="15"/>
  <c r="L410" i="15"/>
  <c r="M409" i="15"/>
  <c r="AN104" i="14"/>
  <c r="AN101" i="14"/>
  <c r="AN113" i="14"/>
  <c r="AN102" i="14"/>
  <c r="AN108" i="14"/>
  <c r="F435" i="14"/>
  <c r="AN103" i="14"/>
  <c r="AN106" i="14"/>
  <c r="G431" i="14"/>
  <c r="F433" i="14" s="1"/>
  <c r="AN105" i="14"/>
  <c r="AN109" i="14"/>
  <c r="G409" i="14"/>
  <c r="H409" i="14" s="1"/>
  <c r="I409" i="14" s="1"/>
  <c r="T289" i="14"/>
  <c r="S290" i="14"/>
  <c r="AA218" i="14"/>
  <c r="AB217" i="14"/>
  <c r="K363" i="14"/>
  <c r="O338" i="14"/>
  <c r="P337" i="14"/>
  <c r="W243" i="14"/>
  <c r="K385" i="14"/>
  <c r="J386" i="14"/>
  <c r="Z219" i="14"/>
  <c r="Y241" i="14"/>
  <c r="X242" i="14"/>
  <c r="AJ121" i="14"/>
  <c r="AI122" i="14"/>
  <c r="AH123" i="14"/>
  <c r="I387" i="14"/>
  <c r="W265" i="14"/>
  <c r="V266" i="14"/>
  <c r="AE170" i="14"/>
  <c r="AF169" i="14"/>
  <c r="AB195" i="14"/>
  <c r="U267" i="14"/>
  <c r="AD193" i="14"/>
  <c r="AC194" i="14"/>
  <c r="N339" i="14"/>
  <c r="AH145" i="14"/>
  <c r="AG146" i="14"/>
  <c r="P315" i="14"/>
  <c r="AF147" i="14"/>
  <c r="M361" i="14"/>
  <c r="L362" i="14"/>
  <c r="R313" i="14"/>
  <c r="Q314" i="14"/>
  <c r="AD171" i="14"/>
  <c r="R291" i="14"/>
  <c r="AD265" i="15" l="1"/>
  <c r="AC266" i="15"/>
  <c r="AC267" i="15" s="1"/>
  <c r="AN177" i="15"/>
  <c r="G481" i="15"/>
  <c r="F506" i="15"/>
  <c r="AN175" i="15"/>
  <c r="T361" i="15"/>
  <c r="S362" i="15"/>
  <c r="S363" i="15" s="1"/>
  <c r="AN185" i="15"/>
  <c r="AF241" i="15"/>
  <c r="AE242" i="15"/>
  <c r="AE243" i="15" s="1"/>
  <c r="V337" i="15"/>
  <c r="U338" i="15"/>
  <c r="U339" i="15" s="1"/>
  <c r="AJ193" i="15"/>
  <c r="AJ194" i="15" s="1"/>
  <c r="AI194" i="15"/>
  <c r="AI195" i="15" s="1"/>
  <c r="AN176" i="15"/>
  <c r="X314" i="15"/>
  <c r="X315" i="15" s="1"/>
  <c r="Y313" i="15"/>
  <c r="AN181" i="15"/>
  <c r="H458" i="15"/>
  <c r="H459" i="15" s="1"/>
  <c r="I457" i="15"/>
  <c r="L433" i="15"/>
  <c r="K434" i="15"/>
  <c r="AN180" i="15"/>
  <c r="Z290" i="15"/>
  <c r="Z291" i="15" s="1"/>
  <c r="AA289" i="15"/>
  <c r="Q385" i="15"/>
  <c r="P386" i="15"/>
  <c r="P387" i="15" s="1"/>
  <c r="G459" i="15"/>
  <c r="AN173" i="15"/>
  <c r="L411" i="15"/>
  <c r="AN174" i="15"/>
  <c r="M410" i="15"/>
  <c r="M411" i="15" s="1"/>
  <c r="N409" i="15"/>
  <c r="AN178" i="15"/>
  <c r="AG218" i="15"/>
  <c r="AG219" i="15" s="1"/>
  <c r="AH217" i="15"/>
  <c r="AO101" i="14"/>
  <c r="AO117" i="14" s="1"/>
  <c r="G410" i="14"/>
  <c r="H410" i="14" s="1"/>
  <c r="I410" i="14" s="1"/>
  <c r="AJ122" i="14"/>
  <c r="AJ123" i="14" s="1"/>
  <c r="J409" i="14"/>
  <c r="X265" i="14"/>
  <c r="W266" i="14"/>
  <c r="Z241" i="14"/>
  <c r="Y242" i="14"/>
  <c r="K386" i="14"/>
  <c r="L385" i="14"/>
  <c r="V267" i="14"/>
  <c r="Q315" i="14"/>
  <c r="AC195" i="14"/>
  <c r="AC217" i="14"/>
  <c r="AB218" i="14"/>
  <c r="J387" i="14"/>
  <c r="R314" i="14"/>
  <c r="S313" i="14"/>
  <c r="AE193" i="14"/>
  <c r="AD194" i="14"/>
  <c r="AA219" i="14"/>
  <c r="Q337" i="14"/>
  <c r="P338" i="14"/>
  <c r="X243" i="14"/>
  <c r="AI123" i="14"/>
  <c r="S291" i="14"/>
  <c r="L363" i="14"/>
  <c r="N361" i="14"/>
  <c r="M362" i="14"/>
  <c r="AG147" i="14"/>
  <c r="AF170" i="14"/>
  <c r="AG169" i="14"/>
  <c r="O339" i="14"/>
  <c r="AI145" i="14"/>
  <c r="AH146" i="14"/>
  <c r="AE171" i="14"/>
  <c r="F458" i="14"/>
  <c r="G433" i="14"/>
  <c r="U289" i="14"/>
  <c r="T290" i="14"/>
  <c r="H411" i="14" l="1"/>
  <c r="Z313" i="15"/>
  <c r="Y314" i="15"/>
  <c r="Y315" i="15" s="1"/>
  <c r="V338" i="15"/>
  <c r="V339" i="15" s="1"/>
  <c r="W337" i="15"/>
  <c r="AO173" i="15"/>
  <c r="AO189" i="15" s="1"/>
  <c r="F504" i="15"/>
  <c r="F507" i="15"/>
  <c r="G503" i="15"/>
  <c r="F503" i="15"/>
  <c r="K435" i="15"/>
  <c r="AF242" i="15"/>
  <c r="AF243" i="15" s="1"/>
  <c r="AG241" i="15"/>
  <c r="H481" i="15"/>
  <c r="G482" i="15"/>
  <c r="M433" i="15"/>
  <c r="L434" i="15"/>
  <c r="L435" i="15" s="1"/>
  <c r="N410" i="15"/>
  <c r="N411" i="15" s="1"/>
  <c r="O409" i="15"/>
  <c r="J457" i="15"/>
  <c r="I458" i="15"/>
  <c r="R385" i="15"/>
  <c r="Q386" i="15"/>
  <c r="Q387" i="15" s="1"/>
  <c r="AI217" i="15"/>
  <c r="AH218" i="15"/>
  <c r="AH219" i="15" s="1"/>
  <c r="AA290" i="15"/>
  <c r="AA291" i="15" s="1"/>
  <c r="AB289" i="15"/>
  <c r="AJ195" i="15"/>
  <c r="AK202" i="15"/>
  <c r="AK209" i="15"/>
  <c r="AK197" i="15"/>
  <c r="AK199" i="15"/>
  <c r="AK204" i="15"/>
  <c r="AK205" i="15"/>
  <c r="AK200" i="15"/>
  <c r="AK201" i="15"/>
  <c r="AK198" i="15"/>
  <c r="T362" i="15"/>
  <c r="T363" i="15" s="1"/>
  <c r="U361" i="15"/>
  <c r="AE265" i="15"/>
  <c r="AD266" i="15"/>
  <c r="AD267" i="15" s="1"/>
  <c r="G411" i="14"/>
  <c r="AK130" i="14"/>
  <c r="AK126" i="14"/>
  <c r="AK128" i="14"/>
  <c r="AK129" i="14"/>
  <c r="AK137" i="14"/>
  <c r="AK133" i="14"/>
  <c r="AK132" i="14"/>
  <c r="AK127" i="14"/>
  <c r="AK125" i="14"/>
  <c r="H433" i="14"/>
  <c r="G434" i="14"/>
  <c r="R337" i="14"/>
  <c r="Q338" i="14"/>
  <c r="F459" i="14"/>
  <c r="G455" i="14"/>
  <c r="F455" i="14"/>
  <c r="F456" i="14"/>
  <c r="S314" i="14"/>
  <c r="T313" i="14"/>
  <c r="Y265" i="14"/>
  <c r="X266" i="14"/>
  <c r="R315" i="14"/>
  <c r="L386" i="14"/>
  <c r="M385" i="14"/>
  <c r="I411" i="14"/>
  <c r="AH147" i="14"/>
  <c r="AH169" i="14"/>
  <c r="AG170" i="14"/>
  <c r="AJ145" i="14"/>
  <c r="AI146" i="14"/>
  <c r="AF171" i="14"/>
  <c r="K387" i="14"/>
  <c r="K409" i="14"/>
  <c r="J410" i="14"/>
  <c r="Y243" i="14"/>
  <c r="AB219" i="14"/>
  <c r="AA241" i="14"/>
  <c r="Z242" i="14"/>
  <c r="O361" i="14"/>
  <c r="N362" i="14"/>
  <c r="W267" i="14"/>
  <c r="AD195" i="14"/>
  <c r="AD217" i="14"/>
  <c r="AC218" i="14"/>
  <c r="T291" i="14"/>
  <c r="U290" i="14"/>
  <c r="V289" i="14"/>
  <c r="M363" i="14"/>
  <c r="P339" i="14"/>
  <c r="AF193" i="14"/>
  <c r="AE194" i="14"/>
  <c r="AN200" i="15" l="1"/>
  <c r="AC289" i="15"/>
  <c r="AB290" i="15"/>
  <c r="AB291" i="15" s="1"/>
  <c r="I459" i="15"/>
  <c r="H482" i="15"/>
  <c r="H483" i="15" s="1"/>
  <c r="I481" i="15"/>
  <c r="AN205" i="15"/>
  <c r="AG242" i="15"/>
  <c r="AG243" i="15" s="1"/>
  <c r="AH241" i="15"/>
  <c r="AN204" i="15"/>
  <c r="X337" i="15"/>
  <c r="W338" i="15"/>
  <c r="W339" i="15" s="1"/>
  <c r="AE266" i="15"/>
  <c r="AE267" i="15" s="1"/>
  <c r="AF265" i="15"/>
  <c r="AN199" i="15"/>
  <c r="P409" i="15"/>
  <c r="O410" i="15"/>
  <c r="O411" i="15" s="1"/>
  <c r="AN201" i="15"/>
  <c r="U362" i="15"/>
  <c r="U363" i="15" s="1"/>
  <c r="V361" i="15"/>
  <c r="AN197" i="15"/>
  <c r="AJ217" i="15"/>
  <c r="AJ218" i="15" s="1"/>
  <c r="AI218" i="15"/>
  <c r="AI219" i="15" s="1"/>
  <c r="K457" i="15"/>
  <c r="J458" i="15"/>
  <c r="J459" i="15" s="1"/>
  <c r="AN209" i="15"/>
  <c r="Z314" i="15"/>
  <c r="Z315" i="15" s="1"/>
  <c r="AA313" i="15"/>
  <c r="G483" i="15"/>
  <c r="AN198" i="15"/>
  <c r="AN202" i="15"/>
  <c r="S385" i="15"/>
  <c r="R386" i="15"/>
  <c r="R387" i="15" s="1"/>
  <c r="N433" i="15"/>
  <c r="M434" i="15"/>
  <c r="F505" i="15"/>
  <c r="G505" i="15" s="1"/>
  <c r="AN137" i="14"/>
  <c r="AN129" i="14"/>
  <c r="AN128" i="14"/>
  <c r="AN126" i="14"/>
  <c r="AN125" i="14"/>
  <c r="AN130" i="14"/>
  <c r="AN127" i="14"/>
  <c r="AN132" i="14"/>
  <c r="AN133" i="14"/>
  <c r="AJ146" i="14"/>
  <c r="F457" i="14"/>
  <c r="G457" i="14" s="1"/>
  <c r="AG171" i="14"/>
  <c r="N385" i="14"/>
  <c r="M386" i="14"/>
  <c r="AC219" i="14"/>
  <c r="S315" i="14"/>
  <c r="U291" i="14"/>
  <c r="AF194" i="14"/>
  <c r="AG193" i="14"/>
  <c r="AI169" i="14"/>
  <c r="AH170" i="14"/>
  <c r="L387" i="14"/>
  <c r="P361" i="14"/>
  <c r="O362" i="14"/>
  <c r="Z243" i="14"/>
  <c r="AA242" i="14"/>
  <c r="AB241" i="14"/>
  <c r="J411" i="14"/>
  <c r="Q339" i="14"/>
  <c r="N363" i="14"/>
  <c r="K410" i="14"/>
  <c r="L409" i="14"/>
  <c r="R338" i="14"/>
  <c r="S337" i="14"/>
  <c r="AE195" i="14"/>
  <c r="Z265" i="14"/>
  <c r="Y266" i="14"/>
  <c r="G435" i="14"/>
  <c r="V290" i="14"/>
  <c r="W289" i="14"/>
  <c r="AE217" i="14"/>
  <c r="AD218" i="14"/>
  <c r="X267" i="14"/>
  <c r="AI147" i="14"/>
  <c r="T314" i="14"/>
  <c r="U313" i="14"/>
  <c r="H434" i="14"/>
  <c r="I433" i="14"/>
  <c r="M435" i="15" l="1"/>
  <c r="L457" i="15"/>
  <c r="K458" i="15"/>
  <c r="Y337" i="15"/>
  <c r="X338" i="15"/>
  <c r="X339" i="15" s="1"/>
  <c r="I482" i="15"/>
  <c r="J481" i="15"/>
  <c r="H505" i="15"/>
  <c r="G506" i="15"/>
  <c r="N434" i="15"/>
  <c r="N435" i="15" s="1"/>
  <c r="O433" i="15"/>
  <c r="AA314" i="15"/>
  <c r="AA315" i="15" s="1"/>
  <c r="AB313" i="15"/>
  <c r="AJ219" i="15"/>
  <c r="AK226" i="15"/>
  <c r="AK221" i="15"/>
  <c r="AK222" i="15"/>
  <c r="AK224" i="15"/>
  <c r="AK228" i="15"/>
  <c r="AK223" i="15"/>
  <c r="AK229" i="15"/>
  <c r="AK225" i="15"/>
  <c r="AK233" i="15"/>
  <c r="Q409" i="15"/>
  <c r="P410" i="15"/>
  <c r="P411" i="15" s="1"/>
  <c r="T385" i="15"/>
  <c r="S386" i="15"/>
  <c r="S387" i="15" s="1"/>
  <c r="AD289" i="15"/>
  <c r="AC290" i="15"/>
  <c r="AC291" i="15" s="1"/>
  <c r="AO197" i="15"/>
  <c r="AO213" i="15" s="1"/>
  <c r="W361" i="15"/>
  <c r="V362" i="15"/>
  <c r="V363" i="15" s="1"/>
  <c r="AG265" i="15"/>
  <c r="AF266" i="15"/>
  <c r="AF267" i="15" s="1"/>
  <c r="AI241" i="15"/>
  <c r="AH242" i="15"/>
  <c r="AH243" i="15" s="1"/>
  <c r="AO125" i="14"/>
  <c r="AO141" i="14" s="1"/>
  <c r="AK151" i="14"/>
  <c r="AK152" i="14"/>
  <c r="AK157" i="14"/>
  <c r="AK150" i="14"/>
  <c r="AK154" i="14"/>
  <c r="AK161" i="14"/>
  <c r="AK153" i="14"/>
  <c r="AK149" i="14"/>
  <c r="AK156" i="14"/>
  <c r="AJ147" i="14"/>
  <c r="F482" i="14"/>
  <c r="F479" i="14" s="1"/>
  <c r="M409" i="14"/>
  <c r="L410" i="14"/>
  <c r="AF217" i="14"/>
  <c r="AE218" i="14"/>
  <c r="K411" i="14"/>
  <c r="AF195" i="14"/>
  <c r="I434" i="14"/>
  <c r="J433" i="14"/>
  <c r="V291" i="14"/>
  <c r="AB242" i="14"/>
  <c r="AC241" i="14"/>
  <c r="M387" i="14"/>
  <c r="Y267" i="14"/>
  <c r="AA243" i="14"/>
  <c r="N386" i="14"/>
  <c r="O385" i="14"/>
  <c r="AA265" i="14"/>
  <c r="Z266" i="14"/>
  <c r="H457" i="14"/>
  <c r="G458" i="14"/>
  <c r="O363" i="14"/>
  <c r="AD219" i="14"/>
  <c r="X289" i="14"/>
  <c r="W290" i="14"/>
  <c r="T337" i="14"/>
  <c r="S338" i="14"/>
  <c r="T315" i="14"/>
  <c r="R339" i="14"/>
  <c r="Q361" i="14"/>
  <c r="P362" i="14"/>
  <c r="AH171" i="14"/>
  <c r="AG194" i="14"/>
  <c r="AH193" i="14"/>
  <c r="H435" i="14"/>
  <c r="V313" i="14"/>
  <c r="U314" i="14"/>
  <c r="AJ169" i="14"/>
  <c r="AI170" i="14"/>
  <c r="G479" i="14" l="1"/>
  <c r="F483" i="14"/>
  <c r="F480" i="14"/>
  <c r="R409" i="15"/>
  <c r="Q410" i="15"/>
  <c r="Q411" i="15" s="1"/>
  <c r="AN221" i="15"/>
  <c r="I505" i="15"/>
  <c r="H506" i="15"/>
  <c r="H507" i="15" s="1"/>
  <c r="M457" i="15"/>
  <c r="L458" i="15"/>
  <c r="L459" i="15" s="1"/>
  <c r="AN233" i="15"/>
  <c r="AN226" i="15"/>
  <c r="K481" i="15"/>
  <c r="J482" i="15"/>
  <c r="G507" i="15"/>
  <c r="AH265" i="15"/>
  <c r="AG266" i="15"/>
  <c r="AG267" i="15" s="1"/>
  <c r="AE289" i="15"/>
  <c r="AD290" i="15"/>
  <c r="AD291" i="15" s="1"/>
  <c r="AN225" i="15"/>
  <c r="I483" i="15"/>
  <c r="K459" i="15"/>
  <c r="AN229" i="15"/>
  <c r="AB314" i="15"/>
  <c r="AB315" i="15" s="1"/>
  <c r="AC313" i="15"/>
  <c r="AJ241" i="15"/>
  <c r="AJ242" i="15" s="1"/>
  <c r="AI242" i="15"/>
  <c r="AI243" i="15" s="1"/>
  <c r="X361" i="15"/>
  <c r="W362" i="15"/>
  <c r="W363" i="15" s="1"/>
  <c r="AN223" i="15"/>
  <c r="U385" i="15"/>
  <c r="T386" i="15"/>
  <c r="T387" i="15" s="1"/>
  <c r="AN228" i="15"/>
  <c r="O434" i="15"/>
  <c r="O435" i="15" s="1"/>
  <c r="P433" i="15"/>
  <c r="AN222" i="15"/>
  <c r="AN224" i="15"/>
  <c r="Y338" i="15"/>
  <c r="Y339" i="15" s="1"/>
  <c r="Z337" i="15"/>
  <c r="AN152" i="14"/>
  <c r="AN156" i="14"/>
  <c r="AN151" i="14"/>
  <c r="AN149" i="14"/>
  <c r="AN153" i="14"/>
  <c r="AN161" i="14"/>
  <c r="AN154" i="14"/>
  <c r="AN150" i="14"/>
  <c r="AN157" i="14"/>
  <c r="AJ170" i="14"/>
  <c r="F481" i="14"/>
  <c r="G481" i="14" s="1"/>
  <c r="Y289" i="14"/>
  <c r="X290" i="14"/>
  <c r="Z267" i="14"/>
  <c r="AD241" i="14"/>
  <c r="AC242" i="14"/>
  <c r="I435" i="14"/>
  <c r="P363" i="14"/>
  <c r="AB265" i="14"/>
  <c r="AA266" i="14"/>
  <c r="AB243" i="14"/>
  <c r="AE219" i="14"/>
  <c r="AI193" i="14"/>
  <c r="AH194" i="14"/>
  <c r="P385" i="14"/>
  <c r="O386" i="14"/>
  <c r="AG217" i="14"/>
  <c r="AF218" i="14"/>
  <c r="R361" i="14"/>
  <c r="Q362" i="14"/>
  <c r="AG195" i="14"/>
  <c r="F506" i="14"/>
  <c r="S339" i="14"/>
  <c r="N387" i="14"/>
  <c r="W313" i="14"/>
  <c r="V314" i="14"/>
  <c r="AI171" i="14"/>
  <c r="U337" i="14"/>
  <c r="T338" i="14"/>
  <c r="L411" i="14"/>
  <c r="G459" i="14"/>
  <c r="N409" i="14"/>
  <c r="M410" i="14"/>
  <c r="U315" i="14"/>
  <c r="W291" i="14"/>
  <c r="I457" i="14"/>
  <c r="H458" i="14"/>
  <c r="J434" i="14"/>
  <c r="K433" i="14"/>
  <c r="U386" i="15" l="1"/>
  <c r="U387" i="15" s="1"/>
  <c r="V385" i="15"/>
  <c r="N457" i="15"/>
  <c r="M458" i="15"/>
  <c r="M459" i="15" s="1"/>
  <c r="AC314" i="15"/>
  <c r="AC315" i="15" s="1"/>
  <c r="AD313" i="15"/>
  <c r="J483" i="15"/>
  <c r="AJ243" i="15"/>
  <c r="AK250" i="15"/>
  <c r="AK249" i="15"/>
  <c r="AK248" i="15"/>
  <c r="AK247" i="15"/>
  <c r="AK252" i="15"/>
  <c r="AK253" i="15"/>
  <c r="AK257" i="15"/>
  <c r="AK246" i="15"/>
  <c r="AK245" i="15"/>
  <c r="L481" i="15"/>
  <c r="K482" i="15"/>
  <c r="I506" i="15"/>
  <c r="J505" i="15"/>
  <c r="Q433" i="15"/>
  <c r="P434" i="15"/>
  <c r="P435" i="15" s="1"/>
  <c r="AF289" i="15"/>
  <c r="AE290" i="15"/>
  <c r="AE291" i="15" s="1"/>
  <c r="AO221" i="15"/>
  <c r="AO237" i="15" s="1"/>
  <c r="Y361" i="15"/>
  <c r="X362" i="15"/>
  <c r="X363" i="15" s="1"/>
  <c r="AA337" i="15"/>
  <c r="Z338" i="15"/>
  <c r="Z339" i="15" s="1"/>
  <c r="AH266" i="15"/>
  <c r="AH267" i="15" s="1"/>
  <c r="AI265" i="15"/>
  <c r="S409" i="15"/>
  <c r="R410" i="15"/>
  <c r="R411" i="15" s="1"/>
  <c r="AJ171" i="14"/>
  <c r="AK177" i="14"/>
  <c r="AK178" i="14"/>
  <c r="AK175" i="14"/>
  <c r="AK174" i="14"/>
  <c r="AK185" i="14"/>
  <c r="AK181" i="14"/>
  <c r="AK180" i="14"/>
  <c r="AK176" i="14"/>
  <c r="AK173" i="14"/>
  <c r="AO149" i="14"/>
  <c r="AO165" i="14" s="1"/>
  <c r="O409" i="14"/>
  <c r="N410" i="14"/>
  <c r="Q363" i="14"/>
  <c r="AC243" i="14"/>
  <c r="I458" i="14"/>
  <c r="J457" i="14"/>
  <c r="S361" i="14"/>
  <c r="R362" i="14"/>
  <c r="AH195" i="14"/>
  <c r="AE241" i="14"/>
  <c r="AD242" i="14"/>
  <c r="AJ193" i="14"/>
  <c r="AI194" i="14"/>
  <c r="V315" i="14"/>
  <c r="H481" i="14"/>
  <c r="G482" i="14"/>
  <c r="AF219" i="14"/>
  <c r="Q385" i="14"/>
  <c r="P386" i="14"/>
  <c r="L433" i="14"/>
  <c r="K434" i="14"/>
  <c r="W314" i="14"/>
  <c r="X313" i="14"/>
  <c r="F503" i="14"/>
  <c r="F507" i="14"/>
  <c r="G503" i="14"/>
  <c r="F504" i="14"/>
  <c r="AH217" i="14"/>
  <c r="AG218" i="14"/>
  <c r="AA267" i="14"/>
  <c r="J435" i="14"/>
  <c r="AB266" i="14"/>
  <c r="AC265" i="14"/>
  <c r="X291" i="14"/>
  <c r="T339" i="14"/>
  <c r="H459" i="14"/>
  <c r="M411" i="14"/>
  <c r="V337" i="14"/>
  <c r="U338" i="14"/>
  <c r="O387" i="14"/>
  <c r="Z289" i="14"/>
  <c r="Y290" i="14"/>
  <c r="Z361" i="15" l="1"/>
  <c r="Y362" i="15"/>
  <c r="Y363" i="15" s="1"/>
  <c r="J506" i="15"/>
  <c r="J507" i="15" s="1"/>
  <c r="K505" i="15"/>
  <c r="AN253" i="15"/>
  <c r="I507" i="15"/>
  <c r="AN252" i="15"/>
  <c r="AE313" i="15"/>
  <c r="AD314" i="15"/>
  <c r="AD315" i="15" s="1"/>
  <c r="AN247" i="15"/>
  <c r="AN257" i="15"/>
  <c r="AG289" i="15"/>
  <c r="AF290" i="15"/>
  <c r="AF291" i="15" s="1"/>
  <c r="M481" i="15"/>
  <c r="L482" i="15"/>
  <c r="AN248" i="15"/>
  <c r="R433" i="15"/>
  <c r="Q434" i="15"/>
  <c r="Q435" i="15" s="1"/>
  <c r="AB337" i="15"/>
  <c r="AA338" i="15"/>
  <c r="AA339" i="15" s="1"/>
  <c r="AN249" i="15"/>
  <c r="O457" i="15"/>
  <c r="N458" i="15"/>
  <c r="N459" i="15" s="1"/>
  <c r="AJ265" i="15"/>
  <c r="AJ266" i="15" s="1"/>
  <c r="AI266" i="15"/>
  <c r="AI267" i="15" s="1"/>
  <c r="K483" i="15"/>
  <c r="T409" i="15"/>
  <c r="S410" i="15"/>
  <c r="S411" i="15" s="1"/>
  <c r="AN245" i="15"/>
  <c r="AN250" i="15"/>
  <c r="V386" i="15"/>
  <c r="V387" i="15" s="1"/>
  <c r="W385" i="15"/>
  <c r="AN246" i="15"/>
  <c r="AN185" i="14"/>
  <c r="AN174" i="14"/>
  <c r="AN175" i="14"/>
  <c r="AN178" i="14"/>
  <c r="AN173" i="14"/>
  <c r="AN177" i="14"/>
  <c r="AN176" i="14"/>
  <c r="AN180" i="14"/>
  <c r="AN181" i="14"/>
  <c r="AJ194" i="14"/>
  <c r="P387" i="14"/>
  <c r="H482" i="14"/>
  <c r="I481" i="14"/>
  <c r="Q386" i="14"/>
  <c r="R385" i="14"/>
  <c r="R363" i="14"/>
  <c r="AI195" i="14"/>
  <c r="T361" i="14"/>
  <c r="S362" i="14"/>
  <c r="Y313" i="14"/>
  <c r="X314" i="14"/>
  <c r="J458" i="14"/>
  <c r="K457" i="14"/>
  <c r="F505" i="14"/>
  <c r="G505" i="14" s="1"/>
  <c r="W315" i="14"/>
  <c r="AD243" i="14"/>
  <c r="I459" i="14"/>
  <c r="N411" i="14"/>
  <c r="M433" i="14"/>
  <c r="L434" i="14"/>
  <c r="Y291" i="14"/>
  <c r="AA289" i="14"/>
  <c r="Z290" i="14"/>
  <c r="AB267" i="14"/>
  <c r="U339" i="14"/>
  <c r="AG219" i="14"/>
  <c r="AF241" i="14"/>
  <c r="AE242" i="14"/>
  <c r="P409" i="14"/>
  <c r="O410" i="14"/>
  <c r="AC266" i="14"/>
  <c r="AD265" i="14"/>
  <c r="W337" i="14"/>
  <c r="V338" i="14"/>
  <c r="AH218" i="14"/>
  <c r="AI217" i="14"/>
  <c r="K435" i="14"/>
  <c r="G483" i="14"/>
  <c r="AF313" i="15" l="1"/>
  <c r="AE314" i="15"/>
  <c r="AE315" i="15" s="1"/>
  <c r="AB338" i="15"/>
  <c r="AB339" i="15" s="1"/>
  <c r="AC337" i="15"/>
  <c r="AH289" i="15"/>
  <c r="AG290" i="15"/>
  <c r="AG291" i="15" s="1"/>
  <c r="AJ267" i="15"/>
  <c r="AK274" i="15"/>
  <c r="AK281" i="15"/>
  <c r="AK269" i="15"/>
  <c r="AK277" i="15"/>
  <c r="AK272" i="15"/>
  <c r="AK270" i="15"/>
  <c r="AK271" i="15"/>
  <c r="AK276" i="15"/>
  <c r="AK273" i="15"/>
  <c r="L505" i="15"/>
  <c r="K506" i="15"/>
  <c r="X385" i="15"/>
  <c r="W386" i="15"/>
  <c r="W387" i="15" s="1"/>
  <c r="S433" i="15"/>
  <c r="R434" i="15"/>
  <c r="R435" i="15" s="1"/>
  <c r="O458" i="15"/>
  <c r="O459" i="15" s="1"/>
  <c r="P457" i="15"/>
  <c r="N481" i="15"/>
  <c r="M482" i="15"/>
  <c r="AA361" i="15"/>
  <c r="Z362" i="15"/>
  <c r="Z363" i="15" s="1"/>
  <c r="T410" i="15"/>
  <c r="T411" i="15" s="1"/>
  <c r="U409" i="15"/>
  <c r="AO245" i="15"/>
  <c r="AO261" i="15" s="1"/>
  <c r="L483" i="15"/>
  <c r="AO173" i="14"/>
  <c r="AO189" i="14" s="1"/>
  <c r="AK204" i="14"/>
  <c r="AK201" i="14"/>
  <c r="AK198" i="14"/>
  <c r="AK205" i="14"/>
  <c r="AK202" i="14"/>
  <c r="AK209" i="14"/>
  <c r="AK199" i="14"/>
  <c r="AK200" i="14"/>
  <c r="AK197" i="14"/>
  <c r="AJ195" i="14"/>
  <c r="Q409" i="14"/>
  <c r="P410" i="14"/>
  <c r="AH219" i="14"/>
  <c r="N433" i="14"/>
  <c r="M434" i="14"/>
  <c r="J459" i="14"/>
  <c r="S385" i="14"/>
  <c r="R386" i="14"/>
  <c r="V339" i="14"/>
  <c r="AG241" i="14"/>
  <c r="AF242" i="14"/>
  <c r="S363" i="14"/>
  <c r="Q387" i="14"/>
  <c r="U361" i="14"/>
  <c r="T362" i="14"/>
  <c r="Z291" i="14"/>
  <c r="AE265" i="14"/>
  <c r="AD266" i="14"/>
  <c r="AB289" i="14"/>
  <c r="AA290" i="14"/>
  <c r="J481" i="14"/>
  <c r="I482" i="14"/>
  <c r="AE243" i="14"/>
  <c r="AC267" i="14"/>
  <c r="X315" i="14"/>
  <c r="H483" i="14"/>
  <c r="X337" i="14"/>
  <c r="W338" i="14"/>
  <c r="O411" i="14"/>
  <c r="Y314" i="14"/>
  <c r="Z313" i="14"/>
  <c r="H505" i="14"/>
  <c r="G506" i="14"/>
  <c r="AI218" i="14"/>
  <c r="AJ217" i="14"/>
  <c r="L435" i="14"/>
  <c r="L457" i="14"/>
  <c r="K458" i="14"/>
  <c r="AN276" i="15" l="1"/>
  <c r="AN271" i="15"/>
  <c r="AN273" i="15"/>
  <c r="T433" i="15"/>
  <c r="S434" i="15"/>
  <c r="S435" i="15" s="1"/>
  <c r="AN270" i="15"/>
  <c r="AH290" i="15"/>
  <c r="AH291" i="15" s="1"/>
  <c r="AI289" i="15"/>
  <c r="AB361" i="15"/>
  <c r="AA362" i="15"/>
  <c r="AA363" i="15" s="1"/>
  <c r="AN272" i="15"/>
  <c r="AD337" i="15"/>
  <c r="AC338" i="15"/>
  <c r="AC339" i="15" s="1"/>
  <c r="P458" i="15"/>
  <c r="P459" i="15" s="1"/>
  <c r="Q457" i="15"/>
  <c r="U410" i="15"/>
  <c r="U411" i="15" s="1"/>
  <c r="V409" i="15"/>
  <c r="Y385" i="15"/>
  <c r="X386" i="15"/>
  <c r="X387" i="15" s="1"/>
  <c r="AN277" i="15"/>
  <c r="AN274" i="15"/>
  <c r="M483" i="15"/>
  <c r="K507" i="15"/>
  <c r="AN269" i="15"/>
  <c r="O481" i="15"/>
  <c r="N482" i="15"/>
  <c r="N483" i="15" s="1"/>
  <c r="M505" i="15"/>
  <c r="L506" i="15"/>
  <c r="AN281" i="15"/>
  <c r="AF314" i="15"/>
  <c r="AF315" i="15" s="1"/>
  <c r="AG313" i="15"/>
  <c r="AN205" i="14"/>
  <c r="AN198" i="14"/>
  <c r="AN201" i="14"/>
  <c r="AN197" i="14"/>
  <c r="AN204" i="14"/>
  <c r="AN200" i="14"/>
  <c r="AN199" i="14"/>
  <c r="AN209" i="14"/>
  <c r="AN202" i="14"/>
  <c r="AJ218" i="14"/>
  <c r="AA313" i="14"/>
  <c r="Z314" i="14"/>
  <c r="AF265" i="14"/>
  <c r="AE266" i="14"/>
  <c r="AH241" i="14"/>
  <c r="AG242" i="14"/>
  <c r="Y315" i="14"/>
  <c r="X338" i="14"/>
  <c r="Y337" i="14"/>
  <c r="I483" i="14"/>
  <c r="M435" i="14"/>
  <c r="AI219" i="14"/>
  <c r="K481" i="14"/>
  <c r="J482" i="14"/>
  <c r="R387" i="14"/>
  <c r="W339" i="14"/>
  <c r="N434" i="14"/>
  <c r="O433" i="14"/>
  <c r="K459" i="14"/>
  <c r="M457" i="14"/>
  <c r="L458" i="14"/>
  <c r="I505" i="14"/>
  <c r="H506" i="14"/>
  <c r="S386" i="14"/>
  <c r="T385" i="14"/>
  <c r="G507" i="14"/>
  <c r="AA291" i="14"/>
  <c r="T363" i="14"/>
  <c r="AC289" i="14"/>
  <c r="AB290" i="14"/>
  <c r="V361" i="14"/>
  <c r="U362" i="14"/>
  <c r="P411" i="14"/>
  <c r="AD267" i="14"/>
  <c r="AF243" i="14"/>
  <c r="Q410" i="14"/>
  <c r="R409" i="14"/>
  <c r="Z385" i="15" l="1"/>
  <c r="Y386" i="15"/>
  <c r="Y387" i="15" s="1"/>
  <c r="U433" i="15"/>
  <c r="T434" i="15"/>
  <c r="T435" i="15" s="1"/>
  <c r="V410" i="15"/>
  <c r="V411" i="15" s="1"/>
  <c r="W409" i="15"/>
  <c r="N505" i="15"/>
  <c r="M506" i="15"/>
  <c r="M507" i="15" s="1"/>
  <c r="AB362" i="15"/>
  <c r="AB363" i="15" s="1"/>
  <c r="AC361" i="15"/>
  <c r="R457" i="15"/>
  <c r="Q458" i="15"/>
  <c r="Q459" i="15" s="1"/>
  <c r="AI290" i="15"/>
  <c r="AI291" i="15" s="1"/>
  <c r="AJ289" i="15"/>
  <c r="AJ290" i="15" s="1"/>
  <c r="L507" i="15"/>
  <c r="P481" i="15"/>
  <c r="O482" i="15"/>
  <c r="O483" i="15" s="1"/>
  <c r="AH313" i="15"/>
  <c r="AG314" i="15"/>
  <c r="AG315" i="15" s="1"/>
  <c r="AO269" i="15"/>
  <c r="AO285" i="15" s="1"/>
  <c r="AD338" i="15"/>
  <c r="AD339" i="15" s="1"/>
  <c r="AE337" i="15"/>
  <c r="AO197" i="14"/>
  <c r="AO213" i="14" s="1"/>
  <c r="AJ219" i="14"/>
  <c r="AK221" i="14"/>
  <c r="AK229" i="14"/>
  <c r="AK223" i="14"/>
  <c r="AK224" i="14"/>
  <c r="AK226" i="14"/>
  <c r="AK222" i="14"/>
  <c r="AK225" i="14"/>
  <c r="AK228" i="14"/>
  <c r="AK233" i="14"/>
  <c r="AG243" i="14"/>
  <c r="AI241" i="14"/>
  <c r="AH242" i="14"/>
  <c r="AC290" i="14"/>
  <c r="AD289" i="14"/>
  <c r="AE267" i="14"/>
  <c r="Q411" i="14"/>
  <c r="U385" i="14"/>
  <c r="T386" i="14"/>
  <c r="J483" i="14"/>
  <c r="Z337" i="14"/>
  <c r="Y338" i="14"/>
  <c r="AG265" i="14"/>
  <c r="AF266" i="14"/>
  <c r="S387" i="14"/>
  <c r="U363" i="14"/>
  <c r="H507" i="14"/>
  <c r="O434" i="14"/>
  <c r="P433" i="14"/>
  <c r="K482" i="14"/>
  <c r="L481" i="14"/>
  <c r="X339" i="14"/>
  <c r="Z315" i="14"/>
  <c r="I506" i="14"/>
  <c r="J505" i="14"/>
  <c r="N435" i="14"/>
  <c r="AB313" i="14"/>
  <c r="AA314" i="14"/>
  <c r="N457" i="14"/>
  <c r="M458" i="14"/>
  <c r="R410" i="14"/>
  <c r="S409" i="14"/>
  <c r="W361" i="14"/>
  <c r="V362" i="14"/>
  <c r="AB291" i="14"/>
  <c r="L459" i="14"/>
  <c r="S457" i="15" l="1"/>
  <c r="R458" i="15"/>
  <c r="R459" i="15" s="1"/>
  <c r="P482" i="15"/>
  <c r="P483" i="15" s="1"/>
  <c r="Q481" i="15"/>
  <c r="AC362" i="15"/>
  <c r="AC363" i="15" s="1"/>
  <c r="AD361" i="15"/>
  <c r="V433" i="15"/>
  <c r="U434" i="15"/>
  <c r="U435" i="15" s="1"/>
  <c r="AF337" i="15"/>
  <c r="AE338" i="15"/>
  <c r="AE339" i="15" s="1"/>
  <c r="AA385" i="15"/>
  <c r="Z386" i="15"/>
  <c r="Z387" i="15" s="1"/>
  <c r="AI313" i="15"/>
  <c r="AH314" i="15"/>
  <c r="AH315" i="15" s="1"/>
  <c r="O505" i="15"/>
  <c r="N506" i="15"/>
  <c r="N507" i="15" s="1"/>
  <c r="AJ291" i="15"/>
  <c r="AK300" i="15"/>
  <c r="AK294" i="15"/>
  <c r="AK298" i="15"/>
  <c r="AK297" i="15"/>
  <c r="AK293" i="15"/>
  <c r="AK305" i="15"/>
  <c r="AK296" i="15"/>
  <c r="AK295" i="15"/>
  <c r="AK301" i="15"/>
  <c r="X409" i="15"/>
  <c r="W410" i="15"/>
  <c r="W411" i="15" s="1"/>
  <c r="AN226" i="14"/>
  <c r="AN224" i="14"/>
  <c r="AN223" i="14"/>
  <c r="AN229" i="14"/>
  <c r="AN233" i="14"/>
  <c r="AN221" i="14"/>
  <c r="AN228" i="14"/>
  <c r="AN225" i="14"/>
  <c r="AN222" i="14"/>
  <c r="V363" i="14"/>
  <c r="AC291" i="14"/>
  <c r="X361" i="14"/>
  <c r="W362" i="14"/>
  <c r="AH265" i="14"/>
  <c r="AG266" i="14"/>
  <c r="V385" i="14"/>
  <c r="U386" i="14"/>
  <c r="AH243" i="14"/>
  <c r="Y339" i="14"/>
  <c r="AI242" i="14"/>
  <c r="AJ241" i="14"/>
  <c r="T387" i="14"/>
  <c r="AA337" i="14"/>
  <c r="Z338" i="14"/>
  <c r="AF267" i="14"/>
  <c r="S410" i="14"/>
  <c r="T409" i="14"/>
  <c r="M459" i="14"/>
  <c r="N458" i="14"/>
  <c r="O457" i="14"/>
  <c r="I507" i="14"/>
  <c r="M481" i="14"/>
  <c r="L482" i="14"/>
  <c r="K483" i="14"/>
  <c r="O435" i="14"/>
  <c r="R411" i="14"/>
  <c r="K505" i="14"/>
  <c r="J506" i="14"/>
  <c r="AA315" i="14"/>
  <c r="AB314" i="14"/>
  <c r="AC313" i="14"/>
  <c r="P434" i="14"/>
  <c r="Q433" i="14"/>
  <c r="AD290" i="14"/>
  <c r="AE289" i="14"/>
  <c r="AN305" i="15" l="1"/>
  <c r="P505" i="15"/>
  <c r="O506" i="15"/>
  <c r="O507" i="15" s="1"/>
  <c r="V434" i="15"/>
  <c r="V435" i="15" s="1"/>
  <c r="W433" i="15"/>
  <c r="AN293" i="15"/>
  <c r="AE361" i="15"/>
  <c r="AD362" i="15"/>
  <c r="AD363" i="15" s="1"/>
  <c r="AN297" i="15"/>
  <c r="AI314" i="15"/>
  <c r="AI315" i="15" s="1"/>
  <c r="AJ313" i="15"/>
  <c r="AJ314" i="15" s="1"/>
  <c r="AN298" i="15"/>
  <c r="Q482" i="15"/>
  <c r="Q483" i="15" s="1"/>
  <c r="R481" i="15"/>
  <c r="Y409" i="15"/>
  <c r="X410" i="15"/>
  <c r="X411" i="15" s="1"/>
  <c r="AN294" i="15"/>
  <c r="AB385" i="15"/>
  <c r="AA386" i="15"/>
  <c r="AA387" i="15" s="1"/>
  <c r="AN301" i="15"/>
  <c r="AN300" i="15"/>
  <c r="AN296" i="15"/>
  <c r="AN295" i="15"/>
  <c r="AG337" i="15"/>
  <c r="AF338" i="15"/>
  <c r="AF339" i="15" s="1"/>
  <c r="T457" i="15"/>
  <c r="S458" i="15"/>
  <c r="S459" i="15" s="1"/>
  <c r="AO221" i="14"/>
  <c r="AO237" i="14" s="1"/>
  <c r="AJ242" i="14"/>
  <c r="N459" i="14"/>
  <c r="AF289" i="14"/>
  <c r="AE290" i="14"/>
  <c r="AA338" i="14"/>
  <c r="AB337" i="14"/>
  <c r="W363" i="14"/>
  <c r="Y361" i="14"/>
  <c r="X362" i="14"/>
  <c r="J507" i="14"/>
  <c r="R433" i="14"/>
  <c r="Q434" i="14"/>
  <c r="L505" i="14"/>
  <c r="K506" i="14"/>
  <c r="L483" i="14"/>
  <c r="T410" i="14"/>
  <c r="U409" i="14"/>
  <c r="U387" i="14"/>
  <c r="Z339" i="14"/>
  <c r="AD291" i="14"/>
  <c r="N481" i="14"/>
  <c r="M482" i="14"/>
  <c r="S411" i="14"/>
  <c r="W385" i="14"/>
  <c r="V386" i="14"/>
  <c r="P435" i="14"/>
  <c r="AC314" i="14"/>
  <c r="AD313" i="14"/>
  <c r="AI243" i="14"/>
  <c r="AG267" i="14"/>
  <c r="AB315" i="14"/>
  <c r="AI265" i="14"/>
  <c r="AH266" i="14"/>
  <c r="O458" i="14"/>
  <c r="P457" i="14"/>
  <c r="AO293" i="15" l="1"/>
  <c r="AO309" i="15" s="1"/>
  <c r="AC385" i="15"/>
  <c r="AB386" i="15"/>
  <c r="AB387" i="15" s="1"/>
  <c r="AJ315" i="15"/>
  <c r="AK318" i="15"/>
  <c r="AK324" i="15"/>
  <c r="AK325" i="15"/>
  <c r="AK322" i="15"/>
  <c r="AK320" i="15"/>
  <c r="AK317" i="15"/>
  <c r="AK319" i="15"/>
  <c r="AK321" i="15"/>
  <c r="AK329" i="15"/>
  <c r="W434" i="15"/>
  <c r="W435" i="15" s="1"/>
  <c r="X433" i="15"/>
  <c r="U457" i="15"/>
  <c r="T458" i="15"/>
  <c r="T459" i="15" s="1"/>
  <c r="Z409" i="15"/>
  <c r="Y410" i="15"/>
  <c r="Y411" i="15" s="1"/>
  <c r="Q505" i="15"/>
  <c r="P506" i="15"/>
  <c r="P507" i="15" s="1"/>
  <c r="S481" i="15"/>
  <c r="R482" i="15"/>
  <c r="R483" i="15" s="1"/>
  <c r="AG338" i="15"/>
  <c r="AG339" i="15" s="1"/>
  <c r="AH337" i="15"/>
  <c r="AF361" i="15"/>
  <c r="AE362" i="15"/>
  <c r="AE363" i="15" s="1"/>
  <c r="AK245" i="14"/>
  <c r="AK248" i="14"/>
  <c r="AK250" i="14"/>
  <c r="AK257" i="14"/>
  <c r="AK249" i="14"/>
  <c r="AK252" i="14"/>
  <c r="AK253" i="14"/>
  <c r="AK246" i="14"/>
  <c r="AK247" i="14"/>
  <c r="AJ243" i="14"/>
  <c r="AE313" i="14"/>
  <c r="AD314" i="14"/>
  <c r="AA339" i="14"/>
  <c r="AH267" i="14"/>
  <c r="AC315" i="14"/>
  <c r="AJ265" i="14"/>
  <c r="AI266" i="14"/>
  <c r="M483" i="14"/>
  <c r="K507" i="14"/>
  <c r="Z361" i="14"/>
  <c r="Y362" i="14"/>
  <c r="AE291" i="14"/>
  <c r="V387" i="14"/>
  <c r="N482" i="14"/>
  <c r="O481" i="14"/>
  <c r="L506" i="14"/>
  <c r="M505" i="14"/>
  <c r="AG289" i="14"/>
  <c r="AF290" i="14"/>
  <c r="X363" i="14"/>
  <c r="P458" i="14"/>
  <c r="Q457" i="14"/>
  <c r="W386" i="14"/>
  <c r="X385" i="14"/>
  <c r="V409" i="14"/>
  <c r="U410" i="14"/>
  <c r="Q435" i="14"/>
  <c r="O459" i="14"/>
  <c r="T411" i="14"/>
  <c r="S433" i="14"/>
  <c r="R434" i="14"/>
  <c r="AB338" i="14"/>
  <c r="AC337" i="14"/>
  <c r="Y433" i="15" l="1"/>
  <c r="X434" i="15"/>
  <c r="X435" i="15" s="1"/>
  <c r="AN325" i="15"/>
  <c r="V457" i="15"/>
  <c r="U458" i="15"/>
  <c r="U459" i="15" s="1"/>
  <c r="T481" i="15"/>
  <c r="S482" i="15"/>
  <c r="S483" i="15" s="1"/>
  <c r="AN324" i="15"/>
  <c r="AN329" i="15"/>
  <c r="AN318" i="15"/>
  <c r="Q506" i="15"/>
  <c r="Q507" i="15" s="1"/>
  <c r="R505" i="15"/>
  <c r="AN321" i="15"/>
  <c r="AN319" i="15"/>
  <c r="AG361" i="15"/>
  <c r="AF362" i="15"/>
  <c r="AF363" i="15" s="1"/>
  <c r="AA409" i="15"/>
  <c r="Z410" i="15"/>
  <c r="Z411" i="15" s="1"/>
  <c r="AN317" i="15"/>
  <c r="AC386" i="15"/>
  <c r="AC387" i="15" s="1"/>
  <c r="AD385" i="15"/>
  <c r="AN322" i="15"/>
  <c r="AI337" i="15"/>
  <c r="AH338" i="15"/>
  <c r="AH339" i="15" s="1"/>
  <c r="AN320" i="15"/>
  <c r="AN253" i="14"/>
  <c r="AN252" i="14"/>
  <c r="AN249" i="14"/>
  <c r="AN257" i="14"/>
  <c r="AN250" i="14"/>
  <c r="AN248" i="14"/>
  <c r="AN247" i="14"/>
  <c r="AN245" i="14"/>
  <c r="AN246" i="14"/>
  <c r="AJ266" i="14"/>
  <c r="P481" i="14"/>
  <c r="O482" i="14"/>
  <c r="U411" i="14"/>
  <c r="N483" i="14"/>
  <c r="Z362" i="14"/>
  <c r="AA361" i="14"/>
  <c r="AI267" i="14"/>
  <c r="Y385" i="14"/>
  <c r="X386" i="14"/>
  <c r="AF291" i="14"/>
  <c r="S434" i="14"/>
  <c r="T433" i="14"/>
  <c r="Y363" i="14"/>
  <c r="AC338" i="14"/>
  <c r="AD337" i="14"/>
  <c r="Q458" i="14"/>
  <c r="R457" i="14"/>
  <c r="M506" i="14"/>
  <c r="N505" i="14"/>
  <c r="AD315" i="14"/>
  <c r="V410" i="14"/>
  <c r="W409" i="14"/>
  <c r="AB339" i="14"/>
  <c r="W387" i="14"/>
  <c r="AH289" i="14"/>
  <c r="AG290" i="14"/>
  <c r="P459" i="14"/>
  <c r="R435" i="14"/>
  <c r="L507" i="14"/>
  <c r="AF313" i="14"/>
  <c r="AE314" i="14"/>
  <c r="AO245" i="14" l="1"/>
  <c r="AO261" i="14" s="1"/>
  <c r="R506" i="15"/>
  <c r="R507" i="15" s="1"/>
  <c r="S505" i="15"/>
  <c r="AI338" i="15"/>
  <c r="AI339" i="15" s="1"/>
  <c r="AJ337" i="15"/>
  <c r="AJ338" i="15" s="1"/>
  <c r="AB409" i="15"/>
  <c r="AA410" i="15"/>
  <c r="AA411" i="15" s="1"/>
  <c r="U481" i="15"/>
  <c r="T482" i="15"/>
  <c r="T483" i="15" s="1"/>
  <c r="AH361" i="15"/>
  <c r="AG362" i="15"/>
  <c r="AG363" i="15" s="1"/>
  <c r="W457" i="15"/>
  <c r="V458" i="15"/>
  <c r="V459" i="15" s="1"/>
  <c r="AD386" i="15"/>
  <c r="AD387" i="15" s="1"/>
  <c r="AE385" i="15"/>
  <c r="AO317" i="15"/>
  <c r="AO333" i="15" s="1"/>
  <c r="Z433" i="15"/>
  <c r="Y434" i="15"/>
  <c r="Y435" i="15" s="1"/>
  <c r="AJ267" i="14"/>
  <c r="AK270" i="14"/>
  <c r="AK276" i="14"/>
  <c r="AK272" i="14"/>
  <c r="AK274" i="14"/>
  <c r="AK273" i="14"/>
  <c r="AK281" i="14"/>
  <c r="AK271" i="14"/>
  <c r="AK277" i="14"/>
  <c r="AK269" i="14"/>
  <c r="AB361" i="14"/>
  <c r="AA362" i="14"/>
  <c r="AI289" i="14"/>
  <c r="AH290" i="14"/>
  <c r="AC339" i="14"/>
  <c r="Z363" i="14"/>
  <c r="AD338" i="14"/>
  <c r="AE337" i="14"/>
  <c r="X387" i="14"/>
  <c r="AG291" i="14"/>
  <c r="O505" i="14"/>
  <c r="N506" i="14"/>
  <c r="U433" i="14"/>
  <c r="T434" i="14"/>
  <c r="Z385" i="14"/>
  <c r="Y386" i="14"/>
  <c r="M507" i="14"/>
  <c r="S435" i="14"/>
  <c r="AG313" i="14"/>
  <c r="AF314" i="14"/>
  <c r="W410" i="14"/>
  <c r="X409" i="14"/>
  <c r="R458" i="14"/>
  <c r="S457" i="14"/>
  <c r="O483" i="14"/>
  <c r="AE315" i="14"/>
  <c r="V411" i="14"/>
  <c r="Q459" i="14"/>
  <c r="Q481" i="14"/>
  <c r="P482" i="14"/>
  <c r="V481" i="15" l="1"/>
  <c r="U482" i="15"/>
  <c r="U483" i="15" s="1"/>
  <c r="AF385" i="15"/>
  <c r="AE386" i="15"/>
  <c r="AE387" i="15" s="1"/>
  <c r="AB410" i="15"/>
  <c r="AB411" i="15" s="1"/>
  <c r="AC409" i="15"/>
  <c r="AJ339" i="15"/>
  <c r="AK346" i="15"/>
  <c r="AK349" i="15"/>
  <c r="AK343" i="15"/>
  <c r="AK345" i="15"/>
  <c r="AK341" i="15"/>
  <c r="AK353" i="15"/>
  <c r="AK344" i="15"/>
  <c r="AK348" i="15"/>
  <c r="AK342" i="15"/>
  <c r="W458" i="15"/>
  <c r="W459" i="15" s="1"/>
  <c r="X457" i="15"/>
  <c r="AA433" i="15"/>
  <c r="Z434" i="15"/>
  <c r="Z435" i="15" s="1"/>
  <c r="T505" i="15"/>
  <c r="S506" i="15"/>
  <c r="S507" i="15" s="1"/>
  <c r="AI361" i="15"/>
  <c r="AH362" i="15"/>
  <c r="AH363" i="15" s="1"/>
  <c r="AN271" i="14"/>
  <c r="AN281" i="14"/>
  <c r="AN273" i="14"/>
  <c r="AN274" i="14"/>
  <c r="AN272" i="14"/>
  <c r="AN276" i="14"/>
  <c r="AN269" i="14"/>
  <c r="AN270" i="14"/>
  <c r="AN277" i="14"/>
  <c r="AA385" i="14"/>
  <c r="Z386" i="14"/>
  <c r="AG314" i="14"/>
  <c r="AH313" i="14"/>
  <c r="V433" i="14"/>
  <c r="U434" i="14"/>
  <c r="AH291" i="14"/>
  <c r="P483" i="14"/>
  <c r="N507" i="14"/>
  <c r="AE338" i="14"/>
  <c r="AF337" i="14"/>
  <c r="AJ289" i="14"/>
  <c r="AI290" i="14"/>
  <c r="Y387" i="14"/>
  <c r="Y409" i="14"/>
  <c r="X410" i="14"/>
  <c r="O506" i="14"/>
  <c r="P505" i="14"/>
  <c r="AD339" i="14"/>
  <c r="R481" i="14"/>
  <c r="Q482" i="14"/>
  <c r="T457" i="14"/>
  <c r="S458" i="14"/>
  <c r="R459" i="14"/>
  <c r="W411" i="14"/>
  <c r="AA363" i="14"/>
  <c r="T435" i="14"/>
  <c r="AF315" i="14"/>
  <c r="AC361" i="14"/>
  <c r="AB362" i="14"/>
  <c r="AJ290" i="14" l="1"/>
  <c r="AJ361" i="15"/>
  <c r="AJ362" i="15" s="1"/>
  <c r="AI362" i="15"/>
  <c r="AI363" i="15" s="1"/>
  <c r="AN348" i="15"/>
  <c r="AN344" i="15"/>
  <c r="AC410" i="15"/>
  <c r="AC411" i="15" s="1"/>
  <c r="AD409" i="15"/>
  <c r="AN353" i="15"/>
  <c r="AN342" i="15"/>
  <c r="AN341" i="15"/>
  <c r="AN346" i="15"/>
  <c r="AB433" i="15"/>
  <c r="AA434" i="15"/>
  <c r="AA435" i="15" s="1"/>
  <c r="AN345" i="15"/>
  <c r="AG385" i="15"/>
  <c r="AF386" i="15"/>
  <c r="AF387" i="15" s="1"/>
  <c r="X458" i="15"/>
  <c r="X459" i="15" s="1"/>
  <c r="Y457" i="15"/>
  <c r="AN343" i="15"/>
  <c r="U505" i="15"/>
  <c r="T506" i="15"/>
  <c r="T507" i="15" s="1"/>
  <c r="AN349" i="15"/>
  <c r="W481" i="15"/>
  <c r="V482" i="15"/>
  <c r="V483" i="15" s="1"/>
  <c r="AK301" i="14"/>
  <c r="AK293" i="14"/>
  <c r="AK297" i="14"/>
  <c r="AK305" i="14"/>
  <c r="AK294" i="14"/>
  <c r="AK300" i="14"/>
  <c r="AK295" i="14"/>
  <c r="AK298" i="14"/>
  <c r="AK296" i="14"/>
  <c r="AO269" i="14"/>
  <c r="AO285" i="14" s="1"/>
  <c r="S459" i="14"/>
  <c r="X411" i="14"/>
  <c r="V434" i="14"/>
  <c r="W433" i="14"/>
  <c r="T458" i="14"/>
  <c r="U457" i="14"/>
  <c r="AI313" i="14"/>
  <c r="AH314" i="14"/>
  <c r="Z409" i="14"/>
  <c r="Y410" i="14"/>
  <c r="AB363" i="14"/>
  <c r="Q483" i="14"/>
  <c r="AG315" i="14"/>
  <c r="AC362" i="14"/>
  <c r="AD361" i="14"/>
  <c r="U435" i="14"/>
  <c r="AI291" i="14"/>
  <c r="O507" i="14"/>
  <c r="AJ291" i="14"/>
  <c r="Z387" i="14"/>
  <c r="AE339" i="14"/>
  <c r="R482" i="14"/>
  <c r="S481" i="14"/>
  <c r="Q505" i="14"/>
  <c r="P506" i="14"/>
  <c r="AG337" i="14"/>
  <c r="AF338" i="14"/>
  <c r="AB385" i="14"/>
  <c r="AA386" i="14"/>
  <c r="AO341" i="15" l="1"/>
  <c r="AO357" i="15" s="1"/>
  <c r="AD410" i="15"/>
  <c r="AD411" i="15" s="1"/>
  <c r="AE409" i="15"/>
  <c r="V505" i="15"/>
  <c r="U506" i="15"/>
  <c r="U507" i="15" s="1"/>
  <c r="Z457" i="15"/>
  <c r="Y458" i="15"/>
  <c r="Y459" i="15" s="1"/>
  <c r="X481" i="15"/>
  <c r="W482" i="15"/>
  <c r="W483" i="15" s="1"/>
  <c r="AH385" i="15"/>
  <c r="AG386" i="15"/>
  <c r="AG387" i="15" s="1"/>
  <c r="AC433" i="15"/>
  <c r="AB434" i="15"/>
  <c r="AB435" i="15" s="1"/>
  <c r="AJ363" i="15"/>
  <c r="AK373" i="15"/>
  <c r="AK370" i="15"/>
  <c r="AK366" i="15"/>
  <c r="AK368" i="15"/>
  <c r="AK367" i="15"/>
  <c r="AK369" i="15"/>
  <c r="AK377" i="15"/>
  <c r="AK365" i="15"/>
  <c r="AK372" i="15"/>
  <c r="AN298" i="14"/>
  <c r="AN295" i="14"/>
  <c r="AN300" i="14"/>
  <c r="AN294" i="14"/>
  <c r="AN305" i="14"/>
  <c r="AN297" i="14"/>
  <c r="AN293" i="14"/>
  <c r="AN296" i="14"/>
  <c r="AN301" i="14"/>
  <c r="S482" i="14"/>
  <c r="T481" i="14"/>
  <c r="X433" i="14"/>
  <c r="W434" i="14"/>
  <c r="AC363" i="14"/>
  <c r="V435" i="14"/>
  <c r="AC385" i="14"/>
  <c r="AB386" i="14"/>
  <c r="Y411" i="14"/>
  <c r="T459" i="14"/>
  <c r="AA387" i="14"/>
  <c r="AF339" i="14"/>
  <c r="AA409" i="14"/>
  <c r="Z410" i="14"/>
  <c r="AH315" i="14"/>
  <c r="R483" i="14"/>
  <c r="AI314" i="14"/>
  <c r="AJ313" i="14"/>
  <c r="AG338" i="14"/>
  <c r="AH337" i="14"/>
  <c r="P507" i="14"/>
  <c r="Q506" i="14"/>
  <c r="R505" i="14"/>
  <c r="AE361" i="14"/>
  <c r="AD362" i="14"/>
  <c r="V457" i="14"/>
  <c r="U458" i="14"/>
  <c r="AJ314" i="14" l="1"/>
  <c r="AN370" i="15"/>
  <c r="X482" i="15"/>
  <c r="X483" i="15" s="1"/>
  <c r="Y481" i="15"/>
  <c r="AA457" i="15"/>
  <c r="Z458" i="15"/>
  <c r="Z459" i="15" s="1"/>
  <c r="AN373" i="15"/>
  <c r="AN372" i="15"/>
  <c r="AN377" i="15"/>
  <c r="AN369" i="15"/>
  <c r="AD433" i="15"/>
  <c r="AC434" i="15"/>
  <c r="AC435" i="15" s="1"/>
  <c r="W505" i="15"/>
  <c r="V506" i="15"/>
  <c r="V507" i="15" s="1"/>
  <c r="AN366" i="15"/>
  <c r="AN367" i="15"/>
  <c r="AF409" i="15"/>
  <c r="AE410" i="15"/>
  <c r="AE411" i="15" s="1"/>
  <c r="AN365" i="15"/>
  <c r="AN368" i="15"/>
  <c r="AI385" i="15"/>
  <c r="AH386" i="15"/>
  <c r="AH387" i="15" s="1"/>
  <c r="AO293" i="14"/>
  <c r="AO309" i="14" s="1"/>
  <c r="AK320" i="14"/>
  <c r="AK317" i="14"/>
  <c r="AK322" i="14"/>
  <c r="AK321" i="14"/>
  <c r="AK329" i="14"/>
  <c r="AK319" i="14"/>
  <c r="AK325" i="14"/>
  <c r="AK318" i="14"/>
  <c r="AK324" i="14"/>
  <c r="Z411" i="14"/>
  <c r="AE362" i="14"/>
  <c r="AF361" i="14"/>
  <c r="W435" i="14"/>
  <c r="AJ315" i="14"/>
  <c r="AB387" i="14"/>
  <c r="X434" i="14"/>
  <c r="Y433" i="14"/>
  <c r="AB409" i="14"/>
  <c r="AA410" i="14"/>
  <c r="AC386" i="14"/>
  <c r="AD385" i="14"/>
  <c r="W457" i="14"/>
  <c r="V458" i="14"/>
  <c r="AD363" i="14"/>
  <c r="U481" i="14"/>
  <c r="T482" i="14"/>
  <c r="AG339" i="14"/>
  <c r="AI315" i="14"/>
  <c r="S505" i="14"/>
  <c r="R506" i="14"/>
  <c r="Q507" i="14"/>
  <c r="U459" i="14"/>
  <c r="AH338" i="14"/>
  <c r="AI337" i="14"/>
  <c r="S483" i="14"/>
  <c r="AG409" i="15" l="1"/>
  <c r="AF410" i="15"/>
  <c r="AF411" i="15" s="1"/>
  <c r="AD434" i="15"/>
  <c r="AD435" i="15" s="1"/>
  <c r="AE433" i="15"/>
  <c r="AJ385" i="15"/>
  <c r="AJ386" i="15" s="1"/>
  <c r="AI386" i="15"/>
  <c r="AI387" i="15" s="1"/>
  <c r="AB457" i="15"/>
  <c r="AA458" i="15"/>
  <c r="AA459" i="15" s="1"/>
  <c r="Y482" i="15"/>
  <c r="Y483" i="15" s="1"/>
  <c r="Z481" i="15"/>
  <c r="AO365" i="15"/>
  <c r="AO381" i="15" s="1"/>
  <c r="X505" i="15"/>
  <c r="W506" i="15"/>
  <c r="W507" i="15" s="1"/>
  <c r="AN325" i="14"/>
  <c r="AN319" i="14"/>
  <c r="AN329" i="14"/>
  <c r="AN321" i="14"/>
  <c r="AN322" i="14"/>
  <c r="AN317" i="14"/>
  <c r="AN324" i="14"/>
  <c r="AN320" i="14"/>
  <c r="AN318" i="14"/>
  <c r="X435" i="14"/>
  <c r="V459" i="14"/>
  <c r="X457" i="14"/>
  <c r="W458" i="14"/>
  <c r="AF362" i="14"/>
  <c r="AG361" i="14"/>
  <c r="AI338" i="14"/>
  <c r="AJ337" i="14"/>
  <c r="AE385" i="14"/>
  <c r="AD386" i="14"/>
  <c r="AE363" i="14"/>
  <c r="T483" i="14"/>
  <c r="AC387" i="14"/>
  <c r="R507" i="14"/>
  <c r="V481" i="14"/>
  <c r="U482" i="14"/>
  <c r="AA411" i="14"/>
  <c r="Y434" i="14"/>
  <c r="Z433" i="14"/>
  <c r="AH339" i="14"/>
  <c r="S506" i="14"/>
  <c r="T505" i="14"/>
  <c r="AB410" i="14"/>
  <c r="AC409" i="14"/>
  <c r="AJ338" i="14" l="1"/>
  <c r="AK341" i="14" s="1"/>
  <c r="Y505" i="15"/>
  <c r="X506" i="15"/>
  <c r="X507" i="15" s="1"/>
  <c r="AE434" i="15"/>
  <c r="AE435" i="15" s="1"/>
  <c r="AF433" i="15"/>
  <c r="AC457" i="15"/>
  <c r="AB458" i="15"/>
  <c r="AB459" i="15" s="1"/>
  <c r="AJ387" i="15"/>
  <c r="AK393" i="15"/>
  <c r="AK394" i="15"/>
  <c r="AK392" i="15"/>
  <c r="AK390" i="15"/>
  <c r="AK389" i="15"/>
  <c r="AK397" i="15"/>
  <c r="AK396" i="15"/>
  <c r="AK401" i="15"/>
  <c r="AK391" i="15"/>
  <c r="AA481" i="15"/>
  <c r="Z482" i="15"/>
  <c r="Z483" i="15" s="1"/>
  <c r="AH409" i="15"/>
  <c r="AG410" i="15"/>
  <c r="AG411" i="15" s="1"/>
  <c r="AK343" i="14"/>
  <c r="AK346" i="14"/>
  <c r="AK342" i="14"/>
  <c r="AK345" i="14"/>
  <c r="AK348" i="14"/>
  <c r="AK353" i="14"/>
  <c r="AK344" i="14"/>
  <c r="AK349" i="14"/>
  <c r="AO317" i="14"/>
  <c r="AO333" i="14" s="1"/>
  <c r="AF363" i="14"/>
  <c r="AG362" i="14"/>
  <c r="AH361" i="14"/>
  <c r="U483" i="14"/>
  <c r="W459" i="14"/>
  <c r="Y457" i="14"/>
  <c r="X458" i="14"/>
  <c r="AD387" i="14"/>
  <c r="AF385" i="14"/>
  <c r="AE386" i="14"/>
  <c r="W481" i="14"/>
  <c r="V482" i="14"/>
  <c r="AA433" i="14"/>
  <c r="Z434" i="14"/>
  <c r="AD409" i="14"/>
  <c r="AC410" i="14"/>
  <c r="Y435" i="14"/>
  <c r="AJ339" i="14"/>
  <c r="U505" i="14"/>
  <c r="T506" i="14"/>
  <c r="S507" i="14"/>
  <c r="AB411" i="14"/>
  <c r="AI339" i="14"/>
  <c r="AN397" i="15" l="1"/>
  <c r="AD457" i="15"/>
  <c r="AC458" i="15"/>
  <c r="AC459" i="15" s="1"/>
  <c r="AN393" i="15"/>
  <c r="AN389" i="15"/>
  <c r="AG433" i="15"/>
  <c r="AF434" i="15"/>
  <c r="AF435" i="15" s="1"/>
  <c r="AN396" i="15"/>
  <c r="AI409" i="15"/>
  <c r="AH410" i="15"/>
  <c r="AH411" i="15" s="1"/>
  <c r="AN390" i="15"/>
  <c r="AN401" i="15"/>
  <c r="AN392" i="15"/>
  <c r="AN391" i="15"/>
  <c r="AB481" i="15"/>
  <c r="AA482" i="15"/>
  <c r="AA483" i="15" s="1"/>
  <c r="AN394" i="15"/>
  <c r="Y506" i="15"/>
  <c r="Y507" i="15" s="1"/>
  <c r="Z505" i="15"/>
  <c r="AN344" i="14"/>
  <c r="AN353" i="14"/>
  <c r="AN348" i="14"/>
  <c r="AN341" i="14"/>
  <c r="AN345" i="14"/>
  <c r="AN342" i="14"/>
  <c r="AN346" i="14"/>
  <c r="AN349" i="14"/>
  <c r="AN343" i="14"/>
  <c r="AE387" i="14"/>
  <c r="W482" i="14"/>
  <c r="X481" i="14"/>
  <c r="AG385" i="14"/>
  <c r="AF386" i="14"/>
  <c r="T507" i="14"/>
  <c r="V505" i="14"/>
  <c r="U506" i="14"/>
  <c r="AE409" i="14"/>
  <c r="AD410" i="14"/>
  <c r="AH362" i="14"/>
  <c r="AI361" i="14"/>
  <c r="AC411" i="14"/>
  <c r="Z435" i="14"/>
  <c r="AG363" i="14"/>
  <c r="AA434" i="14"/>
  <c r="AB433" i="14"/>
  <c r="X459" i="14"/>
  <c r="V483" i="14"/>
  <c r="Y458" i="14"/>
  <c r="Z457" i="14"/>
  <c r="AO389" i="15" l="1"/>
  <c r="AO405" i="15" s="1"/>
  <c r="AJ409" i="15"/>
  <c r="AJ410" i="15" s="1"/>
  <c r="AI410" i="15"/>
  <c r="AI411" i="15" s="1"/>
  <c r="Z506" i="15"/>
  <c r="Z507" i="15" s="1"/>
  <c r="AA505" i="15"/>
  <c r="AC481" i="15"/>
  <c r="AB482" i="15"/>
  <c r="AB483" i="15" s="1"/>
  <c r="AE457" i="15"/>
  <c r="AD458" i="15"/>
  <c r="AD459" i="15" s="1"/>
  <c r="AH433" i="15"/>
  <c r="AG434" i="15"/>
  <c r="AG435" i="15" s="1"/>
  <c r="AO341" i="14"/>
  <c r="AO357" i="14" s="1"/>
  <c r="AA435" i="14"/>
  <c r="AI362" i="14"/>
  <c r="AJ361" i="14"/>
  <c r="AJ362" i="14" s="1"/>
  <c r="AF387" i="14"/>
  <c r="AA457" i="14"/>
  <c r="Z458" i="14"/>
  <c r="AH363" i="14"/>
  <c r="AH385" i="14"/>
  <c r="AG386" i="14"/>
  <c r="AD411" i="14"/>
  <c r="Y481" i="14"/>
  <c r="X482" i="14"/>
  <c r="AC433" i="14"/>
  <c r="AB434" i="14"/>
  <c r="Y459" i="14"/>
  <c r="AF409" i="14"/>
  <c r="AE410" i="14"/>
  <c r="W483" i="14"/>
  <c r="U507" i="14"/>
  <c r="W505" i="14"/>
  <c r="V506" i="14"/>
  <c r="AB505" i="15" l="1"/>
  <c r="AA506" i="15"/>
  <c r="AA507" i="15" s="1"/>
  <c r="AE458" i="15"/>
  <c r="AE459" i="15" s="1"/>
  <c r="AF457" i="15"/>
  <c r="AD481" i="15"/>
  <c r="AC482" i="15"/>
  <c r="AC483" i="15" s="1"/>
  <c r="AI433" i="15"/>
  <c r="AH434" i="15"/>
  <c r="AH435" i="15" s="1"/>
  <c r="AJ411" i="15"/>
  <c r="AK417" i="15"/>
  <c r="AK413" i="15"/>
  <c r="AK420" i="15"/>
  <c r="AK421" i="15"/>
  <c r="AK415" i="15"/>
  <c r="AK418" i="15"/>
  <c r="AK414" i="15"/>
  <c r="AK416" i="15"/>
  <c r="AK425" i="15"/>
  <c r="AK368" i="14"/>
  <c r="AK369" i="14"/>
  <c r="AK373" i="14"/>
  <c r="AK377" i="14"/>
  <c r="AK367" i="14"/>
  <c r="AK370" i="14"/>
  <c r="AK365" i="14"/>
  <c r="AK372" i="14"/>
  <c r="AK366" i="14"/>
  <c r="V507" i="14"/>
  <c r="AE411" i="14"/>
  <c r="X505" i="14"/>
  <c r="W506" i="14"/>
  <c r="AG387" i="14"/>
  <c r="AJ363" i="14"/>
  <c r="AI385" i="14"/>
  <c r="AH386" i="14"/>
  <c r="AI363" i="14"/>
  <c r="AB435" i="14"/>
  <c r="AA458" i="14"/>
  <c r="AB457" i="14"/>
  <c r="AD433" i="14"/>
  <c r="AC434" i="14"/>
  <c r="Y482" i="14"/>
  <c r="Z481" i="14"/>
  <c r="AF410" i="14"/>
  <c r="AG409" i="14"/>
  <c r="X483" i="14"/>
  <c r="Z459" i="14"/>
  <c r="AJ433" i="15" l="1"/>
  <c r="AJ434" i="15" s="1"/>
  <c r="AI434" i="15"/>
  <c r="AI435" i="15" s="1"/>
  <c r="AN415" i="15"/>
  <c r="AN421" i="15"/>
  <c r="AE481" i="15"/>
  <c r="AD482" i="15"/>
  <c r="AD483" i="15" s="1"/>
  <c r="AN420" i="15"/>
  <c r="AF458" i="15"/>
  <c r="AF459" i="15" s="1"/>
  <c r="AG457" i="15"/>
  <c r="AN418" i="15"/>
  <c r="AN413" i="15"/>
  <c r="AN414" i="15"/>
  <c r="AN425" i="15"/>
  <c r="AN417" i="15"/>
  <c r="AN416" i="15"/>
  <c r="AC505" i="15"/>
  <c r="AB506" i="15"/>
  <c r="AB507" i="15" s="1"/>
  <c r="AN372" i="14"/>
  <c r="AN370" i="14"/>
  <c r="AN367" i="14"/>
  <c r="AN377" i="14"/>
  <c r="AN365" i="14"/>
  <c r="AN373" i="14"/>
  <c r="AN369" i="14"/>
  <c r="AN366" i="14"/>
  <c r="AN368" i="14"/>
  <c r="W507" i="14"/>
  <c r="AC435" i="14"/>
  <c r="Y505" i="14"/>
  <c r="X506" i="14"/>
  <c r="AH409" i="14"/>
  <c r="AG410" i="14"/>
  <c r="AC457" i="14"/>
  <c r="AB458" i="14"/>
  <c r="AH387" i="14"/>
  <c r="AF411" i="14"/>
  <c r="AA459" i="14"/>
  <c r="AJ385" i="14"/>
  <c r="AI386" i="14"/>
  <c r="AE433" i="14"/>
  <c r="AD434" i="14"/>
  <c r="AA481" i="14"/>
  <c r="Z482" i="14"/>
  <c r="Y483" i="14"/>
  <c r="AJ386" i="14" l="1"/>
  <c r="AK401" i="14" s="1"/>
  <c r="AO413" i="15"/>
  <c r="AO429" i="15" s="1"/>
  <c r="AF481" i="15"/>
  <c r="AE482" i="15"/>
  <c r="AE483" i="15" s="1"/>
  <c r="AH457" i="15"/>
  <c r="AG458" i="15"/>
  <c r="AG459" i="15" s="1"/>
  <c r="AD505" i="15"/>
  <c r="AC506" i="15"/>
  <c r="AC507" i="15" s="1"/>
  <c r="AJ435" i="15"/>
  <c r="AK449" i="15"/>
  <c r="AK442" i="15"/>
  <c r="AK440" i="15"/>
  <c r="AK437" i="15"/>
  <c r="AK444" i="15"/>
  <c r="AK441" i="15"/>
  <c r="AK438" i="15"/>
  <c r="AK439" i="15"/>
  <c r="AK445" i="15"/>
  <c r="AK391" i="14"/>
  <c r="AO365" i="14"/>
  <c r="AO381" i="14" s="1"/>
  <c r="AI409" i="14"/>
  <c r="AH410" i="14"/>
  <c r="AG411" i="14"/>
  <c r="AB481" i="14"/>
  <c r="AA482" i="14"/>
  <c r="X507" i="14"/>
  <c r="Y506" i="14"/>
  <c r="Z505" i="14"/>
  <c r="Z483" i="14"/>
  <c r="AD435" i="14"/>
  <c r="AE434" i="14"/>
  <c r="AF433" i="14"/>
  <c r="AI387" i="14"/>
  <c r="AB459" i="14"/>
  <c r="AD457" i="14"/>
  <c r="AC458" i="14"/>
  <c r="AK397" i="14" l="1"/>
  <c r="AK396" i="14"/>
  <c r="AK392" i="14"/>
  <c r="AK393" i="14"/>
  <c r="AK394" i="14"/>
  <c r="AJ387" i="14"/>
  <c r="AK389" i="14"/>
  <c r="AK390" i="14"/>
  <c r="AN438" i="15"/>
  <c r="AN441" i="15"/>
  <c r="AE505" i="15"/>
  <c r="AD506" i="15"/>
  <c r="AD507" i="15" s="1"/>
  <c r="AN444" i="15"/>
  <c r="AN437" i="15"/>
  <c r="AI457" i="15"/>
  <c r="AH458" i="15"/>
  <c r="AH459" i="15" s="1"/>
  <c r="AN440" i="15"/>
  <c r="AN442" i="15"/>
  <c r="AF482" i="15"/>
  <c r="AF483" i="15" s="1"/>
  <c r="AG481" i="15"/>
  <c r="AN439" i="15"/>
  <c r="AN445" i="15"/>
  <c r="AN449" i="15"/>
  <c r="AN401" i="14"/>
  <c r="AN391" i="14"/>
  <c r="AN396" i="14"/>
  <c r="AN392" i="14"/>
  <c r="AN397" i="14"/>
  <c r="AN393" i="14"/>
  <c r="AN394" i="14"/>
  <c r="AN389" i="14"/>
  <c r="AN390" i="14"/>
  <c r="AC459" i="14"/>
  <c r="AE457" i="14"/>
  <c r="AD458" i="14"/>
  <c r="AA483" i="14"/>
  <c r="AB482" i="14"/>
  <c r="AC481" i="14"/>
  <c r="AF434" i="14"/>
  <c r="AG433" i="14"/>
  <c r="AE435" i="14"/>
  <c r="AA505" i="14"/>
  <c r="Z506" i="14"/>
  <c r="AH411" i="14"/>
  <c r="Y507" i="14"/>
  <c r="AI410" i="14"/>
  <c r="AJ409" i="14"/>
  <c r="AO389" i="14" l="1"/>
  <c r="AO405" i="14" s="1"/>
  <c r="AJ410" i="14"/>
  <c r="AK415" i="14" s="1"/>
  <c r="AF505" i="15"/>
  <c r="AE506" i="15"/>
  <c r="AE507" i="15" s="1"/>
  <c r="AJ457" i="15"/>
  <c r="AJ458" i="15" s="1"/>
  <c r="AI458" i="15"/>
  <c r="AI459" i="15" s="1"/>
  <c r="AG482" i="15"/>
  <c r="AG483" i="15" s="1"/>
  <c r="AH481" i="15"/>
  <c r="AO437" i="15"/>
  <c r="AO453" i="15" s="1"/>
  <c r="AK425" i="14"/>
  <c r="AK421" i="14"/>
  <c r="AK416" i="14"/>
  <c r="AK420" i="14"/>
  <c r="AK413" i="14"/>
  <c r="AK417" i="14"/>
  <c r="AA506" i="14"/>
  <c r="AB505" i="14"/>
  <c r="AD459" i="14"/>
  <c r="AF457" i="14"/>
  <c r="AE458" i="14"/>
  <c r="AJ411" i="14"/>
  <c r="AI411" i="14"/>
  <c r="AD481" i="14"/>
  <c r="AC482" i="14"/>
  <c r="AG434" i="14"/>
  <c r="AH433" i="14"/>
  <c r="AF435" i="14"/>
  <c r="Z507" i="14"/>
  <c r="AB483" i="14"/>
  <c r="AK418" i="14" l="1"/>
  <c r="AK414" i="14"/>
  <c r="AI481" i="15"/>
  <c r="AH482" i="15"/>
  <c r="AH483" i="15" s="1"/>
  <c r="AJ459" i="15"/>
  <c r="AK461" i="15"/>
  <c r="AK462" i="15"/>
  <c r="AK463" i="15"/>
  <c r="AK464" i="15"/>
  <c r="AK473" i="15"/>
  <c r="AK465" i="15"/>
  <c r="AK466" i="15"/>
  <c r="AK469" i="15"/>
  <c r="AK468" i="15"/>
  <c r="AG505" i="15"/>
  <c r="AF506" i="15"/>
  <c r="AF507" i="15" s="1"/>
  <c r="AN413" i="14"/>
  <c r="AN421" i="14"/>
  <c r="AN420" i="14"/>
  <c r="AN418" i="14"/>
  <c r="AN415" i="14"/>
  <c r="AN414" i="14"/>
  <c r="AN416" i="14"/>
  <c r="AN417" i="14"/>
  <c r="AN425" i="14"/>
  <c r="AE459" i="14"/>
  <c r="AG457" i="14"/>
  <c r="AF458" i="14"/>
  <c r="AH434" i="14"/>
  <c r="AI433" i="14"/>
  <c r="AG435" i="14"/>
  <c r="AC483" i="14"/>
  <c r="AD482" i="14"/>
  <c r="AE481" i="14"/>
  <c r="AB506" i="14"/>
  <c r="AC505" i="14"/>
  <c r="AA507" i="14"/>
  <c r="AN463" i="15" l="1"/>
  <c r="AN462" i="15"/>
  <c r="AN473" i="15"/>
  <c r="AG506" i="15"/>
  <c r="AG507" i="15" s="1"/>
  <c r="AH505" i="15"/>
  <c r="AN468" i="15"/>
  <c r="AN461" i="15"/>
  <c r="AN464" i="15"/>
  <c r="AN469" i="15"/>
  <c r="AN466" i="15"/>
  <c r="AN465" i="15"/>
  <c r="AJ481" i="15"/>
  <c r="AJ482" i="15" s="1"/>
  <c r="AI482" i="15"/>
  <c r="AI483" i="15" s="1"/>
  <c r="AO413" i="14"/>
  <c r="AO429" i="14" s="1"/>
  <c r="AB507" i="14"/>
  <c r="AJ433" i="14"/>
  <c r="AJ434" i="14" s="1"/>
  <c r="AI434" i="14"/>
  <c r="AD483" i="14"/>
  <c r="AH435" i="14"/>
  <c r="AD505" i="14"/>
  <c r="AC506" i="14"/>
  <c r="AF459" i="14"/>
  <c r="AF481" i="14"/>
  <c r="AE482" i="14"/>
  <c r="AG458" i="14"/>
  <c r="AH457" i="14"/>
  <c r="AH506" i="15" l="1"/>
  <c r="AH507" i="15" s="1"/>
  <c r="AI505" i="15"/>
  <c r="AO461" i="15"/>
  <c r="AO477" i="15" s="1"/>
  <c r="AJ483" i="15"/>
  <c r="AK493" i="15"/>
  <c r="AK490" i="15"/>
  <c r="AK487" i="15"/>
  <c r="AK485" i="15"/>
  <c r="AK488" i="15"/>
  <c r="AK492" i="15"/>
  <c r="AK497" i="15"/>
  <c r="AK489" i="15"/>
  <c r="AK486" i="15"/>
  <c r="AK441" i="14"/>
  <c r="AK442" i="14"/>
  <c r="AK440" i="14"/>
  <c r="AK438" i="14"/>
  <c r="AK445" i="14"/>
  <c r="AK449" i="14"/>
  <c r="AK444" i="14"/>
  <c r="AK437" i="14"/>
  <c r="AK439" i="14"/>
  <c r="AG459" i="14"/>
  <c r="AG481" i="14"/>
  <c r="AF482" i="14"/>
  <c r="AC507" i="14"/>
  <c r="AJ435" i="14"/>
  <c r="AE483" i="14"/>
  <c r="AI435" i="14"/>
  <c r="AE505" i="14"/>
  <c r="AD506" i="14"/>
  <c r="AH458" i="14"/>
  <c r="AI457" i="14"/>
  <c r="AN487" i="15" l="1"/>
  <c r="AN490" i="15"/>
  <c r="AN493" i="15"/>
  <c r="AN486" i="15"/>
  <c r="AN489" i="15"/>
  <c r="AN485" i="15"/>
  <c r="AN492" i="15"/>
  <c r="AJ505" i="15"/>
  <c r="AJ506" i="15" s="1"/>
  <c r="AI506" i="15"/>
  <c r="AI507" i="15" s="1"/>
  <c r="AN497" i="15"/>
  <c r="AN488" i="15"/>
  <c r="AN438" i="14"/>
  <c r="AN444" i="14"/>
  <c r="AN445" i="14"/>
  <c r="AN440" i="14"/>
  <c r="AN437" i="14"/>
  <c r="AN449" i="14"/>
  <c r="AN442" i="14"/>
  <c r="AN439" i="14"/>
  <c r="AN441" i="14"/>
  <c r="AJ457" i="14"/>
  <c r="AI458" i="14"/>
  <c r="AF483" i="14"/>
  <c r="AD507" i="14"/>
  <c r="AG482" i="14"/>
  <c r="AH481" i="14"/>
  <c r="AF505" i="14"/>
  <c r="AE506" i="14"/>
  <c r="AH459" i="14"/>
  <c r="AJ458" i="14" l="1"/>
  <c r="AJ507" i="15"/>
  <c r="AK514" i="15"/>
  <c r="AK517" i="15"/>
  <c r="AK513" i="15"/>
  <c r="AK510" i="15"/>
  <c r="AK516" i="15"/>
  <c r="AK521" i="15"/>
  <c r="AK512" i="15"/>
  <c r="AK511" i="15"/>
  <c r="AK509" i="15"/>
  <c r="AK8" i="15" s="1"/>
  <c r="AO485" i="15"/>
  <c r="AO501" i="15" s="1"/>
  <c r="AK461" i="14"/>
  <c r="AK463" i="14"/>
  <c r="AK464" i="14"/>
  <c r="AK469" i="14"/>
  <c r="AK462" i="14"/>
  <c r="AK466" i="14"/>
  <c r="AK468" i="14"/>
  <c r="AK473" i="14"/>
  <c r="AK465" i="14"/>
  <c r="AO437" i="14"/>
  <c r="AO453" i="14" s="1"/>
  <c r="AE507" i="14"/>
  <c r="AG483" i="14"/>
  <c r="AG505" i="14"/>
  <c r="AF506" i="14"/>
  <c r="AJ459" i="14"/>
  <c r="AI459" i="14"/>
  <c r="AH482" i="14"/>
  <c r="AI481" i="14"/>
  <c r="AN521" i="15" l="1"/>
  <c r="AK18" i="15"/>
  <c r="AN18" i="15" s="1"/>
  <c r="AN512" i="15"/>
  <c r="AK11" i="15"/>
  <c r="AN11" i="15" s="1"/>
  <c r="AN516" i="15"/>
  <c r="AK14" i="15"/>
  <c r="AN14" i="15" s="1"/>
  <c r="AN510" i="15"/>
  <c r="AK9" i="15"/>
  <c r="AN9" i="15" s="1"/>
  <c r="AN513" i="15"/>
  <c r="AK12" i="15"/>
  <c r="AN12" i="15" s="1"/>
  <c r="AN517" i="15"/>
  <c r="AK15" i="15"/>
  <c r="AN15" i="15" s="1"/>
  <c r="AN509" i="15"/>
  <c r="AN8" i="15"/>
  <c r="AN514" i="15"/>
  <c r="AK13" i="15"/>
  <c r="AN13" i="15" s="1"/>
  <c r="AN511" i="15"/>
  <c r="AK10" i="15"/>
  <c r="AN10" i="15" s="1"/>
  <c r="AN473" i="14"/>
  <c r="AN466" i="14"/>
  <c r="AN469" i="14"/>
  <c r="AN464" i="14"/>
  <c r="AN462" i="14"/>
  <c r="AN463" i="14"/>
  <c r="AN468" i="14"/>
  <c r="AN465" i="14"/>
  <c r="AN461" i="14"/>
  <c r="AF507" i="14"/>
  <c r="AH505" i="14"/>
  <c r="AG506" i="14"/>
  <c r="AI482" i="14"/>
  <c r="AJ481" i="14"/>
  <c r="AH483" i="14"/>
  <c r="AO509" i="15" l="1"/>
  <c r="AO525" i="15" s="1"/>
  <c r="U7" i="15" s="1"/>
  <c r="AJ482" i="14"/>
  <c r="AO8" i="15"/>
  <c r="U5" i="15" s="1"/>
  <c r="AK492" i="14"/>
  <c r="AK487" i="14"/>
  <c r="AK493" i="14"/>
  <c r="AK486" i="14"/>
  <c r="AK485" i="14"/>
  <c r="AK490" i="14"/>
  <c r="AK488" i="14"/>
  <c r="AK489" i="14"/>
  <c r="AK497" i="14"/>
  <c r="AO461" i="14"/>
  <c r="AO477" i="14" s="1"/>
  <c r="AJ483" i="14"/>
  <c r="AH506" i="14"/>
  <c r="AI505" i="14"/>
  <c r="AI483" i="14"/>
  <c r="AG507" i="14"/>
  <c r="AN488" i="14" l="1"/>
  <c r="AN489" i="14"/>
  <c r="AN486" i="14"/>
  <c r="AN493" i="14"/>
  <c r="AN490" i="14"/>
  <c r="AN487" i="14"/>
  <c r="AN485" i="14"/>
  <c r="AN497" i="14"/>
  <c r="AN492" i="14"/>
  <c r="AI506" i="14"/>
  <c r="AJ505" i="14"/>
  <c r="AH507" i="14"/>
  <c r="AJ506" i="14" l="1"/>
  <c r="AK509" i="14" s="1"/>
  <c r="AO485" i="14"/>
  <c r="AO501" i="14" s="1"/>
  <c r="AI507" i="14"/>
  <c r="AK517" i="14" l="1"/>
  <c r="AK512" i="14"/>
  <c r="AK514" i="14"/>
  <c r="AK516" i="14"/>
  <c r="AN516" i="14" s="1"/>
  <c r="AK521" i="14"/>
  <c r="AK18" i="14" s="1"/>
  <c r="AN18" i="14" s="1"/>
  <c r="AJ507" i="14"/>
  <c r="AK513" i="14"/>
  <c r="AN513" i="14" s="1"/>
  <c r="AK510" i="14"/>
  <c r="AN510" i="14" s="1"/>
  <c r="AK511" i="14"/>
  <c r="AN512" i="14"/>
  <c r="AK11" i="14"/>
  <c r="AN11" i="14" s="1"/>
  <c r="AN514" i="14"/>
  <c r="AK13" i="14"/>
  <c r="AN13" i="14" s="1"/>
  <c r="AN517" i="14"/>
  <c r="AK15" i="14"/>
  <c r="AN15" i="14" s="1"/>
  <c r="AN521" i="14"/>
  <c r="AN511" i="14"/>
  <c r="AK10" i="14"/>
  <c r="AN10" i="14" s="1"/>
  <c r="AN509" i="14"/>
  <c r="AK8" i="14"/>
  <c r="AN8" i="14" s="1"/>
  <c r="AK9" i="14" l="1"/>
  <c r="AN9" i="14" s="1"/>
  <c r="AK12" i="14"/>
  <c r="AN12" i="14" s="1"/>
  <c r="AK14" i="14"/>
  <c r="AN14" i="14" s="1"/>
  <c r="AO8" i="14" s="1"/>
  <c r="AO509" i="14"/>
  <c r="AO525" i="14" s="1"/>
</calcChain>
</file>

<file path=xl/comments1.xml><?xml version="1.0" encoding="utf-8"?>
<comments xmlns="http://schemas.openxmlformats.org/spreadsheetml/2006/main">
  <authors>
    <author>福岡県県土整備部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sharedStrings.xml><?xml version="1.0" encoding="utf-8"?>
<sst xmlns="http://schemas.openxmlformats.org/spreadsheetml/2006/main" count="5050" uniqueCount="83">
  <si>
    <t>工事期間</t>
    <rPh sb="0" eb="2">
      <t>コウジ</t>
    </rPh>
    <rPh sb="2" eb="4">
      <t>キカン</t>
    </rPh>
    <phoneticPr fontId="2"/>
  </si>
  <si>
    <t>曜日</t>
    <rPh sb="0" eb="2">
      <t>ヨウビ</t>
    </rPh>
    <phoneticPr fontId="2"/>
  </si>
  <si>
    <t>休</t>
  </si>
  <si>
    <t>：</t>
    <phoneticPr fontId="2"/>
  </si>
  <si>
    <t>夏休</t>
  </si>
  <si>
    <t>冬休</t>
  </si>
  <si>
    <t>A建設</t>
    <rPh sb="1" eb="3">
      <t>ケンセツ</t>
    </rPh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</si>
  <si>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</si>
  <si>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</si>
  <si>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</si>
  <si>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</si>
  <si>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</si>
  <si>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</si>
  <si>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①</t>
    <phoneticPr fontId="2"/>
  </si>
  <si>
    <t>②</t>
    <phoneticPr fontId="2"/>
  </si>
  <si>
    <t>入</t>
  </si>
  <si>
    <t>外</t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</si>
  <si>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</si>
  <si>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</si>
  <si>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</si>
  <si>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</si>
  <si>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</si>
  <si>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</si>
  <si>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</si>
  <si>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</si>
  <si>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</si>
  <si>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</si>
  <si>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</si>
  <si>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</si>
  <si>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</si>
  <si>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</si>
  <si>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</si>
  <si>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</si>
  <si>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</si>
  <si>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</si>
  <si>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</si>
  <si>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</si>
  <si>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</si>
  <si>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</si>
  <si>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</si>
  <si>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</si>
  <si>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</si>
  <si>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</si>
  <si>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　</t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</si>
  <si>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</si>
  <si>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</si>
  <si>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計  画</t>
  </si>
  <si>
    <t>：対象期間外</t>
    <rPh sb="1" eb="3">
      <t>タイショウ</t>
    </rPh>
    <rPh sb="3" eb="5">
      <t>キカン</t>
    </rPh>
    <rPh sb="5" eb="6">
      <t>ガイ</t>
    </rPh>
    <phoneticPr fontId="2"/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</si>
  <si>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</si>
  <si>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</si>
  <si>
    <t>○○○○工事(○○○○工区)</t>
    <rPh sb="4" eb="6">
      <t>コウジ</t>
    </rPh>
    <rPh sb="11" eb="13">
      <t>コウク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</si>
  <si>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</si>
  <si>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</si>
  <si>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</si>
  <si>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</t>
    <rPh sb="0" eb="3">
      <t>ツキタンイ</t>
    </rPh>
    <rPh sb="3" eb="5">
      <t>タッセイ</t>
    </rPh>
    <phoneticPr fontId="2"/>
  </si>
  <si>
    <t>元請け
下請け</t>
    <rPh sb="0" eb="2">
      <t>モトウ</t>
    </rPh>
    <rPh sb="4" eb="6">
      <t>シタウケ</t>
    </rPh>
    <phoneticPr fontId="12"/>
  </si>
  <si>
    <t>氏名</t>
    <phoneticPr fontId="2"/>
  </si>
  <si>
    <t>会社名</t>
    <phoneticPr fontId="2"/>
  </si>
  <si>
    <t>〇〇</t>
  </si>
  <si>
    <t>●●</t>
  </si>
  <si>
    <t>△△</t>
  </si>
  <si>
    <t>■■</t>
  </si>
  <si>
    <t>★★</t>
  </si>
  <si>
    <t>　</t>
    <phoneticPr fontId="2"/>
  </si>
  <si>
    <t>②</t>
    <phoneticPr fontId="2"/>
  </si>
  <si>
    <t>③</t>
    <phoneticPr fontId="2"/>
  </si>
  <si>
    <t>③/①=④</t>
    <phoneticPr fontId="2"/>
  </si>
  <si>
    <t>休日率</t>
    <rPh sb="2" eb="3">
      <t>リツ</t>
    </rPh>
    <phoneticPr fontId="2"/>
  </si>
  <si>
    <t>②</t>
    <phoneticPr fontId="2"/>
  </si>
  <si>
    <t>月単位の平均休日率</t>
    <rPh sb="0" eb="3">
      <t>ツキタンイ</t>
    </rPh>
    <rPh sb="4" eb="6">
      <t>ヘイキン</t>
    </rPh>
    <rPh sb="8" eb="9">
      <t>リツ</t>
    </rPh>
    <phoneticPr fontId="2"/>
  </si>
  <si>
    <t>通期達成状況</t>
    <phoneticPr fontId="2"/>
  </si>
  <si>
    <t>月単位達成状況</t>
    <phoneticPr fontId="2"/>
  </si>
  <si>
    <t>工事名</t>
    <phoneticPr fontId="2"/>
  </si>
  <si>
    <t>工事完成日(予定)</t>
    <phoneticPr fontId="2"/>
  </si>
  <si>
    <t>氏名</t>
    <phoneticPr fontId="2"/>
  </si>
  <si>
    <t>会社名</t>
    <phoneticPr fontId="2"/>
  </si>
  <si>
    <t>元請け
下請け</t>
    <phoneticPr fontId="2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</si>
  <si>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2"/>
  </si>
  <si>
    <t>工期の始期日</t>
    <rPh sb="0" eb="2">
      <t>コウキ</t>
    </rPh>
    <rPh sb="3" eb="5">
      <t>シキ</t>
    </rPh>
    <rPh sb="5" eb="6">
      <t>ヒ</t>
    </rPh>
    <phoneticPr fontId="2"/>
  </si>
  <si>
    <t>休</t>
    <phoneticPr fontId="2"/>
  </si>
  <si>
    <t>【記入例】休日取得計画・実績表（週休２日交替制工事）</t>
    <phoneticPr fontId="2"/>
  </si>
  <si>
    <t>※西暦入力</t>
    <rPh sb="1" eb="3">
      <t>セイレキ</t>
    </rPh>
    <rPh sb="3" eb="5">
      <t>ニュウリョク</t>
    </rPh>
    <phoneticPr fontId="2"/>
  </si>
  <si>
    <t>休日取得計画・実績表（週休２日交替制工事）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</si>
</sst>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>
      <alignment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3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36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vertical="center" textRotation="255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17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 shrinkToFit="1"/>
    </xf>
    <xf numFmtId="178" fontId="3" fillId="0" borderId="3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Protection="1">
      <alignment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 wrapText="1" shrinkToFit="1"/>
    </xf>
    <xf numFmtId="0" fontId="10" fillId="0" borderId="7" xfId="0" applyFont="1" applyBorder="1" applyAlignment="1" applyProtection="1">
      <alignment vertical="center" wrapText="1" shrinkToFit="1"/>
    </xf>
    <xf numFmtId="0" fontId="3" fillId="0" borderId="3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 wrapText="1" shrinkToFit="1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3" fillId="0" borderId="34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vertical="center" wrapText="1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horizontal="center" vertical="center"/>
    </xf>
    <xf numFmtId="178" fontId="3" fillId="0" borderId="58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 wrapText="1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177" fontId="3" fillId="0" borderId="0" xfId="0" applyNumberFormat="1" applyFont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177" fontId="3" fillId="0" borderId="55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Alignment="1" applyProtection="1">
      <alignment vertical="center"/>
    </xf>
    <xf numFmtId="0" fontId="17" fillId="0" borderId="15" xfId="0" applyFont="1" applyBorder="1" applyAlignment="1" applyProtection="1">
      <alignment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7" fontId="3" fillId="0" borderId="21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76" fontId="3" fillId="0" borderId="3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179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0" xfId="0" applyNumberFormat="1" applyFont="1" applyAlignment="1" applyProtection="1">
      <alignment vertical="center"/>
    </xf>
    <xf numFmtId="55" fontId="8" fillId="0" borderId="7" xfId="0" applyNumberFormat="1" applyFont="1" applyBorder="1" applyAlignment="1" applyProtection="1">
      <alignment horizontal="center" vertical="center"/>
    </xf>
    <xf numFmtId="55" fontId="8" fillId="0" borderId="39" xfId="0" applyNumberFormat="1" applyFont="1" applyBorder="1" applyAlignment="1" applyProtection="1">
      <alignment horizontal="center" vertical="center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2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3" fillId="0" borderId="0" xfId="0" quotePrefix="1" applyFont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177" fontId="3" fillId="0" borderId="6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/>
    </xf>
    <xf numFmtId="179" fontId="20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9" fillId="2" borderId="21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1" fontId="14" fillId="2" borderId="60" xfId="0" applyNumberFormat="1" applyFont="1" applyFill="1" applyBorder="1" applyAlignment="1" applyProtection="1">
      <alignment horizontal="center" vertical="center"/>
    </xf>
    <xf numFmtId="1" fontId="14" fillId="2" borderId="46" xfId="0" applyNumberFormat="1" applyFont="1" applyFill="1" applyBorder="1" applyAlignment="1" applyProtection="1">
      <alignment horizontal="center" vertical="center"/>
    </xf>
    <xf numFmtId="1" fontId="14" fillId="2" borderId="53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9" fontId="20" fillId="2" borderId="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330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FF"/>
      <color rgb="FFFFFFCC"/>
      <color rgb="FFCCECFF"/>
      <color rgb="FF6699FF"/>
      <color rgb="FF3333FF"/>
      <color rgb="FF0000FF"/>
      <color rgb="FF66FF99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22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359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0312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3913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7513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111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471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8315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2087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5858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9630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3402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5061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900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29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6719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049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4263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5144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4301162" y="12621779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8821728" y="161096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6468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74494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170756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096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48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873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2658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67542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0850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4945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9041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3137290"/>
          <a:ext cx="296187" cy="24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7252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11763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5272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9367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32921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72164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1140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5065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256760</xdr:colOff>
      <xdr:row>26</xdr:row>
      <xdr:rowOff>74544</xdr:rowOff>
    </xdr:from>
    <xdr:ext cx="2384633" cy="274108"/>
    <xdr:sp macro="" textlink="">
      <xdr:nvSpPr>
        <xdr:cNvPr id="25" name="角丸四角形吹き出し 24"/>
        <xdr:cNvSpPr/>
      </xdr:nvSpPr>
      <xdr:spPr>
        <a:xfrm>
          <a:off x="3600035" y="4522719"/>
          <a:ext cx="2384633" cy="274108"/>
        </a:xfrm>
        <a:prstGeom prst="wedgeRoundRectCallout">
          <a:avLst>
            <a:gd name="adj1" fmla="val -60258"/>
            <a:gd name="adj2" fmla="val 11124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工期の始期日から入力してください。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tabSelected="1" view="pageBreakPreview" zoomScale="70" zoomScaleNormal="70" zoomScaleSheetLayoutView="70" workbookViewId="0">
      <selection activeCell="AM2" sqref="AM2:AO2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64" customWidth="1"/>
    <col min="6" max="36" width="3.75" style="64" customWidth="1"/>
    <col min="37" max="37" width="7.125" style="66" customWidth="1"/>
    <col min="38" max="38" width="7.125" style="64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82</v>
      </c>
      <c r="B1" s="63"/>
      <c r="P1" s="65"/>
      <c r="AI1" s="1"/>
      <c r="AJ1" s="1"/>
      <c r="AK1" s="1"/>
      <c r="AL1" s="1"/>
      <c r="AM1" s="2"/>
      <c r="AN1" s="35"/>
      <c r="AO1" s="4"/>
    </row>
    <row r="2" spans="1:44" ht="18.75" x14ac:dyDescent="0.15">
      <c r="B2" s="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65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5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L3" s="67"/>
    </row>
    <row r="4" spans="1:44" ht="19.5" thickBot="1" x14ac:dyDescent="0.2">
      <c r="B4" s="6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5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23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e">
        <f>IF(AO8&lt;0.285,"未達成","達成")</f>
        <v>#DIV/0!</v>
      </c>
      <c r="V5" s="275"/>
      <c r="W5" s="275"/>
      <c r="X5" s="276"/>
      <c r="AA5" s="266" t="s">
        <v>76</v>
      </c>
      <c r="AB5" s="266"/>
      <c r="AC5" s="262" t="s">
        <v>75</v>
      </c>
      <c r="AD5" s="262"/>
      <c r="AE5" s="262"/>
      <c r="AF5" s="262"/>
      <c r="AG5" s="262" t="s">
        <v>74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23" t="s">
        <v>3</v>
      </c>
      <c r="F6" s="259" t="s">
        <v>81</v>
      </c>
      <c r="G6" s="259"/>
      <c r="H6" s="259"/>
      <c r="I6" s="259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23" t="s">
        <v>3</v>
      </c>
      <c r="F7" s="260"/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64</v>
      </c>
      <c r="AM7" s="182" t="s">
        <v>65</v>
      </c>
      <c r="AN7" s="183" t="s">
        <v>66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3"/>
      <c r="Q8" s="274"/>
      <c r="R8" s="274"/>
      <c r="S8" s="274"/>
      <c r="T8" s="274"/>
      <c r="U8" s="281"/>
      <c r="V8" s="281"/>
      <c r="W8" s="281"/>
      <c r="X8" s="282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66">
        <f>IFERROR((AK29+AK53+AK77+AK101+AK125+AK149+AK173+AK197+AK221+AK245+AK269+AK293+AK317+AK341+AK365+AK389+AK413+AK437+AK461+AK485+AK509),"")</f>
        <v>0</v>
      </c>
      <c r="AL8" s="166">
        <f>IFERROR((AL29+AL53+AL77+AL101+AL125+AL149+AL173+AL197+AL221+AL245+AL269+AL293+AL317+AL341+AL365+AL389+AL413+AL437+AL461+AL485+AL509),"")</f>
        <v>0</v>
      </c>
      <c r="AM8" s="172">
        <f>IFERROR((AM29+AM53+AM77+AM101+AM125+AM149+AM173+AM197+AM221+AM245+AM269+AM293+AM317+AM341+AM365+AM389+AM413+AM437+AM461+AM485+AM509),"")</f>
        <v>0</v>
      </c>
      <c r="AN8" s="173" t="str">
        <f>IFERROR(ROUND(AM8/AK8,3),"")</f>
        <v/>
      </c>
      <c r="AO8" s="255" t="e">
        <f>ROUND(AVERAGE(AN8:AN21),3)</f>
        <v>#DIV/0!</v>
      </c>
    </row>
    <row r="9" spans="1:44" s="2" customFormat="1" ht="13.5" customHeight="1" x14ac:dyDescent="0.15">
      <c r="B9" s="254" t="s">
        <v>0</v>
      </c>
      <c r="C9" s="254"/>
      <c r="E9" s="64" t="s">
        <v>3</v>
      </c>
      <c r="F9" s="291" t="e">
        <f>+F7-F6+1</f>
        <v>#VALUE!</v>
      </c>
      <c r="G9" s="291"/>
      <c r="H9" s="291"/>
      <c r="I9" s="217"/>
      <c r="J9" s="216"/>
      <c r="K9" s="212"/>
      <c r="L9" s="216"/>
      <c r="M9" s="216"/>
      <c r="N9" s="153"/>
      <c r="O9" s="146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167">
        <f t="shared" ref="AK9:AL13" si="0">IFERROR((AK30+AK54+AK78+AK102+AK126+AK150+AK174+AK198+AK222+AK246+AK270+AK294+AK318+AK342+AK366+AK390+AK414+AK438+AK462+AK486+AK510),"")</f>
        <v>0</v>
      </c>
      <c r="AL9" s="167">
        <f t="shared" si="0"/>
        <v>0</v>
      </c>
      <c r="AM9" s="175">
        <f t="shared" ref="AM9" si="1">IFERROR((AM30+AM54+AM78+AM102+AM126+AM150+AM174+AM198+AM222+AM246+AM270+AM294+AM318+AM342+AM366+AM390+AM414+AM438+AM462+AM486+AM510),"")</f>
        <v>0</v>
      </c>
      <c r="AN9" s="184" t="str">
        <f t="shared" ref="AN9:AN12" si="2">IFERROR(ROUND(AM9/AK9,3),"")</f>
        <v/>
      </c>
      <c r="AO9" s="255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167">
        <f t="shared" si="0"/>
        <v>0</v>
      </c>
      <c r="AL10" s="167">
        <f t="shared" si="0"/>
        <v>0</v>
      </c>
      <c r="AM10" s="175">
        <f t="shared" ref="AM10" si="3">IFERROR((AM31+AM55+AM79+AM103+AM127+AM151+AM175+AM199+AM223+AM247+AM271+AM295+AM319+AM343+AM367+AM391+AM415+AM439+AM463+AM487+AM511),"")</f>
        <v>0</v>
      </c>
      <c r="AN10" s="184" t="str">
        <f t="shared" si="2"/>
        <v/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167">
        <f t="shared" si="0"/>
        <v>0</v>
      </c>
      <c r="AL11" s="167">
        <f t="shared" si="0"/>
        <v>0</v>
      </c>
      <c r="AM11" s="175">
        <f t="shared" ref="AM11" si="4">IFERROR((AM32+AM56+AM80+AM104+AM128+AM152+AM176+AM200+AM224+AM248+AM272+AM296+AM320+AM344+AM368+AM392+AM416+AM440+AM464+AM488+AM512),"")</f>
        <v>0</v>
      </c>
      <c r="AN11" s="184" t="str">
        <f t="shared" si="2"/>
        <v/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167">
        <f t="shared" si="0"/>
        <v>0</v>
      </c>
      <c r="AL12" s="167">
        <f t="shared" si="0"/>
        <v>0</v>
      </c>
      <c r="AM12" s="175">
        <f t="shared" ref="AM12" si="5">IFERROR((AM33+AM57+AM81+AM105+AM129+AM153+AM177+AM201+AM225+AM249+AM273+AM297+AM321+AM345+AM369+AM393+AM417+AM441+AM465+AM489+AM513),"")</f>
        <v>0</v>
      </c>
      <c r="AN12" s="184" t="str">
        <f t="shared" si="2"/>
        <v/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168" t="str">
        <f t="shared" si="0"/>
        <v/>
      </c>
      <c r="AM13" s="177" t="str">
        <f t="shared" ref="AM13" si="6">IFERROR((AM34+AM58+AM82+AM106+AM130+AM154+AM178+AM202+AM226+AM250+AM274+AM298+AM322+AM346+AM370+AM394+AM418+AM442+AM466+AM490+AM514),"")</f>
        <v/>
      </c>
      <c r="AN13" s="174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66">
        <f>IFERROR((AK36+AK60+AK84+AK108+AK132+AK156+AK180+AK204+AK228+AK252+AK276+AK300+AK324+AK348+AK372+AK396+AK420+AK444+AK468+AK492+AK516),"")</f>
        <v>0</v>
      </c>
      <c r="AL14" s="166">
        <f t="shared" ref="AL14:AM14" si="7">IFERROR((AL36+AL60+AL84+AL108+AL132+AL156+AL180+AL204+AL228+AL252+AL276+AL300+AL324+AL348+AL372+AL396+AL420+AL444+AL468+AL492+AL516),"")</f>
        <v>0</v>
      </c>
      <c r="AM14" s="172">
        <f t="shared" si="7"/>
        <v>0</v>
      </c>
      <c r="AN14" s="173" t="str">
        <f>IFERROR(ROUND(AM14/AK14,3),"")</f>
        <v/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167">
        <f>IFERROR((AK37+AK61+AK85+AK109+AK133+AK157+AK181+AK205+AK229+AK253+AK277+AK301+AK325+AK349+AK373+AK397+AK421+AK445+AK469+AK493+AK517),"")</f>
        <v>0</v>
      </c>
      <c r="AL15" s="167">
        <f t="shared" ref="AL15:AM15" si="8">IFERROR((AL37+AL61+AL85+AL109+AL133+AL157+AL181+AL205+AL229+AL253+AL277+AL301+AL325+AL349+AL373+AL397+AL421+AL445+AL469+AL493+AL517),"")</f>
        <v>0</v>
      </c>
      <c r="AM15" s="175">
        <f t="shared" si="8"/>
        <v>0</v>
      </c>
      <c r="AN15" s="184" t="str">
        <f t="shared" ref="AN15:AN17" si="9">IFERROR(ROUND(AM15/AK15,3),"")</f>
        <v/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167" t="str">
        <f t="shared" ref="AK16:AM16" si="10">IFERROR((AK38+AK62+AK86+AK110+AK134+AK158+AK182+AK206+AK230+AK254+AK278+AK302+AK326+AK350+AK374+AK398+AK422+AK446+AK470+AK494+AK518),"")</f>
        <v/>
      </c>
      <c r="AL16" s="167" t="str">
        <f t="shared" si="10"/>
        <v/>
      </c>
      <c r="AM16" s="175" t="str">
        <f t="shared" si="10"/>
        <v/>
      </c>
      <c r="AN16" s="184" t="str">
        <f t="shared" si="9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168" t="str">
        <f t="shared" ref="AK17:AM17" si="11">IFERROR((AK39+AK63+AK87+AK111+AK135+AK159+AK183+AK207+AK231+AK255+AK279+AK303+AK327+AK351+AK375+AK399+AK423+AK447+AK471+AK495+AK519),"")</f>
        <v/>
      </c>
      <c r="AL17" s="168" t="str">
        <f t="shared" si="11"/>
        <v/>
      </c>
      <c r="AM17" s="177" t="str">
        <f t="shared" si="11"/>
        <v/>
      </c>
      <c r="AN17" s="174" t="str">
        <f t="shared" si="9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66">
        <f>IFERROR((AK41+AK65+AK89+AK113+AK137+AK161+AK185+AK209+AK233+AK257+AK281+AK305+AK329+AK353+AK377+AK401+AK425+AK449+AK473+AK497+AK521),"")</f>
        <v>0</v>
      </c>
      <c r="AL18" s="166">
        <f t="shared" ref="AL18:AM18" si="12">IFERROR((AL41+AL65+AL89+AL113+AL137+AL161+AL185+AL209+AL233+AL257+AL281+AL305+AL329+AL353+AL377+AL401+AL425+AL449+AL473+AL497+AL521),"")</f>
        <v>0</v>
      </c>
      <c r="AM18" s="172">
        <f t="shared" si="12"/>
        <v>0</v>
      </c>
      <c r="AN18" s="173" t="str">
        <f>IFERROR(ROUND(AM18/AK18,3),"")</f>
        <v/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167" t="str">
        <f t="shared" ref="AK19:AM19" si="13">IFERROR((AK42+AK66+AK90+AK114+AK138+AK162+AK186+AK210+AK234+AK258+AK282+AK306+AK330+AK354+AK378+AK402+AK426+AK450+AK474+AK498+AK522),"")</f>
        <v/>
      </c>
      <c r="AL19" s="167" t="str">
        <f t="shared" si="13"/>
        <v/>
      </c>
      <c r="AM19" s="175" t="str">
        <f t="shared" si="13"/>
        <v/>
      </c>
      <c r="AN19" s="184" t="str">
        <f t="shared" ref="AN19:AN21" si="14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167" t="str">
        <f t="shared" ref="AK20:AM20" si="15">IFERROR((AK43+AK67+AK91+AK115+AK139+AK163+AK187+AK211+AK235+AK259+AK283+AK307+AK331+AK355+AK379+AK403+AK427+AK451+AK475+AK499+AK523),"")</f>
        <v/>
      </c>
      <c r="AL20" s="167" t="str">
        <f t="shared" si="15"/>
        <v/>
      </c>
      <c r="AM20" s="175" t="str">
        <f t="shared" si="15"/>
        <v/>
      </c>
      <c r="AN20" s="184" t="str">
        <f t="shared" si="14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169" t="str">
        <f t="shared" ref="AK21:AM21" si="16">IFERROR((AK44+AK68+AK92+AK116+AK140+AK164+AK188+AK212+AK236+AK260+AK284+AK308+AK332+AK356+AK380+AK404+AK428+AK452+AK476+AK500+AK524),"")</f>
        <v/>
      </c>
      <c r="AL21" s="169" t="str">
        <f t="shared" si="16"/>
        <v/>
      </c>
      <c r="AM21" s="176" t="str">
        <f t="shared" si="16"/>
        <v/>
      </c>
      <c r="AN21" s="186" t="str">
        <f t="shared" si="14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74"/>
      <c r="P22" s="74"/>
      <c r="Q22" s="74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 t="e">
        <f>YEAR(F6)</f>
        <v>#VALUE!</v>
      </c>
      <c r="G23" s="66" t="e">
        <f>MONTH(F6)</f>
        <v>#VALUE!</v>
      </c>
      <c r="H23" s="66"/>
      <c r="I23" s="77" t="e">
        <f>DATE(F23,G23,1)</f>
        <v>#VALUE!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44" ht="13.5" customHeight="1" x14ac:dyDescent="0.15">
      <c r="B24" s="239"/>
      <c r="C24" s="240"/>
      <c r="D24" s="241"/>
      <c r="E24" s="79" t="s">
        <v>51</v>
      </c>
      <c r="F24" s="218" t="e">
        <f>F25</f>
        <v>#VALUE!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 t="e">
        <f>DATE($F23,$G23,1)</f>
        <v>#VALUE!</v>
      </c>
      <c r="G25" s="82" t="e">
        <f>F25+1</f>
        <v>#VALUE!</v>
      </c>
      <c r="H25" s="82" t="e">
        <f t="shared" ref="H25:AJ25" si="17">G25+1</f>
        <v>#VALUE!</v>
      </c>
      <c r="I25" s="82" t="e">
        <f t="shared" si="17"/>
        <v>#VALUE!</v>
      </c>
      <c r="J25" s="82" t="e">
        <f t="shared" si="17"/>
        <v>#VALUE!</v>
      </c>
      <c r="K25" s="82" t="e">
        <f t="shared" si="17"/>
        <v>#VALUE!</v>
      </c>
      <c r="L25" s="82" t="e">
        <f t="shared" si="17"/>
        <v>#VALUE!</v>
      </c>
      <c r="M25" s="82" t="e">
        <f t="shared" si="17"/>
        <v>#VALUE!</v>
      </c>
      <c r="N25" s="82" t="e">
        <f t="shared" si="17"/>
        <v>#VALUE!</v>
      </c>
      <c r="O25" s="82" t="e">
        <f t="shared" si="17"/>
        <v>#VALUE!</v>
      </c>
      <c r="P25" s="82" t="e">
        <f t="shared" si="17"/>
        <v>#VALUE!</v>
      </c>
      <c r="Q25" s="82" t="e">
        <f t="shared" si="17"/>
        <v>#VALUE!</v>
      </c>
      <c r="R25" s="82" t="e">
        <f t="shared" si="17"/>
        <v>#VALUE!</v>
      </c>
      <c r="S25" s="82" t="e">
        <f t="shared" si="17"/>
        <v>#VALUE!</v>
      </c>
      <c r="T25" s="82" t="e">
        <f t="shared" si="17"/>
        <v>#VALUE!</v>
      </c>
      <c r="U25" s="82" t="e">
        <f t="shared" si="17"/>
        <v>#VALUE!</v>
      </c>
      <c r="V25" s="82" t="e">
        <f t="shared" si="17"/>
        <v>#VALUE!</v>
      </c>
      <c r="W25" s="82" t="e">
        <f t="shared" si="17"/>
        <v>#VALUE!</v>
      </c>
      <c r="X25" s="82" t="e">
        <f t="shared" si="17"/>
        <v>#VALUE!</v>
      </c>
      <c r="Y25" s="82" t="e">
        <f t="shared" si="17"/>
        <v>#VALUE!</v>
      </c>
      <c r="Z25" s="82" t="e">
        <f t="shared" si="17"/>
        <v>#VALUE!</v>
      </c>
      <c r="AA25" s="82" t="e">
        <f t="shared" si="17"/>
        <v>#VALUE!</v>
      </c>
      <c r="AB25" s="82" t="e">
        <f t="shared" si="17"/>
        <v>#VALUE!</v>
      </c>
      <c r="AC25" s="82" t="e">
        <f t="shared" si="17"/>
        <v>#VALUE!</v>
      </c>
      <c r="AD25" s="82" t="e">
        <f t="shared" si="17"/>
        <v>#VALUE!</v>
      </c>
      <c r="AE25" s="82" t="e">
        <f t="shared" si="17"/>
        <v>#VALUE!</v>
      </c>
      <c r="AF25" s="82" t="e">
        <f t="shared" si="17"/>
        <v>#VALUE!</v>
      </c>
      <c r="AG25" s="82" t="e">
        <f t="shared" si="17"/>
        <v>#VALUE!</v>
      </c>
      <c r="AH25" s="82" t="e">
        <f t="shared" si="17"/>
        <v>#VALUE!</v>
      </c>
      <c r="AI25" s="82" t="e">
        <f t="shared" si="17"/>
        <v>#VALUE!</v>
      </c>
      <c r="AJ25" s="129" t="e">
        <f t="shared" si="17"/>
        <v>#VALUE!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e">
        <f>IF(F25&gt;=F6,F25,"")</f>
        <v>#VALUE!</v>
      </c>
      <c r="G26" s="84" t="e">
        <f t="shared" ref="G26:AH26" si="18">IF(G25&lt;$F6,"",IF(F25=EOMONTH(DATE($F23,$G23,1),0),"",IF(F25="","",F25+1)))</f>
        <v>#VALUE!</v>
      </c>
      <c r="H26" s="84" t="e">
        <f t="shared" si="18"/>
        <v>#VALUE!</v>
      </c>
      <c r="I26" s="84" t="e">
        <f t="shared" si="18"/>
        <v>#VALUE!</v>
      </c>
      <c r="J26" s="84" t="e">
        <f t="shared" si="18"/>
        <v>#VALUE!</v>
      </c>
      <c r="K26" s="84" t="e">
        <f t="shared" si="18"/>
        <v>#VALUE!</v>
      </c>
      <c r="L26" s="84" t="e">
        <f t="shared" si="18"/>
        <v>#VALUE!</v>
      </c>
      <c r="M26" s="84" t="e">
        <f t="shared" si="18"/>
        <v>#VALUE!</v>
      </c>
      <c r="N26" s="84" t="e">
        <f t="shared" si="18"/>
        <v>#VALUE!</v>
      </c>
      <c r="O26" s="84" t="e">
        <f t="shared" si="18"/>
        <v>#VALUE!</v>
      </c>
      <c r="P26" s="84" t="e">
        <f t="shared" si="18"/>
        <v>#VALUE!</v>
      </c>
      <c r="Q26" s="84" t="e">
        <f t="shared" si="18"/>
        <v>#VALUE!</v>
      </c>
      <c r="R26" s="84" t="e">
        <f t="shared" si="18"/>
        <v>#VALUE!</v>
      </c>
      <c r="S26" s="84" t="e">
        <f t="shared" si="18"/>
        <v>#VALUE!</v>
      </c>
      <c r="T26" s="84" t="e">
        <f t="shared" si="18"/>
        <v>#VALUE!</v>
      </c>
      <c r="U26" s="84" t="e">
        <f t="shared" si="18"/>
        <v>#VALUE!</v>
      </c>
      <c r="V26" s="84" t="e">
        <f t="shared" si="18"/>
        <v>#VALUE!</v>
      </c>
      <c r="W26" s="84" t="e">
        <f t="shared" si="18"/>
        <v>#VALUE!</v>
      </c>
      <c r="X26" s="84" t="e">
        <f t="shared" si="18"/>
        <v>#VALUE!</v>
      </c>
      <c r="Y26" s="84" t="e">
        <f t="shared" si="18"/>
        <v>#VALUE!</v>
      </c>
      <c r="Z26" s="84" t="e">
        <f t="shared" si="18"/>
        <v>#VALUE!</v>
      </c>
      <c r="AA26" s="84" t="e">
        <f t="shared" si="18"/>
        <v>#VALUE!</v>
      </c>
      <c r="AB26" s="84" t="e">
        <f t="shared" si="18"/>
        <v>#VALUE!</v>
      </c>
      <c r="AC26" s="84" t="e">
        <f t="shared" si="18"/>
        <v>#VALUE!</v>
      </c>
      <c r="AD26" s="84" t="e">
        <f t="shared" si="18"/>
        <v>#VALUE!</v>
      </c>
      <c r="AE26" s="84" t="e">
        <f t="shared" si="18"/>
        <v>#VALUE!</v>
      </c>
      <c r="AF26" s="84" t="e">
        <f t="shared" si="18"/>
        <v>#VALUE!</v>
      </c>
      <c r="AG26" s="84" t="e">
        <f t="shared" si="18"/>
        <v>#VALUE!</v>
      </c>
      <c r="AH26" s="84" t="e">
        <f t="shared" si="18"/>
        <v>#VALUE!</v>
      </c>
      <c r="AI26" s="84" t="e">
        <f>IF(AI25&lt;$F6,"",IF(AH25=EOMONTH(DATE($F23,$G23,1),0),"",IF(AH26="","",AH26+1)))</f>
        <v>#VALUE!</v>
      </c>
      <c r="AJ26" s="130" t="e">
        <f>IF(AJ25&lt;$F6,"",IF(AI26=EOMONTH(DATE($F23,$G23,1),0),"",IF(AI26="","",AI26+1)))</f>
        <v>#VALUE!</v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9">IFERROR(TEXT(WEEKDAY(+G26),"aaa"),"")</f>
        <v/>
      </c>
      <c r="H27" s="111" t="str">
        <f t="shared" si="19"/>
        <v/>
      </c>
      <c r="I27" s="111" t="str">
        <f t="shared" si="19"/>
        <v/>
      </c>
      <c r="J27" s="111" t="str">
        <f t="shared" si="19"/>
        <v/>
      </c>
      <c r="K27" s="111" t="str">
        <f>IFERROR(TEXT(WEEKDAY(+K26),"aaa"),"")</f>
        <v/>
      </c>
      <c r="L27" s="111" t="str">
        <f t="shared" si="19"/>
        <v/>
      </c>
      <c r="M27" s="111" t="str">
        <f t="shared" si="19"/>
        <v/>
      </c>
      <c r="N27" s="111" t="str">
        <f t="shared" si="19"/>
        <v/>
      </c>
      <c r="O27" s="111" t="str">
        <f t="shared" si="19"/>
        <v/>
      </c>
      <c r="P27" s="111" t="str">
        <f t="shared" si="19"/>
        <v/>
      </c>
      <c r="Q27" s="111" t="str">
        <f t="shared" si="19"/>
        <v/>
      </c>
      <c r="R27" s="111" t="str">
        <f t="shared" si="19"/>
        <v/>
      </c>
      <c r="S27" s="111" t="str">
        <f t="shared" si="19"/>
        <v/>
      </c>
      <c r="T27" s="111" t="str">
        <f t="shared" si="19"/>
        <v/>
      </c>
      <c r="U27" s="111" t="str">
        <f t="shared" si="19"/>
        <v/>
      </c>
      <c r="V27" s="111" t="str">
        <f t="shared" si="19"/>
        <v/>
      </c>
      <c r="W27" s="111" t="str">
        <f t="shared" si="19"/>
        <v/>
      </c>
      <c r="X27" s="111" t="str">
        <f t="shared" si="19"/>
        <v/>
      </c>
      <c r="Y27" s="111" t="str">
        <f t="shared" si="19"/>
        <v/>
      </c>
      <c r="Z27" s="111" t="str">
        <f t="shared" si="19"/>
        <v/>
      </c>
      <c r="AA27" s="111" t="str">
        <f t="shared" si="19"/>
        <v/>
      </c>
      <c r="AB27" s="111" t="str">
        <f t="shared" si="19"/>
        <v/>
      </c>
      <c r="AC27" s="111" t="str">
        <f t="shared" si="19"/>
        <v/>
      </c>
      <c r="AD27" s="111" t="str">
        <f t="shared" si="19"/>
        <v/>
      </c>
      <c r="AE27" s="111" t="str">
        <f t="shared" si="19"/>
        <v/>
      </c>
      <c r="AF27" s="111" t="str">
        <f t="shared" si="19"/>
        <v/>
      </c>
      <c r="AG27" s="111" t="str">
        <f t="shared" si="19"/>
        <v/>
      </c>
      <c r="AH27" s="111" t="str">
        <f t="shared" si="19"/>
        <v/>
      </c>
      <c r="AI27" s="111" t="str">
        <f t="shared" si="19"/>
        <v/>
      </c>
      <c r="AJ27" s="131" t="str">
        <f t="shared" si="19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40" t="s">
        <v>13</v>
      </c>
      <c r="AL28" s="140" t="s">
        <v>68</v>
      </c>
      <c r="AM28" s="140" t="s">
        <v>36</v>
      </c>
      <c r="AN28" s="159" t="s">
        <v>37</v>
      </c>
      <c r="AO28" s="170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/>
      <c r="I29" s="66"/>
      <c r="J29" s="6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9"/>
      <c r="AJ29" s="29"/>
      <c r="AK29" s="13">
        <f>IF(D29="","",COUNT($F$26:$AJ$26)-AL29)</f>
        <v>0</v>
      </c>
      <c r="AL29" s="32">
        <f>IF(D29="","",AQ29+AR29)</f>
        <v>0</v>
      </c>
      <c r="AM29" s="32">
        <f t="shared" ref="AM29:AM33" si="20">IF(D29="","",COUNTIF(F29:AJ29,"休"))</f>
        <v>0</v>
      </c>
      <c r="AN29" s="143" t="str">
        <f t="shared" ref="AN29:AN34" si="21">IF(D29="","",IFERROR(ROUND(AM29/AK29,3),""))</f>
        <v/>
      </c>
      <c r="AO29" s="251" t="e">
        <f>ROUND(AVERAGE(AN29:AN44),3)</f>
        <v>#DIV/0!</v>
      </c>
      <c r="AQ29" s="164">
        <f t="shared" ref="AQ29:AQ31" si="22">IF(D29="","",COUNTIF(F29:AJ29,"－"))</f>
        <v>0</v>
      </c>
      <c r="AR29" s="164">
        <f t="shared" ref="AR29:AR32" si="23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/>
      <c r="I30" s="66"/>
      <c r="J30" s="6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5"/>
      <c r="AJ30" s="25"/>
      <c r="AK30" s="13">
        <f>IF(D30="","",COUNT($F$26:$AJ$26)-AL30)</f>
        <v>0</v>
      </c>
      <c r="AL30" s="3">
        <f t="shared" ref="AL30:AL33" si="24">IF(D30="","",AQ30+AR30)</f>
        <v>0</v>
      </c>
      <c r="AM30" s="3">
        <f t="shared" si="20"/>
        <v>0</v>
      </c>
      <c r="AN30" s="179" t="str">
        <f t="shared" si="21"/>
        <v/>
      </c>
      <c r="AO30" s="252"/>
      <c r="AQ30" s="164">
        <f t="shared" si="22"/>
        <v>0</v>
      </c>
      <c r="AR30" s="164">
        <f t="shared" si="23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5"/>
      <c r="AI31" s="25"/>
      <c r="AJ31" s="25"/>
      <c r="AK31" s="13">
        <f t="shared" ref="AK31:AK33" si="25">IF(D31="","",COUNT($F$26:$AJ$26)-AL31)</f>
        <v>0</v>
      </c>
      <c r="AL31" s="3">
        <f t="shared" si="24"/>
        <v>0</v>
      </c>
      <c r="AM31" s="3">
        <f t="shared" si="20"/>
        <v>0</v>
      </c>
      <c r="AN31" s="179" t="str">
        <f t="shared" si="21"/>
        <v/>
      </c>
      <c r="AO31" s="252"/>
      <c r="AQ31" s="164">
        <f t="shared" si="22"/>
        <v>0</v>
      </c>
      <c r="AR31" s="164">
        <f t="shared" si="23"/>
        <v>0</v>
      </c>
    </row>
    <row r="32" spans="1:44" x14ac:dyDescent="0.15">
      <c r="B32" s="232"/>
      <c r="C32" s="235"/>
      <c r="D32" s="19" t="s">
        <v>61</v>
      </c>
      <c r="E32" s="118"/>
      <c r="F32" s="20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5"/>
      <c r="AI32" s="25"/>
      <c r="AJ32" s="25"/>
      <c r="AK32" s="13">
        <f t="shared" si="25"/>
        <v>0</v>
      </c>
      <c r="AL32" s="3">
        <f>IF(D32="","",AQ32+AR32)</f>
        <v>0</v>
      </c>
      <c r="AM32" s="3">
        <f t="shared" si="20"/>
        <v>0</v>
      </c>
      <c r="AN32" s="179" t="str">
        <f t="shared" si="21"/>
        <v/>
      </c>
      <c r="AO32" s="252"/>
      <c r="AQ32" s="164">
        <f>IF(D32="","",COUNTIF(F32:AJ32,"－"))</f>
        <v>0</v>
      </c>
      <c r="AR32" s="164">
        <f t="shared" si="23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13">
        <f t="shared" si="25"/>
        <v>0</v>
      </c>
      <c r="AL33" s="3">
        <f t="shared" si="24"/>
        <v>0</v>
      </c>
      <c r="AM33" s="3">
        <f t="shared" si="20"/>
        <v>0</v>
      </c>
      <c r="AN33" s="179" t="str">
        <f>IF(D33="","",IFERROR(ROUND(AM33/AK33,3),""))</f>
        <v/>
      </c>
      <c r="AO33" s="252"/>
      <c r="AQ33" s="164">
        <f>IF(D33="","",COUNTIF(F33:AJ33,"－"))</f>
        <v>0</v>
      </c>
      <c r="AR33" s="164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21"/>
        <v/>
      </c>
      <c r="AO34" s="252"/>
      <c r="AQ34" s="11" t="str">
        <f>IF(D34="","",COUNTIF(F34:AJ34,"－"))</f>
        <v/>
      </c>
      <c r="AR34" s="149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0"/>
      <c r="AH35" s="50"/>
      <c r="AI35" s="50"/>
      <c r="AJ35" s="50"/>
      <c r="AK35" s="17"/>
      <c r="AL35" s="11"/>
      <c r="AM35" s="126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9"/>
      <c r="AI36" s="29"/>
      <c r="AJ36" s="25"/>
      <c r="AK36" s="13">
        <f>IF(D36="","",COUNT($F$26:$AJ$26)-AL36)</f>
        <v>0</v>
      </c>
      <c r="AL36" s="32">
        <f>IF(D36="","",AQ36+AR36)</f>
        <v>0</v>
      </c>
      <c r="AM36" s="32">
        <f t="shared" ref="AM36:AM39" si="26">IF(D36="","",COUNTIF(F36:AJ36,"休"))</f>
        <v>0</v>
      </c>
      <c r="AN36" s="143" t="str">
        <f t="shared" ref="AN36:AN39" si="27">IF(D36="","",IFERROR(ROUND(AM36/AK36,3),""))</f>
        <v/>
      </c>
      <c r="AO36" s="252"/>
      <c r="AQ36" s="11">
        <f>+COUNTIF(F36:AI36,"－")</f>
        <v>0</v>
      </c>
      <c r="AR36" s="11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5"/>
      <c r="AI37" s="25"/>
      <c r="AJ37" s="25"/>
      <c r="AK37" s="13">
        <f>IF(D37="","",COUNT($F$26:$AJ$26)-AL37)</f>
        <v>0</v>
      </c>
      <c r="AL37" s="3">
        <f t="shared" ref="AL37:AL39" si="28">IF(D37="","",AQ37+AR37)</f>
        <v>0</v>
      </c>
      <c r="AM37" s="3">
        <f t="shared" si="26"/>
        <v>0</v>
      </c>
      <c r="AN37" s="179" t="str">
        <f t="shared" si="27"/>
        <v/>
      </c>
      <c r="AO37" s="252"/>
      <c r="AQ37" s="11">
        <f>+COUNTIF(F37:AI37,"－")</f>
        <v>0</v>
      </c>
      <c r="AR37" s="11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9">IF(D38="","",COUNT($F$26:$AJ$26)-AL38)</f>
        <v/>
      </c>
      <c r="AL38" s="3" t="str">
        <f t="shared" si="28"/>
        <v/>
      </c>
      <c r="AM38" s="3" t="str">
        <f t="shared" si="26"/>
        <v/>
      </c>
      <c r="AN38" s="179" t="str">
        <f t="shared" si="27"/>
        <v/>
      </c>
      <c r="AO38" s="252"/>
      <c r="AQ38" s="11">
        <f>+COUNTIF(F38:AJ38,"－")</f>
        <v>0</v>
      </c>
      <c r="AR38" s="11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9"/>
        <v/>
      </c>
      <c r="AL39" s="32" t="str">
        <f t="shared" si="28"/>
        <v/>
      </c>
      <c r="AM39" s="3" t="str">
        <f t="shared" si="26"/>
        <v/>
      </c>
      <c r="AN39" s="179" t="str">
        <f t="shared" si="27"/>
        <v/>
      </c>
      <c r="AO39" s="252"/>
      <c r="AQ39" s="11">
        <f>+COUNTIF(F39:AJ39,"－")</f>
        <v>0</v>
      </c>
      <c r="AR39" s="11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0"/>
      <c r="AH40" s="50"/>
      <c r="AI40" s="50"/>
      <c r="AJ40" s="50"/>
      <c r="AK40" s="17"/>
      <c r="AL40" s="11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52"/>
      <c r="AI41" s="52"/>
      <c r="AJ41" s="52"/>
      <c r="AK41" s="13">
        <f>IF(D41="","",COUNT($F$26:$AJ$26)-AL41)</f>
        <v>0</v>
      </c>
      <c r="AL41" s="32">
        <f>IF(D41="","",AQ41+AR41)</f>
        <v>0</v>
      </c>
      <c r="AM41" s="32">
        <f t="shared" ref="AM41:AM44" si="30">IF(D41="","",COUNTIF(F41:AJ41,"休"))</f>
        <v>0</v>
      </c>
      <c r="AN41" s="143" t="str">
        <f t="shared" ref="AN41:AN44" si="31">IF(D41="","",IFERROR(ROUND(AM41/AK41,3),""))</f>
        <v/>
      </c>
      <c r="AO41" s="252"/>
      <c r="AQ41" s="11">
        <f>+COUNTIF(F41:AJ41,"－")</f>
        <v>0</v>
      </c>
      <c r="AR41" s="11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32">IF(D42="","",AQ42+AR42)</f>
        <v/>
      </c>
      <c r="AM42" s="3" t="str">
        <f t="shared" si="30"/>
        <v/>
      </c>
      <c r="AN42" s="179" t="str">
        <f t="shared" si="31"/>
        <v/>
      </c>
      <c r="AO42" s="252"/>
      <c r="AQ42" s="11">
        <f>+COUNTIF(F42:AJ42,"－")</f>
        <v>0</v>
      </c>
      <c r="AR42" s="11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33">IF(D43="","",COUNT($F$26:$AJ$26)-AL43)</f>
        <v/>
      </c>
      <c r="AL43" s="3" t="str">
        <f t="shared" si="32"/>
        <v/>
      </c>
      <c r="AM43" s="3" t="str">
        <f t="shared" si="30"/>
        <v/>
      </c>
      <c r="AN43" s="179" t="str">
        <f t="shared" si="31"/>
        <v/>
      </c>
      <c r="AO43" s="252"/>
      <c r="AQ43" s="11">
        <f>+COUNTIF(F43:AJ43,"－")</f>
        <v>0</v>
      </c>
      <c r="AR43" s="11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33"/>
        <v/>
      </c>
      <c r="AL44" s="57" t="str">
        <f t="shared" si="32"/>
        <v/>
      </c>
      <c r="AM44" s="12" t="str">
        <f t="shared" si="30"/>
        <v/>
      </c>
      <c r="AN44" s="179" t="str">
        <f t="shared" si="31"/>
        <v/>
      </c>
      <c r="AO44" s="253"/>
      <c r="AQ44" s="11">
        <f>+COUNTIF(F44:AJ44,"－")</f>
        <v>0</v>
      </c>
      <c r="AR44" s="11">
        <f>+COUNTIF(F44:AJ44,"外")</f>
        <v>0</v>
      </c>
    </row>
    <row r="45" spans="1:44" ht="14.25" thickBot="1" x14ac:dyDescent="0.2">
      <c r="B45" s="27"/>
      <c r="C45" s="16"/>
      <c r="D45" s="102"/>
      <c r="E45" s="12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128"/>
      <c r="AN45" s="160" t="s">
        <v>54</v>
      </c>
      <c r="AO45" s="144" t="e">
        <f>IF(AO29&gt;=0.285,"OK","NG")</f>
        <v>#DIV/0!</v>
      </c>
      <c r="AQ45" s="128"/>
      <c r="AR45" s="128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64" t="e">
        <f>YEAR(F50)</f>
        <v>#VALUE!</v>
      </c>
      <c r="G47" s="64" t="e">
        <f>MONTH(F50)</f>
        <v>#VALUE!</v>
      </c>
    </row>
    <row r="48" spans="1:44" ht="13.5" customHeight="1" x14ac:dyDescent="0.15">
      <c r="B48" s="239"/>
      <c r="C48" s="240"/>
      <c r="D48" s="241"/>
      <c r="E48" s="68" t="s">
        <v>51</v>
      </c>
      <c r="F48" s="218" t="e">
        <f>F50</f>
        <v>#VALUE!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 t="e">
        <f>DATE($F47,$G47,1)</f>
        <v>#VALUE!</v>
      </c>
      <c r="G49" s="84" t="e">
        <f>F49+1</f>
        <v>#VALUE!</v>
      </c>
      <c r="H49" s="84" t="e">
        <f t="shared" ref="H49:AJ49" si="34">G49+1</f>
        <v>#VALUE!</v>
      </c>
      <c r="I49" s="84" t="e">
        <f t="shared" si="34"/>
        <v>#VALUE!</v>
      </c>
      <c r="J49" s="84" t="e">
        <f t="shared" si="34"/>
        <v>#VALUE!</v>
      </c>
      <c r="K49" s="84" t="e">
        <f t="shared" si="34"/>
        <v>#VALUE!</v>
      </c>
      <c r="L49" s="84" t="e">
        <f t="shared" si="34"/>
        <v>#VALUE!</v>
      </c>
      <c r="M49" s="84" t="e">
        <f t="shared" si="34"/>
        <v>#VALUE!</v>
      </c>
      <c r="N49" s="84" t="e">
        <f t="shared" si="34"/>
        <v>#VALUE!</v>
      </c>
      <c r="O49" s="84" t="e">
        <f t="shared" si="34"/>
        <v>#VALUE!</v>
      </c>
      <c r="P49" s="84" t="e">
        <f t="shared" si="34"/>
        <v>#VALUE!</v>
      </c>
      <c r="Q49" s="84" t="e">
        <f t="shared" si="34"/>
        <v>#VALUE!</v>
      </c>
      <c r="R49" s="84" t="e">
        <f t="shared" si="34"/>
        <v>#VALUE!</v>
      </c>
      <c r="S49" s="84" t="e">
        <f t="shared" si="34"/>
        <v>#VALUE!</v>
      </c>
      <c r="T49" s="84" t="e">
        <f t="shared" si="34"/>
        <v>#VALUE!</v>
      </c>
      <c r="U49" s="84" t="e">
        <f t="shared" si="34"/>
        <v>#VALUE!</v>
      </c>
      <c r="V49" s="84" t="e">
        <f t="shared" si="34"/>
        <v>#VALUE!</v>
      </c>
      <c r="W49" s="84" t="e">
        <f t="shared" si="34"/>
        <v>#VALUE!</v>
      </c>
      <c r="X49" s="84" t="e">
        <f t="shared" si="34"/>
        <v>#VALUE!</v>
      </c>
      <c r="Y49" s="84" t="e">
        <f t="shared" si="34"/>
        <v>#VALUE!</v>
      </c>
      <c r="Z49" s="84" t="e">
        <f t="shared" si="34"/>
        <v>#VALUE!</v>
      </c>
      <c r="AA49" s="84" t="e">
        <f t="shared" si="34"/>
        <v>#VALUE!</v>
      </c>
      <c r="AB49" s="84" t="e">
        <f t="shared" si="34"/>
        <v>#VALUE!</v>
      </c>
      <c r="AC49" s="84" t="e">
        <f t="shared" si="34"/>
        <v>#VALUE!</v>
      </c>
      <c r="AD49" s="84" t="e">
        <f t="shared" si="34"/>
        <v>#VALUE!</v>
      </c>
      <c r="AE49" s="84" t="e">
        <f t="shared" si="34"/>
        <v>#VALUE!</v>
      </c>
      <c r="AF49" s="84" t="e">
        <f t="shared" si="34"/>
        <v>#VALUE!</v>
      </c>
      <c r="AG49" s="84" t="e">
        <f t="shared" si="34"/>
        <v>#VALUE!</v>
      </c>
      <c r="AH49" s="84" t="e">
        <f t="shared" si="34"/>
        <v>#VALUE!</v>
      </c>
      <c r="AI49" s="84" t="e">
        <f t="shared" si="34"/>
        <v>#VALUE!</v>
      </c>
      <c r="AJ49" s="84" t="e">
        <f t="shared" si="34"/>
        <v>#VALUE!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 t="e">
        <f>IF(EDATE(F25,1)&gt;$F$7,"",EDATE(F25,1))</f>
        <v>#VALUE!</v>
      </c>
      <c r="G50" s="84" t="e">
        <f t="shared" ref="G50:AJ50" si="35">IF(G49&gt;$F$7,"",IF(F50=EOMONTH(DATE($F47,$G47,1),0),"",IF(F50="","",F50+1)))</f>
        <v>#VALUE!</v>
      </c>
      <c r="H50" s="84" t="e">
        <f t="shared" si="35"/>
        <v>#VALUE!</v>
      </c>
      <c r="I50" s="84" t="e">
        <f t="shared" si="35"/>
        <v>#VALUE!</v>
      </c>
      <c r="J50" s="84" t="e">
        <f t="shared" si="35"/>
        <v>#VALUE!</v>
      </c>
      <c r="K50" s="84" t="e">
        <f t="shared" si="35"/>
        <v>#VALUE!</v>
      </c>
      <c r="L50" s="84" t="e">
        <f t="shared" si="35"/>
        <v>#VALUE!</v>
      </c>
      <c r="M50" s="84" t="e">
        <f t="shared" si="35"/>
        <v>#VALUE!</v>
      </c>
      <c r="N50" s="84" t="e">
        <f t="shared" si="35"/>
        <v>#VALUE!</v>
      </c>
      <c r="O50" s="84" t="e">
        <f t="shared" si="35"/>
        <v>#VALUE!</v>
      </c>
      <c r="P50" s="84" t="e">
        <f t="shared" si="35"/>
        <v>#VALUE!</v>
      </c>
      <c r="Q50" s="84" t="e">
        <f t="shared" si="35"/>
        <v>#VALUE!</v>
      </c>
      <c r="R50" s="84" t="e">
        <f t="shared" si="35"/>
        <v>#VALUE!</v>
      </c>
      <c r="S50" s="84" t="e">
        <f t="shared" si="35"/>
        <v>#VALUE!</v>
      </c>
      <c r="T50" s="84" t="e">
        <f t="shared" si="35"/>
        <v>#VALUE!</v>
      </c>
      <c r="U50" s="84" t="e">
        <f t="shared" si="35"/>
        <v>#VALUE!</v>
      </c>
      <c r="V50" s="84" t="e">
        <f t="shared" si="35"/>
        <v>#VALUE!</v>
      </c>
      <c r="W50" s="84" t="e">
        <f t="shared" si="35"/>
        <v>#VALUE!</v>
      </c>
      <c r="X50" s="84" t="e">
        <f t="shared" si="35"/>
        <v>#VALUE!</v>
      </c>
      <c r="Y50" s="84" t="e">
        <f t="shared" si="35"/>
        <v>#VALUE!</v>
      </c>
      <c r="Z50" s="84" t="e">
        <f t="shared" si="35"/>
        <v>#VALUE!</v>
      </c>
      <c r="AA50" s="84" t="e">
        <f t="shared" si="35"/>
        <v>#VALUE!</v>
      </c>
      <c r="AB50" s="84" t="e">
        <f t="shared" si="35"/>
        <v>#VALUE!</v>
      </c>
      <c r="AC50" s="84" t="e">
        <f t="shared" si="35"/>
        <v>#VALUE!</v>
      </c>
      <c r="AD50" s="84" t="e">
        <f t="shared" si="35"/>
        <v>#VALUE!</v>
      </c>
      <c r="AE50" s="84" t="e">
        <f t="shared" si="35"/>
        <v>#VALUE!</v>
      </c>
      <c r="AF50" s="84" t="e">
        <f t="shared" si="35"/>
        <v>#VALUE!</v>
      </c>
      <c r="AG50" s="84" t="e">
        <f t="shared" si="35"/>
        <v>#VALUE!</v>
      </c>
      <c r="AH50" s="84" t="e">
        <f t="shared" si="35"/>
        <v>#VALUE!</v>
      </c>
      <c r="AI50" s="84" t="e">
        <f t="shared" si="35"/>
        <v>#VALUE!</v>
      </c>
      <c r="AJ50" s="84" t="e">
        <f t="shared" si="35"/>
        <v>#VALUE!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/>
      </c>
      <c r="G51" s="85" t="str">
        <f t="shared" ref="G51:AJ51" si="36">IFERROR(TEXT(WEEKDAY(+G50),"aaa"),"")</f>
        <v/>
      </c>
      <c r="H51" s="85" t="str">
        <f t="shared" si="36"/>
        <v/>
      </c>
      <c r="I51" s="85" t="str">
        <f t="shared" si="36"/>
        <v/>
      </c>
      <c r="J51" s="85" t="str">
        <f t="shared" si="36"/>
        <v/>
      </c>
      <c r="K51" s="85" t="str">
        <f t="shared" si="36"/>
        <v/>
      </c>
      <c r="L51" s="85" t="str">
        <f t="shared" si="36"/>
        <v/>
      </c>
      <c r="M51" s="85" t="str">
        <f t="shared" si="36"/>
        <v/>
      </c>
      <c r="N51" s="85" t="str">
        <f t="shared" si="36"/>
        <v/>
      </c>
      <c r="O51" s="85" t="str">
        <f t="shared" si="36"/>
        <v/>
      </c>
      <c r="P51" s="85" t="str">
        <f t="shared" si="36"/>
        <v/>
      </c>
      <c r="Q51" s="85" t="str">
        <f t="shared" si="36"/>
        <v/>
      </c>
      <c r="R51" s="85" t="str">
        <f t="shared" si="36"/>
        <v/>
      </c>
      <c r="S51" s="85" t="str">
        <f t="shared" si="36"/>
        <v/>
      </c>
      <c r="T51" s="85" t="str">
        <f t="shared" si="36"/>
        <v/>
      </c>
      <c r="U51" s="85" t="str">
        <f t="shared" si="36"/>
        <v/>
      </c>
      <c r="V51" s="85" t="str">
        <f t="shared" si="36"/>
        <v/>
      </c>
      <c r="W51" s="85" t="str">
        <f t="shared" si="36"/>
        <v/>
      </c>
      <c r="X51" s="85" t="str">
        <f t="shared" si="36"/>
        <v/>
      </c>
      <c r="Y51" s="85" t="str">
        <f t="shared" si="36"/>
        <v/>
      </c>
      <c r="Z51" s="85" t="str">
        <f t="shared" si="36"/>
        <v/>
      </c>
      <c r="AA51" s="85" t="str">
        <f t="shared" si="36"/>
        <v/>
      </c>
      <c r="AB51" s="85" t="str">
        <f t="shared" si="36"/>
        <v/>
      </c>
      <c r="AC51" s="85" t="str">
        <f t="shared" si="36"/>
        <v/>
      </c>
      <c r="AD51" s="85" t="str">
        <f>IFERROR(TEXT(WEEKDAY(+AD50),"aaa"),"")</f>
        <v/>
      </c>
      <c r="AE51" s="85" t="str">
        <f t="shared" si="36"/>
        <v/>
      </c>
      <c r="AF51" s="85" t="str">
        <f t="shared" si="36"/>
        <v/>
      </c>
      <c r="AG51" s="85" t="str">
        <f t="shared" si="36"/>
        <v/>
      </c>
      <c r="AH51" s="85" t="str">
        <f t="shared" si="36"/>
        <v/>
      </c>
      <c r="AI51" s="85" t="str">
        <f t="shared" si="36"/>
        <v/>
      </c>
      <c r="AJ51" s="85" t="str">
        <f t="shared" si="36"/>
        <v/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0"/>
      <c r="AH52" s="50"/>
      <c r="AI52" s="50"/>
      <c r="AJ52" s="50"/>
      <c r="AK52" s="140" t="s">
        <v>13</v>
      </c>
      <c r="AL52" s="140" t="s">
        <v>68</v>
      </c>
      <c r="AM52" s="140" t="s">
        <v>36</v>
      </c>
      <c r="AN52" s="159" t="s">
        <v>37</v>
      </c>
      <c r="AO52" s="170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9"/>
      <c r="AJ53" s="29"/>
      <c r="AK53" s="13">
        <f>IF(D53="","",COUNT($F$50:$AJ$50)-AL53)</f>
        <v>0</v>
      </c>
      <c r="AL53" s="32">
        <f>IF(D53="","",AQ53+AR53)</f>
        <v>0</v>
      </c>
      <c r="AM53" s="32">
        <f>IF(D53="","",COUNTIF(F53:AJ53,"休"))</f>
        <v>0</v>
      </c>
      <c r="AN53" s="143" t="str">
        <f>IF(D53="","",IFERROR(ROUND(AM53/AK53,3),""))</f>
        <v/>
      </c>
      <c r="AO53" s="251" t="e">
        <f>ROUND(AVERAGE(AN53:AN68),3)</f>
        <v>#DIV/0!</v>
      </c>
      <c r="AP53" s="66"/>
      <c r="AQ53" s="11">
        <f>+COUNTIF(F53:AJ53,"－")</f>
        <v>0</v>
      </c>
      <c r="AR53" s="11">
        <f t="shared" ref="AR53:AR58" si="37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25"/>
      <c r="AJ54" s="25"/>
      <c r="AK54" s="13">
        <f t="shared" ref="AK54:AK58" si="38">IF(D54="","",COUNT($F$50:$AJ$50)-AL54)</f>
        <v>0</v>
      </c>
      <c r="AL54" s="32">
        <f t="shared" ref="AL54:AL58" si="39">IF(D54="","",AQ54+AR54)</f>
        <v>0</v>
      </c>
      <c r="AM54" s="32">
        <f t="shared" ref="AM54:AM58" si="40">IF(D54="","",COUNTIF(F54:AJ54,"休"))</f>
        <v>0</v>
      </c>
      <c r="AN54" s="143" t="str">
        <f t="shared" ref="AN54:AN58" si="41">IF(D54="","",IFERROR(ROUND(AM54/AK54,3),""))</f>
        <v/>
      </c>
      <c r="AO54" s="252"/>
      <c r="AP54" s="66"/>
      <c r="AQ54" s="11">
        <f>+COUNTIF(F54:AJ54,"－")</f>
        <v>0</v>
      </c>
      <c r="AR54" s="11">
        <f t="shared" si="37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/>
      <c r="H55" s="8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25"/>
      <c r="AK55" s="13">
        <f t="shared" si="38"/>
        <v>0</v>
      </c>
      <c r="AL55" s="32">
        <f t="shared" si="39"/>
        <v>0</v>
      </c>
      <c r="AM55" s="32">
        <f t="shared" si="40"/>
        <v>0</v>
      </c>
      <c r="AN55" s="143" t="str">
        <f t="shared" si="41"/>
        <v/>
      </c>
      <c r="AO55" s="252"/>
      <c r="AP55" s="66"/>
      <c r="AQ55" s="11">
        <f t="shared" ref="AQ55:AQ58" si="42">+COUNTIF(F55:AJ55,"－")</f>
        <v>0</v>
      </c>
      <c r="AR55" s="11">
        <f t="shared" si="37"/>
        <v>0</v>
      </c>
    </row>
    <row r="56" spans="2:44" s="86" customFormat="1" x14ac:dyDescent="0.15">
      <c r="B56" s="232"/>
      <c r="C56" s="235"/>
      <c r="D56" s="19" t="s">
        <v>61</v>
      </c>
      <c r="E56" s="118"/>
      <c r="F56" s="58"/>
      <c r="G56" s="55"/>
      <c r="H56" s="8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25"/>
      <c r="AJ56" s="87"/>
      <c r="AK56" s="13">
        <f t="shared" si="38"/>
        <v>0</v>
      </c>
      <c r="AL56" s="32">
        <f t="shared" si="39"/>
        <v>0</v>
      </c>
      <c r="AM56" s="32">
        <f t="shared" si="40"/>
        <v>0</v>
      </c>
      <c r="AN56" s="143" t="str">
        <f t="shared" si="41"/>
        <v/>
      </c>
      <c r="AO56" s="252"/>
      <c r="AP56" s="66"/>
      <c r="AQ56" s="11">
        <f t="shared" si="42"/>
        <v>0</v>
      </c>
      <c r="AR56" s="11">
        <f t="shared" si="37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/>
      <c r="G57" s="55"/>
      <c r="H57" s="25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25"/>
      <c r="AJ57" s="25"/>
      <c r="AK57" s="13">
        <f t="shared" si="38"/>
        <v>0</v>
      </c>
      <c r="AL57" s="32">
        <f t="shared" si="39"/>
        <v>0</v>
      </c>
      <c r="AM57" s="32">
        <f t="shared" si="40"/>
        <v>0</v>
      </c>
      <c r="AN57" s="143" t="str">
        <f t="shared" si="41"/>
        <v/>
      </c>
      <c r="AO57" s="252"/>
      <c r="AP57" s="66"/>
      <c r="AQ57" s="11">
        <f t="shared" si="42"/>
        <v>0</v>
      </c>
      <c r="AR57" s="11">
        <f t="shared" si="37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38"/>
        <v>0</v>
      </c>
      <c r="AL58" s="32">
        <f t="shared" si="39"/>
        <v>0</v>
      </c>
      <c r="AM58" s="57">
        <f t="shared" si="40"/>
        <v>0</v>
      </c>
      <c r="AN58" s="143" t="str">
        <f t="shared" si="41"/>
        <v/>
      </c>
      <c r="AO58" s="252"/>
      <c r="AP58" s="66"/>
      <c r="AQ58" s="11">
        <f t="shared" si="42"/>
        <v>0</v>
      </c>
      <c r="AR58" s="11">
        <f t="shared" si="37"/>
        <v>0</v>
      </c>
    </row>
    <row r="59" spans="2:44" s="86" customFormat="1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/>
      <c r="G59" s="5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0"/>
      <c r="AH59" s="50"/>
      <c r="AI59" s="50"/>
      <c r="AJ59" s="50"/>
      <c r="AK59" s="17"/>
      <c r="AL59" s="164"/>
      <c r="AM59" s="165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62"/>
      <c r="AK60" s="13">
        <f>IF(D60="","",COUNT($F$50:$AJ$50)-AL60)</f>
        <v>0</v>
      </c>
      <c r="AL60" s="32">
        <f>IF(D60="","",AQ60+AR60)</f>
        <v>0</v>
      </c>
      <c r="AM60" s="32">
        <f>IF(D60="","",COUNTIF(F60:AJ60,"休"))</f>
        <v>0</v>
      </c>
      <c r="AN60" s="143" t="str">
        <f>IF(D60="","",IFERROR(ROUND(AM60/AK60,3),""))</f>
        <v/>
      </c>
      <c r="AO60" s="252"/>
      <c r="AP60" s="66"/>
      <c r="AQ60" s="11">
        <f>+COUNTIF(F60:AJ60,"－")</f>
        <v>0</v>
      </c>
      <c r="AR60" s="11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/>
      <c r="G61" s="96"/>
      <c r="H61" s="96"/>
      <c r="I61" s="96"/>
      <c r="J61" s="96"/>
      <c r="K61" s="21"/>
      <c r="L61" s="21"/>
      <c r="M61" s="96"/>
      <c r="N61" s="96"/>
      <c r="O61" s="96"/>
      <c r="P61" s="96"/>
      <c r="Q61" s="21"/>
      <c r="R61" s="21"/>
      <c r="S61" s="96"/>
      <c r="T61" s="96"/>
      <c r="U61" s="96"/>
      <c r="V61" s="96"/>
      <c r="W61" s="96"/>
      <c r="X61" s="96"/>
      <c r="Y61" s="21"/>
      <c r="Z61" s="96"/>
      <c r="AA61" s="96"/>
      <c r="AB61" s="96"/>
      <c r="AC61" s="96"/>
      <c r="AD61" s="96"/>
      <c r="AE61" s="96"/>
      <c r="AF61" s="21"/>
      <c r="AG61" s="96"/>
      <c r="AH61" s="96"/>
      <c r="AI61" s="51"/>
      <c r="AJ61" s="51"/>
      <c r="AK61" s="13">
        <f t="shared" ref="AK61:AK63" si="43">IF(D61="","",COUNT($F$50:$AJ$50)-AL61)</f>
        <v>0</v>
      </c>
      <c r="AL61" s="32">
        <f t="shared" ref="AL61:AL63" si="44">IF(D61="","",AQ61+AR61)</f>
        <v>0</v>
      </c>
      <c r="AM61" s="32">
        <f t="shared" ref="AM61:AM63" si="45">IF(D61="","",COUNTIF(F61:AJ61,"休"))</f>
        <v>0</v>
      </c>
      <c r="AN61" s="143" t="str">
        <f t="shared" ref="AN61:AN63" si="46">IF(D61="","",IFERROR(ROUND(AM61/AK61,3),""))</f>
        <v/>
      </c>
      <c r="AO61" s="252"/>
      <c r="AP61" s="66"/>
      <c r="AQ61" s="11">
        <f>+COUNTIF(F61:AJ61,"－")</f>
        <v>0</v>
      </c>
      <c r="AR61" s="11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43"/>
        <v/>
      </c>
      <c r="AL62" s="32" t="str">
        <f t="shared" si="44"/>
        <v/>
      </c>
      <c r="AM62" s="32" t="str">
        <f t="shared" si="45"/>
        <v/>
      </c>
      <c r="AN62" s="143" t="str">
        <f t="shared" si="46"/>
        <v/>
      </c>
      <c r="AO62" s="252"/>
      <c r="AP62" s="66"/>
      <c r="AQ62" s="11">
        <f>+COUNTIF(F62:AJ62,"－")</f>
        <v>0</v>
      </c>
      <c r="AR62" s="11">
        <f>+COUNTIF(F62:AJ62,"外")</f>
        <v>0</v>
      </c>
    </row>
    <row r="63" spans="2:44" s="86" customFormat="1" x14ac:dyDescent="0.15">
      <c r="B63" s="232"/>
      <c r="C63" s="236"/>
      <c r="D63" s="112"/>
      <c r="E63" s="122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43"/>
        <v/>
      </c>
      <c r="AL63" s="32" t="str">
        <f t="shared" si="44"/>
        <v/>
      </c>
      <c r="AM63" s="32" t="str">
        <f t="shared" si="45"/>
        <v/>
      </c>
      <c r="AN63" s="143" t="str">
        <f t="shared" si="46"/>
        <v/>
      </c>
      <c r="AO63" s="252"/>
      <c r="AP63" s="66"/>
      <c r="AQ63" s="11">
        <f>+COUNTIF(F63:AJ63,"－")</f>
        <v>0</v>
      </c>
      <c r="AR63" s="11">
        <f>+COUNTIF(F63:AJ63,"外")</f>
        <v>0</v>
      </c>
    </row>
    <row r="64" spans="2:44" s="86" customFormat="1" x14ac:dyDescent="0.15">
      <c r="B64" s="232"/>
      <c r="C64" s="234" t="s">
        <v>8</v>
      </c>
      <c r="D64" s="104" t="s">
        <v>56</v>
      </c>
      <c r="E64" s="119" t="s">
        <v>53</v>
      </c>
      <c r="F64" s="47"/>
      <c r="G64" s="5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0"/>
      <c r="AH64" s="50"/>
      <c r="AI64" s="50"/>
      <c r="AJ64" s="50"/>
      <c r="AK64" s="17"/>
      <c r="AL64" s="164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/>
      <c r="G65" s="34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4"/>
      <c r="Z65" s="34"/>
      <c r="AA65" s="18"/>
      <c r="AB65" s="18"/>
      <c r="AC65" s="18"/>
      <c r="AD65" s="18"/>
      <c r="AE65" s="18"/>
      <c r="AF65" s="18"/>
      <c r="AG65" s="52"/>
      <c r="AH65" s="52"/>
      <c r="AI65" s="18"/>
      <c r="AJ65" s="18"/>
      <c r="AK65" s="13">
        <f>IF(D65="","",COUNT($F$50:$AJ$50)-AL65)</f>
        <v>0</v>
      </c>
      <c r="AL65" s="32">
        <f>IF(D65="","",AQ65+AR65)</f>
        <v>0</v>
      </c>
      <c r="AM65" s="32">
        <f>IF(D65="","",COUNTIF(F65:AJ65,"休"))</f>
        <v>0</v>
      </c>
      <c r="AN65" s="143" t="str">
        <f>IF(D65="","",IFERROR(ROUND(AM65/AK65,3),""))</f>
        <v/>
      </c>
      <c r="AO65" s="252"/>
      <c r="AP65" s="66"/>
      <c r="AQ65" s="11">
        <f>+COUNTIF(F65:AJ65,"－")</f>
        <v>0</v>
      </c>
      <c r="AR65" s="11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47">IF(D66="","",COUNT($F$50:$AJ$50)-AL66)</f>
        <v/>
      </c>
      <c r="AL66" s="32" t="str">
        <f t="shared" ref="AL66:AL68" si="48">IF(D66="","",AQ66+AR66)</f>
        <v/>
      </c>
      <c r="AM66" s="32" t="str">
        <f t="shared" ref="AM66:AM68" si="49">IF(D66="","",COUNTIF(F66:AJ66,"休"))</f>
        <v/>
      </c>
      <c r="AN66" s="143" t="str">
        <f t="shared" ref="AN66:AN68" si="50">IF(D66="","",IFERROR(ROUND(AM66/AK66,3),""))</f>
        <v/>
      </c>
      <c r="AO66" s="252"/>
      <c r="AP66" s="66"/>
      <c r="AQ66" s="11">
        <f>+COUNTIF(F66:AJ66,"－")</f>
        <v>0</v>
      </c>
      <c r="AR66" s="11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47"/>
        <v/>
      </c>
      <c r="AL67" s="32" t="str">
        <f t="shared" si="48"/>
        <v/>
      </c>
      <c r="AM67" s="32" t="str">
        <f t="shared" si="49"/>
        <v/>
      </c>
      <c r="AN67" s="143" t="str">
        <f t="shared" si="50"/>
        <v/>
      </c>
      <c r="AO67" s="252"/>
      <c r="AP67" s="66"/>
      <c r="AQ67" s="11">
        <f>+COUNTIF(F67:AJ67,"－")</f>
        <v>0</v>
      </c>
      <c r="AR67" s="11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22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47"/>
        <v/>
      </c>
      <c r="AL68" s="57" t="str">
        <f t="shared" si="48"/>
        <v/>
      </c>
      <c r="AM68" s="57" t="str">
        <f t="shared" si="49"/>
        <v/>
      </c>
      <c r="AN68" s="143" t="str">
        <f t="shared" si="50"/>
        <v/>
      </c>
      <c r="AO68" s="253"/>
      <c r="AP68" s="66"/>
      <c r="AQ68" s="11">
        <f>+COUNTIF(F68:AJ68,"－")</f>
        <v>0</v>
      </c>
      <c r="AR68" s="11">
        <f>+COUNTIF(F68:AJ68,"外")</f>
        <v>0</v>
      </c>
    </row>
    <row r="69" spans="2:44" ht="14.25" thickBot="1" x14ac:dyDescent="0.2">
      <c r="B69" s="27"/>
      <c r="C69" s="16"/>
      <c r="D69" s="102"/>
      <c r="E69" s="12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128"/>
      <c r="AN69" s="160" t="s">
        <v>54</v>
      </c>
      <c r="AO69" s="144" t="e">
        <f>IF(AO53&gt;=0.285,"OK","NG")</f>
        <v>#DIV/0!</v>
      </c>
      <c r="AQ69" s="128"/>
      <c r="AR69" s="128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64" t="e">
        <f>YEAR(F74)</f>
        <v>#VALUE!</v>
      </c>
      <c r="G71" s="64" t="e">
        <f>MONTH(F74)</f>
        <v>#VALUE!</v>
      </c>
    </row>
    <row r="72" spans="2:44" ht="13.5" customHeight="1" x14ac:dyDescent="0.15">
      <c r="B72" s="239"/>
      <c r="C72" s="240"/>
      <c r="D72" s="241"/>
      <c r="E72" s="68" t="s">
        <v>51</v>
      </c>
      <c r="F72" s="218" t="e">
        <f>F74</f>
        <v>#VALUE!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 t="e">
        <f>DATE($F71,$G71,1)</f>
        <v>#VALUE!</v>
      </c>
      <c r="G73" s="84" t="e">
        <f t="shared" ref="G73:AJ73" si="51">F73+1</f>
        <v>#VALUE!</v>
      </c>
      <c r="H73" s="84" t="e">
        <f t="shared" si="51"/>
        <v>#VALUE!</v>
      </c>
      <c r="I73" s="84" t="e">
        <f t="shared" si="51"/>
        <v>#VALUE!</v>
      </c>
      <c r="J73" s="84" t="e">
        <f t="shared" si="51"/>
        <v>#VALUE!</v>
      </c>
      <c r="K73" s="84" t="e">
        <f t="shared" si="51"/>
        <v>#VALUE!</v>
      </c>
      <c r="L73" s="84" t="e">
        <f t="shared" si="51"/>
        <v>#VALUE!</v>
      </c>
      <c r="M73" s="84" t="e">
        <f t="shared" si="51"/>
        <v>#VALUE!</v>
      </c>
      <c r="N73" s="84" t="e">
        <f t="shared" si="51"/>
        <v>#VALUE!</v>
      </c>
      <c r="O73" s="84" t="e">
        <f t="shared" si="51"/>
        <v>#VALUE!</v>
      </c>
      <c r="P73" s="84" t="e">
        <f t="shared" si="51"/>
        <v>#VALUE!</v>
      </c>
      <c r="Q73" s="84" t="e">
        <f t="shared" si="51"/>
        <v>#VALUE!</v>
      </c>
      <c r="R73" s="84" t="e">
        <f t="shared" si="51"/>
        <v>#VALUE!</v>
      </c>
      <c r="S73" s="84" t="e">
        <f t="shared" si="51"/>
        <v>#VALUE!</v>
      </c>
      <c r="T73" s="84" t="e">
        <f t="shared" si="51"/>
        <v>#VALUE!</v>
      </c>
      <c r="U73" s="84" t="e">
        <f t="shared" si="51"/>
        <v>#VALUE!</v>
      </c>
      <c r="V73" s="84" t="e">
        <f t="shared" si="51"/>
        <v>#VALUE!</v>
      </c>
      <c r="W73" s="84" t="e">
        <f t="shared" si="51"/>
        <v>#VALUE!</v>
      </c>
      <c r="X73" s="84" t="e">
        <f t="shared" si="51"/>
        <v>#VALUE!</v>
      </c>
      <c r="Y73" s="84" t="e">
        <f t="shared" si="51"/>
        <v>#VALUE!</v>
      </c>
      <c r="Z73" s="84" t="e">
        <f t="shared" si="51"/>
        <v>#VALUE!</v>
      </c>
      <c r="AA73" s="84" t="e">
        <f t="shared" si="51"/>
        <v>#VALUE!</v>
      </c>
      <c r="AB73" s="84" t="e">
        <f t="shared" si="51"/>
        <v>#VALUE!</v>
      </c>
      <c r="AC73" s="84" t="e">
        <f t="shared" si="51"/>
        <v>#VALUE!</v>
      </c>
      <c r="AD73" s="84" t="e">
        <f t="shared" si="51"/>
        <v>#VALUE!</v>
      </c>
      <c r="AE73" s="84" t="e">
        <f t="shared" si="51"/>
        <v>#VALUE!</v>
      </c>
      <c r="AF73" s="84" t="e">
        <f t="shared" si="51"/>
        <v>#VALUE!</v>
      </c>
      <c r="AG73" s="84" t="e">
        <f t="shared" si="51"/>
        <v>#VALUE!</v>
      </c>
      <c r="AH73" s="84" t="e">
        <f t="shared" si="51"/>
        <v>#VALUE!</v>
      </c>
      <c r="AI73" s="84" t="e">
        <f t="shared" si="51"/>
        <v>#VALUE!</v>
      </c>
      <c r="AJ73" s="84" t="e">
        <f t="shared" si="51"/>
        <v>#VALUE!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 t="e">
        <f>IF(EDATE(F49,1)&gt;$F$7,"",EDATE(F49,1))</f>
        <v>#VALUE!</v>
      </c>
      <c r="G74" s="84" t="e">
        <f t="shared" ref="G74:AJ74" si="52">IF(G73&gt;$F$7,"",IF(F74=EOMONTH(DATE($F71,$G71,1),0),"",IF(F74="","",F74+1)))</f>
        <v>#VALUE!</v>
      </c>
      <c r="H74" s="84" t="e">
        <f t="shared" si="52"/>
        <v>#VALUE!</v>
      </c>
      <c r="I74" s="84" t="e">
        <f t="shared" si="52"/>
        <v>#VALUE!</v>
      </c>
      <c r="J74" s="84" t="e">
        <f t="shared" si="52"/>
        <v>#VALUE!</v>
      </c>
      <c r="K74" s="84" t="e">
        <f t="shared" si="52"/>
        <v>#VALUE!</v>
      </c>
      <c r="L74" s="84" t="e">
        <f t="shared" si="52"/>
        <v>#VALUE!</v>
      </c>
      <c r="M74" s="84" t="e">
        <f t="shared" si="52"/>
        <v>#VALUE!</v>
      </c>
      <c r="N74" s="84" t="e">
        <f t="shared" si="52"/>
        <v>#VALUE!</v>
      </c>
      <c r="O74" s="84" t="e">
        <f t="shared" si="52"/>
        <v>#VALUE!</v>
      </c>
      <c r="P74" s="84" t="e">
        <f t="shared" si="52"/>
        <v>#VALUE!</v>
      </c>
      <c r="Q74" s="84" t="e">
        <f t="shared" si="52"/>
        <v>#VALUE!</v>
      </c>
      <c r="R74" s="84" t="e">
        <f t="shared" si="52"/>
        <v>#VALUE!</v>
      </c>
      <c r="S74" s="84" t="e">
        <f t="shared" si="52"/>
        <v>#VALUE!</v>
      </c>
      <c r="T74" s="84" t="e">
        <f t="shared" si="52"/>
        <v>#VALUE!</v>
      </c>
      <c r="U74" s="84" t="e">
        <f t="shared" si="52"/>
        <v>#VALUE!</v>
      </c>
      <c r="V74" s="84" t="e">
        <f t="shared" si="52"/>
        <v>#VALUE!</v>
      </c>
      <c r="W74" s="84" t="e">
        <f t="shared" si="52"/>
        <v>#VALUE!</v>
      </c>
      <c r="X74" s="84" t="e">
        <f t="shared" si="52"/>
        <v>#VALUE!</v>
      </c>
      <c r="Y74" s="84" t="e">
        <f t="shared" si="52"/>
        <v>#VALUE!</v>
      </c>
      <c r="Z74" s="84" t="e">
        <f t="shared" si="52"/>
        <v>#VALUE!</v>
      </c>
      <c r="AA74" s="84" t="e">
        <f t="shared" si="52"/>
        <v>#VALUE!</v>
      </c>
      <c r="AB74" s="84" t="e">
        <f t="shared" si="52"/>
        <v>#VALUE!</v>
      </c>
      <c r="AC74" s="84" t="e">
        <f t="shared" si="52"/>
        <v>#VALUE!</v>
      </c>
      <c r="AD74" s="84" t="e">
        <f t="shared" si="52"/>
        <v>#VALUE!</v>
      </c>
      <c r="AE74" s="84" t="e">
        <f t="shared" si="52"/>
        <v>#VALUE!</v>
      </c>
      <c r="AF74" s="84" t="e">
        <f t="shared" si="52"/>
        <v>#VALUE!</v>
      </c>
      <c r="AG74" s="84" t="e">
        <f t="shared" si="52"/>
        <v>#VALUE!</v>
      </c>
      <c r="AH74" s="84" t="e">
        <f t="shared" si="52"/>
        <v>#VALUE!</v>
      </c>
      <c r="AI74" s="84" t="e">
        <f t="shared" si="52"/>
        <v>#VALUE!</v>
      </c>
      <c r="AJ74" s="84" t="e">
        <f t="shared" si="52"/>
        <v>#VALUE!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/>
      </c>
      <c r="G75" s="85" t="str">
        <f t="shared" ref="G75:AJ75" si="53">IFERROR(TEXT(WEEKDAY(+G74),"aaa"),"")</f>
        <v/>
      </c>
      <c r="H75" s="85" t="str">
        <f t="shared" si="53"/>
        <v/>
      </c>
      <c r="I75" s="85" t="str">
        <f t="shared" si="53"/>
        <v/>
      </c>
      <c r="J75" s="85" t="str">
        <f t="shared" si="53"/>
        <v/>
      </c>
      <c r="K75" s="85" t="str">
        <f t="shared" si="53"/>
        <v/>
      </c>
      <c r="L75" s="85" t="str">
        <f t="shared" si="53"/>
        <v/>
      </c>
      <c r="M75" s="85" t="str">
        <f t="shared" si="53"/>
        <v/>
      </c>
      <c r="N75" s="85" t="str">
        <f t="shared" si="53"/>
        <v/>
      </c>
      <c r="O75" s="85" t="str">
        <f t="shared" si="53"/>
        <v/>
      </c>
      <c r="P75" s="85" t="str">
        <f t="shared" si="53"/>
        <v/>
      </c>
      <c r="Q75" s="85" t="str">
        <f t="shared" si="53"/>
        <v/>
      </c>
      <c r="R75" s="85" t="str">
        <f t="shared" si="53"/>
        <v/>
      </c>
      <c r="S75" s="85" t="str">
        <f t="shared" si="53"/>
        <v/>
      </c>
      <c r="T75" s="85" t="str">
        <f t="shared" si="53"/>
        <v/>
      </c>
      <c r="U75" s="85" t="str">
        <f t="shared" si="53"/>
        <v/>
      </c>
      <c r="V75" s="85" t="str">
        <f t="shared" si="53"/>
        <v/>
      </c>
      <c r="W75" s="85" t="str">
        <f t="shared" si="53"/>
        <v/>
      </c>
      <c r="X75" s="85" t="str">
        <f t="shared" si="53"/>
        <v/>
      </c>
      <c r="Y75" s="85" t="str">
        <f t="shared" si="53"/>
        <v/>
      </c>
      <c r="Z75" s="85" t="str">
        <f t="shared" si="53"/>
        <v/>
      </c>
      <c r="AA75" s="85" t="str">
        <f t="shared" si="53"/>
        <v/>
      </c>
      <c r="AB75" s="85" t="str">
        <f t="shared" si="53"/>
        <v/>
      </c>
      <c r="AC75" s="85" t="str">
        <f t="shared" si="53"/>
        <v/>
      </c>
      <c r="AD75" s="85" t="str">
        <f t="shared" si="53"/>
        <v/>
      </c>
      <c r="AE75" s="85" t="str">
        <f t="shared" si="53"/>
        <v/>
      </c>
      <c r="AF75" s="85" t="str">
        <f t="shared" si="53"/>
        <v/>
      </c>
      <c r="AG75" s="85" t="str">
        <f t="shared" si="53"/>
        <v/>
      </c>
      <c r="AH75" s="85" t="str">
        <f t="shared" si="53"/>
        <v/>
      </c>
      <c r="AI75" s="85" t="str">
        <f t="shared" si="53"/>
        <v/>
      </c>
      <c r="AJ75" s="85" t="str">
        <f t="shared" si="53"/>
        <v/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59" t="s">
        <v>37</v>
      </c>
      <c r="AO76" s="170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54"/>
      <c r="AH77" s="54"/>
      <c r="AI77" s="54"/>
      <c r="AJ77" s="54"/>
      <c r="AK77" s="13">
        <f>IF(D77="","",COUNT($F$74:$AJ$74)-AL77)</f>
        <v>0</v>
      </c>
      <c r="AL77" s="32">
        <f>IF(D77="","",AQ77+AR77)</f>
        <v>0</v>
      </c>
      <c r="AM77" s="32">
        <f>IF(D77="","",COUNTIF(F77:AJ77,"休"))</f>
        <v>0</v>
      </c>
      <c r="AN77" s="143" t="str">
        <f>IF(D77="","",IFERROR(ROUND(AM77/AK77,3),""))</f>
        <v/>
      </c>
      <c r="AO77" s="251" t="e">
        <f>ROUND(AVERAGE(AN77:AN92),3)</f>
        <v>#DIV/0!</v>
      </c>
      <c r="AP77" s="66"/>
      <c r="AQ77" s="11">
        <f>+COUNTIF(F77:AJ77,"－")</f>
        <v>0</v>
      </c>
      <c r="AR77" s="11">
        <f>+COUNTIF(F77:AJ77,"外")</f>
        <v>0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55"/>
      <c r="AH78" s="87"/>
      <c r="AI78" s="87"/>
      <c r="AJ78" s="55"/>
      <c r="AK78" s="13">
        <f t="shared" ref="AK78:AK82" si="54">IF(D78="","",COUNT($F$74:$AJ$74)-AL78)</f>
        <v>0</v>
      </c>
      <c r="AL78" s="32">
        <f t="shared" ref="AL78:AL82" si="55">IF(D78="","",AQ78+AR78)</f>
        <v>0</v>
      </c>
      <c r="AM78" s="32">
        <f t="shared" ref="AM78:AM82" si="56">IF(D78="","",COUNTIF(F78:AJ78,"休"))</f>
        <v>0</v>
      </c>
      <c r="AN78" s="143" t="str">
        <f t="shared" ref="AN78:AN82" si="57">IF(D78="","",IFERROR(ROUND(AM78/AK78,3),""))</f>
        <v/>
      </c>
      <c r="AO78" s="252"/>
      <c r="AP78" s="66"/>
      <c r="AQ78" s="11">
        <f>+COUNTIF(F78:AJ78,"－")</f>
        <v>0</v>
      </c>
      <c r="AR78" s="11">
        <f>+COUNTIF(F78:AJ78,"外")</f>
        <v>0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55"/>
      <c r="AH79" s="55"/>
      <c r="AI79" s="55"/>
      <c r="AJ79" s="55"/>
      <c r="AK79" s="13">
        <f t="shared" si="54"/>
        <v>0</v>
      </c>
      <c r="AL79" s="32">
        <f t="shared" si="55"/>
        <v>0</v>
      </c>
      <c r="AM79" s="32">
        <f t="shared" si="56"/>
        <v>0</v>
      </c>
      <c r="AN79" s="143" t="str">
        <f t="shared" si="57"/>
        <v/>
      </c>
      <c r="AO79" s="252"/>
      <c r="AP79" s="66"/>
      <c r="AQ79" s="11">
        <f>+COUNTIF(F79:AJ79,"－")</f>
        <v>0</v>
      </c>
      <c r="AR79" s="11">
        <f t="shared" ref="AR79:AR82" si="58">+COUNTIF(F79:AJ79,"外")</f>
        <v>0</v>
      </c>
    </row>
    <row r="80" spans="2:44" s="86" customFormat="1" x14ac:dyDescent="0.15">
      <c r="B80" s="232"/>
      <c r="C80" s="235"/>
      <c r="D80" s="19" t="s">
        <v>61</v>
      </c>
      <c r="E80" s="120"/>
      <c r="F80" s="5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55"/>
      <c r="AI80" s="55"/>
      <c r="AJ80" s="55"/>
      <c r="AK80" s="13">
        <f t="shared" si="54"/>
        <v>0</v>
      </c>
      <c r="AL80" s="32">
        <f t="shared" si="55"/>
        <v>0</v>
      </c>
      <c r="AM80" s="32">
        <f t="shared" si="56"/>
        <v>0</v>
      </c>
      <c r="AN80" s="143" t="str">
        <f t="shared" si="57"/>
        <v/>
      </c>
      <c r="AO80" s="252"/>
      <c r="AP80" s="66"/>
      <c r="AQ80" s="11">
        <f>+COUNTIF(F80:AJ80,"－")</f>
        <v>0</v>
      </c>
      <c r="AR80" s="11">
        <f t="shared" si="58"/>
        <v>0</v>
      </c>
    </row>
    <row r="81" spans="2:44" s="86" customFormat="1" x14ac:dyDescent="0.15">
      <c r="B81" s="232"/>
      <c r="C81" s="235"/>
      <c r="D81" s="19" t="s">
        <v>62</v>
      </c>
      <c r="E81" s="100"/>
      <c r="F81" s="5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13">
        <f t="shared" si="54"/>
        <v>0</v>
      </c>
      <c r="AL81" s="32">
        <f>IF(D81="","",AQ81+AR81)</f>
        <v>0</v>
      </c>
      <c r="AM81" s="32">
        <f t="shared" si="56"/>
        <v>0</v>
      </c>
      <c r="AN81" s="143" t="str">
        <f t="shared" si="57"/>
        <v/>
      </c>
      <c r="AO81" s="252"/>
      <c r="AP81" s="66"/>
      <c r="AQ81" s="11">
        <f t="shared" ref="AQ81:AQ82" si="59">+COUNTIF(F81:AJ81,"－")</f>
        <v>0</v>
      </c>
      <c r="AR81" s="11">
        <f t="shared" si="58"/>
        <v>0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54"/>
        <v>0</v>
      </c>
      <c r="AL82" s="32">
        <f t="shared" si="55"/>
        <v>0</v>
      </c>
      <c r="AM82" s="57">
        <f t="shared" si="56"/>
        <v>0</v>
      </c>
      <c r="AN82" s="143" t="str">
        <f t="shared" si="57"/>
        <v/>
      </c>
      <c r="AO82" s="252"/>
      <c r="AP82" s="66"/>
      <c r="AQ82" s="11">
        <f t="shared" si="59"/>
        <v>0</v>
      </c>
      <c r="AR82" s="11">
        <f t="shared" si="58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64"/>
      <c r="AM83" s="165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3">
        <f>IF(D84="","",COUNT($F$74:$AJ$74)-AL84)</f>
        <v>0</v>
      </c>
      <c r="AL84" s="32">
        <f>IF(D84="","",AQ84+AR84)</f>
        <v>0</v>
      </c>
      <c r="AM84" s="32">
        <f>IF(D84="","",COUNTIF(F84:AJ84,"休"))</f>
        <v>0</v>
      </c>
      <c r="AN84" s="143" t="str">
        <f>IF(D84="","",IFERROR(ROUND(AM84/AK84,3),""))</f>
        <v/>
      </c>
      <c r="AO84" s="252"/>
      <c r="AP84" s="66"/>
      <c r="AQ84" s="11">
        <f>+COUNTIF(F84:AJ84,"－")</f>
        <v>0</v>
      </c>
      <c r="AR84" s="11">
        <f>+COUNTIF(F84:AJ84,"外")</f>
        <v>0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/>
      <c r="K85" s="96"/>
      <c r="L85" s="96"/>
      <c r="M85" s="96"/>
      <c r="N85" s="96"/>
      <c r="O85" s="96"/>
      <c r="P85" s="96"/>
      <c r="Q85" s="21"/>
      <c r="R85" s="21"/>
      <c r="S85" s="96"/>
      <c r="T85" s="96"/>
      <c r="U85" s="96"/>
      <c r="V85" s="21"/>
      <c r="W85" s="21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13">
        <f t="shared" ref="AK85:AK87" si="60">IF(D85="","",COUNT($F$74:$AJ$74)-AL85)</f>
        <v>0</v>
      </c>
      <c r="AL85" s="32">
        <f t="shared" ref="AL85:AL87" si="61">IF(D85="","",AQ85+AR85)</f>
        <v>0</v>
      </c>
      <c r="AM85" s="32">
        <f t="shared" ref="AM85:AM87" si="62">IF(D85="","",COUNTIF(F85:AJ85,"休"))</f>
        <v>0</v>
      </c>
      <c r="AN85" s="143" t="str">
        <f t="shared" ref="AN85:AN87" si="63">IF(D85="","",IFERROR(ROUND(AM85/AK85,3),""))</f>
        <v/>
      </c>
      <c r="AO85" s="252"/>
      <c r="AP85" s="66"/>
      <c r="AQ85" s="11">
        <f>+COUNTIF(F85:AJ85,"－")</f>
        <v>0</v>
      </c>
      <c r="AR85" s="11">
        <f>+COUNTIF(F85:AJ85,"外")</f>
        <v>0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60"/>
        <v/>
      </c>
      <c r="AL86" s="32" t="str">
        <f t="shared" si="61"/>
        <v/>
      </c>
      <c r="AM86" s="32" t="str">
        <f t="shared" si="62"/>
        <v/>
      </c>
      <c r="AN86" s="143" t="str">
        <f t="shared" si="63"/>
        <v/>
      </c>
      <c r="AO86" s="252"/>
      <c r="AP86" s="66"/>
      <c r="AQ86" s="11">
        <f>+COUNTIF(F86:AJ86,"－")</f>
        <v>0</v>
      </c>
      <c r="AR86" s="11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60"/>
        <v/>
      </c>
      <c r="AL87" s="32" t="str">
        <f t="shared" si="61"/>
        <v/>
      </c>
      <c r="AM87" s="32" t="str">
        <f t="shared" si="62"/>
        <v/>
      </c>
      <c r="AN87" s="143" t="str">
        <f t="shared" si="63"/>
        <v/>
      </c>
      <c r="AO87" s="252"/>
      <c r="AP87" s="66"/>
      <c r="AQ87" s="11">
        <f>+COUNTIF(F87:AJ87,"－")</f>
        <v>0</v>
      </c>
      <c r="AR87" s="11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64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/>
      <c r="H89" s="18"/>
      <c r="I89" s="34"/>
      <c r="J89" s="34"/>
      <c r="K89" s="18"/>
      <c r="L89" s="18"/>
      <c r="M89" s="18"/>
      <c r="N89" s="18"/>
      <c r="O89" s="34"/>
      <c r="P89" s="34"/>
      <c r="Q89" s="18"/>
      <c r="R89" s="18"/>
      <c r="S89" s="18"/>
      <c r="T89" s="18"/>
      <c r="U89" s="34"/>
      <c r="V89" s="34"/>
      <c r="W89" s="18"/>
      <c r="X89" s="18"/>
      <c r="Y89" s="18"/>
      <c r="Z89" s="18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3">
        <f>IF(D89="","",COUNT($F$74:$AJ$74)-AL89)</f>
        <v>0</v>
      </c>
      <c r="AL89" s="32">
        <f>IF(D89="","",AQ89+AR89)</f>
        <v>0</v>
      </c>
      <c r="AM89" s="32">
        <f>IF(D89="","",COUNTIF(F89:AJ89,"休"))</f>
        <v>0</v>
      </c>
      <c r="AN89" s="143" t="str">
        <f>IF(D89="","",IFERROR(ROUND(AM89/AK89,3),""))</f>
        <v/>
      </c>
      <c r="AO89" s="252"/>
      <c r="AP89" s="66"/>
      <c r="AQ89" s="11">
        <f>+COUNTIF(F89:AJ89,"－")</f>
        <v>0</v>
      </c>
      <c r="AR89" s="11">
        <f>+COUNTIF(F89:AJ89,"外")</f>
        <v>0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64">IF(D90="","",COUNTIF(F90:AJ90,"休"))</f>
        <v/>
      </c>
      <c r="AN90" s="143" t="str">
        <f t="shared" ref="AN90:AN92" si="65">IF(D90="","",IFERROR(ROUND(AM90/AK90,3),""))</f>
        <v/>
      </c>
      <c r="AO90" s="252"/>
      <c r="AP90" s="66"/>
      <c r="AQ90" s="11">
        <f>+COUNTIF(F90:AJ90,"－")</f>
        <v>0</v>
      </c>
      <c r="AR90" s="11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66">IF(D91="","",AQ91+AR91)</f>
        <v/>
      </c>
      <c r="AM91" s="32" t="str">
        <f t="shared" si="64"/>
        <v/>
      </c>
      <c r="AN91" s="143" t="str">
        <f t="shared" si="65"/>
        <v/>
      </c>
      <c r="AO91" s="252"/>
      <c r="AP91" s="66"/>
      <c r="AQ91" s="11">
        <f>+COUNTIF(F91:AJ91,"－")</f>
        <v>0</v>
      </c>
      <c r="AR91" s="11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67">IF(D92="","",COUNT($F$74:$AJ$74)-AL92)</f>
        <v/>
      </c>
      <c r="AL92" s="57" t="str">
        <f t="shared" si="66"/>
        <v/>
      </c>
      <c r="AM92" s="57" t="str">
        <f t="shared" si="64"/>
        <v/>
      </c>
      <c r="AN92" s="143" t="str">
        <f t="shared" si="65"/>
        <v/>
      </c>
      <c r="AO92" s="253"/>
      <c r="AP92" s="66"/>
      <c r="AQ92" s="11">
        <f>+COUNTIF(F92:AJ92,"－")</f>
        <v>0</v>
      </c>
      <c r="AR92" s="11">
        <f>+COUNTIF(F92:AJ92,"外")</f>
        <v>0</v>
      </c>
    </row>
    <row r="93" spans="2:44" ht="14.25" thickBot="1" x14ac:dyDescent="0.2">
      <c r="B93" s="27"/>
      <c r="C93" s="16"/>
      <c r="D93" s="102"/>
      <c r="E93" s="12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128"/>
      <c r="AN93" s="160" t="s">
        <v>54</v>
      </c>
      <c r="AO93" s="144" t="e">
        <f>IF(AO77&gt;=0.285,"OK","NG")</f>
        <v>#DIV/0!</v>
      </c>
      <c r="AQ93" s="128"/>
      <c r="AR93" s="128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64" t="e">
        <f>YEAR(F98)</f>
        <v>#VALUE!</v>
      </c>
      <c r="G95" s="64" t="e">
        <f>MONTH(F98)</f>
        <v>#VALUE!</v>
      </c>
    </row>
    <row r="96" spans="2:44" x14ac:dyDescent="0.15">
      <c r="B96" s="239"/>
      <c r="C96" s="240"/>
      <c r="D96" s="241"/>
      <c r="E96" s="68" t="s">
        <v>51</v>
      </c>
      <c r="F96" s="218" t="e">
        <f>F98</f>
        <v>#VALUE!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 t="e">
        <f>DATE($F95,$G95,1)</f>
        <v>#VALUE!</v>
      </c>
      <c r="G97" s="84" t="e">
        <f t="shared" ref="G97:AJ97" si="68">F97+1</f>
        <v>#VALUE!</v>
      </c>
      <c r="H97" s="84" t="e">
        <f t="shared" si="68"/>
        <v>#VALUE!</v>
      </c>
      <c r="I97" s="84" t="e">
        <f t="shared" si="68"/>
        <v>#VALUE!</v>
      </c>
      <c r="J97" s="84" t="e">
        <f t="shared" si="68"/>
        <v>#VALUE!</v>
      </c>
      <c r="K97" s="84" t="e">
        <f t="shared" si="68"/>
        <v>#VALUE!</v>
      </c>
      <c r="L97" s="84" t="e">
        <f t="shared" si="68"/>
        <v>#VALUE!</v>
      </c>
      <c r="M97" s="84" t="e">
        <f t="shared" si="68"/>
        <v>#VALUE!</v>
      </c>
      <c r="N97" s="84" t="e">
        <f t="shared" si="68"/>
        <v>#VALUE!</v>
      </c>
      <c r="O97" s="84" t="e">
        <f t="shared" si="68"/>
        <v>#VALUE!</v>
      </c>
      <c r="P97" s="84" t="e">
        <f t="shared" si="68"/>
        <v>#VALUE!</v>
      </c>
      <c r="Q97" s="84" t="e">
        <f t="shared" si="68"/>
        <v>#VALUE!</v>
      </c>
      <c r="R97" s="84" t="e">
        <f t="shared" si="68"/>
        <v>#VALUE!</v>
      </c>
      <c r="S97" s="84" t="e">
        <f t="shared" si="68"/>
        <v>#VALUE!</v>
      </c>
      <c r="T97" s="84" t="e">
        <f t="shared" si="68"/>
        <v>#VALUE!</v>
      </c>
      <c r="U97" s="84" t="e">
        <f t="shared" si="68"/>
        <v>#VALUE!</v>
      </c>
      <c r="V97" s="84" t="e">
        <f t="shared" si="68"/>
        <v>#VALUE!</v>
      </c>
      <c r="W97" s="84" t="e">
        <f t="shared" si="68"/>
        <v>#VALUE!</v>
      </c>
      <c r="X97" s="84" t="e">
        <f t="shared" si="68"/>
        <v>#VALUE!</v>
      </c>
      <c r="Y97" s="84" t="e">
        <f t="shared" si="68"/>
        <v>#VALUE!</v>
      </c>
      <c r="Z97" s="84" t="e">
        <f t="shared" si="68"/>
        <v>#VALUE!</v>
      </c>
      <c r="AA97" s="84" t="e">
        <f t="shared" si="68"/>
        <v>#VALUE!</v>
      </c>
      <c r="AB97" s="84" t="e">
        <f t="shared" si="68"/>
        <v>#VALUE!</v>
      </c>
      <c r="AC97" s="84" t="e">
        <f t="shared" si="68"/>
        <v>#VALUE!</v>
      </c>
      <c r="AD97" s="84" t="e">
        <f t="shared" si="68"/>
        <v>#VALUE!</v>
      </c>
      <c r="AE97" s="84" t="e">
        <f t="shared" si="68"/>
        <v>#VALUE!</v>
      </c>
      <c r="AF97" s="84" t="e">
        <f t="shared" si="68"/>
        <v>#VALUE!</v>
      </c>
      <c r="AG97" s="84" t="e">
        <f t="shared" si="68"/>
        <v>#VALUE!</v>
      </c>
      <c r="AH97" s="84" t="e">
        <f t="shared" si="68"/>
        <v>#VALUE!</v>
      </c>
      <c r="AI97" s="84" t="e">
        <f t="shared" si="68"/>
        <v>#VALUE!</v>
      </c>
      <c r="AJ97" s="84" t="e">
        <f t="shared" si="68"/>
        <v>#VALUE!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 t="e">
        <f>IF(EDATE(F73,1)&gt;$F$7,"",EDATE(F73,1))</f>
        <v>#VALUE!</v>
      </c>
      <c r="G98" s="84" t="e">
        <f t="shared" ref="G98:AJ98" si="69">IF(G97&gt;$F$7,"",IF(F98=EOMONTH(DATE($F95,$G95,1),0),"",IF(F98="","",F98+1)))</f>
        <v>#VALUE!</v>
      </c>
      <c r="H98" s="84" t="e">
        <f t="shared" si="69"/>
        <v>#VALUE!</v>
      </c>
      <c r="I98" s="84" t="e">
        <f t="shared" si="69"/>
        <v>#VALUE!</v>
      </c>
      <c r="J98" s="84" t="e">
        <f t="shared" si="69"/>
        <v>#VALUE!</v>
      </c>
      <c r="K98" s="84" t="e">
        <f t="shared" si="69"/>
        <v>#VALUE!</v>
      </c>
      <c r="L98" s="84" t="e">
        <f t="shared" si="69"/>
        <v>#VALUE!</v>
      </c>
      <c r="M98" s="84" t="e">
        <f t="shared" si="69"/>
        <v>#VALUE!</v>
      </c>
      <c r="N98" s="84" t="e">
        <f t="shared" si="69"/>
        <v>#VALUE!</v>
      </c>
      <c r="O98" s="84" t="e">
        <f t="shared" si="69"/>
        <v>#VALUE!</v>
      </c>
      <c r="P98" s="84" t="e">
        <f t="shared" si="69"/>
        <v>#VALUE!</v>
      </c>
      <c r="Q98" s="84" t="e">
        <f t="shared" si="69"/>
        <v>#VALUE!</v>
      </c>
      <c r="R98" s="84" t="e">
        <f t="shared" si="69"/>
        <v>#VALUE!</v>
      </c>
      <c r="S98" s="84" t="e">
        <f t="shared" si="69"/>
        <v>#VALUE!</v>
      </c>
      <c r="T98" s="84" t="e">
        <f t="shared" si="69"/>
        <v>#VALUE!</v>
      </c>
      <c r="U98" s="84" t="e">
        <f t="shared" si="69"/>
        <v>#VALUE!</v>
      </c>
      <c r="V98" s="84" t="e">
        <f t="shared" si="69"/>
        <v>#VALUE!</v>
      </c>
      <c r="W98" s="84" t="e">
        <f t="shared" si="69"/>
        <v>#VALUE!</v>
      </c>
      <c r="X98" s="84" t="e">
        <f t="shared" si="69"/>
        <v>#VALUE!</v>
      </c>
      <c r="Y98" s="84" t="e">
        <f t="shared" si="69"/>
        <v>#VALUE!</v>
      </c>
      <c r="Z98" s="84" t="e">
        <f t="shared" si="69"/>
        <v>#VALUE!</v>
      </c>
      <c r="AA98" s="84" t="e">
        <f t="shared" si="69"/>
        <v>#VALUE!</v>
      </c>
      <c r="AB98" s="84" t="e">
        <f t="shared" si="69"/>
        <v>#VALUE!</v>
      </c>
      <c r="AC98" s="84" t="e">
        <f t="shared" si="69"/>
        <v>#VALUE!</v>
      </c>
      <c r="AD98" s="84" t="e">
        <f t="shared" si="69"/>
        <v>#VALUE!</v>
      </c>
      <c r="AE98" s="84" t="e">
        <f t="shared" si="69"/>
        <v>#VALUE!</v>
      </c>
      <c r="AF98" s="84" t="e">
        <f t="shared" si="69"/>
        <v>#VALUE!</v>
      </c>
      <c r="AG98" s="84" t="e">
        <f t="shared" si="69"/>
        <v>#VALUE!</v>
      </c>
      <c r="AH98" s="84" t="e">
        <f t="shared" si="69"/>
        <v>#VALUE!</v>
      </c>
      <c r="AI98" s="84" t="e">
        <f t="shared" si="69"/>
        <v>#VALUE!</v>
      </c>
      <c r="AJ98" s="84" t="e">
        <f t="shared" si="69"/>
        <v>#VALUE!</v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/>
      </c>
      <c r="G99" s="85" t="str">
        <f t="shared" ref="G99:AJ99" si="70">IFERROR(TEXT(WEEKDAY(+G98),"aaa"),"")</f>
        <v/>
      </c>
      <c r="H99" s="85" t="str">
        <f t="shared" si="70"/>
        <v/>
      </c>
      <c r="I99" s="85" t="str">
        <f t="shared" si="70"/>
        <v/>
      </c>
      <c r="J99" s="85" t="str">
        <f t="shared" si="70"/>
        <v/>
      </c>
      <c r="K99" s="85" t="str">
        <f t="shared" si="70"/>
        <v/>
      </c>
      <c r="L99" s="85" t="str">
        <f t="shared" si="70"/>
        <v/>
      </c>
      <c r="M99" s="85" t="str">
        <f t="shared" si="70"/>
        <v/>
      </c>
      <c r="N99" s="85" t="str">
        <f t="shared" si="70"/>
        <v/>
      </c>
      <c r="O99" s="85" t="str">
        <f t="shared" si="70"/>
        <v/>
      </c>
      <c r="P99" s="85" t="str">
        <f t="shared" si="70"/>
        <v/>
      </c>
      <c r="Q99" s="85" t="str">
        <f t="shared" si="70"/>
        <v/>
      </c>
      <c r="R99" s="85" t="str">
        <f t="shared" si="70"/>
        <v/>
      </c>
      <c r="S99" s="85" t="str">
        <f t="shared" si="70"/>
        <v/>
      </c>
      <c r="T99" s="85" t="str">
        <f t="shared" si="70"/>
        <v/>
      </c>
      <c r="U99" s="85" t="str">
        <f t="shared" si="70"/>
        <v/>
      </c>
      <c r="V99" s="85" t="str">
        <f t="shared" si="70"/>
        <v/>
      </c>
      <c r="W99" s="85" t="str">
        <f t="shared" si="70"/>
        <v/>
      </c>
      <c r="X99" s="85" t="str">
        <f t="shared" si="70"/>
        <v/>
      </c>
      <c r="Y99" s="85" t="str">
        <f t="shared" si="70"/>
        <v/>
      </c>
      <c r="Z99" s="85" t="str">
        <f t="shared" si="70"/>
        <v/>
      </c>
      <c r="AA99" s="85" t="str">
        <f t="shared" si="70"/>
        <v/>
      </c>
      <c r="AB99" s="85" t="str">
        <f t="shared" si="70"/>
        <v/>
      </c>
      <c r="AC99" s="85" t="str">
        <f t="shared" si="70"/>
        <v/>
      </c>
      <c r="AD99" s="85" t="str">
        <f t="shared" si="70"/>
        <v/>
      </c>
      <c r="AE99" s="85" t="str">
        <f t="shared" si="70"/>
        <v/>
      </c>
      <c r="AF99" s="85" t="str">
        <f t="shared" si="70"/>
        <v/>
      </c>
      <c r="AG99" s="85" t="str">
        <f t="shared" si="70"/>
        <v/>
      </c>
      <c r="AH99" s="85" t="str">
        <f t="shared" si="70"/>
        <v/>
      </c>
      <c r="AI99" s="85" t="str">
        <f t="shared" si="70"/>
        <v/>
      </c>
      <c r="AJ99" s="85" t="str">
        <f t="shared" si="70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59" t="s">
        <v>37</v>
      </c>
      <c r="AO100" s="170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/>
      <c r="G101" s="18"/>
      <c r="H101" s="18"/>
      <c r="I101" s="1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54"/>
      <c r="AJ101" s="54"/>
      <c r="AK101" s="13">
        <f>IF(D101="","",COUNT($F$98:$AJ$98)-AL101)</f>
        <v>0</v>
      </c>
      <c r="AL101" s="32">
        <f>IF(D101="","",AQ101+AR101)</f>
        <v>0</v>
      </c>
      <c r="AM101" s="32">
        <f>IF(D101="","",COUNTIF(F101:AJ101,"休"))</f>
        <v>0</v>
      </c>
      <c r="AN101" s="143" t="str">
        <f>IF(D101="","",IFERROR(ROUND(AM101/AK101,3),""))</f>
        <v/>
      </c>
      <c r="AO101" s="251" t="e">
        <f>ROUND(AVERAGE(AN101:AN116),3)</f>
        <v>#DIV/0!</v>
      </c>
      <c r="AP101" s="66"/>
      <c r="AQ101" s="11">
        <f>+COUNTIF(F101:AJ101,"－")</f>
        <v>0</v>
      </c>
      <c r="AR101" s="11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/>
      <c r="K102" s="21"/>
      <c r="L102" s="96"/>
      <c r="M102" s="96"/>
      <c r="N102" s="96"/>
      <c r="O102" s="96"/>
      <c r="P102" s="96"/>
      <c r="Q102" s="21"/>
      <c r="R102" s="21"/>
      <c r="S102" s="96"/>
      <c r="T102" s="96"/>
      <c r="U102" s="96"/>
      <c r="V102" s="96"/>
      <c r="W102" s="96"/>
      <c r="X102" s="21"/>
      <c r="Y102" s="21"/>
      <c r="Z102" s="96"/>
      <c r="AA102" s="96"/>
      <c r="AB102" s="96"/>
      <c r="AC102" s="96"/>
      <c r="AD102" s="96"/>
      <c r="AE102" s="21"/>
      <c r="AF102" s="21"/>
      <c r="AG102" s="187"/>
      <c r="AH102" s="96"/>
      <c r="AI102" s="87"/>
      <c r="AJ102" s="55"/>
      <c r="AK102" s="13">
        <f t="shared" ref="AK102:AK106" si="71">IF(D102="","",COUNT($F$98:$AJ$98)-AL102)</f>
        <v>0</v>
      </c>
      <c r="AL102" s="32">
        <f t="shared" ref="AL102:AL106" si="72">IF(D102="","",AQ102+AR102)</f>
        <v>0</v>
      </c>
      <c r="AM102" s="32">
        <f t="shared" ref="AM102:AM106" si="73">IF(D102="","",COUNTIF(F102:AJ102,"休"))</f>
        <v>0</v>
      </c>
      <c r="AN102" s="143" t="str">
        <f t="shared" ref="AN102:AN106" si="74">IF(D102="","",IFERROR(ROUND(AM102/AK102,3),""))</f>
        <v/>
      </c>
      <c r="AO102" s="252"/>
      <c r="AP102" s="66"/>
      <c r="AQ102" s="11">
        <f>+COUNTIF(F102:AJ102,"－")</f>
        <v>0</v>
      </c>
      <c r="AR102" s="11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55"/>
      <c r="AH103" s="55"/>
      <c r="AI103" s="55"/>
      <c r="AJ103" s="55"/>
      <c r="AK103" s="13">
        <f t="shared" si="71"/>
        <v>0</v>
      </c>
      <c r="AL103" s="32">
        <f t="shared" si="72"/>
        <v>0</v>
      </c>
      <c r="AM103" s="32">
        <f t="shared" si="73"/>
        <v>0</v>
      </c>
      <c r="AN103" s="143" t="str">
        <f t="shared" si="74"/>
        <v/>
      </c>
      <c r="AO103" s="252"/>
      <c r="AP103" s="66"/>
      <c r="AQ103" s="11">
        <f>+COUNTIF(F103:AJ103,"－")</f>
        <v>0</v>
      </c>
      <c r="AR103" s="11">
        <f t="shared" ref="AR103:AR106" si="75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20"/>
      <c r="F104" s="58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55"/>
      <c r="AI104" s="55"/>
      <c r="AJ104" s="55"/>
      <c r="AK104" s="13">
        <f t="shared" si="71"/>
        <v>0</v>
      </c>
      <c r="AL104" s="32">
        <f t="shared" si="72"/>
        <v>0</v>
      </c>
      <c r="AM104" s="32">
        <f t="shared" si="73"/>
        <v>0</v>
      </c>
      <c r="AN104" s="143" t="str">
        <f t="shared" si="74"/>
        <v/>
      </c>
      <c r="AO104" s="252"/>
      <c r="AP104" s="66"/>
      <c r="AQ104" s="11">
        <f>+COUNTIF(F104:AJ104,"－")</f>
        <v>0</v>
      </c>
      <c r="AR104" s="11">
        <f t="shared" si="75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13">
        <f t="shared" si="71"/>
        <v>0</v>
      </c>
      <c r="AL105" s="32">
        <f t="shared" si="72"/>
        <v>0</v>
      </c>
      <c r="AM105" s="32">
        <f t="shared" si="73"/>
        <v>0</v>
      </c>
      <c r="AN105" s="143" t="str">
        <f t="shared" si="74"/>
        <v/>
      </c>
      <c r="AO105" s="252"/>
      <c r="AP105" s="66"/>
      <c r="AQ105" s="11">
        <f t="shared" ref="AQ105:AQ106" si="76">+COUNTIF(F105:AJ105,"－")</f>
        <v>0</v>
      </c>
      <c r="AR105" s="11">
        <f t="shared" si="75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71"/>
        <v>0</v>
      </c>
      <c r="AL106" s="32">
        <f t="shared" si="72"/>
        <v>0</v>
      </c>
      <c r="AM106" s="57">
        <f t="shared" si="73"/>
        <v>0</v>
      </c>
      <c r="AN106" s="143" t="str">
        <f t="shared" si="74"/>
        <v/>
      </c>
      <c r="AO106" s="252"/>
      <c r="AP106" s="66"/>
      <c r="AQ106" s="11">
        <f t="shared" si="76"/>
        <v>0</v>
      </c>
      <c r="AR106" s="11">
        <f t="shared" si="75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64"/>
      <c r="AM107" s="165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3">
        <f>IF(D108="","",COUNT($F$98:$AJ$98)-AL108)</f>
        <v>0</v>
      </c>
      <c r="AL108" s="32">
        <f>IF(D108="","",AQ108+AR108)</f>
        <v>0</v>
      </c>
      <c r="AM108" s="32">
        <f>IF(D108="","",COUNTIF(F108:AJ108,"休"))</f>
        <v>0</v>
      </c>
      <c r="AN108" s="143" t="str">
        <f>IF(D108="","",IFERROR(ROUND(AM108/AK108,3),""))</f>
        <v/>
      </c>
      <c r="AO108" s="252"/>
      <c r="AP108" s="66"/>
      <c r="AQ108" s="11">
        <f>+COUNTIF(F108:AJ108,"－")</f>
        <v>0</v>
      </c>
      <c r="AR108" s="11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/>
      <c r="H109" s="21"/>
      <c r="I109" s="21"/>
      <c r="J109" s="96"/>
      <c r="K109" s="96"/>
      <c r="L109" s="96"/>
      <c r="M109" s="96"/>
      <c r="N109" s="96"/>
      <c r="O109" s="21"/>
      <c r="P109" s="21"/>
      <c r="Q109" s="21"/>
      <c r="R109" s="21"/>
      <c r="S109" s="96"/>
      <c r="T109" s="96"/>
      <c r="U109" s="96"/>
      <c r="V109" s="21"/>
      <c r="W109" s="21"/>
      <c r="X109" s="96"/>
      <c r="Y109" s="96"/>
      <c r="Z109" s="96"/>
      <c r="AA109" s="96"/>
      <c r="AB109" s="96"/>
      <c r="AC109" s="21"/>
      <c r="AD109" s="21"/>
      <c r="AE109" s="96"/>
      <c r="AF109" s="96"/>
      <c r="AG109" s="96"/>
      <c r="AH109" s="96"/>
      <c r="AI109" s="96"/>
      <c r="AJ109" s="96"/>
      <c r="AK109" s="13">
        <f t="shared" ref="AK109:AK111" si="77">IF(D109="","",COUNT($F$98:$AJ$98)-AL109)</f>
        <v>0</v>
      </c>
      <c r="AL109" s="32">
        <f t="shared" ref="AL109:AL111" si="78">IF(D109="","",AQ109+AR109)</f>
        <v>0</v>
      </c>
      <c r="AM109" s="32">
        <f t="shared" ref="AM109:AM111" si="79">IF(D109="","",COUNTIF(F109:AJ109,"休"))</f>
        <v>0</v>
      </c>
      <c r="AN109" s="143" t="str">
        <f t="shared" ref="AN109:AN111" si="80">IF(D109="","",IFERROR(ROUND(AM109/AK109,3),""))</f>
        <v/>
      </c>
      <c r="AO109" s="252"/>
      <c r="AP109" s="66"/>
      <c r="AQ109" s="11">
        <f>+COUNTIF(F109:AJ109,"－")</f>
        <v>0</v>
      </c>
      <c r="AR109" s="11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77"/>
        <v/>
      </c>
      <c r="AL110" s="32" t="str">
        <f t="shared" si="78"/>
        <v/>
      </c>
      <c r="AM110" s="32" t="str">
        <f t="shared" si="79"/>
        <v/>
      </c>
      <c r="AN110" s="143" t="str">
        <f t="shared" si="80"/>
        <v/>
      </c>
      <c r="AO110" s="252"/>
      <c r="AP110" s="66"/>
      <c r="AQ110" s="11">
        <f>+COUNTIF(F110:AJ110,"－")</f>
        <v>0</v>
      </c>
      <c r="AR110" s="11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77"/>
        <v/>
      </c>
      <c r="AL111" s="32" t="str">
        <f t="shared" si="78"/>
        <v/>
      </c>
      <c r="AM111" s="32" t="str">
        <f t="shared" si="79"/>
        <v/>
      </c>
      <c r="AN111" s="143" t="str">
        <f t="shared" si="80"/>
        <v/>
      </c>
      <c r="AO111" s="252"/>
      <c r="AP111" s="66"/>
      <c r="AQ111" s="11">
        <f>+COUNTIF(F111:AJ111,"－")</f>
        <v>0</v>
      </c>
      <c r="AR111" s="11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64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/>
      <c r="G113" s="18"/>
      <c r="H113" s="18"/>
      <c r="I113" s="34"/>
      <c r="J113" s="34"/>
      <c r="K113" s="18"/>
      <c r="L113" s="18"/>
      <c r="M113" s="18"/>
      <c r="N113" s="18"/>
      <c r="O113" s="34"/>
      <c r="P113" s="34"/>
      <c r="Q113" s="18"/>
      <c r="R113" s="18"/>
      <c r="S113" s="18"/>
      <c r="T113" s="18"/>
      <c r="U113" s="34"/>
      <c r="V113" s="18"/>
      <c r="W113" s="34"/>
      <c r="X113" s="34"/>
      <c r="Y113" s="18"/>
      <c r="Z113" s="18"/>
      <c r="AA113" s="18"/>
      <c r="AB113" s="18"/>
      <c r="AC113" s="34"/>
      <c r="AD113" s="18"/>
      <c r="AE113" s="34"/>
      <c r="AF113" s="34"/>
      <c r="AG113" s="18"/>
      <c r="AH113" s="18"/>
      <c r="AI113" s="18"/>
      <c r="AJ113" s="18"/>
      <c r="AK113" s="13">
        <f>IF(D113="","",COUNT($F$98:$AJ$98)-AL113)</f>
        <v>0</v>
      </c>
      <c r="AL113" s="32">
        <f>IF(D113="","",AQ113+AR113)</f>
        <v>0</v>
      </c>
      <c r="AM113" s="32">
        <f>IF(D113="","",COUNTIF(F113:AJ113,"休"))</f>
        <v>0</v>
      </c>
      <c r="AN113" s="143" t="str">
        <f>IF(D113="","",IFERROR(ROUND(AM113/AK113,3),""))</f>
        <v/>
      </c>
      <c r="AO113" s="252"/>
      <c r="AP113" s="66"/>
      <c r="AQ113" s="11">
        <f>+COUNTIF(F113:AJ113,"－")</f>
        <v>0</v>
      </c>
      <c r="AR113" s="11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81">IF(D114="","",COUNT($F$98:$AJ$98)-AL114)</f>
        <v/>
      </c>
      <c r="AL114" s="32" t="str">
        <f t="shared" ref="AL114:AL116" si="82">IF(D114="","",AQ114+AR114)</f>
        <v/>
      </c>
      <c r="AM114" s="32" t="str">
        <f t="shared" ref="AM114:AM116" si="83">IF(D114="","",COUNTIF(F114:AJ114,"休"))</f>
        <v/>
      </c>
      <c r="AN114" s="143" t="str">
        <f t="shared" ref="AN114:AN116" si="84">IF(D114="","",IFERROR(ROUND(AM114/AK114,3),""))</f>
        <v/>
      </c>
      <c r="AO114" s="252"/>
      <c r="AP114" s="66"/>
      <c r="AQ114" s="11">
        <f>+COUNTIF(F114:AJ114,"－")</f>
        <v>0</v>
      </c>
      <c r="AR114" s="11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81"/>
        <v/>
      </c>
      <c r="AL115" s="32" t="str">
        <f t="shared" si="82"/>
        <v/>
      </c>
      <c r="AM115" s="32" t="str">
        <f t="shared" si="83"/>
        <v/>
      </c>
      <c r="AN115" s="143" t="str">
        <f t="shared" si="84"/>
        <v/>
      </c>
      <c r="AO115" s="252"/>
      <c r="AP115" s="66"/>
      <c r="AQ115" s="11">
        <f>+COUNTIF(F115:AJ115,"－")</f>
        <v>0</v>
      </c>
      <c r="AR115" s="11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81"/>
        <v/>
      </c>
      <c r="AL116" s="57" t="str">
        <f t="shared" si="82"/>
        <v/>
      </c>
      <c r="AM116" s="57" t="str">
        <f t="shared" si="83"/>
        <v/>
      </c>
      <c r="AN116" s="143" t="str">
        <f t="shared" si="84"/>
        <v/>
      </c>
      <c r="AO116" s="253"/>
      <c r="AP116" s="66"/>
      <c r="AQ116" s="11">
        <f>+COUNTIF(F116:AJ116,"－")</f>
        <v>0</v>
      </c>
      <c r="AR116" s="11">
        <f>+COUNTIF(F116:AJ116,"外")</f>
        <v>0</v>
      </c>
    </row>
    <row r="117" spans="2:44" ht="14.25" thickBot="1" x14ac:dyDescent="0.2">
      <c r="B117" s="27"/>
      <c r="C117" s="16"/>
      <c r="D117" s="102"/>
      <c r="E117" s="12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128"/>
      <c r="AN117" s="160" t="s">
        <v>54</v>
      </c>
      <c r="AO117" s="144" t="e">
        <f>IF(AO101&gt;=0.285,"OK","NG")</f>
        <v>#DIV/0!</v>
      </c>
      <c r="AQ117" s="128"/>
      <c r="AR117" s="128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64" t="e">
        <f>YEAR(F122)</f>
        <v>#VALUE!</v>
      </c>
      <c r="G119" s="64" t="e">
        <f>MONTH(F122)</f>
        <v>#VALUE!</v>
      </c>
    </row>
    <row r="120" spans="2:44" x14ac:dyDescent="0.15">
      <c r="B120" s="239"/>
      <c r="C120" s="240"/>
      <c r="D120" s="241"/>
      <c r="E120" s="68" t="s">
        <v>51</v>
      </c>
      <c r="F120" s="218" t="e">
        <f>F122</f>
        <v>#VALUE!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 t="e">
        <f>DATE($F119,$G119,1)</f>
        <v>#VALUE!</v>
      </c>
      <c r="G121" s="84" t="e">
        <f t="shared" ref="G121:AJ121" si="85">F121+1</f>
        <v>#VALUE!</v>
      </c>
      <c r="H121" s="84" t="e">
        <f t="shared" si="85"/>
        <v>#VALUE!</v>
      </c>
      <c r="I121" s="84" t="e">
        <f t="shared" si="85"/>
        <v>#VALUE!</v>
      </c>
      <c r="J121" s="84" t="e">
        <f t="shared" si="85"/>
        <v>#VALUE!</v>
      </c>
      <c r="K121" s="84" t="e">
        <f t="shared" si="85"/>
        <v>#VALUE!</v>
      </c>
      <c r="L121" s="84" t="e">
        <f t="shared" si="85"/>
        <v>#VALUE!</v>
      </c>
      <c r="M121" s="84" t="e">
        <f t="shared" si="85"/>
        <v>#VALUE!</v>
      </c>
      <c r="N121" s="84" t="e">
        <f t="shared" si="85"/>
        <v>#VALUE!</v>
      </c>
      <c r="O121" s="84" t="e">
        <f t="shared" si="85"/>
        <v>#VALUE!</v>
      </c>
      <c r="P121" s="84" t="e">
        <f t="shared" si="85"/>
        <v>#VALUE!</v>
      </c>
      <c r="Q121" s="84" t="e">
        <f t="shared" si="85"/>
        <v>#VALUE!</v>
      </c>
      <c r="R121" s="84" t="e">
        <f t="shared" si="85"/>
        <v>#VALUE!</v>
      </c>
      <c r="S121" s="84" t="e">
        <f t="shared" si="85"/>
        <v>#VALUE!</v>
      </c>
      <c r="T121" s="84" t="e">
        <f t="shared" si="85"/>
        <v>#VALUE!</v>
      </c>
      <c r="U121" s="84" t="e">
        <f t="shared" si="85"/>
        <v>#VALUE!</v>
      </c>
      <c r="V121" s="84" t="e">
        <f t="shared" si="85"/>
        <v>#VALUE!</v>
      </c>
      <c r="W121" s="84" t="e">
        <f t="shared" si="85"/>
        <v>#VALUE!</v>
      </c>
      <c r="X121" s="84" t="e">
        <f t="shared" si="85"/>
        <v>#VALUE!</v>
      </c>
      <c r="Y121" s="84" t="e">
        <f t="shared" si="85"/>
        <v>#VALUE!</v>
      </c>
      <c r="Z121" s="84" t="e">
        <f t="shared" si="85"/>
        <v>#VALUE!</v>
      </c>
      <c r="AA121" s="84" t="e">
        <f t="shared" si="85"/>
        <v>#VALUE!</v>
      </c>
      <c r="AB121" s="84" t="e">
        <f t="shared" si="85"/>
        <v>#VALUE!</v>
      </c>
      <c r="AC121" s="84" t="e">
        <f t="shared" si="85"/>
        <v>#VALUE!</v>
      </c>
      <c r="AD121" s="84" t="e">
        <f t="shared" si="85"/>
        <v>#VALUE!</v>
      </c>
      <c r="AE121" s="84" t="e">
        <f t="shared" si="85"/>
        <v>#VALUE!</v>
      </c>
      <c r="AF121" s="84" t="e">
        <f t="shared" si="85"/>
        <v>#VALUE!</v>
      </c>
      <c r="AG121" s="84" t="e">
        <f t="shared" si="85"/>
        <v>#VALUE!</v>
      </c>
      <c r="AH121" s="84" t="e">
        <f t="shared" si="85"/>
        <v>#VALUE!</v>
      </c>
      <c r="AI121" s="84" t="e">
        <f t="shared" si="85"/>
        <v>#VALUE!</v>
      </c>
      <c r="AJ121" s="84" t="e">
        <f t="shared" si="85"/>
        <v>#VALUE!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 t="e">
        <f>IF(EDATE(F97,1)&gt;$F$7,"",EDATE(F97,1))</f>
        <v>#VALUE!</v>
      </c>
      <c r="G122" s="84" t="e">
        <f t="shared" ref="G122:AJ122" si="86">IF(G121&gt;$F$7,"",IF(F122=EOMONTH(DATE($F119,$G119,1),0),"",IF(F122="","",F122+1)))</f>
        <v>#VALUE!</v>
      </c>
      <c r="H122" s="84" t="e">
        <f t="shared" si="86"/>
        <v>#VALUE!</v>
      </c>
      <c r="I122" s="84" t="e">
        <f t="shared" si="86"/>
        <v>#VALUE!</v>
      </c>
      <c r="J122" s="84" t="e">
        <f t="shared" si="86"/>
        <v>#VALUE!</v>
      </c>
      <c r="K122" s="84" t="e">
        <f t="shared" si="86"/>
        <v>#VALUE!</v>
      </c>
      <c r="L122" s="84" t="e">
        <f t="shared" si="86"/>
        <v>#VALUE!</v>
      </c>
      <c r="M122" s="84" t="e">
        <f t="shared" si="86"/>
        <v>#VALUE!</v>
      </c>
      <c r="N122" s="84" t="e">
        <f t="shared" si="86"/>
        <v>#VALUE!</v>
      </c>
      <c r="O122" s="84" t="e">
        <f t="shared" si="86"/>
        <v>#VALUE!</v>
      </c>
      <c r="P122" s="84" t="e">
        <f t="shared" si="86"/>
        <v>#VALUE!</v>
      </c>
      <c r="Q122" s="84" t="e">
        <f t="shared" si="86"/>
        <v>#VALUE!</v>
      </c>
      <c r="R122" s="84" t="e">
        <f t="shared" si="86"/>
        <v>#VALUE!</v>
      </c>
      <c r="S122" s="84" t="e">
        <f t="shared" si="86"/>
        <v>#VALUE!</v>
      </c>
      <c r="T122" s="84" t="e">
        <f t="shared" si="86"/>
        <v>#VALUE!</v>
      </c>
      <c r="U122" s="84" t="e">
        <f t="shared" si="86"/>
        <v>#VALUE!</v>
      </c>
      <c r="V122" s="84" t="e">
        <f t="shared" si="86"/>
        <v>#VALUE!</v>
      </c>
      <c r="W122" s="84" t="e">
        <f t="shared" si="86"/>
        <v>#VALUE!</v>
      </c>
      <c r="X122" s="84" t="e">
        <f t="shared" si="86"/>
        <v>#VALUE!</v>
      </c>
      <c r="Y122" s="84" t="e">
        <f t="shared" si="86"/>
        <v>#VALUE!</v>
      </c>
      <c r="Z122" s="84" t="e">
        <f t="shared" si="86"/>
        <v>#VALUE!</v>
      </c>
      <c r="AA122" s="84" t="e">
        <f t="shared" si="86"/>
        <v>#VALUE!</v>
      </c>
      <c r="AB122" s="84" t="e">
        <f t="shared" si="86"/>
        <v>#VALUE!</v>
      </c>
      <c r="AC122" s="84" t="e">
        <f t="shared" si="86"/>
        <v>#VALUE!</v>
      </c>
      <c r="AD122" s="84" t="e">
        <f t="shared" si="86"/>
        <v>#VALUE!</v>
      </c>
      <c r="AE122" s="84" t="e">
        <f t="shared" si="86"/>
        <v>#VALUE!</v>
      </c>
      <c r="AF122" s="84" t="e">
        <f t="shared" si="86"/>
        <v>#VALUE!</v>
      </c>
      <c r="AG122" s="84" t="e">
        <f t="shared" si="86"/>
        <v>#VALUE!</v>
      </c>
      <c r="AH122" s="84" t="e">
        <f t="shared" si="86"/>
        <v>#VALUE!</v>
      </c>
      <c r="AI122" s="84" t="e">
        <f t="shared" si="86"/>
        <v>#VALUE!</v>
      </c>
      <c r="AJ122" s="84" t="e">
        <f t="shared" si="86"/>
        <v>#VALUE!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/>
      </c>
      <c r="G123" s="85" t="str">
        <f t="shared" ref="G123:AJ123" si="87">IFERROR(TEXT(WEEKDAY(+G122),"aaa"),"")</f>
        <v/>
      </c>
      <c r="H123" s="85" t="str">
        <f t="shared" si="87"/>
        <v/>
      </c>
      <c r="I123" s="85" t="str">
        <f t="shared" si="87"/>
        <v/>
      </c>
      <c r="J123" s="85" t="str">
        <f t="shared" si="87"/>
        <v/>
      </c>
      <c r="K123" s="85" t="str">
        <f t="shared" si="87"/>
        <v/>
      </c>
      <c r="L123" s="85" t="str">
        <f t="shared" si="87"/>
        <v/>
      </c>
      <c r="M123" s="85" t="str">
        <f t="shared" si="87"/>
        <v/>
      </c>
      <c r="N123" s="85" t="str">
        <f t="shared" si="87"/>
        <v/>
      </c>
      <c r="O123" s="85" t="str">
        <f t="shared" si="87"/>
        <v/>
      </c>
      <c r="P123" s="85" t="str">
        <f t="shared" si="87"/>
        <v/>
      </c>
      <c r="Q123" s="85" t="str">
        <f t="shared" si="87"/>
        <v/>
      </c>
      <c r="R123" s="85" t="str">
        <f t="shared" si="87"/>
        <v/>
      </c>
      <c r="S123" s="85" t="str">
        <f t="shared" si="87"/>
        <v/>
      </c>
      <c r="T123" s="85" t="str">
        <f t="shared" si="87"/>
        <v/>
      </c>
      <c r="U123" s="85" t="str">
        <f t="shared" si="87"/>
        <v/>
      </c>
      <c r="V123" s="85" t="str">
        <f t="shared" si="87"/>
        <v/>
      </c>
      <c r="W123" s="85" t="str">
        <f t="shared" si="87"/>
        <v/>
      </c>
      <c r="X123" s="85" t="str">
        <f t="shared" si="87"/>
        <v/>
      </c>
      <c r="Y123" s="85" t="str">
        <f t="shared" si="87"/>
        <v/>
      </c>
      <c r="Z123" s="85" t="str">
        <f t="shared" si="87"/>
        <v/>
      </c>
      <c r="AA123" s="85" t="str">
        <f t="shared" si="87"/>
        <v/>
      </c>
      <c r="AB123" s="85" t="str">
        <f t="shared" si="87"/>
        <v/>
      </c>
      <c r="AC123" s="85" t="str">
        <f t="shared" si="87"/>
        <v/>
      </c>
      <c r="AD123" s="85" t="str">
        <f t="shared" si="87"/>
        <v/>
      </c>
      <c r="AE123" s="85" t="str">
        <f t="shared" si="87"/>
        <v/>
      </c>
      <c r="AF123" s="85" t="str">
        <f t="shared" si="87"/>
        <v/>
      </c>
      <c r="AG123" s="85" t="str">
        <f t="shared" si="87"/>
        <v/>
      </c>
      <c r="AH123" s="85" t="str">
        <f t="shared" si="87"/>
        <v/>
      </c>
      <c r="AI123" s="85" t="str">
        <f t="shared" si="87"/>
        <v/>
      </c>
      <c r="AJ123" s="85" t="str">
        <f t="shared" si="87"/>
        <v/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71" t="s">
        <v>37</v>
      </c>
      <c r="AO124" s="170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54"/>
      <c r="AJ125" s="54"/>
      <c r="AK125" s="13">
        <f>IF(D125="","",COUNT($F$122:$AJ$122)-AL125)</f>
        <v>0</v>
      </c>
      <c r="AL125" s="32">
        <f>IF(D125="","",AQ125+AR125)</f>
        <v>0</v>
      </c>
      <c r="AM125" s="32">
        <f>IF(D125="","",COUNTIF(F125:AJ125,"休"))</f>
        <v>0</v>
      </c>
      <c r="AN125" s="143" t="str">
        <f>IF(D125="","",IFERROR(ROUND(AM125/AK125,3),""))</f>
        <v/>
      </c>
      <c r="AO125" s="251" t="e">
        <f>ROUND(AVERAGE(AN125:AN140),3)</f>
        <v>#DIV/0!</v>
      </c>
      <c r="AP125" s="66"/>
      <c r="AQ125" s="11">
        <f>+COUNTIF(F125:AJ125,"－")</f>
        <v>0</v>
      </c>
      <c r="AR125" s="11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/>
      <c r="I126" s="21"/>
      <c r="J126" s="21"/>
      <c r="K126" s="21"/>
      <c r="L126" s="96"/>
      <c r="M126" s="96"/>
      <c r="N126" s="96"/>
      <c r="O126" s="21"/>
      <c r="P126" s="21"/>
      <c r="Q126" s="21"/>
      <c r="R126" s="21"/>
      <c r="S126" s="96"/>
      <c r="T126" s="96"/>
      <c r="U126" s="96"/>
      <c r="V126" s="21"/>
      <c r="W126" s="21"/>
      <c r="X126" s="21"/>
      <c r="Y126" s="21"/>
      <c r="Z126" s="96"/>
      <c r="AA126" s="96"/>
      <c r="AB126" s="96"/>
      <c r="AC126" s="21"/>
      <c r="AD126" s="21"/>
      <c r="AE126" s="21"/>
      <c r="AF126" s="21"/>
      <c r="AG126" s="187"/>
      <c r="AH126" s="96"/>
      <c r="AI126" s="87"/>
      <c r="AJ126" s="55"/>
      <c r="AK126" s="13">
        <f t="shared" ref="AK126:AK130" si="88">IF(D126="","",COUNT($F$122:$AJ$122)-AL126)</f>
        <v>0</v>
      </c>
      <c r="AL126" s="32">
        <f t="shared" ref="AL126:AL130" si="89">IF(D126="","",AQ126+AR126)</f>
        <v>0</v>
      </c>
      <c r="AM126" s="32">
        <f t="shared" ref="AM126:AM130" si="90">IF(D126="","",COUNTIF(F126:AJ126,"休"))</f>
        <v>0</v>
      </c>
      <c r="AN126" s="143" t="str">
        <f t="shared" ref="AN126:AN130" si="91">IF(D126="","",IFERROR(ROUND(AM126/AK126,3),""))</f>
        <v/>
      </c>
      <c r="AO126" s="252"/>
      <c r="AP126" s="66"/>
      <c r="AQ126" s="11">
        <f>+COUNTIF(F126:AJ126,"－")</f>
        <v>0</v>
      </c>
      <c r="AR126" s="11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55"/>
      <c r="AH127" s="55"/>
      <c r="AI127" s="55"/>
      <c r="AJ127" s="55"/>
      <c r="AK127" s="13">
        <f t="shared" si="88"/>
        <v>0</v>
      </c>
      <c r="AL127" s="32">
        <f t="shared" si="89"/>
        <v>0</v>
      </c>
      <c r="AM127" s="32">
        <f t="shared" si="90"/>
        <v>0</v>
      </c>
      <c r="AN127" s="143" t="str">
        <f t="shared" si="91"/>
        <v/>
      </c>
      <c r="AO127" s="252"/>
      <c r="AP127" s="66"/>
      <c r="AQ127" s="11">
        <f>+COUNTIF(F127:AJ127,"－")</f>
        <v>0</v>
      </c>
      <c r="AR127" s="11">
        <f t="shared" ref="AR127:AR130" si="92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20"/>
      <c r="F128" s="58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55"/>
      <c r="AI128" s="55"/>
      <c r="AJ128" s="55"/>
      <c r="AK128" s="13">
        <f t="shared" si="88"/>
        <v>0</v>
      </c>
      <c r="AL128" s="32">
        <f t="shared" si="89"/>
        <v>0</v>
      </c>
      <c r="AM128" s="32">
        <f t="shared" si="90"/>
        <v>0</v>
      </c>
      <c r="AN128" s="143" t="str">
        <f t="shared" si="91"/>
        <v/>
      </c>
      <c r="AO128" s="252"/>
      <c r="AP128" s="66"/>
      <c r="AQ128" s="11">
        <f>+COUNTIF(F128:AJ128,"－")</f>
        <v>0</v>
      </c>
      <c r="AR128" s="11">
        <f t="shared" si="92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13">
        <f t="shared" si="88"/>
        <v>0</v>
      </c>
      <c r="AL129" s="32">
        <f t="shared" si="89"/>
        <v>0</v>
      </c>
      <c r="AM129" s="32">
        <f t="shared" si="90"/>
        <v>0</v>
      </c>
      <c r="AN129" s="143" t="str">
        <f t="shared" si="91"/>
        <v/>
      </c>
      <c r="AO129" s="252"/>
      <c r="AP129" s="66"/>
      <c r="AQ129" s="11">
        <f t="shared" ref="AQ129:AQ130" si="93">+COUNTIF(F129:AJ129,"－")</f>
        <v>0</v>
      </c>
      <c r="AR129" s="11">
        <f t="shared" si="92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88"/>
        <v>0</v>
      </c>
      <c r="AL130" s="32">
        <f t="shared" si="89"/>
        <v>0</v>
      </c>
      <c r="AM130" s="57">
        <f t="shared" si="90"/>
        <v>0</v>
      </c>
      <c r="AN130" s="143" t="str">
        <f t="shared" si="91"/>
        <v/>
      </c>
      <c r="AO130" s="252"/>
      <c r="AP130" s="66"/>
      <c r="AQ130" s="11">
        <f t="shared" si="93"/>
        <v>0</v>
      </c>
      <c r="AR130" s="11">
        <f t="shared" si="92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64"/>
      <c r="AM131" s="165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3">
        <f>IF(D132="","",COUNT($F$122:$AJ$122)-AL132)</f>
        <v>0</v>
      </c>
      <c r="AL132" s="32">
        <f>IF(D132="","",AQ132+AR132)</f>
        <v>0</v>
      </c>
      <c r="AM132" s="32">
        <f>IF(D132="","",COUNTIF(F132:AJ132,"休"))</f>
        <v>0</v>
      </c>
      <c r="AN132" s="143" t="str">
        <f>IF(D132="","",IFERROR(ROUND(AM132/AK132,3),""))</f>
        <v/>
      </c>
      <c r="AO132" s="252"/>
      <c r="AP132" s="66"/>
      <c r="AQ132" s="11">
        <f>+COUNTIF(F132:AJ132,"－")</f>
        <v>0</v>
      </c>
      <c r="AR132" s="11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/>
      <c r="G133" s="96"/>
      <c r="H133" s="21"/>
      <c r="I133" s="21"/>
      <c r="J133" s="96"/>
      <c r="K133" s="96"/>
      <c r="L133" s="96"/>
      <c r="M133" s="96"/>
      <c r="N133" s="96"/>
      <c r="O133" s="21"/>
      <c r="P133" s="21"/>
      <c r="Q133" s="21"/>
      <c r="R133" s="21"/>
      <c r="S133" s="96"/>
      <c r="T133" s="96"/>
      <c r="U133" s="96"/>
      <c r="V133" s="21"/>
      <c r="W133" s="21"/>
      <c r="X133" s="96"/>
      <c r="Y133" s="96"/>
      <c r="Z133" s="96"/>
      <c r="AA133" s="96"/>
      <c r="AB133" s="96"/>
      <c r="AC133" s="21"/>
      <c r="AD133" s="21"/>
      <c r="AE133" s="96"/>
      <c r="AF133" s="96"/>
      <c r="AG133" s="96"/>
      <c r="AH133" s="96"/>
      <c r="AI133" s="96"/>
      <c r="AJ133" s="96"/>
      <c r="AK133" s="13">
        <f t="shared" ref="AK133:AK135" si="94">IF(D133="","",COUNT($F$122:$AJ$122)-AL133)</f>
        <v>0</v>
      </c>
      <c r="AL133" s="32">
        <f t="shared" ref="AL133:AL135" si="95">IF(D133="","",AQ133+AR133)</f>
        <v>0</v>
      </c>
      <c r="AM133" s="32">
        <f t="shared" ref="AM133:AM135" si="96">IF(D133="","",COUNTIF(F133:AJ133,"休"))</f>
        <v>0</v>
      </c>
      <c r="AN133" s="143" t="str">
        <f t="shared" ref="AN133:AN135" si="97">IF(D133="","",IFERROR(ROUND(AM133/AK133,3),""))</f>
        <v/>
      </c>
      <c r="AO133" s="252"/>
      <c r="AP133" s="66"/>
      <c r="AQ133" s="11">
        <f>+COUNTIF(F133:AJ133,"－")</f>
        <v>0</v>
      </c>
      <c r="AR133" s="11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94"/>
        <v/>
      </c>
      <c r="AL134" s="32" t="str">
        <f t="shared" si="95"/>
        <v/>
      </c>
      <c r="AM134" s="32" t="str">
        <f t="shared" si="96"/>
        <v/>
      </c>
      <c r="AN134" s="143" t="str">
        <f t="shared" si="97"/>
        <v/>
      </c>
      <c r="AO134" s="252"/>
      <c r="AP134" s="66"/>
      <c r="AQ134" s="11">
        <f>+COUNTIF(F134:AJ134,"－")</f>
        <v>0</v>
      </c>
      <c r="AR134" s="11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94"/>
        <v/>
      </c>
      <c r="AL135" s="32" t="str">
        <f t="shared" si="95"/>
        <v/>
      </c>
      <c r="AM135" s="32" t="str">
        <f t="shared" si="96"/>
        <v/>
      </c>
      <c r="AN135" s="143" t="str">
        <f t="shared" si="97"/>
        <v/>
      </c>
      <c r="AO135" s="252"/>
      <c r="AP135" s="66"/>
      <c r="AQ135" s="11">
        <f>+COUNTIF(F135:AJ135,"－")</f>
        <v>0</v>
      </c>
      <c r="AR135" s="11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64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/>
      <c r="G137" s="18"/>
      <c r="H137" s="18"/>
      <c r="I137" s="34"/>
      <c r="J137" s="34"/>
      <c r="K137" s="18"/>
      <c r="L137" s="18"/>
      <c r="M137" s="18"/>
      <c r="N137" s="18"/>
      <c r="O137" s="34"/>
      <c r="P137" s="34"/>
      <c r="Q137" s="18"/>
      <c r="R137" s="18"/>
      <c r="S137" s="18"/>
      <c r="T137" s="18"/>
      <c r="U137" s="34"/>
      <c r="V137" s="34"/>
      <c r="W137" s="18"/>
      <c r="X137" s="18"/>
      <c r="Y137" s="18"/>
      <c r="Z137" s="18"/>
      <c r="AA137" s="34"/>
      <c r="AB137" s="34"/>
      <c r="AC137" s="18"/>
      <c r="AD137" s="18"/>
      <c r="AE137" s="34"/>
      <c r="AF137" s="34"/>
      <c r="AG137" s="18"/>
      <c r="AH137" s="18"/>
      <c r="AI137" s="18"/>
      <c r="AJ137" s="18"/>
      <c r="AK137" s="13">
        <f>IF(D137="","",COUNT($F$122:$AJ$122)-AL137)</f>
        <v>0</v>
      </c>
      <c r="AL137" s="32">
        <f>IF(D137="","",AQ137+AR137)</f>
        <v>0</v>
      </c>
      <c r="AM137" s="32">
        <f>IF(D137="","",COUNTIF(F137:AJ137,"休"))</f>
        <v>0</v>
      </c>
      <c r="AN137" s="143" t="str">
        <f>IF(D137="","",IFERROR(ROUND(AM137/AK137,3),""))</f>
        <v/>
      </c>
      <c r="AO137" s="252"/>
      <c r="AP137" s="66"/>
      <c r="AQ137" s="11">
        <f>+COUNTIF(F137:AJ137,"－")</f>
        <v>0</v>
      </c>
      <c r="AR137" s="11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98">IF(D138="","",COUNT($F$122:$AJ$122)-AL138)</f>
        <v/>
      </c>
      <c r="AL138" s="32" t="str">
        <f t="shared" ref="AL138:AL140" si="99">IF(D138="","",AQ138+AR138)</f>
        <v/>
      </c>
      <c r="AM138" s="32" t="str">
        <f t="shared" ref="AM138:AM140" si="100">IF(D138="","",COUNTIF(F138:AJ138,"休"))</f>
        <v/>
      </c>
      <c r="AN138" s="143" t="str">
        <f t="shared" ref="AN138:AN140" si="101">IF(D138="","",IFERROR(ROUND(AM138/AK138,3),""))</f>
        <v/>
      </c>
      <c r="AO138" s="252"/>
      <c r="AP138" s="66"/>
      <c r="AQ138" s="11">
        <f>+COUNTIF(F138:AJ138,"－")</f>
        <v>0</v>
      </c>
      <c r="AR138" s="11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98"/>
        <v/>
      </c>
      <c r="AL139" s="32" t="str">
        <f t="shared" si="99"/>
        <v/>
      </c>
      <c r="AM139" s="32" t="str">
        <f t="shared" si="100"/>
        <v/>
      </c>
      <c r="AN139" s="143" t="str">
        <f t="shared" si="101"/>
        <v/>
      </c>
      <c r="AO139" s="252"/>
      <c r="AP139" s="66"/>
      <c r="AQ139" s="11">
        <f>+COUNTIF(F139:AJ139,"－")</f>
        <v>0</v>
      </c>
      <c r="AR139" s="11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98"/>
        <v/>
      </c>
      <c r="AL140" s="57" t="str">
        <f t="shared" si="99"/>
        <v/>
      </c>
      <c r="AM140" s="57" t="str">
        <f t="shared" si="100"/>
        <v/>
      </c>
      <c r="AN140" s="143" t="str">
        <f t="shared" si="101"/>
        <v/>
      </c>
      <c r="AO140" s="253"/>
      <c r="AP140" s="66"/>
      <c r="AQ140" s="11">
        <f>+COUNTIF(F140:AJ140,"－")</f>
        <v>0</v>
      </c>
      <c r="AR140" s="11">
        <f>+COUNTIF(F140:AJ140,"外")</f>
        <v>0</v>
      </c>
    </row>
    <row r="141" spans="2:44" ht="14.25" thickBot="1" x14ac:dyDescent="0.2">
      <c r="B141" s="27"/>
      <c r="C141" s="16"/>
      <c r="D141" s="102"/>
      <c r="E141" s="12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128"/>
      <c r="AN141" s="160" t="s">
        <v>54</v>
      </c>
      <c r="AO141" s="144" t="e">
        <f>IF(AO125&gt;=0.285,"OK","NG")</f>
        <v>#DIV/0!</v>
      </c>
      <c r="AQ141" s="128"/>
      <c r="AR141" s="128"/>
    </row>
    <row r="142" spans="2:44" x14ac:dyDescent="0.15">
      <c r="B142" s="27"/>
      <c r="C142" s="16"/>
      <c r="D142" s="102"/>
      <c r="E142" s="12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128"/>
      <c r="AN142" s="162"/>
      <c r="AO142" s="143"/>
      <c r="AQ142" s="128"/>
      <c r="AR142" s="128"/>
    </row>
    <row r="143" spans="2:44" hidden="1" x14ac:dyDescent="0.15">
      <c r="F143" s="64" t="e">
        <f>YEAR(F146)</f>
        <v>#VALUE!</v>
      </c>
      <c r="G143" s="64" t="e">
        <f>MONTH(F146)</f>
        <v>#VALUE!</v>
      </c>
    </row>
    <row r="144" spans="2:44" x14ac:dyDescent="0.15">
      <c r="B144" s="239"/>
      <c r="C144" s="240"/>
      <c r="D144" s="241"/>
      <c r="E144" s="68" t="s">
        <v>51</v>
      </c>
      <c r="F144" s="218" t="e">
        <f>F146</f>
        <v>#VALUE!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 t="e">
        <f>DATE($F143,$G143,1)</f>
        <v>#VALUE!</v>
      </c>
      <c r="G145" s="84" t="e">
        <f t="shared" ref="G145:AJ145" si="102">F145+1</f>
        <v>#VALUE!</v>
      </c>
      <c r="H145" s="84" t="e">
        <f t="shared" si="102"/>
        <v>#VALUE!</v>
      </c>
      <c r="I145" s="84" t="e">
        <f t="shared" si="102"/>
        <v>#VALUE!</v>
      </c>
      <c r="J145" s="84" t="e">
        <f t="shared" si="102"/>
        <v>#VALUE!</v>
      </c>
      <c r="K145" s="84" t="e">
        <f t="shared" si="102"/>
        <v>#VALUE!</v>
      </c>
      <c r="L145" s="84" t="e">
        <f t="shared" si="102"/>
        <v>#VALUE!</v>
      </c>
      <c r="M145" s="84" t="e">
        <f t="shared" si="102"/>
        <v>#VALUE!</v>
      </c>
      <c r="N145" s="84" t="e">
        <f t="shared" si="102"/>
        <v>#VALUE!</v>
      </c>
      <c r="O145" s="84" t="e">
        <f t="shared" si="102"/>
        <v>#VALUE!</v>
      </c>
      <c r="P145" s="84" t="e">
        <f t="shared" si="102"/>
        <v>#VALUE!</v>
      </c>
      <c r="Q145" s="84" t="e">
        <f t="shared" si="102"/>
        <v>#VALUE!</v>
      </c>
      <c r="R145" s="84" t="e">
        <f t="shared" si="102"/>
        <v>#VALUE!</v>
      </c>
      <c r="S145" s="84" t="e">
        <f t="shared" si="102"/>
        <v>#VALUE!</v>
      </c>
      <c r="T145" s="84" t="e">
        <f t="shared" si="102"/>
        <v>#VALUE!</v>
      </c>
      <c r="U145" s="84" t="e">
        <f t="shared" si="102"/>
        <v>#VALUE!</v>
      </c>
      <c r="V145" s="84" t="e">
        <f t="shared" si="102"/>
        <v>#VALUE!</v>
      </c>
      <c r="W145" s="84" t="e">
        <f t="shared" si="102"/>
        <v>#VALUE!</v>
      </c>
      <c r="X145" s="84" t="e">
        <f t="shared" si="102"/>
        <v>#VALUE!</v>
      </c>
      <c r="Y145" s="84" t="e">
        <f t="shared" si="102"/>
        <v>#VALUE!</v>
      </c>
      <c r="Z145" s="84" t="e">
        <f t="shared" si="102"/>
        <v>#VALUE!</v>
      </c>
      <c r="AA145" s="84" t="e">
        <f t="shared" si="102"/>
        <v>#VALUE!</v>
      </c>
      <c r="AB145" s="84" t="e">
        <f t="shared" si="102"/>
        <v>#VALUE!</v>
      </c>
      <c r="AC145" s="84" t="e">
        <f t="shared" si="102"/>
        <v>#VALUE!</v>
      </c>
      <c r="AD145" s="84" t="e">
        <f t="shared" si="102"/>
        <v>#VALUE!</v>
      </c>
      <c r="AE145" s="84" t="e">
        <f t="shared" si="102"/>
        <v>#VALUE!</v>
      </c>
      <c r="AF145" s="84" t="e">
        <f t="shared" si="102"/>
        <v>#VALUE!</v>
      </c>
      <c r="AG145" s="84" t="e">
        <f t="shared" si="102"/>
        <v>#VALUE!</v>
      </c>
      <c r="AH145" s="84" t="e">
        <f t="shared" si="102"/>
        <v>#VALUE!</v>
      </c>
      <c r="AI145" s="84" t="e">
        <f t="shared" si="102"/>
        <v>#VALUE!</v>
      </c>
      <c r="AJ145" s="84" t="e">
        <f t="shared" si="102"/>
        <v>#VALUE!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 t="e">
        <f>IF(EDATE(F121,1)&gt;$F$7,"",EDATE(F121,1))</f>
        <v>#VALUE!</v>
      </c>
      <c r="G146" s="84" t="e">
        <f t="shared" ref="G146:AJ146" si="103">IF(G145&gt;$F$7,"",IF(F146=EOMONTH(DATE($F143,$G143,1),0),"",IF(F146="","",F146+1)))</f>
        <v>#VALUE!</v>
      </c>
      <c r="H146" s="84" t="e">
        <f t="shared" si="103"/>
        <v>#VALUE!</v>
      </c>
      <c r="I146" s="84" t="e">
        <f t="shared" si="103"/>
        <v>#VALUE!</v>
      </c>
      <c r="J146" s="84" t="e">
        <f t="shared" si="103"/>
        <v>#VALUE!</v>
      </c>
      <c r="K146" s="84" t="e">
        <f t="shared" si="103"/>
        <v>#VALUE!</v>
      </c>
      <c r="L146" s="84" t="e">
        <f t="shared" si="103"/>
        <v>#VALUE!</v>
      </c>
      <c r="M146" s="84" t="e">
        <f t="shared" si="103"/>
        <v>#VALUE!</v>
      </c>
      <c r="N146" s="84" t="e">
        <f t="shared" si="103"/>
        <v>#VALUE!</v>
      </c>
      <c r="O146" s="84" t="e">
        <f t="shared" si="103"/>
        <v>#VALUE!</v>
      </c>
      <c r="P146" s="84" t="e">
        <f t="shared" si="103"/>
        <v>#VALUE!</v>
      </c>
      <c r="Q146" s="84" t="e">
        <f t="shared" si="103"/>
        <v>#VALUE!</v>
      </c>
      <c r="R146" s="84" t="e">
        <f t="shared" si="103"/>
        <v>#VALUE!</v>
      </c>
      <c r="S146" s="84" t="e">
        <f t="shared" si="103"/>
        <v>#VALUE!</v>
      </c>
      <c r="T146" s="84" t="e">
        <f t="shared" si="103"/>
        <v>#VALUE!</v>
      </c>
      <c r="U146" s="84" t="e">
        <f t="shared" si="103"/>
        <v>#VALUE!</v>
      </c>
      <c r="V146" s="84" t="e">
        <f t="shared" si="103"/>
        <v>#VALUE!</v>
      </c>
      <c r="W146" s="84" t="e">
        <f t="shared" si="103"/>
        <v>#VALUE!</v>
      </c>
      <c r="X146" s="84" t="e">
        <f t="shared" si="103"/>
        <v>#VALUE!</v>
      </c>
      <c r="Y146" s="84" t="e">
        <f t="shared" si="103"/>
        <v>#VALUE!</v>
      </c>
      <c r="Z146" s="84" t="e">
        <f t="shared" si="103"/>
        <v>#VALUE!</v>
      </c>
      <c r="AA146" s="84" t="e">
        <f t="shared" si="103"/>
        <v>#VALUE!</v>
      </c>
      <c r="AB146" s="84" t="e">
        <f t="shared" si="103"/>
        <v>#VALUE!</v>
      </c>
      <c r="AC146" s="84" t="e">
        <f t="shared" si="103"/>
        <v>#VALUE!</v>
      </c>
      <c r="AD146" s="84" t="e">
        <f t="shared" si="103"/>
        <v>#VALUE!</v>
      </c>
      <c r="AE146" s="84" t="e">
        <f t="shared" si="103"/>
        <v>#VALUE!</v>
      </c>
      <c r="AF146" s="84" t="e">
        <f t="shared" si="103"/>
        <v>#VALUE!</v>
      </c>
      <c r="AG146" s="84" t="e">
        <f t="shared" si="103"/>
        <v>#VALUE!</v>
      </c>
      <c r="AH146" s="84" t="e">
        <f t="shared" si="103"/>
        <v>#VALUE!</v>
      </c>
      <c r="AI146" s="84" t="e">
        <f t="shared" si="103"/>
        <v>#VALUE!</v>
      </c>
      <c r="AJ146" s="84" t="e">
        <f t="shared" si="103"/>
        <v>#VALUE!</v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/>
      </c>
      <c r="G147" s="85" t="str">
        <f t="shared" ref="G147:AJ147" si="104">IFERROR(TEXT(WEEKDAY(+G146),"aaa"),"")</f>
        <v/>
      </c>
      <c r="H147" s="85" t="str">
        <f t="shared" si="104"/>
        <v/>
      </c>
      <c r="I147" s="85" t="str">
        <f t="shared" si="104"/>
        <v/>
      </c>
      <c r="J147" s="85" t="str">
        <f t="shared" si="104"/>
        <v/>
      </c>
      <c r="K147" s="85" t="str">
        <f t="shared" si="104"/>
        <v/>
      </c>
      <c r="L147" s="85" t="str">
        <f t="shared" si="104"/>
        <v/>
      </c>
      <c r="M147" s="85" t="str">
        <f t="shared" si="104"/>
        <v/>
      </c>
      <c r="N147" s="85" t="str">
        <f t="shared" si="104"/>
        <v/>
      </c>
      <c r="O147" s="85" t="str">
        <f t="shared" si="104"/>
        <v/>
      </c>
      <c r="P147" s="85" t="str">
        <f t="shared" si="104"/>
        <v/>
      </c>
      <c r="Q147" s="85" t="str">
        <f t="shared" si="104"/>
        <v/>
      </c>
      <c r="R147" s="85" t="str">
        <f t="shared" si="104"/>
        <v/>
      </c>
      <c r="S147" s="85" t="str">
        <f t="shared" si="104"/>
        <v/>
      </c>
      <c r="T147" s="85" t="str">
        <f t="shared" si="104"/>
        <v/>
      </c>
      <c r="U147" s="85" t="str">
        <f t="shared" si="104"/>
        <v/>
      </c>
      <c r="V147" s="85" t="str">
        <f t="shared" si="104"/>
        <v/>
      </c>
      <c r="W147" s="85" t="str">
        <f t="shared" si="104"/>
        <v/>
      </c>
      <c r="X147" s="85" t="str">
        <f t="shared" si="104"/>
        <v/>
      </c>
      <c r="Y147" s="85" t="str">
        <f t="shared" si="104"/>
        <v/>
      </c>
      <c r="Z147" s="85" t="str">
        <f t="shared" si="104"/>
        <v/>
      </c>
      <c r="AA147" s="85" t="str">
        <f t="shared" si="104"/>
        <v/>
      </c>
      <c r="AB147" s="85" t="str">
        <f t="shared" si="104"/>
        <v/>
      </c>
      <c r="AC147" s="85" t="str">
        <f t="shared" si="104"/>
        <v/>
      </c>
      <c r="AD147" s="85" t="str">
        <f t="shared" si="104"/>
        <v/>
      </c>
      <c r="AE147" s="85" t="str">
        <f t="shared" si="104"/>
        <v/>
      </c>
      <c r="AF147" s="85" t="str">
        <f t="shared" si="104"/>
        <v/>
      </c>
      <c r="AG147" s="85" t="str">
        <f t="shared" si="104"/>
        <v/>
      </c>
      <c r="AH147" s="85" t="str">
        <f t="shared" si="104"/>
        <v/>
      </c>
      <c r="AI147" s="85" t="str">
        <f t="shared" si="104"/>
        <v/>
      </c>
      <c r="AJ147" s="85" t="str">
        <f t="shared" si="104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59" t="s">
        <v>37</v>
      </c>
      <c r="AO148" s="170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/>
      <c r="H149" s="18"/>
      <c r="I149" s="18"/>
      <c r="J149" s="34"/>
      <c r="K149" s="34"/>
      <c r="L149" s="34"/>
      <c r="M149" s="34"/>
      <c r="N149" s="18"/>
      <c r="O149" s="18"/>
      <c r="P149" s="34"/>
      <c r="Q149" s="34"/>
      <c r="R149" s="34"/>
      <c r="S149" s="34"/>
      <c r="T149" s="34"/>
      <c r="U149" s="18"/>
      <c r="V149" s="18"/>
      <c r="W149" s="34"/>
      <c r="X149" s="34"/>
      <c r="Y149" s="34"/>
      <c r="Z149" s="34"/>
      <c r="AA149" s="34"/>
      <c r="AB149" s="18"/>
      <c r="AC149" s="18"/>
      <c r="AD149" s="34"/>
      <c r="AE149" s="34"/>
      <c r="AF149" s="34"/>
      <c r="AG149" s="34"/>
      <c r="AH149" s="34"/>
      <c r="AI149" s="54"/>
      <c r="AJ149" s="54"/>
      <c r="AK149" s="13">
        <f>IF(D149="","",COUNT($F$146:$AJ$146)-AL149)</f>
        <v>0</v>
      </c>
      <c r="AL149" s="32">
        <f>IF(D149="","",AQ149+AR149)</f>
        <v>0</v>
      </c>
      <c r="AM149" s="32">
        <f>IF(D149="","",COUNTIF(F149:AJ149,"休"))</f>
        <v>0</v>
      </c>
      <c r="AN149" s="143" t="str">
        <f>IF(D149="","",IFERROR(ROUND(AM149/AK149,3),""))</f>
        <v/>
      </c>
      <c r="AO149" s="251" t="e">
        <f>ROUND(AVERAGE(AN149:AN164),3)</f>
        <v>#DIV/0!</v>
      </c>
      <c r="AP149" s="66"/>
      <c r="AQ149" s="11">
        <f>+COUNTIF(F149:AJ149,"－")</f>
        <v>0</v>
      </c>
      <c r="AR149" s="11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/>
      <c r="M150" s="96"/>
      <c r="N150" s="96"/>
      <c r="O150" s="21"/>
      <c r="P150" s="21"/>
      <c r="Q150" s="21"/>
      <c r="R150" s="21"/>
      <c r="S150" s="96"/>
      <c r="T150" s="96"/>
      <c r="U150" s="96"/>
      <c r="V150" s="21"/>
      <c r="W150" s="21"/>
      <c r="X150" s="21"/>
      <c r="Y150" s="21"/>
      <c r="Z150" s="96"/>
      <c r="AA150" s="96"/>
      <c r="AB150" s="96"/>
      <c r="AC150" s="21"/>
      <c r="AD150" s="21"/>
      <c r="AE150" s="21"/>
      <c r="AF150" s="21"/>
      <c r="AG150" s="96"/>
      <c r="AH150" s="96"/>
      <c r="AI150" s="87"/>
      <c r="AJ150" s="55"/>
      <c r="AK150" s="13">
        <f t="shared" ref="AK150:AK154" si="105">IF(D150="","",COUNT($F$146:$AJ$146)-AL150)</f>
        <v>0</v>
      </c>
      <c r="AL150" s="32">
        <f t="shared" ref="AL150:AL154" si="106">IF(D150="","",AQ150+AR150)</f>
        <v>0</v>
      </c>
      <c r="AM150" s="32">
        <f t="shared" ref="AM150:AM154" si="107">IF(D150="","",COUNTIF(F150:AJ150,"休"))</f>
        <v>0</v>
      </c>
      <c r="AN150" s="143" t="str">
        <f t="shared" ref="AN150:AN154" si="108">IF(D150="","",IFERROR(ROUND(AM150/AK150,3),""))</f>
        <v/>
      </c>
      <c r="AO150" s="252"/>
      <c r="AP150" s="66"/>
      <c r="AQ150" s="11">
        <f>+COUNTIF(F150:AJ150,"－")</f>
        <v>0</v>
      </c>
      <c r="AR150" s="11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55"/>
      <c r="AI151" s="55"/>
      <c r="AJ151" s="55"/>
      <c r="AK151" s="13">
        <f t="shared" si="105"/>
        <v>0</v>
      </c>
      <c r="AL151" s="32">
        <f t="shared" si="106"/>
        <v>0</v>
      </c>
      <c r="AM151" s="32">
        <f t="shared" si="107"/>
        <v>0</v>
      </c>
      <c r="AN151" s="143" t="str">
        <f t="shared" si="108"/>
        <v/>
      </c>
      <c r="AO151" s="252"/>
      <c r="AP151" s="66"/>
      <c r="AQ151" s="11">
        <f>+COUNTIF(F151:AJ151,"－")</f>
        <v>0</v>
      </c>
      <c r="AR151" s="11">
        <f t="shared" ref="AR151:AR154" si="109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20"/>
      <c r="F152" s="58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55"/>
      <c r="AI152" s="55"/>
      <c r="AJ152" s="55"/>
      <c r="AK152" s="13">
        <f t="shared" si="105"/>
        <v>0</v>
      </c>
      <c r="AL152" s="32">
        <f t="shared" si="106"/>
        <v>0</v>
      </c>
      <c r="AM152" s="32">
        <f t="shared" si="107"/>
        <v>0</v>
      </c>
      <c r="AN152" s="143" t="str">
        <f t="shared" si="108"/>
        <v/>
      </c>
      <c r="AO152" s="252"/>
      <c r="AP152" s="66"/>
      <c r="AQ152" s="11">
        <f>+COUNTIF(F152:AJ152,"－")</f>
        <v>0</v>
      </c>
      <c r="AR152" s="11">
        <f t="shared" si="109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13">
        <f t="shared" si="105"/>
        <v>0</v>
      </c>
      <c r="AL153" s="32">
        <f t="shared" si="106"/>
        <v>0</v>
      </c>
      <c r="AM153" s="32">
        <f t="shared" si="107"/>
        <v>0</v>
      </c>
      <c r="AN153" s="143" t="str">
        <f t="shared" si="108"/>
        <v/>
      </c>
      <c r="AO153" s="252"/>
      <c r="AP153" s="66"/>
      <c r="AQ153" s="11">
        <f t="shared" ref="AQ153:AQ154" si="110">+COUNTIF(F153:AJ153,"－")</f>
        <v>0</v>
      </c>
      <c r="AR153" s="11">
        <f t="shared" si="109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105"/>
        <v>0</v>
      </c>
      <c r="AL154" s="32">
        <f t="shared" si="106"/>
        <v>0</v>
      </c>
      <c r="AM154" s="57">
        <f t="shared" si="107"/>
        <v>0</v>
      </c>
      <c r="AN154" s="143" t="str">
        <f t="shared" si="108"/>
        <v/>
      </c>
      <c r="AO154" s="252"/>
      <c r="AP154" s="66"/>
      <c r="AQ154" s="11">
        <f t="shared" si="110"/>
        <v>0</v>
      </c>
      <c r="AR154" s="11">
        <f t="shared" si="109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64"/>
      <c r="AM155" s="165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3">
        <f>IF(D156="","",COUNT($F$146:$AJ$146)-AL156)</f>
        <v>0</v>
      </c>
      <c r="AL156" s="32">
        <f>IF(D156="","",AQ156+AR156)</f>
        <v>0</v>
      </c>
      <c r="AM156" s="32">
        <f>IF(D156="","",COUNTIF(F156:AJ156,"休"))</f>
        <v>0</v>
      </c>
      <c r="AN156" s="143" t="str">
        <f>IF(D156="","",IFERROR(ROUND(AM156/AK156,3),""))</f>
        <v/>
      </c>
      <c r="AO156" s="252"/>
      <c r="AP156" s="66"/>
      <c r="AQ156" s="11">
        <f>+COUNTIF(F156:AJ156,"－")</f>
        <v>0</v>
      </c>
      <c r="AR156" s="11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/>
      <c r="J157" s="96"/>
      <c r="K157" s="96"/>
      <c r="L157" s="96"/>
      <c r="M157" s="96"/>
      <c r="N157" s="96"/>
      <c r="O157" s="21"/>
      <c r="P157" s="21"/>
      <c r="Q157" s="96"/>
      <c r="R157" s="96"/>
      <c r="S157" s="96"/>
      <c r="T157" s="96"/>
      <c r="U157" s="96"/>
      <c r="V157" s="21"/>
      <c r="W157" s="21"/>
      <c r="X157" s="96"/>
      <c r="Y157" s="96"/>
      <c r="Z157" s="96"/>
      <c r="AA157" s="96"/>
      <c r="AB157" s="96"/>
      <c r="AC157" s="21"/>
      <c r="AD157" s="21"/>
      <c r="AE157" s="96"/>
      <c r="AF157" s="96"/>
      <c r="AG157" s="96"/>
      <c r="AH157" s="96"/>
      <c r="AI157" s="96"/>
      <c r="AJ157" s="96"/>
      <c r="AK157" s="13">
        <f t="shared" ref="AK157:AK159" si="111">IF(D157="","",COUNT($F$146:$AJ$146)-AL157)</f>
        <v>0</v>
      </c>
      <c r="AL157" s="32">
        <f t="shared" ref="AL157:AL159" si="112">IF(D157="","",AQ157+AR157)</f>
        <v>0</v>
      </c>
      <c r="AM157" s="32">
        <f t="shared" ref="AM157:AM159" si="113">IF(D157="","",COUNTIF(F157:AJ157,"休"))</f>
        <v>0</v>
      </c>
      <c r="AN157" s="143" t="str">
        <f t="shared" ref="AN157:AN159" si="114">IF(D157="","",IFERROR(ROUND(AM157/AK157,3),""))</f>
        <v/>
      </c>
      <c r="AO157" s="252"/>
      <c r="AP157" s="66"/>
      <c r="AQ157" s="11">
        <f>+COUNTIF(F157:AJ157,"－")</f>
        <v>0</v>
      </c>
      <c r="AR157" s="11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11"/>
        <v/>
      </c>
      <c r="AL158" s="32" t="str">
        <f t="shared" si="112"/>
        <v/>
      </c>
      <c r="AM158" s="32" t="str">
        <f t="shared" si="113"/>
        <v/>
      </c>
      <c r="AN158" s="143" t="str">
        <f t="shared" si="114"/>
        <v/>
      </c>
      <c r="AO158" s="252"/>
      <c r="AP158" s="66"/>
      <c r="AQ158" s="11">
        <f>+COUNTIF(F158:AJ158,"－")</f>
        <v>0</v>
      </c>
      <c r="AR158" s="11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11"/>
        <v/>
      </c>
      <c r="AL159" s="32" t="str">
        <f t="shared" si="112"/>
        <v/>
      </c>
      <c r="AM159" s="32" t="str">
        <f t="shared" si="113"/>
        <v/>
      </c>
      <c r="AN159" s="143" t="str">
        <f t="shared" si="114"/>
        <v/>
      </c>
      <c r="AO159" s="252"/>
      <c r="AP159" s="66"/>
      <c r="AQ159" s="11">
        <f>+COUNTIF(F159:AJ159,"－")</f>
        <v>0</v>
      </c>
      <c r="AR159" s="11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64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/>
      <c r="H161" s="18"/>
      <c r="I161" s="34"/>
      <c r="J161" s="34"/>
      <c r="K161" s="18"/>
      <c r="L161" s="18"/>
      <c r="M161" s="18"/>
      <c r="N161" s="18"/>
      <c r="O161" s="34"/>
      <c r="P161" s="34"/>
      <c r="Q161" s="18"/>
      <c r="R161" s="18"/>
      <c r="S161" s="18"/>
      <c r="T161" s="18"/>
      <c r="U161" s="34"/>
      <c r="V161" s="34"/>
      <c r="W161" s="18"/>
      <c r="X161" s="18"/>
      <c r="Y161" s="18"/>
      <c r="Z161" s="18"/>
      <c r="AA161" s="34"/>
      <c r="AB161" s="34"/>
      <c r="AC161" s="18"/>
      <c r="AD161" s="18"/>
      <c r="AE161" s="18"/>
      <c r="AF161" s="18"/>
      <c r="AG161" s="34"/>
      <c r="AH161" s="34"/>
      <c r="AI161" s="18"/>
      <c r="AJ161" s="18"/>
      <c r="AK161" s="13">
        <f>IF(D161="","",COUNT($F$146:$AJ$146)-AL161)</f>
        <v>0</v>
      </c>
      <c r="AL161" s="32">
        <f>IF(D161="","",AQ161+AR161)</f>
        <v>0</v>
      </c>
      <c r="AM161" s="32">
        <f>IF(D161="","",COUNTIF(F161:AJ161,"休"))</f>
        <v>0</v>
      </c>
      <c r="AN161" s="143" t="str">
        <f>IF(D161="","",IFERROR(ROUND(AM161/AK161,3),""))</f>
        <v/>
      </c>
      <c r="AO161" s="252"/>
      <c r="AP161" s="66"/>
      <c r="AQ161" s="11">
        <f>+COUNTIF(F161:AJ161,"－")</f>
        <v>0</v>
      </c>
      <c r="AR161" s="11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15">IF(D162="","",COUNT($F$146:$AJ$146)-AL162)</f>
        <v/>
      </c>
      <c r="AL162" s="32" t="str">
        <f t="shared" ref="AL162:AL164" si="116">IF(D162="","",AQ162+AR162)</f>
        <v/>
      </c>
      <c r="AM162" s="32" t="str">
        <f t="shared" ref="AM162:AM164" si="117">IF(D162="","",COUNTIF(F162:AJ162,"休"))</f>
        <v/>
      </c>
      <c r="AN162" s="143" t="str">
        <f t="shared" ref="AN162:AN164" si="118">IF(D162="","",IFERROR(ROUND(AM162/AK162,3),""))</f>
        <v/>
      </c>
      <c r="AO162" s="252"/>
      <c r="AP162" s="66"/>
      <c r="AQ162" s="11">
        <f>+COUNTIF(F162:AJ162,"－")</f>
        <v>0</v>
      </c>
      <c r="AR162" s="11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15"/>
        <v/>
      </c>
      <c r="AL163" s="32" t="str">
        <f t="shared" si="116"/>
        <v/>
      </c>
      <c r="AM163" s="32" t="str">
        <f t="shared" si="117"/>
        <v/>
      </c>
      <c r="AN163" s="143" t="str">
        <f t="shared" si="118"/>
        <v/>
      </c>
      <c r="AO163" s="252"/>
      <c r="AP163" s="66"/>
      <c r="AQ163" s="11">
        <f>+COUNTIF(F163:AJ163,"－")</f>
        <v>0</v>
      </c>
      <c r="AR163" s="11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15"/>
        <v/>
      </c>
      <c r="AL164" s="57" t="str">
        <f t="shared" si="116"/>
        <v/>
      </c>
      <c r="AM164" s="57" t="str">
        <f t="shared" si="117"/>
        <v/>
      </c>
      <c r="AN164" s="143" t="str">
        <f t="shared" si="118"/>
        <v/>
      </c>
      <c r="AO164" s="253"/>
      <c r="AP164" s="66"/>
      <c r="AQ164" s="11">
        <f>+COUNTIF(F164:AJ164,"－")</f>
        <v>0</v>
      </c>
      <c r="AR164" s="11">
        <f>+COUNTIF(F164:AJ164,"外")</f>
        <v>0</v>
      </c>
    </row>
    <row r="165" spans="2:44" ht="14.25" thickBot="1" x14ac:dyDescent="0.2">
      <c r="B165" s="27"/>
      <c r="C165" s="16"/>
      <c r="D165" s="102"/>
      <c r="E165" s="12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128"/>
      <c r="AN165" s="160" t="s">
        <v>54</v>
      </c>
      <c r="AO165" s="144" t="e">
        <f>IF(AO149&gt;=0.285,"OK","NG")</f>
        <v>#DIV/0!</v>
      </c>
      <c r="AQ165" s="128"/>
      <c r="AR165" s="128"/>
    </row>
    <row r="166" spans="2:44" x14ac:dyDescent="0.15">
      <c r="B166" s="27"/>
      <c r="C166" s="16"/>
      <c r="D166" s="102"/>
      <c r="E166" s="12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128"/>
      <c r="AN166" s="162"/>
      <c r="AO166" s="143"/>
      <c r="AQ166" s="128"/>
      <c r="AR166" s="128"/>
    </row>
    <row r="167" spans="2:44" hidden="1" x14ac:dyDescent="0.15">
      <c r="F167" s="64" t="e">
        <f>YEAR(F170)</f>
        <v>#VALUE!</v>
      </c>
      <c r="G167" s="64" t="e">
        <f>MONTH(F170)</f>
        <v>#VALUE!</v>
      </c>
    </row>
    <row r="168" spans="2:44" x14ac:dyDescent="0.15">
      <c r="B168" s="239"/>
      <c r="C168" s="240"/>
      <c r="D168" s="241"/>
      <c r="E168" s="68" t="s">
        <v>51</v>
      </c>
      <c r="F168" s="218" t="e">
        <f>F170</f>
        <v>#VALUE!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 t="e">
        <f>DATE($F167,$G167,1)</f>
        <v>#VALUE!</v>
      </c>
      <c r="G169" s="84" t="e">
        <f t="shared" ref="G169:AJ169" si="119">F169+1</f>
        <v>#VALUE!</v>
      </c>
      <c r="H169" s="84" t="e">
        <f t="shared" si="119"/>
        <v>#VALUE!</v>
      </c>
      <c r="I169" s="84" t="e">
        <f t="shared" si="119"/>
        <v>#VALUE!</v>
      </c>
      <c r="J169" s="84" t="e">
        <f t="shared" si="119"/>
        <v>#VALUE!</v>
      </c>
      <c r="K169" s="84" t="e">
        <f t="shared" si="119"/>
        <v>#VALUE!</v>
      </c>
      <c r="L169" s="84" t="e">
        <f t="shared" si="119"/>
        <v>#VALUE!</v>
      </c>
      <c r="M169" s="84" t="e">
        <f t="shared" si="119"/>
        <v>#VALUE!</v>
      </c>
      <c r="N169" s="84" t="e">
        <f t="shared" si="119"/>
        <v>#VALUE!</v>
      </c>
      <c r="O169" s="84" t="e">
        <f t="shared" si="119"/>
        <v>#VALUE!</v>
      </c>
      <c r="P169" s="84" t="e">
        <f t="shared" si="119"/>
        <v>#VALUE!</v>
      </c>
      <c r="Q169" s="84" t="e">
        <f t="shared" si="119"/>
        <v>#VALUE!</v>
      </c>
      <c r="R169" s="84" t="e">
        <f t="shared" si="119"/>
        <v>#VALUE!</v>
      </c>
      <c r="S169" s="84" t="e">
        <f t="shared" si="119"/>
        <v>#VALUE!</v>
      </c>
      <c r="T169" s="84" t="e">
        <f t="shared" si="119"/>
        <v>#VALUE!</v>
      </c>
      <c r="U169" s="84" t="e">
        <f t="shared" si="119"/>
        <v>#VALUE!</v>
      </c>
      <c r="V169" s="84" t="e">
        <f t="shared" si="119"/>
        <v>#VALUE!</v>
      </c>
      <c r="W169" s="84" t="e">
        <f t="shared" si="119"/>
        <v>#VALUE!</v>
      </c>
      <c r="X169" s="84" t="e">
        <f t="shared" si="119"/>
        <v>#VALUE!</v>
      </c>
      <c r="Y169" s="84" t="e">
        <f t="shared" si="119"/>
        <v>#VALUE!</v>
      </c>
      <c r="Z169" s="84" t="e">
        <f t="shared" si="119"/>
        <v>#VALUE!</v>
      </c>
      <c r="AA169" s="84" t="e">
        <f t="shared" si="119"/>
        <v>#VALUE!</v>
      </c>
      <c r="AB169" s="84" t="e">
        <f t="shared" si="119"/>
        <v>#VALUE!</v>
      </c>
      <c r="AC169" s="84" t="e">
        <f t="shared" si="119"/>
        <v>#VALUE!</v>
      </c>
      <c r="AD169" s="84" t="e">
        <f t="shared" si="119"/>
        <v>#VALUE!</v>
      </c>
      <c r="AE169" s="84" t="e">
        <f t="shared" si="119"/>
        <v>#VALUE!</v>
      </c>
      <c r="AF169" s="84" t="e">
        <f t="shared" si="119"/>
        <v>#VALUE!</v>
      </c>
      <c r="AG169" s="84" t="e">
        <f t="shared" si="119"/>
        <v>#VALUE!</v>
      </c>
      <c r="AH169" s="84" t="e">
        <f t="shared" si="119"/>
        <v>#VALUE!</v>
      </c>
      <c r="AI169" s="84" t="e">
        <f t="shared" si="119"/>
        <v>#VALUE!</v>
      </c>
      <c r="AJ169" s="84" t="e">
        <f t="shared" si="119"/>
        <v>#VALUE!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 t="e">
        <f>IF(EDATE(F145,1)&gt;$F$7,"",EDATE(F145,1))</f>
        <v>#VALUE!</v>
      </c>
      <c r="G170" s="84" t="e">
        <f t="shared" ref="G170:AJ170" si="120">IF(G169&gt;$F$7,"",IF(F170=EOMONTH(DATE($F167,$G167,1),0),"",IF(F170="","",F170+1)))</f>
        <v>#VALUE!</v>
      </c>
      <c r="H170" s="84" t="e">
        <f t="shared" si="120"/>
        <v>#VALUE!</v>
      </c>
      <c r="I170" s="84" t="e">
        <f t="shared" si="120"/>
        <v>#VALUE!</v>
      </c>
      <c r="J170" s="84" t="e">
        <f t="shared" si="120"/>
        <v>#VALUE!</v>
      </c>
      <c r="K170" s="84" t="e">
        <f t="shared" si="120"/>
        <v>#VALUE!</v>
      </c>
      <c r="L170" s="84" t="e">
        <f t="shared" si="120"/>
        <v>#VALUE!</v>
      </c>
      <c r="M170" s="84" t="e">
        <f t="shared" si="120"/>
        <v>#VALUE!</v>
      </c>
      <c r="N170" s="84" t="e">
        <f t="shared" si="120"/>
        <v>#VALUE!</v>
      </c>
      <c r="O170" s="84" t="e">
        <f t="shared" si="120"/>
        <v>#VALUE!</v>
      </c>
      <c r="P170" s="84" t="e">
        <f t="shared" si="120"/>
        <v>#VALUE!</v>
      </c>
      <c r="Q170" s="84" t="e">
        <f t="shared" si="120"/>
        <v>#VALUE!</v>
      </c>
      <c r="R170" s="84" t="e">
        <f t="shared" si="120"/>
        <v>#VALUE!</v>
      </c>
      <c r="S170" s="84" t="e">
        <f t="shared" si="120"/>
        <v>#VALUE!</v>
      </c>
      <c r="T170" s="84" t="e">
        <f t="shared" si="120"/>
        <v>#VALUE!</v>
      </c>
      <c r="U170" s="84" t="e">
        <f t="shared" si="120"/>
        <v>#VALUE!</v>
      </c>
      <c r="V170" s="84" t="e">
        <f t="shared" si="120"/>
        <v>#VALUE!</v>
      </c>
      <c r="W170" s="84" t="e">
        <f t="shared" si="120"/>
        <v>#VALUE!</v>
      </c>
      <c r="X170" s="84" t="e">
        <f t="shared" si="120"/>
        <v>#VALUE!</v>
      </c>
      <c r="Y170" s="84" t="e">
        <f t="shared" si="120"/>
        <v>#VALUE!</v>
      </c>
      <c r="Z170" s="84" t="e">
        <f t="shared" si="120"/>
        <v>#VALUE!</v>
      </c>
      <c r="AA170" s="84" t="e">
        <f t="shared" si="120"/>
        <v>#VALUE!</v>
      </c>
      <c r="AB170" s="84" t="e">
        <f t="shared" si="120"/>
        <v>#VALUE!</v>
      </c>
      <c r="AC170" s="84" t="e">
        <f t="shared" si="120"/>
        <v>#VALUE!</v>
      </c>
      <c r="AD170" s="84" t="e">
        <f t="shared" si="120"/>
        <v>#VALUE!</v>
      </c>
      <c r="AE170" s="84" t="e">
        <f t="shared" si="120"/>
        <v>#VALUE!</v>
      </c>
      <c r="AF170" s="84" t="e">
        <f t="shared" si="120"/>
        <v>#VALUE!</v>
      </c>
      <c r="AG170" s="84" t="e">
        <f t="shared" si="120"/>
        <v>#VALUE!</v>
      </c>
      <c r="AH170" s="84" t="e">
        <f t="shared" si="120"/>
        <v>#VALUE!</v>
      </c>
      <c r="AI170" s="84" t="e">
        <f t="shared" si="120"/>
        <v>#VALUE!</v>
      </c>
      <c r="AJ170" s="84" t="e">
        <f t="shared" si="120"/>
        <v>#VALUE!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/>
      </c>
      <c r="G171" s="85" t="str">
        <f t="shared" ref="G171:AJ171" si="121">IFERROR(TEXT(WEEKDAY(+G170),"aaa"),"")</f>
        <v/>
      </c>
      <c r="H171" s="85" t="str">
        <f t="shared" si="121"/>
        <v/>
      </c>
      <c r="I171" s="85" t="str">
        <f t="shared" si="121"/>
        <v/>
      </c>
      <c r="J171" s="85" t="str">
        <f t="shared" si="121"/>
        <v/>
      </c>
      <c r="K171" s="85" t="str">
        <f t="shared" si="121"/>
        <v/>
      </c>
      <c r="L171" s="85" t="str">
        <f t="shared" si="121"/>
        <v/>
      </c>
      <c r="M171" s="85" t="str">
        <f t="shared" si="121"/>
        <v/>
      </c>
      <c r="N171" s="85" t="str">
        <f t="shared" si="121"/>
        <v/>
      </c>
      <c r="O171" s="85" t="str">
        <f t="shared" si="121"/>
        <v/>
      </c>
      <c r="P171" s="85" t="str">
        <f t="shared" si="121"/>
        <v/>
      </c>
      <c r="Q171" s="85" t="str">
        <f t="shared" si="121"/>
        <v/>
      </c>
      <c r="R171" s="85" t="str">
        <f t="shared" si="121"/>
        <v/>
      </c>
      <c r="S171" s="85" t="str">
        <f t="shared" si="121"/>
        <v/>
      </c>
      <c r="T171" s="85" t="str">
        <f t="shared" si="121"/>
        <v/>
      </c>
      <c r="U171" s="85" t="str">
        <f t="shared" si="121"/>
        <v/>
      </c>
      <c r="V171" s="85" t="str">
        <f t="shared" si="121"/>
        <v/>
      </c>
      <c r="W171" s="85" t="str">
        <f t="shared" si="121"/>
        <v/>
      </c>
      <c r="X171" s="85" t="str">
        <f t="shared" si="121"/>
        <v/>
      </c>
      <c r="Y171" s="85" t="str">
        <f t="shared" si="121"/>
        <v/>
      </c>
      <c r="Z171" s="85" t="str">
        <f t="shared" si="121"/>
        <v/>
      </c>
      <c r="AA171" s="85" t="str">
        <f t="shared" si="121"/>
        <v/>
      </c>
      <c r="AB171" s="85" t="str">
        <f t="shared" si="121"/>
        <v/>
      </c>
      <c r="AC171" s="85" t="str">
        <f t="shared" si="121"/>
        <v/>
      </c>
      <c r="AD171" s="85" t="str">
        <f t="shared" si="121"/>
        <v/>
      </c>
      <c r="AE171" s="85" t="str">
        <f t="shared" si="121"/>
        <v/>
      </c>
      <c r="AF171" s="85" t="str">
        <f t="shared" si="121"/>
        <v/>
      </c>
      <c r="AG171" s="85" t="str">
        <f t="shared" si="121"/>
        <v/>
      </c>
      <c r="AH171" s="85" t="str">
        <f t="shared" si="121"/>
        <v/>
      </c>
      <c r="AI171" s="85" t="str">
        <f t="shared" si="121"/>
        <v/>
      </c>
      <c r="AJ171" s="85" t="str">
        <f t="shared" si="121"/>
        <v/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/>
      <c r="AI172" s="50"/>
      <c r="AJ172" s="50"/>
      <c r="AK172" s="222"/>
      <c r="AL172" s="225"/>
      <c r="AM172" s="250"/>
      <c r="AN172" s="159" t="s">
        <v>37</v>
      </c>
      <c r="AO172" s="170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/>
      <c r="G173" s="18"/>
      <c r="H173" s="18"/>
      <c r="I173" s="18"/>
      <c r="J173" s="34"/>
      <c r="K173" s="34"/>
      <c r="L173" s="34"/>
      <c r="M173" s="34"/>
      <c r="N173" s="18"/>
      <c r="O173" s="18"/>
      <c r="P173" s="34"/>
      <c r="Q173" s="34"/>
      <c r="R173" s="34"/>
      <c r="S173" s="34"/>
      <c r="T173" s="34"/>
      <c r="U173" s="18"/>
      <c r="V173" s="18"/>
      <c r="W173" s="34"/>
      <c r="X173" s="34"/>
      <c r="Y173" s="34"/>
      <c r="Z173" s="34"/>
      <c r="AA173" s="34"/>
      <c r="AB173" s="18"/>
      <c r="AC173" s="18"/>
      <c r="AD173" s="34"/>
      <c r="AE173" s="34"/>
      <c r="AF173" s="34"/>
      <c r="AG173" s="34"/>
      <c r="AH173" s="34"/>
      <c r="AI173" s="34"/>
      <c r="AJ173" s="54"/>
      <c r="AK173" s="13">
        <f>IF(D173="","",COUNT($F$170:$AJ$170)-AL173)</f>
        <v>0</v>
      </c>
      <c r="AL173" s="32">
        <f>IF(D173="","",AQ173+AR173)</f>
        <v>0</v>
      </c>
      <c r="AM173" s="32">
        <f>IF(D173="","",COUNTIF(F173:AJ173,"休"))</f>
        <v>0</v>
      </c>
      <c r="AN173" s="143" t="str">
        <f>IF(D173="","",IFERROR(ROUND(AM173/AK173,3),""))</f>
        <v/>
      </c>
      <c r="AO173" s="251" t="e">
        <f>ROUND(AVERAGE(AN173:AN188),3)</f>
        <v>#DIV/0!</v>
      </c>
      <c r="AP173" s="66"/>
      <c r="AQ173" s="11">
        <f>+COUNTIF(F173:AJ173,"－")</f>
        <v>0</v>
      </c>
      <c r="AR173" s="11">
        <f>+COUNTIF(F173:AJ173,"外")</f>
        <v>0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/>
      <c r="K174" s="21"/>
      <c r="L174" s="96"/>
      <c r="M174" s="96"/>
      <c r="N174" s="96"/>
      <c r="O174" s="21"/>
      <c r="P174" s="21"/>
      <c r="Q174" s="21"/>
      <c r="R174" s="21"/>
      <c r="S174" s="96"/>
      <c r="T174" s="96"/>
      <c r="U174" s="96"/>
      <c r="V174" s="21"/>
      <c r="W174" s="21"/>
      <c r="X174" s="21"/>
      <c r="Y174" s="21"/>
      <c r="Z174" s="96"/>
      <c r="AA174" s="96"/>
      <c r="AB174" s="96"/>
      <c r="AC174" s="21"/>
      <c r="AD174" s="21"/>
      <c r="AE174" s="21"/>
      <c r="AF174" s="21"/>
      <c r="AG174" s="96"/>
      <c r="AH174" s="96"/>
      <c r="AI174" s="96"/>
      <c r="AJ174" s="55"/>
      <c r="AK174" s="13">
        <f t="shared" ref="AK174:AK178" si="122">IF(D174="","",COUNT($F$170:$AJ$170)-AL174)</f>
        <v>0</v>
      </c>
      <c r="AL174" s="32">
        <f t="shared" ref="AL174:AL178" si="123">IF(D174="","",AQ174+AR174)</f>
        <v>0</v>
      </c>
      <c r="AM174" s="32">
        <f t="shared" ref="AM174:AM178" si="124">IF(D174="","",COUNTIF(F174:AJ174,"休"))</f>
        <v>0</v>
      </c>
      <c r="AN174" s="143" t="str">
        <f t="shared" ref="AN174:AN178" si="125">IF(D174="","",IFERROR(ROUND(AM174/AK174,3),""))</f>
        <v/>
      </c>
      <c r="AO174" s="252"/>
      <c r="AP174" s="66"/>
      <c r="AQ174" s="11">
        <f>+COUNTIF(F174:AJ174,"－")</f>
        <v>0</v>
      </c>
      <c r="AR174" s="11">
        <f>+COUNTIF(F174:AJ174,"外")</f>
        <v>0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55"/>
      <c r="AH175" s="55"/>
      <c r="AI175" s="55"/>
      <c r="AJ175" s="55"/>
      <c r="AK175" s="13">
        <f t="shared" si="122"/>
        <v>0</v>
      </c>
      <c r="AL175" s="32">
        <f t="shared" si="123"/>
        <v>0</v>
      </c>
      <c r="AM175" s="32">
        <f t="shared" si="124"/>
        <v>0</v>
      </c>
      <c r="AN175" s="143" t="str">
        <f t="shared" si="125"/>
        <v/>
      </c>
      <c r="AO175" s="252"/>
      <c r="AP175" s="66"/>
      <c r="AQ175" s="11">
        <f>+COUNTIF(F175:AJ175,"－")</f>
        <v>0</v>
      </c>
      <c r="AR175" s="11">
        <f t="shared" ref="AR175:AR178" si="126">+COUNTIF(F175:AJ175,"外")</f>
        <v>0</v>
      </c>
    </row>
    <row r="176" spans="2:44" s="86" customFormat="1" x14ac:dyDescent="0.15">
      <c r="B176" s="232"/>
      <c r="C176" s="235"/>
      <c r="D176" s="19" t="s">
        <v>61</v>
      </c>
      <c r="E176" s="120"/>
      <c r="F176" s="58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55"/>
      <c r="AI176" s="55"/>
      <c r="AJ176" s="55"/>
      <c r="AK176" s="13">
        <f t="shared" si="122"/>
        <v>0</v>
      </c>
      <c r="AL176" s="32">
        <f t="shared" si="123"/>
        <v>0</v>
      </c>
      <c r="AM176" s="32">
        <f t="shared" si="124"/>
        <v>0</v>
      </c>
      <c r="AN176" s="143" t="str">
        <f t="shared" si="125"/>
        <v/>
      </c>
      <c r="AO176" s="252"/>
      <c r="AP176" s="66"/>
      <c r="AQ176" s="11">
        <f>+COUNTIF(F176:AJ176,"－")</f>
        <v>0</v>
      </c>
      <c r="AR176" s="11">
        <f t="shared" si="126"/>
        <v>0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13">
        <f t="shared" si="122"/>
        <v>0</v>
      </c>
      <c r="AL177" s="32">
        <f t="shared" si="123"/>
        <v>0</v>
      </c>
      <c r="AM177" s="32">
        <f t="shared" si="124"/>
        <v>0</v>
      </c>
      <c r="AN177" s="143" t="str">
        <f t="shared" si="125"/>
        <v/>
      </c>
      <c r="AO177" s="252"/>
      <c r="AP177" s="66"/>
      <c r="AQ177" s="11">
        <f t="shared" ref="AQ177:AQ178" si="127">+COUNTIF(F177:AJ177,"－")</f>
        <v>0</v>
      </c>
      <c r="AR177" s="11">
        <f t="shared" si="126"/>
        <v>0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22"/>
        <v>0</v>
      </c>
      <c r="AL178" s="32">
        <f t="shared" si="123"/>
        <v>0</v>
      </c>
      <c r="AM178" s="57">
        <f t="shared" si="124"/>
        <v>0</v>
      </c>
      <c r="AN178" s="143" t="str">
        <f t="shared" si="125"/>
        <v/>
      </c>
      <c r="AO178" s="252"/>
      <c r="AP178" s="66"/>
      <c r="AQ178" s="11">
        <f t="shared" si="127"/>
        <v>0</v>
      </c>
      <c r="AR178" s="11">
        <f t="shared" si="126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64"/>
      <c r="AM179" s="165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13">
        <f>IF(D180="","",COUNT($F$170:$AJ$170)-AL180)</f>
        <v>0</v>
      </c>
      <c r="AL180" s="32">
        <f>IF(D180="","",AQ180+AR180)</f>
        <v>0</v>
      </c>
      <c r="AM180" s="32">
        <f>IF(D180="","",COUNTIF(F180:AJ180,"休"))</f>
        <v>0</v>
      </c>
      <c r="AN180" s="143" t="str">
        <f>IF(D180="","",IFERROR(ROUND(AM180/AK180,3),""))</f>
        <v/>
      </c>
      <c r="AO180" s="252"/>
      <c r="AP180" s="66"/>
      <c r="AQ180" s="11">
        <f>+COUNTIF(F180:AJ180,"－")</f>
        <v>0</v>
      </c>
      <c r="AR180" s="11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/>
      <c r="H181" s="21"/>
      <c r="I181" s="21"/>
      <c r="J181" s="96"/>
      <c r="K181" s="96"/>
      <c r="L181" s="96"/>
      <c r="M181" s="96"/>
      <c r="N181" s="96"/>
      <c r="O181" s="21"/>
      <c r="P181" s="21"/>
      <c r="Q181" s="96"/>
      <c r="R181" s="96"/>
      <c r="S181" s="96"/>
      <c r="T181" s="96"/>
      <c r="U181" s="96"/>
      <c r="V181" s="21"/>
      <c r="W181" s="21"/>
      <c r="X181" s="96"/>
      <c r="Y181" s="96"/>
      <c r="Z181" s="96"/>
      <c r="AA181" s="96"/>
      <c r="AB181" s="96"/>
      <c r="AC181" s="21"/>
      <c r="AD181" s="21"/>
      <c r="AE181" s="96"/>
      <c r="AF181" s="96"/>
      <c r="AG181" s="96"/>
      <c r="AH181" s="96"/>
      <c r="AI181" s="96"/>
      <c r="AJ181" s="96"/>
      <c r="AK181" s="13">
        <f t="shared" ref="AK181:AK183" si="128">IF(D181="","",COUNT($F$170:$AJ$170)-AL181)</f>
        <v>0</v>
      </c>
      <c r="AL181" s="32">
        <f t="shared" ref="AL181:AL183" si="129">IF(D181="","",AQ181+AR181)</f>
        <v>0</v>
      </c>
      <c r="AM181" s="32">
        <f t="shared" ref="AM181:AM183" si="130">IF(D181="","",COUNTIF(F181:AJ181,"休"))</f>
        <v>0</v>
      </c>
      <c r="AN181" s="143" t="str">
        <f t="shared" ref="AN181:AN183" si="131">IF(D181="","",IFERROR(ROUND(AM181/AK181,3),""))</f>
        <v/>
      </c>
      <c r="AO181" s="252"/>
      <c r="AP181" s="66"/>
      <c r="AQ181" s="11">
        <f>+COUNTIF(F181:AJ181,"－")</f>
        <v>0</v>
      </c>
      <c r="AR181" s="11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28"/>
        <v/>
      </c>
      <c r="AL182" s="32" t="str">
        <f t="shared" si="129"/>
        <v/>
      </c>
      <c r="AM182" s="32" t="str">
        <f t="shared" si="130"/>
        <v/>
      </c>
      <c r="AN182" s="143" t="str">
        <f t="shared" si="131"/>
        <v/>
      </c>
      <c r="AO182" s="252"/>
      <c r="AP182" s="66"/>
      <c r="AQ182" s="11">
        <f>+COUNTIF(F182:AJ182,"－")</f>
        <v>0</v>
      </c>
      <c r="AR182" s="11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28"/>
        <v/>
      </c>
      <c r="AL183" s="32" t="str">
        <f t="shared" si="129"/>
        <v/>
      </c>
      <c r="AM183" s="32" t="str">
        <f t="shared" si="130"/>
        <v/>
      </c>
      <c r="AN183" s="143" t="str">
        <f t="shared" si="131"/>
        <v/>
      </c>
      <c r="AO183" s="252"/>
      <c r="AP183" s="66"/>
      <c r="AQ183" s="11">
        <f>+COUNTIF(F183:AJ183,"－")</f>
        <v>0</v>
      </c>
      <c r="AR183" s="11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/>
      <c r="AI184" s="50"/>
      <c r="AJ184" s="50"/>
      <c r="AK184" s="17"/>
      <c r="AL184" s="164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/>
      <c r="H185" s="18"/>
      <c r="I185" s="34"/>
      <c r="J185" s="34"/>
      <c r="K185" s="18"/>
      <c r="L185" s="18"/>
      <c r="M185" s="18"/>
      <c r="N185" s="18"/>
      <c r="O185" s="34"/>
      <c r="P185" s="34"/>
      <c r="Q185" s="18"/>
      <c r="R185" s="18"/>
      <c r="S185" s="18"/>
      <c r="T185" s="18"/>
      <c r="U185" s="34"/>
      <c r="V185" s="34"/>
      <c r="W185" s="18"/>
      <c r="X185" s="18"/>
      <c r="Y185" s="18"/>
      <c r="Z185" s="18"/>
      <c r="AA185" s="34"/>
      <c r="AB185" s="34"/>
      <c r="AC185" s="18"/>
      <c r="AD185" s="18"/>
      <c r="AE185" s="18"/>
      <c r="AF185" s="18"/>
      <c r="AG185" s="34"/>
      <c r="AH185" s="34"/>
      <c r="AI185" s="18"/>
      <c r="AJ185" s="18"/>
      <c r="AK185" s="13">
        <f>IF(D185="","",COUNT($F$170:$AJ$170)-AL185)</f>
        <v>0</v>
      </c>
      <c r="AL185" s="32">
        <f>IF(D185="","",AQ185+AR185)</f>
        <v>0</v>
      </c>
      <c r="AM185" s="32">
        <f>IF(D185="","",COUNTIF(F185:AJ185,"休"))</f>
        <v>0</v>
      </c>
      <c r="AN185" s="143" t="str">
        <f>IF(D185="","",IFERROR(ROUND(AM185/AK185,3),""))</f>
        <v/>
      </c>
      <c r="AO185" s="252"/>
      <c r="AP185" s="66"/>
      <c r="AQ185" s="11">
        <f>+COUNTIF(F185:AJ185,"－")</f>
        <v>0</v>
      </c>
      <c r="AR185" s="11">
        <f>+COUNTIF(F185:AJ185,"外")</f>
        <v>0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32">IF(D186="","",COUNT($F$170:$AJ$170)-AL186)</f>
        <v/>
      </c>
      <c r="AL186" s="32" t="str">
        <f t="shared" ref="AL186:AL188" si="133">IF(D186="","",AQ186+AR186)</f>
        <v/>
      </c>
      <c r="AM186" s="32" t="str">
        <f t="shared" ref="AM186:AM188" si="134">IF(D186="","",COUNTIF(F186:AJ186,"休"))</f>
        <v/>
      </c>
      <c r="AN186" s="143" t="str">
        <f t="shared" ref="AN186:AN188" si="135">IF(D186="","",IFERROR(ROUND(AM186/AK186,3),""))</f>
        <v/>
      </c>
      <c r="AO186" s="252"/>
      <c r="AP186" s="66"/>
      <c r="AQ186" s="11">
        <f>+COUNTIF(F186:AJ186,"－")</f>
        <v>0</v>
      </c>
      <c r="AR186" s="11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32"/>
        <v/>
      </c>
      <c r="AL187" s="32" t="str">
        <f t="shared" si="133"/>
        <v/>
      </c>
      <c r="AM187" s="32" t="str">
        <f t="shared" si="134"/>
        <v/>
      </c>
      <c r="AN187" s="143" t="str">
        <f t="shared" si="135"/>
        <v/>
      </c>
      <c r="AO187" s="252"/>
      <c r="AP187" s="66"/>
      <c r="AQ187" s="11">
        <f>+COUNTIF(F187:AJ187,"－")</f>
        <v>0</v>
      </c>
      <c r="AR187" s="11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32"/>
        <v/>
      </c>
      <c r="AL188" s="57" t="str">
        <f t="shared" si="133"/>
        <v/>
      </c>
      <c r="AM188" s="57" t="str">
        <f t="shared" si="134"/>
        <v/>
      </c>
      <c r="AN188" s="143" t="str">
        <f t="shared" si="135"/>
        <v/>
      </c>
      <c r="AO188" s="253"/>
      <c r="AP188" s="66"/>
      <c r="AQ188" s="11">
        <f>+COUNTIF(F188:AJ188,"－")</f>
        <v>0</v>
      </c>
      <c r="AR188" s="11">
        <f>+COUNTIF(F188:AJ188,"外")</f>
        <v>0</v>
      </c>
    </row>
    <row r="189" spans="2:44" ht="14.25" thickBot="1" x14ac:dyDescent="0.2">
      <c r="B189" s="27"/>
      <c r="C189" s="16"/>
      <c r="D189" s="102"/>
      <c r="E189" s="12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128"/>
      <c r="AN189" s="160" t="s">
        <v>54</v>
      </c>
      <c r="AO189" s="144" t="e">
        <f>IF(AO173&gt;=0.285,"OK","NG")</f>
        <v>#DIV/0!</v>
      </c>
      <c r="AQ189" s="128"/>
      <c r="AR189" s="128"/>
    </row>
    <row r="190" spans="2:44" x14ac:dyDescent="0.15">
      <c r="B190" s="27"/>
      <c r="C190" s="16"/>
      <c r="D190" s="102"/>
      <c r="E190" s="12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128"/>
      <c r="AN190" s="162"/>
      <c r="AO190" s="143"/>
      <c r="AQ190" s="128"/>
      <c r="AR190" s="128"/>
    </row>
    <row r="191" spans="2:44" hidden="1" x14ac:dyDescent="0.15">
      <c r="F191" s="64" t="e">
        <f>YEAR(F194)</f>
        <v>#VALUE!</v>
      </c>
      <c r="G191" s="64" t="e">
        <f>MONTH(F194)</f>
        <v>#VALUE!</v>
      </c>
    </row>
    <row r="192" spans="2:44" x14ac:dyDescent="0.15">
      <c r="B192" s="239"/>
      <c r="C192" s="240"/>
      <c r="D192" s="241"/>
      <c r="E192" s="68" t="s">
        <v>51</v>
      </c>
      <c r="F192" s="218" t="e">
        <f>F194</f>
        <v>#VALUE!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 t="e">
        <f>DATE($F191,$G191,1)</f>
        <v>#VALUE!</v>
      </c>
      <c r="G193" s="84" t="e">
        <f t="shared" ref="G193:AJ193" si="136">F193+1</f>
        <v>#VALUE!</v>
      </c>
      <c r="H193" s="84" t="e">
        <f t="shared" si="136"/>
        <v>#VALUE!</v>
      </c>
      <c r="I193" s="84" t="e">
        <f t="shared" si="136"/>
        <v>#VALUE!</v>
      </c>
      <c r="J193" s="84" t="e">
        <f t="shared" si="136"/>
        <v>#VALUE!</v>
      </c>
      <c r="K193" s="84" t="e">
        <f t="shared" si="136"/>
        <v>#VALUE!</v>
      </c>
      <c r="L193" s="84" t="e">
        <f t="shared" si="136"/>
        <v>#VALUE!</v>
      </c>
      <c r="M193" s="84" t="e">
        <f t="shared" si="136"/>
        <v>#VALUE!</v>
      </c>
      <c r="N193" s="84" t="e">
        <f t="shared" si="136"/>
        <v>#VALUE!</v>
      </c>
      <c r="O193" s="84" t="e">
        <f t="shared" si="136"/>
        <v>#VALUE!</v>
      </c>
      <c r="P193" s="84" t="e">
        <f t="shared" si="136"/>
        <v>#VALUE!</v>
      </c>
      <c r="Q193" s="84" t="e">
        <f t="shared" si="136"/>
        <v>#VALUE!</v>
      </c>
      <c r="R193" s="84" t="e">
        <f t="shared" si="136"/>
        <v>#VALUE!</v>
      </c>
      <c r="S193" s="84" t="e">
        <f t="shared" si="136"/>
        <v>#VALUE!</v>
      </c>
      <c r="T193" s="84" t="e">
        <f t="shared" si="136"/>
        <v>#VALUE!</v>
      </c>
      <c r="U193" s="84" t="e">
        <f t="shared" si="136"/>
        <v>#VALUE!</v>
      </c>
      <c r="V193" s="84" t="e">
        <f t="shared" si="136"/>
        <v>#VALUE!</v>
      </c>
      <c r="W193" s="84" t="e">
        <f t="shared" si="136"/>
        <v>#VALUE!</v>
      </c>
      <c r="X193" s="84" t="e">
        <f t="shared" si="136"/>
        <v>#VALUE!</v>
      </c>
      <c r="Y193" s="84" t="e">
        <f t="shared" si="136"/>
        <v>#VALUE!</v>
      </c>
      <c r="Z193" s="84" t="e">
        <f t="shared" si="136"/>
        <v>#VALUE!</v>
      </c>
      <c r="AA193" s="84" t="e">
        <f t="shared" si="136"/>
        <v>#VALUE!</v>
      </c>
      <c r="AB193" s="84" t="e">
        <f t="shared" si="136"/>
        <v>#VALUE!</v>
      </c>
      <c r="AC193" s="84" t="e">
        <f t="shared" si="136"/>
        <v>#VALUE!</v>
      </c>
      <c r="AD193" s="84" t="e">
        <f t="shared" si="136"/>
        <v>#VALUE!</v>
      </c>
      <c r="AE193" s="84" t="e">
        <f t="shared" si="136"/>
        <v>#VALUE!</v>
      </c>
      <c r="AF193" s="84" t="e">
        <f t="shared" si="136"/>
        <v>#VALUE!</v>
      </c>
      <c r="AG193" s="84" t="e">
        <f t="shared" si="136"/>
        <v>#VALUE!</v>
      </c>
      <c r="AH193" s="84" t="e">
        <f t="shared" si="136"/>
        <v>#VALUE!</v>
      </c>
      <c r="AI193" s="84" t="e">
        <f t="shared" si="136"/>
        <v>#VALUE!</v>
      </c>
      <c r="AJ193" s="84" t="e">
        <f t="shared" si="136"/>
        <v>#VALUE!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 t="e">
        <f>IF(EDATE(F169,1)&gt;$F$7,"",EDATE(F169,1))</f>
        <v>#VALUE!</v>
      </c>
      <c r="G194" s="84" t="e">
        <f t="shared" ref="G194:AJ194" si="137">IF(G193&gt;$F$7,"",IF(F194=EOMONTH(DATE($F191,$G191,1),0),"",IF(F194="","",F194+1)))</f>
        <v>#VALUE!</v>
      </c>
      <c r="H194" s="84" t="e">
        <f t="shared" si="137"/>
        <v>#VALUE!</v>
      </c>
      <c r="I194" s="84" t="e">
        <f t="shared" si="137"/>
        <v>#VALUE!</v>
      </c>
      <c r="J194" s="84" t="e">
        <f t="shared" si="137"/>
        <v>#VALUE!</v>
      </c>
      <c r="K194" s="84" t="e">
        <f t="shared" si="137"/>
        <v>#VALUE!</v>
      </c>
      <c r="L194" s="84" t="e">
        <f t="shared" si="137"/>
        <v>#VALUE!</v>
      </c>
      <c r="M194" s="84" t="e">
        <f t="shared" si="137"/>
        <v>#VALUE!</v>
      </c>
      <c r="N194" s="84" t="e">
        <f t="shared" si="137"/>
        <v>#VALUE!</v>
      </c>
      <c r="O194" s="84" t="e">
        <f t="shared" si="137"/>
        <v>#VALUE!</v>
      </c>
      <c r="P194" s="84" t="e">
        <f t="shared" si="137"/>
        <v>#VALUE!</v>
      </c>
      <c r="Q194" s="84" t="e">
        <f t="shared" si="137"/>
        <v>#VALUE!</v>
      </c>
      <c r="R194" s="84" t="e">
        <f t="shared" si="137"/>
        <v>#VALUE!</v>
      </c>
      <c r="S194" s="84" t="e">
        <f t="shared" si="137"/>
        <v>#VALUE!</v>
      </c>
      <c r="T194" s="84" t="e">
        <f t="shared" si="137"/>
        <v>#VALUE!</v>
      </c>
      <c r="U194" s="84" t="e">
        <f t="shared" si="137"/>
        <v>#VALUE!</v>
      </c>
      <c r="V194" s="84" t="e">
        <f t="shared" si="137"/>
        <v>#VALUE!</v>
      </c>
      <c r="W194" s="84" t="e">
        <f t="shared" si="137"/>
        <v>#VALUE!</v>
      </c>
      <c r="X194" s="84" t="e">
        <f t="shared" si="137"/>
        <v>#VALUE!</v>
      </c>
      <c r="Y194" s="84" t="e">
        <f t="shared" si="137"/>
        <v>#VALUE!</v>
      </c>
      <c r="Z194" s="84" t="e">
        <f t="shared" si="137"/>
        <v>#VALUE!</v>
      </c>
      <c r="AA194" s="84" t="e">
        <f t="shared" si="137"/>
        <v>#VALUE!</v>
      </c>
      <c r="AB194" s="84" t="e">
        <f t="shared" si="137"/>
        <v>#VALUE!</v>
      </c>
      <c r="AC194" s="84" t="e">
        <f t="shared" si="137"/>
        <v>#VALUE!</v>
      </c>
      <c r="AD194" s="84" t="e">
        <f t="shared" si="137"/>
        <v>#VALUE!</v>
      </c>
      <c r="AE194" s="84" t="e">
        <f t="shared" si="137"/>
        <v>#VALUE!</v>
      </c>
      <c r="AF194" s="84" t="e">
        <f t="shared" si="137"/>
        <v>#VALUE!</v>
      </c>
      <c r="AG194" s="84" t="e">
        <f t="shared" si="137"/>
        <v>#VALUE!</v>
      </c>
      <c r="AH194" s="84" t="e">
        <f t="shared" si="137"/>
        <v>#VALUE!</v>
      </c>
      <c r="AI194" s="84" t="e">
        <f t="shared" si="137"/>
        <v>#VALUE!</v>
      </c>
      <c r="AJ194" s="84" t="e">
        <f t="shared" si="137"/>
        <v>#VALUE!</v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/>
      </c>
      <c r="G195" s="85" t="str">
        <f t="shared" ref="G195:AJ195" si="138">IFERROR(TEXT(WEEKDAY(+G194),"aaa"),"")</f>
        <v/>
      </c>
      <c r="H195" s="85" t="str">
        <f t="shared" si="138"/>
        <v/>
      </c>
      <c r="I195" s="85" t="str">
        <f t="shared" si="138"/>
        <v/>
      </c>
      <c r="J195" s="85" t="str">
        <f t="shared" si="138"/>
        <v/>
      </c>
      <c r="K195" s="85" t="str">
        <f t="shared" si="138"/>
        <v/>
      </c>
      <c r="L195" s="85" t="str">
        <f t="shared" si="138"/>
        <v/>
      </c>
      <c r="M195" s="85" t="str">
        <f t="shared" si="138"/>
        <v/>
      </c>
      <c r="N195" s="85" t="str">
        <f t="shared" si="138"/>
        <v/>
      </c>
      <c r="O195" s="85" t="str">
        <f t="shared" si="138"/>
        <v/>
      </c>
      <c r="P195" s="85" t="str">
        <f t="shared" si="138"/>
        <v/>
      </c>
      <c r="Q195" s="85" t="str">
        <f t="shared" si="138"/>
        <v/>
      </c>
      <c r="R195" s="85" t="str">
        <f t="shared" si="138"/>
        <v/>
      </c>
      <c r="S195" s="85" t="str">
        <f t="shared" si="138"/>
        <v/>
      </c>
      <c r="T195" s="85" t="str">
        <f t="shared" si="138"/>
        <v/>
      </c>
      <c r="U195" s="85" t="str">
        <f t="shared" si="138"/>
        <v/>
      </c>
      <c r="V195" s="85" t="str">
        <f t="shared" si="138"/>
        <v/>
      </c>
      <c r="W195" s="85" t="str">
        <f t="shared" si="138"/>
        <v/>
      </c>
      <c r="X195" s="85" t="str">
        <f t="shared" si="138"/>
        <v/>
      </c>
      <c r="Y195" s="85" t="str">
        <f t="shared" si="138"/>
        <v/>
      </c>
      <c r="Z195" s="85" t="str">
        <f t="shared" si="138"/>
        <v/>
      </c>
      <c r="AA195" s="85" t="str">
        <f t="shared" si="138"/>
        <v/>
      </c>
      <c r="AB195" s="85" t="str">
        <f t="shared" si="138"/>
        <v/>
      </c>
      <c r="AC195" s="85" t="str">
        <f t="shared" si="138"/>
        <v/>
      </c>
      <c r="AD195" s="85" t="str">
        <f t="shared" si="138"/>
        <v/>
      </c>
      <c r="AE195" s="85" t="str">
        <f t="shared" si="138"/>
        <v/>
      </c>
      <c r="AF195" s="85" t="str">
        <f t="shared" si="138"/>
        <v/>
      </c>
      <c r="AG195" s="85" t="str">
        <f t="shared" si="138"/>
        <v/>
      </c>
      <c r="AH195" s="85" t="str">
        <f t="shared" si="138"/>
        <v/>
      </c>
      <c r="AI195" s="85" t="str">
        <f t="shared" si="138"/>
        <v/>
      </c>
      <c r="AJ195" s="85" t="str">
        <f t="shared" si="138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59" t="s">
        <v>37</v>
      </c>
      <c r="AO196" s="170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/>
      <c r="G197" s="18"/>
      <c r="H197" s="18"/>
      <c r="I197" s="18"/>
      <c r="J197" s="34"/>
      <c r="K197" s="34"/>
      <c r="L197" s="34"/>
      <c r="M197" s="34"/>
      <c r="N197" s="18"/>
      <c r="O197" s="18"/>
      <c r="P197" s="18"/>
      <c r="Q197" s="34"/>
      <c r="R197" s="34"/>
      <c r="S197" s="34"/>
      <c r="T197" s="34"/>
      <c r="U197" s="18"/>
      <c r="V197" s="18"/>
      <c r="W197" s="18"/>
      <c r="X197" s="34"/>
      <c r="Y197" s="34"/>
      <c r="Z197" s="34"/>
      <c r="AA197" s="34"/>
      <c r="AB197" s="18"/>
      <c r="AC197" s="18"/>
      <c r="AD197" s="34"/>
      <c r="AE197" s="34"/>
      <c r="AF197" s="34"/>
      <c r="AG197" s="34"/>
      <c r="AH197" s="34"/>
      <c r="AI197" s="34"/>
      <c r="AJ197" s="54"/>
      <c r="AK197" s="13">
        <f>IF(D197="","",COUNT($F$194:$AJ$194)-AL197)</f>
        <v>0</v>
      </c>
      <c r="AL197" s="32">
        <f>IF(D197="","",AQ197+AR197)</f>
        <v>0</v>
      </c>
      <c r="AM197" s="32">
        <f>IF(D197="","",COUNTIF(F197:AJ197,"休"))</f>
        <v>0</v>
      </c>
      <c r="AN197" s="143" t="str">
        <f>IF(D197="","",IFERROR(ROUND(AM197/AK197,3),""))</f>
        <v/>
      </c>
      <c r="AO197" s="251" t="e">
        <f>ROUND(AVERAGE(AN197:AN212),3)</f>
        <v>#DIV/0!</v>
      </c>
      <c r="AP197" s="66"/>
      <c r="AQ197" s="11">
        <f>+COUNTIF(F197:AJ197,"－")</f>
        <v>0</v>
      </c>
      <c r="AR197" s="11">
        <f>+COUNTIF(F197:AJ197,"外")</f>
        <v>0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/>
      <c r="G198" s="87"/>
      <c r="H198" s="87"/>
      <c r="I198" s="21"/>
      <c r="J198" s="21"/>
      <c r="K198" s="21"/>
      <c r="L198" s="96"/>
      <c r="M198" s="96"/>
      <c r="N198" s="96"/>
      <c r="O198" s="21"/>
      <c r="P198" s="21"/>
      <c r="Q198" s="21"/>
      <c r="R198" s="21"/>
      <c r="S198" s="96"/>
      <c r="T198" s="96"/>
      <c r="U198" s="96"/>
      <c r="V198" s="21"/>
      <c r="W198" s="21"/>
      <c r="X198" s="21"/>
      <c r="Y198" s="21"/>
      <c r="Z198" s="96"/>
      <c r="AA198" s="96"/>
      <c r="AB198" s="96"/>
      <c r="AC198" s="21"/>
      <c r="AD198" s="21"/>
      <c r="AE198" s="21"/>
      <c r="AF198" s="21"/>
      <c r="AG198" s="96"/>
      <c r="AH198" s="96"/>
      <c r="AI198" s="96"/>
      <c r="AJ198" s="55"/>
      <c r="AK198" s="13">
        <f t="shared" ref="AK198:AK202" si="139">IF(D198="","",COUNT($F$194:$AJ$194)-AL198)</f>
        <v>0</v>
      </c>
      <c r="AL198" s="32">
        <f t="shared" ref="AL198:AL202" si="140">IF(D198="","",AQ198+AR198)</f>
        <v>0</v>
      </c>
      <c r="AM198" s="32">
        <f t="shared" ref="AM198:AM202" si="141">IF(D198="","",COUNTIF(F198:AJ198,"休"))</f>
        <v>0</v>
      </c>
      <c r="AN198" s="143" t="str">
        <f t="shared" ref="AN198:AN202" si="142">IF(D198="","",IFERROR(ROUND(AM198/AK198,3),""))</f>
        <v/>
      </c>
      <c r="AO198" s="252"/>
      <c r="AP198" s="66"/>
      <c r="AQ198" s="11">
        <f>+COUNTIF(F198:AJ198,"－")</f>
        <v>0</v>
      </c>
      <c r="AR198" s="11">
        <f>+COUNTIF(F198:AJ198,"外")</f>
        <v>0</v>
      </c>
    </row>
    <row r="199" spans="2:44" s="86" customFormat="1" x14ac:dyDescent="0.15">
      <c r="B199" s="232"/>
      <c r="C199" s="235"/>
      <c r="D199" s="19" t="s">
        <v>60</v>
      </c>
      <c r="E199" s="100"/>
      <c r="F199" s="58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55"/>
      <c r="AH199" s="55"/>
      <c r="AI199" s="55"/>
      <c r="AJ199" s="55"/>
      <c r="AK199" s="13">
        <f t="shared" si="139"/>
        <v>0</v>
      </c>
      <c r="AL199" s="32">
        <f t="shared" si="140"/>
        <v>0</v>
      </c>
      <c r="AM199" s="32">
        <f t="shared" si="141"/>
        <v>0</v>
      </c>
      <c r="AN199" s="143" t="str">
        <f t="shared" si="142"/>
        <v/>
      </c>
      <c r="AO199" s="252"/>
      <c r="AP199" s="66"/>
      <c r="AQ199" s="11">
        <f>+COUNTIF(F199:AJ199,"－")</f>
        <v>0</v>
      </c>
      <c r="AR199" s="11">
        <f t="shared" ref="AR199:AR202" si="143">+COUNTIF(F199:AJ199,"外")</f>
        <v>0</v>
      </c>
    </row>
    <row r="200" spans="2:44" s="86" customFormat="1" x14ac:dyDescent="0.15">
      <c r="B200" s="232"/>
      <c r="C200" s="235"/>
      <c r="D200" s="19" t="s">
        <v>61</v>
      </c>
      <c r="E200" s="120"/>
      <c r="F200" s="58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55"/>
      <c r="AI200" s="55"/>
      <c r="AJ200" s="55"/>
      <c r="AK200" s="13">
        <f t="shared" si="139"/>
        <v>0</v>
      </c>
      <c r="AL200" s="32">
        <f t="shared" si="140"/>
        <v>0</v>
      </c>
      <c r="AM200" s="32">
        <f t="shared" si="141"/>
        <v>0</v>
      </c>
      <c r="AN200" s="143" t="str">
        <f t="shared" si="142"/>
        <v/>
      </c>
      <c r="AO200" s="252"/>
      <c r="AP200" s="66"/>
      <c r="AQ200" s="11">
        <f>+COUNTIF(F200:AJ200,"－")</f>
        <v>0</v>
      </c>
      <c r="AR200" s="11">
        <f t="shared" si="143"/>
        <v>0</v>
      </c>
    </row>
    <row r="201" spans="2:44" s="86" customFormat="1" x14ac:dyDescent="0.15">
      <c r="B201" s="232"/>
      <c r="C201" s="235"/>
      <c r="D201" s="19" t="s">
        <v>62</v>
      </c>
      <c r="E201" s="100"/>
      <c r="F201" s="58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13">
        <f t="shared" si="139"/>
        <v>0</v>
      </c>
      <c r="AL201" s="32">
        <f t="shared" si="140"/>
        <v>0</v>
      </c>
      <c r="AM201" s="32">
        <f t="shared" si="141"/>
        <v>0</v>
      </c>
      <c r="AN201" s="143" t="str">
        <f t="shared" si="142"/>
        <v/>
      </c>
      <c r="AO201" s="252"/>
      <c r="AP201" s="66"/>
      <c r="AQ201" s="11">
        <f t="shared" ref="AQ201:AQ202" si="144">+COUNTIF(F201:AJ201,"－")</f>
        <v>0</v>
      </c>
      <c r="AR201" s="11">
        <f t="shared" si="143"/>
        <v>0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9"/>
        <v>0</v>
      </c>
      <c r="AL202" s="32">
        <f t="shared" si="140"/>
        <v>0</v>
      </c>
      <c r="AM202" s="57">
        <f t="shared" si="141"/>
        <v>0</v>
      </c>
      <c r="AN202" s="143" t="str">
        <f t="shared" si="142"/>
        <v/>
      </c>
      <c r="AO202" s="252"/>
      <c r="AP202" s="66"/>
      <c r="AQ202" s="11">
        <f t="shared" si="144"/>
        <v>0</v>
      </c>
      <c r="AR202" s="11">
        <f t="shared" si="143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64"/>
      <c r="AM203" s="165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0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1">
        <f>+COUNTIF(F204:AJ204,"－")</f>
        <v>0</v>
      </c>
      <c r="AR204" s="11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13">
        <f t="shared" ref="AK205:AK207" si="145">IF(D205="","",COUNT($F$194:$AJ$194)-AL205)</f>
        <v>0</v>
      </c>
      <c r="AL205" s="32">
        <f t="shared" ref="AL205:AL207" si="146">IF(D205="","",AQ205+AR205)</f>
        <v>0</v>
      </c>
      <c r="AM205" s="32">
        <f t="shared" ref="AM205:AM207" si="147">IF(D205="","",COUNTIF(F205:AJ205,"休"))</f>
        <v>0</v>
      </c>
      <c r="AN205" s="143" t="str">
        <f t="shared" ref="AN205:AN207" si="148">IF(D205="","",IFERROR(ROUND(AM205/AK205,3),""))</f>
        <v/>
      </c>
      <c r="AO205" s="252"/>
      <c r="AP205" s="66"/>
      <c r="AQ205" s="11">
        <f>+COUNTIF(F205:AJ205,"－")</f>
        <v>0</v>
      </c>
      <c r="AR205" s="11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45"/>
        <v/>
      </c>
      <c r="AL206" s="32" t="str">
        <f t="shared" si="146"/>
        <v/>
      </c>
      <c r="AM206" s="32" t="str">
        <f t="shared" si="147"/>
        <v/>
      </c>
      <c r="AN206" s="143" t="str">
        <f t="shared" si="148"/>
        <v/>
      </c>
      <c r="AO206" s="252"/>
      <c r="AP206" s="66"/>
      <c r="AQ206" s="11">
        <f>+COUNTIF(F206:AJ206,"－")</f>
        <v>0</v>
      </c>
      <c r="AR206" s="11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45"/>
        <v/>
      </c>
      <c r="AL207" s="32" t="str">
        <f t="shared" si="146"/>
        <v/>
      </c>
      <c r="AM207" s="32" t="str">
        <f t="shared" si="147"/>
        <v/>
      </c>
      <c r="AN207" s="143" t="str">
        <f t="shared" si="148"/>
        <v/>
      </c>
      <c r="AO207" s="252"/>
      <c r="AP207" s="66"/>
      <c r="AQ207" s="11">
        <f>+COUNTIF(F207:AJ207,"－")</f>
        <v>0</v>
      </c>
      <c r="AR207" s="11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64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/>
      <c r="G209" s="18"/>
      <c r="H209" s="18"/>
      <c r="I209" s="34"/>
      <c r="J209" s="34"/>
      <c r="K209" s="18"/>
      <c r="L209" s="18"/>
      <c r="M209" s="18"/>
      <c r="N209" s="18"/>
      <c r="O209" s="34"/>
      <c r="P209" s="34"/>
      <c r="Q209" s="18"/>
      <c r="R209" s="34"/>
      <c r="S209" s="18"/>
      <c r="T209" s="18"/>
      <c r="U209" s="18"/>
      <c r="V209" s="18"/>
      <c r="W209" s="34"/>
      <c r="X209" s="34"/>
      <c r="Y209" s="18"/>
      <c r="Z209" s="34"/>
      <c r="AA209" s="18"/>
      <c r="AB209" s="18"/>
      <c r="AC209" s="18"/>
      <c r="AD209" s="18"/>
      <c r="AE209" s="34"/>
      <c r="AF209" s="34"/>
      <c r="AG209" s="34"/>
      <c r="AH209" s="34"/>
      <c r="AI209" s="18"/>
      <c r="AJ209" s="18"/>
      <c r="AK209" s="13">
        <f>IF(D209="","",COUNT($F$194:$AJ$194)-AL209)</f>
        <v>0</v>
      </c>
      <c r="AL209" s="32">
        <f>IF(D209="","",AQ209+AR209)</f>
        <v>0</v>
      </c>
      <c r="AM209" s="32">
        <f>IF(D209="","",COUNTIF(F209:AJ209,"休"))</f>
        <v>0</v>
      </c>
      <c r="AN209" s="143" t="str">
        <f>IF(D209="","",IFERROR(ROUND(AM209/AK209,3),""))</f>
        <v/>
      </c>
      <c r="AO209" s="252"/>
      <c r="AP209" s="66"/>
      <c r="AQ209" s="11">
        <f>+COUNTIF(F209:AJ209,"－")</f>
        <v>0</v>
      </c>
      <c r="AR209" s="11">
        <f>+COUNTIF(F209:AJ209,"外")</f>
        <v>0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9">IF(D210="","",COUNT($F$194:$AJ$194)-AL210)</f>
        <v/>
      </c>
      <c r="AL210" s="32" t="str">
        <f t="shared" ref="AL210:AL212" si="150">IF(D210="","",AQ210+AR210)</f>
        <v/>
      </c>
      <c r="AM210" s="32" t="str">
        <f t="shared" ref="AM210:AM212" si="151">IF(D210="","",COUNTIF(F210:AJ210,"休"))</f>
        <v/>
      </c>
      <c r="AN210" s="143" t="str">
        <f t="shared" ref="AN210:AN212" si="152">IF(D210="","",IFERROR(ROUND(AM210/AK210,3),""))</f>
        <v/>
      </c>
      <c r="AO210" s="252"/>
      <c r="AP210" s="66"/>
      <c r="AQ210" s="11">
        <f>+COUNTIF(F210:AJ210,"－")</f>
        <v>0</v>
      </c>
      <c r="AR210" s="11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9"/>
        <v/>
      </c>
      <c r="AL211" s="32" t="str">
        <f t="shared" si="150"/>
        <v/>
      </c>
      <c r="AM211" s="32" t="str">
        <f t="shared" si="151"/>
        <v/>
      </c>
      <c r="AN211" s="143" t="str">
        <f t="shared" si="152"/>
        <v/>
      </c>
      <c r="AO211" s="252"/>
      <c r="AP211" s="66"/>
      <c r="AQ211" s="11">
        <f>+COUNTIF(F211:AJ211,"－")</f>
        <v>0</v>
      </c>
      <c r="AR211" s="11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9"/>
        <v/>
      </c>
      <c r="AL212" s="57" t="str">
        <f t="shared" si="150"/>
        <v/>
      </c>
      <c r="AM212" s="57" t="str">
        <f t="shared" si="151"/>
        <v/>
      </c>
      <c r="AN212" s="143" t="str">
        <f t="shared" si="152"/>
        <v/>
      </c>
      <c r="AO212" s="253"/>
      <c r="AP212" s="66"/>
      <c r="AQ212" s="11">
        <f>+COUNTIF(F212:AJ212,"－")</f>
        <v>0</v>
      </c>
      <c r="AR212" s="11">
        <f>+COUNTIF(F212:AJ212,"外")</f>
        <v>0</v>
      </c>
    </row>
    <row r="213" spans="2:44" ht="14.25" thickBot="1" x14ac:dyDescent="0.2">
      <c r="B213" s="27"/>
      <c r="C213" s="16"/>
      <c r="D213" s="102"/>
      <c r="E213" s="12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128"/>
      <c r="AN213" s="160" t="s">
        <v>54</v>
      </c>
      <c r="AO213" s="144" t="e">
        <f>IF(AO197&gt;=0.285,"OK","NG")</f>
        <v>#DIV/0!</v>
      </c>
      <c r="AQ213" s="128"/>
      <c r="AR213" s="128"/>
    </row>
    <row r="214" spans="2:44" x14ac:dyDescent="0.15">
      <c r="B214" s="27"/>
      <c r="C214" s="16"/>
      <c r="D214" s="102"/>
      <c r="E214" s="12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128"/>
      <c r="AN214" s="162"/>
      <c r="AO214" s="143"/>
      <c r="AQ214" s="128"/>
      <c r="AR214" s="128"/>
    </row>
    <row r="215" spans="2:44" hidden="1" x14ac:dyDescent="0.15">
      <c r="F215" s="64" t="e">
        <f>YEAR(F218)</f>
        <v>#VALUE!</v>
      </c>
      <c r="G215" s="64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e">
        <f>F218</f>
        <v>#VALUE!</v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53">F217+1</f>
        <v>#VALUE!</v>
      </c>
      <c r="H217" s="84" t="e">
        <f t="shared" si="153"/>
        <v>#VALUE!</v>
      </c>
      <c r="I217" s="84" t="e">
        <f t="shared" si="153"/>
        <v>#VALUE!</v>
      </c>
      <c r="J217" s="84" t="e">
        <f t="shared" si="153"/>
        <v>#VALUE!</v>
      </c>
      <c r="K217" s="84" t="e">
        <f t="shared" si="153"/>
        <v>#VALUE!</v>
      </c>
      <c r="L217" s="84" t="e">
        <f t="shared" si="153"/>
        <v>#VALUE!</v>
      </c>
      <c r="M217" s="84" t="e">
        <f t="shared" si="153"/>
        <v>#VALUE!</v>
      </c>
      <c r="N217" s="84" t="e">
        <f t="shared" si="153"/>
        <v>#VALUE!</v>
      </c>
      <c r="O217" s="84" t="e">
        <f t="shared" si="153"/>
        <v>#VALUE!</v>
      </c>
      <c r="P217" s="84" t="e">
        <f t="shared" si="153"/>
        <v>#VALUE!</v>
      </c>
      <c r="Q217" s="84" t="e">
        <f t="shared" si="153"/>
        <v>#VALUE!</v>
      </c>
      <c r="R217" s="84" t="e">
        <f t="shared" si="153"/>
        <v>#VALUE!</v>
      </c>
      <c r="S217" s="84" t="e">
        <f t="shared" si="153"/>
        <v>#VALUE!</v>
      </c>
      <c r="T217" s="84" t="e">
        <f t="shared" si="153"/>
        <v>#VALUE!</v>
      </c>
      <c r="U217" s="84" t="e">
        <f t="shared" si="153"/>
        <v>#VALUE!</v>
      </c>
      <c r="V217" s="84" t="e">
        <f t="shared" si="153"/>
        <v>#VALUE!</v>
      </c>
      <c r="W217" s="84" t="e">
        <f t="shared" si="153"/>
        <v>#VALUE!</v>
      </c>
      <c r="X217" s="84" t="e">
        <f t="shared" si="153"/>
        <v>#VALUE!</v>
      </c>
      <c r="Y217" s="84" t="e">
        <f t="shared" si="153"/>
        <v>#VALUE!</v>
      </c>
      <c r="Z217" s="84" t="e">
        <f t="shared" si="153"/>
        <v>#VALUE!</v>
      </c>
      <c r="AA217" s="84" t="e">
        <f t="shared" si="153"/>
        <v>#VALUE!</v>
      </c>
      <c r="AB217" s="84" t="e">
        <f t="shared" si="153"/>
        <v>#VALUE!</v>
      </c>
      <c r="AC217" s="84" t="e">
        <f t="shared" si="153"/>
        <v>#VALUE!</v>
      </c>
      <c r="AD217" s="84" t="e">
        <f t="shared" si="153"/>
        <v>#VALUE!</v>
      </c>
      <c r="AE217" s="84" t="e">
        <f t="shared" si="153"/>
        <v>#VALUE!</v>
      </c>
      <c r="AF217" s="84" t="e">
        <f t="shared" si="153"/>
        <v>#VALUE!</v>
      </c>
      <c r="AG217" s="84" t="e">
        <f t="shared" si="153"/>
        <v>#VALUE!</v>
      </c>
      <c r="AH217" s="84" t="e">
        <f t="shared" si="153"/>
        <v>#VALUE!</v>
      </c>
      <c r="AI217" s="84" t="e">
        <f t="shared" si="153"/>
        <v>#VALUE!</v>
      </c>
      <c r="AJ217" s="84" t="e">
        <f t="shared" si="153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e">
        <f>IF(EDATE(F193,1)&gt;$F$7,"",EDATE(F193,1))</f>
        <v>#VALUE!</v>
      </c>
      <c r="G218" s="84" t="e">
        <f t="shared" ref="G218:AJ218" si="154">IF(G217&gt;$F$7,"",IF(F218=EOMONTH(DATE($F215,$G215,1),0),"",IF(F218="","",F218+1)))</f>
        <v>#VALUE!</v>
      </c>
      <c r="H218" s="84" t="e">
        <f t="shared" si="154"/>
        <v>#VALUE!</v>
      </c>
      <c r="I218" s="84" t="e">
        <f t="shared" si="154"/>
        <v>#VALUE!</v>
      </c>
      <c r="J218" s="84" t="e">
        <f t="shared" si="154"/>
        <v>#VALUE!</v>
      </c>
      <c r="K218" s="84" t="e">
        <f t="shared" si="154"/>
        <v>#VALUE!</v>
      </c>
      <c r="L218" s="84" t="e">
        <f t="shared" si="154"/>
        <v>#VALUE!</v>
      </c>
      <c r="M218" s="84" t="e">
        <f t="shared" si="154"/>
        <v>#VALUE!</v>
      </c>
      <c r="N218" s="84" t="e">
        <f t="shared" si="154"/>
        <v>#VALUE!</v>
      </c>
      <c r="O218" s="84" t="e">
        <f t="shared" si="154"/>
        <v>#VALUE!</v>
      </c>
      <c r="P218" s="84" t="e">
        <f t="shared" si="154"/>
        <v>#VALUE!</v>
      </c>
      <c r="Q218" s="84" t="e">
        <f t="shared" si="154"/>
        <v>#VALUE!</v>
      </c>
      <c r="R218" s="84" t="e">
        <f t="shared" si="154"/>
        <v>#VALUE!</v>
      </c>
      <c r="S218" s="84" t="e">
        <f t="shared" si="154"/>
        <v>#VALUE!</v>
      </c>
      <c r="T218" s="84" t="e">
        <f t="shared" si="154"/>
        <v>#VALUE!</v>
      </c>
      <c r="U218" s="84" t="e">
        <f t="shared" si="154"/>
        <v>#VALUE!</v>
      </c>
      <c r="V218" s="84" t="e">
        <f t="shared" si="154"/>
        <v>#VALUE!</v>
      </c>
      <c r="W218" s="84" t="e">
        <f t="shared" si="154"/>
        <v>#VALUE!</v>
      </c>
      <c r="X218" s="84" t="e">
        <f t="shared" si="154"/>
        <v>#VALUE!</v>
      </c>
      <c r="Y218" s="84" t="e">
        <f t="shared" si="154"/>
        <v>#VALUE!</v>
      </c>
      <c r="Z218" s="84" t="e">
        <f t="shared" si="154"/>
        <v>#VALUE!</v>
      </c>
      <c r="AA218" s="84" t="e">
        <f t="shared" si="154"/>
        <v>#VALUE!</v>
      </c>
      <c r="AB218" s="84" t="e">
        <f t="shared" si="154"/>
        <v>#VALUE!</v>
      </c>
      <c r="AC218" s="84" t="e">
        <f t="shared" si="154"/>
        <v>#VALUE!</v>
      </c>
      <c r="AD218" s="84" t="e">
        <f t="shared" si="154"/>
        <v>#VALUE!</v>
      </c>
      <c r="AE218" s="84" t="e">
        <f t="shared" si="154"/>
        <v>#VALUE!</v>
      </c>
      <c r="AF218" s="84" t="e">
        <f t="shared" si="154"/>
        <v>#VALUE!</v>
      </c>
      <c r="AG218" s="84" t="e">
        <f t="shared" si="154"/>
        <v>#VALUE!</v>
      </c>
      <c r="AH218" s="84" t="e">
        <f t="shared" si="154"/>
        <v>#VALUE!</v>
      </c>
      <c r="AI218" s="84" t="e">
        <f t="shared" si="154"/>
        <v>#VALUE!</v>
      </c>
      <c r="AJ218" s="84" t="e">
        <f t="shared" si="154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55">IFERROR(TEXT(WEEKDAY(+G218),"aaa"),"")</f>
        <v/>
      </c>
      <c r="H219" s="85" t="str">
        <f t="shared" si="155"/>
        <v/>
      </c>
      <c r="I219" s="85" t="str">
        <f t="shared" si="155"/>
        <v/>
      </c>
      <c r="J219" s="85" t="str">
        <f t="shared" si="155"/>
        <v/>
      </c>
      <c r="K219" s="85" t="str">
        <f t="shared" si="155"/>
        <v/>
      </c>
      <c r="L219" s="85" t="str">
        <f t="shared" si="155"/>
        <v/>
      </c>
      <c r="M219" s="85" t="str">
        <f t="shared" si="155"/>
        <v/>
      </c>
      <c r="N219" s="85" t="str">
        <f t="shared" si="155"/>
        <v/>
      </c>
      <c r="O219" s="85" t="str">
        <f t="shared" si="155"/>
        <v/>
      </c>
      <c r="P219" s="85" t="str">
        <f t="shared" si="155"/>
        <v/>
      </c>
      <c r="Q219" s="85" t="str">
        <f t="shared" si="155"/>
        <v/>
      </c>
      <c r="R219" s="85" t="str">
        <f t="shared" si="155"/>
        <v/>
      </c>
      <c r="S219" s="85" t="str">
        <f t="shared" si="155"/>
        <v/>
      </c>
      <c r="T219" s="85" t="str">
        <f t="shared" si="155"/>
        <v/>
      </c>
      <c r="U219" s="85" t="str">
        <f t="shared" si="155"/>
        <v/>
      </c>
      <c r="V219" s="85" t="str">
        <f t="shared" si="155"/>
        <v/>
      </c>
      <c r="W219" s="85" t="str">
        <f t="shared" si="155"/>
        <v/>
      </c>
      <c r="X219" s="85" t="str">
        <f t="shared" si="155"/>
        <v/>
      </c>
      <c r="Y219" s="85" t="str">
        <f t="shared" si="155"/>
        <v/>
      </c>
      <c r="Z219" s="85" t="str">
        <f t="shared" si="155"/>
        <v/>
      </c>
      <c r="AA219" s="85" t="str">
        <f t="shared" si="155"/>
        <v/>
      </c>
      <c r="AB219" s="85" t="str">
        <f t="shared" si="155"/>
        <v/>
      </c>
      <c r="AC219" s="85" t="str">
        <f t="shared" si="155"/>
        <v/>
      </c>
      <c r="AD219" s="85" t="str">
        <f t="shared" si="155"/>
        <v/>
      </c>
      <c r="AE219" s="85" t="str">
        <f t="shared" si="155"/>
        <v/>
      </c>
      <c r="AF219" s="85" t="str">
        <f t="shared" si="155"/>
        <v/>
      </c>
      <c r="AG219" s="85" t="str">
        <f t="shared" si="155"/>
        <v/>
      </c>
      <c r="AH219" s="85" t="str">
        <f t="shared" si="155"/>
        <v/>
      </c>
      <c r="AI219" s="85" t="str">
        <f t="shared" si="155"/>
        <v/>
      </c>
      <c r="AJ219" s="85" t="str">
        <f t="shared" si="155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59" t="s">
        <v>37</v>
      </c>
      <c r="AO220" s="170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1">
        <f>+COUNTIF(F221:AJ221,"－")</f>
        <v>0</v>
      </c>
      <c r="AR221" s="11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56">IF(D222="","",COUNT($F$218:$AJ$218)-AL222)</f>
        <v>0</v>
      </c>
      <c r="AL222" s="32">
        <f t="shared" ref="AL222:AL226" si="157">IF(D222="","",AQ222+AR222)</f>
        <v>0</v>
      </c>
      <c r="AM222" s="32">
        <f t="shared" ref="AM222:AM226" si="158">IF(D222="","",COUNTIF(F222:AJ222,"休"))</f>
        <v>0</v>
      </c>
      <c r="AN222" s="143" t="str">
        <f t="shared" ref="AN222:AN226" si="159">IF(D222="","",IFERROR(ROUND(AM222/AK222,3),""))</f>
        <v/>
      </c>
      <c r="AO222" s="252"/>
      <c r="AP222" s="66"/>
      <c r="AQ222" s="11">
        <f>+COUNTIF(F222:AJ222,"－")</f>
        <v>0</v>
      </c>
      <c r="AR222" s="11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56"/>
        <v>0</v>
      </c>
      <c r="AL223" s="32">
        <f t="shared" si="157"/>
        <v>0</v>
      </c>
      <c r="AM223" s="32">
        <f t="shared" si="158"/>
        <v>0</v>
      </c>
      <c r="AN223" s="143" t="str">
        <f t="shared" si="159"/>
        <v/>
      </c>
      <c r="AO223" s="252"/>
      <c r="AP223" s="66"/>
      <c r="AQ223" s="11">
        <f>+COUNTIF(F223:AJ223,"－")</f>
        <v>0</v>
      </c>
      <c r="AR223" s="11">
        <f t="shared" ref="AR223:AR226" si="160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20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56"/>
        <v>0</v>
      </c>
      <c r="AL224" s="32">
        <f t="shared" si="157"/>
        <v>0</v>
      </c>
      <c r="AM224" s="32">
        <f t="shared" si="158"/>
        <v>0</v>
      </c>
      <c r="AN224" s="143" t="str">
        <f t="shared" si="159"/>
        <v/>
      </c>
      <c r="AO224" s="252"/>
      <c r="AP224" s="66"/>
      <c r="AQ224" s="11">
        <f>+COUNTIF(F224:AJ224,"－")</f>
        <v>0</v>
      </c>
      <c r="AR224" s="11">
        <f t="shared" si="160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56"/>
        <v>0</v>
      </c>
      <c r="AL225" s="32">
        <f t="shared" si="157"/>
        <v>0</v>
      </c>
      <c r="AM225" s="32">
        <f t="shared" si="158"/>
        <v>0</v>
      </c>
      <c r="AN225" s="143" t="str">
        <f t="shared" si="159"/>
        <v/>
      </c>
      <c r="AO225" s="252"/>
      <c r="AP225" s="66"/>
      <c r="AQ225" s="11">
        <f t="shared" ref="AQ225:AQ226" si="161">+COUNTIF(F225:AJ225,"－")</f>
        <v>0</v>
      </c>
      <c r="AR225" s="11">
        <f t="shared" si="160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56"/>
        <v>0</v>
      </c>
      <c r="AL226" s="32">
        <f t="shared" si="157"/>
        <v>0</v>
      </c>
      <c r="AM226" s="57">
        <f t="shared" si="158"/>
        <v>0</v>
      </c>
      <c r="AN226" s="143" t="str">
        <f t="shared" si="159"/>
        <v/>
      </c>
      <c r="AO226" s="252"/>
      <c r="AP226" s="66"/>
      <c r="AQ226" s="11">
        <f t="shared" si="161"/>
        <v>0</v>
      </c>
      <c r="AR226" s="11">
        <f t="shared" si="160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63</v>
      </c>
      <c r="G227" s="48" t="s">
        <v>63</v>
      </c>
      <c r="H227" s="48" t="s">
        <v>63</v>
      </c>
      <c r="I227" s="48" t="s">
        <v>63</v>
      </c>
      <c r="J227" s="48" t="s">
        <v>63</v>
      </c>
      <c r="K227" s="48" t="s">
        <v>63</v>
      </c>
      <c r="L227" s="48" t="s">
        <v>63</v>
      </c>
      <c r="M227" s="48" t="s">
        <v>63</v>
      </c>
      <c r="N227" s="48" t="s">
        <v>63</v>
      </c>
      <c r="O227" s="48" t="s">
        <v>63</v>
      </c>
      <c r="P227" s="48" t="s">
        <v>63</v>
      </c>
      <c r="Q227" s="48" t="s">
        <v>63</v>
      </c>
      <c r="R227" s="48" t="s">
        <v>63</v>
      </c>
      <c r="S227" s="48" t="s">
        <v>63</v>
      </c>
      <c r="T227" s="48" t="s">
        <v>63</v>
      </c>
      <c r="U227" s="48" t="s">
        <v>63</v>
      </c>
      <c r="V227" s="48" t="s">
        <v>63</v>
      </c>
      <c r="W227" s="48" t="s">
        <v>63</v>
      </c>
      <c r="X227" s="48" t="s">
        <v>63</v>
      </c>
      <c r="Y227" s="48" t="s">
        <v>63</v>
      </c>
      <c r="Z227" s="48" t="s">
        <v>63</v>
      </c>
      <c r="AA227" s="48" t="s">
        <v>63</v>
      </c>
      <c r="AB227" s="48" t="s">
        <v>63</v>
      </c>
      <c r="AC227" s="48" t="s">
        <v>63</v>
      </c>
      <c r="AD227" s="48" t="s">
        <v>63</v>
      </c>
      <c r="AE227" s="48" t="s">
        <v>63</v>
      </c>
      <c r="AF227" s="48" t="s">
        <v>63</v>
      </c>
      <c r="AG227" s="48" t="s">
        <v>63</v>
      </c>
      <c r="AH227" s="48" t="s">
        <v>63</v>
      </c>
      <c r="AI227" s="48" t="s">
        <v>63</v>
      </c>
      <c r="AJ227" s="137" t="s">
        <v>63</v>
      </c>
      <c r="AK227" s="17"/>
      <c r="AL227" s="164"/>
      <c r="AM227" s="165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1">
        <f>+COUNTIF(F228:AJ228,"－")</f>
        <v>0</v>
      </c>
      <c r="AR228" s="11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62">IF(D229="","",COUNT($F$218:$AJ$218)-AL229)</f>
        <v>0</v>
      </c>
      <c r="AL229" s="32">
        <f t="shared" ref="AL229:AL231" si="163">IF(D229="","",AQ229+AR229)</f>
        <v>0</v>
      </c>
      <c r="AM229" s="32">
        <f t="shared" ref="AM229:AM231" si="164">IF(D229="","",COUNTIF(F229:AJ229,"休"))</f>
        <v>0</v>
      </c>
      <c r="AN229" s="143" t="str">
        <f t="shared" ref="AN229:AN231" si="165">IF(D229="","",IFERROR(ROUND(AM229/AK229,3),""))</f>
        <v/>
      </c>
      <c r="AO229" s="252"/>
      <c r="AP229" s="66"/>
      <c r="AQ229" s="11">
        <f>+COUNTIF(F229:AJ229,"－")</f>
        <v>0</v>
      </c>
      <c r="AR229" s="11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62"/>
        <v/>
      </c>
      <c r="AL230" s="32" t="str">
        <f t="shared" si="163"/>
        <v/>
      </c>
      <c r="AM230" s="32" t="str">
        <f t="shared" si="164"/>
        <v/>
      </c>
      <c r="AN230" s="143" t="str">
        <f t="shared" si="165"/>
        <v/>
      </c>
      <c r="AO230" s="252"/>
      <c r="AP230" s="66"/>
      <c r="AQ230" s="11">
        <f>+COUNTIF(F230:AJ230,"－")</f>
        <v>0</v>
      </c>
      <c r="AR230" s="11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62"/>
        <v/>
      </c>
      <c r="AL231" s="32" t="str">
        <f t="shared" si="163"/>
        <v/>
      </c>
      <c r="AM231" s="32" t="str">
        <f t="shared" si="164"/>
        <v/>
      </c>
      <c r="AN231" s="143" t="str">
        <f t="shared" si="165"/>
        <v/>
      </c>
      <c r="AO231" s="252"/>
      <c r="AP231" s="66"/>
      <c r="AQ231" s="11">
        <f>+COUNTIF(F231:AJ231,"－")</f>
        <v>0</v>
      </c>
      <c r="AR231" s="11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64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1">
        <f>+COUNTIF(F233:AJ233,"－")</f>
        <v>0</v>
      </c>
      <c r="AR233" s="11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66">IF(D234="","",COUNT($F$218:$AJ$218)-AL234)</f>
        <v/>
      </c>
      <c r="AL234" s="32" t="str">
        <f t="shared" ref="AL234:AL236" si="167">IF(D234="","",AQ234+AR234)</f>
        <v/>
      </c>
      <c r="AM234" s="32" t="str">
        <f t="shared" ref="AM234:AM236" si="168">IF(D234="","",COUNTIF(F234:AJ234,"休"))</f>
        <v/>
      </c>
      <c r="AN234" s="143" t="str">
        <f t="shared" ref="AN234:AN236" si="169">IF(D234="","",IFERROR(ROUND(AM234/AK234,3),""))</f>
        <v/>
      </c>
      <c r="AO234" s="252"/>
      <c r="AP234" s="66"/>
      <c r="AQ234" s="11">
        <f>+COUNTIF(F234:AJ234,"－")</f>
        <v>0</v>
      </c>
      <c r="AR234" s="11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66"/>
        <v/>
      </c>
      <c r="AL235" s="32" t="str">
        <f t="shared" si="167"/>
        <v/>
      </c>
      <c r="AM235" s="32" t="str">
        <f t="shared" si="168"/>
        <v/>
      </c>
      <c r="AN235" s="143" t="str">
        <f t="shared" si="169"/>
        <v/>
      </c>
      <c r="AO235" s="252"/>
      <c r="AP235" s="66"/>
      <c r="AQ235" s="11">
        <f>+COUNTIF(F235:AJ235,"－")</f>
        <v>0</v>
      </c>
      <c r="AR235" s="11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66"/>
        <v/>
      </c>
      <c r="AL236" s="57" t="str">
        <f t="shared" si="167"/>
        <v/>
      </c>
      <c r="AM236" s="57" t="str">
        <f t="shared" si="168"/>
        <v/>
      </c>
      <c r="AN236" s="143" t="str">
        <f t="shared" si="169"/>
        <v/>
      </c>
      <c r="AO236" s="253"/>
      <c r="AP236" s="66"/>
      <c r="AQ236" s="11">
        <f>+COUNTIF(F236:AJ236,"－")</f>
        <v>0</v>
      </c>
      <c r="AR236" s="11">
        <f>+COUNTIF(F236:AJ236,"外")</f>
        <v>0</v>
      </c>
    </row>
    <row r="237" spans="2:44" ht="14.25" thickBot="1" x14ac:dyDescent="0.2">
      <c r="B237" s="27"/>
      <c r="C237" s="16"/>
      <c r="D237" s="102"/>
      <c r="E237" s="12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128"/>
      <c r="AN237" s="160" t="s">
        <v>54</v>
      </c>
      <c r="AO237" s="144" t="e">
        <f>IF(AO221&gt;=0.285,"OK","NG")</f>
        <v>#DIV/0!</v>
      </c>
      <c r="AQ237" s="128"/>
      <c r="AR237" s="128"/>
    </row>
    <row r="238" spans="2:44" hidden="1" x14ac:dyDescent="0.15">
      <c r="F238" s="64" t="e">
        <f>YEAR(F242)</f>
        <v>#VALUE!</v>
      </c>
      <c r="G238" s="64" t="e">
        <f>MONTH(F242)</f>
        <v>#VALUE!</v>
      </c>
    </row>
    <row r="239" spans="2:44" x14ac:dyDescent="0.15"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L239" s="123"/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70">F241+1</f>
        <v>#VALUE!</v>
      </c>
      <c r="H241" s="84" t="e">
        <f t="shared" si="170"/>
        <v>#VALUE!</v>
      </c>
      <c r="I241" s="84" t="e">
        <f t="shared" si="170"/>
        <v>#VALUE!</v>
      </c>
      <c r="J241" s="84" t="e">
        <f t="shared" si="170"/>
        <v>#VALUE!</v>
      </c>
      <c r="K241" s="84" t="e">
        <f t="shared" si="170"/>
        <v>#VALUE!</v>
      </c>
      <c r="L241" s="84" t="e">
        <f t="shared" si="170"/>
        <v>#VALUE!</v>
      </c>
      <c r="M241" s="84" t="e">
        <f t="shared" si="170"/>
        <v>#VALUE!</v>
      </c>
      <c r="N241" s="84" t="e">
        <f t="shared" si="170"/>
        <v>#VALUE!</v>
      </c>
      <c r="O241" s="84" t="e">
        <f t="shared" si="170"/>
        <v>#VALUE!</v>
      </c>
      <c r="P241" s="84" t="e">
        <f t="shared" si="170"/>
        <v>#VALUE!</v>
      </c>
      <c r="Q241" s="84" t="e">
        <f t="shared" si="170"/>
        <v>#VALUE!</v>
      </c>
      <c r="R241" s="84" t="e">
        <f t="shared" si="170"/>
        <v>#VALUE!</v>
      </c>
      <c r="S241" s="84" t="e">
        <f t="shared" si="170"/>
        <v>#VALUE!</v>
      </c>
      <c r="T241" s="84" t="e">
        <f t="shared" si="170"/>
        <v>#VALUE!</v>
      </c>
      <c r="U241" s="84" t="e">
        <f t="shared" si="170"/>
        <v>#VALUE!</v>
      </c>
      <c r="V241" s="84" t="e">
        <f t="shared" si="170"/>
        <v>#VALUE!</v>
      </c>
      <c r="W241" s="84" t="e">
        <f t="shared" si="170"/>
        <v>#VALUE!</v>
      </c>
      <c r="X241" s="84" t="e">
        <f t="shared" si="170"/>
        <v>#VALUE!</v>
      </c>
      <c r="Y241" s="84" t="e">
        <f t="shared" si="170"/>
        <v>#VALUE!</v>
      </c>
      <c r="Z241" s="84" t="e">
        <f t="shared" si="170"/>
        <v>#VALUE!</v>
      </c>
      <c r="AA241" s="84" t="e">
        <f t="shared" si="170"/>
        <v>#VALUE!</v>
      </c>
      <c r="AB241" s="84" t="e">
        <f t="shared" si="170"/>
        <v>#VALUE!</v>
      </c>
      <c r="AC241" s="84" t="e">
        <f t="shared" si="170"/>
        <v>#VALUE!</v>
      </c>
      <c r="AD241" s="84" t="e">
        <f t="shared" si="170"/>
        <v>#VALUE!</v>
      </c>
      <c r="AE241" s="84" t="e">
        <f t="shared" si="170"/>
        <v>#VALUE!</v>
      </c>
      <c r="AF241" s="84" t="e">
        <f t="shared" si="170"/>
        <v>#VALUE!</v>
      </c>
      <c r="AG241" s="84" t="e">
        <f t="shared" si="170"/>
        <v>#VALUE!</v>
      </c>
      <c r="AH241" s="84" t="e">
        <f t="shared" si="170"/>
        <v>#VALUE!</v>
      </c>
      <c r="AI241" s="84" t="e">
        <f t="shared" si="170"/>
        <v>#VALUE!</v>
      </c>
      <c r="AJ241" s="84" t="e">
        <f t="shared" si="170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71">IF(G241&gt;$F$7,"",IF(F242=EOMONTH(DATE($F238,$G238,1),0),"",IF(F242="","",F242+1)))</f>
        <v>#VALUE!</v>
      </c>
      <c r="H242" s="84" t="e">
        <f t="shared" si="171"/>
        <v>#VALUE!</v>
      </c>
      <c r="I242" s="84" t="e">
        <f t="shared" si="171"/>
        <v>#VALUE!</v>
      </c>
      <c r="J242" s="84" t="e">
        <f t="shared" si="171"/>
        <v>#VALUE!</v>
      </c>
      <c r="K242" s="84" t="e">
        <f t="shared" si="171"/>
        <v>#VALUE!</v>
      </c>
      <c r="L242" s="84" t="e">
        <f t="shared" si="171"/>
        <v>#VALUE!</v>
      </c>
      <c r="M242" s="84" t="e">
        <f t="shared" si="171"/>
        <v>#VALUE!</v>
      </c>
      <c r="N242" s="84" t="e">
        <f t="shared" si="171"/>
        <v>#VALUE!</v>
      </c>
      <c r="O242" s="84" t="e">
        <f t="shared" si="171"/>
        <v>#VALUE!</v>
      </c>
      <c r="P242" s="84" t="e">
        <f t="shared" si="171"/>
        <v>#VALUE!</v>
      </c>
      <c r="Q242" s="84" t="e">
        <f t="shared" si="171"/>
        <v>#VALUE!</v>
      </c>
      <c r="R242" s="84" t="e">
        <f t="shared" si="171"/>
        <v>#VALUE!</v>
      </c>
      <c r="S242" s="84" t="e">
        <f t="shared" si="171"/>
        <v>#VALUE!</v>
      </c>
      <c r="T242" s="84" t="e">
        <f t="shared" si="171"/>
        <v>#VALUE!</v>
      </c>
      <c r="U242" s="84" t="e">
        <f t="shared" si="171"/>
        <v>#VALUE!</v>
      </c>
      <c r="V242" s="84" t="e">
        <f t="shared" si="171"/>
        <v>#VALUE!</v>
      </c>
      <c r="W242" s="84" t="e">
        <f t="shared" si="171"/>
        <v>#VALUE!</v>
      </c>
      <c r="X242" s="84" t="e">
        <f t="shared" si="171"/>
        <v>#VALUE!</v>
      </c>
      <c r="Y242" s="84" t="e">
        <f t="shared" si="171"/>
        <v>#VALUE!</v>
      </c>
      <c r="Z242" s="84" t="e">
        <f t="shared" si="171"/>
        <v>#VALUE!</v>
      </c>
      <c r="AA242" s="84" t="e">
        <f t="shared" si="171"/>
        <v>#VALUE!</v>
      </c>
      <c r="AB242" s="84" t="e">
        <f t="shared" si="171"/>
        <v>#VALUE!</v>
      </c>
      <c r="AC242" s="84" t="e">
        <f t="shared" si="171"/>
        <v>#VALUE!</v>
      </c>
      <c r="AD242" s="84" t="e">
        <f t="shared" si="171"/>
        <v>#VALUE!</v>
      </c>
      <c r="AE242" s="84" t="e">
        <f t="shared" si="171"/>
        <v>#VALUE!</v>
      </c>
      <c r="AF242" s="84" t="e">
        <f t="shared" si="171"/>
        <v>#VALUE!</v>
      </c>
      <c r="AG242" s="84" t="e">
        <f t="shared" si="171"/>
        <v>#VALUE!</v>
      </c>
      <c r="AH242" s="84" t="e">
        <f t="shared" si="171"/>
        <v>#VALUE!</v>
      </c>
      <c r="AI242" s="84" t="e">
        <f t="shared" si="171"/>
        <v>#VALUE!</v>
      </c>
      <c r="AJ242" s="84" t="e">
        <f t="shared" si="171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72">IFERROR(TEXT(WEEKDAY(+G242),"aaa"),"")</f>
        <v/>
      </c>
      <c r="H243" s="85" t="str">
        <f t="shared" si="172"/>
        <v/>
      </c>
      <c r="I243" s="85" t="str">
        <f t="shared" si="172"/>
        <v/>
      </c>
      <c r="J243" s="85" t="str">
        <f t="shared" si="172"/>
        <v/>
      </c>
      <c r="K243" s="85" t="str">
        <f t="shared" si="172"/>
        <v/>
      </c>
      <c r="L243" s="85" t="str">
        <f t="shared" si="172"/>
        <v/>
      </c>
      <c r="M243" s="85" t="str">
        <f t="shared" si="172"/>
        <v/>
      </c>
      <c r="N243" s="85" t="str">
        <f t="shared" si="172"/>
        <v/>
      </c>
      <c r="O243" s="85" t="str">
        <f t="shared" si="172"/>
        <v/>
      </c>
      <c r="P243" s="85" t="str">
        <f t="shared" si="172"/>
        <v/>
      </c>
      <c r="Q243" s="85" t="str">
        <f t="shared" si="172"/>
        <v/>
      </c>
      <c r="R243" s="85" t="str">
        <f t="shared" si="172"/>
        <v/>
      </c>
      <c r="S243" s="85" t="str">
        <f t="shared" si="172"/>
        <v/>
      </c>
      <c r="T243" s="85" t="str">
        <f t="shared" si="172"/>
        <v/>
      </c>
      <c r="U243" s="85" t="str">
        <f t="shared" si="172"/>
        <v/>
      </c>
      <c r="V243" s="85" t="str">
        <f t="shared" si="172"/>
        <v/>
      </c>
      <c r="W243" s="85" t="str">
        <f t="shared" si="172"/>
        <v/>
      </c>
      <c r="X243" s="85" t="str">
        <f t="shared" si="172"/>
        <v/>
      </c>
      <c r="Y243" s="85" t="str">
        <f t="shared" si="172"/>
        <v/>
      </c>
      <c r="Z243" s="85" t="str">
        <f t="shared" si="172"/>
        <v/>
      </c>
      <c r="AA243" s="85" t="str">
        <f t="shared" si="172"/>
        <v/>
      </c>
      <c r="AB243" s="85" t="str">
        <f t="shared" si="172"/>
        <v/>
      </c>
      <c r="AC243" s="85" t="str">
        <f t="shared" si="172"/>
        <v/>
      </c>
      <c r="AD243" s="85" t="str">
        <f t="shared" si="172"/>
        <v/>
      </c>
      <c r="AE243" s="85" t="str">
        <f t="shared" si="172"/>
        <v/>
      </c>
      <c r="AF243" s="85" t="str">
        <f t="shared" si="172"/>
        <v/>
      </c>
      <c r="AG243" s="85" t="str">
        <f t="shared" si="172"/>
        <v/>
      </c>
      <c r="AH243" s="85" t="str">
        <f t="shared" si="172"/>
        <v/>
      </c>
      <c r="AI243" s="85" t="str">
        <f t="shared" si="172"/>
        <v/>
      </c>
      <c r="AJ243" s="85" t="str">
        <f t="shared" si="172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59" t="s">
        <v>37</v>
      </c>
      <c r="AO244" s="170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1">
        <f>+COUNTIF(F245:AJ245,"－")</f>
        <v>0</v>
      </c>
      <c r="AR245" s="11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73">IF(D246="","",COUNT($F$242:$AJ$242)-AL246)</f>
        <v>0</v>
      </c>
      <c r="AL246" s="32">
        <f t="shared" ref="AL246:AL250" si="174">IF(D246="","",AQ246+AR246)</f>
        <v>0</v>
      </c>
      <c r="AM246" s="32">
        <f t="shared" ref="AM246:AM250" si="175">IF(D246="","",COUNTIF(F246:AJ246,"休"))</f>
        <v>0</v>
      </c>
      <c r="AN246" s="143" t="str">
        <f t="shared" ref="AN246:AN250" si="176">IF(D246="","",IFERROR(ROUND(AM246/AK246,3),""))</f>
        <v/>
      </c>
      <c r="AO246" s="252"/>
      <c r="AP246" s="66"/>
      <c r="AQ246" s="11">
        <f>+COUNTIF(F246:AJ246,"－")</f>
        <v>0</v>
      </c>
      <c r="AR246" s="11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73"/>
        <v>0</v>
      </c>
      <c r="AL247" s="32">
        <f t="shared" si="174"/>
        <v>0</v>
      </c>
      <c r="AM247" s="32">
        <f t="shared" si="175"/>
        <v>0</v>
      </c>
      <c r="AN247" s="143" t="str">
        <f t="shared" si="176"/>
        <v/>
      </c>
      <c r="AO247" s="252"/>
      <c r="AP247" s="66"/>
      <c r="AQ247" s="11">
        <f>+COUNTIF(F247:AJ247,"－")</f>
        <v>0</v>
      </c>
      <c r="AR247" s="11">
        <f t="shared" ref="AR247:AR250" si="177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20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73"/>
        <v>0</v>
      </c>
      <c r="AL248" s="32">
        <f t="shared" si="174"/>
        <v>0</v>
      </c>
      <c r="AM248" s="32">
        <f t="shared" si="175"/>
        <v>0</v>
      </c>
      <c r="AN248" s="143" t="str">
        <f t="shared" si="176"/>
        <v/>
      </c>
      <c r="AO248" s="252"/>
      <c r="AP248" s="66"/>
      <c r="AQ248" s="11">
        <f>+COUNTIF(F248:AJ248,"－")</f>
        <v>0</v>
      </c>
      <c r="AR248" s="11">
        <f t="shared" si="177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73"/>
        <v>0</v>
      </c>
      <c r="AL249" s="32">
        <f t="shared" si="174"/>
        <v>0</v>
      </c>
      <c r="AM249" s="32">
        <f t="shared" si="175"/>
        <v>0</v>
      </c>
      <c r="AN249" s="143" t="str">
        <f t="shared" si="176"/>
        <v/>
      </c>
      <c r="AO249" s="252"/>
      <c r="AP249" s="66"/>
      <c r="AQ249" s="11">
        <f t="shared" ref="AQ249:AQ250" si="178">+COUNTIF(F249:AJ249,"－")</f>
        <v>0</v>
      </c>
      <c r="AR249" s="11">
        <f t="shared" si="177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73"/>
        <v>0</v>
      </c>
      <c r="AL250" s="32">
        <f t="shared" si="174"/>
        <v>0</v>
      </c>
      <c r="AM250" s="57">
        <f t="shared" si="175"/>
        <v>0</v>
      </c>
      <c r="AN250" s="143" t="str">
        <f t="shared" si="176"/>
        <v/>
      </c>
      <c r="AO250" s="252"/>
      <c r="AP250" s="66"/>
      <c r="AQ250" s="11">
        <f t="shared" si="178"/>
        <v>0</v>
      </c>
      <c r="AR250" s="11">
        <f t="shared" si="177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63</v>
      </c>
      <c r="G251" s="48" t="s">
        <v>63</v>
      </c>
      <c r="H251" s="48" t="s">
        <v>63</v>
      </c>
      <c r="I251" s="48" t="s">
        <v>63</v>
      </c>
      <c r="J251" s="48" t="s">
        <v>63</v>
      </c>
      <c r="K251" s="48" t="s">
        <v>63</v>
      </c>
      <c r="L251" s="48" t="s">
        <v>63</v>
      </c>
      <c r="M251" s="48" t="s">
        <v>63</v>
      </c>
      <c r="N251" s="48" t="s">
        <v>63</v>
      </c>
      <c r="O251" s="48" t="s">
        <v>63</v>
      </c>
      <c r="P251" s="48" t="s">
        <v>63</v>
      </c>
      <c r="Q251" s="48" t="s">
        <v>63</v>
      </c>
      <c r="R251" s="48" t="s">
        <v>63</v>
      </c>
      <c r="S251" s="48" t="s">
        <v>63</v>
      </c>
      <c r="T251" s="48" t="s">
        <v>63</v>
      </c>
      <c r="U251" s="48" t="s">
        <v>63</v>
      </c>
      <c r="V251" s="48" t="s">
        <v>63</v>
      </c>
      <c r="W251" s="48" t="s">
        <v>63</v>
      </c>
      <c r="X251" s="48" t="s">
        <v>63</v>
      </c>
      <c r="Y251" s="48" t="s">
        <v>63</v>
      </c>
      <c r="Z251" s="48" t="s">
        <v>63</v>
      </c>
      <c r="AA251" s="48" t="s">
        <v>63</v>
      </c>
      <c r="AB251" s="48" t="s">
        <v>63</v>
      </c>
      <c r="AC251" s="48" t="s">
        <v>63</v>
      </c>
      <c r="AD251" s="48" t="s">
        <v>63</v>
      </c>
      <c r="AE251" s="48" t="s">
        <v>63</v>
      </c>
      <c r="AF251" s="48" t="s">
        <v>63</v>
      </c>
      <c r="AG251" s="48" t="s">
        <v>63</v>
      </c>
      <c r="AH251" s="48" t="s">
        <v>63</v>
      </c>
      <c r="AI251" s="48" t="s">
        <v>63</v>
      </c>
      <c r="AJ251" s="137" t="s">
        <v>63</v>
      </c>
      <c r="AK251" s="17"/>
      <c r="AL251" s="164"/>
      <c r="AM251" s="165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1">
        <f>+COUNTIF(F252:AJ252,"－")</f>
        <v>0</v>
      </c>
      <c r="AR252" s="11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9">IF(D253="","",COUNT($F$242:$AJ$242)-AL253)</f>
        <v>0</v>
      </c>
      <c r="AL253" s="32">
        <f t="shared" ref="AL253:AL255" si="180">IF(D253="","",AQ253+AR253)</f>
        <v>0</v>
      </c>
      <c r="AM253" s="32">
        <f t="shared" ref="AM253:AM255" si="181">IF(D253="","",COUNTIF(F253:AJ253,"休"))</f>
        <v>0</v>
      </c>
      <c r="AN253" s="143" t="str">
        <f t="shared" ref="AN253:AN255" si="182">IF(D253="","",IFERROR(ROUND(AM253/AK253,3),""))</f>
        <v/>
      </c>
      <c r="AO253" s="252"/>
      <c r="AP253" s="66"/>
      <c r="AQ253" s="11">
        <f>+COUNTIF(F253:AJ253,"－")</f>
        <v>0</v>
      </c>
      <c r="AR253" s="11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9"/>
        <v/>
      </c>
      <c r="AL254" s="32" t="str">
        <f t="shared" si="180"/>
        <v/>
      </c>
      <c r="AM254" s="32" t="str">
        <f t="shared" si="181"/>
        <v/>
      </c>
      <c r="AN254" s="143" t="str">
        <f t="shared" si="182"/>
        <v/>
      </c>
      <c r="AO254" s="252"/>
      <c r="AP254" s="66"/>
      <c r="AQ254" s="11">
        <f>+COUNTIF(F254:AJ254,"－")</f>
        <v>0</v>
      </c>
      <c r="AR254" s="11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9"/>
        <v/>
      </c>
      <c r="AL255" s="32" t="str">
        <f t="shared" si="180"/>
        <v/>
      </c>
      <c r="AM255" s="32" t="str">
        <f t="shared" si="181"/>
        <v/>
      </c>
      <c r="AN255" s="143" t="str">
        <f t="shared" si="182"/>
        <v/>
      </c>
      <c r="AO255" s="252"/>
      <c r="AP255" s="66"/>
      <c r="AQ255" s="11">
        <f>+COUNTIF(F255:AJ255,"－")</f>
        <v>0</v>
      </c>
      <c r="AR255" s="11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64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1">
        <f>+COUNTIF(F257:AJ257,"－")</f>
        <v>0</v>
      </c>
      <c r="AR257" s="11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83">IF(D258="","",COUNT($F$242:$AJ$242)-AL258)</f>
        <v/>
      </c>
      <c r="AL258" s="32" t="str">
        <f t="shared" ref="AL258:AL260" si="184">IF(D258="","",AQ258+AR258)</f>
        <v/>
      </c>
      <c r="AM258" s="32" t="str">
        <f t="shared" ref="AM258:AM260" si="185">IF(D258="","",COUNTIF(F258:AJ258,"休"))</f>
        <v/>
      </c>
      <c r="AN258" s="143" t="str">
        <f t="shared" ref="AN258:AN260" si="186">IF(D258="","",IFERROR(ROUND(AM258/AK258,3),""))</f>
        <v/>
      </c>
      <c r="AO258" s="252"/>
      <c r="AP258" s="66"/>
      <c r="AQ258" s="11">
        <f>+COUNTIF(F258:AJ258,"－")</f>
        <v>0</v>
      </c>
      <c r="AR258" s="11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83"/>
        <v/>
      </c>
      <c r="AL259" s="32" t="str">
        <f t="shared" si="184"/>
        <v/>
      </c>
      <c r="AM259" s="32" t="str">
        <f t="shared" si="185"/>
        <v/>
      </c>
      <c r="AN259" s="143" t="str">
        <f t="shared" si="186"/>
        <v/>
      </c>
      <c r="AO259" s="252"/>
      <c r="AP259" s="66"/>
      <c r="AQ259" s="11">
        <f>+COUNTIF(F259:AJ259,"－")</f>
        <v>0</v>
      </c>
      <c r="AR259" s="11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83"/>
        <v/>
      </c>
      <c r="AL260" s="57" t="str">
        <f t="shared" si="184"/>
        <v/>
      </c>
      <c r="AM260" s="57" t="str">
        <f t="shared" si="185"/>
        <v/>
      </c>
      <c r="AN260" s="143" t="str">
        <f t="shared" si="186"/>
        <v/>
      </c>
      <c r="AO260" s="253"/>
      <c r="AP260" s="66"/>
      <c r="AQ260" s="11">
        <f>+COUNTIF(F260:AJ260,"－")</f>
        <v>0</v>
      </c>
      <c r="AR260" s="11">
        <f>+COUNTIF(F260:AJ260,"外")</f>
        <v>0</v>
      </c>
    </row>
    <row r="261" spans="2:44" ht="14.25" thickBot="1" x14ac:dyDescent="0.2">
      <c r="B261" s="27"/>
      <c r="C261" s="16"/>
      <c r="D261" s="102"/>
      <c r="E261" s="12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128"/>
      <c r="AN261" s="160" t="s">
        <v>54</v>
      </c>
      <c r="AO261" s="144" t="e">
        <f>IF(AO245&gt;=0.285,"OK","NG")</f>
        <v>#DIV/0!</v>
      </c>
      <c r="AQ261" s="128"/>
      <c r="AR261" s="128"/>
    </row>
    <row r="262" spans="2:44" x14ac:dyDescent="0.15">
      <c r="B262" s="27"/>
      <c r="C262" s="16"/>
      <c r="D262" s="102"/>
      <c r="E262" s="12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128"/>
      <c r="AN262" s="162"/>
      <c r="AO262" s="143"/>
      <c r="AQ262" s="128"/>
      <c r="AR262" s="128"/>
    </row>
    <row r="263" spans="2:44" hidden="1" x14ac:dyDescent="0.15">
      <c r="F263" s="64" t="e">
        <f>YEAR(F266)</f>
        <v>#VALUE!</v>
      </c>
      <c r="G263" s="64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87">F265+1</f>
        <v>#VALUE!</v>
      </c>
      <c r="H265" s="84" t="e">
        <f t="shared" si="187"/>
        <v>#VALUE!</v>
      </c>
      <c r="I265" s="84" t="e">
        <f t="shared" si="187"/>
        <v>#VALUE!</v>
      </c>
      <c r="J265" s="84" t="e">
        <f t="shared" si="187"/>
        <v>#VALUE!</v>
      </c>
      <c r="K265" s="84" t="e">
        <f t="shared" si="187"/>
        <v>#VALUE!</v>
      </c>
      <c r="L265" s="84" t="e">
        <f t="shared" si="187"/>
        <v>#VALUE!</v>
      </c>
      <c r="M265" s="84" t="e">
        <f t="shared" si="187"/>
        <v>#VALUE!</v>
      </c>
      <c r="N265" s="84" t="e">
        <f t="shared" si="187"/>
        <v>#VALUE!</v>
      </c>
      <c r="O265" s="84" t="e">
        <f t="shared" si="187"/>
        <v>#VALUE!</v>
      </c>
      <c r="P265" s="84" t="e">
        <f t="shared" si="187"/>
        <v>#VALUE!</v>
      </c>
      <c r="Q265" s="84" t="e">
        <f t="shared" si="187"/>
        <v>#VALUE!</v>
      </c>
      <c r="R265" s="84" t="e">
        <f t="shared" si="187"/>
        <v>#VALUE!</v>
      </c>
      <c r="S265" s="84" t="e">
        <f t="shared" si="187"/>
        <v>#VALUE!</v>
      </c>
      <c r="T265" s="84" t="e">
        <f t="shared" si="187"/>
        <v>#VALUE!</v>
      </c>
      <c r="U265" s="84" t="e">
        <f t="shared" si="187"/>
        <v>#VALUE!</v>
      </c>
      <c r="V265" s="84" t="e">
        <f t="shared" si="187"/>
        <v>#VALUE!</v>
      </c>
      <c r="W265" s="84" t="e">
        <f t="shared" si="187"/>
        <v>#VALUE!</v>
      </c>
      <c r="X265" s="84" t="e">
        <f t="shared" si="187"/>
        <v>#VALUE!</v>
      </c>
      <c r="Y265" s="84" t="e">
        <f t="shared" si="187"/>
        <v>#VALUE!</v>
      </c>
      <c r="Z265" s="84" t="e">
        <f t="shared" si="187"/>
        <v>#VALUE!</v>
      </c>
      <c r="AA265" s="84" t="e">
        <f t="shared" si="187"/>
        <v>#VALUE!</v>
      </c>
      <c r="AB265" s="84" t="e">
        <f t="shared" si="187"/>
        <v>#VALUE!</v>
      </c>
      <c r="AC265" s="84" t="e">
        <f t="shared" si="187"/>
        <v>#VALUE!</v>
      </c>
      <c r="AD265" s="84" t="e">
        <f t="shared" si="187"/>
        <v>#VALUE!</v>
      </c>
      <c r="AE265" s="84" t="e">
        <f t="shared" si="187"/>
        <v>#VALUE!</v>
      </c>
      <c r="AF265" s="84" t="e">
        <f t="shared" si="187"/>
        <v>#VALUE!</v>
      </c>
      <c r="AG265" s="84" t="e">
        <f t="shared" si="187"/>
        <v>#VALUE!</v>
      </c>
      <c r="AH265" s="84" t="e">
        <f t="shared" si="187"/>
        <v>#VALUE!</v>
      </c>
      <c r="AI265" s="84" t="e">
        <f t="shared" si="187"/>
        <v>#VALUE!</v>
      </c>
      <c r="AJ265" s="84" t="e">
        <f t="shared" si="187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88">IF(G265&gt;$F$7,"",IF(F266=EOMONTH(DATE($F263,$G263,1),0),"",IF(F266="","",F266+1)))</f>
        <v>#VALUE!</v>
      </c>
      <c r="H266" s="84" t="e">
        <f t="shared" si="188"/>
        <v>#VALUE!</v>
      </c>
      <c r="I266" s="84" t="e">
        <f t="shared" si="188"/>
        <v>#VALUE!</v>
      </c>
      <c r="J266" s="84" t="e">
        <f t="shared" si="188"/>
        <v>#VALUE!</v>
      </c>
      <c r="K266" s="84" t="e">
        <f t="shared" si="188"/>
        <v>#VALUE!</v>
      </c>
      <c r="L266" s="84" t="e">
        <f t="shared" si="188"/>
        <v>#VALUE!</v>
      </c>
      <c r="M266" s="84" t="e">
        <f t="shared" si="188"/>
        <v>#VALUE!</v>
      </c>
      <c r="N266" s="84" t="e">
        <f t="shared" si="188"/>
        <v>#VALUE!</v>
      </c>
      <c r="O266" s="84" t="e">
        <f t="shared" si="188"/>
        <v>#VALUE!</v>
      </c>
      <c r="P266" s="84" t="e">
        <f t="shared" si="188"/>
        <v>#VALUE!</v>
      </c>
      <c r="Q266" s="84" t="e">
        <f t="shared" si="188"/>
        <v>#VALUE!</v>
      </c>
      <c r="R266" s="84" t="e">
        <f t="shared" si="188"/>
        <v>#VALUE!</v>
      </c>
      <c r="S266" s="84" t="e">
        <f t="shared" si="188"/>
        <v>#VALUE!</v>
      </c>
      <c r="T266" s="84" t="e">
        <f t="shared" si="188"/>
        <v>#VALUE!</v>
      </c>
      <c r="U266" s="84" t="e">
        <f t="shared" si="188"/>
        <v>#VALUE!</v>
      </c>
      <c r="V266" s="84" t="e">
        <f t="shared" si="188"/>
        <v>#VALUE!</v>
      </c>
      <c r="W266" s="84" t="e">
        <f t="shared" si="188"/>
        <v>#VALUE!</v>
      </c>
      <c r="X266" s="84" t="e">
        <f t="shared" si="188"/>
        <v>#VALUE!</v>
      </c>
      <c r="Y266" s="84" t="e">
        <f t="shared" si="188"/>
        <v>#VALUE!</v>
      </c>
      <c r="Z266" s="84" t="e">
        <f t="shared" si="188"/>
        <v>#VALUE!</v>
      </c>
      <c r="AA266" s="84" t="e">
        <f t="shared" si="188"/>
        <v>#VALUE!</v>
      </c>
      <c r="AB266" s="84" t="e">
        <f t="shared" si="188"/>
        <v>#VALUE!</v>
      </c>
      <c r="AC266" s="84" t="e">
        <f t="shared" si="188"/>
        <v>#VALUE!</v>
      </c>
      <c r="AD266" s="84" t="e">
        <f t="shared" si="188"/>
        <v>#VALUE!</v>
      </c>
      <c r="AE266" s="84" t="e">
        <f t="shared" si="188"/>
        <v>#VALUE!</v>
      </c>
      <c r="AF266" s="84" t="e">
        <f t="shared" si="188"/>
        <v>#VALUE!</v>
      </c>
      <c r="AG266" s="84" t="e">
        <f t="shared" si="188"/>
        <v>#VALUE!</v>
      </c>
      <c r="AH266" s="84" t="e">
        <f t="shared" si="188"/>
        <v>#VALUE!</v>
      </c>
      <c r="AI266" s="84" t="e">
        <f t="shared" si="188"/>
        <v>#VALUE!</v>
      </c>
      <c r="AJ266" s="84" t="e">
        <f t="shared" si="188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9">IFERROR(TEXT(WEEKDAY(+G266),"aaa"),"")</f>
        <v/>
      </c>
      <c r="H267" s="85" t="str">
        <f t="shared" si="189"/>
        <v/>
      </c>
      <c r="I267" s="85" t="str">
        <f t="shared" si="189"/>
        <v/>
      </c>
      <c r="J267" s="85" t="str">
        <f t="shared" si="189"/>
        <v/>
      </c>
      <c r="K267" s="85" t="str">
        <f t="shared" si="189"/>
        <v/>
      </c>
      <c r="L267" s="85" t="str">
        <f t="shared" si="189"/>
        <v/>
      </c>
      <c r="M267" s="85" t="str">
        <f t="shared" si="189"/>
        <v/>
      </c>
      <c r="N267" s="85" t="str">
        <f t="shared" si="189"/>
        <v/>
      </c>
      <c r="O267" s="85" t="str">
        <f t="shared" si="189"/>
        <v/>
      </c>
      <c r="P267" s="85" t="str">
        <f t="shared" si="189"/>
        <v/>
      </c>
      <c r="Q267" s="85" t="str">
        <f t="shared" si="189"/>
        <v/>
      </c>
      <c r="R267" s="85" t="str">
        <f t="shared" si="189"/>
        <v/>
      </c>
      <c r="S267" s="85" t="str">
        <f t="shared" si="189"/>
        <v/>
      </c>
      <c r="T267" s="85" t="str">
        <f t="shared" si="189"/>
        <v/>
      </c>
      <c r="U267" s="85" t="str">
        <f t="shared" si="189"/>
        <v/>
      </c>
      <c r="V267" s="85" t="str">
        <f t="shared" si="189"/>
        <v/>
      </c>
      <c r="W267" s="85" t="str">
        <f t="shared" si="189"/>
        <v/>
      </c>
      <c r="X267" s="85" t="str">
        <f t="shared" si="189"/>
        <v/>
      </c>
      <c r="Y267" s="85" t="str">
        <f t="shared" si="189"/>
        <v/>
      </c>
      <c r="Z267" s="85" t="str">
        <f t="shared" si="189"/>
        <v/>
      </c>
      <c r="AA267" s="85" t="str">
        <f t="shared" si="189"/>
        <v/>
      </c>
      <c r="AB267" s="85" t="str">
        <f t="shared" si="189"/>
        <v/>
      </c>
      <c r="AC267" s="85" t="str">
        <f t="shared" si="189"/>
        <v/>
      </c>
      <c r="AD267" s="85" t="str">
        <f t="shared" si="189"/>
        <v/>
      </c>
      <c r="AE267" s="85" t="str">
        <f t="shared" si="189"/>
        <v/>
      </c>
      <c r="AF267" s="85" t="str">
        <f t="shared" si="189"/>
        <v/>
      </c>
      <c r="AG267" s="85" t="str">
        <f t="shared" si="189"/>
        <v/>
      </c>
      <c r="AH267" s="85" t="str">
        <f t="shared" si="189"/>
        <v/>
      </c>
      <c r="AI267" s="85" t="str">
        <f t="shared" si="189"/>
        <v/>
      </c>
      <c r="AJ267" s="85" t="str">
        <f t="shared" si="189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59" t="s">
        <v>37</v>
      </c>
      <c r="AO268" s="170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1">
        <f>+COUNTIF(F269:AJ269,"－")</f>
        <v>0</v>
      </c>
      <c r="AR269" s="11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90">IF(D270="","",COUNT($F$266:$AJ$266)-AL270)</f>
        <v>0</v>
      </c>
      <c r="AL270" s="32">
        <f t="shared" ref="AL270:AL274" si="191">IF(D270="","",AQ270+AR270)</f>
        <v>0</v>
      </c>
      <c r="AM270" s="32">
        <f t="shared" ref="AM270:AM274" si="192">IF(D270="","",COUNTIF(F270:AJ270,"休"))</f>
        <v>0</v>
      </c>
      <c r="AN270" s="143" t="str">
        <f t="shared" ref="AN270:AN274" si="193">IF(D270="","",IFERROR(ROUND(AM270/AK270,3),""))</f>
        <v/>
      </c>
      <c r="AO270" s="252"/>
      <c r="AP270" s="66"/>
      <c r="AQ270" s="11">
        <f>+COUNTIF(F270:AJ270,"－")</f>
        <v>0</v>
      </c>
      <c r="AR270" s="11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90"/>
        <v>0</v>
      </c>
      <c r="AL271" s="32">
        <f t="shared" si="191"/>
        <v>0</v>
      </c>
      <c r="AM271" s="32">
        <f t="shared" si="192"/>
        <v>0</v>
      </c>
      <c r="AN271" s="143" t="str">
        <f t="shared" si="193"/>
        <v/>
      </c>
      <c r="AO271" s="252"/>
      <c r="AP271" s="66"/>
      <c r="AQ271" s="11">
        <f>+COUNTIF(F271:AJ271,"－")</f>
        <v>0</v>
      </c>
      <c r="AR271" s="11">
        <f t="shared" ref="AR271:AR274" si="194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20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90"/>
        <v>0</v>
      </c>
      <c r="AL272" s="32">
        <f t="shared" si="191"/>
        <v>0</v>
      </c>
      <c r="AM272" s="32">
        <f t="shared" si="192"/>
        <v>0</v>
      </c>
      <c r="AN272" s="143" t="str">
        <f t="shared" si="193"/>
        <v/>
      </c>
      <c r="AO272" s="252"/>
      <c r="AP272" s="66"/>
      <c r="AQ272" s="11">
        <f>+COUNTIF(F272:AJ272,"－")</f>
        <v>0</v>
      </c>
      <c r="AR272" s="11">
        <f t="shared" si="194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90"/>
        <v>0</v>
      </c>
      <c r="AL273" s="32">
        <f t="shared" si="191"/>
        <v>0</v>
      </c>
      <c r="AM273" s="32">
        <f t="shared" si="192"/>
        <v>0</v>
      </c>
      <c r="AN273" s="143" t="str">
        <f t="shared" si="193"/>
        <v/>
      </c>
      <c r="AO273" s="252"/>
      <c r="AP273" s="66"/>
      <c r="AQ273" s="11">
        <f t="shared" ref="AQ273:AQ274" si="195">+COUNTIF(F273:AJ273,"－")</f>
        <v>0</v>
      </c>
      <c r="AR273" s="11">
        <f t="shared" si="194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90"/>
        <v>0</v>
      </c>
      <c r="AL274" s="32">
        <f t="shared" si="191"/>
        <v>0</v>
      </c>
      <c r="AM274" s="57">
        <f t="shared" si="192"/>
        <v>0</v>
      </c>
      <c r="AN274" s="143" t="str">
        <f t="shared" si="193"/>
        <v/>
      </c>
      <c r="AO274" s="252"/>
      <c r="AP274" s="66"/>
      <c r="AQ274" s="11">
        <f t="shared" si="195"/>
        <v>0</v>
      </c>
      <c r="AR274" s="11">
        <f t="shared" si="194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63</v>
      </c>
      <c r="G275" s="48" t="s">
        <v>63</v>
      </c>
      <c r="H275" s="48" t="s">
        <v>63</v>
      </c>
      <c r="I275" s="48" t="s">
        <v>63</v>
      </c>
      <c r="J275" s="48" t="s">
        <v>63</v>
      </c>
      <c r="K275" s="48" t="s">
        <v>63</v>
      </c>
      <c r="L275" s="48" t="s">
        <v>63</v>
      </c>
      <c r="M275" s="48" t="s">
        <v>63</v>
      </c>
      <c r="N275" s="48" t="s">
        <v>63</v>
      </c>
      <c r="O275" s="48" t="s">
        <v>63</v>
      </c>
      <c r="P275" s="48" t="s">
        <v>63</v>
      </c>
      <c r="Q275" s="48" t="s">
        <v>63</v>
      </c>
      <c r="R275" s="48" t="s">
        <v>63</v>
      </c>
      <c r="S275" s="48" t="s">
        <v>63</v>
      </c>
      <c r="T275" s="48" t="s">
        <v>63</v>
      </c>
      <c r="U275" s="48" t="s">
        <v>63</v>
      </c>
      <c r="V275" s="48" t="s">
        <v>63</v>
      </c>
      <c r="W275" s="48" t="s">
        <v>63</v>
      </c>
      <c r="X275" s="48" t="s">
        <v>63</v>
      </c>
      <c r="Y275" s="48" t="s">
        <v>63</v>
      </c>
      <c r="Z275" s="48" t="s">
        <v>63</v>
      </c>
      <c r="AA275" s="48" t="s">
        <v>63</v>
      </c>
      <c r="AB275" s="48" t="s">
        <v>63</v>
      </c>
      <c r="AC275" s="48" t="s">
        <v>63</v>
      </c>
      <c r="AD275" s="48" t="s">
        <v>63</v>
      </c>
      <c r="AE275" s="48" t="s">
        <v>63</v>
      </c>
      <c r="AF275" s="48" t="s">
        <v>63</v>
      </c>
      <c r="AG275" s="48" t="s">
        <v>63</v>
      </c>
      <c r="AH275" s="48" t="s">
        <v>63</v>
      </c>
      <c r="AI275" s="48" t="s">
        <v>63</v>
      </c>
      <c r="AJ275" s="137" t="s">
        <v>63</v>
      </c>
      <c r="AK275" s="17"/>
      <c r="AL275" s="164"/>
      <c r="AM275" s="165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1">
        <f>+COUNTIF(F276:AJ276,"－")</f>
        <v>0</v>
      </c>
      <c r="AR276" s="11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96">IF(D277="","",COUNT($F$266:$AJ$266)-AL277)</f>
        <v>0</v>
      </c>
      <c r="AL277" s="32">
        <f t="shared" ref="AL277:AL279" si="197">IF(D277="","",AQ277+AR277)</f>
        <v>0</v>
      </c>
      <c r="AM277" s="32">
        <f t="shared" ref="AM277:AM279" si="198">IF(D277="","",COUNTIF(F277:AJ277,"休"))</f>
        <v>0</v>
      </c>
      <c r="AN277" s="143" t="str">
        <f t="shared" ref="AN277:AN279" si="199">IF(D277="","",IFERROR(ROUND(AM277/AK277,3),""))</f>
        <v/>
      </c>
      <c r="AO277" s="252"/>
      <c r="AP277" s="66"/>
      <c r="AQ277" s="11">
        <f>+COUNTIF(F277:AJ277,"－")</f>
        <v>0</v>
      </c>
      <c r="AR277" s="11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96"/>
        <v/>
      </c>
      <c r="AL278" s="32" t="str">
        <f t="shared" si="197"/>
        <v/>
      </c>
      <c r="AM278" s="32" t="str">
        <f t="shared" si="198"/>
        <v/>
      </c>
      <c r="AN278" s="143" t="str">
        <f t="shared" si="199"/>
        <v/>
      </c>
      <c r="AO278" s="252"/>
      <c r="AP278" s="66"/>
      <c r="AQ278" s="11">
        <f>+COUNTIF(F278:AJ278,"－")</f>
        <v>0</v>
      </c>
      <c r="AR278" s="11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96"/>
        <v/>
      </c>
      <c r="AL279" s="32" t="str">
        <f t="shared" si="197"/>
        <v/>
      </c>
      <c r="AM279" s="32" t="str">
        <f t="shared" si="198"/>
        <v/>
      </c>
      <c r="AN279" s="143" t="str">
        <f t="shared" si="199"/>
        <v/>
      </c>
      <c r="AO279" s="252"/>
      <c r="AP279" s="66"/>
      <c r="AQ279" s="11">
        <f>+COUNTIF(F279:AJ279,"－")</f>
        <v>0</v>
      </c>
      <c r="AR279" s="11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64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1">
        <f>+COUNTIF(F281:AJ281,"－")</f>
        <v>0</v>
      </c>
      <c r="AR281" s="11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200">IF(D282="","",COUNT($F$266:$AJ$266)-AL282)</f>
        <v/>
      </c>
      <c r="AL282" s="32" t="str">
        <f t="shared" ref="AL282:AL284" si="201">IF(D282="","",AQ282+AR282)</f>
        <v/>
      </c>
      <c r="AM282" s="32" t="str">
        <f t="shared" ref="AM282:AM284" si="202">IF(D282="","",COUNTIF(F282:AJ282,"休"))</f>
        <v/>
      </c>
      <c r="AN282" s="143" t="str">
        <f t="shared" ref="AN282:AN284" si="203">IF(D282="","",IFERROR(ROUND(AM282/AK282,3),""))</f>
        <v/>
      </c>
      <c r="AO282" s="252"/>
      <c r="AP282" s="66"/>
      <c r="AQ282" s="11">
        <f>+COUNTIF(F282:AJ282,"－")</f>
        <v>0</v>
      </c>
      <c r="AR282" s="11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200"/>
        <v/>
      </c>
      <c r="AL283" s="32" t="str">
        <f t="shared" si="201"/>
        <v/>
      </c>
      <c r="AM283" s="32" t="str">
        <f t="shared" si="202"/>
        <v/>
      </c>
      <c r="AN283" s="143" t="str">
        <f t="shared" si="203"/>
        <v/>
      </c>
      <c r="AO283" s="252"/>
      <c r="AP283" s="66"/>
      <c r="AQ283" s="11">
        <f>+COUNTIF(F283:AJ283,"－")</f>
        <v>0</v>
      </c>
      <c r="AR283" s="11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200"/>
        <v/>
      </c>
      <c r="AL284" s="57" t="str">
        <f t="shared" si="201"/>
        <v/>
      </c>
      <c r="AM284" s="57" t="str">
        <f t="shared" si="202"/>
        <v/>
      </c>
      <c r="AN284" s="143" t="str">
        <f t="shared" si="203"/>
        <v/>
      </c>
      <c r="AO284" s="253"/>
      <c r="AP284" s="66"/>
      <c r="AQ284" s="11">
        <f>+COUNTIF(F284:AJ284,"－")</f>
        <v>0</v>
      </c>
      <c r="AR284" s="11">
        <f>+COUNTIF(F284:AJ284,"外")</f>
        <v>0</v>
      </c>
    </row>
    <row r="285" spans="2:44" ht="14.25" thickBot="1" x14ac:dyDescent="0.2">
      <c r="B285" s="27"/>
      <c r="C285" s="16"/>
      <c r="D285" s="102"/>
      <c r="E285" s="12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128"/>
      <c r="AN285" s="160" t="s">
        <v>54</v>
      </c>
      <c r="AO285" s="144" t="e">
        <f>IF(AO269&gt;=0.285,"OK","NG")</f>
        <v>#DIV/0!</v>
      </c>
      <c r="AQ285" s="128"/>
      <c r="AR285" s="128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64" t="e">
        <f>YEAR(F290)</f>
        <v>#VALUE!</v>
      </c>
      <c r="G287" s="64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204">F289+1</f>
        <v>#VALUE!</v>
      </c>
      <c r="H289" s="84" t="e">
        <f t="shared" si="204"/>
        <v>#VALUE!</v>
      </c>
      <c r="I289" s="84" t="e">
        <f t="shared" si="204"/>
        <v>#VALUE!</v>
      </c>
      <c r="J289" s="84" t="e">
        <f t="shared" si="204"/>
        <v>#VALUE!</v>
      </c>
      <c r="K289" s="84" t="e">
        <f t="shared" si="204"/>
        <v>#VALUE!</v>
      </c>
      <c r="L289" s="84" t="e">
        <f t="shared" si="204"/>
        <v>#VALUE!</v>
      </c>
      <c r="M289" s="84" t="e">
        <f t="shared" si="204"/>
        <v>#VALUE!</v>
      </c>
      <c r="N289" s="84" t="e">
        <f t="shared" si="204"/>
        <v>#VALUE!</v>
      </c>
      <c r="O289" s="84" t="e">
        <f t="shared" si="204"/>
        <v>#VALUE!</v>
      </c>
      <c r="P289" s="84" t="e">
        <f t="shared" si="204"/>
        <v>#VALUE!</v>
      </c>
      <c r="Q289" s="84" t="e">
        <f t="shared" si="204"/>
        <v>#VALUE!</v>
      </c>
      <c r="R289" s="84" t="e">
        <f t="shared" si="204"/>
        <v>#VALUE!</v>
      </c>
      <c r="S289" s="84" t="e">
        <f t="shared" si="204"/>
        <v>#VALUE!</v>
      </c>
      <c r="T289" s="84" t="e">
        <f t="shared" si="204"/>
        <v>#VALUE!</v>
      </c>
      <c r="U289" s="84" t="e">
        <f t="shared" si="204"/>
        <v>#VALUE!</v>
      </c>
      <c r="V289" s="84" t="e">
        <f t="shared" si="204"/>
        <v>#VALUE!</v>
      </c>
      <c r="W289" s="84" t="e">
        <f t="shared" si="204"/>
        <v>#VALUE!</v>
      </c>
      <c r="X289" s="84" t="e">
        <f t="shared" si="204"/>
        <v>#VALUE!</v>
      </c>
      <c r="Y289" s="84" t="e">
        <f t="shared" si="204"/>
        <v>#VALUE!</v>
      </c>
      <c r="Z289" s="84" t="e">
        <f t="shared" si="204"/>
        <v>#VALUE!</v>
      </c>
      <c r="AA289" s="84" t="e">
        <f t="shared" si="204"/>
        <v>#VALUE!</v>
      </c>
      <c r="AB289" s="84" t="e">
        <f t="shared" si="204"/>
        <v>#VALUE!</v>
      </c>
      <c r="AC289" s="84" t="e">
        <f t="shared" si="204"/>
        <v>#VALUE!</v>
      </c>
      <c r="AD289" s="84" t="e">
        <f t="shared" si="204"/>
        <v>#VALUE!</v>
      </c>
      <c r="AE289" s="84" t="e">
        <f t="shared" si="204"/>
        <v>#VALUE!</v>
      </c>
      <c r="AF289" s="84" t="e">
        <f t="shared" si="204"/>
        <v>#VALUE!</v>
      </c>
      <c r="AG289" s="84" t="e">
        <f t="shared" si="204"/>
        <v>#VALUE!</v>
      </c>
      <c r="AH289" s="84" t="e">
        <f t="shared" si="204"/>
        <v>#VALUE!</v>
      </c>
      <c r="AI289" s="84" t="e">
        <f t="shared" si="204"/>
        <v>#VALUE!</v>
      </c>
      <c r="AJ289" s="84" t="e">
        <f t="shared" si="204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205">IF(G289&gt;$F$7,"",IF(F290=EOMONTH(DATE($F287,$G287,1),0),"",IF(F290="","",F290+1)))</f>
        <v>#VALUE!</v>
      </c>
      <c r="H290" s="84" t="e">
        <f t="shared" si="205"/>
        <v>#VALUE!</v>
      </c>
      <c r="I290" s="84" t="e">
        <f t="shared" si="205"/>
        <v>#VALUE!</v>
      </c>
      <c r="J290" s="84" t="e">
        <f t="shared" si="205"/>
        <v>#VALUE!</v>
      </c>
      <c r="K290" s="84" t="e">
        <f t="shared" si="205"/>
        <v>#VALUE!</v>
      </c>
      <c r="L290" s="84" t="e">
        <f t="shared" si="205"/>
        <v>#VALUE!</v>
      </c>
      <c r="M290" s="84" t="e">
        <f t="shared" si="205"/>
        <v>#VALUE!</v>
      </c>
      <c r="N290" s="84" t="e">
        <f t="shared" si="205"/>
        <v>#VALUE!</v>
      </c>
      <c r="O290" s="84" t="e">
        <f t="shared" si="205"/>
        <v>#VALUE!</v>
      </c>
      <c r="P290" s="84" t="e">
        <f t="shared" si="205"/>
        <v>#VALUE!</v>
      </c>
      <c r="Q290" s="84" t="e">
        <f t="shared" si="205"/>
        <v>#VALUE!</v>
      </c>
      <c r="R290" s="84" t="e">
        <f t="shared" si="205"/>
        <v>#VALUE!</v>
      </c>
      <c r="S290" s="84" t="e">
        <f t="shared" si="205"/>
        <v>#VALUE!</v>
      </c>
      <c r="T290" s="84" t="e">
        <f t="shared" si="205"/>
        <v>#VALUE!</v>
      </c>
      <c r="U290" s="84" t="e">
        <f t="shared" si="205"/>
        <v>#VALUE!</v>
      </c>
      <c r="V290" s="84" t="e">
        <f t="shared" si="205"/>
        <v>#VALUE!</v>
      </c>
      <c r="W290" s="84" t="e">
        <f t="shared" si="205"/>
        <v>#VALUE!</v>
      </c>
      <c r="X290" s="84" t="e">
        <f t="shared" si="205"/>
        <v>#VALUE!</v>
      </c>
      <c r="Y290" s="84" t="e">
        <f t="shared" si="205"/>
        <v>#VALUE!</v>
      </c>
      <c r="Z290" s="84" t="e">
        <f t="shared" si="205"/>
        <v>#VALUE!</v>
      </c>
      <c r="AA290" s="84" t="e">
        <f t="shared" si="205"/>
        <v>#VALUE!</v>
      </c>
      <c r="AB290" s="84" t="e">
        <f t="shared" si="205"/>
        <v>#VALUE!</v>
      </c>
      <c r="AC290" s="84" t="e">
        <f t="shared" si="205"/>
        <v>#VALUE!</v>
      </c>
      <c r="AD290" s="84" t="e">
        <f t="shared" si="205"/>
        <v>#VALUE!</v>
      </c>
      <c r="AE290" s="84" t="e">
        <f t="shared" si="205"/>
        <v>#VALUE!</v>
      </c>
      <c r="AF290" s="84" t="e">
        <f t="shared" si="205"/>
        <v>#VALUE!</v>
      </c>
      <c r="AG290" s="84" t="e">
        <f t="shared" si="205"/>
        <v>#VALUE!</v>
      </c>
      <c r="AH290" s="84" t="e">
        <f t="shared" si="205"/>
        <v>#VALUE!</v>
      </c>
      <c r="AI290" s="84" t="e">
        <f t="shared" si="205"/>
        <v>#VALUE!</v>
      </c>
      <c r="AJ290" s="84" t="e">
        <f t="shared" si="205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206">IFERROR(TEXT(WEEKDAY(+G290),"aaa"),"")</f>
        <v/>
      </c>
      <c r="H291" s="85" t="str">
        <f t="shared" si="206"/>
        <v/>
      </c>
      <c r="I291" s="85" t="str">
        <f t="shared" si="206"/>
        <v/>
      </c>
      <c r="J291" s="85" t="str">
        <f t="shared" si="206"/>
        <v/>
      </c>
      <c r="K291" s="85" t="str">
        <f t="shared" si="206"/>
        <v/>
      </c>
      <c r="L291" s="85" t="str">
        <f t="shared" si="206"/>
        <v/>
      </c>
      <c r="M291" s="85" t="str">
        <f t="shared" si="206"/>
        <v/>
      </c>
      <c r="N291" s="85" t="str">
        <f t="shared" si="206"/>
        <v/>
      </c>
      <c r="O291" s="85" t="str">
        <f t="shared" si="206"/>
        <v/>
      </c>
      <c r="P291" s="85" t="str">
        <f t="shared" si="206"/>
        <v/>
      </c>
      <c r="Q291" s="85" t="str">
        <f t="shared" si="206"/>
        <v/>
      </c>
      <c r="R291" s="85" t="str">
        <f t="shared" si="206"/>
        <v/>
      </c>
      <c r="S291" s="85" t="str">
        <f t="shared" si="206"/>
        <v/>
      </c>
      <c r="T291" s="85" t="str">
        <f t="shared" si="206"/>
        <v/>
      </c>
      <c r="U291" s="85" t="str">
        <f t="shared" si="206"/>
        <v/>
      </c>
      <c r="V291" s="85" t="str">
        <f t="shared" si="206"/>
        <v/>
      </c>
      <c r="W291" s="85" t="str">
        <f t="shared" si="206"/>
        <v/>
      </c>
      <c r="X291" s="85" t="str">
        <f t="shared" si="206"/>
        <v/>
      </c>
      <c r="Y291" s="85" t="str">
        <f t="shared" si="206"/>
        <v/>
      </c>
      <c r="Z291" s="85" t="str">
        <f t="shared" si="206"/>
        <v/>
      </c>
      <c r="AA291" s="85" t="str">
        <f t="shared" si="206"/>
        <v/>
      </c>
      <c r="AB291" s="85" t="str">
        <f t="shared" si="206"/>
        <v/>
      </c>
      <c r="AC291" s="85" t="str">
        <f t="shared" si="206"/>
        <v/>
      </c>
      <c r="AD291" s="85" t="str">
        <f t="shared" si="206"/>
        <v/>
      </c>
      <c r="AE291" s="85" t="str">
        <f t="shared" si="206"/>
        <v/>
      </c>
      <c r="AF291" s="85" t="str">
        <f t="shared" si="206"/>
        <v/>
      </c>
      <c r="AG291" s="85" t="str">
        <f t="shared" si="206"/>
        <v/>
      </c>
      <c r="AH291" s="85" t="str">
        <f t="shared" si="206"/>
        <v/>
      </c>
      <c r="AI291" s="85" t="str">
        <f t="shared" si="206"/>
        <v/>
      </c>
      <c r="AJ291" s="85" t="str">
        <f t="shared" si="206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59" t="s">
        <v>37</v>
      </c>
      <c r="AO292" s="170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1">
        <f>+COUNTIF(F293:AJ293,"－")</f>
        <v>0</v>
      </c>
      <c r="AR293" s="11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207">IF(D294="","",COUNT($F$290:$AJ$290)-AL294)</f>
        <v>0</v>
      </c>
      <c r="AL294" s="32">
        <f t="shared" ref="AL294:AL298" si="208">IF(D294="","",AQ294+AR294)</f>
        <v>0</v>
      </c>
      <c r="AM294" s="32">
        <f t="shared" ref="AM294:AM298" si="209">IF(D294="","",COUNTIF(F294:AJ294,"休"))</f>
        <v>0</v>
      </c>
      <c r="AN294" s="143" t="str">
        <f t="shared" ref="AN294:AN298" si="210">IF(D294="","",IFERROR(ROUND(AM294/AK294,3),""))</f>
        <v/>
      </c>
      <c r="AO294" s="252"/>
      <c r="AP294" s="66"/>
      <c r="AQ294" s="11">
        <f>+COUNTIF(F294:AJ294,"－")</f>
        <v>0</v>
      </c>
      <c r="AR294" s="11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207"/>
        <v>0</v>
      </c>
      <c r="AL295" s="32">
        <f t="shared" si="208"/>
        <v>0</v>
      </c>
      <c r="AM295" s="32">
        <f t="shared" si="209"/>
        <v>0</v>
      </c>
      <c r="AN295" s="143" t="str">
        <f t="shared" si="210"/>
        <v/>
      </c>
      <c r="AO295" s="252"/>
      <c r="AP295" s="66"/>
      <c r="AQ295" s="11">
        <f>+COUNTIF(F295:AJ295,"－")</f>
        <v>0</v>
      </c>
      <c r="AR295" s="11">
        <f t="shared" ref="AR295:AR298" si="211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20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207"/>
        <v>0</v>
      </c>
      <c r="AL296" s="32">
        <f t="shared" si="208"/>
        <v>0</v>
      </c>
      <c r="AM296" s="32">
        <f t="shared" si="209"/>
        <v>0</v>
      </c>
      <c r="AN296" s="143" t="str">
        <f t="shared" si="210"/>
        <v/>
      </c>
      <c r="AO296" s="252"/>
      <c r="AP296" s="66"/>
      <c r="AQ296" s="11">
        <f>+COUNTIF(F296:AJ296,"－")</f>
        <v>0</v>
      </c>
      <c r="AR296" s="11">
        <f t="shared" si="211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207"/>
        <v>0</v>
      </c>
      <c r="AL297" s="32">
        <f t="shared" si="208"/>
        <v>0</v>
      </c>
      <c r="AM297" s="32">
        <f t="shared" si="209"/>
        <v>0</v>
      </c>
      <c r="AN297" s="143" t="str">
        <f t="shared" si="210"/>
        <v/>
      </c>
      <c r="AO297" s="252"/>
      <c r="AP297" s="66"/>
      <c r="AQ297" s="11">
        <f t="shared" ref="AQ297:AQ298" si="212">+COUNTIF(F297:AJ297,"－")</f>
        <v>0</v>
      </c>
      <c r="AR297" s="11">
        <f t="shared" si="211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207"/>
        <v>0</v>
      </c>
      <c r="AL298" s="32">
        <f t="shared" si="208"/>
        <v>0</v>
      </c>
      <c r="AM298" s="57">
        <f t="shared" si="209"/>
        <v>0</v>
      </c>
      <c r="AN298" s="143" t="str">
        <f t="shared" si="210"/>
        <v/>
      </c>
      <c r="AO298" s="252"/>
      <c r="AP298" s="66"/>
      <c r="AQ298" s="11">
        <f t="shared" si="212"/>
        <v>0</v>
      </c>
      <c r="AR298" s="11">
        <f t="shared" si="211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63</v>
      </c>
      <c r="G299" s="48" t="s">
        <v>63</v>
      </c>
      <c r="H299" s="48" t="s">
        <v>63</v>
      </c>
      <c r="I299" s="48" t="s">
        <v>63</v>
      </c>
      <c r="J299" s="48" t="s">
        <v>63</v>
      </c>
      <c r="K299" s="48" t="s">
        <v>63</v>
      </c>
      <c r="L299" s="48" t="s">
        <v>63</v>
      </c>
      <c r="M299" s="48" t="s">
        <v>63</v>
      </c>
      <c r="N299" s="48" t="s">
        <v>63</v>
      </c>
      <c r="O299" s="48" t="s">
        <v>63</v>
      </c>
      <c r="P299" s="48" t="s">
        <v>63</v>
      </c>
      <c r="Q299" s="48" t="s">
        <v>63</v>
      </c>
      <c r="R299" s="48" t="s">
        <v>63</v>
      </c>
      <c r="S299" s="48" t="s">
        <v>63</v>
      </c>
      <c r="T299" s="48" t="s">
        <v>63</v>
      </c>
      <c r="U299" s="48" t="s">
        <v>63</v>
      </c>
      <c r="V299" s="48" t="s">
        <v>63</v>
      </c>
      <c r="W299" s="48" t="s">
        <v>63</v>
      </c>
      <c r="X299" s="48" t="s">
        <v>63</v>
      </c>
      <c r="Y299" s="48" t="s">
        <v>63</v>
      </c>
      <c r="Z299" s="48" t="s">
        <v>63</v>
      </c>
      <c r="AA299" s="48" t="s">
        <v>63</v>
      </c>
      <c r="AB299" s="48" t="s">
        <v>63</v>
      </c>
      <c r="AC299" s="48" t="s">
        <v>63</v>
      </c>
      <c r="AD299" s="48" t="s">
        <v>63</v>
      </c>
      <c r="AE299" s="48" t="s">
        <v>63</v>
      </c>
      <c r="AF299" s="48" t="s">
        <v>63</v>
      </c>
      <c r="AG299" s="48" t="s">
        <v>63</v>
      </c>
      <c r="AH299" s="48" t="s">
        <v>63</v>
      </c>
      <c r="AI299" s="48" t="s">
        <v>63</v>
      </c>
      <c r="AJ299" s="137" t="s">
        <v>63</v>
      </c>
      <c r="AK299" s="17"/>
      <c r="AL299" s="164"/>
      <c r="AM299" s="165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1">
        <f>+COUNTIF(F300:AJ300,"－")</f>
        <v>0</v>
      </c>
      <c r="AR300" s="11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13">IF(D301="","",COUNT($F$290:$AJ$290)-AL301)</f>
        <v>0</v>
      </c>
      <c r="AL301" s="32">
        <f t="shared" ref="AL301:AL303" si="214">IF(D301="","",AQ301+AR301)</f>
        <v>0</v>
      </c>
      <c r="AM301" s="32">
        <f t="shared" ref="AM301:AM303" si="215">IF(D301="","",COUNTIF(F301:AJ301,"休"))</f>
        <v>0</v>
      </c>
      <c r="AN301" s="143" t="str">
        <f t="shared" ref="AN301:AN303" si="216">IF(D301="","",IFERROR(ROUND(AM301/AK301,3),""))</f>
        <v/>
      </c>
      <c r="AO301" s="252"/>
      <c r="AP301" s="66"/>
      <c r="AQ301" s="11">
        <f>+COUNTIF(F301:AJ301,"－")</f>
        <v>0</v>
      </c>
      <c r="AR301" s="11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13"/>
        <v/>
      </c>
      <c r="AL302" s="32" t="str">
        <f t="shared" si="214"/>
        <v/>
      </c>
      <c r="AM302" s="32" t="str">
        <f t="shared" si="215"/>
        <v/>
      </c>
      <c r="AN302" s="143" t="str">
        <f t="shared" si="216"/>
        <v/>
      </c>
      <c r="AO302" s="252"/>
      <c r="AP302" s="66"/>
      <c r="AQ302" s="11">
        <f>+COUNTIF(F302:AJ302,"－")</f>
        <v>0</v>
      </c>
      <c r="AR302" s="11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13"/>
        <v/>
      </c>
      <c r="AL303" s="32" t="str">
        <f t="shared" si="214"/>
        <v/>
      </c>
      <c r="AM303" s="32" t="str">
        <f t="shared" si="215"/>
        <v/>
      </c>
      <c r="AN303" s="143" t="str">
        <f t="shared" si="216"/>
        <v/>
      </c>
      <c r="AO303" s="252"/>
      <c r="AP303" s="66"/>
      <c r="AQ303" s="11">
        <f>+COUNTIF(F303:AJ303,"－")</f>
        <v>0</v>
      </c>
      <c r="AR303" s="11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64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1">
        <f>+COUNTIF(F305:AJ305,"－")</f>
        <v>0</v>
      </c>
      <c r="AR305" s="11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17">IF(D306="","",AQ306+AR306)</f>
        <v/>
      </c>
      <c r="AM306" s="32" t="str">
        <f t="shared" ref="AM306:AM308" si="218">IF(D306="","",COUNTIF(F306:AJ306,"休"))</f>
        <v/>
      </c>
      <c r="AN306" s="143" t="str">
        <f t="shared" ref="AN306:AN308" si="219">IF(D306="","",IFERROR(ROUND(AM306/AK306,3),""))</f>
        <v/>
      </c>
      <c r="AO306" s="252"/>
      <c r="AP306" s="66"/>
      <c r="AQ306" s="11">
        <f>+COUNTIF(F306:AJ306,"－")</f>
        <v>0</v>
      </c>
      <c r="AR306" s="11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20">IF(D307="","",COUNT($F$290:$AJ$290)-AL307)</f>
        <v/>
      </c>
      <c r="AL307" s="32" t="str">
        <f t="shared" si="217"/>
        <v/>
      </c>
      <c r="AM307" s="32" t="str">
        <f t="shared" si="218"/>
        <v/>
      </c>
      <c r="AN307" s="143" t="str">
        <f t="shared" si="219"/>
        <v/>
      </c>
      <c r="AO307" s="252"/>
      <c r="AP307" s="66"/>
      <c r="AQ307" s="11">
        <f>+COUNTIF(F307:AJ307,"－")</f>
        <v>0</v>
      </c>
      <c r="AR307" s="11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20"/>
        <v/>
      </c>
      <c r="AL308" s="57" t="str">
        <f t="shared" si="217"/>
        <v/>
      </c>
      <c r="AM308" s="57" t="str">
        <f t="shared" si="218"/>
        <v/>
      </c>
      <c r="AN308" s="143" t="str">
        <f t="shared" si="219"/>
        <v/>
      </c>
      <c r="AO308" s="253"/>
      <c r="AP308" s="66"/>
      <c r="AQ308" s="11">
        <f>+COUNTIF(F308:AJ308,"－")</f>
        <v>0</v>
      </c>
      <c r="AR308" s="11">
        <f>+COUNTIF(F308:AJ308,"外")</f>
        <v>0</v>
      </c>
    </row>
    <row r="309" spans="2:44" ht="14.25" thickBot="1" x14ac:dyDescent="0.2">
      <c r="B309" s="27"/>
      <c r="C309" s="16"/>
      <c r="D309" s="102"/>
      <c r="E309" s="12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128"/>
      <c r="AN309" s="160" t="s">
        <v>54</v>
      </c>
      <c r="AO309" s="144" t="e">
        <f>IF(AO293&gt;=0.285,"OK","NG")</f>
        <v>#DIV/0!</v>
      </c>
      <c r="AQ309" s="128"/>
      <c r="AR309" s="128"/>
    </row>
    <row r="310" spans="2:44" x14ac:dyDescent="0.15">
      <c r="B310" s="27"/>
      <c r="C310" s="16"/>
      <c r="D310" s="102"/>
      <c r="E310" s="12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128"/>
      <c r="AN310" s="162"/>
      <c r="AO310" s="143"/>
      <c r="AQ310" s="128"/>
      <c r="AR310" s="128"/>
    </row>
    <row r="311" spans="2:44" hidden="1" x14ac:dyDescent="0.15">
      <c r="F311" s="64" t="e">
        <f>YEAR(F314)</f>
        <v>#VALUE!</v>
      </c>
      <c r="G311" s="64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21">F313+1</f>
        <v>#VALUE!</v>
      </c>
      <c r="H313" s="84" t="e">
        <f t="shared" si="221"/>
        <v>#VALUE!</v>
      </c>
      <c r="I313" s="84" t="e">
        <f t="shared" si="221"/>
        <v>#VALUE!</v>
      </c>
      <c r="J313" s="84" t="e">
        <f t="shared" si="221"/>
        <v>#VALUE!</v>
      </c>
      <c r="K313" s="84" t="e">
        <f t="shared" si="221"/>
        <v>#VALUE!</v>
      </c>
      <c r="L313" s="84" t="e">
        <f t="shared" si="221"/>
        <v>#VALUE!</v>
      </c>
      <c r="M313" s="84" t="e">
        <f t="shared" si="221"/>
        <v>#VALUE!</v>
      </c>
      <c r="N313" s="84" t="e">
        <f t="shared" si="221"/>
        <v>#VALUE!</v>
      </c>
      <c r="O313" s="84" t="e">
        <f t="shared" si="221"/>
        <v>#VALUE!</v>
      </c>
      <c r="P313" s="84" t="e">
        <f t="shared" si="221"/>
        <v>#VALUE!</v>
      </c>
      <c r="Q313" s="84" t="e">
        <f t="shared" si="221"/>
        <v>#VALUE!</v>
      </c>
      <c r="R313" s="84" t="e">
        <f t="shared" si="221"/>
        <v>#VALUE!</v>
      </c>
      <c r="S313" s="84" t="e">
        <f t="shared" si="221"/>
        <v>#VALUE!</v>
      </c>
      <c r="T313" s="84" t="e">
        <f t="shared" si="221"/>
        <v>#VALUE!</v>
      </c>
      <c r="U313" s="84" t="e">
        <f t="shared" si="221"/>
        <v>#VALUE!</v>
      </c>
      <c r="V313" s="84" t="e">
        <f t="shared" si="221"/>
        <v>#VALUE!</v>
      </c>
      <c r="W313" s="84" t="e">
        <f t="shared" si="221"/>
        <v>#VALUE!</v>
      </c>
      <c r="X313" s="84" t="e">
        <f t="shared" si="221"/>
        <v>#VALUE!</v>
      </c>
      <c r="Y313" s="84" t="e">
        <f t="shared" si="221"/>
        <v>#VALUE!</v>
      </c>
      <c r="Z313" s="84" t="e">
        <f t="shared" si="221"/>
        <v>#VALUE!</v>
      </c>
      <c r="AA313" s="84" t="e">
        <f t="shared" si="221"/>
        <v>#VALUE!</v>
      </c>
      <c r="AB313" s="84" t="e">
        <f t="shared" si="221"/>
        <v>#VALUE!</v>
      </c>
      <c r="AC313" s="84" t="e">
        <f t="shared" si="221"/>
        <v>#VALUE!</v>
      </c>
      <c r="AD313" s="84" t="e">
        <f t="shared" si="221"/>
        <v>#VALUE!</v>
      </c>
      <c r="AE313" s="84" t="e">
        <f t="shared" si="221"/>
        <v>#VALUE!</v>
      </c>
      <c r="AF313" s="84" t="e">
        <f t="shared" si="221"/>
        <v>#VALUE!</v>
      </c>
      <c r="AG313" s="84" t="e">
        <f t="shared" si="221"/>
        <v>#VALUE!</v>
      </c>
      <c r="AH313" s="84" t="e">
        <f t="shared" si="221"/>
        <v>#VALUE!</v>
      </c>
      <c r="AI313" s="84" t="e">
        <f t="shared" si="221"/>
        <v>#VALUE!</v>
      </c>
      <c r="AJ313" s="84" t="e">
        <f t="shared" si="221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22">IF(G313&gt;$F$7,"",IF(F314=EOMONTH(DATE($F311,$G311,1),0),"",IF(F314="","",F314+1)))</f>
        <v>#VALUE!</v>
      </c>
      <c r="H314" s="84" t="e">
        <f t="shared" si="222"/>
        <v>#VALUE!</v>
      </c>
      <c r="I314" s="84" t="e">
        <f t="shared" si="222"/>
        <v>#VALUE!</v>
      </c>
      <c r="J314" s="84" t="e">
        <f t="shared" si="222"/>
        <v>#VALUE!</v>
      </c>
      <c r="K314" s="84" t="e">
        <f t="shared" si="222"/>
        <v>#VALUE!</v>
      </c>
      <c r="L314" s="84" t="e">
        <f t="shared" si="222"/>
        <v>#VALUE!</v>
      </c>
      <c r="M314" s="84" t="e">
        <f t="shared" si="222"/>
        <v>#VALUE!</v>
      </c>
      <c r="N314" s="84" t="e">
        <f t="shared" si="222"/>
        <v>#VALUE!</v>
      </c>
      <c r="O314" s="84" t="e">
        <f t="shared" si="222"/>
        <v>#VALUE!</v>
      </c>
      <c r="P314" s="84" t="e">
        <f t="shared" si="222"/>
        <v>#VALUE!</v>
      </c>
      <c r="Q314" s="84" t="e">
        <f t="shared" si="222"/>
        <v>#VALUE!</v>
      </c>
      <c r="R314" s="84" t="e">
        <f t="shared" si="222"/>
        <v>#VALUE!</v>
      </c>
      <c r="S314" s="84" t="e">
        <f t="shared" si="222"/>
        <v>#VALUE!</v>
      </c>
      <c r="T314" s="84" t="e">
        <f t="shared" si="222"/>
        <v>#VALUE!</v>
      </c>
      <c r="U314" s="84" t="e">
        <f t="shared" si="222"/>
        <v>#VALUE!</v>
      </c>
      <c r="V314" s="84" t="e">
        <f t="shared" si="222"/>
        <v>#VALUE!</v>
      </c>
      <c r="W314" s="84" t="e">
        <f t="shared" si="222"/>
        <v>#VALUE!</v>
      </c>
      <c r="X314" s="84" t="e">
        <f t="shared" si="222"/>
        <v>#VALUE!</v>
      </c>
      <c r="Y314" s="84" t="e">
        <f t="shared" si="222"/>
        <v>#VALUE!</v>
      </c>
      <c r="Z314" s="84" t="e">
        <f t="shared" si="222"/>
        <v>#VALUE!</v>
      </c>
      <c r="AA314" s="84" t="e">
        <f t="shared" si="222"/>
        <v>#VALUE!</v>
      </c>
      <c r="AB314" s="84" t="e">
        <f t="shared" si="222"/>
        <v>#VALUE!</v>
      </c>
      <c r="AC314" s="84" t="e">
        <f t="shared" si="222"/>
        <v>#VALUE!</v>
      </c>
      <c r="AD314" s="84" t="e">
        <f t="shared" si="222"/>
        <v>#VALUE!</v>
      </c>
      <c r="AE314" s="84" t="e">
        <f t="shared" si="222"/>
        <v>#VALUE!</v>
      </c>
      <c r="AF314" s="84" t="e">
        <f t="shared" si="222"/>
        <v>#VALUE!</v>
      </c>
      <c r="AG314" s="84" t="e">
        <f t="shared" si="222"/>
        <v>#VALUE!</v>
      </c>
      <c r="AH314" s="84" t="e">
        <f t="shared" si="222"/>
        <v>#VALUE!</v>
      </c>
      <c r="AI314" s="84" t="e">
        <f t="shared" si="222"/>
        <v>#VALUE!</v>
      </c>
      <c r="AJ314" s="84" t="e">
        <f t="shared" si="222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23">IFERROR(TEXT(WEEKDAY(+G314),"aaa"),"")</f>
        <v/>
      </c>
      <c r="H315" s="85" t="str">
        <f t="shared" si="223"/>
        <v/>
      </c>
      <c r="I315" s="85" t="str">
        <f t="shared" si="223"/>
        <v/>
      </c>
      <c r="J315" s="85" t="str">
        <f t="shared" si="223"/>
        <v/>
      </c>
      <c r="K315" s="85" t="str">
        <f t="shared" si="223"/>
        <v/>
      </c>
      <c r="L315" s="85" t="str">
        <f t="shared" si="223"/>
        <v/>
      </c>
      <c r="M315" s="85" t="str">
        <f t="shared" si="223"/>
        <v/>
      </c>
      <c r="N315" s="85" t="str">
        <f t="shared" si="223"/>
        <v/>
      </c>
      <c r="O315" s="85" t="str">
        <f t="shared" si="223"/>
        <v/>
      </c>
      <c r="P315" s="85" t="str">
        <f t="shared" si="223"/>
        <v/>
      </c>
      <c r="Q315" s="85" t="str">
        <f t="shared" si="223"/>
        <v/>
      </c>
      <c r="R315" s="85" t="str">
        <f t="shared" si="223"/>
        <v/>
      </c>
      <c r="S315" s="85" t="str">
        <f t="shared" si="223"/>
        <v/>
      </c>
      <c r="T315" s="85" t="str">
        <f t="shared" si="223"/>
        <v/>
      </c>
      <c r="U315" s="85" t="str">
        <f t="shared" si="223"/>
        <v/>
      </c>
      <c r="V315" s="85" t="str">
        <f t="shared" si="223"/>
        <v/>
      </c>
      <c r="W315" s="85" t="str">
        <f t="shared" si="223"/>
        <v/>
      </c>
      <c r="X315" s="85" t="str">
        <f t="shared" si="223"/>
        <v/>
      </c>
      <c r="Y315" s="85" t="str">
        <f t="shared" si="223"/>
        <v/>
      </c>
      <c r="Z315" s="85" t="str">
        <f t="shared" si="223"/>
        <v/>
      </c>
      <c r="AA315" s="85" t="str">
        <f t="shared" si="223"/>
        <v/>
      </c>
      <c r="AB315" s="85" t="str">
        <f t="shared" si="223"/>
        <v/>
      </c>
      <c r="AC315" s="85" t="str">
        <f t="shared" si="223"/>
        <v/>
      </c>
      <c r="AD315" s="85" t="str">
        <f t="shared" si="223"/>
        <v/>
      </c>
      <c r="AE315" s="85" t="str">
        <f t="shared" si="223"/>
        <v/>
      </c>
      <c r="AF315" s="85" t="str">
        <f t="shared" si="223"/>
        <v/>
      </c>
      <c r="AG315" s="85" t="str">
        <f t="shared" si="223"/>
        <v/>
      </c>
      <c r="AH315" s="85" t="str">
        <f t="shared" si="223"/>
        <v/>
      </c>
      <c r="AI315" s="85" t="str">
        <f t="shared" si="223"/>
        <v/>
      </c>
      <c r="AJ315" s="85" t="str">
        <f t="shared" si="223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59" t="s">
        <v>37</v>
      </c>
      <c r="AO316" s="170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1">
        <f>+COUNTIF(F317:AJ317,"－")</f>
        <v>0</v>
      </c>
      <c r="AR317" s="11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24">IF(D318="","",AQ318+AR318)</f>
        <v>0</v>
      </c>
      <c r="AM318" s="32">
        <f t="shared" ref="AM318:AM322" si="225">IF(D318="","",COUNTIF(F318:AJ318,"休"))</f>
        <v>0</v>
      </c>
      <c r="AN318" s="143" t="str">
        <f t="shared" ref="AN318:AN322" si="226">IF(D318="","",IFERROR(ROUND(AM318/AK318,3),""))</f>
        <v/>
      </c>
      <c r="AO318" s="252"/>
      <c r="AP318" s="66"/>
      <c r="AQ318" s="11">
        <f>+COUNTIF(F318:AJ318,"－")</f>
        <v>0</v>
      </c>
      <c r="AR318" s="11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24"/>
        <v>0</v>
      </c>
      <c r="AM319" s="32">
        <f t="shared" si="225"/>
        <v>0</v>
      </c>
      <c r="AN319" s="143" t="str">
        <f t="shared" si="226"/>
        <v/>
      </c>
      <c r="AO319" s="252"/>
      <c r="AP319" s="66"/>
      <c r="AQ319" s="11">
        <f>+COUNTIF(F319:AJ319,"－")</f>
        <v>0</v>
      </c>
      <c r="AR319" s="11">
        <f t="shared" ref="AR319:AR322" si="227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20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28">IF(D320="","",COUNT($F$314:$AJ$314)-AL320)</f>
        <v>0</v>
      </c>
      <c r="AL320" s="32">
        <f t="shared" si="224"/>
        <v>0</v>
      </c>
      <c r="AM320" s="32">
        <f t="shared" si="225"/>
        <v>0</v>
      </c>
      <c r="AN320" s="143" t="str">
        <f t="shared" si="226"/>
        <v/>
      </c>
      <c r="AO320" s="252"/>
      <c r="AP320" s="66"/>
      <c r="AQ320" s="11">
        <f>+COUNTIF(F320:AJ320,"－")</f>
        <v>0</v>
      </c>
      <c r="AR320" s="11">
        <f t="shared" si="227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28"/>
        <v>0</v>
      </c>
      <c r="AL321" s="32">
        <f t="shared" si="224"/>
        <v>0</v>
      </c>
      <c r="AM321" s="32">
        <f t="shared" si="225"/>
        <v>0</v>
      </c>
      <c r="AN321" s="143" t="str">
        <f t="shared" si="226"/>
        <v/>
      </c>
      <c r="AO321" s="252"/>
      <c r="AP321" s="66"/>
      <c r="AQ321" s="11">
        <f t="shared" ref="AQ321:AQ322" si="229">+COUNTIF(F321:AJ321,"－")</f>
        <v>0</v>
      </c>
      <c r="AR321" s="11">
        <f t="shared" si="227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28"/>
        <v>0</v>
      </c>
      <c r="AL322" s="32">
        <f t="shared" si="224"/>
        <v>0</v>
      </c>
      <c r="AM322" s="57">
        <f t="shared" si="225"/>
        <v>0</v>
      </c>
      <c r="AN322" s="143" t="str">
        <f t="shared" si="226"/>
        <v/>
      </c>
      <c r="AO322" s="252"/>
      <c r="AP322" s="66"/>
      <c r="AQ322" s="11">
        <f t="shared" si="229"/>
        <v>0</v>
      </c>
      <c r="AR322" s="11">
        <f t="shared" si="227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63</v>
      </c>
      <c r="G323" s="48" t="s">
        <v>63</v>
      </c>
      <c r="H323" s="48" t="s">
        <v>63</v>
      </c>
      <c r="I323" s="48" t="s">
        <v>63</v>
      </c>
      <c r="J323" s="48" t="s">
        <v>63</v>
      </c>
      <c r="K323" s="48" t="s">
        <v>63</v>
      </c>
      <c r="L323" s="48" t="s">
        <v>63</v>
      </c>
      <c r="M323" s="48" t="s">
        <v>63</v>
      </c>
      <c r="N323" s="48" t="s">
        <v>63</v>
      </c>
      <c r="O323" s="48" t="s">
        <v>63</v>
      </c>
      <c r="P323" s="48" t="s">
        <v>63</v>
      </c>
      <c r="Q323" s="48" t="s">
        <v>63</v>
      </c>
      <c r="R323" s="48" t="s">
        <v>63</v>
      </c>
      <c r="S323" s="48" t="s">
        <v>63</v>
      </c>
      <c r="T323" s="48" t="s">
        <v>63</v>
      </c>
      <c r="U323" s="48" t="s">
        <v>63</v>
      </c>
      <c r="V323" s="48" t="s">
        <v>63</v>
      </c>
      <c r="W323" s="48" t="s">
        <v>63</v>
      </c>
      <c r="X323" s="48" t="s">
        <v>63</v>
      </c>
      <c r="Y323" s="48" t="s">
        <v>63</v>
      </c>
      <c r="Z323" s="48" t="s">
        <v>63</v>
      </c>
      <c r="AA323" s="48" t="s">
        <v>63</v>
      </c>
      <c r="AB323" s="48" t="s">
        <v>63</v>
      </c>
      <c r="AC323" s="48" t="s">
        <v>63</v>
      </c>
      <c r="AD323" s="48" t="s">
        <v>63</v>
      </c>
      <c r="AE323" s="48" t="s">
        <v>63</v>
      </c>
      <c r="AF323" s="48" t="s">
        <v>63</v>
      </c>
      <c r="AG323" s="48" t="s">
        <v>63</v>
      </c>
      <c r="AH323" s="48" t="s">
        <v>63</v>
      </c>
      <c r="AI323" s="48" t="s">
        <v>63</v>
      </c>
      <c r="AJ323" s="137" t="s">
        <v>63</v>
      </c>
      <c r="AK323" s="17"/>
      <c r="AL323" s="164"/>
      <c r="AM323" s="165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1">
        <f>+COUNTIF(F324:AJ324,"－")</f>
        <v>0</v>
      </c>
      <c r="AR324" s="11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30">IF(D325="","",AQ325+AR325)</f>
        <v>0</v>
      </c>
      <c r="AM325" s="32">
        <f t="shared" ref="AM325:AM327" si="231">IF(D325="","",COUNTIF(F325:AJ325,"休"))</f>
        <v>0</v>
      </c>
      <c r="AN325" s="143" t="str">
        <f t="shared" ref="AN325:AN327" si="232">IF(D325="","",IFERROR(ROUND(AM325/AK325,3),""))</f>
        <v/>
      </c>
      <c r="AO325" s="252"/>
      <c r="AP325" s="66"/>
      <c r="AQ325" s="11">
        <f>+COUNTIF(F325:AJ325,"－")</f>
        <v>0</v>
      </c>
      <c r="AR325" s="11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30"/>
        <v/>
      </c>
      <c r="AM326" s="32" t="str">
        <f t="shared" si="231"/>
        <v/>
      </c>
      <c r="AN326" s="143" t="str">
        <f t="shared" si="232"/>
        <v/>
      </c>
      <c r="AO326" s="252"/>
      <c r="AP326" s="66"/>
      <c r="AQ326" s="11">
        <f>+COUNTIF(F326:AJ326,"－")</f>
        <v>0</v>
      </c>
      <c r="AR326" s="11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33">IF(D327="","",COUNT($F$314:$AJ$314)-AL327)</f>
        <v/>
      </c>
      <c r="AL327" s="32" t="str">
        <f t="shared" si="230"/>
        <v/>
      </c>
      <c r="AM327" s="32" t="str">
        <f t="shared" si="231"/>
        <v/>
      </c>
      <c r="AN327" s="143" t="str">
        <f t="shared" si="232"/>
        <v/>
      </c>
      <c r="AO327" s="252"/>
      <c r="AP327" s="66"/>
      <c r="AQ327" s="11">
        <f>+COUNTIF(F327:AJ327,"－")</f>
        <v>0</v>
      </c>
      <c r="AR327" s="11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64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1">
        <f>+COUNTIF(F329:AJ329,"－")</f>
        <v>0</v>
      </c>
      <c r="AR329" s="11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34">IF(D330="","",COUNT($F$314:$AJ$314)-AL330)</f>
        <v/>
      </c>
      <c r="AL330" s="32" t="str">
        <f t="shared" ref="AL330:AL332" si="235">IF(D330="","",AQ330+AR330)</f>
        <v/>
      </c>
      <c r="AM330" s="32" t="str">
        <f t="shared" ref="AM330:AM332" si="236">IF(D330="","",COUNTIF(F330:AJ330,"休"))</f>
        <v/>
      </c>
      <c r="AN330" s="143" t="str">
        <f t="shared" ref="AN330:AN332" si="237">IF(D330="","",IFERROR(ROUND(AM330/AK330,3),""))</f>
        <v/>
      </c>
      <c r="AO330" s="252"/>
      <c r="AP330" s="66"/>
      <c r="AQ330" s="11">
        <f>+COUNTIF(F330:AJ330,"－")</f>
        <v>0</v>
      </c>
      <c r="AR330" s="11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35"/>
        <v/>
      </c>
      <c r="AM331" s="32" t="str">
        <f t="shared" si="236"/>
        <v/>
      </c>
      <c r="AN331" s="143" t="str">
        <f t="shared" si="237"/>
        <v/>
      </c>
      <c r="AO331" s="252"/>
      <c r="AP331" s="66"/>
      <c r="AQ331" s="11">
        <f>+COUNTIF(F331:AJ331,"－")</f>
        <v>0</v>
      </c>
      <c r="AR331" s="11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34"/>
        <v/>
      </c>
      <c r="AL332" s="57" t="str">
        <f t="shared" si="235"/>
        <v/>
      </c>
      <c r="AM332" s="57" t="str">
        <f t="shared" si="236"/>
        <v/>
      </c>
      <c r="AN332" s="143" t="str">
        <f t="shared" si="237"/>
        <v/>
      </c>
      <c r="AO332" s="253"/>
      <c r="AP332" s="66"/>
      <c r="AQ332" s="11">
        <f>+COUNTIF(F332:AJ332,"－")</f>
        <v>0</v>
      </c>
      <c r="AR332" s="11">
        <f>+COUNTIF(F332:AJ332,"外")</f>
        <v>0</v>
      </c>
    </row>
    <row r="333" spans="2:44" ht="14.25" thickBot="1" x14ac:dyDescent="0.2">
      <c r="B333" s="27"/>
      <c r="C333" s="16"/>
      <c r="D333" s="102"/>
      <c r="E333" s="12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128"/>
      <c r="AN333" s="160" t="s">
        <v>54</v>
      </c>
      <c r="AO333" s="144" t="e">
        <f>IF(AO317&gt;=0.285,"OK","NG")</f>
        <v>#DIV/0!</v>
      </c>
      <c r="AQ333" s="128"/>
      <c r="AR333" s="128"/>
    </row>
    <row r="334" spans="2:44" x14ac:dyDescent="0.15">
      <c r="B334" s="27"/>
      <c r="C334" s="16"/>
      <c r="D334" s="102"/>
      <c r="E334" s="12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128"/>
      <c r="AN334" s="162"/>
      <c r="AO334" s="143"/>
      <c r="AQ334" s="128"/>
      <c r="AR334" s="128"/>
    </row>
    <row r="335" spans="2:44" hidden="1" x14ac:dyDescent="0.15">
      <c r="F335" s="64" t="e">
        <f>YEAR(F338)</f>
        <v>#VALUE!</v>
      </c>
      <c r="G335" s="64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38">F337+1</f>
        <v>#VALUE!</v>
      </c>
      <c r="H337" s="84" t="e">
        <f t="shared" si="238"/>
        <v>#VALUE!</v>
      </c>
      <c r="I337" s="84" t="e">
        <f t="shared" si="238"/>
        <v>#VALUE!</v>
      </c>
      <c r="J337" s="84" t="e">
        <f t="shared" si="238"/>
        <v>#VALUE!</v>
      </c>
      <c r="K337" s="84" t="e">
        <f t="shared" si="238"/>
        <v>#VALUE!</v>
      </c>
      <c r="L337" s="84" t="e">
        <f t="shared" si="238"/>
        <v>#VALUE!</v>
      </c>
      <c r="M337" s="84" t="e">
        <f t="shared" si="238"/>
        <v>#VALUE!</v>
      </c>
      <c r="N337" s="84" t="e">
        <f t="shared" si="238"/>
        <v>#VALUE!</v>
      </c>
      <c r="O337" s="84" t="e">
        <f t="shared" si="238"/>
        <v>#VALUE!</v>
      </c>
      <c r="P337" s="84" t="e">
        <f t="shared" si="238"/>
        <v>#VALUE!</v>
      </c>
      <c r="Q337" s="84" t="e">
        <f t="shared" si="238"/>
        <v>#VALUE!</v>
      </c>
      <c r="R337" s="84" t="e">
        <f t="shared" si="238"/>
        <v>#VALUE!</v>
      </c>
      <c r="S337" s="84" t="e">
        <f t="shared" si="238"/>
        <v>#VALUE!</v>
      </c>
      <c r="T337" s="84" t="e">
        <f t="shared" si="238"/>
        <v>#VALUE!</v>
      </c>
      <c r="U337" s="84" t="e">
        <f t="shared" si="238"/>
        <v>#VALUE!</v>
      </c>
      <c r="V337" s="84" t="e">
        <f t="shared" si="238"/>
        <v>#VALUE!</v>
      </c>
      <c r="W337" s="84" t="e">
        <f t="shared" si="238"/>
        <v>#VALUE!</v>
      </c>
      <c r="X337" s="84" t="e">
        <f t="shared" si="238"/>
        <v>#VALUE!</v>
      </c>
      <c r="Y337" s="84" t="e">
        <f t="shared" si="238"/>
        <v>#VALUE!</v>
      </c>
      <c r="Z337" s="84" t="e">
        <f t="shared" si="238"/>
        <v>#VALUE!</v>
      </c>
      <c r="AA337" s="84" t="e">
        <f t="shared" si="238"/>
        <v>#VALUE!</v>
      </c>
      <c r="AB337" s="84" t="e">
        <f t="shared" si="238"/>
        <v>#VALUE!</v>
      </c>
      <c r="AC337" s="84" t="e">
        <f t="shared" si="238"/>
        <v>#VALUE!</v>
      </c>
      <c r="AD337" s="84" t="e">
        <f t="shared" si="238"/>
        <v>#VALUE!</v>
      </c>
      <c r="AE337" s="84" t="e">
        <f t="shared" si="238"/>
        <v>#VALUE!</v>
      </c>
      <c r="AF337" s="84" t="e">
        <f t="shared" si="238"/>
        <v>#VALUE!</v>
      </c>
      <c r="AG337" s="84" t="e">
        <f t="shared" si="238"/>
        <v>#VALUE!</v>
      </c>
      <c r="AH337" s="84" t="e">
        <f t="shared" si="238"/>
        <v>#VALUE!</v>
      </c>
      <c r="AI337" s="84" t="e">
        <f t="shared" si="238"/>
        <v>#VALUE!</v>
      </c>
      <c r="AJ337" s="84" t="e">
        <f t="shared" si="238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9">IF(G337&gt;$F$7,"",IF(F338=EOMONTH(DATE($F335,$G335,1),0),"",IF(F338="","",F338+1)))</f>
        <v>#VALUE!</v>
      </c>
      <c r="H338" s="84" t="e">
        <f t="shared" si="239"/>
        <v>#VALUE!</v>
      </c>
      <c r="I338" s="84" t="e">
        <f t="shared" si="239"/>
        <v>#VALUE!</v>
      </c>
      <c r="J338" s="84" t="e">
        <f t="shared" si="239"/>
        <v>#VALUE!</v>
      </c>
      <c r="K338" s="84" t="e">
        <f t="shared" si="239"/>
        <v>#VALUE!</v>
      </c>
      <c r="L338" s="84" t="e">
        <f t="shared" si="239"/>
        <v>#VALUE!</v>
      </c>
      <c r="M338" s="84" t="e">
        <f t="shared" si="239"/>
        <v>#VALUE!</v>
      </c>
      <c r="N338" s="84" t="e">
        <f t="shared" si="239"/>
        <v>#VALUE!</v>
      </c>
      <c r="O338" s="84" t="e">
        <f t="shared" si="239"/>
        <v>#VALUE!</v>
      </c>
      <c r="P338" s="84" t="e">
        <f t="shared" si="239"/>
        <v>#VALUE!</v>
      </c>
      <c r="Q338" s="84" t="e">
        <f t="shared" si="239"/>
        <v>#VALUE!</v>
      </c>
      <c r="R338" s="84" t="e">
        <f t="shared" si="239"/>
        <v>#VALUE!</v>
      </c>
      <c r="S338" s="84" t="e">
        <f t="shared" si="239"/>
        <v>#VALUE!</v>
      </c>
      <c r="T338" s="84" t="e">
        <f t="shared" si="239"/>
        <v>#VALUE!</v>
      </c>
      <c r="U338" s="84" t="e">
        <f t="shared" si="239"/>
        <v>#VALUE!</v>
      </c>
      <c r="V338" s="84" t="e">
        <f t="shared" si="239"/>
        <v>#VALUE!</v>
      </c>
      <c r="W338" s="84" t="e">
        <f t="shared" si="239"/>
        <v>#VALUE!</v>
      </c>
      <c r="X338" s="84" t="e">
        <f t="shared" si="239"/>
        <v>#VALUE!</v>
      </c>
      <c r="Y338" s="84" t="e">
        <f t="shared" si="239"/>
        <v>#VALUE!</v>
      </c>
      <c r="Z338" s="84" t="e">
        <f t="shared" si="239"/>
        <v>#VALUE!</v>
      </c>
      <c r="AA338" s="84" t="e">
        <f t="shared" si="239"/>
        <v>#VALUE!</v>
      </c>
      <c r="AB338" s="84" t="e">
        <f t="shared" si="239"/>
        <v>#VALUE!</v>
      </c>
      <c r="AC338" s="84" t="e">
        <f t="shared" si="239"/>
        <v>#VALUE!</v>
      </c>
      <c r="AD338" s="84" t="e">
        <f t="shared" si="239"/>
        <v>#VALUE!</v>
      </c>
      <c r="AE338" s="84" t="e">
        <f t="shared" si="239"/>
        <v>#VALUE!</v>
      </c>
      <c r="AF338" s="84" t="e">
        <f t="shared" si="239"/>
        <v>#VALUE!</v>
      </c>
      <c r="AG338" s="84" t="e">
        <f t="shared" si="239"/>
        <v>#VALUE!</v>
      </c>
      <c r="AH338" s="84" t="e">
        <f t="shared" si="239"/>
        <v>#VALUE!</v>
      </c>
      <c r="AI338" s="84" t="e">
        <f t="shared" si="239"/>
        <v>#VALUE!</v>
      </c>
      <c r="AJ338" s="84" t="e">
        <f t="shared" si="239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40">IFERROR(TEXT(WEEKDAY(+G338),"aaa"),"")</f>
        <v/>
      </c>
      <c r="H339" s="85" t="str">
        <f t="shared" si="240"/>
        <v/>
      </c>
      <c r="I339" s="85" t="str">
        <f t="shared" si="240"/>
        <v/>
      </c>
      <c r="J339" s="85" t="str">
        <f t="shared" si="240"/>
        <v/>
      </c>
      <c r="K339" s="85" t="str">
        <f t="shared" si="240"/>
        <v/>
      </c>
      <c r="L339" s="85" t="str">
        <f t="shared" si="240"/>
        <v/>
      </c>
      <c r="M339" s="85" t="str">
        <f t="shared" si="240"/>
        <v/>
      </c>
      <c r="N339" s="85" t="str">
        <f t="shared" si="240"/>
        <v/>
      </c>
      <c r="O339" s="85" t="str">
        <f t="shared" si="240"/>
        <v/>
      </c>
      <c r="P339" s="85" t="str">
        <f t="shared" si="240"/>
        <v/>
      </c>
      <c r="Q339" s="85" t="str">
        <f t="shared" si="240"/>
        <v/>
      </c>
      <c r="R339" s="85" t="str">
        <f t="shared" si="240"/>
        <v/>
      </c>
      <c r="S339" s="85" t="str">
        <f t="shared" si="240"/>
        <v/>
      </c>
      <c r="T339" s="85" t="str">
        <f t="shared" si="240"/>
        <v/>
      </c>
      <c r="U339" s="85" t="str">
        <f t="shared" si="240"/>
        <v/>
      </c>
      <c r="V339" s="85" t="str">
        <f t="shared" si="240"/>
        <v/>
      </c>
      <c r="W339" s="85" t="str">
        <f t="shared" si="240"/>
        <v/>
      </c>
      <c r="X339" s="85" t="str">
        <f t="shared" si="240"/>
        <v/>
      </c>
      <c r="Y339" s="85" t="str">
        <f t="shared" si="240"/>
        <v/>
      </c>
      <c r="Z339" s="85" t="str">
        <f t="shared" si="240"/>
        <v/>
      </c>
      <c r="AA339" s="85" t="str">
        <f t="shared" si="240"/>
        <v/>
      </c>
      <c r="AB339" s="85" t="str">
        <f t="shared" si="240"/>
        <v/>
      </c>
      <c r="AC339" s="85" t="str">
        <f t="shared" si="240"/>
        <v/>
      </c>
      <c r="AD339" s="85" t="str">
        <f t="shared" si="240"/>
        <v/>
      </c>
      <c r="AE339" s="85" t="str">
        <f t="shared" si="240"/>
        <v/>
      </c>
      <c r="AF339" s="85" t="str">
        <f t="shared" si="240"/>
        <v/>
      </c>
      <c r="AG339" s="85" t="str">
        <f t="shared" si="240"/>
        <v/>
      </c>
      <c r="AH339" s="85" t="str">
        <f t="shared" si="240"/>
        <v/>
      </c>
      <c r="AI339" s="85" t="str">
        <f t="shared" si="240"/>
        <v/>
      </c>
      <c r="AJ339" s="85" t="str">
        <f t="shared" si="240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59" t="s">
        <v>37</v>
      </c>
      <c r="AO340" s="170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1">
        <f>+COUNTIF(F341:AJ341,"－")</f>
        <v>0</v>
      </c>
      <c r="AR341" s="11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41">IF(D342="","",COUNT($F$338:$AJ$338)-AL342)</f>
        <v>0</v>
      </c>
      <c r="AL342" s="32">
        <f t="shared" ref="AL342:AL346" si="242">IF(D342="","",AQ342+AR342)</f>
        <v>0</v>
      </c>
      <c r="AM342" s="32">
        <f t="shared" ref="AM342:AM346" si="243">IF(D342="","",COUNTIF(F342:AJ342,"休"))</f>
        <v>0</v>
      </c>
      <c r="AN342" s="143" t="str">
        <f t="shared" ref="AN342:AN346" si="244">IF(D342="","",IFERROR(ROUND(AM342/AK342,3),""))</f>
        <v/>
      </c>
      <c r="AO342" s="252"/>
      <c r="AP342" s="66"/>
      <c r="AQ342" s="11">
        <f>+COUNTIF(F342:AJ342,"－")</f>
        <v>0</v>
      </c>
      <c r="AR342" s="11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41"/>
        <v>0</v>
      </c>
      <c r="AL343" s="32">
        <f t="shared" si="242"/>
        <v>0</v>
      </c>
      <c r="AM343" s="32">
        <f t="shared" si="243"/>
        <v>0</v>
      </c>
      <c r="AN343" s="143" t="str">
        <f t="shared" si="244"/>
        <v/>
      </c>
      <c r="AO343" s="252"/>
      <c r="AP343" s="66"/>
      <c r="AQ343" s="11">
        <f>+COUNTIF(F343:AJ343,"－")</f>
        <v>0</v>
      </c>
      <c r="AR343" s="11">
        <f t="shared" ref="AR343:AR346" si="245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20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42"/>
        <v>0</v>
      </c>
      <c r="AM344" s="32">
        <f t="shared" si="243"/>
        <v>0</v>
      </c>
      <c r="AN344" s="143" t="str">
        <f t="shared" si="244"/>
        <v/>
      </c>
      <c r="AO344" s="252"/>
      <c r="AP344" s="66"/>
      <c r="AQ344" s="11">
        <f>+COUNTIF(F344:AJ344,"－")</f>
        <v>0</v>
      </c>
      <c r="AR344" s="11">
        <f t="shared" si="245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41"/>
        <v>0</v>
      </c>
      <c r="AL345" s="32">
        <f t="shared" si="242"/>
        <v>0</v>
      </c>
      <c r="AM345" s="32">
        <f t="shared" si="243"/>
        <v>0</v>
      </c>
      <c r="AN345" s="143" t="str">
        <f t="shared" si="244"/>
        <v/>
      </c>
      <c r="AO345" s="252"/>
      <c r="AP345" s="66"/>
      <c r="AQ345" s="11">
        <f t="shared" ref="AQ345:AQ346" si="246">+COUNTIF(F345:AJ345,"－")</f>
        <v>0</v>
      </c>
      <c r="AR345" s="11">
        <f t="shared" si="245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41"/>
        <v>0</v>
      </c>
      <c r="AL346" s="32">
        <f t="shared" si="242"/>
        <v>0</v>
      </c>
      <c r="AM346" s="57">
        <f t="shared" si="243"/>
        <v>0</v>
      </c>
      <c r="AN346" s="143" t="str">
        <f t="shared" si="244"/>
        <v/>
      </c>
      <c r="AO346" s="252"/>
      <c r="AP346" s="66"/>
      <c r="AQ346" s="11">
        <f t="shared" si="246"/>
        <v>0</v>
      </c>
      <c r="AR346" s="11">
        <f t="shared" si="245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63</v>
      </c>
      <c r="G347" s="48" t="s">
        <v>63</v>
      </c>
      <c r="H347" s="48" t="s">
        <v>63</v>
      </c>
      <c r="I347" s="48" t="s">
        <v>63</v>
      </c>
      <c r="J347" s="48" t="s">
        <v>63</v>
      </c>
      <c r="K347" s="48" t="s">
        <v>63</v>
      </c>
      <c r="L347" s="48" t="s">
        <v>63</v>
      </c>
      <c r="M347" s="48" t="s">
        <v>63</v>
      </c>
      <c r="N347" s="48" t="s">
        <v>63</v>
      </c>
      <c r="O347" s="48" t="s">
        <v>63</v>
      </c>
      <c r="P347" s="48" t="s">
        <v>63</v>
      </c>
      <c r="Q347" s="48" t="s">
        <v>63</v>
      </c>
      <c r="R347" s="48" t="s">
        <v>63</v>
      </c>
      <c r="S347" s="48" t="s">
        <v>63</v>
      </c>
      <c r="T347" s="48" t="s">
        <v>63</v>
      </c>
      <c r="U347" s="48" t="s">
        <v>63</v>
      </c>
      <c r="V347" s="48" t="s">
        <v>63</v>
      </c>
      <c r="W347" s="48" t="s">
        <v>63</v>
      </c>
      <c r="X347" s="48" t="s">
        <v>63</v>
      </c>
      <c r="Y347" s="48" t="s">
        <v>63</v>
      </c>
      <c r="Z347" s="48" t="s">
        <v>63</v>
      </c>
      <c r="AA347" s="48" t="s">
        <v>63</v>
      </c>
      <c r="AB347" s="48" t="s">
        <v>63</v>
      </c>
      <c r="AC347" s="48" t="s">
        <v>63</v>
      </c>
      <c r="AD347" s="48" t="s">
        <v>63</v>
      </c>
      <c r="AE347" s="48" t="s">
        <v>63</v>
      </c>
      <c r="AF347" s="48" t="s">
        <v>63</v>
      </c>
      <c r="AG347" s="48" t="s">
        <v>63</v>
      </c>
      <c r="AH347" s="48" t="s">
        <v>63</v>
      </c>
      <c r="AI347" s="48" t="s">
        <v>63</v>
      </c>
      <c r="AJ347" s="137" t="s">
        <v>63</v>
      </c>
      <c r="AK347" s="17"/>
      <c r="AL347" s="164"/>
      <c r="AM347" s="165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1">
        <f>+COUNTIF(F348:AJ348,"－")</f>
        <v>0</v>
      </c>
      <c r="AR348" s="11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47">IF(D349="","",COUNT($F$338:$AJ$338)-AL349)</f>
        <v>0</v>
      </c>
      <c r="AL349" s="32">
        <f t="shared" ref="AL349:AL351" si="248">IF(D349="","",AQ349+AR349)</f>
        <v>0</v>
      </c>
      <c r="AM349" s="32">
        <f t="shared" ref="AM349:AM351" si="249">IF(D349="","",COUNTIF(F349:AJ349,"休"))</f>
        <v>0</v>
      </c>
      <c r="AN349" s="143" t="str">
        <f t="shared" ref="AN349:AN351" si="250">IF(D349="","",IFERROR(ROUND(AM349/AK349,3),""))</f>
        <v/>
      </c>
      <c r="AO349" s="252"/>
      <c r="AP349" s="66"/>
      <c r="AQ349" s="11">
        <f>+COUNTIF(F349:AJ349,"－")</f>
        <v>0</v>
      </c>
      <c r="AR349" s="11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47"/>
        <v/>
      </c>
      <c r="AL350" s="32" t="str">
        <f t="shared" si="248"/>
        <v/>
      </c>
      <c r="AM350" s="32" t="str">
        <f t="shared" si="249"/>
        <v/>
      </c>
      <c r="AN350" s="143" t="str">
        <f t="shared" si="250"/>
        <v/>
      </c>
      <c r="AO350" s="252"/>
      <c r="AP350" s="66"/>
      <c r="AQ350" s="11">
        <f>+COUNTIF(F350:AJ350,"－")</f>
        <v>0</v>
      </c>
      <c r="AR350" s="11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47"/>
        <v/>
      </c>
      <c r="AL351" s="32" t="str">
        <f t="shared" si="248"/>
        <v/>
      </c>
      <c r="AM351" s="32" t="str">
        <f t="shared" si="249"/>
        <v/>
      </c>
      <c r="AN351" s="143" t="str">
        <f t="shared" si="250"/>
        <v/>
      </c>
      <c r="AO351" s="252"/>
      <c r="AP351" s="66"/>
      <c r="AQ351" s="11">
        <f>+COUNTIF(F351:AJ351,"－")</f>
        <v>0</v>
      </c>
      <c r="AR351" s="11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64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1">
        <f>+COUNTIF(F353:AJ353,"－")</f>
        <v>0</v>
      </c>
      <c r="AR353" s="11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51">IF(D354="","",COUNT($F$338:$AJ$338)-AL354)</f>
        <v/>
      </c>
      <c r="AL354" s="32" t="str">
        <f t="shared" ref="AL354:AL356" si="252">IF(D354="","",AQ354+AR354)</f>
        <v/>
      </c>
      <c r="AM354" s="32" t="str">
        <f t="shared" ref="AM354:AM356" si="253">IF(D354="","",COUNTIF(F354:AJ354,"休"))</f>
        <v/>
      </c>
      <c r="AN354" s="143" t="str">
        <f t="shared" ref="AN354:AN356" si="254">IF(D354="","",IFERROR(ROUND(AM354/AK354,3),""))</f>
        <v/>
      </c>
      <c r="AO354" s="252"/>
      <c r="AP354" s="66"/>
      <c r="AQ354" s="11">
        <f>+COUNTIF(F354:AJ354,"－")</f>
        <v>0</v>
      </c>
      <c r="AR354" s="11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51"/>
        <v/>
      </c>
      <c r="AL355" s="32" t="str">
        <f t="shared" si="252"/>
        <v/>
      </c>
      <c r="AM355" s="32" t="str">
        <f t="shared" si="253"/>
        <v/>
      </c>
      <c r="AN355" s="143" t="str">
        <f t="shared" si="254"/>
        <v/>
      </c>
      <c r="AO355" s="252"/>
      <c r="AP355" s="66"/>
      <c r="AQ355" s="11">
        <f>+COUNTIF(F355:AJ355,"－")</f>
        <v>0</v>
      </c>
      <c r="AR355" s="11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51"/>
        <v/>
      </c>
      <c r="AL356" s="57" t="str">
        <f t="shared" si="252"/>
        <v/>
      </c>
      <c r="AM356" s="57" t="str">
        <f t="shared" si="253"/>
        <v/>
      </c>
      <c r="AN356" s="143" t="str">
        <f t="shared" si="254"/>
        <v/>
      </c>
      <c r="AO356" s="253"/>
      <c r="AP356" s="66"/>
      <c r="AQ356" s="11">
        <f>+COUNTIF(F356:AJ356,"－")</f>
        <v>0</v>
      </c>
      <c r="AR356" s="11">
        <f>+COUNTIF(F356:AJ356,"外")</f>
        <v>0</v>
      </c>
    </row>
    <row r="357" spans="2:44" ht="14.25" thickBot="1" x14ac:dyDescent="0.2">
      <c r="B357" s="27"/>
      <c r="C357" s="16"/>
      <c r="D357" s="102"/>
      <c r="E357" s="12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128"/>
      <c r="AN357" s="160" t="s">
        <v>54</v>
      </c>
      <c r="AO357" s="144" t="e">
        <f>IF(AO341&gt;=0.285,"OK","NG")</f>
        <v>#DIV/0!</v>
      </c>
      <c r="AQ357" s="128"/>
      <c r="AR357" s="128"/>
    </row>
    <row r="358" spans="2:44" x14ac:dyDescent="0.15">
      <c r="B358" s="27"/>
      <c r="C358" s="16"/>
      <c r="D358" s="102"/>
      <c r="E358" s="12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128"/>
      <c r="AN358" s="162"/>
      <c r="AO358" s="143"/>
      <c r="AQ358" s="128"/>
      <c r="AR358" s="128"/>
    </row>
    <row r="359" spans="2:44" hidden="1" x14ac:dyDescent="0.15">
      <c r="F359" s="64" t="e">
        <f>YEAR(F362)</f>
        <v>#VALUE!</v>
      </c>
      <c r="G359" s="64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55">F361+1</f>
        <v>#VALUE!</v>
      </c>
      <c r="H361" s="84" t="e">
        <f t="shared" si="255"/>
        <v>#VALUE!</v>
      </c>
      <c r="I361" s="84" t="e">
        <f t="shared" si="255"/>
        <v>#VALUE!</v>
      </c>
      <c r="J361" s="84" t="e">
        <f t="shared" si="255"/>
        <v>#VALUE!</v>
      </c>
      <c r="K361" s="84" t="e">
        <f t="shared" si="255"/>
        <v>#VALUE!</v>
      </c>
      <c r="L361" s="84" t="e">
        <f t="shared" si="255"/>
        <v>#VALUE!</v>
      </c>
      <c r="M361" s="84" t="e">
        <f t="shared" si="255"/>
        <v>#VALUE!</v>
      </c>
      <c r="N361" s="84" t="e">
        <f t="shared" si="255"/>
        <v>#VALUE!</v>
      </c>
      <c r="O361" s="84" t="e">
        <f t="shared" si="255"/>
        <v>#VALUE!</v>
      </c>
      <c r="P361" s="84" t="e">
        <f t="shared" si="255"/>
        <v>#VALUE!</v>
      </c>
      <c r="Q361" s="84" t="e">
        <f t="shared" si="255"/>
        <v>#VALUE!</v>
      </c>
      <c r="R361" s="84" t="e">
        <f t="shared" si="255"/>
        <v>#VALUE!</v>
      </c>
      <c r="S361" s="84" t="e">
        <f t="shared" si="255"/>
        <v>#VALUE!</v>
      </c>
      <c r="T361" s="84" t="e">
        <f t="shared" si="255"/>
        <v>#VALUE!</v>
      </c>
      <c r="U361" s="84" t="e">
        <f t="shared" si="255"/>
        <v>#VALUE!</v>
      </c>
      <c r="V361" s="84" t="e">
        <f t="shared" si="255"/>
        <v>#VALUE!</v>
      </c>
      <c r="W361" s="84" t="e">
        <f t="shared" si="255"/>
        <v>#VALUE!</v>
      </c>
      <c r="X361" s="84" t="e">
        <f t="shared" si="255"/>
        <v>#VALUE!</v>
      </c>
      <c r="Y361" s="84" t="e">
        <f t="shared" si="255"/>
        <v>#VALUE!</v>
      </c>
      <c r="Z361" s="84" t="e">
        <f t="shared" si="255"/>
        <v>#VALUE!</v>
      </c>
      <c r="AA361" s="84" t="e">
        <f t="shared" si="255"/>
        <v>#VALUE!</v>
      </c>
      <c r="AB361" s="84" t="e">
        <f t="shared" si="255"/>
        <v>#VALUE!</v>
      </c>
      <c r="AC361" s="84" t="e">
        <f t="shared" si="255"/>
        <v>#VALUE!</v>
      </c>
      <c r="AD361" s="84" t="e">
        <f t="shared" si="255"/>
        <v>#VALUE!</v>
      </c>
      <c r="AE361" s="84" t="e">
        <f t="shared" si="255"/>
        <v>#VALUE!</v>
      </c>
      <c r="AF361" s="84" t="e">
        <f t="shared" si="255"/>
        <v>#VALUE!</v>
      </c>
      <c r="AG361" s="84" t="e">
        <f t="shared" si="255"/>
        <v>#VALUE!</v>
      </c>
      <c r="AH361" s="84" t="e">
        <f t="shared" si="255"/>
        <v>#VALUE!</v>
      </c>
      <c r="AI361" s="84" t="e">
        <f t="shared" si="255"/>
        <v>#VALUE!</v>
      </c>
      <c r="AJ361" s="84" t="e">
        <f t="shared" si="255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56">IF(G361&gt;$F$7,"",IF(F362=EOMONTH(DATE($F359,$G359,1),0),"",IF(F362="","",F362+1)))</f>
        <v>#VALUE!</v>
      </c>
      <c r="H362" s="84" t="e">
        <f t="shared" si="256"/>
        <v>#VALUE!</v>
      </c>
      <c r="I362" s="84" t="e">
        <f t="shared" si="256"/>
        <v>#VALUE!</v>
      </c>
      <c r="J362" s="84" t="e">
        <f t="shared" si="256"/>
        <v>#VALUE!</v>
      </c>
      <c r="K362" s="84" t="e">
        <f t="shared" si="256"/>
        <v>#VALUE!</v>
      </c>
      <c r="L362" s="84" t="e">
        <f t="shared" si="256"/>
        <v>#VALUE!</v>
      </c>
      <c r="M362" s="84" t="e">
        <f t="shared" si="256"/>
        <v>#VALUE!</v>
      </c>
      <c r="N362" s="84" t="e">
        <f t="shared" si="256"/>
        <v>#VALUE!</v>
      </c>
      <c r="O362" s="84" t="e">
        <f t="shared" si="256"/>
        <v>#VALUE!</v>
      </c>
      <c r="P362" s="84" t="e">
        <f t="shared" si="256"/>
        <v>#VALUE!</v>
      </c>
      <c r="Q362" s="84" t="e">
        <f t="shared" si="256"/>
        <v>#VALUE!</v>
      </c>
      <c r="R362" s="84" t="e">
        <f t="shared" si="256"/>
        <v>#VALUE!</v>
      </c>
      <c r="S362" s="84" t="e">
        <f t="shared" si="256"/>
        <v>#VALUE!</v>
      </c>
      <c r="T362" s="84" t="e">
        <f t="shared" si="256"/>
        <v>#VALUE!</v>
      </c>
      <c r="U362" s="84" t="e">
        <f t="shared" si="256"/>
        <v>#VALUE!</v>
      </c>
      <c r="V362" s="84" t="e">
        <f t="shared" si="256"/>
        <v>#VALUE!</v>
      </c>
      <c r="W362" s="84" t="e">
        <f t="shared" si="256"/>
        <v>#VALUE!</v>
      </c>
      <c r="X362" s="84" t="e">
        <f t="shared" si="256"/>
        <v>#VALUE!</v>
      </c>
      <c r="Y362" s="84" t="e">
        <f t="shared" si="256"/>
        <v>#VALUE!</v>
      </c>
      <c r="Z362" s="84" t="e">
        <f t="shared" si="256"/>
        <v>#VALUE!</v>
      </c>
      <c r="AA362" s="84" t="e">
        <f t="shared" si="256"/>
        <v>#VALUE!</v>
      </c>
      <c r="AB362" s="84" t="e">
        <f t="shared" si="256"/>
        <v>#VALUE!</v>
      </c>
      <c r="AC362" s="84" t="e">
        <f t="shared" si="256"/>
        <v>#VALUE!</v>
      </c>
      <c r="AD362" s="84" t="e">
        <f t="shared" si="256"/>
        <v>#VALUE!</v>
      </c>
      <c r="AE362" s="84" t="e">
        <f t="shared" si="256"/>
        <v>#VALUE!</v>
      </c>
      <c r="AF362" s="84" t="e">
        <f t="shared" si="256"/>
        <v>#VALUE!</v>
      </c>
      <c r="AG362" s="84" t="e">
        <f t="shared" si="256"/>
        <v>#VALUE!</v>
      </c>
      <c r="AH362" s="84" t="e">
        <f t="shared" si="256"/>
        <v>#VALUE!</v>
      </c>
      <c r="AI362" s="84" t="e">
        <f t="shared" si="256"/>
        <v>#VALUE!</v>
      </c>
      <c r="AJ362" s="84" t="e">
        <f t="shared" si="256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57">IFERROR(TEXT(WEEKDAY(+G362),"aaa"),"")</f>
        <v/>
      </c>
      <c r="H363" s="85" t="str">
        <f t="shared" si="257"/>
        <v/>
      </c>
      <c r="I363" s="85" t="str">
        <f t="shared" si="257"/>
        <v/>
      </c>
      <c r="J363" s="85" t="str">
        <f t="shared" si="257"/>
        <v/>
      </c>
      <c r="K363" s="85" t="str">
        <f t="shared" si="257"/>
        <v/>
      </c>
      <c r="L363" s="85" t="str">
        <f t="shared" si="257"/>
        <v/>
      </c>
      <c r="M363" s="85" t="str">
        <f t="shared" si="257"/>
        <v/>
      </c>
      <c r="N363" s="85" t="str">
        <f t="shared" si="257"/>
        <v/>
      </c>
      <c r="O363" s="85" t="str">
        <f t="shared" si="257"/>
        <v/>
      </c>
      <c r="P363" s="85" t="str">
        <f t="shared" si="257"/>
        <v/>
      </c>
      <c r="Q363" s="85" t="str">
        <f t="shared" si="257"/>
        <v/>
      </c>
      <c r="R363" s="85" t="str">
        <f t="shared" si="257"/>
        <v/>
      </c>
      <c r="S363" s="85" t="str">
        <f t="shared" si="257"/>
        <v/>
      </c>
      <c r="T363" s="85" t="str">
        <f t="shared" si="257"/>
        <v/>
      </c>
      <c r="U363" s="85" t="str">
        <f t="shared" si="257"/>
        <v/>
      </c>
      <c r="V363" s="85" t="str">
        <f t="shared" si="257"/>
        <v/>
      </c>
      <c r="W363" s="85" t="str">
        <f t="shared" si="257"/>
        <v/>
      </c>
      <c r="X363" s="85" t="str">
        <f t="shared" si="257"/>
        <v/>
      </c>
      <c r="Y363" s="85" t="str">
        <f t="shared" si="257"/>
        <v/>
      </c>
      <c r="Z363" s="85" t="str">
        <f t="shared" si="257"/>
        <v/>
      </c>
      <c r="AA363" s="85" t="str">
        <f t="shared" si="257"/>
        <v/>
      </c>
      <c r="AB363" s="85" t="str">
        <f t="shared" si="257"/>
        <v/>
      </c>
      <c r="AC363" s="85" t="str">
        <f t="shared" si="257"/>
        <v/>
      </c>
      <c r="AD363" s="85" t="str">
        <f t="shared" si="257"/>
        <v/>
      </c>
      <c r="AE363" s="85" t="str">
        <f t="shared" si="257"/>
        <v/>
      </c>
      <c r="AF363" s="85" t="str">
        <f t="shared" si="257"/>
        <v/>
      </c>
      <c r="AG363" s="85" t="str">
        <f t="shared" si="257"/>
        <v/>
      </c>
      <c r="AH363" s="85" t="str">
        <f t="shared" si="257"/>
        <v/>
      </c>
      <c r="AI363" s="85" t="str">
        <f t="shared" si="257"/>
        <v/>
      </c>
      <c r="AJ363" s="85" t="str">
        <f t="shared" si="257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59" t="s">
        <v>37</v>
      </c>
      <c r="AO364" s="170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1">
        <f>+COUNTIF(F365:AJ365,"－")</f>
        <v>0</v>
      </c>
      <c r="AR365" s="11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58">IF(D366="","",COUNT($F$362:$AJ$362)-AL366)</f>
        <v>0</v>
      </c>
      <c r="AL366" s="32">
        <f t="shared" ref="AL366:AL370" si="259">IF(D366="","",AQ366+AR366)</f>
        <v>0</v>
      </c>
      <c r="AM366" s="32">
        <f t="shared" ref="AM366:AM370" si="260">IF(D366="","",COUNTIF(F366:AJ366,"休"))</f>
        <v>0</v>
      </c>
      <c r="AN366" s="143" t="str">
        <f t="shared" ref="AN366:AN370" si="261">IF(D366="","",IFERROR(ROUND(AM366/AK366,3),""))</f>
        <v/>
      </c>
      <c r="AO366" s="252"/>
      <c r="AP366" s="66"/>
      <c r="AQ366" s="11">
        <f>+COUNTIF(F366:AJ366,"－")</f>
        <v>0</v>
      </c>
      <c r="AR366" s="11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58"/>
        <v>0</v>
      </c>
      <c r="AL367" s="32">
        <f t="shared" si="259"/>
        <v>0</v>
      </c>
      <c r="AM367" s="32">
        <f t="shared" si="260"/>
        <v>0</v>
      </c>
      <c r="AN367" s="143" t="str">
        <f t="shared" si="261"/>
        <v/>
      </c>
      <c r="AO367" s="252"/>
      <c r="AP367" s="66"/>
      <c r="AQ367" s="11">
        <f>+COUNTIF(F367:AJ367,"－")</f>
        <v>0</v>
      </c>
      <c r="AR367" s="11">
        <f t="shared" ref="AR367:AR370" si="262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20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58"/>
        <v>0</v>
      </c>
      <c r="AL368" s="32">
        <f t="shared" si="259"/>
        <v>0</v>
      </c>
      <c r="AM368" s="32">
        <f t="shared" si="260"/>
        <v>0</v>
      </c>
      <c r="AN368" s="143" t="str">
        <f t="shared" si="261"/>
        <v/>
      </c>
      <c r="AO368" s="252"/>
      <c r="AP368" s="66"/>
      <c r="AQ368" s="11">
        <f>+COUNTIF(F368:AJ368,"－")</f>
        <v>0</v>
      </c>
      <c r="AR368" s="11">
        <f t="shared" si="262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58"/>
        <v>0</v>
      </c>
      <c r="AL369" s="32">
        <f t="shared" si="259"/>
        <v>0</v>
      </c>
      <c r="AM369" s="32">
        <f t="shared" si="260"/>
        <v>0</v>
      </c>
      <c r="AN369" s="143" t="str">
        <f t="shared" si="261"/>
        <v/>
      </c>
      <c r="AO369" s="252"/>
      <c r="AP369" s="66"/>
      <c r="AQ369" s="11">
        <f t="shared" ref="AQ369:AQ370" si="263">+COUNTIF(F369:AJ369,"－")</f>
        <v>0</v>
      </c>
      <c r="AR369" s="11">
        <f t="shared" si="262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58"/>
        <v>0</v>
      </c>
      <c r="AL370" s="32">
        <f t="shared" si="259"/>
        <v>0</v>
      </c>
      <c r="AM370" s="57">
        <f t="shared" si="260"/>
        <v>0</v>
      </c>
      <c r="AN370" s="143" t="str">
        <f t="shared" si="261"/>
        <v/>
      </c>
      <c r="AO370" s="252"/>
      <c r="AP370" s="66"/>
      <c r="AQ370" s="11">
        <f t="shared" si="263"/>
        <v>0</v>
      </c>
      <c r="AR370" s="11">
        <f t="shared" si="262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63</v>
      </c>
      <c r="G371" s="48" t="s">
        <v>63</v>
      </c>
      <c r="H371" s="48" t="s">
        <v>63</v>
      </c>
      <c r="I371" s="48" t="s">
        <v>63</v>
      </c>
      <c r="J371" s="48" t="s">
        <v>63</v>
      </c>
      <c r="K371" s="48" t="s">
        <v>63</v>
      </c>
      <c r="L371" s="48" t="s">
        <v>63</v>
      </c>
      <c r="M371" s="48" t="s">
        <v>63</v>
      </c>
      <c r="N371" s="48" t="s">
        <v>63</v>
      </c>
      <c r="O371" s="48" t="s">
        <v>63</v>
      </c>
      <c r="P371" s="48" t="s">
        <v>63</v>
      </c>
      <c r="Q371" s="48" t="s">
        <v>63</v>
      </c>
      <c r="R371" s="48" t="s">
        <v>63</v>
      </c>
      <c r="S371" s="48" t="s">
        <v>63</v>
      </c>
      <c r="T371" s="48" t="s">
        <v>63</v>
      </c>
      <c r="U371" s="48" t="s">
        <v>63</v>
      </c>
      <c r="V371" s="48" t="s">
        <v>63</v>
      </c>
      <c r="W371" s="48" t="s">
        <v>63</v>
      </c>
      <c r="X371" s="48" t="s">
        <v>63</v>
      </c>
      <c r="Y371" s="48" t="s">
        <v>63</v>
      </c>
      <c r="Z371" s="48" t="s">
        <v>63</v>
      </c>
      <c r="AA371" s="48" t="s">
        <v>63</v>
      </c>
      <c r="AB371" s="48" t="s">
        <v>63</v>
      </c>
      <c r="AC371" s="48" t="s">
        <v>63</v>
      </c>
      <c r="AD371" s="48" t="s">
        <v>63</v>
      </c>
      <c r="AE371" s="48" t="s">
        <v>63</v>
      </c>
      <c r="AF371" s="48" t="s">
        <v>63</v>
      </c>
      <c r="AG371" s="48" t="s">
        <v>63</v>
      </c>
      <c r="AH371" s="48" t="s">
        <v>63</v>
      </c>
      <c r="AI371" s="48" t="s">
        <v>63</v>
      </c>
      <c r="AJ371" s="137" t="s">
        <v>63</v>
      </c>
      <c r="AK371" s="17"/>
      <c r="AL371" s="164"/>
      <c r="AM371" s="165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1">
        <f>+COUNTIF(F372:AJ372,"－")</f>
        <v>0</v>
      </c>
      <c r="AR372" s="11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64">IF(D373="","",COUNT($F$362:$AJ$362)-AL373)</f>
        <v>0</v>
      </c>
      <c r="AL373" s="32">
        <f t="shared" ref="AL373:AL375" si="265">IF(D373="","",AQ373+AR373)</f>
        <v>0</v>
      </c>
      <c r="AM373" s="32">
        <f t="shared" ref="AM373:AM375" si="266">IF(D373="","",COUNTIF(F373:AJ373,"休"))</f>
        <v>0</v>
      </c>
      <c r="AN373" s="143" t="str">
        <f t="shared" ref="AN373:AN375" si="267">IF(D373="","",IFERROR(ROUND(AM373/AK373,3),""))</f>
        <v/>
      </c>
      <c r="AO373" s="252"/>
      <c r="AP373" s="66"/>
      <c r="AQ373" s="11">
        <f>+COUNTIF(F373:AJ373,"－")</f>
        <v>0</v>
      </c>
      <c r="AR373" s="11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64"/>
        <v/>
      </c>
      <c r="AL374" s="32" t="str">
        <f t="shared" si="265"/>
        <v/>
      </c>
      <c r="AM374" s="32" t="str">
        <f t="shared" si="266"/>
        <v/>
      </c>
      <c r="AN374" s="143" t="str">
        <f t="shared" si="267"/>
        <v/>
      </c>
      <c r="AO374" s="252"/>
      <c r="AP374" s="66"/>
      <c r="AQ374" s="11">
        <f>+COUNTIF(F374:AJ374,"－")</f>
        <v>0</v>
      </c>
      <c r="AR374" s="11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64"/>
        <v/>
      </c>
      <c r="AL375" s="32" t="str">
        <f t="shared" si="265"/>
        <v/>
      </c>
      <c r="AM375" s="32" t="str">
        <f t="shared" si="266"/>
        <v/>
      </c>
      <c r="AN375" s="143" t="str">
        <f t="shared" si="267"/>
        <v/>
      </c>
      <c r="AO375" s="252"/>
      <c r="AP375" s="66"/>
      <c r="AQ375" s="11">
        <f>+COUNTIF(F375:AJ375,"－")</f>
        <v>0</v>
      </c>
      <c r="AR375" s="11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64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1">
        <f>+COUNTIF(F377:AJ377,"－")</f>
        <v>0</v>
      </c>
      <c r="AR377" s="11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68">IF(D378="","",COUNT($F$362:$AJ$362)-AL378)</f>
        <v/>
      </c>
      <c r="AL378" s="32" t="str">
        <f t="shared" ref="AL378:AL380" si="269">IF(D378="","",AQ378+AR378)</f>
        <v/>
      </c>
      <c r="AM378" s="32" t="str">
        <f t="shared" ref="AM378:AM380" si="270">IF(D378="","",COUNTIF(F378:AJ378,"休"))</f>
        <v/>
      </c>
      <c r="AN378" s="143" t="str">
        <f t="shared" ref="AN378:AN380" si="271">IF(D378="","",IFERROR(ROUND(AM378/AK378,3),""))</f>
        <v/>
      </c>
      <c r="AO378" s="252"/>
      <c r="AP378" s="66"/>
      <c r="AQ378" s="11">
        <f>+COUNTIF(F378:AJ378,"－")</f>
        <v>0</v>
      </c>
      <c r="AR378" s="11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68"/>
        <v/>
      </c>
      <c r="AL379" s="32" t="str">
        <f t="shared" si="269"/>
        <v/>
      </c>
      <c r="AM379" s="32" t="str">
        <f t="shared" si="270"/>
        <v/>
      </c>
      <c r="AN379" s="143" t="str">
        <f t="shared" si="271"/>
        <v/>
      </c>
      <c r="AO379" s="252"/>
      <c r="AP379" s="66"/>
      <c r="AQ379" s="11">
        <f>+COUNTIF(F379:AJ379,"－")</f>
        <v>0</v>
      </c>
      <c r="AR379" s="11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68"/>
        <v/>
      </c>
      <c r="AL380" s="57" t="str">
        <f t="shared" si="269"/>
        <v/>
      </c>
      <c r="AM380" s="57" t="str">
        <f t="shared" si="270"/>
        <v/>
      </c>
      <c r="AN380" s="143" t="str">
        <f t="shared" si="271"/>
        <v/>
      </c>
      <c r="AO380" s="253"/>
      <c r="AP380" s="66"/>
      <c r="AQ380" s="11">
        <f>+COUNTIF(F380:AJ380,"－")</f>
        <v>0</v>
      </c>
      <c r="AR380" s="11">
        <f>+COUNTIF(F380:AJ380,"外")</f>
        <v>0</v>
      </c>
    </row>
    <row r="381" spans="2:44" ht="14.25" thickBot="1" x14ac:dyDescent="0.2">
      <c r="B381" s="27"/>
      <c r="C381" s="16"/>
      <c r="D381" s="102"/>
      <c r="E381" s="12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128"/>
      <c r="AN381" s="160" t="s">
        <v>54</v>
      </c>
      <c r="AO381" s="144" t="e">
        <f>IF(AO365&gt;=0.285,"OK","NG")</f>
        <v>#DIV/0!</v>
      </c>
      <c r="AQ381" s="128"/>
      <c r="AR381" s="128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64" t="e">
        <f>YEAR(F386)</f>
        <v>#VALUE!</v>
      </c>
      <c r="G383" s="64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72">F385+1</f>
        <v>#VALUE!</v>
      </c>
      <c r="H385" s="84" t="e">
        <f t="shared" si="272"/>
        <v>#VALUE!</v>
      </c>
      <c r="I385" s="84" t="e">
        <f t="shared" si="272"/>
        <v>#VALUE!</v>
      </c>
      <c r="J385" s="84" t="e">
        <f t="shared" si="272"/>
        <v>#VALUE!</v>
      </c>
      <c r="K385" s="84" t="e">
        <f t="shared" si="272"/>
        <v>#VALUE!</v>
      </c>
      <c r="L385" s="84" t="e">
        <f t="shared" si="272"/>
        <v>#VALUE!</v>
      </c>
      <c r="M385" s="84" t="e">
        <f t="shared" si="272"/>
        <v>#VALUE!</v>
      </c>
      <c r="N385" s="84" t="e">
        <f t="shared" si="272"/>
        <v>#VALUE!</v>
      </c>
      <c r="O385" s="84" t="e">
        <f t="shared" si="272"/>
        <v>#VALUE!</v>
      </c>
      <c r="P385" s="84" t="e">
        <f t="shared" si="272"/>
        <v>#VALUE!</v>
      </c>
      <c r="Q385" s="84" t="e">
        <f t="shared" si="272"/>
        <v>#VALUE!</v>
      </c>
      <c r="R385" s="84" t="e">
        <f t="shared" si="272"/>
        <v>#VALUE!</v>
      </c>
      <c r="S385" s="84" t="e">
        <f t="shared" si="272"/>
        <v>#VALUE!</v>
      </c>
      <c r="T385" s="84" t="e">
        <f t="shared" si="272"/>
        <v>#VALUE!</v>
      </c>
      <c r="U385" s="84" t="e">
        <f t="shared" si="272"/>
        <v>#VALUE!</v>
      </c>
      <c r="V385" s="84" t="e">
        <f t="shared" si="272"/>
        <v>#VALUE!</v>
      </c>
      <c r="W385" s="84" t="e">
        <f t="shared" si="272"/>
        <v>#VALUE!</v>
      </c>
      <c r="X385" s="84" t="e">
        <f t="shared" si="272"/>
        <v>#VALUE!</v>
      </c>
      <c r="Y385" s="84" t="e">
        <f t="shared" si="272"/>
        <v>#VALUE!</v>
      </c>
      <c r="Z385" s="84" t="e">
        <f t="shared" si="272"/>
        <v>#VALUE!</v>
      </c>
      <c r="AA385" s="84" t="e">
        <f t="shared" si="272"/>
        <v>#VALUE!</v>
      </c>
      <c r="AB385" s="84" t="e">
        <f t="shared" si="272"/>
        <v>#VALUE!</v>
      </c>
      <c r="AC385" s="84" t="e">
        <f t="shared" si="272"/>
        <v>#VALUE!</v>
      </c>
      <c r="AD385" s="84" t="e">
        <f t="shared" si="272"/>
        <v>#VALUE!</v>
      </c>
      <c r="AE385" s="84" t="e">
        <f t="shared" si="272"/>
        <v>#VALUE!</v>
      </c>
      <c r="AF385" s="84" t="e">
        <f t="shared" si="272"/>
        <v>#VALUE!</v>
      </c>
      <c r="AG385" s="84" t="e">
        <f t="shared" si="272"/>
        <v>#VALUE!</v>
      </c>
      <c r="AH385" s="84" t="e">
        <f t="shared" si="272"/>
        <v>#VALUE!</v>
      </c>
      <c r="AI385" s="84" t="e">
        <f t="shared" si="272"/>
        <v>#VALUE!</v>
      </c>
      <c r="AJ385" s="84" t="e">
        <f t="shared" si="272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73">IF(G385&gt;$F$7,"",IF(F386=EOMONTH(DATE($F383,$G383,1),0),"",IF(F386="","",F386+1)))</f>
        <v>#VALUE!</v>
      </c>
      <c r="H386" s="84" t="e">
        <f t="shared" si="273"/>
        <v>#VALUE!</v>
      </c>
      <c r="I386" s="84" t="e">
        <f t="shared" si="273"/>
        <v>#VALUE!</v>
      </c>
      <c r="J386" s="84" t="e">
        <f t="shared" si="273"/>
        <v>#VALUE!</v>
      </c>
      <c r="K386" s="84" t="e">
        <f t="shared" si="273"/>
        <v>#VALUE!</v>
      </c>
      <c r="L386" s="84" t="e">
        <f t="shared" si="273"/>
        <v>#VALUE!</v>
      </c>
      <c r="M386" s="84" t="e">
        <f t="shared" si="273"/>
        <v>#VALUE!</v>
      </c>
      <c r="N386" s="84" t="e">
        <f t="shared" si="273"/>
        <v>#VALUE!</v>
      </c>
      <c r="O386" s="84" t="e">
        <f t="shared" si="273"/>
        <v>#VALUE!</v>
      </c>
      <c r="P386" s="84" t="e">
        <f t="shared" si="273"/>
        <v>#VALUE!</v>
      </c>
      <c r="Q386" s="84" t="e">
        <f t="shared" si="273"/>
        <v>#VALUE!</v>
      </c>
      <c r="R386" s="84" t="e">
        <f t="shared" si="273"/>
        <v>#VALUE!</v>
      </c>
      <c r="S386" s="84" t="e">
        <f t="shared" si="273"/>
        <v>#VALUE!</v>
      </c>
      <c r="T386" s="84" t="e">
        <f t="shared" si="273"/>
        <v>#VALUE!</v>
      </c>
      <c r="U386" s="84" t="e">
        <f t="shared" si="273"/>
        <v>#VALUE!</v>
      </c>
      <c r="V386" s="84" t="e">
        <f t="shared" si="273"/>
        <v>#VALUE!</v>
      </c>
      <c r="W386" s="84" t="e">
        <f t="shared" si="273"/>
        <v>#VALUE!</v>
      </c>
      <c r="X386" s="84" t="e">
        <f t="shared" si="273"/>
        <v>#VALUE!</v>
      </c>
      <c r="Y386" s="84" t="e">
        <f t="shared" si="273"/>
        <v>#VALUE!</v>
      </c>
      <c r="Z386" s="84" t="e">
        <f t="shared" si="273"/>
        <v>#VALUE!</v>
      </c>
      <c r="AA386" s="84" t="e">
        <f t="shared" si="273"/>
        <v>#VALUE!</v>
      </c>
      <c r="AB386" s="84" t="e">
        <f t="shared" si="273"/>
        <v>#VALUE!</v>
      </c>
      <c r="AC386" s="84" t="e">
        <f t="shared" si="273"/>
        <v>#VALUE!</v>
      </c>
      <c r="AD386" s="84" t="e">
        <f t="shared" si="273"/>
        <v>#VALUE!</v>
      </c>
      <c r="AE386" s="84" t="e">
        <f t="shared" si="273"/>
        <v>#VALUE!</v>
      </c>
      <c r="AF386" s="84" t="e">
        <f t="shared" si="273"/>
        <v>#VALUE!</v>
      </c>
      <c r="AG386" s="84" t="e">
        <f t="shared" si="273"/>
        <v>#VALUE!</v>
      </c>
      <c r="AH386" s="84" t="e">
        <f t="shared" si="273"/>
        <v>#VALUE!</v>
      </c>
      <c r="AI386" s="84" t="e">
        <f t="shared" si="273"/>
        <v>#VALUE!</v>
      </c>
      <c r="AJ386" s="84" t="e">
        <f t="shared" si="273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74">IFERROR(TEXT(WEEKDAY(+G386),"aaa"),"")</f>
        <v/>
      </c>
      <c r="H387" s="85" t="str">
        <f t="shared" si="274"/>
        <v/>
      </c>
      <c r="I387" s="85" t="str">
        <f t="shared" si="274"/>
        <v/>
      </c>
      <c r="J387" s="85" t="str">
        <f t="shared" si="274"/>
        <v/>
      </c>
      <c r="K387" s="85" t="str">
        <f t="shared" si="274"/>
        <v/>
      </c>
      <c r="L387" s="85" t="str">
        <f t="shared" si="274"/>
        <v/>
      </c>
      <c r="M387" s="85" t="str">
        <f t="shared" si="274"/>
        <v/>
      </c>
      <c r="N387" s="85" t="str">
        <f t="shared" si="274"/>
        <v/>
      </c>
      <c r="O387" s="85" t="str">
        <f t="shared" si="274"/>
        <v/>
      </c>
      <c r="P387" s="85" t="str">
        <f t="shared" si="274"/>
        <v/>
      </c>
      <c r="Q387" s="85" t="str">
        <f t="shared" si="274"/>
        <v/>
      </c>
      <c r="R387" s="85" t="str">
        <f t="shared" si="274"/>
        <v/>
      </c>
      <c r="S387" s="85" t="str">
        <f t="shared" si="274"/>
        <v/>
      </c>
      <c r="T387" s="85" t="str">
        <f t="shared" si="274"/>
        <v/>
      </c>
      <c r="U387" s="85" t="str">
        <f t="shared" si="274"/>
        <v/>
      </c>
      <c r="V387" s="85" t="str">
        <f t="shared" si="274"/>
        <v/>
      </c>
      <c r="W387" s="85" t="str">
        <f t="shared" si="274"/>
        <v/>
      </c>
      <c r="X387" s="85" t="str">
        <f t="shared" si="274"/>
        <v/>
      </c>
      <c r="Y387" s="85" t="str">
        <f t="shared" si="274"/>
        <v/>
      </c>
      <c r="Z387" s="85" t="str">
        <f t="shared" si="274"/>
        <v/>
      </c>
      <c r="AA387" s="85" t="str">
        <f t="shared" si="274"/>
        <v/>
      </c>
      <c r="AB387" s="85" t="str">
        <f t="shared" si="274"/>
        <v/>
      </c>
      <c r="AC387" s="85" t="str">
        <f t="shared" si="274"/>
        <v/>
      </c>
      <c r="AD387" s="85" t="str">
        <f t="shared" si="274"/>
        <v/>
      </c>
      <c r="AE387" s="85" t="str">
        <f t="shared" si="274"/>
        <v/>
      </c>
      <c r="AF387" s="85" t="str">
        <f t="shared" si="274"/>
        <v/>
      </c>
      <c r="AG387" s="85" t="str">
        <f t="shared" si="274"/>
        <v/>
      </c>
      <c r="AH387" s="85" t="str">
        <f t="shared" si="274"/>
        <v/>
      </c>
      <c r="AI387" s="85" t="str">
        <f t="shared" si="274"/>
        <v/>
      </c>
      <c r="AJ387" s="85" t="str">
        <f t="shared" si="274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59" t="s">
        <v>37</v>
      </c>
      <c r="AO388" s="170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1">
        <f>+COUNTIF(F389:AJ389,"－")</f>
        <v>0</v>
      </c>
      <c r="AR389" s="11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75">IF(D390="","",COUNT($F$386:$AJ$386)-AL390)</f>
        <v>0</v>
      </c>
      <c r="AL390" s="32">
        <f t="shared" ref="AL390:AL394" si="276">IF(D390="","",AQ390+AR390)</f>
        <v>0</v>
      </c>
      <c r="AM390" s="32">
        <f t="shared" ref="AM390:AM394" si="277">IF(D390="","",COUNTIF(F390:AJ390,"休"))</f>
        <v>0</v>
      </c>
      <c r="AN390" s="143" t="str">
        <f t="shared" ref="AN390:AN394" si="278">IF(D390="","",IFERROR(ROUND(AM390/AK390,3),""))</f>
        <v/>
      </c>
      <c r="AO390" s="252"/>
      <c r="AP390" s="66"/>
      <c r="AQ390" s="11">
        <f>+COUNTIF(F390:AJ390,"－")</f>
        <v>0</v>
      </c>
      <c r="AR390" s="11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75"/>
        <v>0</v>
      </c>
      <c r="AL391" s="32">
        <f t="shared" si="276"/>
        <v>0</v>
      </c>
      <c r="AM391" s="32">
        <f t="shared" si="277"/>
        <v>0</v>
      </c>
      <c r="AN391" s="143" t="str">
        <f t="shared" si="278"/>
        <v/>
      </c>
      <c r="AO391" s="252"/>
      <c r="AP391" s="66"/>
      <c r="AQ391" s="11">
        <f>+COUNTIF(F391:AJ391,"－")</f>
        <v>0</v>
      </c>
      <c r="AR391" s="11">
        <f t="shared" ref="AR391:AR394" si="279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20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75"/>
        <v>0</v>
      </c>
      <c r="AL392" s="32">
        <f t="shared" si="276"/>
        <v>0</v>
      </c>
      <c r="AM392" s="32">
        <f t="shared" si="277"/>
        <v>0</v>
      </c>
      <c r="AN392" s="143" t="str">
        <f t="shared" si="278"/>
        <v/>
      </c>
      <c r="AO392" s="252"/>
      <c r="AP392" s="66"/>
      <c r="AQ392" s="11">
        <f>+COUNTIF(F392:AJ392,"－")</f>
        <v>0</v>
      </c>
      <c r="AR392" s="11">
        <f t="shared" si="279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75"/>
        <v>0</v>
      </c>
      <c r="AL393" s="32">
        <f t="shared" si="276"/>
        <v>0</v>
      </c>
      <c r="AM393" s="32">
        <f t="shared" si="277"/>
        <v>0</v>
      </c>
      <c r="AN393" s="143" t="str">
        <f t="shared" si="278"/>
        <v/>
      </c>
      <c r="AO393" s="252"/>
      <c r="AP393" s="66"/>
      <c r="AQ393" s="11">
        <f t="shared" ref="AQ393:AQ394" si="280">+COUNTIF(F393:AJ393,"－")</f>
        <v>0</v>
      </c>
      <c r="AR393" s="11">
        <f t="shared" si="279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75"/>
        <v>0</v>
      </c>
      <c r="AL394" s="32">
        <f t="shared" si="276"/>
        <v>0</v>
      </c>
      <c r="AM394" s="57">
        <f t="shared" si="277"/>
        <v>0</v>
      </c>
      <c r="AN394" s="143" t="str">
        <f t="shared" si="278"/>
        <v/>
      </c>
      <c r="AO394" s="252"/>
      <c r="AP394" s="66"/>
      <c r="AQ394" s="11">
        <f t="shared" si="280"/>
        <v>0</v>
      </c>
      <c r="AR394" s="11">
        <f t="shared" si="279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63</v>
      </c>
      <c r="G395" s="48" t="s">
        <v>63</v>
      </c>
      <c r="H395" s="48" t="s">
        <v>63</v>
      </c>
      <c r="I395" s="48" t="s">
        <v>63</v>
      </c>
      <c r="J395" s="48" t="s">
        <v>63</v>
      </c>
      <c r="K395" s="48" t="s">
        <v>63</v>
      </c>
      <c r="L395" s="48" t="s">
        <v>63</v>
      </c>
      <c r="M395" s="48" t="s">
        <v>63</v>
      </c>
      <c r="N395" s="48" t="s">
        <v>63</v>
      </c>
      <c r="O395" s="48" t="s">
        <v>63</v>
      </c>
      <c r="P395" s="48" t="s">
        <v>63</v>
      </c>
      <c r="Q395" s="48" t="s">
        <v>63</v>
      </c>
      <c r="R395" s="48" t="s">
        <v>63</v>
      </c>
      <c r="S395" s="48" t="s">
        <v>63</v>
      </c>
      <c r="T395" s="48" t="s">
        <v>63</v>
      </c>
      <c r="U395" s="48" t="s">
        <v>63</v>
      </c>
      <c r="V395" s="48" t="s">
        <v>63</v>
      </c>
      <c r="W395" s="48" t="s">
        <v>63</v>
      </c>
      <c r="X395" s="48" t="s">
        <v>63</v>
      </c>
      <c r="Y395" s="48" t="s">
        <v>63</v>
      </c>
      <c r="Z395" s="48" t="s">
        <v>63</v>
      </c>
      <c r="AA395" s="48" t="s">
        <v>63</v>
      </c>
      <c r="AB395" s="48" t="s">
        <v>63</v>
      </c>
      <c r="AC395" s="48" t="s">
        <v>63</v>
      </c>
      <c r="AD395" s="48" t="s">
        <v>63</v>
      </c>
      <c r="AE395" s="48" t="s">
        <v>63</v>
      </c>
      <c r="AF395" s="48" t="s">
        <v>63</v>
      </c>
      <c r="AG395" s="48" t="s">
        <v>63</v>
      </c>
      <c r="AH395" s="48" t="s">
        <v>63</v>
      </c>
      <c r="AI395" s="48" t="s">
        <v>63</v>
      </c>
      <c r="AJ395" s="137" t="s">
        <v>63</v>
      </c>
      <c r="AK395" s="17"/>
      <c r="AL395" s="164"/>
      <c r="AM395" s="165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1">
        <f>+COUNTIF(F396:AJ396,"－")</f>
        <v>0</v>
      </c>
      <c r="AR396" s="11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81">IF(D397="","",COUNT($F$386:$AJ$386)-AL397)</f>
        <v>0</v>
      </c>
      <c r="AL397" s="32">
        <f t="shared" ref="AL397:AL399" si="282">IF(D397="","",AQ397+AR397)</f>
        <v>0</v>
      </c>
      <c r="AM397" s="32">
        <f t="shared" ref="AM397:AM399" si="283">IF(D397="","",COUNTIF(F397:AJ397,"休"))</f>
        <v>0</v>
      </c>
      <c r="AN397" s="143" t="str">
        <f t="shared" ref="AN397:AN399" si="284">IF(D397="","",IFERROR(ROUND(AM397/AK397,3),""))</f>
        <v/>
      </c>
      <c r="AO397" s="252"/>
      <c r="AP397" s="66"/>
      <c r="AQ397" s="11">
        <f>+COUNTIF(F397:AJ397,"－")</f>
        <v>0</v>
      </c>
      <c r="AR397" s="11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81"/>
        <v/>
      </c>
      <c r="AL398" s="32" t="str">
        <f t="shared" si="282"/>
        <v/>
      </c>
      <c r="AM398" s="32" t="str">
        <f t="shared" si="283"/>
        <v/>
      </c>
      <c r="AN398" s="143" t="str">
        <f t="shared" si="284"/>
        <v/>
      </c>
      <c r="AO398" s="252"/>
      <c r="AP398" s="66"/>
      <c r="AQ398" s="11">
        <f>+COUNTIF(F398:AJ398,"－")</f>
        <v>0</v>
      </c>
      <c r="AR398" s="11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81"/>
        <v/>
      </c>
      <c r="AL399" s="32" t="str">
        <f t="shared" si="282"/>
        <v/>
      </c>
      <c r="AM399" s="32" t="str">
        <f t="shared" si="283"/>
        <v/>
      </c>
      <c r="AN399" s="143" t="str">
        <f t="shared" si="284"/>
        <v/>
      </c>
      <c r="AO399" s="252"/>
      <c r="AP399" s="66"/>
      <c r="AQ399" s="11">
        <f>+COUNTIF(F399:AJ399,"－")</f>
        <v>0</v>
      </c>
      <c r="AR399" s="11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64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1">
        <f>+COUNTIF(F401:AJ401,"－")</f>
        <v>0</v>
      </c>
      <c r="AR401" s="11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85">IF(D402="","",COUNT($F$386:$AJ$386)-AL402)</f>
        <v/>
      </c>
      <c r="AL402" s="32" t="str">
        <f t="shared" ref="AL402:AL404" si="286">IF(D402="","",AQ402+AR402)</f>
        <v/>
      </c>
      <c r="AM402" s="32" t="str">
        <f t="shared" ref="AM402:AM404" si="287">IF(D402="","",COUNTIF(F402:AJ402,"休"))</f>
        <v/>
      </c>
      <c r="AN402" s="143" t="str">
        <f t="shared" ref="AN402:AN404" si="288">IF(D402="","",IFERROR(ROUND(AM402/AK402,3),""))</f>
        <v/>
      </c>
      <c r="AO402" s="252"/>
      <c r="AP402" s="66"/>
      <c r="AQ402" s="11">
        <f>+COUNTIF(F402:AJ402,"－")</f>
        <v>0</v>
      </c>
      <c r="AR402" s="11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85"/>
        <v/>
      </c>
      <c r="AL403" s="32" t="str">
        <f t="shared" si="286"/>
        <v/>
      </c>
      <c r="AM403" s="32" t="str">
        <f t="shared" si="287"/>
        <v/>
      </c>
      <c r="AN403" s="143" t="str">
        <f t="shared" si="288"/>
        <v/>
      </c>
      <c r="AO403" s="252"/>
      <c r="AP403" s="66"/>
      <c r="AQ403" s="11">
        <f>+COUNTIF(F403:AJ403,"－")</f>
        <v>0</v>
      </c>
      <c r="AR403" s="11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85"/>
        <v/>
      </c>
      <c r="AL404" s="57" t="str">
        <f t="shared" si="286"/>
        <v/>
      </c>
      <c r="AM404" s="57" t="str">
        <f t="shared" si="287"/>
        <v/>
      </c>
      <c r="AN404" s="143" t="str">
        <f t="shared" si="288"/>
        <v/>
      </c>
      <c r="AO404" s="253"/>
      <c r="AP404" s="66"/>
      <c r="AQ404" s="11">
        <f>+COUNTIF(F404:AJ404,"－")</f>
        <v>0</v>
      </c>
      <c r="AR404" s="11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2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128"/>
      <c r="AM405" s="128"/>
      <c r="AN405" s="160" t="s">
        <v>54</v>
      </c>
      <c r="AO405" s="144" t="e">
        <f>IF(AO389&gt;=0.285,"OK","NG")</f>
        <v>#DIV/0!</v>
      </c>
      <c r="AP405" s="66"/>
      <c r="AQ405" s="128"/>
      <c r="AR405" s="128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64" t="e">
        <f>YEAR(F410)</f>
        <v>#VALUE!</v>
      </c>
      <c r="G407" s="64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9">F409+1</f>
        <v>#VALUE!</v>
      </c>
      <c r="H409" s="84" t="e">
        <f t="shared" si="289"/>
        <v>#VALUE!</v>
      </c>
      <c r="I409" s="84" t="e">
        <f t="shared" si="289"/>
        <v>#VALUE!</v>
      </c>
      <c r="J409" s="84" t="e">
        <f t="shared" si="289"/>
        <v>#VALUE!</v>
      </c>
      <c r="K409" s="84" t="e">
        <f t="shared" si="289"/>
        <v>#VALUE!</v>
      </c>
      <c r="L409" s="84" t="e">
        <f t="shared" si="289"/>
        <v>#VALUE!</v>
      </c>
      <c r="M409" s="84" t="e">
        <f t="shared" si="289"/>
        <v>#VALUE!</v>
      </c>
      <c r="N409" s="84" t="e">
        <f t="shared" si="289"/>
        <v>#VALUE!</v>
      </c>
      <c r="O409" s="84" t="e">
        <f t="shared" si="289"/>
        <v>#VALUE!</v>
      </c>
      <c r="P409" s="84" t="e">
        <f t="shared" si="289"/>
        <v>#VALUE!</v>
      </c>
      <c r="Q409" s="84" t="e">
        <f t="shared" si="289"/>
        <v>#VALUE!</v>
      </c>
      <c r="R409" s="84" t="e">
        <f t="shared" si="289"/>
        <v>#VALUE!</v>
      </c>
      <c r="S409" s="84" t="e">
        <f t="shared" si="289"/>
        <v>#VALUE!</v>
      </c>
      <c r="T409" s="84" t="e">
        <f t="shared" si="289"/>
        <v>#VALUE!</v>
      </c>
      <c r="U409" s="84" t="e">
        <f t="shared" si="289"/>
        <v>#VALUE!</v>
      </c>
      <c r="V409" s="84" t="e">
        <f t="shared" si="289"/>
        <v>#VALUE!</v>
      </c>
      <c r="W409" s="84" t="e">
        <f t="shared" si="289"/>
        <v>#VALUE!</v>
      </c>
      <c r="X409" s="84" t="e">
        <f t="shared" si="289"/>
        <v>#VALUE!</v>
      </c>
      <c r="Y409" s="84" t="e">
        <f t="shared" si="289"/>
        <v>#VALUE!</v>
      </c>
      <c r="Z409" s="84" t="e">
        <f t="shared" si="289"/>
        <v>#VALUE!</v>
      </c>
      <c r="AA409" s="84" t="e">
        <f t="shared" si="289"/>
        <v>#VALUE!</v>
      </c>
      <c r="AB409" s="84" t="e">
        <f t="shared" si="289"/>
        <v>#VALUE!</v>
      </c>
      <c r="AC409" s="84" t="e">
        <f t="shared" si="289"/>
        <v>#VALUE!</v>
      </c>
      <c r="AD409" s="84" t="e">
        <f t="shared" si="289"/>
        <v>#VALUE!</v>
      </c>
      <c r="AE409" s="84" t="e">
        <f t="shared" si="289"/>
        <v>#VALUE!</v>
      </c>
      <c r="AF409" s="84" t="e">
        <f t="shared" si="289"/>
        <v>#VALUE!</v>
      </c>
      <c r="AG409" s="84" t="e">
        <f t="shared" si="289"/>
        <v>#VALUE!</v>
      </c>
      <c r="AH409" s="84" t="e">
        <f t="shared" si="289"/>
        <v>#VALUE!</v>
      </c>
      <c r="AI409" s="84" t="e">
        <f t="shared" si="289"/>
        <v>#VALUE!</v>
      </c>
      <c r="AJ409" s="84" t="e">
        <f t="shared" si="289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90">IF(G409&gt;$F$7,"",IF(F410=EOMONTH(DATE($F407,$G407,1),0),"",IF(F410="","",F410+1)))</f>
        <v>#VALUE!</v>
      </c>
      <c r="H410" s="84" t="e">
        <f t="shared" si="290"/>
        <v>#VALUE!</v>
      </c>
      <c r="I410" s="84" t="e">
        <f t="shared" si="290"/>
        <v>#VALUE!</v>
      </c>
      <c r="J410" s="84" t="e">
        <f t="shared" si="290"/>
        <v>#VALUE!</v>
      </c>
      <c r="K410" s="84" t="e">
        <f t="shared" si="290"/>
        <v>#VALUE!</v>
      </c>
      <c r="L410" s="84" t="e">
        <f t="shared" si="290"/>
        <v>#VALUE!</v>
      </c>
      <c r="M410" s="84" t="e">
        <f t="shared" si="290"/>
        <v>#VALUE!</v>
      </c>
      <c r="N410" s="84" t="e">
        <f t="shared" si="290"/>
        <v>#VALUE!</v>
      </c>
      <c r="O410" s="84" t="e">
        <f t="shared" si="290"/>
        <v>#VALUE!</v>
      </c>
      <c r="P410" s="84" t="e">
        <f t="shared" si="290"/>
        <v>#VALUE!</v>
      </c>
      <c r="Q410" s="84" t="e">
        <f t="shared" si="290"/>
        <v>#VALUE!</v>
      </c>
      <c r="R410" s="84" t="e">
        <f t="shared" si="290"/>
        <v>#VALUE!</v>
      </c>
      <c r="S410" s="84" t="e">
        <f t="shared" si="290"/>
        <v>#VALUE!</v>
      </c>
      <c r="T410" s="84" t="e">
        <f t="shared" si="290"/>
        <v>#VALUE!</v>
      </c>
      <c r="U410" s="84" t="e">
        <f t="shared" si="290"/>
        <v>#VALUE!</v>
      </c>
      <c r="V410" s="84" t="e">
        <f t="shared" si="290"/>
        <v>#VALUE!</v>
      </c>
      <c r="W410" s="84" t="e">
        <f t="shared" si="290"/>
        <v>#VALUE!</v>
      </c>
      <c r="X410" s="84" t="e">
        <f t="shared" si="290"/>
        <v>#VALUE!</v>
      </c>
      <c r="Y410" s="84" t="e">
        <f t="shared" si="290"/>
        <v>#VALUE!</v>
      </c>
      <c r="Z410" s="84" t="e">
        <f t="shared" si="290"/>
        <v>#VALUE!</v>
      </c>
      <c r="AA410" s="84" t="e">
        <f t="shared" si="290"/>
        <v>#VALUE!</v>
      </c>
      <c r="AB410" s="84" t="e">
        <f t="shared" si="290"/>
        <v>#VALUE!</v>
      </c>
      <c r="AC410" s="84" t="e">
        <f t="shared" si="290"/>
        <v>#VALUE!</v>
      </c>
      <c r="AD410" s="84" t="e">
        <f t="shared" si="290"/>
        <v>#VALUE!</v>
      </c>
      <c r="AE410" s="84" t="e">
        <f t="shared" si="290"/>
        <v>#VALUE!</v>
      </c>
      <c r="AF410" s="84" t="e">
        <f t="shared" si="290"/>
        <v>#VALUE!</v>
      </c>
      <c r="AG410" s="84" t="e">
        <f t="shared" si="290"/>
        <v>#VALUE!</v>
      </c>
      <c r="AH410" s="84" t="e">
        <f t="shared" si="290"/>
        <v>#VALUE!</v>
      </c>
      <c r="AI410" s="84" t="e">
        <f t="shared" si="290"/>
        <v>#VALUE!</v>
      </c>
      <c r="AJ410" s="84" t="e">
        <f t="shared" si="290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91">IFERROR(TEXT(WEEKDAY(+G410),"aaa"),"")</f>
        <v/>
      </c>
      <c r="H411" s="85" t="str">
        <f t="shared" si="291"/>
        <v/>
      </c>
      <c r="I411" s="85" t="str">
        <f t="shared" si="291"/>
        <v/>
      </c>
      <c r="J411" s="85" t="str">
        <f t="shared" si="291"/>
        <v/>
      </c>
      <c r="K411" s="85" t="str">
        <f t="shared" si="291"/>
        <v/>
      </c>
      <c r="L411" s="85" t="str">
        <f t="shared" si="291"/>
        <v/>
      </c>
      <c r="M411" s="85" t="str">
        <f t="shared" si="291"/>
        <v/>
      </c>
      <c r="N411" s="85" t="str">
        <f t="shared" si="291"/>
        <v/>
      </c>
      <c r="O411" s="85" t="str">
        <f t="shared" si="291"/>
        <v/>
      </c>
      <c r="P411" s="85" t="str">
        <f t="shared" si="291"/>
        <v/>
      </c>
      <c r="Q411" s="85" t="str">
        <f t="shared" si="291"/>
        <v/>
      </c>
      <c r="R411" s="85" t="str">
        <f t="shared" si="291"/>
        <v/>
      </c>
      <c r="S411" s="85" t="str">
        <f t="shared" si="291"/>
        <v/>
      </c>
      <c r="T411" s="85" t="str">
        <f t="shared" si="291"/>
        <v/>
      </c>
      <c r="U411" s="85" t="str">
        <f t="shared" si="291"/>
        <v/>
      </c>
      <c r="V411" s="85" t="str">
        <f t="shared" si="291"/>
        <v/>
      </c>
      <c r="W411" s="85" t="str">
        <f t="shared" si="291"/>
        <v/>
      </c>
      <c r="X411" s="85" t="str">
        <f t="shared" si="291"/>
        <v/>
      </c>
      <c r="Y411" s="85" t="str">
        <f t="shared" si="291"/>
        <v/>
      </c>
      <c r="Z411" s="85" t="str">
        <f t="shared" si="291"/>
        <v/>
      </c>
      <c r="AA411" s="85" t="str">
        <f t="shared" si="291"/>
        <v/>
      </c>
      <c r="AB411" s="85" t="str">
        <f t="shared" si="291"/>
        <v/>
      </c>
      <c r="AC411" s="85" t="str">
        <f t="shared" si="291"/>
        <v/>
      </c>
      <c r="AD411" s="85" t="str">
        <f t="shared" si="291"/>
        <v/>
      </c>
      <c r="AE411" s="85" t="str">
        <f t="shared" si="291"/>
        <v/>
      </c>
      <c r="AF411" s="85" t="str">
        <f t="shared" si="291"/>
        <v/>
      </c>
      <c r="AG411" s="85" t="str">
        <f t="shared" si="291"/>
        <v/>
      </c>
      <c r="AH411" s="85" t="str">
        <f t="shared" si="291"/>
        <v/>
      </c>
      <c r="AI411" s="85" t="str">
        <f t="shared" si="291"/>
        <v/>
      </c>
      <c r="AJ411" s="85" t="str">
        <f t="shared" si="291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59" t="s">
        <v>37</v>
      </c>
      <c r="AO412" s="170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1">
        <f>+COUNTIF(F413:AJ413,"－")</f>
        <v>0</v>
      </c>
      <c r="AR413" s="11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92">IF(D414="","",COUNT($F$410:$AJ$410)-AL414)</f>
        <v>0</v>
      </c>
      <c r="AL414" s="32">
        <f t="shared" ref="AL414:AL418" si="293">IF(D414="","",AQ414+AR414)</f>
        <v>0</v>
      </c>
      <c r="AM414" s="32">
        <f t="shared" ref="AM414:AM418" si="294">IF(D414="","",COUNTIF(F414:AJ414,"休"))</f>
        <v>0</v>
      </c>
      <c r="AN414" s="143" t="str">
        <f t="shared" ref="AN414:AN418" si="295">IF(D414="","",IFERROR(ROUND(AM414/AK414,3),""))</f>
        <v/>
      </c>
      <c r="AO414" s="252"/>
      <c r="AP414" s="66"/>
      <c r="AQ414" s="11">
        <f>+COUNTIF(F414:AJ414,"－")</f>
        <v>0</v>
      </c>
      <c r="AR414" s="11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92"/>
        <v>0</v>
      </c>
      <c r="AL415" s="32">
        <f t="shared" si="293"/>
        <v>0</v>
      </c>
      <c r="AM415" s="32">
        <f t="shared" si="294"/>
        <v>0</v>
      </c>
      <c r="AN415" s="143" t="str">
        <f t="shared" si="295"/>
        <v/>
      </c>
      <c r="AO415" s="252"/>
      <c r="AP415" s="66"/>
      <c r="AQ415" s="11">
        <f>+COUNTIF(F415:AJ415,"－")</f>
        <v>0</v>
      </c>
      <c r="AR415" s="11">
        <f t="shared" ref="AR415:AR418" si="296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20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92"/>
        <v>0</v>
      </c>
      <c r="AL416" s="32">
        <f t="shared" si="293"/>
        <v>0</v>
      </c>
      <c r="AM416" s="32">
        <f t="shared" si="294"/>
        <v>0</v>
      </c>
      <c r="AN416" s="143" t="str">
        <f t="shared" si="295"/>
        <v/>
      </c>
      <c r="AO416" s="252"/>
      <c r="AP416" s="66"/>
      <c r="AQ416" s="11">
        <f>+COUNTIF(F416:AJ416,"－")</f>
        <v>0</v>
      </c>
      <c r="AR416" s="11">
        <f t="shared" si="296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92"/>
        <v>0</v>
      </c>
      <c r="AL417" s="32">
        <f t="shared" si="293"/>
        <v>0</v>
      </c>
      <c r="AM417" s="32">
        <f t="shared" si="294"/>
        <v>0</v>
      </c>
      <c r="AN417" s="143" t="str">
        <f t="shared" si="295"/>
        <v/>
      </c>
      <c r="AO417" s="252"/>
      <c r="AP417" s="66"/>
      <c r="AQ417" s="11">
        <f t="shared" ref="AQ417:AQ418" si="297">+COUNTIF(F417:AJ417,"－")</f>
        <v>0</v>
      </c>
      <c r="AR417" s="11">
        <f t="shared" si="296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92"/>
        <v>0</v>
      </c>
      <c r="AL418" s="32">
        <f t="shared" si="293"/>
        <v>0</v>
      </c>
      <c r="AM418" s="57">
        <f t="shared" si="294"/>
        <v>0</v>
      </c>
      <c r="AN418" s="143" t="str">
        <f t="shared" si="295"/>
        <v/>
      </c>
      <c r="AO418" s="252"/>
      <c r="AP418" s="66"/>
      <c r="AQ418" s="11">
        <f t="shared" si="297"/>
        <v>0</v>
      </c>
      <c r="AR418" s="11">
        <f t="shared" si="296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63</v>
      </c>
      <c r="G419" s="48" t="s">
        <v>63</v>
      </c>
      <c r="H419" s="48" t="s">
        <v>63</v>
      </c>
      <c r="I419" s="48" t="s">
        <v>63</v>
      </c>
      <c r="J419" s="48" t="s">
        <v>63</v>
      </c>
      <c r="K419" s="48" t="s">
        <v>63</v>
      </c>
      <c r="L419" s="48" t="s">
        <v>63</v>
      </c>
      <c r="M419" s="48" t="s">
        <v>63</v>
      </c>
      <c r="N419" s="48" t="s">
        <v>63</v>
      </c>
      <c r="O419" s="48" t="s">
        <v>63</v>
      </c>
      <c r="P419" s="48" t="s">
        <v>63</v>
      </c>
      <c r="Q419" s="48" t="s">
        <v>63</v>
      </c>
      <c r="R419" s="48" t="s">
        <v>63</v>
      </c>
      <c r="S419" s="48" t="s">
        <v>63</v>
      </c>
      <c r="T419" s="48" t="s">
        <v>63</v>
      </c>
      <c r="U419" s="48" t="s">
        <v>63</v>
      </c>
      <c r="V419" s="48" t="s">
        <v>63</v>
      </c>
      <c r="W419" s="48" t="s">
        <v>63</v>
      </c>
      <c r="X419" s="48" t="s">
        <v>63</v>
      </c>
      <c r="Y419" s="48" t="s">
        <v>63</v>
      </c>
      <c r="Z419" s="48" t="s">
        <v>63</v>
      </c>
      <c r="AA419" s="48" t="s">
        <v>63</v>
      </c>
      <c r="AB419" s="48" t="s">
        <v>63</v>
      </c>
      <c r="AC419" s="48" t="s">
        <v>63</v>
      </c>
      <c r="AD419" s="48" t="s">
        <v>63</v>
      </c>
      <c r="AE419" s="48" t="s">
        <v>63</v>
      </c>
      <c r="AF419" s="48" t="s">
        <v>63</v>
      </c>
      <c r="AG419" s="48" t="s">
        <v>63</v>
      </c>
      <c r="AH419" s="48" t="s">
        <v>63</v>
      </c>
      <c r="AI419" s="48" t="s">
        <v>63</v>
      </c>
      <c r="AJ419" s="137" t="s">
        <v>63</v>
      </c>
      <c r="AK419" s="17"/>
      <c r="AL419" s="164"/>
      <c r="AM419" s="165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1">
        <f>+COUNTIF(F420:AJ420,"－")</f>
        <v>0</v>
      </c>
      <c r="AR420" s="11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98">IF(D421="","",COUNT($F$410:$AJ$410)-AL421)</f>
        <v>0</v>
      </c>
      <c r="AL421" s="32">
        <f t="shared" ref="AL421:AL423" si="299">IF(D421="","",AQ421+AR421)</f>
        <v>0</v>
      </c>
      <c r="AM421" s="32">
        <f t="shared" ref="AM421:AM423" si="300">IF(D421="","",COUNTIF(F421:AJ421,"休"))</f>
        <v>0</v>
      </c>
      <c r="AN421" s="143" t="str">
        <f t="shared" ref="AN421:AN423" si="301">IF(D421="","",IFERROR(ROUND(AM421/AK421,3),""))</f>
        <v/>
      </c>
      <c r="AO421" s="252"/>
      <c r="AP421" s="66"/>
      <c r="AQ421" s="11">
        <f>+COUNTIF(F421:AJ421,"－")</f>
        <v>0</v>
      </c>
      <c r="AR421" s="11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98"/>
        <v/>
      </c>
      <c r="AL422" s="32" t="str">
        <f t="shared" si="299"/>
        <v/>
      </c>
      <c r="AM422" s="32" t="str">
        <f t="shared" si="300"/>
        <v/>
      </c>
      <c r="AN422" s="143" t="str">
        <f t="shared" si="301"/>
        <v/>
      </c>
      <c r="AO422" s="252"/>
      <c r="AP422" s="66"/>
      <c r="AQ422" s="11">
        <f>+COUNTIF(F422:AJ422,"－")</f>
        <v>0</v>
      </c>
      <c r="AR422" s="11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98"/>
        <v/>
      </c>
      <c r="AL423" s="32" t="str">
        <f t="shared" si="299"/>
        <v/>
      </c>
      <c r="AM423" s="32" t="str">
        <f t="shared" si="300"/>
        <v/>
      </c>
      <c r="AN423" s="143" t="str">
        <f t="shared" si="301"/>
        <v/>
      </c>
      <c r="AO423" s="252"/>
      <c r="AP423" s="66"/>
      <c r="AQ423" s="11">
        <f>+COUNTIF(F423:AJ423,"－")</f>
        <v>0</v>
      </c>
      <c r="AR423" s="11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64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1">
        <f>+COUNTIF(F425:AJ425,"－")</f>
        <v>0</v>
      </c>
      <c r="AR425" s="11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302">IF(D426="","",COUNT($F$410:$AJ$410)-AL426)</f>
        <v/>
      </c>
      <c r="AL426" s="32" t="str">
        <f t="shared" ref="AL426:AL428" si="303">IF(D426="","",AQ426+AR426)</f>
        <v/>
      </c>
      <c r="AM426" s="32" t="str">
        <f t="shared" ref="AM426:AM428" si="304">IF(D426="","",COUNTIF(F426:AJ426,"休"))</f>
        <v/>
      </c>
      <c r="AN426" s="143" t="str">
        <f t="shared" ref="AN426:AN428" si="305">IF(D426="","",IFERROR(ROUND(AM426/AK426,3),""))</f>
        <v/>
      </c>
      <c r="AO426" s="252"/>
      <c r="AP426" s="66"/>
      <c r="AQ426" s="11">
        <f>+COUNTIF(F426:AJ426,"－")</f>
        <v>0</v>
      </c>
      <c r="AR426" s="11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302"/>
        <v/>
      </c>
      <c r="AL427" s="32" t="str">
        <f t="shared" si="303"/>
        <v/>
      </c>
      <c r="AM427" s="32" t="str">
        <f t="shared" si="304"/>
        <v/>
      </c>
      <c r="AN427" s="143" t="str">
        <f t="shared" si="305"/>
        <v/>
      </c>
      <c r="AO427" s="252"/>
      <c r="AP427" s="66"/>
      <c r="AQ427" s="11">
        <f>+COUNTIF(F427:AJ427,"－")</f>
        <v>0</v>
      </c>
      <c r="AR427" s="11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302"/>
        <v/>
      </c>
      <c r="AL428" s="57" t="str">
        <f t="shared" si="303"/>
        <v/>
      </c>
      <c r="AM428" s="57" t="str">
        <f t="shared" si="304"/>
        <v/>
      </c>
      <c r="AN428" s="143" t="str">
        <f t="shared" si="305"/>
        <v/>
      </c>
      <c r="AO428" s="253"/>
      <c r="AP428" s="66"/>
      <c r="AQ428" s="11">
        <f>+COUNTIF(F428:AJ428,"－")</f>
        <v>0</v>
      </c>
      <c r="AR428" s="11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2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128"/>
      <c r="AM429" s="128"/>
      <c r="AN429" s="160" t="s">
        <v>54</v>
      </c>
      <c r="AO429" s="144" t="e">
        <f>IF(AO413&gt;=0.285,"OK","NG")</f>
        <v>#DIV/0!</v>
      </c>
      <c r="AP429" s="66"/>
      <c r="AQ429" s="128"/>
      <c r="AR429" s="128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64" t="e">
        <f>YEAR(F434)</f>
        <v>#VALUE!</v>
      </c>
      <c r="G431" s="64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306">F433+1</f>
        <v>#VALUE!</v>
      </c>
      <c r="H433" s="84" t="e">
        <f t="shared" si="306"/>
        <v>#VALUE!</v>
      </c>
      <c r="I433" s="84" t="e">
        <f t="shared" si="306"/>
        <v>#VALUE!</v>
      </c>
      <c r="J433" s="84" t="e">
        <f t="shared" si="306"/>
        <v>#VALUE!</v>
      </c>
      <c r="K433" s="84" t="e">
        <f t="shared" si="306"/>
        <v>#VALUE!</v>
      </c>
      <c r="L433" s="84" t="e">
        <f t="shared" si="306"/>
        <v>#VALUE!</v>
      </c>
      <c r="M433" s="84" t="e">
        <f t="shared" si="306"/>
        <v>#VALUE!</v>
      </c>
      <c r="N433" s="84" t="e">
        <f t="shared" si="306"/>
        <v>#VALUE!</v>
      </c>
      <c r="O433" s="84" t="e">
        <f t="shared" si="306"/>
        <v>#VALUE!</v>
      </c>
      <c r="P433" s="84" t="e">
        <f t="shared" si="306"/>
        <v>#VALUE!</v>
      </c>
      <c r="Q433" s="84" t="e">
        <f t="shared" si="306"/>
        <v>#VALUE!</v>
      </c>
      <c r="R433" s="84" t="e">
        <f t="shared" si="306"/>
        <v>#VALUE!</v>
      </c>
      <c r="S433" s="84" t="e">
        <f t="shared" si="306"/>
        <v>#VALUE!</v>
      </c>
      <c r="T433" s="84" t="e">
        <f t="shared" si="306"/>
        <v>#VALUE!</v>
      </c>
      <c r="U433" s="84" t="e">
        <f t="shared" si="306"/>
        <v>#VALUE!</v>
      </c>
      <c r="V433" s="84" t="e">
        <f t="shared" si="306"/>
        <v>#VALUE!</v>
      </c>
      <c r="W433" s="84" t="e">
        <f t="shared" si="306"/>
        <v>#VALUE!</v>
      </c>
      <c r="X433" s="84" t="e">
        <f t="shared" si="306"/>
        <v>#VALUE!</v>
      </c>
      <c r="Y433" s="84" t="e">
        <f t="shared" si="306"/>
        <v>#VALUE!</v>
      </c>
      <c r="Z433" s="84" t="e">
        <f t="shared" si="306"/>
        <v>#VALUE!</v>
      </c>
      <c r="AA433" s="84" t="e">
        <f t="shared" si="306"/>
        <v>#VALUE!</v>
      </c>
      <c r="AB433" s="84" t="e">
        <f t="shared" si="306"/>
        <v>#VALUE!</v>
      </c>
      <c r="AC433" s="84" t="e">
        <f t="shared" si="306"/>
        <v>#VALUE!</v>
      </c>
      <c r="AD433" s="84" t="e">
        <f t="shared" si="306"/>
        <v>#VALUE!</v>
      </c>
      <c r="AE433" s="84" t="e">
        <f t="shared" si="306"/>
        <v>#VALUE!</v>
      </c>
      <c r="AF433" s="84" t="e">
        <f t="shared" si="306"/>
        <v>#VALUE!</v>
      </c>
      <c r="AG433" s="84" t="e">
        <f t="shared" si="306"/>
        <v>#VALUE!</v>
      </c>
      <c r="AH433" s="84" t="e">
        <f t="shared" si="306"/>
        <v>#VALUE!</v>
      </c>
      <c r="AI433" s="84" t="e">
        <f t="shared" si="306"/>
        <v>#VALUE!</v>
      </c>
      <c r="AJ433" s="84" t="e">
        <f t="shared" si="306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307">IF(G433&gt;$F$7,"",IF(F434=EOMONTH(DATE($F431,$G431,1),0),"",IF(F434="","",F434+1)))</f>
        <v>#VALUE!</v>
      </c>
      <c r="H434" s="84" t="e">
        <f t="shared" si="307"/>
        <v>#VALUE!</v>
      </c>
      <c r="I434" s="84" t="e">
        <f t="shared" si="307"/>
        <v>#VALUE!</v>
      </c>
      <c r="J434" s="84" t="e">
        <f t="shared" si="307"/>
        <v>#VALUE!</v>
      </c>
      <c r="K434" s="84" t="e">
        <f t="shared" si="307"/>
        <v>#VALUE!</v>
      </c>
      <c r="L434" s="84" t="e">
        <f t="shared" si="307"/>
        <v>#VALUE!</v>
      </c>
      <c r="M434" s="84" t="e">
        <f t="shared" si="307"/>
        <v>#VALUE!</v>
      </c>
      <c r="N434" s="84" t="e">
        <f t="shared" si="307"/>
        <v>#VALUE!</v>
      </c>
      <c r="O434" s="84" t="e">
        <f t="shared" si="307"/>
        <v>#VALUE!</v>
      </c>
      <c r="P434" s="84" t="e">
        <f t="shared" si="307"/>
        <v>#VALUE!</v>
      </c>
      <c r="Q434" s="84" t="e">
        <f t="shared" si="307"/>
        <v>#VALUE!</v>
      </c>
      <c r="R434" s="84" t="e">
        <f t="shared" si="307"/>
        <v>#VALUE!</v>
      </c>
      <c r="S434" s="84" t="e">
        <f t="shared" si="307"/>
        <v>#VALUE!</v>
      </c>
      <c r="T434" s="84" t="e">
        <f t="shared" si="307"/>
        <v>#VALUE!</v>
      </c>
      <c r="U434" s="84" t="e">
        <f t="shared" si="307"/>
        <v>#VALUE!</v>
      </c>
      <c r="V434" s="84" t="e">
        <f t="shared" si="307"/>
        <v>#VALUE!</v>
      </c>
      <c r="W434" s="84" t="e">
        <f t="shared" si="307"/>
        <v>#VALUE!</v>
      </c>
      <c r="X434" s="84" t="e">
        <f t="shared" si="307"/>
        <v>#VALUE!</v>
      </c>
      <c r="Y434" s="84" t="e">
        <f t="shared" si="307"/>
        <v>#VALUE!</v>
      </c>
      <c r="Z434" s="84" t="e">
        <f t="shared" si="307"/>
        <v>#VALUE!</v>
      </c>
      <c r="AA434" s="84" t="e">
        <f t="shared" si="307"/>
        <v>#VALUE!</v>
      </c>
      <c r="AB434" s="84" t="e">
        <f t="shared" si="307"/>
        <v>#VALUE!</v>
      </c>
      <c r="AC434" s="84" t="e">
        <f t="shared" si="307"/>
        <v>#VALUE!</v>
      </c>
      <c r="AD434" s="84" t="e">
        <f t="shared" si="307"/>
        <v>#VALUE!</v>
      </c>
      <c r="AE434" s="84" t="e">
        <f t="shared" si="307"/>
        <v>#VALUE!</v>
      </c>
      <c r="AF434" s="84" t="e">
        <f t="shared" si="307"/>
        <v>#VALUE!</v>
      </c>
      <c r="AG434" s="84" t="e">
        <f t="shared" si="307"/>
        <v>#VALUE!</v>
      </c>
      <c r="AH434" s="84" t="e">
        <f t="shared" si="307"/>
        <v>#VALUE!</v>
      </c>
      <c r="AI434" s="84" t="e">
        <f t="shared" si="307"/>
        <v>#VALUE!</v>
      </c>
      <c r="AJ434" s="84" t="e">
        <f t="shared" si="307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308">IFERROR(TEXT(WEEKDAY(+G434),"aaa"),"")</f>
        <v/>
      </c>
      <c r="H435" s="85" t="str">
        <f t="shared" si="308"/>
        <v/>
      </c>
      <c r="I435" s="85" t="str">
        <f t="shared" si="308"/>
        <v/>
      </c>
      <c r="J435" s="85" t="str">
        <f t="shared" si="308"/>
        <v/>
      </c>
      <c r="K435" s="85" t="str">
        <f t="shared" si="308"/>
        <v/>
      </c>
      <c r="L435" s="85" t="str">
        <f t="shared" si="308"/>
        <v/>
      </c>
      <c r="M435" s="85" t="str">
        <f t="shared" si="308"/>
        <v/>
      </c>
      <c r="N435" s="85" t="str">
        <f t="shared" si="308"/>
        <v/>
      </c>
      <c r="O435" s="85" t="str">
        <f t="shared" si="308"/>
        <v/>
      </c>
      <c r="P435" s="85" t="str">
        <f t="shared" si="308"/>
        <v/>
      </c>
      <c r="Q435" s="85" t="str">
        <f t="shared" si="308"/>
        <v/>
      </c>
      <c r="R435" s="85" t="str">
        <f t="shared" si="308"/>
        <v/>
      </c>
      <c r="S435" s="85" t="str">
        <f t="shared" si="308"/>
        <v/>
      </c>
      <c r="T435" s="85" t="str">
        <f t="shared" si="308"/>
        <v/>
      </c>
      <c r="U435" s="85" t="str">
        <f t="shared" si="308"/>
        <v/>
      </c>
      <c r="V435" s="85" t="str">
        <f t="shared" si="308"/>
        <v/>
      </c>
      <c r="W435" s="85" t="str">
        <f t="shared" si="308"/>
        <v/>
      </c>
      <c r="X435" s="85" t="str">
        <f t="shared" si="308"/>
        <v/>
      </c>
      <c r="Y435" s="85" t="str">
        <f t="shared" si="308"/>
        <v/>
      </c>
      <c r="Z435" s="85" t="str">
        <f t="shared" si="308"/>
        <v/>
      </c>
      <c r="AA435" s="85" t="str">
        <f t="shared" si="308"/>
        <v/>
      </c>
      <c r="AB435" s="85" t="str">
        <f t="shared" si="308"/>
        <v/>
      </c>
      <c r="AC435" s="85" t="str">
        <f t="shared" si="308"/>
        <v/>
      </c>
      <c r="AD435" s="85" t="str">
        <f t="shared" si="308"/>
        <v/>
      </c>
      <c r="AE435" s="85" t="str">
        <f t="shared" si="308"/>
        <v/>
      </c>
      <c r="AF435" s="85" t="str">
        <f t="shared" si="308"/>
        <v/>
      </c>
      <c r="AG435" s="85" t="str">
        <f t="shared" si="308"/>
        <v/>
      </c>
      <c r="AH435" s="85" t="str">
        <f t="shared" si="308"/>
        <v/>
      </c>
      <c r="AI435" s="85" t="str">
        <f t="shared" si="308"/>
        <v/>
      </c>
      <c r="AJ435" s="85" t="str">
        <f t="shared" si="308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59" t="s">
        <v>37</v>
      </c>
      <c r="AO436" s="170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1">
        <f>+COUNTIF(F437:AJ437,"－")</f>
        <v>0</v>
      </c>
      <c r="AR437" s="11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9">IF(D438="","",COUNT($F$434:$AJ$434)-AL438)</f>
        <v>0</v>
      </c>
      <c r="AL438" s="32">
        <f t="shared" ref="AL438:AL442" si="310">IF(D438="","",AQ438+AR438)</f>
        <v>0</v>
      </c>
      <c r="AM438" s="32">
        <f t="shared" ref="AM438:AM442" si="311">IF(D438="","",COUNTIF(F438:AJ438,"休"))</f>
        <v>0</v>
      </c>
      <c r="AN438" s="143" t="str">
        <f t="shared" ref="AN438:AN442" si="312">IF(D438="","",IFERROR(ROUND(AM438/AK438,3),""))</f>
        <v/>
      </c>
      <c r="AO438" s="252"/>
      <c r="AP438" s="66"/>
      <c r="AQ438" s="11">
        <f>+COUNTIF(F438:AJ438,"－")</f>
        <v>0</v>
      </c>
      <c r="AR438" s="11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9"/>
        <v>0</v>
      </c>
      <c r="AL439" s="32">
        <f t="shared" si="310"/>
        <v>0</v>
      </c>
      <c r="AM439" s="32">
        <f t="shared" si="311"/>
        <v>0</v>
      </c>
      <c r="AN439" s="143" t="str">
        <f t="shared" si="312"/>
        <v/>
      </c>
      <c r="AO439" s="252"/>
      <c r="AP439" s="66"/>
      <c r="AQ439" s="11">
        <f>+COUNTIF(F439:AJ439,"－")</f>
        <v>0</v>
      </c>
      <c r="AR439" s="11">
        <f t="shared" ref="AR439:AR442" si="313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20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9"/>
        <v>0</v>
      </c>
      <c r="AL440" s="32">
        <f t="shared" si="310"/>
        <v>0</v>
      </c>
      <c r="AM440" s="32">
        <f t="shared" si="311"/>
        <v>0</v>
      </c>
      <c r="AN440" s="143" t="str">
        <f t="shared" si="312"/>
        <v/>
      </c>
      <c r="AO440" s="252"/>
      <c r="AP440" s="66"/>
      <c r="AQ440" s="11">
        <f>+COUNTIF(F440:AJ440,"－")</f>
        <v>0</v>
      </c>
      <c r="AR440" s="11">
        <f t="shared" si="313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9"/>
        <v>0</v>
      </c>
      <c r="AL441" s="32">
        <f t="shared" si="310"/>
        <v>0</v>
      </c>
      <c r="AM441" s="32">
        <f t="shared" si="311"/>
        <v>0</v>
      </c>
      <c r="AN441" s="143" t="str">
        <f t="shared" si="312"/>
        <v/>
      </c>
      <c r="AO441" s="252"/>
      <c r="AP441" s="66"/>
      <c r="AQ441" s="11">
        <f t="shared" ref="AQ441:AQ442" si="314">+COUNTIF(F441:AJ441,"－")</f>
        <v>0</v>
      </c>
      <c r="AR441" s="11">
        <f t="shared" si="313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9"/>
        <v>0</v>
      </c>
      <c r="AL442" s="32">
        <f t="shared" si="310"/>
        <v>0</v>
      </c>
      <c r="AM442" s="57">
        <f t="shared" si="311"/>
        <v>0</v>
      </c>
      <c r="AN442" s="143" t="str">
        <f t="shared" si="312"/>
        <v/>
      </c>
      <c r="AO442" s="252"/>
      <c r="AP442" s="66"/>
      <c r="AQ442" s="11">
        <f t="shared" si="314"/>
        <v>0</v>
      </c>
      <c r="AR442" s="11">
        <f t="shared" si="313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63</v>
      </c>
      <c r="G443" s="48" t="s">
        <v>63</v>
      </c>
      <c r="H443" s="48" t="s">
        <v>63</v>
      </c>
      <c r="I443" s="48" t="s">
        <v>63</v>
      </c>
      <c r="J443" s="48" t="s">
        <v>63</v>
      </c>
      <c r="K443" s="48" t="s">
        <v>63</v>
      </c>
      <c r="L443" s="48" t="s">
        <v>63</v>
      </c>
      <c r="M443" s="48" t="s">
        <v>63</v>
      </c>
      <c r="N443" s="48" t="s">
        <v>63</v>
      </c>
      <c r="O443" s="48" t="s">
        <v>63</v>
      </c>
      <c r="P443" s="48" t="s">
        <v>63</v>
      </c>
      <c r="Q443" s="48" t="s">
        <v>63</v>
      </c>
      <c r="R443" s="48" t="s">
        <v>63</v>
      </c>
      <c r="S443" s="48" t="s">
        <v>63</v>
      </c>
      <c r="T443" s="48" t="s">
        <v>63</v>
      </c>
      <c r="U443" s="48" t="s">
        <v>63</v>
      </c>
      <c r="V443" s="48" t="s">
        <v>63</v>
      </c>
      <c r="W443" s="48" t="s">
        <v>63</v>
      </c>
      <c r="X443" s="48" t="s">
        <v>63</v>
      </c>
      <c r="Y443" s="48" t="s">
        <v>63</v>
      </c>
      <c r="Z443" s="48" t="s">
        <v>63</v>
      </c>
      <c r="AA443" s="48" t="s">
        <v>63</v>
      </c>
      <c r="AB443" s="48" t="s">
        <v>63</v>
      </c>
      <c r="AC443" s="48" t="s">
        <v>63</v>
      </c>
      <c r="AD443" s="48" t="s">
        <v>63</v>
      </c>
      <c r="AE443" s="48" t="s">
        <v>63</v>
      </c>
      <c r="AF443" s="48" t="s">
        <v>63</v>
      </c>
      <c r="AG443" s="48" t="s">
        <v>63</v>
      </c>
      <c r="AH443" s="48" t="s">
        <v>63</v>
      </c>
      <c r="AI443" s="48" t="s">
        <v>63</v>
      </c>
      <c r="AJ443" s="137" t="s">
        <v>63</v>
      </c>
      <c r="AK443" s="17"/>
      <c r="AL443" s="164"/>
      <c r="AM443" s="165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1">
        <f>+COUNTIF(F444:AJ444,"－")</f>
        <v>0</v>
      </c>
      <c r="AR444" s="11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15">IF(D445="","",COUNT($F$434:$AJ$434)-AL445)</f>
        <v>0</v>
      </c>
      <c r="AL445" s="32">
        <f t="shared" ref="AL445:AL447" si="316">IF(D445="","",AQ445+AR445)</f>
        <v>0</v>
      </c>
      <c r="AM445" s="32">
        <f t="shared" ref="AM445:AM447" si="317">IF(D445="","",COUNTIF(F445:AJ445,"休"))</f>
        <v>0</v>
      </c>
      <c r="AN445" s="143" t="str">
        <f t="shared" ref="AN445:AN447" si="318">IF(D445="","",IFERROR(ROUND(AM445/AK445,3),""))</f>
        <v/>
      </c>
      <c r="AO445" s="252"/>
      <c r="AP445" s="66"/>
      <c r="AQ445" s="11">
        <f>+COUNTIF(F445:AJ445,"－")</f>
        <v>0</v>
      </c>
      <c r="AR445" s="11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15"/>
        <v/>
      </c>
      <c r="AL446" s="32" t="str">
        <f t="shared" si="316"/>
        <v/>
      </c>
      <c r="AM446" s="32" t="str">
        <f t="shared" si="317"/>
        <v/>
      </c>
      <c r="AN446" s="143" t="str">
        <f t="shared" si="318"/>
        <v/>
      </c>
      <c r="AO446" s="252"/>
      <c r="AP446" s="66"/>
      <c r="AQ446" s="11">
        <f>+COUNTIF(F446:AJ446,"－")</f>
        <v>0</v>
      </c>
      <c r="AR446" s="11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15"/>
        <v/>
      </c>
      <c r="AL447" s="32" t="str">
        <f t="shared" si="316"/>
        <v/>
      </c>
      <c r="AM447" s="32" t="str">
        <f t="shared" si="317"/>
        <v/>
      </c>
      <c r="AN447" s="143" t="str">
        <f t="shared" si="318"/>
        <v/>
      </c>
      <c r="AO447" s="252"/>
      <c r="AP447" s="66"/>
      <c r="AQ447" s="11">
        <f>+COUNTIF(F447:AJ447,"－")</f>
        <v>0</v>
      </c>
      <c r="AR447" s="11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64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1">
        <f>+COUNTIF(F449:AJ449,"－")</f>
        <v>0</v>
      </c>
      <c r="AR449" s="11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9">IF(D450="","",COUNT($F$434:$AJ$434)-AL450)</f>
        <v/>
      </c>
      <c r="AL450" s="32" t="str">
        <f t="shared" ref="AL450:AL452" si="320">IF(D450="","",AQ450+AR450)</f>
        <v/>
      </c>
      <c r="AM450" s="32" t="str">
        <f t="shared" ref="AM450:AM452" si="321">IF(D450="","",COUNTIF(F450:AJ450,"休"))</f>
        <v/>
      </c>
      <c r="AN450" s="143" t="str">
        <f t="shared" ref="AN450:AN452" si="322">IF(D450="","",IFERROR(ROUND(AM450/AK450,3),""))</f>
        <v/>
      </c>
      <c r="AO450" s="252"/>
      <c r="AP450" s="66"/>
      <c r="AQ450" s="11">
        <f>+COUNTIF(F450:AJ450,"－")</f>
        <v>0</v>
      </c>
      <c r="AR450" s="11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9"/>
        <v/>
      </c>
      <c r="AL451" s="32" t="str">
        <f t="shared" si="320"/>
        <v/>
      </c>
      <c r="AM451" s="32" t="str">
        <f t="shared" si="321"/>
        <v/>
      </c>
      <c r="AN451" s="143" t="str">
        <f t="shared" si="322"/>
        <v/>
      </c>
      <c r="AO451" s="252"/>
      <c r="AP451" s="66"/>
      <c r="AQ451" s="11">
        <f>+COUNTIF(F451:AJ451,"－")</f>
        <v>0</v>
      </c>
      <c r="AR451" s="11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9"/>
        <v/>
      </c>
      <c r="AL452" s="57" t="str">
        <f t="shared" si="320"/>
        <v/>
      </c>
      <c r="AM452" s="57" t="str">
        <f t="shared" si="321"/>
        <v/>
      </c>
      <c r="AN452" s="143" t="str">
        <f t="shared" si="322"/>
        <v/>
      </c>
      <c r="AO452" s="253"/>
      <c r="AP452" s="66"/>
      <c r="AQ452" s="11">
        <f>+COUNTIF(F452:AJ452,"－")</f>
        <v>0</v>
      </c>
      <c r="AR452" s="11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2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128"/>
      <c r="AM453" s="128"/>
      <c r="AN453" s="160" t="s">
        <v>54</v>
      </c>
      <c r="AO453" s="144" t="e">
        <f>IF(AO437&gt;=0.285,"OK","NG")</f>
        <v>#DIV/0!</v>
      </c>
      <c r="AP453" s="66"/>
      <c r="AQ453" s="128"/>
      <c r="AR453" s="128"/>
    </row>
    <row r="455" spans="2:44" hidden="1" x14ac:dyDescent="0.15">
      <c r="F455" s="64" t="e">
        <f>YEAR(F458)</f>
        <v>#VALUE!</v>
      </c>
      <c r="G455" s="64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23">F457+1</f>
        <v>#VALUE!</v>
      </c>
      <c r="H457" s="84" t="e">
        <f t="shared" si="323"/>
        <v>#VALUE!</v>
      </c>
      <c r="I457" s="84" t="e">
        <f t="shared" si="323"/>
        <v>#VALUE!</v>
      </c>
      <c r="J457" s="84" t="e">
        <f t="shared" si="323"/>
        <v>#VALUE!</v>
      </c>
      <c r="K457" s="84" t="e">
        <f t="shared" si="323"/>
        <v>#VALUE!</v>
      </c>
      <c r="L457" s="84" t="e">
        <f t="shared" si="323"/>
        <v>#VALUE!</v>
      </c>
      <c r="M457" s="84" t="e">
        <f t="shared" si="323"/>
        <v>#VALUE!</v>
      </c>
      <c r="N457" s="84" t="e">
        <f t="shared" si="323"/>
        <v>#VALUE!</v>
      </c>
      <c r="O457" s="84" t="e">
        <f t="shared" si="323"/>
        <v>#VALUE!</v>
      </c>
      <c r="P457" s="84" t="e">
        <f t="shared" si="323"/>
        <v>#VALUE!</v>
      </c>
      <c r="Q457" s="84" t="e">
        <f t="shared" si="323"/>
        <v>#VALUE!</v>
      </c>
      <c r="R457" s="84" t="e">
        <f t="shared" si="323"/>
        <v>#VALUE!</v>
      </c>
      <c r="S457" s="84" t="e">
        <f t="shared" si="323"/>
        <v>#VALUE!</v>
      </c>
      <c r="T457" s="84" t="e">
        <f t="shared" si="323"/>
        <v>#VALUE!</v>
      </c>
      <c r="U457" s="84" t="e">
        <f t="shared" si="323"/>
        <v>#VALUE!</v>
      </c>
      <c r="V457" s="84" t="e">
        <f t="shared" si="323"/>
        <v>#VALUE!</v>
      </c>
      <c r="W457" s="84" t="e">
        <f t="shared" si="323"/>
        <v>#VALUE!</v>
      </c>
      <c r="X457" s="84" t="e">
        <f t="shared" si="323"/>
        <v>#VALUE!</v>
      </c>
      <c r="Y457" s="84" t="e">
        <f t="shared" si="323"/>
        <v>#VALUE!</v>
      </c>
      <c r="Z457" s="84" t="e">
        <f t="shared" si="323"/>
        <v>#VALUE!</v>
      </c>
      <c r="AA457" s="84" t="e">
        <f t="shared" si="323"/>
        <v>#VALUE!</v>
      </c>
      <c r="AB457" s="84" t="e">
        <f t="shared" si="323"/>
        <v>#VALUE!</v>
      </c>
      <c r="AC457" s="84" t="e">
        <f t="shared" si="323"/>
        <v>#VALUE!</v>
      </c>
      <c r="AD457" s="84" t="e">
        <f t="shared" si="323"/>
        <v>#VALUE!</v>
      </c>
      <c r="AE457" s="84" t="e">
        <f t="shared" si="323"/>
        <v>#VALUE!</v>
      </c>
      <c r="AF457" s="84" t="e">
        <f t="shared" si="323"/>
        <v>#VALUE!</v>
      </c>
      <c r="AG457" s="84" t="e">
        <f t="shared" si="323"/>
        <v>#VALUE!</v>
      </c>
      <c r="AH457" s="84" t="e">
        <f t="shared" si="323"/>
        <v>#VALUE!</v>
      </c>
      <c r="AI457" s="84" t="e">
        <f t="shared" si="323"/>
        <v>#VALUE!</v>
      </c>
      <c r="AJ457" s="84" t="e">
        <f t="shared" si="323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24">IF(G457&gt;$F$7,"",IF(F458=EOMONTH(DATE($F455,$G455,1),0),"",IF(F458="","",F458+1)))</f>
        <v>#VALUE!</v>
      </c>
      <c r="H458" s="84" t="e">
        <f t="shared" si="324"/>
        <v>#VALUE!</v>
      </c>
      <c r="I458" s="84" t="e">
        <f t="shared" si="324"/>
        <v>#VALUE!</v>
      </c>
      <c r="J458" s="84" t="e">
        <f t="shared" si="324"/>
        <v>#VALUE!</v>
      </c>
      <c r="K458" s="84" t="e">
        <f t="shared" si="324"/>
        <v>#VALUE!</v>
      </c>
      <c r="L458" s="84" t="e">
        <f t="shared" si="324"/>
        <v>#VALUE!</v>
      </c>
      <c r="M458" s="84" t="e">
        <f t="shared" si="324"/>
        <v>#VALUE!</v>
      </c>
      <c r="N458" s="84" t="e">
        <f t="shared" si="324"/>
        <v>#VALUE!</v>
      </c>
      <c r="O458" s="84" t="e">
        <f t="shared" si="324"/>
        <v>#VALUE!</v>
      </c>
      <c r="P458" s="84" t="e">
        <f t="shared" si="324"/>
        <v>#VALUE!</v>
      </c>
      <c r="Q458" s="84" t="e">
        <f t="shared" si="324"/>
        <v>#VALUE!</v>
      </c>
      <c r="R458" s="84" t="e">
        <f t="shared" si="324"/>
        <v>#VALUE!</v>
      </c>
      <c r="S458" s="84" t="e">
        <f t="shared" si="324"/>
        <v>#VALUE!</v>
      </c>
      <c r="T458" s="84" t="e">
        <f t="shared" si="324"/>
        <v>#VALUE!</v>
      </c>
      <c r="U458" s="84" t="e">
        <f t="shared" si="324"/>
        <v>#VALUE!</v>
      </c>
      <c r="V458" s="84" t="e">
        <f t="shared" si="324"/>
        <v>#VALUE!</v>
      </c>
      <c r="W458" s="84" t="e">
        <f t="shared" si="324"/>
        <v>#VALUE!</v>
      </c>
      <c r="X458" s="84" t="e">
        <f t="shared" si="324"/>
        <v>#VALUE!</v>
      </c>
      <c r="Y458" s="84" t="e">
        <f t="shared" si="324"/>
        <v>#VALUE!</v>
      </c>
      <c r="Z458" s="84" t="e">
        <f t="shared" si="324"/>
        <v>#VALUE!</v>
      </c>
      <c r="AA458" s="84" t="e">
        <f t="shared" si="324"/>
        <v>#VALUE!</v>
      </c>
      <c r="AB458" s="84" t="e">
        <f t="shared" si="324"/>
        <v>#VALUE!</v>
      </c>
      <c r="AC458" s="84" t="e">
        <f t="shared" si="324"/>
        <v>#VALUE!</v>
      </c>
      <c r="AD458" s="84" t="e">
        <f t="shared" si="324"/>
        <v>#VALUE!</v>
      </c>
      <c r="AE458" s="84" t="e">
        <f t="shared" si="324"/>
        <v>#VALUE!</v>
      </c>
      <c r="AF458" s="84" t="e">
        <f t="shared" si="324"/>
        <v>#VALUE!</v>
      </c>
      <c r="AG458" s="84" t="e">
        <f t="shared" si="324"/>
        <v>#VALUE!</v>
      </c>
      <c r="AH458" s="84" t="e">
        <f t="shared" si="324"/>
        <v>#VALUE!</v>
      </c>
      <c r="AI458" s="84" t="e">
        <f t="shared" si="324"/>
        <v>#VALUE!</v>
      </c>
      <c r="AJ458" s="84" t="e">
        <f t="shared" si="324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25">IFERROR(TEXT(WEEKDAY(+G458),"aaa"),"")</f>
        <v/>
      </c>
      <c r="H459" s="85" t="str">
        <f t="shared" si="325"/>
        <v/>
      </c>
      <c r="I459" s="85" t="str">
        <f t="shared" si="325"/>
        <v/>
      </c>
      <c r="J459" s="85" t="str">
        <f t="shared" si="325"/>
        <v/>
      </c>
      <c r="K459" s="85" t="str">
        <f t="shared" si="325"/>
        <v/>
      </c>
      <c r="L459" s="85" t="str">
        <f t="shared" si="325"/>
        <v/>
      </c>
      <c r="M459" s="85" t="str">
        <f t="shared" si="325"/>
        <v/>
      </c>
      <c r="N459" s="85" t="str">
        <f t="shared" si="325"/>
        <v/>
      </c>
      <c r="O459" s="85" t="str">
        <f t="shared" si="325"/>
        <v/>
      </c>
      <c r="P459" s="85" t="str">
        <f t="shared" si="325"/>
        <v/>
      </c>
      <c r="Q459" s="85" t="str">
        <f t="shared" si="325"/>
        <v/>
      </c>
      <c r="R459" s="85" t="str">
        <f t="shared" si="325"/>
        <v/>
      </c>
      <c r="S459" s="85" t="str">
        <f t="shared" si="325"/>
        <v/>
      </c>
      <c r="T459" s="85" t="str">
        <f t="shared" si="325"/>
        <v/>
      </c>
      <c r="U459" s="85" t="str">
        <f t="shared" si="325"/>
        <v/>
      </c>
      <c r="V459" s="85" t="str">
        <f t="shared" si="325"/>
        <v/>
      </c>
      <c r="W459" s="85" t="str">
        <f t="shared" si="325"/>
        <v/>
      </c>
      <c r="X459" s="85" t="str">
        <f t="shared" si="325"/>
        <v/>
      </c>
      <c r="Y459" s="85" t="str">
        <f t="shared" si="325"/>
        <v/>
      </c>
      <c r="Z459" s="85" t="str">
        <f t="shared" si="325"/>
        <v/>
      </c>
      <c r="AA459" s="85" t="str">
        <f t="shared" si="325"/>
        <v/>
      </c>
      <c r="AB459" s="85" t="str">
        <f t="shared" si="325"/>
        <v/>
      </c>
      <c r="AC459" s="85" t="str">
        <f t="shared" si="325"/>
        <v/>
      </c>
      <c r="AD459" s="85" t="str">
        <f t="shared" si="325"/>
        <v/>
      </c>
      <c r="AE459" s="85" t="str">
        <f t="shared" si="325"/>
        <v/>
      </c>
      <c r="AF459" s="85" t="str">
        <f t="shared" si="325"/>
        <v/>
      </c>
      <c r="AG459" s="85" t="str">
        <f t="shared" si="325"/>
        <v/>
      </c>
      <c r="AH459" s="85" t="str">
        <f t="shared" si="325"/>
        <v/>
      </c>
      <c r="AI459" s="85" t="str">
        <f t="shared" si="325"/>
        <v/>
      </c>
      <c r="AJ459" s="85" t="str">
        <f t="shared" si="325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59" t="s">
        <v>37</v>
      </c>
      <c r="AO460" s="170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1">
        <f>+COUNTIF(F461:AJ461,"－")</f>
        <v>0</v>
      </c>
      <c r="AR461" s="11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26">IF(D462="","",COUNT($F$458:$AJ$458)-AL462)</f>
        <v>0</v>
      </c>
      <c r="AL462" s="32">
        <f t="shared" ref="AL462:AL466" si="327">IF(D462="","",AQ462+AR462)</f>
        <v>0</v>
      </c>
      <c r="AM462" s="32">
        <f t="shared" ref="AM462:AM466" si="328">IF(D462="","",COUNTIF(F462:AJ462,"休"))</f>
        <v>0</v>
      </c>
      <c r="AN462" s="143" t="str">
        <f t="shared" ref="AN462:AN466" si="329">IF(D462="","",IFERROR(ROUND(AM462/AK462,3),""))</f>
        <v/>
      </c>
      <c r="AO462" s="252"/>
      <c r="AP462" s="66"/>
      <c r="AQ462" s="11">
        <f>+COUNTIF(F462:AJ462,"－")</f>
        <v>0</v>
      </c>
      <c r="AR462" s="11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26"/>
        <v>0</v>
      </c>
      <c r="AL463" s="32">
        <f t="shared" si="327"/>
        <v>0</v>
      </c>
      <c r="AM463" s="32">
        <f t="shared" si="328"/>
        <v>0</v>
      </c>
      <c r="AN463" s="143" t="str">
        <f t="shared" si="329"/>
        <v/>
      </c>
      <c r="AO463" s="252"/>
      <c r="AP463" s="66"/>
      <c r="AQ463" s="11">
        <f>+COUNTIF(F463:AJ463,"－")</f>
        <v>0</v>
      </c>
      <c r="AR463" s="11">
        <f t="shared" ref="AR463:AR466" si="330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20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26"/>
        <v>0</v>
      </c>
      <c r="AL464" s="32">
        <f t="shared" si="327"/>
        <v>0</v>
      </c>
      <c r="AM464" s="32">
        <f t="shared" si="328"/>
        <v>0</v>
      </c>
      <c r="AN464" s="143" t="str">
        <f t="shared" si="329"/>
        <v/>
      </c>
      <c r="AO464" s="252"/>
      <c r="AP464" s="66"/>
      <c r="AQ464" s="11">
        <f>+COUNTIF(F464:AJ464,"－")</f>
        <v>0</v>
      </c>
      <c r="AR464" s="11">
        <f t="shared" si="330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26"/>
        <v>0</v>
      </c>
      <c r="AL465" s="32">
        <f t="shared" si="327"/>
        <v>0</v>
      </c>
      <c r="AM465" s="32">
        <f t="shared" si="328"/>
        <v>0</v>
      </c>
      <c r="AN465" s="143" t="str">
        <f t="shared" si="329"/>
        <v/>
      </c>
      <c r="AO465" s="252"/>
      <c r="AP465" s="66"/>
      <c r="AQ465" s="11">
        <f t="shared" ref="AQ465:AQ466" si="331">+COUNTIF(F465:AJ465,"－")</f>
        <v>0</v>
      </c>
      <c r="AR465" s="11">
        <f t="shared" si="330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26"/>
        <v>0</v>
      </c>
      <c r="AL466" s="32">
        <f t="shared" si="327"/>
        <v>0</v>
      </c>
      <c r="AM466" s="57">
        <f t="shared" si="328"/>
        <v>0</v>
      </c>
      <c r="AN466" s="143" t="str">
        <f t="shared" si="329"/>
        <v/>
      </c>
      <c r="AO466" s="252"/>
      <c r="AP466" s="66"/>
      <c r="AQ466" s="11">
        <f t="shared" si="331"/>
        <v>0</v>
      </c>
      <c r="AR466" s="11">
        <f t="shared" si="330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63</v>
      </c>
      <c r="G467" s="48" t="s">
        <v>63</v>
      </c>
      <c r="H467" s="48" t="s">
        <v>63</v>
      </c>
      <c r="I467" s="48" t="s">
        <v>63</v>
      </c>
      <c r="J467" s="48" t="s">
        <v>63</v>
      </c>
      <c r="K467" s="48" t="s">
        <v>63</v>
      </c>
      <c r="L467" s="48" t="s">
        <v>63</v>
      </c>
      <c r="M467" s="48" t="s">
        <v>63</v>
      </c>
      <c r="N467" s="48" t="s">
        <v>63</v>
      </c>
      <c r="O467" s="48" t="s">
        <v>63</v>
      </c>
      <c r="P467" s="48" t="s">
        <v>63</v>
      </c>
      <c r="Q467" s="48" t="s">
        <v>63</v>
      </c>
      <c r="R467" s="48" t="s">
        <v>63</v>
      </c>
      <c r="S467" s="48" t="s">
        <v>63</v>
      </c>
      <c r="T467" s="48" t="s">
        <v>63</v>
      </c>
      <c r="U467" s="48" t="s">
        <v>63</v>
      </c>
      <c r="V467" s="48" t="s">
        <v>63</v>
      </c>
      <c r="W467" s="48" t="s">
        <v>63</v>
      </c>
      <c r="X467" s="48" t="s">
        <v>63</v>
      </c>
      <c r="Y467" s="48" t="s">
        <v>63</v>
      </c>
      <c r="Z467" s="48" t="s">
        <v>63</v>
      </c>
      <c r="AA467" s="48" t="s">
        <v>63</v>
      </c>
      <c r="AB467" s="48" t="s">
        <v>63</v>
      </c>
      <c r="AC467" s="48" t="s">
        <v>63</v>
      </c>
      <c r="AD467" s="48" t="s">
        <v>63</v>
      </c>
      <c r="AE467" s="48" t="s">
        <v>63</v>
      </c>
      <c r="AF467" s="48" t="s">
        <v>63</v>
      </c>
      <c r="AG467" s="48" t="s">
        <v>63</v>
      </c>
      <c r="AH467" s="48" t="s">
        <v>63</v>
      </c>
      <c r="AI467" s="48" t="s">
        <v>63</v>
      </c>
      <c r="AJ467" s="137" t="s">
        <v>63</v>
      </c>
      <c r="AK467" s="17"/>
      <c r="AL467" s="164"/>
      <c r="AM467" s="165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1">
        <f>+COUNTIF(F468:AJ468,"－")</f>
        <v>0</v>
      </c>
      <c r="AR468" s="11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32">IF(D469="","",COUNT($F$458:$AJ$458)-AL469)</f>
        <v>0</v>
      </c>
      <c r="AL469" s="32">
        <f t="shared" ref="AL469:AL471" si="333">IF(D469="","",AQ469+AR469)</f>
        <v>0</v>
      </c>
      <c r="AM469" s="32">
        <f t="shared" ref="AM469:AM471" si="334">IF(D469="","",COUNTIF(F469:AJ469,"休"))</f>
        <v>0</v>
      </c>
      <c r="AN469" s="143" t="str">
        <f t="shared" ref="AN469:AN471" si="335">IF(D469="","",IFERROR(ROUND(AM469/AK469,3),""))</f>
        <v/>
      </c>
      <c r="AO469" s="252"/>
      <c r="AP469" s="66"/>
      <c r="AQ469" s="11">
        <f>+COUNTIF(F469:AJ469,"－")</f>
        <v>0</v>
      </c>
      <c r="AR469" s="11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32"/>
        <v/>
      </c>
      <c r="AL470" s="32" t="str">
        <f t="shared" si="333"/>
        <v/>
      </c>
      <c r="AM470" s="32" t="str">
        <f t="shared" si="334"/>
        <v/>
      </c>
      <c r="AN470" s="143" t="str">
        <f t="shared" si="335"/>
        <v/>
      </c>
      <c r="AO470" s="252"/>
      <c r="AP470" s="66"/>
      <c r="AQ470" s="11">
        <f>+COUNTIF(F470:AJ470,"－")</f>
        <v>0</v>
      </c>
      <c r="AR470" s="11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32"/>
        <v/>
      </c>
      <c r="AL471" s="32" t="str">
        <f t="shared" si="333"/>
        <v/>
      </c>
      <c r="AM471" s="32" t="str">
        <f t="shared" si="334"/>
        <v/>
      </c>
      <c r="AN471" s="143" t="str">
        <f t="shared" si="335"/>
        <v/>
      </c>
      <c r="AO471" s="252"/>
      <c r="AP471" s="66"/>
      <c r="AQ471" s="11">
        <f>+COUNTIF(F471:AJ471,"－")</f>
        <v>0</v>
      </c>
      <c r="AR471" s="11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64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1">
        <f>+COUNTIF(F473:AJ473,"－")</f>
        <v>0</v>
      </c>
      <c r="AR473" s="11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36">IF(D474="","",COUNT($F$458:$AJ$458)-AL474)</f>
        <v/>
      </c>
      <c r="AL474" s="32" t="str">
        <f t="shared" ref="AL474:AL476" si="337">IF(D474="","",AQ474+AR474)</f>
        <v/>
      </c>
      <c r="AM474" s="32" t="str">
        <f t="shared" ref="AM474:AM476" si="338">IF(D474="","",COUNTIF(F474:AJ474,"休"))</f>
        <v/>
      </c>
      <c r="AN474" s="143" t="str">
        <f t="shared" ref="AN474:AN476" si="339">IF(D474="","",IFERROR(ROUND(AM474/AK474,3),""))</f>
        <v/>
      </c>
      <c r="AO474" s="252"/>
      <c r="AP474" s="66"/>
      <c r="AQ474" s="11">
        <f>+COUNTIF(F474:AJ474,"－")</f>
        <v>0</v>
      </c>
      <c r="AR474" s="11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36"/>
        <v/>
      </c>
      <c r="AL475" s="32" t="str">
        <f t="shared" si="337"/>
        <v/>
      </c>
      <c r="AM475" s="32" t="str">
        <f t="shared" si="338"/>
        <v/>
      </c>
      <c r="AN475" s="143" t="str">
        <f t="shared" si="339"/>
        <v/>
      </c>
      <c r="AO475" s="252"/>
      <c r="AP475" s="66"/>
      <c r="AQ475" s="11">
        <f>+COUNTIF(F475:AJ475,"－")</f>
        <v>0</v>
      </c>
      <c r="AR475" s="11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36"/>
        <v/>
      </c>
      <c r="AL476" s="57" t="str">
        <f t="shared" si="337"/>
        <v/>
      </c>
      <c r="AM476" s="57" t="str">
        <f t="shared" si="338"/>
        <v/>
      </c>
      <c r="AN476" s="143" t="str">
        <f t="shared" si="339"/>
        <v/>
      </c>
      <c r="AO476" s="253"/>
      <c r="AP476" s="66"/>
      <c r="AQ476" s="11">
        <f>+COUNTIF(F476:AJ476,"－")</f>
        <v>0</v>
      </c>
      <c r="AR476" s="11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2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128"/>
      <c r="AM477" s="128"/>
      <c r="AN477" s="160" t="s">
        <v>54</v>
      </c>
      <c r="AO477" s="144" t="e">
        <f>IF(AO461&gt;=0.285,"OK","NG")</f>
        <v>#DIV/0!</v>
      </c>
      <c r="AP477" s="66"/>
      <c r="AQ477" s="128"/>
      <c r="AR477" s="128"/>
    </row>
    <row r="479" spans="2:44" hidden="1" x14ac:dyDescent="0.15">
      <c r="F479" s="64" t="e">
        <f>YEAR(F482)</f>
        <v>#VALUE!</v>
      </c>
      <c r="G479" s="64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40">F481+1</f>
        <v>#VALUE!</v>
      </c>
      <c r="H481" s="84" t="e">
        <f t="shared" si="340"/>
        <v>#VALUE!</v>
      </c>
      <c r="I481" s="84" t="e">
        <f t="shared" si="340"/>
        <v>#VALUE!</v>
      </c>
      <c r="J481" s="84" t="e">
        <f t="shared" si="340"/>
        <v>#VALUE!</v>
      </c>
      <c r="K481" s="84" t="e">
        <f t="shared" si="340"/>
        <v>#VALUE!</v>
      </c>
      <c r="L481" s="84" t="e">
        <f t="shared" si="340"/>
        <v>#VALUE!</v>
      </c>
      <c r="M481" s="84" t="e">
        <f t="shared" si="340"/>
        <v>#VALUE!</v>
      </c>
      <c r="N481" s="84" t="e">
        <f t="shared" si="340"/>
        <v>#VALUE!</v>
      </c>
      <c r="O481" s="84" t="e">
        <f t="shared" si="340"/>
        <v>#VALUE!</v>
      </c>
      <c r="P481" s="84" t="e">
        <f t="shared" si="340"/>
        <v>#VALUE!</v>
      </c>
      <c r="Q481" s="84" t="e">
        <f t="shared" si="340"/>
        <v>#VALUE!</v>
      </c>
      <c r="R481" s="84" t="e">
        <f t="shared" si="340"/>
        <v>#VALUE!</v>
      </c>
      <c r="S481" s="84" t="e">
        <f t="shared" si="340"/>
        <v>#VALUE!</v>
      </c>
      <c r="T481" s="84" t="e">
        <f t="shared" si="340"/>
        <v>#VALUE!</v>
      </c>
      <c r="U481" s="84" t="e">
        <f t="shared" si="340"/>
        <v>#VALUE!</v>
      </c>
      <c r="V481" s="84" t="e">
        <f t="shared" si="340"/>
        <v>#VALUE!</v>
      </c>
      <c r="W481" s="84" t="e">
        <f t="shared" si="340"/>
        <v>#VALUE!</v>
      </c>
      <c r="X481" s="84" t="e">
        <f t="shared" si="340"/>
        <v>#VALUE!</v>
      </c>
      <c r="Y481" s="84" t="e">
        <f t="shared" si="340"/>
        <v>#VALUE!</v>
      </c>
      <c r="Z481" s="84" t="e">
        <f t="shared" si="340"/>
        <v>#VALUE!</v>
      </c>
      <c r="AA481" s="84" t="e">
        <f t="shared" si="340"/>
        <v>#VALUE!</v>
      </c>
      <c r="AB481" s="84" t="e">
        <f t="shared" si="340"/>
        <v>#VALUE!</v>
      </c>
      <c r="AC481" s="84" t="e">
        <f t="shared" si="340"/>
        <v>#VALUE!</v>
      </c>
      <c r="AD481" s="84" t="e">
        <f t="shared" si="340"/>
        <v>#VALUE!</v>
      </c>
      <c r="AE481" s="84" t="e">
        <f t="shared" si="340"/>
        <v>#VALUE!</v>
      </c>
      <c r="AF481" s="84" t="e">
        <f t="shared" si="340"/>
        <v>#VALUE!</v>
      </c>
      <c r="AG481" s="84" t="e">
        <f t="shared" si="340"/>
        <v>#VALUE!</v>
      </c>
      <c r="AH481" s="84" t="e">
        <f t="shared" si="340"/>
        <v>#VALUE!</v>
      </c>
      <c r="AI481" s="84" t="e">
        <f t="shared" si="340"/>
        <v>#VALUE!</v>
      </c>
      <c r="AJ481" s="84" t="e">
        <f t="shared" si="340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41">IF(G481&gt;$F$7,"",IF(F482=EOMONTH(DATE($F479,$G479,1),0),"",IF(F482="","",F482+1)))</f>
        <v>#VALUE!</v>
      </c>
      <c r="H482" s="84" t="e">
        <f t="shared" si="341"/>
        <v>#VALUE!</v>
      </c>
      <c r="I482" s="84" t="e">
        <f t="shared" si="341"/>
        <v>#VALUE!</v>
      </c>
      <c r="J482" s="84" t="e">
        <f t="shared" si="341"/>
        <v>#VALUE!</v>
      </c>
      <c r="K482" s="84" t="e">
        <f t="shared" si="341"/>
        <v>#VALUE!</v>
      </c>
      <c r="L482" s="84" t="e">
        <f t="shared" si="341"/>
        <v>#VALUE!</v>
      </c>
      <c r="M482" s="84" t="e">
        <f t="shared" si="341"/>
        <v>#VALUE!</v>
      </c>
      <c r="N482" s="84" t="e">
        <f t="shared" si="341"/>
        <v>#VALUE!</v>
      </c>
      <c r="O482" s="84" t="e">
        <f t="shared" si="341"/>
        <v>#VALUE!</v>
      </c>
      <c r="P482" s="84" t="e">
        <f t="shared" si="341"/>
        <v>#VALUE!</v>
      </c>
      <c r="Q482" s="84" t="e">
        <f t="shared" si="341"/>
        <v>#VALUE!</v>
      </c>
      <c r="R482" s="84" t="e">
        <f t="shared" si="341"/>
        <v>#VALUE!</v>
      </c>
      <c r="S482" s="84" t="e">
        <f t="shared" si="341"/>
        <v>#VALUE!</v>
      </c>
      <c r="T482" s="84" t="e">
        <f t="shared" si="341"/>
        <v>#VALUE!</v>
      </c>
      <c r="U482" s="84" t="e">
        <f t="shared" si="341"/>
        <v>#VALUE!</v>
      </c>
      <c r="V482" s="84" t="e">
        <f t="shared" si="341"/>
        <v>#VALUE!</v>
      </c>
      <c r="W482" s="84" t="e">
        <f t="shared" si="341"/>
        <v>#VALUE!</v>
      </c>
      <c r="X482" s="84" t="e">
        <f t="shared" si="341"/>
        <v>#VALUE!</v>
      </c>
      <c r="Y482" s="84" t="e">
        <f t="shared" si="341"/>
        <v>#VALUE!</v>
      </c>
      <c r="Z482" s="84" t="e">
        <f t="shared" si="341"/>
        <v>#VALUE!</v>
      </c>
      <c r="AA482" s="84" t="e">
        <f t="shared" si="341"/>
        <v>#VALUE!</v>
      </c>
      <c r="AB482" s="84" t="e">
        <f t="shared" si="341"/>
        <v>#VALUE!</v>
      </c>
      <c r="AC482" s="84" t="e">
        <f t="shared" si="341"/>
        <v>#VALUE!</v>
      </c>
      <c r="AD482" s="84" t="e">
        <f t="shared" si="341"/>
        <v>#VALUE!</v>
      </c>
      <c r="AE482" s="84" t="e">
        <f t="shared" si="341"/>
        <v>#VALUE!</v>
      </c>
      <c r="AF482" s="84" t="e">
        <f t="shared" si="341"/>
        <v>#VALUE!</v>
      </c>
      <c r="AG482" s="84" t="e">
        <f t="shared" si="341"/>
        <v>#VALUE!</v>
      </c>
      <c r="AH482" s="84" t="e">
        <f t="shared" si="341"/>
        <v>#VALUE!</v>
      </c>
      <c r="AI482" s="84" t="e">
        <f t="shared" si="341"/>
        <v>#VALUE!</v>
      </c>
      <c r="AJ482" s="84" t="e">
        <f t="shared" si="341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42">IFERROR(TEXT(WEEKDAY(+G482),"aaa"),"")</f>
        <v/>
      </c>
      <c r="H483" s="85" t="str">
        <f t="shared" si="342"/>
        <v/>
      </c>
      <c r="I483" s="85" t="str">
        <f t="shared" si="342"/>
        <v/>
      </c>
      <c r="J483" s="85" t="str">
        <f t="shared" si="342"/>
        <v/>
      </c>
      <c r="K483" s="85" t="str">
        <f t="shared" si="342"/>
        <v/>
      </c>
      <c r="L483" s="85" t="str">
        <f t="shared" si="342"/>
        <v/>
      </c>
      <c r="M483" s="85" t="str">
        <f t="shared" si="342"/>
        <v/>
      </c>
      <c r="N483" s="85" t="str">
        <f t="shared" si="342"/>
        <v/>
      </c>
      <c r="O483" s="85" t="str">
        <f t="shared" si="342"/>
        <v/>
      </c>
      <c r="P483" s="85" t="str">
        <f t="shared" si="342"/>
        <v/>
      </c>
      <c r="Q483" s="85" t="str">
        <f t="shared" si="342"/>
        <v/>
      </c>
      <c r="R483" s="85" t="str">
        <f t="shared" si="342"/>
        <v/>
      </c>
      <c r="S483" s="85" t="str">
        <f t="shared" si="342"/>
        <v/>
      </c>
      <c r="T483" s="85" t="str">
        <f t="shared" si="342"/>
        <v/>
      </c>
      <c r="U483" s="85" t="str">
        <f t="shared" si="342"/>
        <v/>
      </c>
      <c r="V483" s="85" t="str">
        <f t="shared" si="342"/>
        <v/>
      </c>
      <c r="W483" s="85" t="str">
        <f t="shared" si="342"/>
        <v/>
      </c>
      <c r="X483" s="85" t="str">
        <f t="shared" si="342"/>
        <v/>
      </c>
      <c r="Y483" s="85" t="str">
        <f t="shared" si="342"/>
        <v/>
      </c>
      <c r="Z483" s="85" t="str">
        <f t="shared" si="342"/>
        <v/>
      </c>
      <c r="AA483" s="85" t="str">
        <f t="shared" si="342"/>
        <v/>
      </c>
      <c r="AB483" s="85" t="str">
        <f t="shared" si="342"/>
        <v/>
      </c>
      <c r="AC483" s="85" t="str">
        <f t="shared" si="342"/>
        <v/>
      </c>
      <c r="AD483" s="85" t="str">
        <f t="shared" si="342"/>
        <v/>
      </c>
      <c r="AE483" s="85" t="str">
        <f t="shared" si="342"/>
        <v/>
      </c>
      <c r="AF483" s="85" t="str">
        <f t="shared" si="342"/>
        <v/>
      </c>
      <c r="AG483" s="85" t="str">
        <f t="shared" si="342"/>
        <v/>
      </c>
      <c r="AH483" s="85" t="str">
        <f t="shared" si="342"/>
        <v/>
      </c>
      <c r="AI483" s="85" t="str">
        <f t="shared" si="342"/>
        <v/>
      </c>
      <c r="AJ483" s="85" t="str">
        <f t="shared" si="342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59" t="s">
        <v>37</v>
      </c>
      <c r="AO484" s="170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1">
        <f>+COUNTIF(F485:AJ485,"－")</f>
        <v>0</v>
      </c>
      <c r="AR485" s="11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43">IF(D486="","",COUNT($F$482:$AJ$482)-AL486)</f>
        <v>0</v>
      </c>
      <c r="AL486" s="32">
        <f t="shared" ref="AL486:AL490" si="344">IF(D486="","",AQ486+AR486)</f>
        <v>0</v>
      </c>
      <c r="AM486" s="32">
        <f t="shared" ref="AM486:AM490" si="345">IF(D486="","",COUNTIF(F486:AJ486,"休"))</f>
        <v>0</v>
      </c>
      <c r="AN486" s="143" t="str">
        <f t="shared" ref="AN486:AN490" si="346">IF(D486="","",IFERROR(ROUND(AM486/AK486,3),""))</f>
        <v/>
      </c>
      <c r="AO486" s="252"/>
      <c r="AP486" s="66"/>
      <c r="AQ486" s="11">
        <f>+COUNTIF(F486:AJ486,"－")</f>
        <v>0</v>
      </c>
      <c r="AR486" s="11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43"/>
        <v>0</v>
      </c>
      <c r="AL487" s="32">
        <f t="shared" si="344"/>
        <v>0</v>
      </c>
      <c r="AM487" s="32">
        <f t="shared" si="345"/>
        <v>0</v>
      </c>
      <c r="AN487" s="143" t="str">
        <f t="shared" si="346"/>
        <v/>
      </c>
      <c r="AO487" s="252"/>
      <c r="AP487" s="66"/>
      <c r="AQ487" s="11">
        <f>+COUNTIF(F487:AJ487,"－")</f>
        <v>0</v>
      </c>
      <c r="AR487" s="11">
        <f t="shared" ref="AR487:AR490" si="347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20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43"/>
        <v>0</v>
      </c>
      <c r="AL488" s="32">
        <f t="shared" si="344"/>
        <v>0</v>
      </c>
      <c r="AM488" s="32">
        <f t="shared" si="345"/>
        <v>0</v>
      </c>
      <c r="AN488" s="143" t="str">
        <f t="shared" si="346"/>
        <v/>
      </c>
      <c r="AO488" s="252"/>
      <c r="AP488" s="66"/>
      <c r="AQ488" s="11">
        <f>+COUNTIF(F488:AJ488,"－")</f>
        <v>0</v>
      </c>
      <c r="AR488" s="11">
        <f t="shared" si="347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43"/>
        <v>0</v>
      </c>
      <c r="AL489" s="32">
        <f t="shared" si="344"/>
        <v>0</v>
      </c>
      <c r="AM489" s="32">
        <f t="shared" si="345"/>
        <v>0</v>
      </c>
      <c r="AN489" s="143" t="str">
        <f t="shared" si="346"/>
        <v/>
      </c>
      <c r="AO489" s="252"/>
      <c r="AP489" s="66"/>
      <c r="AQ489" s="11">
        <f t="shared" ref="AQ489:AQ490" si="348">+COUNTIF(F489:AJ489,"－")</f>
        <v>0</v>
      </c>
      <c r="AR489" s="11">
        <f t="shared" si="347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43"/>
        <v>0</v>
      </c>
      <c r="AL490" s="32">
        <f t="shared" si="344"/>
        <v>0</v>
      </c>
      <c r="AM490" s="57">
        <f t="shared" si="345"/>
        <v>0</v>
      </c>
      <c r="AN490" s="143" t="str">
        <f t="shared" si="346"/>
        <v/>
      </c>
      <c r="AO490" s="252"/>
      <c r="AP490" s="66"/>
      <c r="AQ490" s="11">
        <f t="shared" si="348"/>
        <v>0</v>
      </c>
      <c r="AR490" s="11">
        <f t="shared" si="347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63</v>
      </c>
      <c r="G491" s="48" t="s">
        <v>63</v>
      </c>
      <c r="H491" s="48" t="s">
        <v>63</v>
      </c>
      <c r="I491" s="48" t="s">
        <v>63</v>
      </c>
      <c r="J491" s="48" t="s">
        <v>63</v>
      </c>
      <c r="K491" s="48" t="s">
        <v>63</v>
      </c>
      <c r="L491" s="48" t="s">
        <v>63</v>
      </c>
      <c r="M491" s="48" t="s">
        <v>63</v>
      </c>
      <c r="N491" s="48" t="s">
        <v>63</v>
      </c>
      <c r="O491" s="48" t="s">
        <v>63</v>
      </c>
      <c r="P491" s="48" t="s">
        <v>63</v>
      </c>
      <c r="Q491" s="48" t="s">
        <v>63</v>
      </c>
      <c r="R491" s="48" t="s">
        <v>63</v>
      </c>
      <c r="S491" s="48" t="s">
        <v>63</v>
      </c>
      <c r="T491" s="48" t="s">
        <v>63</v>
      </c>
      <c r="U491" s="48" t="s">
        <v>63</v>
      </c>
      <c r="V491" s="48" t="s">
        <v>63</v>
      </c>
      <c r="W491" s="48" t="s">
        <v>63</v>
      </c>
      <c r="X491" s="48" t="s">
        <v>63</v>
      </c>
      <c r="Y491" s="48" t="s">
        <v>63</v>
      </c>
      <c r="Z491" s="48" t="s">
        <v>63</v>
      </c>
      <c r="AA491" s="48" t="s">
        <v>63</v>
      </c>
      <c r="AB491" s="48" t="s">
        <v>63</v>
      </c>
      <c r="AC491" s="48" t="s">
        <v>63</v>
      </c>
      <c r="AD491" s="48" t="s">
        <v>63</v>
      </c>
      <c r="AE491" s="48" t="s">
        <v>63</v>
      </c>
      <c r="AF491" s="48" t="s">
        <v>63</v>
      </c>
      <c r="AG491" s="48" t="s">
        <v>63</v>
      </c>
      <c r="AH491" s="48" t="s">
        <v>63</v>
      </c>
      <c r="AI491" s="48" t="s">
        <v>63</v>
      </c>
      <c r="AJ491" s="137" t="s">
        <v>63</v>
      </c>
      <c r="AK491" s="17"/>
      <c r="AL491" s="164"/>
      <c r="AM491" s="165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1">
        <f>+COUNTIF(F492:AJ492,"－")</f>
        <v>0</v>
      </c>
      <c r="AR492" s="11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9">IF(D493="","",COUNT($F$482:$AJ$482)-AL493)</f>
        <v>0</v>
      </c>
      <c r="AL493" s="32">
        <f t="shared" ref="AL493:AL495" si="350">IF(D493="","",AQ493+AR493)</f>
        <v>0</v>
      </c>
      <c r="AM493" s="32">
        <f t="shared" ref="AM493:AM495" si="351">IF(D493="","",COUNTIF(F493:AJ493,"休"))</f>
        <v>0</v>
      </c>
      <c r="AN493" s="143" t="str">
        <f t="shared" ref="AN493:AN495" si="352">IF(D493="","",IFERROR(ROUND(AM493/AK493,3),""))</f>
        <v/>
      </c>
      <c r="AO493" s="252"/>
      <c r="AP493" s="66"/>
      <c r="AQ493" s="11">
        <f>+COUNTIF(F493:AJ493,"－")</f>
        <v>0</v>
      </c>
      <c r="AR493" s="11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9"/>
        <v/>
      </c>
      <c r="AL494" s="32" t="str">
        <f t="shared" si="350"/>
        <v/>
      </c>
      <c r="AM494" s="32" t="str">
        <f t="shared" si="351"/>
        <v/>
      </c>
      <c r="AN494" s="143" t="str">
        <f t="shared" si="352"/>
        <v/>
      </c>
      <c r="AO494" s="252"/>
      <c r="AP494" s="66"/>
      <c r="AQ494" s="11">
        <f>+COUNTIF(F494:AJ494,"－")</f>
        <v>0</v>
      </c>
      <c r="AR494" s="11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9"/>
        <v/>
      </c>
      <c r="AL495" s="32" t="str">
        <f t="shared" si="350"/>
        <v/>
      </c>
      <c r="AM495" s="32" t="str">
        <f t="shared" si="351"/>
        <v/>
      </c>
      <c r="AN495" s="143" t="str">
        <f t="shared" si="352"/>
        <v/>
      </c>
      <c r="AO495" s="252"/>
      <c r="AP495" s="66"/>
      <c r="AQ495" s="11">
        <f>+COUNTIF(F495:AJ495,"－")</f>
        <v>0</v>
      </c>
      <c r="AR495" s="11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64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1">
        <f>+COUNTIF(F497:AJ497,"－")</f>
        <v>0</v>
      </c>
      <c r="AR497" s="11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53">IF(D498="","",COUNT($F$482:$AJ$482)-AL498)</f>
        <v/>
      </c>
      <c r="AL498" s="32" t="str">
        <f t="shared" ref="AL498:AL500" si="354">IF(D498="","",AQ498+AR498)</f>
        <v/>
      </c>
      <c r="AM498" s="32" t="str">
        <f t="shared" ref="AM498:AM500" si="355">IF(D498="","",COUNTIF(F498:AJ498,"休"))</f>
        <v/>
      </c>
      <c r="AN498" s="143" t="str">
        <f t="shared" ref="AN498:AN500" si="356">IF(D498="","",IFERROR(ROUND(AM498/AK498,3),""))</f>
        <v/>
      </c>
      <c r="AO498" s="252"/>
      <c r="AP498" s="66"/>
      <c r="AQ498" s="11">
        <f>+COUNTIF(F498:AJ498,"－")</f>
        <v>0</v>
      </c>
      <c r="AR498" s="11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53"/>
        <v/>
      </c>
      <c r="AL499" s="32" t="str">
        <f t="shared" si="354"/>
        <v/>
      </c>
      <c r="AM499" s="32" t="str">
        <f t="shared" si="355"/>
        <v/>
      </c>
      <c r="AN499" s="143" t="str">
        <f t="shared" si="356"/>
        <v/>
      </c>
      <c r="AO499" s="252"/>
      <c r="AP499" s="66"/>
      <c r="AQ499" s="11">
        <f>+COUNTIF(F499:AJ499,"－")</f>
        <v>0</v>
      </c>
      <c r="AR499" s="11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53"/>
        <v/>
      </c>
      <c r="AL500" s="57" t="str">
        <f t="shared" si="354"/>
        <v/>
      </c>
      <c r="AM500" s="57" t="str">
        <f t="shared" si="355"/>
        <v/>
      </c>
      <c r="AN500" s="143" t="str">
        <f t="shared" si="356"/>
        <v/>
      </c>
      <c r="AO500" s="253"/>
      <c r="AP500" s="66"/>
      <c r="AQ500" s="11">
        <f>+COUNTIF(F500:AJ500,"－")</f>
        <v>0</v>
      </c>
      <c r="AR500" s="11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2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128"/>
      <c r="AM501" s="128"/>
      <c r="AN501" s="160" t="s">
        <v>54</v>
      </c>
      <c r="AO501" s="144" t="e">
        <f>IF(AO485&gt;=0.285,"OK","NG")</f>
        <v>#DIV/0!</v>
      </c>
      <c r="AP501" s="66"/>
      <c r="AQ501" s="128"/>
      <c r="AR501" s="128"/>
    </row>
    <row r="503" spans="2:44" hidden="1" x14ac:dyDescent="0.15">
      <c r="F503" s="64" t="e">
        <f>YEAR(F506)</f>
        <v>#VALUE!</v>
      </c>
      <c r="G503" s="64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57">F505+1</f>
        <v>#VALUE!</v>
      </c>
      <c r="H505" s="84" t="e">
        <f t="shared" si="357"/>
        <v>#VALUE!</v>
      </c>
      <c r="I505" s="84" t="e">
        <f t="shared" si="357"/>
        <v>#VALUE!</v>
      </c>
      <c r="J505" s="84" t="e">
        <f t="shared" si="357"/>
        <v>#VALUE!</v>
      </c>
      <c r="K505" s="84" t="e">
        <f t="shared" si="357"/>
        <v>#VALUE!</v>
      </c>
      <c r="L505" s="84" t="e">
        <f t="shared" si="357"/>
        <v>#VALUE!</v>
      </c>
      <c r="M505" s="84" t="e">
        <f t="shared" si="357"/>
        <v>#VALUE!</v>
      </c>
      <c r="N505" s="84" t="e">
        <f t="shared" si="357"/>
        <v>#VALUE!</v>
      </c>
      <c r="O505" s="84" t="e">
        <f t="shared" si="357"/>
        <v>#VALUE!</v>
      </c>
      <c r="P505" s="84" t="e">
        <f t="shared" si="357"/>
        <v>#VALUE!</v>
      </c>
      <c r="Q505" s="84" t="e">
        <f t="shared" si="357"/>
        <v>#VALUE!</v>
      </c>
      <c r="R505" s="84" t="e">
        <f t="shared" si="357"/>
        <v>#VALUE!</v>
      </c>
      <c r="S505" s="84" t="e">
        <f t="shared" si="357"/>
        <v>#VALUE!</v>
      </c>
      <c r="T505" s="84" t="e">
        <f t="shared" si="357"/>
        <v>#VALUE!</v>
      </c>
      <c r="U505" s="84" t="e">
        <f t="shared" si="357"/>
        <v>#VALUE!</v>
      </c>
      <c r="V505" s="84" t="e">
        <f t="shared" si="357"/>
        <v>#VALUE!</v>
      </c>
      <c r="W505" s="84" t="e">
        <f t="shared" si="357"/>
        <v>#VALUE!</v>
      </c>
      <c r="X505" s="84" t="e">
        <f t="shared" si="357"/>
        <v>#VALUE!</v>
      </c>
      <c r="Y505" s="84" t="e">
        <f t="shared" si="357"/>
        <v>#VALUE!</v>
      </c>
      <c r="Z505" s="84" t="e">
        <f t="shared" si="357"/>
        <v>#VALUE!</v>
      </c>
      <c r="AA505" s="84" t="e">
        <f t="shared" si="357"/>
        <v>#VALUE!</v>
      </c>
      <c r="AB505" s="84" t="e">
        <f t="shared" si="357"/>
        <v>#VALUE!</v>
      </c>
      <c r="AC505" s="84" t="e">
        <f t="shared" si="357"/>
        <v>#VALUE!</v>
      </c>
      <c r="AD505" s="84" t="e">
        <f t="shared" si="357"/>
        <v>#VALUE!</v>
      </c>
      <c r="AE505" s="84" t="e">
        <f t="shared" si="357"/>
        <v>#VALUE!</v>
      </c>
      <c r="AF505" s="84" t="e">
        <f t="shared" si="357"/>
        <v>#VALUE!</v>
      </c>
      <c r="AG505" s="84" t="e">
        <f t="shared" si="357"/>
        <v>#VALUE!</v>
      </c>
      <c r="AH505" s="84" t="e">
        <f t="shared" si="357"/>
        <v>#VALUE!</v>
      </c>
      <c r="AI505" s="84" t="e">
        <f t="shared" si="357"/>
        <v>#VALUE!</v>
      </c>
      <c r="AJ505" s="84" t="e">
        <f t="shared" si="357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58">IF(G505&gt;$F$7,"",IF(F506=EOMONTH(DATE($F503,$G503,1),0),"",IF(F506="","",F506+1)))</f>
        <v>#VALUE!</v>
      </c>
      <c r="H506" s="84" t="e">
        <f t="shared" si="358"/>
        <v>#VALUE!</v>
      </c>
      <c r="I506" s="84" t="e">
        <f t="shared" si="358"/>
        <v>#VALUE!</v>
      </c>
      <c r="J506" s="84" t="e">
        <f t="shared" si="358"/>
        <v>#VALUE!</v>
      </c>
      <c r="K506" s="84" t="e">
        <f t="shared" si="358"/>
        <v>#VALUE!</v>
      </c>
      <c r="L506" s="84" t="e">
        <f t="shared" si="358"/>
        <v>#VALUE!</v>
      </c>
      <c r="M506" s="84" t="e">
        <f t="shared" si="358"/>
        <v>#VALUE!</v>
      </c>
      <c r="N506" s="84" t="e">
        <f t="shared" si="358"/>
        <v>#VALUE!</v>
      </c>
      <c r="O506" s="84" t="e">
        <f t="shared" si="358"/>
        <v>#VALUE!</v>
      </c>
      <c r="P506" s="84" t="e">
        <f t="shared" si="358"/>
        <v>#VALUE!</v>
      </c>
      <c r="Q506" s="84" t="e">
        <f t="shared" si="358"/>
        <v>#VALUE!</v>
      </c>
      <c r="R506" s="84" t="e">
        <f t="shared" si="358"/>
        <v>#VALUE!</v>
      </c>
      <c r="S506" s="84" t="e">
        <f t="shared" si="358"/>
        <v>#VALUE!</v>
      </c>
      <c r="T506" s="84" t="e">
        <f t="shared" si="358"/>
        <v>#VALUE!</v>
      </c>
      <c r="U506" s="84" t="e">
        <f t="shared" si="358"/>
        <v>#VALUE!</v>
      </c>
      <c r="V506" s="84" t="e">
        <f t="shared" si="358"/>
        <v>#VALUE!</v>
      </c>
      <c r="W506" s="84" t="e">
        <f t="shared" si="358"/>
        <v>#VALUE!</v>
      </c>
      <c r="X506" s="84" t="e">
        <f t="shared" si="358"/>
        <v>#VALUE!</v>
      </c>
      <c r="Y506" s="84" t="e">
        <f t="shared" si="358"/>
        <v>#VALUE!</v>
      </c>
      <c r="Z506" s="84" t="e">
        <f t="shared" si="358"/>
        <v>#VALUE!</v>
      </c>
      <c r="AA506" s="84" t="e">
        <f t="shared" si="358"/>
        <v>#VALUE!</v>
      </c>
      <c r="AB506" s="84" t="e">
        <f t="shared" si="358"/>
        <v>#VALUE!</v>
      </c>
      <c r="AC506" s="84" t="e">
        <f t="shared" si="358"/>
        <v>#VALUE!</v>
      </c>
      <c r="AD506" s="84" t="e">
        <f t="shared" si="358"/>
        <v>#VALUE!</v>
      </c>
      <c r="AE506" s="84" t="e">
        <f t="shared" si="358"/>
        <v>#VALUE!</v>
      </c>
      <c r="AF506" s="84" t="e">
        <f t="shared" si="358"/>
        <v>#VALUE!</v>
      </c>
      <c r="AG506" s="84" t="e">
        <f t="shared" si="358"/>
        <v>#VALUE!</v>
      </c>
      <c r="AH506" s="84" t="e">
        <f t="shared" si="358"/>
        <v>#VALUE!</v>
      </c>
      <c r="AI506" s="84" t="e">
        <f t="shared" si="358"/>
        <v>#VALUE!</v>
      </c>
      <c r="AJ506" s="84" t="e">
        <f t="shared" si="358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9">IFERROR(TEXT(WEEKDAY(+G506),"aaa"),"")</f>
        <v/>
      </c>
      <c r="H507" s="85" t="str">
        <f t="shared" si="359"/>
        <v/>
      </c>
      <c r="I507" s="85" t="str">
        <f t="shared" si="359"/>
        <v/>
      </c>
      <c r="J507" s="85" t="str">
        <f t="shared" si="359"/>
        <v/>
      </c>
      <c r="K507" s="85" t="str">
        <f t="shared" si="359"/>
        <v/>
      </c>
      <c r="L507" s="85" t="str">
        <f t="shared" si="359"/>
        <v/>
      </c>
      <c r="M507" s="85" t="str">
        <f t="shared" si="359"/>
        <v/>
      </c>
      <c r="N507" s="85" t="str">
        <f t="shared" si="359"/>
        <v/>
      </c>
      <c r="O507" s="85" t="str">
        <f t="shared" si="359"/>
        <v/>
      </c>
      <c r="P507" s="85" t="str">
        <f t="shared" si="359"/>
        <v/>
      </c>
      <c r="Q507" s="85" t="str">
        <f t="shared" si="359"/>
        <v/>
      </c>
      <c r="R507" s="85" t="str">
        <f t="shared" si="359"/>
        <v/>
      </c>
      <c r="S507" s="85" t="str">
        <f t="shared" si="359"/>
        <v/>
      </c>
      <c r="T507" s="85" t="str">
        <f t="shared" si="359"/>
        <v/>
      </c>
      <c r="U507" s="85" t="str">
        <f t="shared" si="359"/>
        <v/>
      </c>
      <c r="V507" s="85" t="str">
        <f t="shared" si="359"/>
        <v/>
      </c>
      <c r="W507" s="85" t="str">
        <f t="shared" si="359"/>
        <v/>
      </c>
      <c r="X507" s="85" t="str">
        <f t="shared" si="359"/>
        <v/>
      </c>
      <c r="Y507" s="85" t="str">
        <f t="shared" si="359"/>
        <v/>
      </c>
      <c r="Z507" s="85" t="str">
        <f t="shared" si="359"/>
        <v/>
      </c>
      <c r="AA507" s="85" t="str">
        <f t="shared" si="359"/>
        <v/>
      </c>
      <c r="AB507" s="85" t="str">
        <f t="shared" si="359"/>
        <v/>
      </c>
      <c r="AC507" s="85" t="str">
        <f t="shared" si="359"/>
        <v/>
      </c>
      <c r="AD507" s="85" t="str">
        <f t="shared" si="359"/>
        <v/>
      </c>
      <c r="AE507" s="85" t="str">
        <f t="shared" si="359"/>
        <v/>
      </c>
      <c r="AF507" s="85" t="str">
        <f t="shared" si="359"/>
        <v/>
      </c>
      <c r="AG507" s="85" t="str">
        <f t="shared" si="359"/>
        <v/>
      </c>
      <c r="AH507" s="85" t="str">
        <f t="shared" si="359"/>
        <v/>
      </c>
      <c r="AI507" s="85" t="str">
        <f t="shared" si="359"/>
        <v/>
      </c>
      <c r="AJ507" s="85" t="str">
        <f t="shared" si="359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59" t="s">
        <v>37</v>
      </c>
      <c r="AO508" s="170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1">
        <f>+COUNTIF(F509:AJ509,"－")</f>
        <v>0</v>
      </c>
      <c r="AR509" s="11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60">IF(D510="","",COUNT($F$506:$AJ$506)-AL510)</f>
        <v>0</v>
      </c>
      <c r="AL510" s="32">
        <f t="shared" ref="AL510:AL514" si="361">IF(D510="","",AQ510+AR510)</f>
        <v>0</v>
      </c>
      <c r="AM510" s="32">
        <f t="shared" ref="AM510:AM514" si="362">IF(D510="","",COUNTIF(F510:AJ510,"休"))</f>
        <v>0</v>
      </c>
      <c r="AN510" s="143" t="str">
        <f t="shared" ref="AN510:AN514" si="363">IF(D510="","",IFERROR(ROUND(AM510/AK510,3),""))</f>
        <v/>
      </c>
      <c r="AO510" s="252"/>
      <c r="AP510" s="66"/>
      <c r="AQ510" s="11">
        <f>+COUNTIF(F510:AJ510,"－")</f>
        <v>0</v>
      </c>
      <c r="AR510" s="11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60"/>
        <v>0</v>
      </c>
      <c r="AL511" s="32">
        <f t="shared" si="361"/>
        <v>0</v>
      </c>
      <c r="AM511" s="32">
        <f t="shared" si="362"/>
        <v>0</v>
      </c>
      <c r="AN511" s="143" t="str">
        <f t="shared" si="363"/>
        <v/>
      </c>
      <c r="AO511" s="252"/>
      <c r="AP511" s="66"/>
      <c r="AQ511" s="11">
        <f>+COUNTIF(F511:AJ511,"－")</f>
        <v>0</v>
      </c>
      <c r="AR511" s="11">
        <f t="shared" ref="AR511:AR514" si="364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20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60"/>
        <v>0</v>
      </c>
      <c r="AL512" s="32">
        <f t="shared" si="361"/>
        <v>0</v>
      </c>
      <c r="AM512" s="32">
        <f t="shared" si="362"/>
        <v>0</v>
      </c>
      <c r="AN512" s="143" t="str">
        <f t="shared" si="363"/>
        <v/>
      </c>
      <c r="AO512" s="252"/>
      <c r="AP512" s="66"/>
      <c r="AQ512" s="11">
        <f>+COUNTIF(F512:AJ512,"－")</f>
        <v>0</v>
      </c>
      <c r="AR512" s="11">
        <f t="shared" si="364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60"/>
        <v>0</v>
      </c>
      <c r="AL513" s="32">
        <f t="shared" si="361"/>
        <v>0</v>
      </c>
      <c r="AM513" s="32">
        <f t="shared" si="362"/>
        <v>0</v>
      </c>
      <c r="AN513" s="143" t="str">
        <f t="shared" si="363"/>
        <v/>
      </c>
      <c r="AO513" s="252"/>
      <c r="AP513" s="66"/>
      <c r="AQ513" s="11">
        <f t="shared" ref="AQ513:AQ514" si="365">+COUNTIF(F513:AJ513,"－")</f>
        <v>0</v>
      </c>
      <c r="AR513" s="11">
        <f t="shared" si="364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60"/>
        <v>0</v>
      </c>
      <c r="AL514" s="32">
        <f t="shared" si="361"/>
        <v>0</v>
      </c>
      <c r="AM514" s="57">
        <f t="shared" si="362"/>
        <v>0</v>
      </c>
      <c r="AN514" s="143" t="str">
        <f t="shared" si="363"/>
        <v/>
      </c>
      <c r="AO514" s="252"/>
      <c r="AP514" s="66"/>
      <c r="AQ514" s="11">
        <f t="shared" si="365"/>
        <v>0</v>
      </c>
      <c r="AR514" s="11">
        <f t="shared" si="364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63</v>
      </c>
      <c r="G515" s="48" t="s">
        <v>63</v>
      </c>
      <c r="H515" s="48" t="s">
        <v>63</v>
      </c>
      <c r="I515" s="48" t="s">
        <v>63</v>
      </c>
      <c r="J515" s="48" t="s">
        <v>63</v>
      </c>
      <c r="K515" s="48" t="s">
        <v>63</v>
      </c>
      <c r="L515" s="48" t="s">
        <v>63</v>
      </c>
      <c r="M515" s="48" t="s">
        <v>63</v>
      </c>
      <c r="N515" s="48" t="s">
        <v>63</v>
      </c>
      <c r="O515" s="48" t="s">
        <v>63</v>
      </c>
      <c r="P515" s="48" t="s">
        <v>63</v>
      </c>
      <c r="Q515" s="48" t="s">
        <v>63</v>
      </c>
      <c r="R515" s="48" t="s">
        <v>63</v>
      </c>
      <c r="S515" s="48" t="s">
        <v>63</v>
      </c>
      <c r="T515" s="48" t="s">
        <v>63</v>
      </c>
      <c r="U515" s="48" t="s">
        <v>63</v>
      </c>
      <c r="V515" s="48" t="s">
        <v>63</v>
      </c>
      <c r="W515" s="48" t="s">
        <v>63</v>
      </c>
      <c r="X515" s="48" t="s">
        <v>63</v>
      </c>
      <c r="Y515" s="48" t="s">
        <v>63</v>
      </c>
      <c r="Z515" s="48" t="s">
        <v>63</v>
      </c>
      <c r="AA515" s="48" t="s">
        <v>63</v>
      </c>
      <c r="AB515" s="48" t="s">
        <v>63</v>
      </c>
      <c r="AC515" s="48" t="s">
        <v>63</v>
      </c>
      <c r="AD515" s="48" t="s">
        <v>63</v>
      </c>
      <c r="AE515" s="48" t="s">
        <v>63</v>
      </c>
      <c r="AF515" s="48" t="s">
        <v>63</v>
      </c>
      <c r="AG515" s="48" t="s">
        <v>63</v>
      </c>
      <c r="AH515" s="48" t="s">
        <v>63</v>
      </c>
      <c r="AI515" s="48" t="s">
        <v>63</v>
      </c>
      <c r="AJ515" s="137" t="s">
        <v>63</v>
      </c>
      <c r="AK515" s="17"/>
      <c r="AL515" s="164"/>
      <c r="AM515" s="165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1">
        <f>+COUNTIF(F516:AJ516,"－")</f>
        <v>0</v>
      </c>
      <c r="AR516" s="11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66">IF(D517="","",COUNT($F$506:$AJ$506)-AL517)</f>
        <v>0</v>
      </c>
      <c r="AL517" s="32">
        <f t="shared" ref="AL517:AL519" si="367">IF(D517="","",AQ517+AR517)</f>
        <v>0</v>
      </c>
      <c r="AM517" s="32">
        <f t="shared" ref="AM517:AM519" si="368">IF(D517="","",COUNTIF(F517:AJ517,"休"))</f>
        <v>0</v>
      </c>
      <c r="AN517" s="143" t="str">
        <f t="shared" ref="AN517:AN519" si="369">IF(D517="","",IFERROR(ROUND(AM517/AK517,3),""))</f>
        <v/>
      </c>
      <c r="AO517" s="252"/>
      <c r="AP517" s="66"/>
      <c r="AQ517" s="11">
        <f>+COUNTIF(F517:AJ517,"－")</f>
        <v>0</v>
      </c>
      <c r="AR517" s="11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66"/>
        <v/>
      </c>
      <c r="AL518" s="32" t="str">
        <f t="shared" si="367"/>
        <v/>
      </c>
      <c r="AM518" s="32" t="str">
        <f t="shared" si="368"/>
        <v/>
      </c>
      <c r="AN518" s="143" t="str">
        <f t="shared" si="369"/>
        <v/>
      </c>
      <c r="AO518" s="252"/>
      <c r="AP518" s="66"/>
      <c r="AQ518" s="11">
        <f>+COUNTIF(F518:AJ518,"－")</f>
        <v>0</v>
      </c>
      <c r="AR518" s="11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66"/>
        <v/>
      </c>
      <c r="AL519" s="32" t="str">
        <f t="shared" si="367"/>
        <v/>
      </c>
      <c r="AM519" s="32" t="str">
        <f t="shared" si="368"/>
        <v/>
      </c>
      <c r="AN519" s="143" t="str">
        <f t="shared" si="369"/>
        <v/>
      </c>
      <c r="AO519" s="252"/>
      <c r="AP519" s="66"/>
      <c r="AQ519" s="11">
        <f>+COUNTIF(F519:AJ519,"－")</f>
        <v>0</v>
      </c>
      <c r="AR519" s="11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64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1">
        <f>+COUNTIF(F521:AJ521,"－")</f>
        <v>0</v>
      </c>
      <c r="AR521" s="11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70">IF(D522="","",COUNT($F$506:$AJ$506)-AL522)</f>
        <v/>
      </c>
      <c r="AL522" s="32" t="str">
        <f t="shared" ref="AL522:AL524" si="371">IF(D522="","",AQ522+AR522)</f>
        <v/>
      </c>
      <c r="AM522" s="32" t="str">
        <f t="shared" ref="AM522:AM524" si="372">IF(D522="","",COUNTIF(F522:AJ522,"休"))</f>
        <v/>
      </c>
      <c r="AN522" s="143" t="str">
        <f t="shared" ref="AN522:AN524" si="373">IF(D522="","",IFERROR(ROUND(AM522/AK522,3),""))</f>
        <v/>
      </c>
      <c r="AO522" s="252"/>
      <c r="AP522" s="66"/>
      <c r="AQ522" s="11">
        <f>+COUNTIF(F522:AJ522,"－")</f>
        <v>0</v>
      </c>
      <c r="AR522" s="11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70"/>
        <v/>
      </c>
      <c r="AL523" s="32" t="str">
        <f t="shared" si="371"/>
        <v/>
      </c>
      <c r="AM523" s="32" t="str">
        <f t="shared" si="372"/>
        <v/>
      </c>
      <c r="AN523" s="143" t="str">
        <f t="shared" si="373"/>
        <v/>
      </c>
      <c r="AO523" s="252"/>
      <c r="AP523" s="66"/>
      <c r="AQ523" s="11">
        <f>+COUNTIF(F523:AJ523,"－")</f>
        <v>0</v>
      </c>
      <c r="AR523" s="11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70"/>
        <v/>
      </c>
      <c r="AL524" s="57" t="str">
        <f t="shared" si="371"/>
        <v/>
      </c>
      <c r="AM524" s="57" t="str">
        <f t="shared" si="372"/>
        <v/>
      </c>
      <c r="AN524" s="143" t="str">
        <f t="shared" si="373"/>
        <v/>
      </c>
      <c r="AO524" s="253"/>
      <c r="AP524" s="66"/>
      <c r="AQ524" s="11">
        <f>+COUNTIF(F524:AJ524,"－")</f>
        <v>0</v>
      </c>
      <c r="AR524" s="11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24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127" t="s">
        <v>18</v>
      </c>
      <c r="F527" s="128"/>
      <c r="G527" s="128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128" t="s">
        <v>29</v>
      </c>
      <c r="F529" s="128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128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25"/>
      <c r="F531" s="125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F9:H9"/>
    <mergeCell ref="AF530:AJ530"/>
    <mergeCell ref="AM2:AO2"/>
    <mergeCell ref="G530:J530"/>
    <mergeCell ref="L530:O530"/>
    <mergeCell ref="Q530:T530"/>
    <mergeCell ref="V530:Y530"/>
    <mergeCell ref="AA530:AD530"/>
    <mergeCell ref="AO509:AO524"/>
    <mergeCell ref="G528:J528"/>
    <mergeCell ref="L528:O528"/>
    <mergeCell ref="Q528:T528"/>
    <mergeCell ref="V528:Y528"/>
    <mergeCell ref="AA528:AD528"/>
    <mergeCell ref="AO461:AO476"/>
    <mergeCell ref="AN480:AN483"/>
    <mergeCell ref="AO480:AO483"/>
    <mergeCell ref="AO485:AO500"/>
    <mergeCell ref="AN504:AN507"/>
    <mergeCell ref="AO504:AO507"/>
    <mergeCell ref="AO413:AO428"/>
    <mergeCell ref="AN432:AN435"/>
    <mergeCell ref="AO432:AO435"/>
    <mergeCell ref="AO437:AO452"/>
    <mergeCell ref="AO365:AO380"/>
    <mergeCell ref="AN384:AN387"/>
    <mergeCell ref="AO384:AO387"/>
    <mergeCell ref="AO389:AO404"/>
    <mergeCell ref="AN408:AN411"/>
    <mergeCell ref="AO408:AO411"/>
    <mergeCell ref="AO317:AO332"/>
    <mergeCell ref="AN336:AN339"/>
    <mergeCell ref="AO336:AO339"/>
    <mergeCell ref="AO341:AO356"/>
    <mergeCell ref="AN360:AN363"/>
    <mergeCell ref="AO360:AO363"/>
    <mergeCell ref="AO269:AO284"/>
    <mergeCell ref="AN288:AN291"/>
    <mergeCell ref="AO288:AO291"/>
    <mergeCell ref="AO293:AO308"/>
    <mergeCell ref="AN312:AN315"/>
    <mergeCell ref="AO312:AO315"/>
    <mergeCell ref="AO221:AO236"/>
    <mergeCell ref="AN240:AN243"/>
    <mergeCell ref="AO240:AO243"/>
    <mergeCell ref="AO245:AO260"/>
    <mergeCell ref="AN264:AN267"/>
    <mergeCell ref="AO264:AO267"/>
    <mergeCell ref="AO173:AO188"/>
    <mergeCell ref="AN192:AN195"/>
    <mergeCell ref="AO192:AO195"/>
    <mergeCell ref="AO197:AO212"/>
    <mergeCell ref="AN216:AN219"/>
    <mergeCell ref="AO216:AO219"/>
    <mergeCell ref="AO125:AO140"/>
    <mergeCell ref="AN144:AN147"/>
    <mergeCell ref="AO144:AO147"/>
    <mergeCell ref="AO149:AO164"/>
    <mergeCell ref="AN168:AN171"/>
    <mergeCell ref="AO168:AO171"/>
    <mergeCell ref="AA5:AB7"/>
    <mergeCell ref="AC5:AF7"/>
    <mergeCell ref="AO77:AO92"/>
    <mergeCell ref="AN96:AN99"/>
    <mergeCell ref="AO96:AO99"/>
    <mergeCell ref="AO101:AO116"/>
    <mergeCell ref="AN120:AN123"/>
    <mergeCell ref="AO120:AO123"/>
    <mergeCell ref="P5:T6"/>
    <mergeCell ref="P7:T8"/>
    <mergeCell ref="U5:X6"/>
    <mergeCell ref="U7:X8"/>
    <mergeCell ref="AG5:AJ7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A8:AB13"/>
    <mergeCell ref="B9:C9"/>
    <mergeCell ref="AO24:AO27"/>
    <mergeCell ref="AO29:AO44"/>
    <mergeCell ref="AO8:AO21"/>
    <mergeCell ref="AM4:AO4"/>
    <mergeCell ref="AK5:AK6"/>
    <mergeCell ref="AL5:AL6"/>
    <mergeCell ref="AM5:AM6"/>
    <mergeCell ref="AN5:AN6"/>
    <mergeCell ref="AO5:AO6"/>
    <mergeCell ref="B24:D27"/>
    <mergeCell ref="F5:M5"/>
    <mergeCell ref="F6:I6"/>
    <mergeCell ref="F7:I7"/>
    <mergeCell ref="AG20:AJ20"/>
    <mergeCell ref="AG21:AJ21"/>
    <mergeCell ref="AA14:AB21"/>
    <mergeCell ref="AC8:AF13"/>
    <mergeCell ref="AC14:AF17"/>
    <mergeCell ref="AC18:AF21"/>
    <mergeCell ref="AG8:AJ8"/>
    <mergeCell ref="AG9:AJ9"/>
    <mergeCell ref="AG10:AJ10"/>
    <mergeCell ref="AG11:AJ11"/>
    <mergeCell ref="AM504:AM508"/>
    <mergeCell ref="AQ504:AQ508"/>
    <mergeCell ref="AR504:AR508"/>
    <mergeCell ref="AM432:AM436"/>
    <mergeCell ref="AQ432:AQ436"/>
    <mergeCell ref="AR432:AR436"/>
    <mergeCell ref="AK456:AK460"/>
    <mergeCell ref="AL456:AL460"/>
    <mergeCell ref="AM456:AM460"/>
    <mergeCell ref="AQ456:AQ460"/>
    <mergeCell ref="AR456:AR460"/>
    <mergeCell ref="AN456:AN459"/>
    <mergeCell ref="AO456:AO459"/>
    <mergeCell ref="AM384:AM388"/>
    <mergeCell ref="AQ384:AQ388"/>
    <mergeCell ref="AR384:AR388"/>
    <mergeCell ref="AK408:AK412"/>
    <mergeCell ref="AL408:AL412"/>
    <mergeCell ref="AM408:AM412"/>
    <mergeCell ref="AQ408:AQ412"/>
    <mergeCell ref="AR408:AR412"/>
    <mergeCell ref="AM480:AM484"/>
    <mergeCell ref="AQ480:AQ484"/>
    <mergeCell ref="AR480:AR484"/>
    <mergeCell ref="AM336:AM340"/>
    <mergeCell ref="AQ336:AQ340"/>
    <mergeCell ref="AR336:AR340"/>
    <mergeCell ref="AK360:AK364"/>
    <mergeCell ref="AL360:AL364"/>
    <mergeCell ref="AM360:AM364"/>
    <mergeCell ref="AQ360:AQ364"/>
    <mergeCell ref="AR360:AR364"/>
    <mergeCell ref="AM288:AM292"/>
    <mergeCell ref="AQ288:AQ292"/>
    <mergeCell ref="AR288:AR292"/>
    <mergeCell ref="AK312:AK316"/>
    <mergeCell ref="AL312:AL316"/>
    <mergeCell ref="AM312:AM316"/>
    <mergeCell ref="AQ312:AQ316"/>
    <mergeCell ref="AR312:AR316"/>
    <mergeCell ref="AM240:AM244"/>
    <mergeCell ref="AQ240:AQ244"/>
    <mergeCell ref="AR240:AR244"/>
    <mergeCell ref="AK264:AK268"/>
    <mergeCell ref="AL264:AL268"/>
    <mergeCell ref="AM264:AM268"/>
    <mergeCell ref="AQ264:AQ268"/>
    <mergeCell ref="AR264:AR268"/>
    <mergeCell ref="AM192:AM196"/>
    <mergeCell ref="AQ192:AQ196"/>
    <mergeCell ref="AR192:AR196"/>
    <mergeCell ref="AK216:AK220"/>
    <mergeCell ref="AL216:AL220"/>
    <mergeCell ref="AM216:AM220"/>
    <mergeCell ref="AQ216:AQ220"/>
    <mergeCell ref="AR216:AR220"/>
    <mergeCell ref="AM144:AM148"/>
    <mergeCell ref="AQ144:AQ148"/>
    <mergeCell ref="AR144:AR148"/>
    <mergeCell ref="AK168:AK172"/>
    <mergeCell ref="AL168:AL172"/>
    <mergeCell ref="AM168:AM172"/>
    <mergeCell ref="AQ168:AQ172"/>
    <mergeCell ref="AR168:AR172"/>
    <mergeCell ref="AM96:AM100"/>
    <mergeCell ref="AQ96:AQ100"/>
    <mergeCell ref="AR96:AR100"/>
    <mergeCell ref="AK120:AK124"/>
    <mergeCell ref="AL120:AL124"/>
    <mergeCell ref="AM120:AM124"/>
    <mergeCell ref="AQ120:AQ124"/>
    <mergeCell ref="AR120:AR124"/>
    <mergeCell ref="AL96:AL100"/>
    <mergeCell ref="AK144:AK148"/>
    <mergeCell ref="AL144:AL148"/>
    <mergeCell ref="AQ48:AQ52"/>
    <mergeCell ref="AR48:AR52"/>
    <mergeCell ref="AK72:AK76"/>
    <mergeCell ref="AL72:AL76"/>
    <mergeCell ref="AM72:AM76"/>
    <mergeCell ref="AQ72:AQ76"/>
    <mergeCell ref="AR72:AR76"/>
    <mergeCell ref="AN48:AN51"/>
    <mergeCell ref="AO48:AO51"/>
    <mergeCell ref="AO53:AO68"/>
    <mergeCell ref="AK48:AK51"/>
    <mergeCell ref="AL48:AL51"/>
    <mergeCell ref="AM48:AM51"/>
    <mergeCell ref="AN72:AN75"/>
    <mergeCell ref="AO72:AO75"/>
    <mergeCell ref="B515:B524"/>
    <mergeCell ref="C515:C519"/>
    <mergeCell ref="C520:C524"/>
    <mergeCell ref="B48:D51"/>
    <mergeCell ref="B72:D75"/>
    <mergeCell ref="B96:D99"/>
    <mergeCell ref="B120:D123"/>
    <mergeCell ref="B144:D147"/>
    <mergeCell ref="B168:D171"/>
    <mergeCell ref="B192:D195"/>
    <mergeCell ref="B216:D219"/>
    <mergeCell ref="B240:D243"/>
    <mergeCell ref="B264:D267"/>
    <mergeCell ref="B288:D291"/>
    <mergeCell ref="B312:D315"/>
    <mergeCell ref="B336:D339"/>
    <mergeCell ref="B491:B500"/>
    <mergeCell ref="C491:C495"/>
    <mergeCell ref="C496:C500"/>
    <mergeCell ref="B509:B514"/>
    <mergeCell ref="C509:C514"/>
    <mergeCell ref="B504:D507"/>
    <mergeCell ref="B467:B476"/>
    <mergeCell ref="C467:C471"/>
    <mergeCell ref="C472:C476"/>
    <mergeCell ref="B485:B490"/>
    <mergeCell ref="C485:C490"/>
    <mergeCell ref="B480:D483"/>
    <mergeCell ref="B443:B452"/>
    <mergeCell ref="C443:C447"/>
    <mergeCell ref="C448:C452"/>
    <mergeCell ref="B461:B466"/>
    <mergeCell ref="C461:C466"/>
    <mergeCell ref="B456:D459"/>
    <mergeCell ref="B419:B428"/>
    <mergeCell ref="C419:C423"/>
    <mergeCell ref="C424:C428"/>
    <mergeCell ref="B437:B442"/>
    <mergeCell ref="C437:C442"/>
    <mergeCell ref="B432:D435"/>
    <mergeCell ref="B395:B404"/>
    <mergeCell ref="C395:C399"/>
    <mergeCell ref="C400:C404"/>
    <mergeCell ref="B413:B418"/>
    <mergeCell ref="C413:C418"/>
    <mergeCell ref="B408:D411"/>
    <mergeCell ref="B371:B380"/>
    <mergeCell ref="C371:C375"/>
    <mergeCell ref="C376:C380"/>
    <mergeCell ref="B389:B394"/>
    <mergeCell ref="C389:C394"/>
    <mergeCell ref="B384:D387"/>
    <mergeCell ref="B347:B356"/>
    <mergeCell ref="C347:C351"/>
    <mergeCell ref="C352:C356"/>
    <mergeCell ref="B365:B370"/>
    <mergeCell ref="C365:C370"/>
    <mergeCell ref="B360:D363"/>
    <mergeCell ref="B323:B332"/>
    <mergeCell ref="C323:C327"/>
    <mergeCell ref="C328:C332"/>
    <mergeCell ref="B341:B346"/>
    <mergeCell ref="C341:C346"/>
    <mergeCell ref="B299:B308"/>
    <mergeCell ref="C299:C303"/>
    <mergeCell ref="C304:C308"/>
    <mergeCell ref="B317:B322"/>
    <mergeCell ref="C317:C322"/>
    <mergeCell ref="B275:B284"/>
    <mergeCell ref="C275:C279"/>
    <mergeCell ref="C280:C284"/>
    <mergeCell ref="B293:B298"/>
    <mergeCell ref="C293:C298"/>
    <mergeCell ref="B251:B260"/>
    <mergeCell ref="C251:C255"/>
    <mergeCell ref="C256:C260"/>
    <mergeCell ref="B269:B274"/>
    <mergeCell ref="C269:C274"/>
    <mergeCell ref="B227:B236"/>
    <mergeCell ref="C227:C231"/>
    <mergeCell ref="C232:C236"/>
    <mergeCell ref="B245:B250"/>
    <mergeCell ref="C245:C250"/>
    <mergeCell ref="B203:B212"/>
    <mergeCell ref="C203:C207"/>
    <mergeCell ref="C208:C212"/>
    <mergeCell ref="B221:B226"/>
    <mergeCell ref="C221:C226"/>
    <mergeCell ref="B179:B188"/>
    <mergeCell ref="C179:C183"/>
    <mergeCell ref="C184:C188"/>
    <mergeCell ref="B197:B202"/>
    <mergeCell ref="C197:C202"/>
    <mergeCell ref="B155:B164"/>
    <mergeCell ref="C155:C159"/>
    <mergeCell ref="C160:C164"/>
    <mergeCell ref="B173:B178"/>
    <mergeCell ref="C173:C178"/>
    <mergeCell ref="B131:B140"/>
    <mergeCell ref="C131:C135"/>
    <mergeCell ref="C136:C140"/>
    <mergeCell ref="B149:B154"/>
    <mergeCell ref="C149:C154"/>
    <mergeCell ref="B107:B116"/>
    <mergeCell ref="C107:C111"/>
    <mergeCell ref="C112:C116"/>
    <mergeCell ref="B125:B130"/>
    <mergeCell ref="C125:C130"/>
    <mergeCell ref="B83:B92"/>
    <mergeCell ref="C83:C87"/>
    <mergeCell ref="C88:C92"/>
    <mergeCell ref="B101:B106"/>
    <mergeCell ref="C101:C106"/>
    <mergeCell ref="A28:A29"/>
    <mergeCell ref="A35:A36"/>
    <mergeCell ref="A40:A41"/>
    <mergeCell ref="B77:B82"/>
    <mergeCell ref="C77:C82"/>
    <mergeCell ref="B29:B34"/>
    <mergeCell ref="C29:C34"/>
    <mergeCell ref="C35:C39"/>
    <mergeCell ref="C40:C44"/>
    <mergeCell ref="B35:B44"/>
    <mergeCell ref="B53:B58"/>
    <mergeCell ref="C53:C58"/>
    <mergeCell ref="B59:B68"/>
    <mergeCell ref="C59:C63"/>
    <mergeCell ref="C64:C68"/>
    <mergeCell ref="AQ24:AQ28"/>
    <mergeCell ref="AR24:AR28"/>
    <mergeCell ref="F24:AJ24"/>
    <mergeCell ref="AK24:AK27"/>
    <mergeCell ref="AL24:AL27"/>
    <mergeCell ref="AM24:AM27"/>
    <mergeCell ref="AN24:AN27"/>
    <mergeCell ref="F408:AJ408"/>
    <mergeCell ref="F432:AJ432"/>
    <mergeCell ref="F168:AJ168"/>
    <mergeCell ref="F192:AJ192"/>
    <mergeCell ref="F216:AJ216"/>
    <mergeCell ref="F240:AJ240"/>
    <mergeCell ref="F264:AJ264"/>
    <mergeCell ref="AK192:AK196"/>
    <mergeCell ref="AL192:AL196"/>
    <mergeCell ref="AK240:AK244"/>
    <mergeCell ref="AL240:AL244"/>
    <mergeCell ref="F48:AJ48"/>
    <mergeCell ref="F72:AJ72"/>
    <mergeCell ref="F96:AJ96"/>
    <mergeCell ref="F120:AJ120"/>
    <mergeCell ref="F144:AJ144"/>
    <mergeCell ref="AK96:AK100"/>
    <mergeCell ref="F456:AJ456"/>
    <mergeCell ref="F480:AJ480"/>
    <mergeCell ref="F504:AJ504"/>
    <mergeCell ref="AK432:AK436"/>
    <mergeCell ref="AL432:AL436"/>
    <mergeCell ref="AK480:AK484"/>
    <mergeCell ref="AL480:AL484"/>
    <mergeCell ref="F288:AJ288"/>
    <mergeCell ref="F312:AJ312"/>
    <mergeCell ref="F336:AJ336"/>
    <mergeCell ref="F360:AJ360"/>
    <mergeCell ref="F384:AJ384"/>
    <mergeCell ref="AK288:AK292"/>
    <mergeCell ref="AL288:AL292"/>
    <mergeCell ref="AK336:AK340"/>
    <mergeCell ref="AL336:AL340"/>
    <mergeCell ref="AK384:AK388"/>
    <mergeCell ref="AL384:AL388"/>
    <mergeCell ref="AK504:AK508"/>
    <mergeCell ref="AL504:AL508"/>
  </mergeCells>
  <phoneticPr fontId="2"/>
  <conditionalFormatting sqref="F26:AJ27">
    <cfRule type="expression" dxfId="3303" priority="4473">
      <formula>WEEKDAY(F$26)=7</formula>
    </cfRule>
    <cfRule type="expression" dxfId="3302" priority="4474">
      <formula>WEEKDAY(F$26)=1</formula>
    </cfRule>
  </conditionalFormatting>
  <conditionalFormatting sqref="F50:AJ51">
    <cfRule type="expression" dxfId="3301" priority="4470">
      <formula>WEEKDAY(F$50)=7</formula>
    </cfRule>
    <cfRule type="expression" dxfId="3300" priority="4471">
      <formula>WEEKDAY(F$50)=1</formula>
    </cfRule>
  </conditionalFormatting>
  <conditionalFormatting sqref="F74:AJ75">
    <cfRule type="expression" dxfId="3299" priority="4468">
      <formula>WEEKDAY(F$74)=7</formula>
    </cfRule>
    <cfRule type="expression" dxfId="3298" priority="4469">
      <formula>WEEKDAY(F$74)=1</formula>
    </cfRule>
  </conditionalFormatting>
  <conditionalFormatting sqref="F98:AJ99">
    <cfRule type="expression" dxfId="3297" priority="4466">
      <formula>WEEKDAY(F$98)=7</formula>
    </cfRule>
    <cfRule type="expression" dxfId="3296" priority="4467">
      <formula>WEEKDAY(F$98)=1</formula>
    </cfRule>
  </conditionalFormatting>
  <conditionalFormatting sqref="F122:AJ123">
    <cfRule type="expression" dxfId="3295" priority="4464">
      <formula>WEEKDAY(F$122)=7</formula>
    </cfRule>
    <cfRule type="expression" dxfId="3294" priority="4465">
      <formula>WEEKDAY(F$122)=1</formula>
    </cfRule>
  </conditionalFormatting>
  <conditionalFormatting sqref="F146:AJ147">
    <cfRule type="expression" dxfId="3293" priority="4462">
      <formula>WEEKDAY(F$146)=7</formula>
    </cfRule>
    <cfRule type="expression" dxfId="3292" priority="4463">
      <formula>WEEKDAY(F$146)=1</formula>
    </cfRule>
  </conditionalFormatting>
  <conditionalFormatting sqref="F170:AJ171">
    <cfRule type="expression" dxfId="3291" priority="4460">
      <formula>WEEKDAY(F$170)=7</formula>
    </cfRule>
    <cfRule type="expression" dxfId="3290" priority="4461">
      <formula>WEEKDAY(F$170)=1</formula>
    </cfRule>
  </conditionalFormatting>
  <conditionalFormatting sqref="F194:AJ195">
    <cfRule type="expression" dxfId="3289" priority="4458">
      <formula>WEEKDAY(F$194)=7</formula>
    </cfRule>
    <cfRule type="expression" dxfId="3288" priority="4459">
      <formula>WEEKDAY(F$194)=1</formula>
    </cfRule>
  </conditionalFormatting>
  <conditionalFormatting sqref="F218:AJ219">
    <cfRule type="expression" dxfId="3287" priority="4456">
      <formula>WEEKDAY(F$218)=7</formula>
    </cfRule>
    <cfRule type="expression" dxfId="3286" priority="4457">
      <formula>WEEKDAY(F$218)=1</formula>
    </cfRule>
  </conditionalFormatting>
  <conditionalFormatting sqref="F242:AJ243">
    <cfRule type="expression" dxfId="3285" priority="4454">
      <formula>WEEKDAY(F$242)=7</formula>
    </cfRule>
    <cfRule type="expression" dxfId="3284" priority="4455">
      <formula>WEEKDAY(F$242)=1</formula>
    </cfRule>
  </conditionalFormatting>
  <conditionalFormatting sqref="F266:AJ267">
    <cfRule type="expression" dxfId="3283" priority="4452">
      <formula>WEEKDAY(F$266)=7</formula>
    </cfRule>
    <cfRule type="expression" dxfId="3282" priority="4453">
      <formula>WEEKDAY(F$266)=1</formula>
    </cfRule>
  </conditionalFormatting>
  <conditionalFormatting sqref="F290:AJ291">
    <cfRule type="expression" dxfId="3281" priority="4450">
      <formula>WEEKDAY(F$290)=7</formula>
    </cfRule>
    <cfRule type="expression" dxfId="3280" priority="4451">
      <formula>WEEKDAY(F$290)=1</formula>
    </cfRule>
  </conditionalFormatting>
  <conditionalFormatting sqref="F314:AJ315">
    <cfRule type="expression" dxfId="3279" priority="4448">
      <formula>WEEKDAY(F$314)=7</formula>
    </cfRule>
    <cfRule type="expression" dxfId="3278" priority="4449">
      <formula>WEEKDAY(F$314)=1</formula>
    </cfRule>
  </conditionalFormatting>
  <conditionalFormatting sqref="F338:AJ339">
    <cfRule type="expression" dxfId="3277" priority="4446">
      <formula>WEEKDAY(F$338)=7</formula>
    </cfRule>
    <cfRule type="expression" dxfId="3276" priority="4447">
      <formula>WEEKDAY(F$338)=1</formula>
    </cfRule>
  </conditionalFormatting>
  <conditionalFormatting sqref="F362:AJ363">
    <cfRule type="expression" dxfId="3275" priority="4444">
      <formula>WEEKDAY(F$362)=7</formula>
    </cfRule>
    <cfRule type="expression" dxfId="3274" priority="4445">
      <formula>WEEKDAY(F$362)=1</formula>
    </cfRule>
  </conditionalFormatting>
  <conditionalFormatting sqref="F386:AJ387">
    <cfRule type="expression" dxfId="3273" priority="4442">
      <formula>WEEKDAY(F$386)=7</formula>
    </cfRule>
    <cfRule type="expression" dxfId="3272" priority="4443">
      <formula>WEEKDAY(F$386)=1</formula>
    </cfRule>
  </conditionalFormatting>
  <conditionalFormatting sqref="F410:AJ411">
    <cfRule type="expression" dxfId="3271" priority="4440">
      <formula>WEEKDAY(F$410)=7</formula>
    </cfRule>
    <cfRule type="expression" dxfId="3270" priority="4441">
      <formula>WEEKDAY(F$410)=1</formula>
    </cfRule>
  </conditionalFormatting>
  <conditionalFormatting sqref="F434:AJ435">
    <cfRule type="expression" dxfId="3269" priority="4438">
      <formula>WEEKDAY(F$434)=7</formula>
    </cfRule>
    <cfRule type="expression" dxfId="3268" priority="4439">
      <formula>WEEKDAY(F$434)=1</formula>
    </cfRule>
  </conditionalFormatting>
  <conditionalFormatting sqref="F458:AJ459">
    <cfRule type="expression" dxfId="3267" priority="4436">
      <formula>WEEKDAY(F$458)=7</formula>
    </cfRule>
    <cfRule type="expression" dxfId="3266" priority="4437">
      <formula>WEEKDAY(F$458)=1</formula>
    </cfRule>
  </conditionalFormatting>
  <conditionalFormatting sqref="F482:AJ483">
    <cfRule type="expression" dxfId="3265" priority="4434">
      <formula>WEEKDAY(F$482)=7</formula>
    </cfRule>
    <cfRule type="expression" dxfId="3264" priority="4435">
      <formula>WEEKDAY(F$482)=1</formula>
    </cfRule>
  </conditionalFormatting>
  <conditionalFormatting sqref="F506:AJ507">
    <cfRule type="expression" dxfId="3263" priority="4432">
      <formula>WEEKDAY(F$506)=7</formula>
    </cfRule>
    <cfRule type="expression" dxfId="3262" priority="4433">
      <formula>WEEKDAY(F$506)=1</formula>
    </cfRule>
  </conditionalFormatting>
  <conditionalFormatting sqref="P5">
    <cfRule type="expression" dxfId="3261" priority="4431">
      <formula>#REF!="未達成"</formula>
    </cfRule>
  </conditionalFormatting>
  <conditionalFormatting sqref="F45:AJ45 G29:H30 K29:AI30 G31:AG32 F36:AI37 F41:AG41 G60:G61 J60:AH61">
    <cfRule type="containsText" dxfId="3260" priority="3807" operator="containsText" text="－">
      <formula>NOT(ISERROR(SEARCH("－",F29)))</formula>
    </cfRule>
  </conditionalFormatting>
  <conditionalFormatting sqref="D34">
    <cfRule type="cellIs" dxfId="3259" priority="3806" operator="equal">
      <formula>0</formula>
    </cfRule>
  </conditionalFormatting>
  <conditionalFormatting sqref="D29:D34">
    <cfRule type="cellIs" dxfId="3258" priority="3805" operator="equal">
      <formula>0</formula>
    </cfRule>
  </conditionalFormatting>
  <conditionalFormatting sqref="D36:D37">
    <cfRule type="cellIs" dxfId="3257" priority="3804" operator="equal">
      <formula>0</formula>
    </cfRule>
  </conditionalFormatting>
  <conditionalFormatting sqref="D58">
    <cfRule type="cellIs" dxfId="3256" priority="2098" operator="equal">
      <formula>0</formula>
    </cfRule>
  </conditionalFormatting>
  <conditionalFormatting sqref="D53:D58">
    <cfRule type="cellIs" dxfId="3255" priority="2097" operator="equal">
      <formula>0</formula>
    </cfRule>
  </conditionalFormatting>
  <conditionalFormatting sqref="D60:D61">
    <cfRule type="cellIs" dxfId="3254" priority="2096" operator="equal">
      <formula>0</formula>
    </cfRule>
  </conditionalFormatting>
  <conditionalFormatting sqref="F348:AJ351">
    <cfRule type="containsText" dxfId="3253" priority="1862" operator="containsText" text="－">
      <formula>NOT(ISERROR(SEARCH("－",F348)))</formula>
    </cfRule>
  </conditionalFormatting>
  <conditionalFormatting sqref="D82">
    <cfRule type="cellIs" dxfId="3252" priority="2010" operator="equal">
      <formula>0</formula>
    </cfRule>
  </conditionalFormatting>
  <conditionalFormatting sqref="D77:D82">
    <cfRule type="cellIs" dxfId="3251" priority="2009" operator="equal">
      <formula>0</formula>
    </cfRule>
  </conditionalFormatting>
  <conditionalFormatting sqref="D84:D85">
    <cfRule type="cellIs" dxfId="3250" priority="2008" operator="equal">
      <formula>0</formula>
    </cfRule>
  </conditionalFormatting>
  <conditionalFormatting sqref="D106">
    <cfRule type="cellIs" dxfId="3249" priority="2004" operator="equal">
      <formula>0</formula>
    </cfRule>
  </conditionalFormatting>
  <conditionalFormatting sqref="D101:D106">
    <cfRule type="cellIs" dxfId="3248" priority="2003" operator="equal">
      <formula>0</formula>
    </cfRule>
  </conditionalFormatting>
  <conditionalFormatting sqref="D108:D109">
    <cfRule type="cellIs" dxfId="3247" priority="2002" operator="equal">
      <formula>0</formula>
    </cfRule>
  </conditionalFormatting>
  <conditionalFormatting sqref="D130">
    <cfRule type="cellIs" dxfId="3246" priority="1998" operator="equal">
      <formula>0</formula>
    </cfRule>
  </conditionalFormatting>
  <conditionalFormatting sqref="D125:D130">
    <cfRule type="cellIs" dxfId="3245" priority="1997" operator="equal">
      <formula>0</formula>
    </cfRule>
  </conditionalFormatting>
  <conditionalFormatting sqref="D132:D133">
    <cfRule type="cellIs" dxfId="3244" priority="1996" operator="equal">
      <formula>0</formula>
    </cfRule>
  </conditionalFormatting>
  <conditionalFormatting sqref="D154">
    <cfRule type="cellIs" dxfId="3243" priority="1992" operator="equal">
      <formula>0</formula>
    </cfRule>
  </conditionalFormatting>
  <conditionalFormatting sqref="D149:D154">
    <cfRule type="cellIs" dxfId="3242" priority="1991" operator="equal">
      <formula>0</formula>
    </cfRule>
  </conditionalFormatting>
  <conditionalFormatting sqref="D156:D157">
    <cfRule type="cellIs" dxfId="3241" priority="1990" operator="equal">
      <formula>0</formula>
    </cfRule>
  </conditionalFormatting>
  <conditionalFormatting sqref="D178">
    <cfRule type="cellIs" dxfId="3240" priority="1986" operator="equal">
      <formula>0</formula>
    </cfRule>
  </conditionalFormatting>
  <conditionalFormatting sqref="D173:D178">
    <cfRule type="cellIs" dxfId="3239" priority="1985" operator="equal">
      <formula>0</formula>
    </cfRule>
  </conditionalFormatting>
  <conditionalFormatting sqref="D180:D181">
    <cfRule type="cellIs" dxfId="3238" priority="1984" operator="equal">
      <formula>0</formula>
    </cfRule>
  </conditionalFormatting>
  <conditionalFormatting sqref="D202">
    <cfRule type="cellIs" dxfId="3237" priority="1980" operator="equal">
      <formula>0</formula>
    </cfRule>
  </conditionalFormatting>
  <conditionalFormatting sqref="D197:D202">
    <cfRule type="cellIs" dxfId="3236" priority="1979" operator="equal">
      <formula>0</formula>
    </cfRule>
  </conditionalFormatting>
  <conditionalFormatting sqref="D204:D205">
    <cfRule type="cellIs" dxfId="3235" priority="1978" operator="equal">
      <formula>0</formula>
    </cfRule>
  </conditionalFormatting>
  <conditionalFormatting sqref="D226">
    <cfRule type="cellIs" dxfId="3234" priority="1974" operator="equal">
      <formula>0</formula>
    </cfRule>
  </conditionalFormatting>
  <conditionalFormatting sqref="D221:D226">
    <cfRule type="cellIs" dxfId="3233" priority="1973" operator="equal">
      <formula>0</formula>
    </cfRule>
  </conditionalFormatting>
  <conditionalFormatting sqref="D228:D229">
    <cfRule type="cellIs" dxfId="3232" priority="1972" operator="equal">
      <formula>0</formula>
    </cfRule>
  </conditionalFormatting>
  <conditionalFormatting sqref="D250">
    <cfRule type="cellIs" dxfId="3231" priority="1968" operator="equal">
      <formula>0</formula>
    </cfRule>
  </conditionalFormatting>
  <conditionalFormatting sqref="D245:D250">
    <cfRule type="cellIs" dxfId="3230" priority="1967" operator="equal">
      <formula>0</formula>
    </cfRule>
  </conditionalFormatting>
  <conditionalFormatting sqref="D252:D253">
    <cfRule type="cellIs" dxfId="3229" priority="1966" operator="equal">
      <formula>0</formula>
    </cfRule>
  </conditionalFormatting>
  <conditionalFormatting sqref="D274">
    <cfRule type="cellIs" dxfId="3228" priority="1962" operator="equal">
      <formula>0</formula>
    </cfRule>
  </conditionalFormatting>
  <conditionalFormatting sqref="D269:D274">
    <cfRule type="cellIs" dxfId="3227" priority="1961" operator="equal">
      <formula>0</formula>
    </cfRule>
  </conditionalFormatting>
  <conditionalFormatting sqref="D276:D277">
    <cfRule type="cellIs" dxfId="3226" priority="1960" operator="equal">
      <formula>0</formula>
    </cfRule>
  </conditionalFormatting>
  <conditionalFormatting sqref="D298">
    <cfRule type="cellIs" dxfId="3225" priority="1956" operator="equal">
      <formula>0</formula>
    </cfRule>
  </conditionalFormatting>
  <conditionalFormatting sqref="D293:D298">
    <cfRule type="cellIs" dxfId="3224" priority="1955" operator="equal">
      <formula>0</formula>
    </cfRule>
  </conditionalFormatting>
  <conditionalFormatting sqref="D300:D301">
    <cfRule type="cellIs" dxfId="3223" priority="1954" operator="equal">
      <formula>0</formula>
    </cfRule>
  </conditionalFormatting>
  <conditionalFormatting sqref="D322">
    <cfRule type="cellIs" dxfId="3222" priority="1950" operator="equal">
      <formula>0</formula>
    </cfRule>
  </conditionalFormatting>
  <conditionalFormatting sqref="D317:D322">
    <cfRule type="cellIs" dxfId="3221" priority="1949" operator="equal">
      <formula>0</formula>
    </cfRule>
  </conditionalFormatting>
  <conditionalFormatting sqref="D324:D325">
    <cfRule type="cellIs" dxfId="3220" priority="1948" operator="equal">
      <formula>0</formula>
    </cfRule>
  </conditionalFormatting>
  <conditionalFormatting sqref="D346">
    <cfRule type="cellIs" dxfId="3219" priority="1944" operator="equal">
      <formula>0</formula>
    </cfRule>
  </conditionalFormatting>
  <conditionalFormatting sqref="D341:D346">
    <cfRule type="cellIs" dxfId="3218" priority="1943" operator="equal">
      <formula>0</formula>
    </cfRule>
  </conditionalFormatting>
  <conditionalFormatting sqref="D348:D349">
    <cfRule type="cellIs" dxfId="3217" priority="1942" operator="equal">
      <formula>0</formula>
    </cfRule>
  </conditionalFormatting>
  <conditionalFormatting sqref="D370">
    <cfRule type="cellIs" dxfId="3216" priority="1938" operator="equal">
      <formula>0</formula>
    </cfRule>
  </conditionalFormatting>
  <conditionalFormatting sqref="D365:D370">
    <cfRule type="cellIs" dxfId="3215" priority="1937" operator="equal">
      <formula>0</formula>
    </cfRule>
  </conditionalFormatting>
  <conditionalFormatting sqref="D372:D373">
    <cfRule type="cellIs" dxfId="3214" priority="1936" operator="equal">
      <formula>0</formula>
    </cfRule>
  </conditionalFormatting>
  <conditionalFormatting sqref="D394">
    <cfRule type="cellIs" dxfId="3213" priority="1932" operator="equal">
      <formula>0</formula>
    </cfRule>
  </conditionalFormatting>
  <conditionalFormatting sqref="D389:D394">
    <cfRule type="cellIs" dxfId="3212" priority="1931" operator="equal">
      <formula>0</formula>
    </cfRule>
  </conditionalFormatting>
  <conditionalFormatting sqref="D396:D397">
    <cfRule type="cellIs" dxfId="3211" priority="1930" operator="equal">
      <formula>0</formula>
    </cfRule>
  </conditionalFormatting>
  <conditionalFormatting sqref="D418">
    <cfRule type="cellIs" dxfId="3210" priority="1926" operator="equal">
      <formula>0</formula>
    </cfRule>
  </conditionalFormatting>
  <conditionalFormatting sqref="D413:D418">
    <cfRule type="cellIs" dxfId="3209" priority="1925" operator="equal">
      <formula>0</formula>
    </cfRule>
  </conditionalFormatting>
  <conditionalFormatting sqref="D420:D421">
    <cfRule type="cellIs" dxfId="3208" priority="1924" operator="equal">
      <formula>0</formula>
    </cfRule>
  </conditionalFormatting>
  <conditionalFormatting sqref="D442">
    <cfRule type="cellIs" dxfId="3207" priority="1920" operator="equal">
      <formula>0</formula>
    </cfRule>
  </conditionalFormatting>
  <conditionalFormatting sqref="D437:D442">
    <cfRule type="cellIs" dxfId="3206" priority="1919" operator="equal">
      <formula>0</formula>
    </cfRule>
  </conditionalFormatting>
  <conditionalFormatting sqref="D444:D445">
    <cfRule type="cellIs" dxfId="3205" priority="1918" operator="equal">
      <formula>0</formula>
    </cfRule>
  </conditionalFormatting>
  <conditionalFormatting sqref="D466">
    <cfRule type="cellIs" dxfId="3204" priority="1914" operator="equal">
      <formula>0</formula>
    </cfRule>
  </conditionalFormatting>
  <conditionalFormatting sqref="D461:D466">
    <cfRule type="cellIs" dxfId="3203" priority="1913" operator="equal">
      <formula>0</formula>
    </cfRule>
  </conditionalFormatting>
  <conditionalFormatting sqref="D468:D469">
    <cfRule type="cellIs" dxfId="3202" priority="1912" operator="equal">
      <formula>0</formula>
    </cfRule>
  </conditionalFormatting>
  <conditionalFormatting sqref="D490">
    <cfRule type="cellIs" dxfId="3201" priority="1908" operator="equal">
      <formula>0</formula>
    </cfRule>
  </conditionalFormatting>
  <conditionalFormatting sqref="D485:D490">
    <cfRule type="cellIs" dxfId="3200" priority="1907" operator="equal">
      <formula>0</formula>
    </cfRule>
  </conditionalFormatting>
  <conditionalFormatting sqref="D492:D493">
    <cfRule type="cellIs" dxfId="3199" priority="1906" operator="equal">
      <formula>0</formula>
    </cfRule>
  </conditionalFormatting>
  <conditionalFormatting sqref="D514">
    <cfRule type="cellIs" dxfId="3198" priority="1902" operator="equal">
      <formula>0</formula>
    </cfRule>
  </conditionalFormatting>
  <conditionalFormatting sqref="D509:D514">
    <cfRule type="cellIs" dxfId="3197" priority="1901" operator="equal">
      <formula>0</formula>
    </cfRule>
  </conditionalFormatting>
  <conditionalFormatting sqref="D516:D517">
    <cfRule type="cellIs" dxfId="3196" priority="1900" operator="equal">
      <formula>0</formula>
    </cfRule>
  </conditionalFormatting>
  <conditionalFormatting sqref="F221:AJ226">
    <cfRule type="containsText" dxfId="3195" priority="1878" operator="containsText" text="－">
      <formula>NOT(ISERROR(SEARCH("－",F221)))</formula>
    </cfRule>
  </conditionalFormatting>
  <conditionalFormatting sqref="F228:AJ231">
    <cfRule type="containsText" dxfId="3194" priority="1877" operator="containsText" text="－">
      <formula>NOT(ISERROR(SEARCH("－",F228)))</formula>
    </cfRule>
  </conditionalFormatting>
  <conditionalFormatting sqref="F233:AJ236">
    <cfRule type="containsText" dxfId="3193" priority="1876" operator="containsText" text="－">
      <formula>NOT(ISERROR(SEARCH("－",F233)))</formula>
    </cfRule>
  </conditionalFormatting>
  <conditionalFormatting sqref="F245:AJ250">
    <cfRule type="containsText" dxfId="3192" priority="1875" operator="containsText" text="－">
      <formula>NOT(ISERROR(SEARCH("－",F245)))</formula>
    </cfRule>
  </conditionalFormatting>
  <conditionalFormatting sqref="F252:AJ255">
    <cfRule type="containsText" dxfId="3191" priority="1874" operator="containsText" text="－">
      <formula>NOT(ISERROR(SEARCH("－",F252)))</formula>
    </cfRule>
  </conditionalFormatting>
  <conditionalFormatting sqref="F257:AJ260">
    <cfRule type="containsText" dxfId="3190" priority="1873" operator="containsText" text="－">
      <formula>NOT(ISERROR(SEARCH("－",F257)))</formula>
    </cfRule>
  </conditionalFormatting>
  <conditionalFormatting sqref="F269:AJ274">
    <cfRule type="containsText" dxfId="3189" priority="1872" operator="containsText" text="－">
      <formula>NOT(ISERROR(SEARCH("－",F269)))</formula>
    </cfRule>
  </conditionalFormatting>
  <conditionalFormatting sqref="F276:AJ279">
    <cfRule type="containsText" dxfId="3188" priority="1871" operator="containsText" text="－">
      <formula>NOT(ISERROR(SEARCH("－",F276)))</formula>
    </cfRule>
  </conditionalFormatting>
  <conditionalFormatting sqref="F281:AJ284">
    <cfRule type="containsText" dxfId="3187" priority="1870" operator="containsText" text="－">
      <formula>NOT(ISERROR(SEARCH("－",F281)))</formula>
    </cfRule>
  </conditionalFormatting>
  <conditionalFormatting sqref="F293:AJ298">
    <cfRule type="containsText" dxfId="3186" priority="1869" operator="containsText" text="－">
      <formula>NOT(ISERROR(SEARCH("－",F293)))</formula>
    </cfRule>
  </conditionalFormatting>
  <conditionalFormatting sqref="F300:AJ303">
    <cfRule type="containsText" dxfId="3185" priority="1868" operator="containsText" text="－">
      <formula>NOT(ISERROR(SEARCH("－",F300)))</formula>
    </cfRule>
  </conditionalFormatting>
  <conditionalFormatting sqref="F305:AJ308">
    <cfRule type="containsText" dxfId="3184" priority="1867" operator="containsText" text="－">
      <formula>NOT(ISERROR(SEARCH("－",F305)))</formula>
    </cfRule>
  </conditionalFormatting>
  <conditionalFormatting sqref="F317:AJ322">
    <cfRule type="containsText" dxfId="3183" priority="1866" operator="containsText" text="－">
      <formula>NOT(ISERROR(SEARCH("－",F317)))</formula>
    </cfRule>
  </conditionalFormatting>
  <conditionalFormatting sqref="F324:AJ327">
    <cfRule type="containsText" dxfId="3182" priority="1865" operator="containsText" text="－">
      <formula>NOT(ISERROR(SEARCH("－",F324)))</formula>
    </cfRule>
  </conditionalFormatting>
  <conditionalFormatting sqref="F329:AJ332">
    <cfRule type="containsText" dxfId="3181" priority="1864" operator="containsText" text="－">
      <formula>NOT(ISERROR(SEARCH("－",F329)))</formula>
    </cfRule>
  </conditionalFormatting>
  <conditionalFormatting sqref="F341:AJ346">
    <cfRule type="containsText" dxfId="3180" priority="1863" operator="containsText" text="－">
      <formula>NOT(ISERROR(SEARCH("－",F341)))</formula>
    </cfRule>
  </conditionalFormatting>
  <conditionalFormatting sqref="F413:AJ418">
    <cfRule type="containsText" dxfId="3179" priority="1854" operator="containsText" text="－">
      <formula>NOT(ISERROR(SEARCH("－",F413)))</formula>
    </cfRule>
  </conditionalFormatting>
  <conditionalFormatting sqref="F353:AJ356">
    <cfRule type="containsText" dxfId="3178" priority="1861" operator="containsText" text="－">
      <formula>NOT(ISERROR(SEARCH("－",F353)))</formula>
    </cfRule>
  </conditionalFormatting>
  <conditionalFormatting sqref="F365:AJ370">
    <cfRule type="containsText" dxfId="3177" priority="1860" operator="containsText" text="－">
      <formula>NOT(ISERROR(SEARCH("－",F365)))</formula>
    </cfRule>
  </conditionalFormatting>
  <conditionalFormatting sqref="F372:AJ375">
    <cfRule type="containsText" dxfId="3176" priority="1859" operator="containsText" text="－">
      <formula>NOT(ISERROR(SEARCH("－",F372)))</formula>
    </cfRule>
  </conditionalFormatting>
  <conditionalFormatting sqref="F377:AJ380">
    <cfRule type="containsText" dxfId="3175" priority="1858" operator="containsText" text="－">
      <formula>NOT(ISERROR(SEARCH("－",F377)))</formula>
    </cfRule>
  </conditionalFormatting>
  <conditionalFormatting sqref="F521:AJ524">
    <cfRule type="containsText" dxfId="3174" priority="1840" operator="containsText" text="－">
      <formula>NOT(ISERROR(SEARCH("－",F521)))</formula>
    </cfRule>
  </conditionalFormatting>
  <conditionalFormatting sqref="F389:AJ394">
    <cfRule type="containsText" dxfId="3173" priority="1857" operator="containsText" text="－">
      <formula>NOT(ISERROR(SEARCH("－",F389)))</formula>
    </cfRule>
  </conditionalFormatting>
  <conditionalFormatting sqref="F396:AJ399">
    <cfRule type="containsText" dxfId="3172" priority="1856" operator="containsText" text="－">
      <formula>NOT(ISERROR(SEARCH("－",F396)))</formula>
    </cfRule>
  </conditionalFormatting>
  <conditionalFormatting sqref="F401:AJ405">
    <cfRule type="containsText" dxfId="3171" priority="1855" operator="containsText" text="－">
      <formula>NOT(ISERROR(SEARCH("－",F401)))</formula>
    </cfRule>
  </conditionalFormatting>
  <conditionalFormatting sqref="F420:AJ423">
    <cfRule type="containsText" dxfId="3170" priority="1853" operator="containsText" text="－">
      <formula>NOT(ISERROR(SEARCH("－",F420)))</formula>
    </cfRule>
  </conditionalFormatting>
  <conditionalFormatting sqref="F425:AJ429">
    <cfRule type="containsText" dxfId="3169" priority="1852" operator="containsText" text="－">
      <formula>NOT(ISERROR(SEARCH("－",F425)))</formula>
    </cfRule>
  </conditionalFormatting>
  <conditionalFormatting sqref="F437:AJ442">
    <cfRule type="containsText" dxfId="3168" priority="1851" operator="containsText" text="－">
      <formula>NOT(ISERROR(SEARCH("－",F437)))</formula>
    </cfRule>
  </conditionalFormatting>
  <conditionalFormatting sqref="F444:AJ447">
    <cfRule type="containsText" dxfId="3167" priority="1850" operator="containsText" text="－">
      <formula>NOT(ISERROR(SEARCH("－",F444)))</formula>
    </cfRule>
  </conditionalFormatting>
  <conditionalFormatting sqref="F449:AJ453">
    <cfRule type="containsText" dxfId="3166" priority="1849" operator="containsText" text="－">
      <formula>NOT(ISERROR(SEARCH("－",F449)))</formula>
    </cfRule>
  </conditionalFormatting>
  <conditionalFormatting sqref="F461:AJ466">
    <cfRule type="containsText" dxfId="3165" priority="1848" operator="containsText" text="－">
      <formula>NOT(ISERROR(SEARCH("－",F461)))</formula>
    </cfRule>
  </conditionalFormatting>
  <conditionalFormatting sqref="F468:AJ471">
    <cfRule type="containsText" dxfId="3164" priority="1847" operator="containsText" text="－">
      <formula>NOT(ISERROR(SEARCH("－",F468)))</formula>
    </cfRule>
  </conditionalFormatting>
  <conditionalFormatting sqref="F473:AJ477">
    <cfRule type="containsText" dxfId="3163" priority="1846" operator="containsText" text="－">
      <formula>NOT(ISERROR(SEARCH("－",F473)))</formula>
    </cfRule>
  </conditionalFormatting>
  <conditionalFormatting sqref="F485:AJ490">
    <cfRule type="containsText" dxfId="3162" priority="1845" operator="containsText" text="－">
      <formula>NOT(ISERROR(SEARCH("－",F485)))</formula>
    </cfRule>
  </conditionalFormatting>
  <conditionalFormatting sqref="F492:AJ495">
    <cfRule type="containsText" dxfId="3161" priority="1844" operator="containsText" text="－">
      <formula>NOT(ISERROR(SEARCH("－",F492)))</formula>
    </cfRule>
  </conditionalFormatting>
  <conditionalFormatting sqref="F497:AJ501">
    <cfRule type="containsText" dxfId="3160" priority="1843" operator="containsText" text="－">
      <formula>NOT(ISERROR(SEARCH("－",F497)))</formula>
    </cfRule>
  </conditionalFormatting>
  <conditionalFormatting sqref="F509:AJ514">
    <cfRule type="containsText" dxfId="3159" priority="1842" operator="containsText" text="－">
      <formula>NOT(ISERROR(SEARCH("－",F509)))</formula>
    </cfRule>
  </conditionalFormatting>
  <conditionalFormatting sqref="F516:AJ519">
    <cfRule type="containsText" dxfId="3158" priority="1841" operator="containsText" text="－">
      <formula>NOT(ISERROR(SEARCH("－",F516)))</formula>
    </cfRule>
  </conditionalFormatting>
  <conditionalFormatting sqref="T10:V21 AO8">
    <cfRule type="cellIs" dxfId="3157" priority="1837" operator="greaterThanOrEqual">
      <formula>0.285</formula>
    </cfRule>
  </conditionalFormatting>
  <conditionalFormatting sqref="W20">
    <cfRule type="containsText" dxfId="3156" priority="1833" operator="containsText" text="対象外">
      <formula>NOT(ISERROR(SEARCH("対象外",W20)))</formula>
    </cfRule>
  </conditionalFormatting>
  <conditionalFormatting sqref="W20">
    <cfRule type="containsText" dxfId="3155" priority="1832" operator="containsText" text="補正無し">
      <formula>NOT(ISERROR(SEARCH("補正無し",W20)))</formula>
    </cfRule>
  </conditionalFormatting>
  <conditionalFormatting sqref="F69:AJ69">
    <cfRule type="containsText" dxfId="3154" priority="1831" operator="containsText" text="－">
      <formula>NOT(ISERROR(SEARCH("－",F69)))</formula>
    </cfRule>
  </conditionalFormatting>
  <conditionalFormatting sqref="F93:AJ93">
    <cfRule type="containsText" dxfId="3153" priority="1830" operator="containsText" text="－">
      <formula>NOT(ISERROR(SEARCH("－",F93)))</formula>
    </cfRule>
  </conditionalFormatting>
  <conditionalFormatting sqref="F117:AJ117">
    <cfRule type="containsText" dxfId="3152" priority="1829" operator="containsText" text="－">
      <formula>NOT(ISERROR(SEARCH("－",F117)))</formula>
    </cfRule>
  </conditionalFormatting>
  <conditionalFormatting sqref="F141:AJ142">
    <cfRule type="containsText" dxfId="3151" priority="1828" operator="containsText" text="－">
      <formula>NOT(ISERROR(SEARCH("－",F141)))</formula>
    </cfRule>
  </conditionalFormatting>
  <conditionalFormatting sqref="F165:AJ166">
    <cfRule type="containsText" dxfId="3150" priority="1827" operator="containsText" text="－">
      <formula>NOT(ISERROR(SEARCH("－",F165)))</formula>
    </cfRule>
  </conditionalFormatting>
  <conditionalFormatting sqref="F189:AJ190">
    <cfRule type="containsText" dxfId="3149" priority="1826" operator="containsText" text="－">
      <formula>NOT(ISERROR(SEARCH("－",F189)))</formula>
    </cfRule>
  </conditionalFormatting>
  <conditionalFormatting sqref="F213:AJ214">
    <cfRule type="containsText" dxfId="3148" priority="1825" operator="containsText" text="－">
      <formula>NOT(ISERROR(SEARCH("－",F213)))</formula>
    </cfRule>
  </conditionalFormatting>
  <conditionalFormatting sqref="F261:AJ262">
    <cfRule type="containsText" dxfId="3147" priority="1823" operator="containsText" text="－">
      <formula>NOT(ISERROR(SEARCH("－",F261)))</formula>
    </cfRule>
  </conditionalFormatting>
  <conditionalFormatting sqref="F237:AJ237">
    <cfRule type="containsText" dxfId="3146" priority="1824" operator="containsText" text="－">
      <formula>NOT(ISERROR(SEARCH("－",F237)))</formula>
    </cfRule>
  </conditionalFormatting>
  <conditionalFormatting sqref="F357:AJ358">
    <cfRule type="containsText" dxfId="3145" priority="1819" operator="containsText" text="－">
      <formula>NOT(ISERROR(SEARCH("－",F357)))</formula>
    </cfRule>
  </conditionalFormatting>
  <conditionalFormatting sqref="F285:AJ285">
    <cfRule type="containsText" dxfId="3144" priority="1822" operator="containsText" text="－">
      <formula>NOT(ISERROR(SEARCH("－",F285)))</formula>
    </cfRule>
  </conditionalFormatting>
  <conditionalFormatting sqref="F309:AJ310">
    <cfRule type="containsText" dxfId="3143" priority="1821" operator="containsText" text="－">
      <formula>NOT(ISERROR(SEARCH("－",F309)))</formula>
    </cfRule>
  </conditionalFormatting>
  <conditionalFormatting sqref="F333:AJ334">
    <cfRule type="containsText" dxfId="3142" priority="1820" operator="containsText" text="－">
      <formula>NOT(ISERROR(SEARCH("－",F333)))</formula>
    </cfRule>
  </conditionalFormatting>
  <conditionalFormatting sqref="F381:AJ381">
    <cfRule type="containsText" dxfId="3141" priority="1818" operator="containsText" text="－">
      <formula>NOT(ISERROR(SEARCH("－",F381)))</formula>
    </cfRule>
  </conditionalFormatting>
  <conditionalFormatting sqref="F29:H30 K29:AJ30 F31:AJ34 F36:AI37 F41:AG41 G60:G61 J60:AH61">
    <cfRule type="containsText" dxfId="3140" priority="1808" operator="containsText" text="退">
      <formula>NOT(ISERROR(SEARCH("退",F29)))</formula>
    </cfRule>
    <cfRule type="containsText" dxfId="3139" priority="1809" operator="containsText" text="入">
      <formula>NOT(ISERROR(SEARCH("入",F29)))</formula>
    </cfRule>
    <cfRule type="containsText" dxfId="3138" priority="1810" operator="containsText" text="入,退">
      <formula>NOT(ISERROR(SEARCH("入,退",F29)))</formula>
    </cfRule>
    <cfRule type="containsText" dxfId="3137" priority="1811" operator="containsText" text="入,退">
      <formula>NOT(ISERROR(SEARCH("入,退",F29)))</formula>
    </cfRule>
    <cfRule type="cellIs" dxfId="3136" priority="1812" operator="equal">
      <formula>"休"</formula>
    </cfRule>
  </conditionalFormatting>
  <conditionalFormatting sqref="F29:H30 K29:AJ30 F31:AJ34 F36:AI37 F41:AG41 G60:G61 J60:AH61">
    <cfRule type="containsText" dxfId="3135" priority="1807" operator="containsText" text="外">
      <formula>NOT(ISERROR(SEARCH("外",F29)))</formula>
    </cfRule>
  </conditionalFormatting>
  <conditionalFormatting sqref="F29:F34">
    <cfRule type="containsText" dxfId="3134" priority="1806" operator="containsText" text="－">
      <formula>NOT(ISERROR(SEARCH("－",F29)))</formula>
    </cfRule>
  </conditionalFormatting>
  <conditionalFormatting sqref="G29:G34 H31:U33 V33:AJ33 V31:W32">
    <cfRule type="containsText" dxfId="3133" priority="1805" operator="containsText" text="－">
      <formula>NOT(ISERROR(SEARCH("－",G29)))</formula>
    </cfRule>
  </conditionalFormatting>
  <conditionalFormatting sqref="G33:AJ34 AJ29:AJ30 AH31:AJ32">
    <cfRule type="containsText" dxfId="3132" priority="1804" operator="containsText" text="－">
      <formula>NOT(ISERROR(SEARCH("－",G29)))</formula>
    </cfRule>
  </conditionalFormatting>
  <conditionalFormatting sqref="F28:AJ28">
    <cfRule type="containsText" dxfId="3131" priority="1800" operator="containsText" text="日">
      <formula>NOT(ISERROR(SEARCH("日",F28)))</formula>
    </cfRule>
    <cfRule type="containsText" dxfId="3130" priority="1801" operator="containsText" text="土">
      <formula>NOT(ISERROR(SEARCH("土",F28)))</formula>
    </cfRule>
  </conditionalFormatting>
  <conditionalFormatting sqref="F28:AJ28">
    <cfRule type="containsText" dxfId="3129" priority="1793" operator="containsText" text="その他">
      <formula>NOT(ISERROR(SEARCH("その他",F28)))</formula>
    </cfRule>
    <cfRule type="containsText" dxfId="3128" priority="1794" operator="containsText" text="冬休">
      <formula>NOT(ISERROR(SEARCH("冬休",F28)))</formula>
    </cfRule>
    <cfRule type="containsText" dxfId="3127" priority="1795" operator="containsText" text="夏休">
      <formula>NOT(ISERROR(SEARCH("夏休",F28)))</formula>
    </cfRule>
    <cfRule type="containsText" dxfId="3126" priority="1796" operator="containsText" text="製作">
      <formula>NOT(ISERROR(SEARCH("製作",F28)))</formula>
    </cfRule>
    <cfRule type="cellIs" dxfId="3125" priority="1797" operator="equal">
      <formula>"中止,製作"</formula>
    </cfRule>
    <cfRule type="containsText" dxfId="3124" priority="1798" operator="containsText" text="中止,製作,夏休,冬休,その他">
      <formula>NOT(ISERROR(SEARCH("中止,製作,夏休,冬休,その他",F28)))</formula>
    </cfRule>
    <cfRule type="containsText" dxfId="3123" priority="1799" operator="containsText" text="中止">
      <formula>NOT(ISERROR(SEARCH("中止",F28)))</formula>
    </cfRule>
  </conditionalFormatting>
  <conditionalFormatting sqref="F528 K528 P528 U528 Z528">
    <cfRule type="containsText" dxfId="3122" priority="1777" operator="containsText" text="日">
      <formula>NOT(ISERROR(SEARCH("日",F528)))</formula>
    </cfRule>
    <cfRule type="containsText" dxfId="3121" priority="1778" operator="containsText" text="土">
      <formula>NOT(ISERROR(SEARCH("土",F528)))</formula>
    </cfRule>
  </conditionalFormatting>
  <conditionalFormatting sqref="F528">
    <cfRule type="containsText" dxfId="3120" priority="1768" operator="containsText" text="その他">
      <formula>NOT(ISERROR(SEARCH("その他",F528)))</formula>
    </cfRule>
    <cfRule type="containsText" dxfId="3119" priority="1769" operator="containsText" text="冬休">
      <formula>NOT(ISERROR(SEARCH("冬休",F528)))</formula>
    </cfRule>
    <cfRule type="containsText" dxfId="3118" priority="1770" operator="containsText" text="夏休">
      <formula>NOT(ISERROR(SEARCH("夏休",F528)))</formula>
    </cfRule>
    <cfRule type="containsText" dxfId="3117" priority="1771" operator="containsText" text="製作">
      <formula>NOT(ISERROR(SEARCH("製作",F528)))</formula>
    </cfRule>
    <cfRule type="cellIs" dxfId="3116" priority="1772" operator="equal">
      <formula>"中止,製作"</formula>
    </cfRule>
    <cfRule type="containsText" dxfId="3115" priority="1775" operator="containsText" text="中止,製作,夏休,冬休,その他">
      <formula>NOT(ISERROR(SEARCH("中止,製作,夏休,冬休,その他",F528)))</formula>
    </cfRule>
    <cfRule type="containsText" dxfId="3114" priority="1776" operator="containsText" text="中止">
      <formula>NOT(ISERROR(SEARCH("中止",F528)))</formula>
    </cfRule>
  </conditionalFormatting>
  <conditionalFormatting sqref="K528">
    <cfRule type="containsText" dxfId="3113" priority="1773" operator="containsText" text="中止,製作,夏休,冬休,その他">
      <formula>NOT(ISERROR(SEARCH("中止,製作,夏休,冬休,その他",K528)))</formula>
    </cfRule>
    <cfRule type="containsText" dxfId="3112" priority="1774" operator="containsText" text="中止">
      <formula>NOT(ISERROR(SEARCH("中止",K528)))</formula>
    </cfRule>
  </conditionalFormatting>
  <conditionalFormatting sqref="K528">
    <cfRule type="containsText" dxfId="3111" priority="1761" operator="containsText" text="その他">
      <formula>NOT(ISERROR(SEARCH("その他",K528)))</formula>
    </cfRule>
    <cfRule type="containsText" dxfId="3110" priority="1762" operator="containsText" text="冬休">
      <formula>NOT(ISERROR(SEARCH("冬休",K528)))</formula>
    </cfRule>
    <cfRule type="containsText" dxfId="3109" priority="1763" operator="containsText" text="夏休">
      <formula>NOT(ISERROR(SEARCH("夏休",K528)))</formula>
    </cfRule>
    <cfRule type="containsText" dxfId="3108" priority="1764" operator="containsText" text="製作">
      <formula>NOT(ISERROR(SEARCH("製作",K528)))</formula>
    </cfRule>
    <cfRule type="cellIs" dxfId="3107" priority="1765" operator="equal">
      <formula>"中止,製作"</formula>
    </cfRule>
    <cfRule type="containsText" dxfId="3106" priority="1766" operator="containsText" text="中止,製作,夏休,冬休,その他">
      <formula>NOT(ISERROR(SEARCH("中止,製作,夏休,冬休,その他",K528)))</formula>
    </cfRule>
    <cfRule type="containsText" dxfId="3105" priority="1767" operator="containsText" text="中止">
      <formula>NOT(ISERROR(SEARCH("中止",K528)))</formula>
    </cfRule>
  </conditionalFormatting>
  <conditionalFormatting sqref="P528">
    <cfRule type="containsText" dxfId="3104" priority="1754" operator="containsText" text="その他">
      <formula>NOT(ISERROR(SEARCH("その他",P528)))</formula>
    </cfRule>
    <cfRule type="containsText" dxfId="3103" priority="1755" operator="containsText" text="冬休">
      <formula>NOT(ISERROR(SEARCH("冬休",P528)))</formula>
    </cfRule>
    <cfRule type="containsText" dxfId="3102" priority="1756" operator="containsText" text="夏休">
      <formula>NOT(ISERROR(SEARCH("夏休",P528)))</formula>
    </cfRule>
    <cfRule type="containsText" dxfId="3101" priority="1757" operator="containsText" text="製作">
      <formula>NOT(ISERROR(SEARCH("製作",P528)))</formula>
    </cfRule>
    <cfRule type="cellIs" dxfId="3100" priority="1758" operator="equal">
      <formula>"中止,製作"</formula>
    </cfRule>
    <cfRule type="containsText" dxfId="3099" priority="1759" operator="containsText" text="中止,製作,夏休,冬休,その他">
      <formula>NOT(ISERROR(SEARCH("中止,製作,夏休,冬休,その他",P528)))</formula>
    </cfRule>
    <cfRule type="containsText" dxfId="3098" priority="1760" operator="containsText" text="中止">
      <formula>NOT(ISERROR(SEARCH("中止",P528)))</formula>
    </cfRule>
  </conditionalFormatting>
  <conditionalFormatting sqref="U528">
    <cfRule type="containsText" dxfId="3097" priority="1747" operator="containsText" text="その他">
      <formula>NOT(ISERROR(SEARCH("その他",U528)))</formula>
    </cfRule>
    <cfRule type="containsText" dxfId="3096" priority="1748" operator="containsText" text="冬休">
      <formula>NOT(ISERROR(SEARCH("冬休",U528)))</formula>
    </cfRule>
    <cfRule type="containsText" dxfId="3095" priority="1749" operator="containsText" text="夏休">
      <formula>NOT(ISERROR(SEARCH("夏休",U528)))</formula>
    </cfRule>
    <cfRule type="containsText" dxfId="3094" priority="1750" operator="containsText" text="製作">
      <formula>NOT(ISERROR(SEARCH("製作",U528)))</formula>
    </cfRule>
    <cfRule type="cellIs" dxfId="3093" priority="1751" operator="equal">
      <formula>"中止,製作"</formula>
    </cfRule>
    <cfRule type="containsText" dxfId="3092" priority="1752" operator="containsText" text="中止,製作,夏休,冬休,その他">
      <formula>NOT(ISERROR(SEARCH("中止,製作,夏休,冬休,その他",U528)))</formula>
    </cfRule>
    <cfRule type="containsText" dxfId="3091" priority="1753" operator="containsText" text="中止">
      <formula>NOT(ISERROR(SEARCH("中止",U528)))</formula>
    </cfRule>
  </conditionalFormatting>
  <conditionalFormatting sqref="Z528">
    <cfRule type="containsText" dxfId="3090" priority="1740" operator="containsText" text="その他">
      <formula>NOT(ISERROR(SEARCH("その他",Z528)))</formula>
    </cfRule>
    <cfRule type="containsText" dxfId="3089" priority="1741" operator="containsText" text="冬休">
      <formula>NOT(ISERROR(SEARCH("冬休",Z528)))</formula>
    </cfRule>
    <cfRule type="containsText" dxfId="3088" priority="1742" operator="containsText" text="夏休">
      <formula>NOT(ISERROR(SEARCH("夏休",Z528)))</formula>
    </cfRule>
    <cfRule type="containsText" dxfId="3087" priority="1743" operator="containsText" text="製作">
      <formula>NOT(ISERROR(SEARCH("製作",Z528)))</formula>
    </cfRule>
    <cfRule type="cellIs" dxfId="3086" priority="1744" operator="equal">
      <formula>"中止,製作"</formula>
    </cfRule>
    <cfRule type="containsText" dxfId="3085" priority="1745" operator="containsText" text="中止,製作,夏休,冬休,その他">
      <formula>NOT(ISERROR(SEARCH("中止,製作,夏休,冬休,その他",Z528)))</formula>
    </cfRule>
    <cfRule type="containsText" dxfId="3084" priority="1746" operator="containsText" text="中止">
      <formula>NOT(ISERROR(SEARCH("中止",Z528)))</formula>
    </cfRule>
  </conditionalFormatting>
  <conditionalFormatting sqref="Z530">
    <cfRule type="containsText" dxfId="3083" priority="1734" operator="containsText" text="退">
      <formula>NOT(ISERROR(SEARCH("退",Z530)))</formula>
    </cfRule>
    <cfRule type="containsText" dxfId="3082" priority="1735" operator="containsText" text="入">
      <formula>NOT(ISERROR(SEARCH("入",Z530)))</formula>
    </cfRule>
    <cfRule type="containsText" dxfId="3081" priority="1736" operator="containsText" text="入,退">
      <formula>NOT(ISERROR(SEARCH("入,退",Z530)))</formula>
    </cfRule>
    <cfRule type="containsText" dxfId="3080" priority="1737" operator="containsText" text="入,退">
      <formula>NOT(ISERROR(SEARCH("入,退",Z530)))</formula>
    </cfRule>
    <cfRule type="cellIs" dxfId="3079" priority="1739" operator="equal">
      <formula>"休"</formula>
    </cfRule>
  </conditionalFormatting>
  <conditionalFormatting sqref="Z530">
    <cfRule type="containsText" dxfId="3078" priority="1738" operator="containsText" text="休">
      <formula>NOT(ISERROR(SEARCH("休",Z530)))</formula>
    </cfRule>
  </conditionalFormatting>
  <conditionalFormatting sqref="Z530">
    <cfRule type="containsText" dxfId="3077" priority="1733" operator="containsText" text="外">
      <formula>NOT(ISERROR(SEARCH("外",Z530)))</formula>
    </cfRule>
  </conditionalFormatting>
  <conditionalFormatting sqref="Z530">
    <cfRule type="containsText" dxfId="3076" priority="1732" operator="containsText" text="－">
      <formula>NOT(ISERROR(SEARCH("－",Z530)))</formula>
    </cfRule>
  </conditionalFormatting>
  <conditionalFormatting sqref="AE530 U530 P530 K530">
    <cfRule type="containsText" dxfId="3075" priority="1726" operator="containsText" text="退">
      <formula>NOT(ISERROR(SEARCH("退",K530)))</formula>
    </cfRule>
    <cfRule type="containsText" dxfId="3074" priority="1727" operator="containsText" text="入">
      <formula>NOT(ISERROR(SEARCH("入",K530)))</formula>
    </cfRule>
    <cfRule type="containsText" dxfId="3073" priority="1728" operator="containsText" text="入,退">
      <formula>NOT(ISERROR(SEARCH("入,退",K530)))</formula>
    </cfRule>
    <cfRule type="containsText" dxfId="3072" priority="1729" operator="containsText" text="入,退">
      <formula>NOT(ISERROR(SEARCH("入,退",K530)))</formula>
    </cfRule>
    <cfRule type="cellIs" dxfId="3071" priority="1731" operator="equal">
      <formula>"休"</formula>
    </cfRule>
  </conditionalFormatting>
  <conditionalFormatting sqref="AE530 U530 P530 K530">
    <cfRule type="containsText" dxfId="3070" priority="1730" operator="containsText" text="休">
      <formula>NOT(ISERROR(SEARCH("休",K530)))</formula>
    </cfRule>
  </conditionalFormatting>
  <conditionalFormatting sqref="AE530 U530 P530 K530">
    <cfRule type="containsText" dxfId="3069" priority="1725" operator="containsText" text="外">
      <formula>NOT(ISERROR(SEARCH("外",K530)))</formula>
    </cfRule>
  </conditionalFormatting>
  <conditionalFormatting sqref="AE530 U530 P530 K530">
    <cfRule type="containsText" dxfId="3068" priority="1724" operator="containsText" text="－">
      <formula>NOT(ISERROR(SEARCH("－",K530)))</formula>
    </cfRule>
  </conditionalFormatting>
  <conditionalFormatting sqref="F530">
    <cfRule type="containsText" dxfId="3067" priority="1719" operator="containsText" text="退">
      <formula>NOT(ISERROR(SEARCH("退",F530)))</formula>
    </cfRule>
    <cfRule type="containsText" dxfId="3066" priority="1720" operator="containsText" text="入">
      <formula>NOT(ISERROR(SEARCH("入",F530)))</formula>
    </cfRule>
    <cfRule type="containsText" dxfId="3065" priority="1721" operator="containsText" text="入,退">
      <formula>NOT(ISERROR(SEARCH("入,退",F530)))</formula>
    </cfRule>
    <cfRule type="containsText" dxfId="3064" priority="1722" operator="containsText" text="入,退">
      <formula>NOT(ISERROR(SEARCH("入,退",F530)))</formula>
    </cfRule>
    <cfRule type="cellIs" dxfId="3063" priority="1723" operator="equal">
      <formula>"休"</formula>
    </cfRule>
  </conditionalFormatting>
  <conditionalFormatting sqref="F530">
    <cfRule type="containsText" dxfId="3062" priority="1718" operator="containsText" text="外">
      <formula>NOT(ISERROR(SEARCH("外",F530)))</formula>
    </cfRule>
  </conditionalFormatting>
  <conditionalFormatting sqref="F530">
    <cfRule type="containsText" dxfId="3061" priority="1717" operator="containsText" text="－">
      <formula>NOT(ISERROR(SEARCH("－",F530)))</formula>
    </cfRule>
  </conditionalFormatting>
  <conditionalFormatting sqref="F35:AJ35">
    <cfRule type="containsText" dxfId="3060" priority="1715" operator="containsText" text="日">
      <formula>NOT(ISERROR(SEARCH("日",F35)))</formula>
    </cfRule>
    <cfRule type="containsText" dxfId="3059" priority="1716" operator="containsText" text="土">
      <formula>NOT(ISERROR(SEARCH("土",F35)))</formula>
    </cfRule>
  </conditionalFormatting>
  <conditionalFormatting sqref="F35:AJ35">
    <cfRule type="containsText" dxfId="3058" priority="1708" operator="containsText" text="その他">
      <formula>NOT(ISERROR(SEARCH("その他",F35)))</formula>
    </cfRule>
    <cfRule type="containsText" dxfId="3057" priority="1709" operator="containsText" text="冬休">
      <formula>NOT(ISERROR(SEARCH("冬休",F35)))</formula>
    </cfRule>
    <cfRule type="containsText" dxfId="3056" priority="1710" operator="containsText" text="夏休">
      <formula>NOT(ISERROR(SEARCH("夏休",F35)))</formula>
    </cfRule>
    <cfRule type="containsText" dxfId="3055" priority="1711" operator="containsText" text="製作">
      <formula>NOT(ISERROR(SEARCH("製作",F35)))</formula>
    </cfRule>
    <cfRule type="cellIs" dxfId="3054" priority="1712" operator="equal">
      <formula>"中止,製作"</formula>
    </cfRule>
    <cfRule type="containsText" dxfId="3053" priority="1713" operator="containsText" text="中止,製作,夏休,冬休,その他">
      <formula>NOT(ISERROR(SEARCH("中止,製作,夏休,冬休,その他",F35)))</formula>
    </cfRule>
    <cfRule type="containsText" dxfId="3052" priority="1714" operator="containsText" text="中止">
      <formula>NOT(ISERROR(SEARCH("中止",F35)))</formula>
    </cfRule>
  </conditionalFormatting>
  <conditionalFormatting sqref="F40:AJ40">
    <cfRule type="containsText" dxfId="3051" priority="1706" operator="containsText" text="日">
      <formula>NOT(ISERROR(SEARCH("日",F40)))</formula>
    </cfRule>
    <cfRule type="containsText" dxfId="3050" priority="1707" operator="containsText" text="土">
      <formula>NOT(ISERROR(SEARCH("土",F40)))</formula>
    </cfRule>
  </conditionalFormatting>
  <conditionalFormatting sqref="F40:AJ40">
    <cfRule type="containsText" dxfId="3049" priority="1699" operator="containsText" text="その他">
      <formula>NOT(ISERROR(SEARCH("その他",F40)))</formula>
    </cfRule>
    <cfRule type="containsText" dxfId="3048" priority="1700" operator="containsText" text="冬休">
      <formula>NOT(ISERROR(SEARCH("冬休",F40)))</formula>
    </cfRule>
    <cfRule type="containsText" dxfId="3047" priority="1701" operator="containsText" text="夏休">
      <formula>NOT(ISERROR(SEARCH("夏休",F40)))</formula>
    </cfRule>
    <cfRule type="containsText" dxfId="3046" priority="1702" operator="containsText" text="製作">
      <formula>NOT(ISERROR(SEARCH("製作",F40)))</formula>
    </cfRule>
    <cfRule type="cellIs" dxfId="3045" priority="1703" operator="equal">
      <formula>"中止,製作"</formula>
    </cfRule>
    <cfRule type="containsText" dxfId="3044" priority="1704" operator="containsText" text="中止,製作,夏休,冬休,その他">
      <formula>NOT(ISERROR(SEARCH("中止,製作,夏休,冬休,その他",F40)))</formula>
    </cfRule>
    <cfRule type="containsText" dxfId="3043" priority="1705" operator="containsText" text="中止">
      <formula>NOT(ISERROR(SEARCH("中止",F40)))</formula>
    </cfRule>
  </conditionalFormatting>
  <conditionalFormatting sqref="F38:AI39">
    <cfRule type="containsText" dxfId="3042" priority="1694" operator="containsText" text="退">
      <formula>NOT(ISERROR(SEARCH("退",F38)))</formula>
    </cfRule>
    <cfRule type="containsText" dxfId="3041" priority="1695" operator="containsText" text="入">
      <formula>NOT(ISERROR(SEARCH("入",F38)))</formula>
    </cfRule>
    <cfRule type="containsText" dxfId="3040" priority="1696" operator="containsText" text="入,退">
      <formula>NOT(ISERROR(SEARCH("入,退",F38)))</formula>
    </cfRule>
    <cfRule type="containsText" dxfId="3039" priority="1697" operator="containsText" text="入,退">
      <formula>NOT(ISERROR(SEARCH("入,退",F38)))</formula>
    </cfRule>
    <cfRule type="cellIs" dxfId="3038" priority="1698" operator="equal">
      <formula>"休"</formula>
    </cfRule>
  </conditionalFormatting>
  <conditionalFormatting sqref="F38:AI39">
    <cfRule type="containsText" dxfId="3037" priority="1693" operator="containsText" text="外">
      <formula>NOT(ISERROR(SEARCH("外",F38)))</formula>
    </cfRule>
  </conditionalFormatting>
  <conditionalFormatting sqref="F38:AI39">
    <cfRule type="containsText" dxfId="3036" priority="1692" operator="containsText" text="－">
      <formula>NOT(ISERROR(SEARCH("－",F38)))</formula>
    </cfRule>
  </conditionalFormatting>
  <conditionalFormatting sqref="AH41:AJ41 F42:AJ44">
    <cfRule type="containsText" dxfId="3035" priority="1687" operator="containsText" text="退">
      <formula>NOT(ISERROR(SEARCH("退",F41)))</formula>
    </cfRule>
    <cfRule type="containsText" dxfId="3034" priority="1688" operator="containsText" text="入">
      <formula>NOT(ISERROR(SEARCH("入",F41)))</formula>
    </cfRule>
    <cfRule type="containsText" dxfId="3033" priority="1689" operator="containsText" text="入,退">
      <formula>NOT(ISERROR(SEARCH("入,退",F41)))</formula>
    </cfRule>
    <cfRule type="containsText" dxfId="3032" priority="1690" operator="containsText" text="入,退">
      <formula>NOT(ISERROR(SEARCH("入,退",F41)))</formula>
    </cfRule>
    <cfRule type="cellIs" dxfId="3031" priority="1691" operator="equal">
      <formula>"休"</formula>
    </cfRule>
  </conditionalFormatting>
  <conditionalFormatting sqref="AH41:AJ41 F42:AJ44">
    <cfRule type="containsText" dxfId="3030" priority="1686" operator="containsText" text="外">
      <formula>NOT(ISERROR(SEARCH("外",F41)))</formula>
    </cfRule>
  </conditionalFormatting>
  <conditionalFormatting sqref="AH41:AJ41 F42:AJ44">
    <cfRule type="containsText" dxfId="3029" priority="1685" operator="containsText" text="－">
      <formula>NOT(ISERROR(SEARCH("－",F41)))</formula>
    </cfRule>
  </conditionalFormatting>
  <conditionalFormatting sqref="F52:T52 Y52:AJ52">
    <cfRule type="containsText" dxfId="3028" priority="1683" operator="containsText" text="日">
      <formula>NOT(ISERROR(SEARCH("日",F52)))</formula>
    </cfRule>
    <cfRule type="containsText" dxfId="3027" priority="1684" operator="containsText" text="土">
      <formula>NOT(ISERROR(SEARCH("土",F52)))</formula>
    </cfRule>
  </conditionalFormatting>
  <conditionalFormatting sqref="F52:T52 Y52:AJ52">
    <cfRule type="containsText" dxfId="3026" priority="1676" operator="containsText" text="その他">
      <formula>NOT(ISERROR(SEARCH("その他",F52)))</formula>
    </cfRule>
    <cfRule type="containsText" dxfId="3025" priority="1677" operator="containsText" text="冬休">
      <formula>NOT(ISERROR(SEARCH("冬休",F52)))</formula>
    </cfRule>
    <cfRule type="containsText" dxfId="3024" priority="1678" operator="containsText" text="夏休">
      <formula>NOT(ISERROR(SEARCH("夏休",F52)))</formula>
    </cfRule>
    <cfRule type="containsText" dxfId="3023" priority="1679" operator="containsText" text="製作">
      <formula>NOT(ISERROR(SEARCH("製作",F52)))</formula>
    </cfRule>
    <cfRule type="cellIs" dxfId="3022" priority="1680" operator="equal">
      <formula>"中止,製作"</formula>
    </cfRule>
    <cfRule type="containsText" dxfId="3021" priority="1681" operator="containsText" text="中止,製作,夏休,冬休,その他">
      <formula>NOT(ISERROR(SEARCH("中止,製作,夏休,冬休,その他",F52)))</formula>
    </cfRule>
    <cfRule type="containsText" dxfId="3020" priority="1682" operator="containsText" text="中止">
      <formula>NOT(ISERROR(SEARCH("中止",F52)))</formula>
    </cfRule>
  </conditionalFormatting>
  <conditionalFormatting sqref="H59:T59 Y59:AJ59">
    <cfRule type="containsText" dxfId="3019" priority="1674" operator="containsText" text="日">
      <formula>NOT(ISERROR(SEARCH("日",H59)))</formula>
    </cfRule>
    <cfRule type="containsText" dxfId="3018" priority="1675" operator="containsText" text="土">
      <formula>NOT(ISERROR(SEARCH("土",H59)))</formula>
    </cfRule>
  </conditionalFormatting>
  <conditionalFormatting sqref="H59:T59 Y59:AJ59">
    <cfRule type="containsText" dxfId="3017" priority="1667" operator="containsText" text="その他">
      <formula>NOT(ISERROR(SEARCH("その他",H59)))</formula>
    </cfRule>
    <cfRule type="containsText" dxfId="3016" priority="1668" operator="containsText" text="冬休">
      <formula>NOT(ISERROR(SEARCH("冬休",H59)))</formula>
    </cfRule>
    <cfRule type="containsText" dxfId="3015" priority="1669" operator="containsText" text="夏休">
      <formula>NOT(ISERROR(SEARCH("夏休",H59)))</formula>
    </cfRule>
    <cfRule type="containsText" dxfId="3014" priority="1670" operator="containsText" text="製作">
      <formula>NOT(ISERROR(SEARCH("製作",H59)))</formula>
    </cfRule>
    <cfRule type="cellIs" dxfId="3013" priority="1671" operator="equal">
      <formula>"中止,製作"</formula>
    </cfRule>
    <cfRule type="containsText" dxfId="3012" priority="1672" operator="containsText" text="中止,製作,夏休,冬休,その他">
      <formula>NOT(ISERROR(SEARCH("中止,製作,夏休,冬休,その他",H59)))</formula>
    </cfRule>
    <cfRule type="containsText" dxfId="3011" priority="1673" operator="containsText" text="中止">
      <formula>NOT(ISERROR(SEARCH("中止",H59)))</formula>
    </cfRule>
  </conditionalFormatting>
  <conditionalFormatting sqref="H64:T64 Y64:AJ64">
    <cfRule type="containsText" dxfId="3010" priority="1665" operator="containsText" text="日">
      <formula>NOT(ISERROR(SEARCH("日",H64)))</formula>
    </cfRule>
    <cfRule type="containsText" dxfId="3009" priority="1666" operator="containsText" text="土">
      <formula>NOT(ISERROR(SEARCH("土",H64)))</formula>
    </cfRule>
  </conditionalFormatting>
  <conditionalFormatting sqref="H64:T64 Y64:AJ64">
    <cfRule type="containsText" dxfId="3008" priority="1658" operator="containsText" text="その他">
      <formula>NOT(ISERROR(SEARCH("その他",H64)))</formula>
    </cfRule>
    <cfRule type="containsText" dxfId="3007" priority="1659" operator="containsText" text="冬休">
      <formula>NOT(ISERROR(SEARCH("冬休",H64)))</formula>
    </cfRule>
    <cfRule type="containsText" dxfId="3006" priority="1660" operator="containsText" text="夏休">
      <formula>NOT(ISERROR(SEARCH("夏休",H64)))</formula>
    </cfRule>
    <cfRule type="containsText" dxfId="3005" priority="1661" operator="containsText" text="製作">
      <formula>NOT(ISERROR(SEARCH("製作",H64)))</formula>
    </cfRule>
    <cfRule type="cellIs" dxfId="3004" priority="1662" operator="equal">
      <formula>"中止,製作"</formula>
    </cfRule>
    <cfRule type="containsText" dxfId="3003" priority="1663" operator="containsText" text="中止,製作,夏休,冬休,その他">
      <formula>NOT(ISERROR(SEARCH("中止,製作,夏休,冬休,その他",H64)))</formula>
    </cfRule>
    <cfRule type="containsText" dxfId="3002" priority="1664" operator="containsText" text="中止">
      <formula>NOT(ISERROR(SEARCH("中止",H64)))</formula>
    </cfRule>
  </conditionalFormatting>
  <conditionalFormatting sqref="U52:X52">
    <cfRule type="containsText" dxfId="3001" priority="1656" operator="containsText" text="日">
      <formula>NOT(ISERROR(SEARCH("日",U52)))</formula>
    </cfRule>
    <cfRule type="containsText" dxfId="3000" priority="1657" operator="containsText" text="土">
      <formula>NOT(ISERROR(SEARCH("土",U52)))</formula>
    </cfRule>
  </conditionalFormatting>
  <conditionalFormatting sqref="U52:X52">
    <cfRule type="containsText" dxfId="2999" priority="1649" operator="containsText" text="その他">
      <formula>NOT(ISERROR(SEARCH("その他",U52)))</formula>
    </cfRule>
    <cfRule type="containsText" dxfId="2998" priority="1650" operator="containsText" text="冬休">
      <formula>NOT(ISERROR(SEARCH("冬休",U52)))</formula>
    </cfRule>
    <cfRule type="containsText" dxfId="2997" priority="1651" operator="containsText" text="夏休">
      <formula>NOT(ISERROR(SEARCH("夏休",U52)))</formula>
    </cfRule>
    <cfRule type="containsText" dxfId="2996" priority="1652" operator="containsText" text="製作">
      <formula>NOT(ISERROR(SEARCH("製作",U52)))</formula>
    </cfRule>
    <cfRule type="cellIs" dxfId="2995" priority="1653" operator="equal">
      <formula>"中止,製作"</formula>
    </cfRule>
    <cfRule type="containsText" dxfId="2994" priority="1654" operator="containsText" text="中止,製作,夏休,冬休,その他">
      <formula>NOT(ISERROR(SEARCH("中止,製作,夏休,冬休,その他",U52)))</formula>
    </cfRule>
    <cfRule type="containsText" dxfId="2993" priority="1655" operator="containsText" text="中止">
      <formula>NOT(ISERROR(SEARCH("中止",U52)))</formula>
    </cfRule>
  </conditionalFormatting>
  <conditionalFormatting sqref="U59:X59">
    <cfRule type="containsText" dxfId="2992" priority="1647" operator="containsText" text="日">
      <formula>NOT(ISERROR(SEARCH("日",U59)))</formula>
    </cfRule>
    <cfRule type="containsText" dxfId="2991" priority="1648" operator="containsText" text="土">
      <formula>NOT(ISERROR(SEARCH("土",U59)))</formula>
    </cfRule>
  </conditionalFormatting>
  <conditionalFormatting sqref="U59:X59">
    <cfRule type="containsText" dxfId="2990" priority="1640" operator="containsText" text="その他">
      <formula>NOT(ISERROR(SEARCH("その他",U59)))</formula>
    </cfRule>
    <cfRule type="containsText" dxfId="2989" priority="1641" operator="containsText" text="冬休">
      <formula>NOT(ISERROR(SEARCH("冬休",U59)))</formula>
    </cfRule>
    <cfRule type="containsText" dxfId="2988" priority="1642" operator="containsText" text="夏休">
      <formula>NOT(ISERROR(SEARCH("夏休",U59)))</formula>
    </cfRule>
    <cfRule type="containsText" dxfId="2987" priority="1643" operator="containsText" text="製作">
      <formula>NOT(ISERROR(SEARCH("製作",U59)))</formula>
    </cfRule>
    <cfRule type="cellIs" dxfId="2986" priority="1644" operator="equal">
      <formula>"中止,製作"</formula>
    </cfRule>
    <cfRule type="containsText" dxfId="2985" priority="1645" operator="containsText" text="中止,製作,夏休,冬休,その他">
      <formula>NOT(ISERROR(SEARCH("中止,製作,夏休,冬休,その他",U59)))</formula>
    </cfRule>
    <cfRule type="containsText" dxfId="2984" priority="1646" operator="containsText" text="中止">
      <formula>NOT(ISERROR(SEARCH("中止",U59)))</formula>
    </cfRule>
  </conditionalFormatting>
  <conditionalFormatting sqref="U64:X64">
    <cfRule type="containsText" dxfId="2983" priority="1638" operator="containsText" text="日">
      <formula>NOT(ISERROR(SEARCH("日",U64)))</formula>
    </cfRule>
    <cfRule type="containsText" dxfId="2982" priority="1639" operator="containsText" text="土">
      <formula>NOT(ISERROR(SEARCH("土",U64)))</formula>
    </cfRule>
  </conditionalFormatting>
  <conditionalFormatting sqref="U64:X64">
    <cfRule type="containsText" dxfId="2981" priority="1631" operator="containsText" text="その他">
      <formula>NOT(ISERROR(SEARCH("その他",U64)))</formula>
    </cfRule>
    <cfRule type="containsText" dxfId="2980" priority="1632" operator="containsText" text="冬休">
      <formula>NOT(ISERROR(SEARCH("冬休",U64)))</formula>
    </cfRule>
    <cfRule type="containsText" dxfId="2979" priority="1633" operator="containsText" text="夏休">
      <formula>NOT(ISERROR(SEARCH("夏休",U64)))</formula>
    </cfRule>
    <cfRule type="containsText" dxfId="2978" priority="1634" operator="containsText" text="製作">
      <formula>NOT(ISERROR(SEARCH("製作",U64)))</formula>
    </cfRule>
    <cfRule type="cellIs" dxfId="2977" priority="1635" operator="equal">
      <formula>"中止,製作"</formula>
    </cfRule>
    <cfRule type="containsText" dxfId="2976" priority="1636" operator="containsText" text="中止,製作,夏休,冬休,その他">
      <formula>NOT(ISERROR(SEARCH("中止,製作,夏休,冬休,その他",U64)))</formula>
    </cfRule>
    <cfRule type="containsText" dxfId="2975" priority="1637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2974" priority="1626" operator="containsText" text="退">
      <formula>NOT(ISERROR(SEARCH("退",H53)))</formula>
    </cfRule>
    <cfRule type="containsText" dxfId="2973" priority="1627" operator="containsText" text="入">
      <formula>NOT(ISERROR(SEARCH("入",H53)))</formula>
    </cfRule>
    <cfRule type="containsText" dxfId="2972" priority="1628" operator="containsText" text="入,退">
      <formula>NOT(ISERROR(SEARCH("入,退",H53)))</formula>
    </cfRule>
    <cfRule type="containsText" dxfId="2971" priority="1629" operator="containsText" text="入,退">
      <formula>NOT(ISERROR(SEARCH("入,退",H53)))</formula>
    </cfRule>
    <cfRule type="cellIs" dxfId="2970" priority="1630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2969" priority="1625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2968" priority="1624" operator="containsText" text="－">
      <formula>NOT(ISERROR(SEARCH("－",H53)))</formula>
    </cfRule>
  </conditionalFormatting>
  <conditionalFormatting sqref="H62:AJ63 AI60:AJ61">
    <cfRule type="containsText" dxfId="2967" priority="1619" operator="containsText" text="退">
      <formula>NOT(ISERROR(SEARCH("退",H60)))</formula>
    </cfRule>
    <cfRule type="containsText" dxfId="2966" priority="1620" operator="containsText" text="入">
      <formula>NOT(ISERROR(SEARCH("入",H60)))</formula>
    </cfRule>
    <cfRule type="containsText" dxfId="2965" priority="1621" operator="containsText" text="入,退">
      <formula>NOT(ISERROR(SEARCH("入,退",H60)))</formula>
    </cfRule>
    <cfRule type="containsText" dxfId="2964" priority="1622" operator="containsText" text="入,退">
      <formula>NOT(ISERROR(SEARCH("入,退",H60)))</formula>
    </cfRule>
    <cfRule type="cellIs" dxfId="2963" priority="1623" operator="equal">
      <formula>"休"</formula>
    </cfRule>
  </conditionalFormatting>
  <conditionalFormatting sqref="H62:AJ63 AI60:AJ61">
    <cfRule type="containsText" dxfId="2962" priority="1618" operator="containsText" text="外">
      <formula>NOT(ISERROR(SEARCH("外",H60)))</formula>
    </cfRule>
  </conditionalFormatting>
  <conditionalFormatting sqref="H62:AJ63 AI60:AJ61">
    <cfRule type="containsText" dxfId="2961" priority="1617" operator="containsText" text="－">
      <formula>NOT(ISERROR(SEARCH("－",H60)))</formula>
    </cfRule>
  </conditionalFormatting>
  <conditionalFormatting sqref="J65 L65:O65 R65:U65 Y65:AA65 H66:AJ68 AF65:AH65">
    <cfRule type="containsText" dxfId="2960" priority="1612" operator="containsText" text="退">
      <formula>NOT(ISERROR(SEARCH("退",H65)))</formula>
    </cfRule>
    <cfRule type="containsText" dxfId="2959" priority="1613" operator="containsText" text="入">
      <formula>NOT(ISERROR(SEARCH("入",H65)))</formula>
    </cfRule>
    <cfRule type="containsText" dxfId="2958" priority="1614" operator="containsText" text="入,退">
      <formula>NOT(ISERROR(SEARCH("入,退",H65)))</formula>
    </cfRule>
    <cfRule type="containsText" dxfId="2957" priority="1615" operator="containsText" text="入,退">
      <formula>NOT(ISERROR(SEARCH("入,退",H65)))</formula>
    </cfRule>
    <cfRule type="cellIs" dxfId="2956" priority="1616" operator="equal">
      <formula>"休"</formula>
    </cfRule>
  </conditionalFormatting>
  <conditionalFormatting sqref="J65 L65:O65 R65:U65 Y65:AA65 H66:AJ68 AF65:AH65">
    <cfRule type="containsText" dxfId="2955" priority="1611" operator="containsText" text="外">
      <formula>NOT(ISERROR(SEARCH("外",H65)))</formula>
    </cfRule>
  </conditionalFormatting>
  <conditionalFormatting sqref="J65 L65:O65 R65:U65 Y65:AA65 H66:AJ68 AF65:AH65">
    <cfRule type="containsText" dxfId="2954" priority="1610" operator="containsText" text="－">
      <formula>NOT(ISERROR(SEARCH("－",H65)))</formula>
    </cfRule>
  </conditionalFormatting>
  <conditionalFormatting sqref="I65">
    <cfRule type="containsText" dxfId="2953" priority="1605" operator="containsText" text="退">
      <formula>NOT(ISERROR(SEARCH("退",I65)))</formula>
    </cfRule>
    <cfRule type="containsText" dxfId="2952" priority="1606" operator="containsText" text="入">
      <formula>NOT(ISERROR(SEARCH("入",I65)))</formula>
    </cfRule>
    <cfRule type="containsText" dxfId="2951" priority="1607" operator="containsText" text="入,退">
      <formula>NOT(ISERROR(SEARCH("入,退",I65)))</formula>
    </cfRule>
    <cfRule type="containsText" dxfId="2950" priority="1608" operator="containsText" text="入,退">
      <formula>NOT(ISERROR(SEARCH("入,退",I65)))</formula>
    </cfRule>
    <cfRule type="cellIs" dxfId="2949" priority="1609" operator="equal">
      <formula>"休"</formula>
    </cfRule>
  </conditionalFormatting>
  <conditionalFormatting sqref="I65">
    <cfRule type="containsText" dxfId="2948" priority="1604" operator="containsText" text="外">
      <formula>NOT(ISERROR(SEARCH("外",I65)))</formula>
    </cfRule>
  </conditionalFormatting>
  <conditionalFormatting sqref="I65">
    <cfRule type="containsText" dxfId="2947" priority="1603" operator="containsText" text="－">
      <formula>NOT(ISERROR(SEARCH("－",I65)))</formula>
    </cfRule>
  </conditionalFormatting>
  <conditionalFormatting sqref="K65">
    <cfRule type="containsText" dxfId="2946" priority="1598" operator="containsText" text="退">
      <formula>NOT(ISERROR(SEARCH("退",K65)))</formula>
    </cfRule>
    <cfRule type="containsText" dxfId="2945" priority="1599" operator="containsText" text="入">
      <formula>NOT(ISERROR(SEARCH("入",K65)))</formula>
    </cfRule>
    <cfRule type="containsText" dxfId="2944" priority="1600" operator="containsText" text="入,退">
      <formula>NOT(ISERROR(SEARCH("入,退",K65)))</formula>
    </cfRule>
    <cfRule type="containsText" dxfId="2943" priority="1601" operator="containsText" text="入,退">
      <formula>NOT(ISERROR(SEARCH("入,退",K65)))</formula>
    </cfRule>
    <cfRule type="cellIs" dxfId="2942" priority="1602" operator="equal">
      <formula>"休"</formula>
    </cfRule>
  </conditionalFormatting>
  <conditionalFormatting sqref="K65">
    <cfRule type="containsText" dxfId="2941" priority="1597" operator="containsText" text="外">
      <formula>NOT(ISERROR(SEARCH("外",K65)))</formula>
    </cfRule>
  </conditionalFormatting>
  <conditionalFormatting sqref="K65">
    <cfRule type="containsText" dxfId="2940" priority="1596" operator="containsText" text="－">
      <formula>NOT(ISERROR(SEARCH("－",K65)))</formula>
    </cfRule>
  </conditionalFormatting>
  <conditionalFormatting sqref="V65">
    <cfRule type="containsText" dxfId="2939" priority="1584" operator="containsText" text="退">
      <formula>NOT(ISERROR(SEARCH("退",V65)))</formula>
    </cfRule>
    <cfRule type="containsText" dxfId="2938" priority="1585" operator="containsText" text="入">
      <formula>NOT(ISERROR(SEARCH("入",V65)))</formula>
    </cfRule>
    <cfRule type="containsText" dxfId="2937" priority="1586" operator="containsText" text="入,退">
      <formula>NOT(ISERROR(SEARCH("入,退",V65)))</formula>
    </cfRule>
    <cfRule type="containsText" dxfId="2936" priority="1587" operator="containsText" text="入,退">
      <formula>NOT(ISERROR(SEARCH("入,退",V65)))</formula>
    </cfRule>
    <cfRule type="cellIs" dxfId="2935" priority="1588" operator="equal">
      <formula>"休"</formula>
    </cfRule>
  </conditionalFormatting>
  <conditionalFormatting sqref="V65">
    <cfRule type="containsText" dxfId="2934" priority="1583" operator="containsText" text="外">
      <formula>NOT(ISERROR(SEARCH("外",V65)))</formula>
    </cfRule>
  </conditionalFormatting>
  <conditionalFormatting sqref="V65">
    <cfRule type="containsText" dxfId="2933" priority="1582" operator="containsText" text="－">
      <formula>NOT(ISERROR(SEARCH("－",V65)))</formula>
    </cfRule>
  </conditionalFormatting>
  <conditionalFormatting sqref="AB65:AC65">
    <cfRule type="containsText" dxfId="2932" priority="1577" operator="containsText" text="退">
      <formula>NOT(ISERROR(SEARCH("退",AB65)))</formula>
    </cfRule>
    <cfRule type="containsText" dxfId="2931" priority="1578" operator="containsText" text="入">
      <formula>NOT(ISERROR(SEARCH("入",AB65)))</formula>
    </cfRule>
    <cfRule type="containsText" dxfId="2930" priority="1579" operator="containsText" text="入,退">
      <formula>NOT(ISERROR(SEARCH("入,退",AB65)))</formula>
    </cfRule>
    <cfRule type="containsText" dxfId="2929" priority="1580" operator="containsText" text="入,退">
      <formula>NOT(ISERROR(SEARCH("入,退",AB65)))</formula>
    </cfRule>
    <cfRule type="cellIs" dxfId="2928" priority="1581" operator="equal">
      <formula>"休"</formula>
    </cfRule>
  </conditionalFormatting>
  <conditionalFormatting sqref="AB65:AC65">
    <cfRule type="containsText" dxfId="2927" priority="1576" operator="containsText" text="外">
      <formula>NOT(ISERROR(SEARCH("外",AB65)))</formula>
    </cfRule>
  </conditionalFormatting>
  <conditionalFormatting sqref="AB65:AC65">
    <cfRule type="containsText" dxfId="2926" priority="1575" operator="containsText" text="－">
      <formula>NOT(ISERROR(SEARCH("－",AB65)))</formula>
    </cfRule>
  </conditionalFormatting>
  <conditionalFormatting sqref="F76:AJ76">
    <cfRule type="containsText" dxfId="2925" priority="1570" operator="containsText" text="日">
      <formula>NOT(ISERROR(SEARCH("日",F76)))</formula>
    </cfRule>
    <cfRule type="containsText" dxfId="2924" priority="1571" operator="containsText" text="土">
      <formula>NOT(ISERROR(SEARCH("土",F76)))</formula>
    </cfRule>
  </conditionalFormatting>
  <conditionalFormatting sqref="F76:AJ76">
    <cfRule type="containsText" dxfId="2923" priority="1563" operator="containsText" text="その他">
      <formula>NOT(ISERROR(SEARCH("その他",F76)))</formula>
    </cfRule>
    <cfRule type="containsText" dxfId="2922" priority="1564" operator="containsText" text="冬休">
      <formula>NOT(ISERROR(SEARCH("冬休",F76)))</formula>
    </cfRule>
    <cfRule type="containsText" dxfId="2921" priority="1565" operator="containsText" text="夏休">
      <formula>NOT(ISERROR(SEARCH("夏休",F76)))</formula>
    </cfRule>
    <cfRule type="containsText" dxfId="2920" priority="1566" operator="containsText" text="製作">
      <formula>NOT(ISERROR(SEARCH("製作",F76)))</formula>
    </cfRule>
    <cfRule type="cellIs" dxfId="2919" priority="1567" operator="equal">
      <formula>"中止,製作"</formula>
    </cfRule>
    <cfRule type="containsText" dxfId="2918" priority="1568" operator="containsText" text="中止,製作,夏休,冬休,その他">
      <formula>NOT(ISERROR(SEARCH("中止,製作,夏休,冬休,その他",F76)))</formula>
    </cfRule>
    <cfRule type="containsText" dxfId="2917" priority="1569" operator="containsText" text="中止">
      <formula>NOT(ISERROR(SEARCH("中止",F76)))</formula>
    </cfRule>
  </conditionalFormatting>
  <conditionalFormatting sqref="F83:AJ83">
    <cfRule type="containsText" dxfId="2916" priority="1561" operator="containsText" text="日">
      <formula>NOT(ISERROR(SEARCH("日",F83)))</formula>
    </cfRule>
    <cfRule type="containsText" dxfId="2915" priority="1562" operator="containsText" text="土">
      <formula>NOT(ISERROR(SEARCH("土",F83)))</formula>
    </cfRule>
  </conditionalFormatting>
  <conditionalFormatting sqref="F83:AJ83">
    <cfRule type="containsText" dxfId="2914" priority="1554" operator="containsText" text="その他">
      <formula>NOT(ISERROR(SEARCH("その他",F83)))</formula>
    </cfRule>
    <cfRule type="containsText" dxfId="2913" priority="1555" operator="containsText" text="冬休">
      <formula>NOT(ISERROR(SEARCH("冬休",F83)))</formula>
    </cfRule>
    <cfRule type="containsText" dxfId="2912" priority="1556" operator="containsText" text="夏休">
      <formula>NOT(ISERROR(SEARCH("夏休",F83)))</formula>
    </cfRule>
    <cfRule type="containsText" dxfId="2911" priority="1557" operator="containsText" text="製作">
      <formula>NOT(ISERROR(SEARCH("製作",F83)))</formula>
    </cfRule>
    <cfRule type="cellIs" dxfId="2910" priority="1558" operator="equal">
      <formula>"中止,製作"</formula>
    </cfRule>
    <cfRule type="containsText" dxfId="2909" priority="1559" operator="containsText" text="中止,製作,夏休,冬休,その他">
      <formula>NOT(ISERROR(SEARCH("中止,製作,夏休,冬休,その他",F83)))</formula>
    </cfRule>
    <cfRule type="containsText" dxfId="2908" priority="1560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2907" priority="1540" operator="containsText" text="退">
      <formula>NOT(ISERROR(SEARCH("退",F77)))</formula>
    </cfRule>
    <cfRule type="containsText" dxfId="2906" priority="1541" operator="containsText" text="入">
      <formula>NOT(ISERROR(SEARCH("入",F77)))</formula>
    </cfRule>
    <cfRule type="containsText" dxfId="2905" priority="1542" operator="containsText" text="入,退">
      <formula>NOT(ISERROR(SEARCH("入,退",F77)))</formula>
    </cfRule>
    <cfRule type="containsText" dxfId="2904" priority="1543" operator="containsText" text="入,退">
      <formula>NOT(ISERROR(SEARCH("入,退",F77)))</formula>
    </cfRule>
    <cfRule type="cellIs" dxfId="2903" priority="1544" operator="equal">
      <formula>"休"</formula>
    </cfRule>
  </conditionalFormatting>
  <conditionalFormatting sqref="F77:AJ77 H78:AJ78 F79:I79 L79:P79 S79:W79 Z79:AD79 AG79:AJ79 F80:AJ80 F82:AJ82 G81:L81 N81:S81 U81:AJ81">
    <cfRule type="containsText" dxfId="2902" priority="1539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2901" priority="1538" operator="containsText" text="－">
      <formula>NOT(ISERROR(SEARCH("－",F77)))</formula>
    </cfRule>
  </conditionalFormatting>
  <conditionalFormatting sqref="F84:AJ87">
    <cfRule type="containsText" dxfId="2900" priority="1533" operator="containsText" text="退">
      <formula>NOT(ISERROR(SEARCH("退",F84)))</formula>
    </cfRule>
    <cfRule type="containsText" dxfId="2899" priority="1534" operator="containsText" text="入">
      <formula>NOT(ISERROR(SEARCH("入",F84)))</formula>
    </cfRule>
    <cfRule type="containsText" dxfId="2898" priority="1535" operator="containsText" text="入,退">
      <formula>NOT(ISERROR(SEARCH("入,退",F84)))</formula>
    </cfRule>
    <cfRule type="containsText" dxfId="2897" priority="1536" operator="containsText" text="入,退">
      <formula>NOT(ISERROR(SEARCH("入,退",F84)))</formula>
    </cfRule>
    <cfRule type="cellIs" dxfId="2896" priority="1537" operator="equal">
      <formula>"休"</formula>
    </cfRule>
  </conditionalFormatting>
  <conditionalFormatting sqref="F84:AJ87">
    <cfRule type="containsText" dxfId="2895" priority="1532" operator="containsText" text="外">
      <formula>NOT(ISERROR(SEARCH("外",F84)))</formula>
    </cfRule>
  </conditionalFormatting>
  <conditionalFormatting sqref="F84:AJ87">
    <cfRule type="containsText" dxfId="2894" priority="1531" operator="containsText" text="－">
      <formula>NOT(ISERROR(SEARCH("－",F84)))</formula>
    </cfRule>
  </conditionalFormatting>
  <conditionalFormatting sqref="F89:AJ92">
    <cfRule type="containsText" dxfId="2893" priority="1526" operator="containsText" text="退">
      <formula>NOT(ISERROR(SEARCH("退",F89)))</formula>
    </cfRule>
    <cfRule type="containsText" dxfId="2892" priority="1527" operator="containsText" text="入">
      <formula>NOT(ISERROR(SEARCH("入",F89)))</formula>
    </cfRule>
    <cfRule type="containsText" dxfId="2891" priority="1528" operator="containsText" text="入,退">
      <formula>NOT(ISERROR(SEARCH("入,退",F89)))</formula>
    </cfRule>
    <cfRule type="containsText" dxfId="2890" priority="1529" operator="containsText" text="入,退">
      <formula>NOT(ISERROR(SEARCH("入,退",F89)))</formula>
    </cfRule>
    <cfRule type="cellIs" dxfId="2889" priority="1530" operator="equal">
      <formula>"休"</formula>
    </cfRule>
  </conditionalFormatting>
  <conditionalFormatting sqref="F89:AJ92">
    <cfRule type="containsText" dxfId="2888" priority="1525" operator="containsText" text="外">
      <formula>NOT(ISERROR(SEARCH("外",F89)))</formula>
    </cfRule>
  </conditionalFormatting>
  <conditionalFormatting sqref="F89:AJ92">
    <cfRule type="containsText" dxfId="2887" priority="1524" operator="containsText" text="－">
      <formula>NOT(ISERROR(SEARCH("－",F89)))</formula>
    </cfRule>
  </conditionalFormatting>
  <conditionalFormatting sqref="K53:L53">
    <cfRule type="containsText" dxfId="2886" priority="1519" operator="containsText" text="退">
      <formula>NOT(ISERROR(SEARCH("退",K53)))</formula>
    </cfRule>
    <cfRule type="containsText" dxfId="2885" priority="1520" operator="containsText" text="入">
      <formula>NOT(ISERROR(SEARCH("入",K53)))</formula>
    </cfRule>
    <cfRule type="containsText" dxfId="2884" priority="1521" operator="containsText" text="入,退">
      <formula>NOT(ISERROR(SEARCH("入,退",K53)))</formula>
    </cfRule>
    <cfRule type="containsText" dxfId="2883" priority="1522" operator="containsText" text="入,退">
      <formula>NOT(ISERROR(SEARCH("入,退",K53)))</formula>
    </cfRule>
    <cfRule type="cellIs" dxfId="2882" priority="1523" operator="equal">
      <formula>"休"</formula>
    </cfRule>
  </conditionalFormatting>
  <conditionalFormatting sqref="K53:L53">
    <cfRule type="containsText" dxfId="2881" priority="1518" operator="containsText" text="外">
      <formula>NOT(ISERROR(SEARCH("外",K53)))</formula>
    </cfRule>
  </conditionalFormatting>
  <conditionalFormatting sqref="K53:L53">
    <cfRule type="containsText" dxfId="2880" priority="1517" operator="containsText" text="－">
      <formula>NOT(ISERROR(SEARCH("－",K53)))</formula>
    </cfRule>
  </conditionalFormatting>
  <conditionalFormatting sqref="R53:S53">
    <cfRule type="containsText" dxfId="2879" priority="1512" operator="containsText" text="退">
      <formula>NOT(ISERROR(SEARCH("退",R53)))</formula>
    </cfRule>
    <cfRule type="containsText" dxfId="2878" priority="1513" operator="containsText" text="入">
      <formula>NOT(ISERROR(SEARCH("入",R53)))</formula>
    </cfRule>
    <cfRule type="containsText" dxfId="2877" priority="1514" operator="containsText" text="入,退">
      <formula>NOT(ISERROR(SEARCH("入,退",R53)))</formula>
    </cfRule>
    <cfRule type="containsText" dxfId="2876" priority="1515" operator="containsText" text="入,退">
      <formula>NOT(ISERROR(SEARCH("入,退",R53)))</formula>
    </cfRule>
    <cfRule type="cellIs" dxfId="2875" priority="1516" operator="equal">
      <formula>"休"</formula>
    </cfRule>
  </conditionalFormatting>
  <conditionalFormatting sqref="R53:S53">
    <cfRule type="containsText" dxfId="2874" priority="1511" operator="containsText" text="外">
      <formula>NOT(ISERROR(SEARCH("外",R53)))</formula>
    </cfRule>
  </conditionalFormatting>
  <conditionalFormatting sqref="R53:S53">
    <cfRule type="containsText" dxfId="2873" priority="1510" operator="containsText" text="－">
      <formula>NOT(ISERROR(SEARCH("－",R53)))</formula>
    </cfRule>
  </conditionalFormatting>
  <conditionalFormatting sqref="Y53:Z53">
    <cfRule type="containsText" dxfId="2872" priority="1505" operator="containsText" text="退">
      <formula>NOT(ISERROR(SEARCH("退",Y53)))</formula>
    </cfRule>
    <cfRule type="containsText" dxfId="2871" priority="1506" operator="containsText" text="入">
      <formula>NOT(ISERROR(SEARCH("入",Y53)))</formula>
    </cfRule>
    <cfRule type="containsText" dxfId="2870" priority="1507" operator="containsText" text="入,退">
      <formula>NOT(ISERROR(SEARCH("入,退",Y53)))</formula>
    </cfRule>
    <cfRule type="containsText" dxfId="2869" priority="1508" operator="containsText" text="入,退">
      <formula>NOT(ISERROR(SEARCH("入,退",Y53)))</formula>
    </cfRule>
    <cfRule type="cellIs" dxfId="2868" priority="1509" operator="equal">
      <formula>"休"</formula>
    </cfRule>
  </conditionalFormatting>
  <conditionalFormatting sqref="Y53:Z53">
    <cfRule type="containsText" dxfId="2867" priority="1504" operator="containsText" text="外">
      <formula>NOT(ISERROR(SEARCH("外",Y53)))</formula>
    </cfRule>
  </conditionalFormatting>
  <conditionalFormatting sqref="Y53:Z53">
    <cfRule type="containsText" dxfId="2866" priority="1503" operator="containsText" text="－">
      <formula>NOT(ISERROR(SEARCH("－",Y53)))</formula>
    </cfRule>
  </conditionalFormatting>
  <conditionalFormatting sqref="AF53:AG53">
    <cfRule type="containsText" dxfId="2865" priority="1498" operator="containsText" text="退">
      <formula>NOT(ISERROR(SEARCH("退",AF53)))</formula>
    </cfRule>
    <cfRule type="containsText" dxfId="2864" priority="1499" operator="containsText" text="入">
      <formula>NOT(ISERROR(SEARCH("入",AF53)))</formula>
    </cfRule>
    <cfRule type="containsText" dxfId="2863" priority="1500" operator="containsText" text="入,退">
      <formula>NOT(ISERROR(SEARCH("入,退",AF53)))</formula>
    </cfRule>
    <cfRule type="containsText" dxfId="2862" priority="1501" operator="containsText" text="入,退">
      <formula>NOT(ISERROR(SEARCH("入,退",AF53)))</formula>
    </cfRule>
    <cfRule type="cellIs" dxfId="2861" priority="1502" operator="equal">
      <formula>"休"</formula>
    </cfRule>
  </conditionalFormatting>
  <conditionalFormatting sqref="AF53:AG53">
    <cfRule type="containsText" dxfId="2860" priority="1497" operator="containsText" text="外">
      <formula>NOT(ISERROR(SEARCH("外",AF53)))</formula>
    </cfRule>
  </conditionalFormatting>
  <conditionalFormatting sqref="AF53:AG53">
    <cfRule type="containsText" dxfId="2859" priority="1496" operator="containsText" text="－">
      <formula>NOT(ISERROR(SEARCH("－",AF53)))</formula>
    </cfRule>
  </conditionalFormatting>
  <conditionalFormatting sqref="I54:J54">
    <cfRule type="containsText" dxfId="2858" priority="1491" operator="containsText" text="退">
      <formula>NOT(ISERROR(SEARCH("退",I54)))</formula>
    </cfRule>
    <cfRule type="containsText" dxfId="2857" priority="1492" operator="containsText" text="入">
      <formula>NOT(ISERROR(SEARCH("入",I54)))</formula>
    </cfRule>
    <cfRule type="containsText" dxfId="2856" priority="1493" operator="containsText" text="入,退">
      <formula>NOT(ISERROR(SEARCH("入,退",I54)))</formula>
    </cfRule>
    <cfRule type="containsText" dxfId="2855" priority="1494" operator="containsText" text="入,退">
      <formula>NOT(ISERROR(SEARCH("入,退",I54)))</formula>
    </cfRule>
    <cfRule type="cellIs" dxfId="2854" priority="1495" operator="equal">
      <formula>"休"</formula>
    </cfRule>
  </conditionalFormatting>
  <conditionalFormatting sqref="I54:J54">
    <cfRule type="containsText" dxfId="2853" priority="1490" operator="containsText" text="外">
      <formula>NOT(ISERROR(SEARCH("外",I54)))</formula>
    </cfRule>
  </conditionalFormatting>
  <conditionalFormatting sqref="I54:J54">
    <cfRule type="containsText" dxfId="2852" priority="1489" operator="containsText" text="－">
      <formula>NOT(ISERROR(SEARCH("－",I54)))</formula>
    </cfRule>
  </conditionalFormatting>
  <conditionalFormatting sqref="P54:Q54">
    <cfRule type="containsText" dxfId="2851" priority="1484" operator="containsText" text="退">
      <formula>NOT(ISERROR(SEARCH("退",P54)))</formula>
    </cfRule>
    <cfRule type="containsText" dxfId="2850" priority="1485" operator="containsText" text="入">
      <formula>NOT(ISERROR(SEARCH("入",P54)))</formula>
    </cfRule>
    <cfRule type="containsText" dxfId="2849" priority="1486" operator="containsText" text="入,退">
      <formula>NOT(ISERROR(SEARCH("入,退",P54)))</formula>
    </cfRule>
    <cfRule type="containsText" dxfId="2848" priority="1487" operator="containsText" text="入,退">
      <formula>NOT(ISERROR(SEARCH("入,退",P54)))</formula>
    </cfRule>
    <cfRule type="cellIs" dxfId="2847" priority="1488" operator="equal">
      <formula>"休"</formula>
    </cfRule>
  </conditionalFormatting>
  <conditionalFormatting sqref="P54:Q54">
    <cfRule type="containsText" dxfId="2846" priority="1483" operator="containsText" text="外">
      <formula>NOT(ISERROR(SEARCH("外",P54)))</formula>
    </cfRule>
  </conditionalFormatting>
  <conditionalFormatting sqref="P54:Q54">
    <cfRule type="containsText" dxfId="2845" priority="1482" operator="containsText" text="－">
      <formula>NOT(ISERROR(SEARCH("－",P54)))</formula>
    </cfRule>
  </conditionalFormatting>
  <conditionalFormatting sqref="W54:X54">
    <cfRule type="containsText" dxfId="2844" priority="1477" operator="containsText" text="退">
      <formula>NOT(ISERROR(SEARCH("退",W54)))</formula>
    </cfRule>
    <cfRule type="containsText" dxfId="2843" priority="1478" operator="containsText" text="入">
      <formula>NOT(ISERROR(SEARCH("入",W54)))</formula>
    </cfRule>
    <cfRule type="containsText" dxfId="2842" priority="1479" operator="containsText" text="入,退">
      <formula>NOT(ISERROR(SEARCH("入,退",W54)))</formula>
    </cfRule>
    <cfRule type="containsText" dxfId="2841" priority="1480" operator="containsText" text="入,退">
      <formula>NOT(ISERROR(SEARCH("入,退",W54)))</formula>
    </cfRule>
    <cfRule type="cellIs" dxfId="2840" priority="1481" operator="equal">
      <formula>"休"</formula>
    </cfRule>
  </conditionalFormatting>
  <conditionalFormatting sqref="W54:X54">
    <cfRule type="containsText" dxfId="2839" priority="1476" operator="containsText" text="外">
      <formula>NOT(ISERROR(SEARCH("外",W54)))</formula>
    </cfRule>
  </conditionalFormatting>
  <conditionalFormatting sqref="W54:X54">
    <cfRule type="containsText" dxfId="2838" priority="1475" operator="containsText" text="－">
      <formula>NOT(ISERROR(SEARCH("－",W54)))</formula>
    </cfRule>
  </conditionalFormatting>
  <conditionalFormatting sqref="AD54:AE54">
    <cfRule type="containsText" dxfId="2837" priority="1470" operator="containsText" text="退">
      <formula>NOT(ISERROR(SEARCH("退",AD54)))</formula>
    </cfRule>
    <cfRule type="containsText" dxfId="2836" priority="1471" operator="containsText" text="入">
      <formula>NOT(ISERROR(SEARCH("入",AD54)))</formula>
    </cfRule>
    <cfRule type="containsText" dxfId="2835" priority="1472" operator="containsText" text="入,退">
      <formula>NOT(ISERROR(SEARCH("入,退",AD54)))</formula>
    </cfRule>
    <cfRule type="containsText" dxfId="2834" priority="1473" operator="containsText" text="入,退">
      <formula>NOT(ISERROR(SEARCH("入,退",AD54)))</formula>
    </cfRule>
    <cfRule type="cellIs" dxfId="2833" priority="1474" operator="equal">
      <formula>"休"</formula>
    </cfRule>
  </conditionalFormatting>
  <conditionalFormatting sqref="AD54:AE54">
    <cfRule type="containsText" dxfId="2832" priority="1469" operator="containsText" text="外">
      <formula>NOT(ISERROR(SEARCH("外",AD54)))</formula>
    </cfRule>
  </conditionalFormatting>
  <conditionalFormatting sqref="AD54:AE54">
    <cfRule type="containsText" dxfId="2831" priority="1468" operator="containsText" text="－">
      <formula>NOT(ISERROR(SEARCH("－",AD54)))</formula>
    </cfRule>
  </conditionalFormatting>
  <conditionalFormatting sqref="M55:N55">
    <cfRule type="containsText" dxfId="2830" priority="1456" operator="containsText" text="退">
      <formula>NOT(ISERROR(SEARCH("退",M55)))</formula>
    </cfRule>
    <cfRule type="containsText" dxfId="2829" priority="1457" operator="containsText" text="入">
      <formula>NOT(ISERROR(SEARCH("入",M55)))</formula>
    </cfRule>
    <cfRule type="containsText" dxfId="2828" priority="1458" operator="containsText" text="入,退">
      <formula>NOT(ISERROR(SEARCH("入,退",M55)))</formula>
    </cfRule>
    <cfRule type="containsText" dxfId="2827" priority="1459" operator="containsText" text="入,退">
      <formula>NOT(ISERROR(SEARCH("入,退",M55)))</formula>
    </cfRule>
    <cfRule type="cellIs" dxfId="2826" priority="1460" operator="equal">
      <formula>"休"</formula>
    </cfRule>
  </conditionalFormatting>
  <conditionalFormatting sqref="M55:N55">
    <cfRule type="containsText" dxfId="2825" priority="1455" operator="containsText" text="外">
      <formula>NOT(ISERROR(SEARCH("外",M55)))</formula>
    </cfRule>
  </conditionalFormatting>
  <conditionalFormatting sqref="M55:N55">
    <cfRule type="containsText" dxfId="2824" priority="1454" operator="containsText" text="－">
      <formula>NOT(ISERROR(SEARCH("－",M55)))</formula>
    </cfRule>
  </conditionalFormatting>
  <conditionalFormatting sqref="T55:U55">
    <cfRule type="containsText" dxfId="2823" priority="1449" operator="containsText" text="退">
      <formula>NOT(ISERROR(SEARCH("退",T55)))</formula>
    </cfRule>
    <cfRule type="containsText" dxfId="2822" priority="1450" operator="containsText" text="入">
      <formula>NOT(ISERROR(SEARCH("入",T55)))</formula>
    </cfRule>
    <cfRule type="containsText" dxfId="2821" priority="1451" operator="containsText" text="入,退">
      <formula>NOT(ISERROR(SEARCH("入,退",T55)))</formula>
    </cfRule>
    <cfRule type="containsText" dxfId="2820" priority="1452" operator="containsText" text="入,退">
      <formula>NOT(ISERROR(SEARCH("入,退",T55)))</formula>
    </cfRule>
    <cfRule type="cellIs" dxfId="2819" priority="1453" operator="equal">
      <formula>"休"</formula>
    </cfRule>
  </conditionalFormatting>
  <conditionalFormatting sqref="T55:U55">
    <cfRule type="containsText" dxfId="2818" priority="1448" operator="containsText" text="外">
      <formula>NOT(ISERROR(SEARCH("外",T55)))</formula>
    </cfRule>
  </conditionalFormatting>
  <conditionalFormatting sqref="T55:U55">
    <cfRule type="containsText" dxfId="2817" priority="1447" operator="containsText" text="－">
      <formula>NOT(ISERROR(SEARCH("－",T55)))</formula>
    </cfRule>
  </conditionalFormatting>
  <conditionalFormatting sqref="AA55:AB55">
    <cfRule type="containsText" dxfId="2816" priority="1442" operator="containsText" text="退">
      <formula>NOT(ISERROR(SEARCH("退",AA55)))</formula>
    </cfRule>
    <cfRule type="containsText" dxfId="2815" priority="1443" operator="containsText" text="入">
      <formula>NOT(ISERROR(SEARCH("入",AA55)))</formula>
    </cfRule>
    <cfRule type="containsText" dxfId="2814" priority="1444" operator="containsText" text="入,退">
      <formula>NOT(ISERROR(SEARCH("入,退",AA55)))</formula>
    </cfRule>
    <cfRule type="containsText" dxfId="2813" priority="1445" operator="containsText" text="入,退">
      <formula>NOT(ISERROR(SEARCH("入,退",AA55)))</formula>
    </cfRule>
    <cfRule type="cellIs" dxfId="2812" priority="1446" operator="equal">
      <formula>"休"</formula>
    </cfRule>
  </conditionalFormatting>
  <conditionalFormatting sqref="AA55:AB55">
    <cfRule type="containsText" dxfId="2811" priority="1441" operator="containsText" text="外">
      <formula>NOT(ISERROR(SEARCH("外",AA55)))</formula>
    </cfRule>
  </conditionalFormatting>
  <conditionalFormatting sqref="AA55:AB55">
    <cfRule type="containsText" dxfId="2810" priority="1440" operator="containsText" text="－">
      <formula>NOT(ISERROR(SEARCH("－",AA55)))</formula>
    </cfRule>
  </conditionalFormatting>
  <conditionalFormatting sqref="AH55:AI55">
    <cfRule type="containsText" dxfId="2809" priority="1435" operator="containsText" text="退">
      <formula>NOT(ISERROR(SEARCH("退",AH55)))</formula>
    </cfRule>
    <cfRule type="containsText" dxfId="2808" priority="1436" operator="containsText" text="入">
      <formula>NOT(ISERROR(SEARCH("入",AH55)))</formula>
    </cfRule>
    <cfRule type="containsText" dxfId="2807" priority="1437" operator="containsText" text="入,退">
      <formula>NOT(ISERROR(SEARCH("入,退",AH55)))</formula>
    </cfRule>
    <cfRule type="containsText" dxfId="2806" priority="1438" operator="containsText" text="入,退">
      <formula>NOT(ISERROR(SEARCH("入,退",AH55)))</formula>
    </cfRule>
    <cfRule type="cellIs" dxfId="2805" priority="1439" operator="equal">
      <formula>"休"</formula>
    </cfRule>
  </conditionalFormatting>
  <conditionalFormatting sqref="AH55:AI55">
    <cfRule type="containsText" dxfId="2804" priority="1434" operator="containsText" text="外">
      <formula>NOT(ISERROR(SEARCH("外",AH55)))</formula>
    </cfRule>
  </conditionalFormatting>
  <conditionalFormatting sqref="AH55:AI55">
    <cfRule type="containsText" dxfId="2803" priority="1433" operator="containsText" text="－">
      <formula>NOT(ISERROR(SEARCH("－",AH55)))</formula>
    </cfRule>
  </conditionalFormatting>
  <conditionalFormatting sqref="Q65">
    <cfRule type="containsText" dxfId="2802" priority="1428" operator="containsText" text="退">
      <formula>NOT(ISERROR(SEARCH("退",Q65)))</formula>
    </cfRule>
    <cfRule type="containsText" dxfId="2801" priority="1429" operator="containsText" text="入">
      <formula>NOT(ISERROR(SEARCH("入",Q65)))</formula>
    </cfRule>
    <cfRule type="containsText" dxfId="2800" priority="1430" operator="containsText" text="入,退">
      <formula>NOT(ISERROR(SEARCH("入,退",Q65)))</formula>
    </cfRule>
    <cfRule type="containsText" dxfId="2799" priority="1431" operator="containsText" text="入,退">
      <formula>NOT(ISERROR(SEARCH("入,退",Q65)))</formula>
    </cfRule>
    <cfRule type="cellIs" dxfId="2798" priority="1432" operator="equal">
      <formula>"休"</formula>
    </cfRule>
  </conditionalFormatting>
  <conditionalFormatting sqref="Q65">
    <cfRule type="containsText" dxfId="2797" priority="1427" operator="containsText" text="外">
      <formula>NOT(ISERROR(SEARCH("外",Q65)))</formula>
    </cfRule>
  </conditionalFormatting>
  <conditionalFormatting sqref="Q65">
    <cfRule type="containsText" dxfId="2796" priority="1426" operator="containsText" text="－">
      <formula>NOT(ISERROR(SEARCH("－",Q65)))</formula>
    </cfRule>
  </conditionalFormatting>
  <conditionalFormatting sqref="P65">
    <cfRule type="containsText" dxfId="2795" priority="1421" operator="containsText" text="退">
      <formula>NOT(ISERROR(SEARCH("退",P65)))</formula>
    </cfRule>
    <cfRule type="containsText" dxfId="2794" priority="1422" operator="containsText" text="入">
      <formula>NOT(ISERROR(SEARCH("入",P65)))</formula>
    </cfRule>
    <cfRule type="containsText" dxfId="2793" priority="1423" operator="containsText" text="入,退">
      <formula>NOT(ISERROR(SEARCH("入,退",P65)))</formula>
    </cfRule>
    <cfRule type="containsText" dxfId="2792" priority="1424" operator="containsText" text="入,退">
      <formula>NOT(ISERROR(SEARCH("入,退",P65)))</formula>
    </cfRule>
    <cfRule type="cellIs" dxfId="2791" priority="1425" operator="equal">
      <formula>"休"</formula>
    </cfRule>
  </conditionalFormatting>
  <conditionalFormatting sqref="P65">
    <cfRule type="containsText" dxfId="2790" priority="1420" operator="containsText" text="外">
      <formula>NOT(ISERROR(SEARCH("外",P65)))</formula>
    </cfRule>
  </conditionalFormatting>
  <conditionalFormatting sqref="P65">
    <cfRule type="containsText" dxfId="2789" priority="1419" operator="containsText" text="－">
      <formula>NOT(ISERROR(SEARCH("－",P65)))</formula>
    </cfRule>
  </conditionalFormatting>
  <conditionalFormatting sqref="X65">
    <cfRule type="containsText" dxfId="2788" priority="1414" operator="containsText" text="退">
      <formula>NOT(ISERROR(SEARCH("退",X65)))</formula>
    </cfRule>
    <cfRule type="containsText" dxfId="2787" priority="1415" operator="containsText" text="入">
      <formula>NOT(ISERROR(SEARCH("入",X65)))</formula>
    </cfRule>
    <cfRule type="containsText" dxfId="2786" priority="1416" operator="containsText" text="入,退">
      <formula>NOT(ISERROR(SEARCH("入,退",X65)))</formula>
    </cfRule>
    <cfRule type="containsText" dxfId="2785" priority="1417" operator="containsText" text="入,退">
      <formula>NOT(ISERROR(SEARCH("入,退",X65)))</formula>
    </cfRule>
    <cfRule type="cellIs" dxfId="2784" priority="1418" operator="equal">
      <formula>"休"</formula>
    </cfRule>
  </conditionalFormatting>
  <conditionalFormatting sqref="X65">
    <cfRule type="containsText" dxfId="2783" priority="1413" operator="containsText" text="外">
      <formula>NOT(ISERROR(SEARCH("外",X65)))</formula>
    </cfRule>
  </conditionalFormatting>
  <conditionalFormatting sqref="X65">
    <cfRule type="containsText" dxfId="2782" priority="1412" operator="containsText" text="－">
      <formula>NOT(ISERROR(SEARCH("－",X65)))</formula>
    </cfRule>
  </conditionalFormatting>
  <conditionalFormatting sqref="W65">
    <cfRule type="containsText" dxfId="2781" priority="1407" operator="containsText" text="退">
      <formula>NOT(ISERROR(SEARCH("退",W65)))</formula>
    </cfRule>
    <cfRule type="containsText" dxfId="2780" priority="1408" operator="containsText" text="入">
      <formula>NOT(ISERROR(SEARCH("入",W65)))</formula>
    </cfRule>
    <cfRule type="containsText" dxfId="2779" priority="1409" operator="containsText" text="入,退">
      <formula>NOT(ISERROR(SEARCH("入,退",W65)))</formula>
    </cfRule>
    <cfRule type="containsText" dxfId="2778" priority="1410" operator="containsText" text="入,退">
      <formula>NOT(ISERROR(SEARCH("入,退",W65)))</formula>
    </cfRule>
    <cfRule type="cellIs" dxfId="2777" priority="1411" operator="equal">
      <formula>"休"</formula>
    </cfRule>
  </conditionalFormatting>
  <conditionalFormatting sqref="W65">
    <cfRule type="containsText" dxfId="2776" priority="1406" operator="containsText" text="外">
      <formula>NOT(ISERROR(SEARCH("外",W65)))</formula>
    </cfRule>
  </conditionalFormatting>
  <conditionalFormatting sqref="W65">
    <cfRule type="containsText" dxfId="2775" priority="1405" operator="containsText" text="－">
      <formula>NOT(ISERROR(SEARCH("－",W65)))</formula>
    </cfRule>
  </conditionalFormatting>
  <conditionalFormatting sqref="AE65">
    <cfRule type="containsText" dxfId="2774" priority="1400" operator="containsText" text="退">
      <formula>NOT(ISERROR(SEARCH("退",AE65)))</formula>
    </cfRule>
    <cfRule type="containsText" dxfId="2773" priority="1401" operator="containsText" text="入">
      <formula>NOT(ISERROR(SEARCH("入",AE65)))</formula>
    </cfRule>
    <cfRule type="containsText" dxfId="2772" priority="1402" operator="containsText" text="入,退">
      <formula>NOT(ISERROR(SEARCH("入,退",AE65)))</formula>
    </cfRule>
    <cfRule type="containsText" dxfId="2771" priority="1403" operator="containsText" text="入,退">
      <formula>NOT(ISERROR(SEARCH("入,退",AE65)))</formula>
    </cfRule>
    <cfRule type="cellIs" dxfId="2770" priority="1404" operator="equal">
      <formula>"休"</formula>
    </cfRule>
  </conditionalFormatting>
  <conditionalFormatting sqref="AE65">
    <cfRule type="containsText" dxfId="2769" priority="1399" operator="containsText" text="外">
      <formula>NOT(ISERROR(SEARCH("外",AE65)))</formula>
    </cfRule>
  </conditionalFormatting>
  <conditionalFormatting sqref="AE65">
    <cfRule type="containsText" dxfId="2768" priority="1398" operator="containsText" text="－">
      <formula>NOT(ISERROR(SEARCH("－",AE65)))</formula>
    </cfRule>
  </conditionalFormatting>
  <conditionalFormatting sqref="AD65">
    <cfRule type="containsText" dxfId="2767" priority="1393" operator="containsText" text="退">
      <formula>NOT(ISERROR(SEARCH("退",AD65)))</formula>
    </cfRule>
    <cfRule type="containsText" dxfId="2766" priority="1394" operator="containsText" text="入">
      <formula>NOT(ISERROR(SEARCH("入",AD65)))</formula>
    </cfRule>
    <cfRule type="containsText" dxfId="2765" priority="1395" operator="containsText" text="入,退">
      <formula>NOT(ISERROR(SEARCH("入,退",AD65)))</formula>
    </cfRule>
    <cfRule type="containsText" dxfId="2764" priority="1396" operator="containsText" text="入,退">
      <formula>NOT(ISERROR(SEARCH("入,退",AD65)))</formula>
    </cfRule>
    <cfRule type="cellIs" dxfId="2763" priority="1397" operator="equal">
      <formula>"休"</formula>
    </cfRule>
  </conditionalFormatting>
  <conditionalFormatting sqref="AD65">
    <cfRule type="containsText" dxfId="2762" priority="1392" operator="containsText" text="外">
      <formula>NOT(ISERROR(SEARCH("外",AD65)))</formula>
    </cfRule>
  </conditionalFormatting>
  <conditionalFormatting sqref="AD65">
    <cfRule type="containsText" dxfId="2761" priority="1391" operator="containsText" text="－">
      <formula>NOT(ISERROR(SEARCH("－",AD65)))</formula>
    </cfRule>
  </conditionalFormatting>
  <conditionalFormatting sqref="AJ65">
    <cfRule type="containsText" dxfId="2760" priority="1386" operator="containsText" text="退">
      <formula>NOT(ISERROR(SEARCH("退",AJ65)))</formula>
    </cfRule>
    <cfRule type="containsText" dxfId="2759" priority="1387" operator="containsText" text="入">
      <formula>NOT(ISERROR(SEARCH("入",AJ65)))</formula>
    </cfRule>
    <cfRule type="containsText" dxfId="2758" priority="1388" operator="containsText" text="入,退">
      <formula>NOT(ISERROR(SEARCH("入,退",AJ65)))</formula>
    </cfRule>
    <cfRule type="containsText" dxfId="2757" priority="1389" operator="containsText" text="入,退">
      <formula>NOT(ISERROR(SEARCH("入,退",AJ65)))</formula>
    </cfRule>
    <cfRule type="cellIs" dxfId="2756" priority="1390" operator="equal">
      <formula>"休"</formula>
    </cfRule>
  </conditionalFormatting>
  <conditionalFormatting sqref="AJ65">
    <cfRule type="containsText" dxfId="2755" priority="1385" operator="containsText" text="外">
      <formula>NOT(ISERROR(SEARCH("外",AJ65)))</formula>
    </cfRule>
  </conditionalFormatting>
  <conditionalFormatting sqref="AJ65">
    <cfRule type="containsText" dxfId="2754" priority="1384" operator="containsText" text="－">
      <formula>NOT(ISERROR(SEARCH("－",AJ65)))</formula>
    </cfRule>
  </conditionalFormatting>
  <conditionalFormatting sqref="AI65">
    <cfRule type="containsText" dxfId="2753" priority="1379" operator="containsText" text="退">
      <formula>NOT(ISERROR(SEARCH("退",AI65)))</formula>
    </cfRule>
    <cfRule type="containsText" dxfId="2752" priority="1380" operator="containsText" text="入">
      <formula>NOT(ISERROR(SEARCH("入",AI65)))</formula>
    </cfRule>
    <cfRule type="containsText" dxfId="2751" priority="1381" operator="containsText" text="入,退">
      <formula>NOT(ISERROR(SEARCH("入,退",AI65)))</formula>
    </cfRule>
    <cfRule type="containsText" dxfId="2750" priority="1382" operator="containsText" text="入,退">
      <formula>NOT(ISERROR(SEARCH("入,退",AI65)))</formula>
    </cfRule>
    <cfRule type="cellIs" dxfId="2749" priority="1383" operator="equal">
      <formula>"休"</formula>
    </cfRule>
  </conditionalFormatting>
  <conditionalFormatting sqref="AI65">
    <cfRule type="containsText" dxfId="2748" priority="1378" operator="containsText" text="外">
      <formula>NOT(ISERROR(SEARCH("外",AI65)))</formula>
    </cfRule>
  </conditionalFormatting>
  <conditionalFormatting sqref="AI65">
    <cfRule type="containsText" dxfId="2747" priority="1377" operator="containsText" text="－">
      <formula>NOT(ISERROR(SEARCH("－",AI65)))</formula>
    </cfRule>
  </conditionalFormatting>
  <conditionalFormatting sqref="AJ36:AJ39">
    <cfRule type="containsText" dxfId="2746" priority="1372" operator="containsText" text="退">
      <formula>NOT(ISERROR(SEARCH("退",AJ36)))</formula>
    </cfRule>
    <cfRule type="containsText" dxfId="2745" priority="1373" operator="containsText" text="入">
      <formula>NOT(ISERROR(SEARCH("入",AJ36)))</formula>
    </cfRule>
    <cfRule type="containsText" dxfId="2744" priority="1374" operator="containsText" text="入,退">
      <formula>NOT(ISERROR(SEARCH("入,退",AJ36)))</formula>
    </cfRule>
    <cfRule type="containsText" dxfId="2743" priority="1375" operator="containsText" text="入,退">
      <formula>NOT(ISERROR(SEARCH("入,退",AJ36)))</formula>
    </cfRule>
    <cfRule type="cellIs" dxfId="2742" priority="1376" operator="equal">
      <formula>"休"</formula>
    </cfRule>
  </conditionalFormatting>
  <conditionalFormatting sqref="AJ36:AJ39">
    <cfRule type="containsText" dxfId="2741" priority="1371" operator="containsText" text="外">
      <formula>NOT(ISERROR(SEARCH("外",AJ36)))</formula>
    </cfRule>
  </conditionalFormatting>
  <conditionalFormatting sqref="AJ38">
    <cfRule type="containsText" dxfId="2740" priority="1370" operator="containsText" text="－">
      <formula>NOT(ISERROR(SEARCH("－",AJ38)))</formula>
    </cfRule>
  </conditionalFormatting>
  <conditionalFormatting sqref="AJ36:AJ39">
    <cfRule type="containsText" dxfId="2739" priority="1369" operator="containsText" text="－">
      <formula>NOT(ISERROR(SEARCH("－",AJ36)))</formula>
    </cfRule>
  </conditionalFormatting>
  <conditionalFormatting sqref="F53:F54 F56:F58">
    <cfRule type="containsText" dxfId="2738" priority="1364" operator="containsText" text="退">
      <formula>NOT(ISERROR(SEARCH("退",F53)))</formula>
    </cfRule>
    <cfRule type="containsText" dxfId="2737" priority="1365" operator="containsText" text="入">
      <formula>NOT(ISERROR(SEARCH("入",F53)))</formula>
    </cfRule>
    <cfRule type="containsText" dxfId="2736" priority="1366" operator="containsText" text="入,退">
      <formula>NOT(ISERROR(SEARCH("入,退",F53)))</formula>
    </cfRule>
    <cfRule type="containsText" dxfId="2735" priority="1367" operator="containsText" text="入,退">
      <formula>NOT(ISERROR(SEARCH("入,退",F53)))</formula>
    </cfRule>
    <cfRule type="cellIs" dxfId="2734" priority="1368" operator="equal">
      <formula>"休"</formula>
    </cfRule>
  </conditionalFormatting>
  <conditionalFormatting sqref="F53:F54 F56:F58">
    <cfRule type="containsText" dxfId="2733" priority="1363" operator="containsText" text="外">
      <formula>NOT(ISERROR(SEARCH("外",F53)))</formula>
    </cfRule>
  </conditionalFormatting>
  <conditionalFormatting sqref="F57">
    <cfRule type="containsText" dxfId="2732" priority="1362" operator="containsText" text="－">
      <formula>NOT(ISERROR(SEARCH("－",F57)))</formula>
    </cfRule>
  </conditionalFormatting>
  <conditionalFormatting sqref="F53:F54 F56:F58">
    <cfRule type="containsText" dxfId="2731" priority="1361" operator="containsText" text="－">
      <formula>NOT(ISERROR(SEARCH("－",F53)))</formula>
    </cfRule>
  </conditionalFormatting>
  <conditionalFormatting sqref="F59">
    <cfRule type="containsText" dxfId="2730" priority="1359" operator="containsText" text="日">
      <formula>NOT(ISERROR(SEARCH("日",F59)))</formula>
    </cfRule>
    <cfRule type="containsText" dxfId="2729" priority="1360" operator="containsText" text="土">
      <formula>NOT(ISERROR(SEARCH("土",F59)))</formula>
    </cfRule>
  </conditionalFormatting>
  <conditionalFormatting sqref="F59">
    <cfRule type="containsText" dxfId="2728" priority="1352" operator="containsText" text="その他">
      <formula>NOT(ISERROR(SEARCH("その他",F59)))</formula>
    </cfRule>
    <cfRule type="containsText" dxfId="2727" priority="1353" operator="containsText" text="冬休">
      <formula>NOT(ISERROR(SEARCH("冬休",F59)))</formula>
    </cfRule>
    <cfRule type="containsText" dxfId="2726" priority="1354" operator="containsText" text="夏休">
      <formula>NOT(ISERROR(SEARCH("夏休",F59)))</formula>
    </cfRule>
    <cfRule type="containsText" dxfId="2725" priority="1355" operator="containsText" text="製作">
      <formula>NOT(ISERROR(SEARCH("製作",F59)))</formula>
    </cfRule>
    <cfRule type="cellIs" dxfId="2724" priority="1356" operator="equal">
      <formula>"中止,製作"</formula>
    </cfRule>
    <cfRule type="containsText" dxfId="2723" priority="1357" operator="containsText" text="中止,製作,夏休,冬休,その他">
      <formula>NOT(ISERROR(SEARCH("中止,製作,夏休,冬休,その他",F59)))</formula>
    </cfRule>
    <cfRule type="containsText" dxfId="2722" priority="1358" operator="containsText" text="中止">
      <formula>NOT(ISERROR(SEARCH("中止",F59)))</formula>
    </cfRule>
  </conditionalFormatting>
  <conditionalFormatting sqref="F64">
    <cfRule type="containsText" dxfId="2721" priority="1350" operator="containsText" text="日">
      <formula>NOT(ISERROR(SEARCH("日",F64)))</formula>
    </cfRule>
    <cfRule type="containsText" dxfId="2720" priority="1351" operator="containsText" text="土">
      <formula>NOT(ISERROR(SEARCH("土",F64)))</formula>
    </cfRule>
  </conditionalFormatting>
  <conditionalFormatting sqref="F64">
    <cfRule type="containsText" dxfId="2719" priority="1343" operator="containsText" text="その他">
      <formula>NOT(ISERROR(SEARCH("その他",F64)))</formula>
    </cfRule>
    <cfRule type="containsText" dxfId="2718" priority="1344" operator="containsText" text="冬休">
      <formula>NOT(ISERROR(SEARCH("冬休",F64)))</formula>
    </cfRule>
    <cfRule type="containsText" dxfId="2717" priority="1345" operator="containsText" text="夏休">
      <formula>NOT(ISERROR(SEARCH("夏休",F64)))</formula>
    </cfRule>
    <cfRule type="containsText" dxfId="2716" priority="1346" operator="containsText" text="製作">
      <formula>NOT(ISERROR(SEARCH("製作",F64)))</formula>
    </cfRule>
    <cfRule type="cellIs" dxfId="2715" priority="1347" operator="equal">
      <formula>"中止,製作"</formula>
    </cfRule>
    <cfRule type="containsText" dxfId="2714" priority="1348" operator="containsText" text="中止,製作,夏休,冬休,その他">
      <formula>NOT(ISERROR(SEARCH("中止,製作,夏休,冬休,その他",F64)))</formula>
    </cfRule>
    <cfRule type="containsText" dxfId="2713" priority="1349" operator="containsText" text="中止">
      <formula>NOT(ISERROR(SEARCH("中止",F64)))</formula>
    </cfRule>
  </conditionalFormatting>
  <conditionalFormatting sqref="F65:F68">
    <cfRule type="containsText" dxfId="2712" priority="1338" operator="containsText" text="退">
      <formula>NOT(ISERROR(SEARCH("退",F65)))</formula>
    </cfRule>
    <cfRule type="containsText" dxfId="2711" priority="1339" operator="containsText" text="入">
      <formula>NOT(ISERROR(SEARCH("入",F65)))</formula>
    </cfRule>
    <cfRule type="containsText" dxfId="2710" priority="1340" operator="containsText" text="入,退">
      <formula>NOT(ISERROR(SEARCH("入,退",F65)))</formula>
    </cfRule>
    <cfRule type="containsText" dxfId="2709" priority="1341" operator="containsText" text="入,退">
      <formula>NOT(ISERROR(SEARCH("入,退",F65)))</formula>
    </cfRule>
    <cfRule type="cellIs" dxfId="2708" priority="1342" operator="equal">
      <formula>"休"</formula>
    </cfRule>
  </conditionalFormatting>
  <conditionalFormatting sqref="F65:F68">
    <cfRule type="containsText" dxfId="2707" priority="1337" operator="containsText" text="外">
      <formula>NOT(ISERROR(SEARCH("外",F65)))</formula>
    </cfRule>
  </conditionalFormatting>
  <conditionalFormatting sqref="F65:F68">
    <cfRule type="containsText" dxfId="2706" priority="1336" operator="containsText" text="－">
      <formula>NOT(ISERROR(SEARCH("－",F65)))</formula>
    </cfRule>
  </conditionalFormatting>
  <conditionalFormatting sqref="F62:F63">
    <cfRule type="containsText" dxfId="2705" priority="1331" operator="containsText" text="退">
      <formula>NOT(ISERROR(SEARCH("退",F62)))</formula>
    </cfRule>
    <cfRule type="containsText" dxfId="2704" priority="1332" operator="containsText" text="入">
      <formula>NOT(ISERROR(SEARCH("入",F62)))</formula>
    </cfRule>
    <cfRule type="containsText" dxfId="2703" priority="1333" operator="containsText" text="入,退">
      <formula>NOT(ISERROR(SEARCH("入,退",F62)))</formula>
    </cfRule>
    <cfRule type="containsText" dxfId="2702" priority="1334" operator="containsText" text="入,退">
      <formula>NOT(ISERROR(SEARCH("入,退",F62)))</formula>
    </cfRule>
    <cfRule type="cellIs" dxfId="2701" priority="1335" operator="equal">
      <formula>"休"</formula>
    </cfRule>
  </conditionalFormatting>
  <conditionalFormatting sqref="F62:F63">
    <cfRule type="containsText" dxfId="2700" priority="1330" operator="containsText" text="外">
      <formula>NOT(ISERROR(SEARCH("外",F62)))</formula>
    </cfRule>
  </conditionalFormatting>
  <conditionalFormatting sqref="F62">
    <cfRule type="containsText" dxfId="2699" priority="1329" operator="containsText" text="－">
      <formula>NOT(ISERROR(SEARCH("－",F62)))</formula>
    </cfRule>
  </conditionalFormatting>
  <conditionalFormatting sqref="F62:F63">
    <cfRule type="containsText" dxfId="2698" priority="1328" operator="containsText" text="－">
      <formula>NOT(ISERROR(SEARCH("－",F62)))</formula>
    </cfRule>
  </conditionalFormatting>
  <conditionalFormatting sqref="G53:G54 G56:G58">
    <cfRule type="containsText" dxfId="2697" priority="1323" operator="containsText" text="退">
      <formula>NOT(ISERROR(SEARCH("退",G53)))</formula>
    </cfRule>
    <cfRule type="containsText" dxfId="2696" priority="1324" operator="containsText" text="入">
      <formula>NOT(ISERROR(SEARCH("入",G53)))</formula>
    </cfRule>
    <cfRule type="containsText" dxfId="2695" priority="1325" operator="containsText" text="入,退">
      <formula>NOT(ISERROR(SEARCH("入,退",G53)))</formula>
    </cfRule>
    <cfRule type="containsText" dxfId="2694" priority="1326" operator="containsText" text="入,退">
      <formula>NOT(ISERROR(SEARCH("入,退",G53)))</formula>
    </cfRule>
    <cfRule type="cellIs" dxfId="2693" priority="1327" operator="equal">
      <formula>"休"</formula>
    </cfRule>
  </conditionalFormatting>
  <conditionalFormatting sqref="G53:G54 G56:G58">
    <cfRule type="containsText" dxfId="2692" priority="1322" operator="containsText" text="外">
      <formula>NOT(ISERROR(SEARCH("外",G53)))</formula>
    </cfRule>
  </conditionalFormatting>
  <conditionalFormatting sqref="G57">
    <cfRule type="containsText" dxfId="2691" priority="1321" operator="containsText" text="－">
      <formula>NOT(ISERROR(SEARCH("－",G57)))</formula>
    </cfRule>
  </conditionalFormatting>
  <conditionalFormatting sqref="G53:G54 G56:G58">
    <cfRule type="containsText" dxfId="2690" priority="1320" operator="containsText" text="－">
      <formula>NOT(ISERROR(SEARCH("－",G53)))</formula>
    </cfRule>
  </conditionalFormatting>
  <conditionalFormatting sqref="G59">
    <cfRule type="containsText" dxfId="2689" priority="1318" operator="containsText" text="日">
      <formula>NOT(ISERROR(SEARCH("日",G59)))</formula>
    </cfRule>
    <cfRule type="containsText" dxfId="2688" priority="1319" operator="containsText" text="土">
      <formula>NOT(ISERROR(SEARCH("土",G59)))</formula>
    </cfRule>
  </conditionalFormatting>
  <conditionalFormatting sqref="G59">
    <cfRule type="containsText" dxfId="2687" priority="1311" operator="containsText" text="その他">
      <formula>NOT(ISERROR(SEARCH("その他",G59)))</formula>
    </cfRule>
    <cfRule type="containsText" dxfId="2686" priority="1312" operator="containsText" text="冬休">
      <formula>NOT(ISERROR(SEARCH("冬休",G59)))</formula>
    </cfRule>
    <cfRule type="containsText" dxfId="2685" priority="1313" operator="containsText" text="夏休">
      <formula>NOT(ISERROR(SEARCH("夏休",G59)))</formula>
    </cfRule>
    <cfRule type="containsText" dxfId="2684" priority="1314" operator="containsText" text="製作">
      <formula>NOT(ISERROR(SEARCH("製作",G59)))</formula>
    </cfRule>
    <cfRule type="cellIs" dxfId="2683" priority="1315" operator="equal">
      <formula>"中止,製作"</formula>
    </cfRule>
    <cfRule type="containsText" dxfId="2682" priority="1316" operator="containsText" text="中止,製作,夏休,冬休,その他">
      <formula>NOT(ISERROR(SEARCH("中止,製作,夏休,冬休,その他",G59)))</formula>
    </cfRule>
    <cfRule type="containsText" dxfId="2681" priority="1317" operator="containsText" text="中止">
      <formula>NOT(ISERROR(SEARCH("中止",G59)))</formula>
    </cfRule>
  </conditionalFormatting>
  <conditionalFormatting sqref="G64">
    <cfRule type="containsText" dxfId="2680" priority="1309" operator="containsText" text="日">
      <formula>NOT(ISERROR(SEARCH("日",G64)))</formula>
    </cfRule>
    <cfRule type="containsText" dxfId="2679" priority="1310" operator="containsText" text="土">
      <formula>NOT(ISERROR(SEARCH("土",G64)))</formula>
    </cfRule>
  </conditionalFormatting>
  <conditionalFormatting sqref="G64">
    <cfRule type="containsText" dxfId="2678" priority="1302" operator="containsText" text="その他">
      <formula>NOT(ISERROR(SEARCH("その他",G64)))</formula>
    </cfRule>
    <cfRule type="containsText" dxfId="2677" priority="1303" operator="containsText" text="冬休">
      <formula>NOT(ISERROR(SEARCH("冬休",G64)))</formula>
    </cfRule>
    <cfRule type="containsText" dxfId="2676" priority="1304" operator="containsText" text="夏休">
      <formula>NOT(ISERROR(SEARCH("夏休",G64)))</formula>
    </cfRule>
    <cfRule type="containsText" dxfId="2675" priority="1305" operator="containsText" text="製作">
      <formula>NOT(ISERROR(SEARCH("製作",G64)))</formula>
    </cfRule>
    <cfRule type="cellIs" dxfId="2674" priority="1306" operator="equal">
      <formula>"中止,製作"</formula>
    </cfRule>
    <cfRule type="containsText" dxfId="2673" priority="1307" operator="containsText" text="中止,製作,夏休,冬休,その他">
      <formula>NOT(ISERROR(SEARCH("中止,製作,夏休,冬休,その他",G64)))</formula>
    </cfRule>
    <cfRule type="containsText" dxfId="2672" priority="1308" operator="containsText" text="中止">
      <formula>NOT(ISERROR(SEARCH("中止",G64)))</formula>
    </cfRule>
  </conditionalFormatting>
  <conditionalFormatting sqref="G65:G68">
    <cfRule type="containsText" dxfId="2671" priority="1297" operator="containsText" text="退">
      <formula>NOT(ISERROR(SEARCH("退",G65)))</formula>
    </cfRule>
    <cfRule type="containsText" dxfId="2670" priority="1298" operator="containsText" text="入">
      <formula>NOT(ISERROR(SEARCH("入",G65)))</formula>
    </cfRule>
    <cfRule type="containsText" dxfId="2669" priority="1299" operator="containsText" text="入,退">
      <formula>NOT(ISERROR(SEARCH("入,退",G65)))</formula>
    </cfRule>
    <cfRule type="containsText" dxfId="2668" priority="1300" operator="containsText" text="入,退">
      <formula>NOT(ISERROR(SEARCH("入,退",G65)))</formula>
    </cfRule>
    <cfRule type="cellIs" dxfId="2667" priority="1301" operator="equal">
      <formula>"休"</formula>
    </cfRule>
  </conditionalFormatting>
  <conditionalFormatting sqref="G65:G68">
    <cfRule type="containsText" dxfId="2666" priority="1296" operator="containsText" text="外">
      <formula>NOT(ISERROR(SEARCH("外",G65)))</formula>
    </cfRule>
  </conditionalFormatting>
  <conditionalFormatting sqref="G65:G68">
    <cfRule type="containsText" dxfId="2665" priority="1295" operator="containsText" text="－">
      <formula>NOT(ISERROR(SEARCH("－",G65)))</formula>
    </cfRule>
  </conditionalFormatting>
  <conditionalFormatting sqref="G62:G63">
    <cfRule type="containsText" dxfId="2664" priority="1290" operator="containsText" text="退">
      <formula>NOT(ISERROR(SEARCH("退",G62)))</formula>
    </cfRule>
    <cfRule type="containsText" dxfId="2663" priority="1291" operator="containsText" text="入">
      <formula>NOT(ISERROR(SEARCH("入",G62)))</formula>
    </cfRule>
    <cfRule type="containsText" dxfId="2662" priority="1292" operator="containsText" text="入,退">
      <formula>NOT(ISERROR(SEARCH("入,退",G62)))</formula>
    </cfRule>
    <cfRule type="containsText" dxfId="2661" priority="1293" operator="containsText" text="入,退">
      <formula>NOT(ISERROR(SEARCH("入,退",G62)))</formula>
    </cfRule>
    <cfRule type="cellIs" dxfId="2660" priority="1294" operator="equal">
      <formula>"休"</formula>
    </cfRule>
  </conditionalFormatting>
  <conditionalFormatting sqref="G62:G63">
    <cfRule type="containsText" dxfId="2659" priority="1289" operator="containsText" text="外">
      <formula>NOT(ISERROR(SEARCH("外",G62)))</formula>
    </cfRule>
  </conditionalFormatting>
  <conditionalFormatting sqref="G62">
    <cfRule type="containsText" dxfId="2658" priority="1288" operator="containsText" text="－">
      <formula>NOT(ISERROR(SEARCH("－",G62)))</formula>
    </cfRule>
  </conditionalFormatting>
  <conditionalFormatting sqref="G62:G63">
    <cfRule type="containsText" dxfId="2657" priority="1287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2656" priority="1286" operator="equal">
      <formula>0</formula>
    </cfRule>
  </conditionalFormatting>
  <conditionalFormatting sqref="AN36:AN39">
    <cfRule type="cellIs" dxfId="2655" priority="1283" operator="equal">
      <formula>0</formula>
    </cfRule>
  </conditionalFormatting>
  <conditionalFormatting sqref="AN41:AN44">
    <cfRule type="cellIs" dxfId="2654" priority="1282" operator="equal">
      <formula>0</formula>
    </cfRule>
  </conditionalFormatting>
  <conditionalFormatting sqref="AN64 AN53:AN59">
    <cfRule type="cellIs" dxfId="2653" priority="1281" operator="equal">
      <formula>0</formula>
    </cfRule>
  </conditionalFormatting>
  <conditionalFormatting sqref="AN60:AN63">
    <cfRule type="cellIs" dxfId="2652" priority="1280" operator="equal">
      <formula>0</formula>
    </cfRule>
  </conditionalFormatting>
  <conditionalFormatting sqref="AN65:AN68">
    <cfRule type="cellIs" dxfId="2651" priority="1279" operator="equal">
      <formula>0</formula>
    </cfRule>
  </conditionalFormatting>
  <conditionalFormatting sqref="AN88 AN77:AN83">
    <cfRule type="cellIs" dxfId="2650" priority="1278" operator="equal">
      <formula>0</formula>
    </cfRule>
  </conditionalFormatting>
  <conditionalFormatting sqref="AN84:AN87">
    <cfRule type="cellIs" dxfId="2649" priority="1277" operator="equal">
      <formula>0</formula>
    </cfRule>
  </conditionalFormatting>
  <conditionalFormatting sqref="AN89:AN92">
    <cfRule type="cellIs" dxfId="2648" priority="1276" operator="equal">
      <formula>0</formula>
    </cfRule>
  </conditionalFormatting>
  <conditionalFormatting sqref="AN112 AN101:AN107">
    <cfRule type="cellIs" dxfId="2647" priority="1275" operator="equal">
      <formula>0</formula>
    </cfRule>
  </conditionalFormatting>
  <conditionalFormatting sqref="AN108:AN111">
    <cfRule type="cellIs" dxfId="2646" priority="1274" operator="equal">
      <formula>0</formula>
    </cfRule>
  </conditionalFormatting>
  <conditionalFormatting sqref="AN113:AN116">
    <cfRule type="cellIs" dxfId="2645" priority="1273" operator="equal">
      <formula>0</formula>
    </cfRule>
  </conditionalFormatting>
  <conditionalFormatting sqref="AN136 AN125:AN131">
    <cfRule type="cellIs" dxfId="2644" priority="1272" operator="equal">
      <formula>0</formula>
    </cfRule>
  </conditionalFormatting>
  <conditionalFormatting sqref="AN132:AN135">
    <cfRule type="cellIs" dxfId="2643" priority="1271" operator="equal">
      <formula>0</formula>
    </cfRule>
  </conditionalFormatting>
  <conditionalFormatting sqref="AN137:AN140">
    <cfRule type="cellIs" dxfId="2642" priority="1270" operator="equal">
      <formula>0</formula>
    </cfRule>
  </conditionalFormatting>
  <conditionalFormatting sqref="AN160 AN149:AN155">
    <cfRule type="cellIs" dxfId="2641" priority="1269" operator="equal">
      <formula>0</formula>
    </cfRule>
  </conditionalFormatting>
  <conditionalFormatting sqref="AN156:AN159">
    <cfRule type="cellIs" dxfId="2640" priority="1268" operator="equal">
      <formula>0</formula>
    </cfRule>
  </conditionalFormatting>
  <conditionalFormatting sqref="AN161:AN164">
    <cfRule type="cellIs" dxfId="2639" priority="1267" operator="equal">
      <formula>0</formula>
    </cfRule>
  </conditionalFormatting>
  <conditionalFormatting sqref="AN184 AN173:AN179">
    <cfRule type="cellIs" dxfId="2638" priority="1266" operator="equal">
      <formula>0</formula>
    </cfRule>
  </conditionalFormatting>
  <conditionalFormatting sqref="AN180:AN183">
    <cfRule type="cellIs" dxfId="2637" priority="1265" operator="equal">
      <formula>0</formula>
    </cfRule>
  </conditionalFormatting>
  <conditionalFormatting sqref="AN185:AN188">
    <cfRule type="cellIs" dxfId="2636" priority="1264" operator="equal">
      <formula>0</formula>
    </cfRule>
  </conditionalFormatting>
  <conditionalFormatting sqref="AN208 AN197:AN203">
    <cfRule type="cellIs" dxfId="2635" priority="1263" operator="equal">
      <formula>0</formula>
    </cfRule>
  </conditionalFormatting>
  <conditionalFormatting sqref="AN204:AN207">
    <cfRule type="cellIs" dxfId="2634" priority="1262" operator="equal">
      <formula>0</formula>
    </cfRule>
  </conditionalFormatting>
  <conditionalFormatting sqref="AN209:AN212">
    <cfRule type="cellIs" dxfId="2633" priority="1261" operator="equal">
      <formula>0</formula>
    </cfRule>
  </conditionalFormatting>
  <conditionalFormatting sqref="AN232 AN221:AN227">
    <cfRule type="cellIs" dxfId="2632" priority="1260" operator="equal">
      <formula>0</formula>
    </cfRule>
  </conditionalFormatting>
  <conditionalFormatting sqref="AN228:AN231">
    <cfRule type="cellIs" dxfId="2631" priority="1259" operator="equal">
      <formula>0</formula>
    </cfRule>
  </conditionalFormatting>
  <conditionalFormatting sqref="AN233:AN236">
    <cfRule type="cellIs" dxfId="2630" priority="1258" operator="equal">
      <formula>0</formula>
    </cfRule>
  </conditionalFormatting>
  <conditionalFormatting sqref="AN256 AN245:AN251">
    <cfRule type="cellIs" dxfId="2629" priority="1257" operator="equal">
      <formula>0</formula>
    </cfRule>
  </conditionalFormatting>
  <conditionalFormatting sqref="AN252:AN255">
    <cfRule type="cellIs" dxfId="2628" priority="1256" operator="equal">
      <formula>0</formula>
    </cfRule>
  </conditionalFormatting>
  <conditionalFormatting sqref="AN257:AN260">
    <cfRule type="cellIs" dxfId="2627" priority="1255" operator="equal">
      <formula>0</formula>
    </cfRule>
  </conditionalFormatting>
  <conditionalFormatting sqref="AN280 AN269:AN275">
    <cfRule type="cellIs" dxfId="2626" priority="1254" operator="equal">
      <formula>0</formula>
    </cfRule>
  </conditionalFormatting>
  <conditionalFormatting sqref="AN276:AN279">
    <cfRule type="cellIs" dxfId="2625" priority="1253" operator="equal">
      <formula>0</formula>
    </cfRule>
  </conditionalFormatting>
  <conditionalFormatting sqref="AN281:AN284">
    <cfRule type="cellIs" dxfId="2624" priority="1252" operator="equal">
      <formula>0</formula>
    </cfRule>
  </conditionalFormatting>
  <conditionalFormatting sqref="AN304 AN293:AN299">
    <cfRule type="cellIs" dxfId="2623" priority="1251" operator="equal">
      <formula>0</formula>
    </cfRule>
  </conditionalFormatting>
  <conditionalFormatting sqref="AN300:AN303">
    <cfRule type="cellIs" dxfId="2622" priority="1250" operator="equal">
      <formula>0</formula>
    </cfRule>
  </conditionalFormatting>
  <conditionalFormatting sqref="AN305:AN308">
    <cfRule type="cellIs" dxfId="2621" priority="1249" operator="equal">
      <formula>0</formula>
    </cfRule>
  </conditionalFormatting>
  <conditionalFormatting sqref="AN328 AN317:AN323">
    <cfRule type="cellIs" dxfId="2620" priority="1248" operator="equal">
      <formula>0</formula>
    </cfRule>
  </conditionalFormatting>
  <conditionalFormatting sqref="AN324:AN327">
    <cfRule type="cellIs" dxfId="2619" priority="1247" operator="equal">
      <formula>0</formula>
    </cfRule>
  </conditionalFormatting>
  <conditionalFormatting sqref="AN329:AN332">
    <cfRule type="cellIs" dxfId="2618" priority="1246" operator="equal">
      <formula>0</formula>
    </cfRule>
  </conditionalFormatting>
  <conditionalFormatting sqref="AN352 AN341:AN347">
    <cfRule type="cellIs" dxfId="2617" priority="1245" operator="equal">
      <formula>0</formula>
    </cfRule>
  </conditionalFormatting>
  <conditionalFormatting sqref="AN348:AN351">
    <cfRule type="cellIs" dxfId="2616" priority="1244" operator="equal">
      <formula>0</formula>
    </cfRule>
  </conditionalFormatting>
  <conditionalFormatting sqref="AN353:AN356">
    <cfRule type="cellIs" dxfId="2615" priority="1243" operator="equal">
      <formula>0</formula>
    </cfRule>
  </conditionalFormatting>
  <conditionalFormatting sqref="AN376 AN365:AN371">
    <cfRule type="cellIs" dxfId="2614" priority="1242" operator="equal">
      <formula>0</formula>
    </cfRule>
  </conditionalFormatting>
  <conditionalFormatting sqref="AN372:AN375">
    <cfRule type="cellIs" dxfId="2613" priority="1241" operator="equal">
      <formula>0</formula>
    </cfRule>
  </conditionalFormatting>
  <conditionalFormatting sqref="AN377:AN380">
    <cfRule type="cellIs" dxfId="2612" priority="1240" operator="equal">
      <formula>0</formula>
    </cfRule>
  </conditionalFormatting>
  <conditionalFormatting sqref="AN400 AN389:AN395">
    <cfRule type="cellIs" dxfId="2611" priority="1239" operator="equal">
      <formula>0</formula>
    </cfRule>
  </conditionalFormatting>
  <conditionalFormatting sqref="AN396:AN399">
    <cfRule type="cellIs" dxfId="2610" priority="1238" operator="equal">
      <formula>0</formula>
    </cfRule>
  </conditionalFormatting>
  <conditionalFormatting sqref="AN401:AN404">
    <cfRule type="cellIs" dxfId="2609" priority="1237" operator="equal">
      <formula>0</formula>
    </cfRule>
  </conditionalFormatting>
  <conditionalFormatting sqref="AN424 AN413:AN419">
    <cfRule type="cellIs" dxfId="2608" priority="1236" operator="equal">
      <formula>0</formula>
    </cfRule>
  </conditionalFormatting>
  <conditionalFormatting sqref="AN420:AN423">
    <cfRule type="cellIs" dxfId="2607" priority="1235" operator="equal">
      <formula>0</formula>
    </cfRule>
  </conditionalFormatting>
  <conditionalFormatting sqref="AN425:AN428">
    <cfRule type="cellIs" dxfId="2606" priority="1234" operator="equal">
      <formula>0</formula>
    </cfRule>
  </conditionalFormatting>
  <conditionalFormatting sqref="AN448 AN437:AN443">
    <cfRule type="cellIs" dxfId="2605" priority="1233" operator="equal">
      <formula>0</formula>
    </cfRule>
  </conditionalFormatting>
  <conditionalFormatting sqref="AN444:AN447">
    <cfRule type="cellIs" dxfId="2604" priority="1232" operator="equal">
      <formula>0</formula>
    </cfRule>
  </conditionalFormatting>
  <conditionalFormatting sqref="AN449:AN452">
    <cfRule type="cellIs" dxfId="2603" priority="1231" operator="equal">
      <formula>0</formula>
    </cfRule>
  </conditionalFormatting>
  <conditionalFormatting sqref="AN472 AN461:AN467">
    <cfRule type="cellIs" dxfId="2602" priority="1230" operator="equal">
      <formula>0</formula>
    </cfRule>
  </conditionalFormatting>
  <conditionalFormatting sqref="AN468:AN471">
    <cfRule type="cellIs" dxfId="2601" priority="1229" operator="equal">
      <formula>0</formula>
    </cfRule>
  </conditionalFormatting>
  <conditionalFormatting sqref="AN473:AN476">
    <cfRule type="cellIs" dxfId="2600" priority="1228" operator="equal">
      <formula>0</formula>
    </cfRule>
  </conditionalFormatting>
  <conditionalFormatting sqref="AN496 AN485:AN491">
    <cfRule type="cellIs" dxfId="2599" priority="1227" operator="equal">
      <formula>0</formula>
    </cfRule>
  </conditionalFormatting>
  <conditionalFormatting sqref="AN492:AN495">
    <cfRule type="cellIs" dxfId="2598" priority="1226" operator="equal">
      <formula>0</formula>
    </cfRule>
  </conditionalFormatting>
  <conditionalFormatting sqref="AN497:AN500">
    <cfRule type="cellIs" dxfId="2597" priority="1225" operator="equal">
      <formula>0</formula>
    </cfRule>
  </conditionalFormatting>
  <conditionalFormatting sqref="AN520 AN509:AN515">
    <cfRule type="cellIs" dxfId="2596" priority="1224" operator="equal">
      <formula>0</formula>
    </cfRule>
  </conditionalFormatting>
  <conditionalFormatting sqref="AN516:AN519">
    <cfRule type="cellIs" dxfId="2595" priority="1223" operator="equal">
      <formula>0</formula>
    </cfRule>
  </conditionalFormatting>
  <conditionalFormatting sqref="AN521:AN524">
    <cfRule type="cellIs" dxfId="2594" priority="1222" operator="equal">
      <formula>0</formula>
    </cfRule>
  </conditionalFormatting>
  <conditionalFormatting sqref="F55:G55">
    <cfRule type="containsText" dxfId="2593" priority="1217" operator="containsText" text="退">
      <formula>NOT(ISERROR(SEARCH("退",F55)))</formula>
    </cfRule>
    <cfRule type="containsText" dxfId="2592" priority="1218" operator="containsText" text="入">
      <formula>NOT(ISERROR(SEARCH("入",F55)))</formula>
    </cfRule>
    <cfRule type="containsText" dxfId="2591" priority="1219" operator="containsText" text="入,退">
      <formula>NOT(ISERROR(SEARCH("入,退",F55)))</formula>
    </cfRule>
    <cfRule type="containsText" dxfId="2590" priority="1220" operator="containsText" text="入,退">
      <formula>NOT(ISERROR(SEARCH("入,退",F55)))</formula>
    </cfRule>
    <cfRule type="cellIs" dxfId="2589" priority="1221" operator="equal">
      <formula>"休"</formula>
    </cfRule>
  </conditionalFormatting>
  <conditionalFormatting sqref="F55:G55">
    <cfRule type="containsText" dxfId="2588" priority="1216" operator="containsText" text="外">
      <formula>NOT(ISERROR(SEARCH("外",F55)))</formula>
    </cfRule>
  </conditionalFormatting>
  <conditionalFormatting sqref="F55:G55">
    <cfRule type="containsText" dxfId="2587" priority="1215" operator="containsText" text="－">
      <formula>NOT(ISERROR(SEARCH("－",F55)))</formula>
    </cfRule>
  </conditionalFormatting>
  <conditionalFormatting sqref="F78:G78">
    <cfRule type="containsText" dxfId="2586" priority="1210" operator="containsText" text="退">
      <formula>NOT(ISERROR(SEARCH("退",F78)))</formula>
    </cfRule>
    <cfRule type="containsText" dxfId="2585" priority="1211" operator="containsText" text="入">
      <formula>NOT(ISERROR(SEARCH("入",F78)))</formula>
    </cfRule>
    <cfRule type="containsText" dxfId="2584" priority="1212" operator="containsText" text="入,退">
      <formula>NOT(ISERROR(SEARCH("入,退",F78)))</formula>
    </cfRule>
    <cfRule type="containsText" dxfId="2583" priority="1213" operator="containsText" text="入,退">
      <formula>NOT(ISERROR(SEARCH("入,退",F78)))</formula>
    </cfRule>
    <cfRule type="cellIs" dxfId="2582" priority="1214" operator="equal">
      <formula>"休"</formula>
    </cfRule>
  </conditionalFormatting>
  <conditionalFormatting sqref="F78:G78">
    <cfRule type="containsText" dxfId="2581" priority="1209" operator="containsText" text="外">
      <formula>NOT(ISERROR(SEARCH("外",F78)))</formula>
    </cfRule>
  </conditionalFormatting>
  <conditionalFormatting sqref="F78:G78">
    <cfRule type="containsText" dxfId="2580" priority="1208" operator="containsText" text="－">
      <formula>NOT(ISERROR(SEARCH("－",F78)))</formula>
    </cfRule>
  </conditionalFormatting>
  <conditionalFormatting sqref="J79:K79">
    <cfRule type="containsText" dxfId="2579" priority="1203" operator="containsText" text="退">
      <formula>NOT(ISERROR(SEARCH("退",J79)))</formula>
    </cfRule>
    <cfRule type="containsText" dxfId="2578" priority="1204" operator="containsText" text="入">
      <formula>NOT(ISERROR(SEARCH("入",J79)))</formula>
    </cfRule>
    <cfRule type="containsText" dxfId="2577" priority="1205" operator="containsText" text="入,退">
      <formula>NOT(ISERROR(SEARCH("入,退",J79)))</formula>
    </cfRule>
    <cfRule type="containsText" dxfId="2576" priority="1206" operator="containsText" text="入,退">
      <formula>NOT(ISERROR(SEARCH("入,退",J79)))</formula>
    </cfRule>
    <cfRule type="cellIs" dxfId="2575" priority="1207" operator="equal">
      <formula>"休"</formula>
    </cfRule>
  </conditionalFormatting>
  <conditionalFormatting sqref="J79:K79">
    <cfRule type="containsText" dxfId="2574" priority="1202" operator="containsText" text="外">
      <formula>NOT(ISERROR(SEARCH("外",J79)))</formula>
    </cfRule>
  </conditionalFormatting>
  <conditionalFormatting sqref="J79:K79">
    <cfRule type="containsText" dxfId="2573" priority="1201" operator="containsText" text="－">
      <formula>NOT(ISERROR(SEARCH("－",J79)))</formula>
    </cfRule>
  </conditionalFormatting>
  <conditionalFormatting sqref="Q79:R79">
    <cfRule type="containsText" dxfId="2572" priority="1196" operator="containsText" text="退">
      <formula>NOT(ISERROR(SEARCH("退",Q79)))</formula>
    </cfRule>
    <cfRule type="containsText" dxfId="2571" priority="1197" operator="containsText" text="入">
      <formula>NOT(ISERROR(SEARCH("入",Q79)))</formula>
    </cfRule>
    <cfRule type="containsText" dxfId="2570" priority="1198" operator="containsText" text="入,退">
      <formula>NOT(ISERROR(SEARCH("入,退",Q79)))</formula>
    </cfRule>
    <cfRule type="containsText" dxfId="2569" priority="1199" operator="containsText" text="入,退">
      <formula>NOT(ISERROR(SEARCH("入,退",Q79)))</formula>
    </cfRule>
    <cfRule type="cellIs" dxfId="2568" priority="1200" operator="equal">
      <formula>"休"</formula>
    </cfRule>
  </conditionalFormatting>
  <conditionalFormatting sqref="Q79:R79">
    <cfRule type="containsText" dxfId="2567" priority="1195" operator="containsText" text="外">
      <formula>NOT(ISERROR(SEARCH("外",Q79)))</formula>
    </cfRule>
  </conditionalFormatting>
  <conditionalFormatting sqref="Q79:R79">
    <cfRule type="containsText" dxfId="2566" priority="1194" operator="containsText" text="－">
      <formula>NOT(ISERROR(SEARCH("－",Q79)))</formula>
    </cfRule>
  </conditionalFormatting>
  <conditionalFormatting sqref="X79:Y79">
    <cfRule type="containsText" dxfId="2565" priority="1189" operator="containsText" text="退">
      <formula>NOT(ISERROR(SEARCH("退",X79)))</formula>
    </cfRule>
    <cfRule type="containsText" dxfId="2564" priority="1190" operator="containsText" text="入">
      <formula>NOT(ISERROR(SEARCH("入",X79)))</formula>
    </cfRule>
    <cfRule type="containsText" dxfId="2563" priority="1191" operator="containsText" text="入,退">
      <formula>NOT(ISERROR(SEARCH("入,退",X79)))</formula>
    </cfRule>
    <cfRule type="containsText" dxfId="2562" priority="1192" operator="containsText" text="入,退">
      <formula>NOT(ISERROR(SEARCH("入,退",X79)))</formula>
    </cfRule>
    <cfRule type="cellIs" dxfId="2561" priority="1193" operator="equal">
      <formula>"休"</formula>
    </cfRule>
  </conditionalFormatting>
  <conditionalFormatting sqref="X79:Y79">
    <cfRule type="containsText" dxfId="2560" priority="1188" operator="containsText" text="外">
      <formula>NOT(ISERROR(SEARCH("外",X79)))</formula>
    </cfRule>
  </conditionalFormatting>
  <conditionalFormatting sqref="X79:Y79">
    <cfRule type="containsText" dxfId="2559" priority="1187" operator="containsText" text="－">
      <formula>NOT(ISERROR(SEARCH("－",X79)))</formula>
    </cfRule>
  </conditionalFormatting>
  <conditionalFormatting sqref="AE79:AF79">
    <cfRule type="containsText" dxfId="2558" priority="1182" operator="containsText" text="退">
      <formula>NOT(ISERROR(SEARCH("退",AE79)))</formula>
    </cfRule>
    <cfRule type="containsText" dxfId="2557" priority="1183" operator="containsText" text="入">
      <formula>NOT(ISERROR(SEARCH("入",AE79)))</formula>
    </cfRule>
    <cfRule type="containsText" dxfId="2556" priority="1184" operator="containsText" text="入,退">
      <formula>NOT(ISERROR(SEARCH("入,退",AE79)))</formula>
    </cfRule>
    <cfRule type="containsText" dxfId="2555" priority="1185" operator="containsText" text="入,退">
      <formula>NOT(ISERROR(SEARCH("入,退",AE79)))</formula>
    </cfRule>
    <cfRule type="cellIs" dxfId="2554" priority="1186" operator="equal">
      <formula>"休"</formula>
    </cfRule>
  </conditionalFormatting>
  <conditionalFormatting sqref="AE79:AF79">
    <cfRule type="containsText" dxfId="2553" priority="1181" operator="containsText" text="外">
      <formula>NOT(ISERROR(SEARCH("外",AE79)))</formula>
    </cfRule>
  </conditionalFormatting>
  <conditionalFormatting sqref="AE79:AF79">
    <cfRule type="containsText" dxfId="2552" priority="1180" operator="containsText" text="－">
      <formula>NOT(ISERROR(SEARCH("－",AE79)))</formula>
    </cfRule>
  </conditionalFormatting>
  <conditionalFormatting sqref="F81">
    <cfRule type="containsText" dxfId="2551" priority="1175" operator="containsText" text="退">
      <formula>NOT(ISERROR(SEARCH("退",F81)))</formula>
    </cfRule>
    <cfRule type="containsText" dxfId="2550" priority="1176" operator="containsText" text="入">
      <formula>NOT(ISERROR(SEARCH("入",F81)))</formula>
    </cfRule>
    <cfRule type="containsText" dxfId="2549" priority="1177" operator="containsText" text="入,退">
      <formula>NOT(ISERROR(SEARCH("入,退",F81)))</formula>
    </cfRule>
    <cfRule type="containsText" dxfId="2548" priority="1178" operator="containsText" text="入,退">
      <formula>NOT(ISERROR(SEARCH("入,退",F81)))</formula>
    </cfRule>
    <cfRule type="cellIs" dxfId="2547" priority="1179" operator="equal">
      <formula>"休"</formula>
    </cfRule>
  </conditionalFormatting>
  <conditionalFormatting sqref="F81">
    <cfRule type="containsText" dxfId="2546" priority="1174" operator="containsText" text="外">
      <formula>NOT(ISERROR(SEARCH("外",F81)))</formula>
    </cfRule>
  </conditionalFormatting>
  <conditionalFormatting sqref="F81">
    <cfRule type="containsText" dxfId="2545" priority="1173" operator="containsText" text="－">
      <formula>NOT(ISERROR(SEARCH("－",F81)))</formula>
    </cfRule>
  </conditionalFormatting>
  <conditionalFormatting sqref="M81">
    <cfRule type="containsText" dxfId="2544" priority="1168" operator="containsText" text="退">
      <formula>NOT(ISERROR(SEARCH("退",M81)))</formula>
    </cfRule>
    <cfRule type="containsText" dxfId="2543" priority="1169" operator="containsText" text="入">
      <formula>NOT(ISERROR(SEARCH("入",M81)))</formula>
    </cfRule>
    <cfRule type="containsText" dxfId="2542" priority="1170" operator="containsText" text="入,退">
      <formula>NOT(ISERROR(SEARCH("入,退",M81)))</formula>
    </cfRule>
    <cfRule type="containsText" dxfId="2541" priority="1171" operator="containsText" text="入,退">
      <formula>NOT(ISERROR(SEARCH("入,退",M81)))</formula>
    </cfRule>
    <cfRule type="cellIs" dxfId="2540" priority="1172" operator="equal">
      <formula>"休"</formula>
    </cfRule>
  </conditionalFormatting>
  <conditionalFormatting sqref="M81">
    <cfRule type="containsText" dxfId="2539" priority="1167" operator="containsText" text="外">
      <formula>NOT(ISERROR(SEARCH("外",M81)))</formula>
    </cfRule>
  </conditionalFormatting>
  <conditionalFormatting sqref="M81">
    <cfRule type="containsText" dxfId="2538" priority="1166" operator="containsText" text="－">
      <formula>NOT(ISERROR(SEARCH("－",M81)))</formula>
    </cfRule>
  </conditionalFormatting>
  <conditionalFormatting sqref="T81">
    <cfRule type="containsText" dxfId="2537" priority="1161" operator="containsText" text="退">
      <formula>NOT(ISERROR(SEARCH("退",T81)))</formula>
    </cfRule>
    <cfRule type="containsText" dxfId="2536" priority="1162" operator="containsText" text="入">
      <formula>NOT(ISERROR(SEARCH("入",T81)))</formula>
    </cfRule>
    <cfRule type="containsText" dxfId="2535" priority="1163" operator="containsText" text="入,退">
      <formula>NOT(ISERROR(SEARCH("入,退",T81)))</formula>
    </cfRule>
    <cfRule type="containsText" dxfId="2534" priority="1164" operator="containsText" text="入,退">
      <formula>NOT(ISERROR(SEARCH("入,退",T81)))</formula>
    </cfRule>
    <cfRule type="cellIs" dxfId="2533" priority="1165" operator="equal">
      <formula>"休"</formula>
    </cfRule>
  </conditionalFormatting>
  <conditionalFormatting sqref="T81">
    <cfRule type="containsText" dxfId="2532" priority="1160" operator="containsText" text="外">
      <formula>NOT(ISERROR(SEARCH("外",T81)))</formula>
    </cfRule>
  </conditionalFormatting>
  <conditionalFormatting sqref="T81">
    <cfRule type="containsText" dxfId="2531" priority="1159" operator="containsText" text="－">
      <formula>NOT(ISERROR(SEARCH("－",T81)))</formula>
    </cfRule>
  </conditionalFormatting>
  <conditionalFormatting sqref="F60 H60:I60">
    <cfRule type="containsText" dxfId="2530" priority="1151" operator="containsText" text="－">
      <formula>NOT(ISERROR(SEARCH("－",F60)))</formula>
    </cfRule>
  </conditionalFormatting>
  <conditionalFormatting sqref="F60 H60:I60">
    <cfRule type="containsText" dxfId="2529" priority="1146" operator="containsText" text="退">
      <formula>NOT(ISERROR(SEARCH("退",F60)))</formula>
    </cfRule>
    <cfRule type="containsText" dxfId="2528" priority="1147" operator="containsText" text="入">
      <formula>NOT(ISERROR(SEARCH("入",F60)))</formula>
    </cfRule>
    <cfRule type="containsText" dxfId="2527" priority="1148" operator="containsText" text="入,退">
      <formula>NOT(ISERROR(SEARCH("入,退",F60)))</formula>
    </cfRule>
    <cfRule type="containsText" dxfId="2526" priority="1149" operator="containsText" text="入,退">
      <formula>NOT(ISERROR(SEARCH("入,退",F60)))</formula>
    </cfRule>
    <cfRule type="cellIs" dxfId="2525" priority="1150" operator="equal">
      <formula>"休"</formula>
    </cfRule>
  </conditionalFormatting>
  <conditionalFormatting sqref="F60 H60:I60">
    <cfRule type="containsText" dxfId="2524" priority="1145" operator="containsText" text="外">
      <formula>NOT(ISERROR(SEARCH("外",F60)))</formula>
    </cfRule>
  </conditionalFormatting>
  <conditionalFormatting sqref="F61 H61:I61">
    <cfRule type="containsText" dxfId="2523" priority="1144" operator="containsText" text="－">
      <formula>NOT(ISERROR(SEARCH("－",F61)))</formula>
    </cfRule>
  </conditionalFormatting>
  <conditionalFormatting sqref="F61 H61:I61">
    <cfRule type="containsText" dxfId="2522" priority="1139" operator="containsText" text="退">
      <formula>NOT(ISERROR(SEARCH("退",F61)))</formula>
    </cfRule>
    <cfRule type="containsText" dxfId="2521" priority="1140" operator="containsText" text="入">
      <formula>NOT(ISERROR(SEARCH("入",F61)))</formula>
    </cfRule>
    <cfRule type="containsText" dxfId="2520" priority="1141" operator="containsText" text="入,退">
      <formula>NOT(ISERROR(SEARCH("入,退",F61)))</formula>
    </cfRule>
    <cfRule type="containsText" dxfId="2519" priority="1142" operator="containsText" text="入,退">
      <formula>NOT(ISERROR(SEARCH("入,退",F61)))</formula>
    </cfRule>
    <cfRule type="cellIs" dxfId="2518" priority="1143" operator="equal">
      <formula>"休"</formula>
    </cfRule>
  </conditionalFormatting>
  <conditionalFormatting sqref="F61 H61:I61">
    <cfRule type="containsText" dxfId="2517" priority="1138" operator="containsText" text="外">
      <formula>NOT(ISERROR(SEARCH("外",F61)))</formula>
    </cfRule>
  </conditionalFormatting>
  <conditionalFormatting sqref="F100:AJ100">
    <cfRule type="containsText" dxfId="2516" priority="1045" operator="containsText" text="日">
      <formula>NOT(ISERROR(SEARCH("日",F100)))</formula>
    </cfRule>
    <cfRule type="containsText" dxfId="2515" priority="1046" operator="containsText" text="土">
      <formula>NOT(ISERROR(SEARCH("土",F100)))</formula>
    </cfRule>
  </conditionalFormatting>
  <conditionalFormatting sqref="F100:AJ100">
    <cfRule type="containsText" dxfId="2514" priority="1038" operator="containsText" text="その他">
      <formula>NOT(ISERROR(SEARCH("その他",F100)))</formula>
    </cfRule>
    <cfRule type="containsText" dxfId="2513" priority="1039" operator="containsText" text="冬休">
      <formula>NOT(ISERROR(SEARCH("冬休",F100)))</formula>
    </cfRule>
    <cfRule type="containsText" dxfId="2512" priority="1040" operator="containsText" text="夏休">
      <formula>NOT(ISERROR(SEARCH("夏休",F100)))</formula>
    </cfRule>
    <cfRule type="containsText" dxfId="2511" priority="1041" operator="containsText" text="製作">
      <formula>NOT(ISERROR(SEARCH("製作",F100)))</formula>
    </cfRule>
    <cfRule type="cellIs" dxfId="2510" priority="1042" operator="equal">
      <formula>"中止,製作"</formula>
    </cfRule>
    <cfRule type="containsText" dxfId="2509" priority="1043" operator="containsText" text="中止,製作,夏休,冬休,その他">
      <formula>NOT(ISERROR(SEARCH("中止,製作,夏休,冬休,その他",F100)))</formula>
    </cfRule>
    <cfRule type="containsText" dxfId="2508" priority="1044" operator="containsText" text="中止">
      <formula>NOT(ISERROR(SEARCH("中止",F100)))</formula>
    </cfRule>
  </conditionalFormatting>
  <conditionalFormatting sqref="F107:AJ107">
    <cfRule type="containsText" dxfId="2507" priority="1036" operator="containsText" text="日">
      <formula>NOT(ISERROR(SEARCH("日",F107)))</formula>
    </cfRule>
    <cfRule type="containsText" dxfId="2506" priority="1037" operator="containsText" text="土">
      <formula>NOT(ISERROR(SEARCH("土",F107)))</formula>
    </cfRule>
  </conditionalFormatting>
  <conditionalFormatting sqref="F107:AJ107">
    <cfRule type="containsText" dxfId="2505" priority="1029" operator="containsText" text="その他">
      <formula>NOT(ISERROR(SEARCH("その他",F107)))</formula>
    </cfRule>
    <cfRule type="containsText" dxfId="2504" priority="1030" operator="containsText" text="冬休">
      <formula>NOT(ISERROR(SEARCH("冬休",F107)))</formula>
    </cfRule>
    <cfRule type="containsText" dxfId="2503" priority="1031" operator="containsText" text="夏休">
      <formula>NOT(ISERROR(SEARCH("夏休",F107)))</formula>
    </cfRule>
    <cfRule type="containsText" dxfId="2502" priority="1032" operator="containsText" text="製作">
      <formula>NOT(ISERROR(SEARCH("製作",F107)))</formula>
    </cfRule>
    <cfRule type="cellIs" dxfId="2501" priority="1033" operator="equal">
      <formula>"中止,製作"</formula>
    </cfRule>
    <cfRule type="containsText" dxfId="2500" priority="1034" operator="containsText" text="中止,製作,夏休,冬休,その他">
      <formula>NOT(ISERROR(SEARCH("中止,製作,夏休,冬休,その他",F107)))</formula>
    </cfRule>
    <cfRule type="containsText" dxfId="2499" priority="1035" operator="containsText" text="中止">
      <formula>NOT(ISERROR(SEARCH("中止",F107)))</formula>
    </cfRule>
  </conditionalFormatting>
  <conditionalFormatting sqref="F112:AJ112">
    <cfRule type="containsText" dxfId="2498" priority="1027" operator="containsText" text="日">
      <formula>NOT(ISERROR(SEARCH("日",F112)))</formula>
    </cfRule>
    <cfRule type="containsText" dxfId="2497" priority="1028" operator="containsText" text="土">
      <formula>NOT(ISERROR(SEARCH("土",F112)))</formula>
    </cfRule>
  </conditionalFormatting>
  <conditionalFormatting sqref="F112:AJ112">
    <cfRule type="containsText" dxfId="2496" priority="1020" operator="containsText" text="その他">
      <formula>NOT(ISERROR(SEARCH("その他",F112)))</formula>
    </cfRule>
    <cfRule type="containsText" dxfId="2495" priority="1021" operator="containsText" text="冬休">
      <formula>NOT(ISERROR(SEARCH("冬休",F112)))</formula>
    </cfRule>
    <cfRule type="containsText" dxfId="2494" priority="1022" operator="containsText" text="夏休">
      <formula>NOT(ISERROR(SEARCH("夏休",F112)))</formula>
    </cfRule>
    <cfRule type="containsText" dxfId="2493" priority="1023" operator="containsText" text="製作">
      <formula>NOT(ISERROR(SEARCH("製作",F112)))</formula>
    </cfRule>
    <cfRule type="cellIs" dxfId="2492" priority="1024" operator="equal">
      <formula>"中止,製作"</formula>
    </cfRule>
    <cfRule type="containsText" dxfId="2491" priority="1025" operator="containsText" text="中止,製作,夏休,冬休,その他">
      <formula>NOT(ISERROR(SEARCH("中止,製作,夏休,冬休,その他",F112)))</formula>
    </cfRule>
    <cfRule type="containsText" dxfId="2490" priority="1026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2489" priority="1015" operator="containsText" text="退">
      <formula>NOT(ISERROR(SEARCH("退",F101)))</formula>
    </cfRule>
    <cfRule type="containsText" dxfId="2488" priority="1016" operator="containsText" text="入">
      <formula>NOT(ISERROR(SEARCH("入",F101)))</formula>
    </cfRule>
    <cfRule type="containsText" dxfId="2487" priority="1017" operator="containsText" text="入,退">
      <formula>NOT(ISERROR(SEARCH("入,退",F101)))</formula>
    </cfRule>
    <cfRule type="containsText" dxfId="2486" priority="1018" operator="containsText" text="入,退">
      <formula>NOT(ISERROR(SEARCH("入,退",F101)))</formula>
    </cfRule>
    <cfRule type="cellIs" dxfId="2485" priority="1019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2484" priority="1014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2483" priority="1013" operator="containsText" text="－">
      <formula>NOT(ISERROR(SEARCH("－",F101)))</formula>
    </cfRule>
  </conditionalFormatting>
  <conditionalFormatting sqref="F108:AJ111">
    <cfRule type="containsText" dxfId="2482" priority="1008" operator="containsText" text="退">
      <formula>NOT(ISERROR(SEARCH("退",F108)))</formula>
    </cfRule>
    <cfRule type="containsText" dxfId="2481" priority="1009" operator="containsText" text="入">
      <formula>NOT(ISERROR(SEARCH("入",F108)))</formula>
    </cfRule>
    <cfRule type="containsText" dxfId="2480" priority="1010" operator="containsText" text="入,退">
      <formula>NOT(ISERROR(SEARCH("入,退",F108)))</formula>
    </cfRule>
    <cfRule type="containsText" dxfId="2479" priority="1011" operator="containsText" text="入,退">
      <formula>NOT(ISERROR(SEARCH("入,退",F108)))</formula>
    </cfRule>
    <cfRule type="cellIs" dxfId="2478" priority="1012" operator="equal">
      <formula>"休"</formula>
    </cfRule>
  </conditionalFormatting>
  <conditionalFormatting sqref="F108:AJ111">
    <cfRule type="containsText" dxfId="2477" priority="1007" operator="containsText" text="外">
      <formula>NOT(ISERROR(SEARCH("外",F108)))</formula>
    </cfRule>
  </conditionalFormatting>
  <conditionalFormatting sqref="F108:AJ111">
    <cfRule type="containsText" dxfId="2476" priority="1006" operator="containsText" text="－">
      <formula>NOT(ISERROR(SEARCH("－",F108)))</formula>
    </cfRule>
  </conditionalFormatting>
  <conditionalFormatting sqref="F113:AJ116">
    <cfRule type="containsText" dxfId="2475" priority="1001" operator="containsText" text="退">
      <formula>NOT(ISERROR(SEARCH("退",F113)))</formula>
    </cfRule>
    <cfRule type="containsText" dxfId="2474" priority="1002" operator="containsText" text="入">
      <formula>NOT(ISERROR(SEARCH("入",F113)))</formula>
    </cfRule>
    <cfRule type="containsText" dxfId="2473" priority="1003" operator="containsText" text="入,退">
      <formula>NOT(ISERROR(SEARCH("入,退",F113)))</formula>
    </cfRule>
    <cfRule type="containsText" dxfId="2472" priority="1004" operator="containsText" text="入,退">
      <formula>NOT(ISERROR(SEARCH("入,退",F113)))</formula>
    </cfRule>
    <cfRule type="cellIs" dxfId="2471" priority="1005" operator="equal">
      <formula>"休"</formula>
    </cfRule>
  </conditionalFormatting>
  <conditionalFormatting sqref="F113:AJ116">
    <cfRule type="containsText" dxfId="2470" priority="1000" operator="containsText" text="外">
      <formula>NOT(ISERROR(SEARCH("外",F113)))</formula>
    </cfRule>
  </conditionalFormatting>
  <conditionalFormatting sqref="F113:AJ116">
    <cfRule type="containsText" dxfId="2469" priority="999" operator="containsText" text="－">
      <formula>NOT(ISERROR(SEARCH("－",F113)))</formula>
    </cfRule>
  </conditionalFormatting>
  <conditionalFormatting sqref="F102:G102">
    <cfRule type="containsText" dxfId="2468" priority="994" operator="containsText" text="退">
      <formula>NOT(ISERROR(SEARCH("退",F102)))</formula>
    </cfRule>
    <cfRule type="containsText" dxfId="2467" priority="995" operator="containsText" text="入">
      <formula>NOT(ISERROR(SEARCH("入",F102)))</formula>
    </cfRule>
    <cfRule type="containsText" dxfId="2466" priority="996" operator="containsText" text="入,退">
      <formula>NOT(ISERROR(SEARCH("入,退",F102)))</formula>
    </cfRule>
    <cfRule type="containsText" dxfId="2465" priority="997" operator="containsText" text="入,退">
      <formula>NOT(ISERROR(SEARCH("入,退",F102)))</formula>
    </cfRule>
    <cfRule type="cellIs" dxfId="2464" priority="998" operator="equal">
      <formula>"休"</formula>
    </cfRule>
  </conditionalFormatting>
  <conditionalFormatting sqref="F102:G102">
    <cfRule type="containsText" dxfId="2463" priority="993" operator="containsText" text="外">
      <formula>NOT(ISERROR(SEARCH("外",F102)))</formula>
    </cfRule>
  </conditionalFormatting>
  <conditionalFormatting sqref="F102:G102">
    <cfRule type="containsText" dxfId="2462" priority="992" operator="containsText" text="－">
      <formula>NOT(ISERROR(SEARCH("－",F102)))</formula>
    </cfRule>
  </conditionalFormatting>
  <conditionalFormatting sqref="J103:K103">
    <cfRule type="containsText" dxfId="2461" priority="987" operator="containsText" text="退">
      <formula>NOT(ISERROR(SEARCH("退",J103)))</formula>
    </cfRule>
    <cfRule type="containsText" dxfId="2460" priority="988" operator="containsText" text="入">
      <formula>NOT(ISERROR(SEARCH("入",J103)))</formula>
    </cfRule>
    <cfRule type="containsText" dxfId="2459" priority="989" operator="containsText" text="入,退">
      <formula>NOT(ISERROR(SEARCH("入,退",J103)))</formula>
    </cfRule>
    <cfRule type="containsText" dxfId="2458" priority="990" operator="containsText" text="入,退">
      <formula>NOT(ISERROR(SEARCH("入,退",J103)))</formula>
    </cfRule>
    <cfRule type="cellIs" dxfId="2457" priority="991" operator="equal">
      <formula>"休"</formula>
    </cfRule>
  </conditionalFormatting>
  <conditionalFormatting sqref="J103:K103">
    <cfRule type="containsText" dxfId="2456" priority="986" operator="containsText" text="外">
      <formula>NOT(ISERROR(SEARCH("外",J103)))</formula>
    </cfRule>
  </conditionalFormatting>
  <conditionalFormatting sqref="J103:K103">
    <cfRule type="containsText" dxfId="2455" priority="985" operator="containsText" text="－">
      <formula>NOT(ISERROR(SEARCH("－",J103)))</formula>
    </cfRule>
  </conditionalFormatting>
  <conditionalFormatting sqref="F105">
    <cfRule type="containsText" dxfId="2454" priority="959" operator="containsText" text="退">
      <formula>NOT(ISERROR(SEARCH("退",F105)))</formula>
    </cfRule>
    <cfRule type="containsText" dxfId="2453" priority="960" operator="containsText" text="入">
      <formula>NOT(ISERROR(SEARCH("入",F105)))</formula>
    </cfRule>
    <cfRule type="containsText" dxfId="2452" priority="961" operator="containsText" text="入,退">
      <formula>NOT(ISERROR(SEARCH("入,退",F105)))</formula>
    </cfRule>
    <cfRule type="containsText" dxfId="2451" priority="962" operator="containsText" text="入,退">
      <formula>NOT(ISERROR(SEARCH("入,退",F105)))</formula>
    </cfRule>
    <cfRule type="cellIs" dxfId="2450" priority="963" operator="equal">
      <formula>"休"</formula>
    </cfRule>
  </conditionalFormatting>
  <conditionalFormatting sqref="F105">
    <cfRule type="containsText" dxfId="2449" priority="958" operator="containsText" text="外">
      <formula>NOT(ISERROR(SEARCH("外",F105)))</formula>
    </cfRule>
  </conditionalFormatting>
  <conditionalFormatting sqref="F105">
    <cfRule type="containsText" dxfId="2448" priority="957" operator="containsText" text="－">
      <formula>NOT(ISERROR(SEARCH("－",F105)))</formula>
    </cfRule>
  </conditionalFormatting>
  <conditionalFormatting sqref="M105">
    <cfRule type="containsText" dxfId="2447" priority="952" operator="containsText" text="退">
      <formula>NOT(ISERROR(SEARCH("退",M105)))</formula>
    </cfRule>
    <cfRule type="containsText" dxfId="2446" priority="953" operator="containsText" text="入">
      <formula>NOT(ISERROR(SEARCH("入",M105)))</formula>
    </cfRule>
    <cfRule type="containsText" dxfId="2445" priority="954" operator="containsText" text="入,退">
      <formula>NOT(ISERROR(SEARCH("入,退",M105)))</formula>
    </cfRule>
    <cfRule type="containsText" dxfId="2444" priority="955" operator="containsText" text="入,退">
      <formula>NOT(ISERROR(SEARCH("入,退",M105)))</formula>
    </cfRule>
    <cfRule type="cellIs" dxfId="2443" priority="956" operator="equal">
      <formula>"休"</formula>
    </cfRule>
  </conditionalFormatting>
  <conditionalFormatting sqref="M105">
    <cfRule type="containsText" dxfId="2442" priority="951" operator="containsText" text="外">
      <formula>NOT(ISERROR(SEARCH("外",M105)))</formula>
    </cfRule>
  </conditionalFormatting>
  <conditionalFormatting sqref="M105">
    <cfRule type="containsText" dxfId="2441" priority="950" operator="containsText" text="－">
      <formula>NOT(ISERROR(SEARCH("－",M105)))</formula>
    </cfRule>
  </conditionalFormatting>
  <conditionalFormatting sqref="T105">
    <cfRule type="containsText" dxfId="2440" priority="945" operator="containsText" text="退">
      <formula>NOT(ISERROR(SEARCH("退",T105)))</formula>
    </cfRule>
    <cfRule type="containsText" dxfId="2439" priority="946" operator="containsText" text="入">
      <formula>NOT(ISERROR(SEARCH("入",T105)))</formula>
    </cfRule>
    <cfRule type="containsText" dxfId="2438" priority="947" operator="containsText" text="入,退">
      <formula>NOT(ISERROR(SEARCH("入,退",T105)))</formula>
    </cfRule>
    <cfRule type="containsText" dxfId="2437" priority="948" operator="containsText" text="入,退">
      <formula>NOT(ISERROR(SEARCH("入,退",T105)))</formula>
    </cfRule>
    <cfRule type="cellIs" dxfId="2436" priority="949" operator="equal">
      <formula>"休"</formula>
    </cfRule>
  </conditionalFormatting>
  <conditionalFormatting sqref="T105">
    <cfRule type="containsText" dxfId="2435" priority="944" operator="containsText" text="外">
      <formula>NOT(ISERROR(SEARCH("外",T105)))</formula>
    </cfRule>
  </conditionalFormatting>
  <conditionalFormatting sqref="T105">
    <cfRule type="containsText" dxfId="2434" priority="943" operator="containsText" text="－">
      <formula>NOT(ISERROR(SEARCH("－",T105)))</formula>
    </cfRule>
  </conditionalFormatting>
  <conditionalFormatting sqref="H65">
    <cfRule type="containsText" dxfId="2433" priority="938" operator="containsText" text="退">
      <formula>NOT(ISERROR(SEARCH("退",H65)))</formula>
    </cfRule>
    <cfRule type="containsText" dxfId="2432" priority="939" operator="containsText" text="入">
      <formula>NOT(ISERROR(SEARCH("入",H65)))</formula>
    </cfRule>
    <cfRule type="containsText" dxfId="2431" priority="940" operator="containsText" text="入,退">
      <formula>NOT(ISERROR(SEARCH("入,退",H65)))</formula>
    </cfRule>
    <cfRule type="containsText" dxfId="2430" priority="941" operator="containsText" text="入,退">
      <formula>NOT(ISERROR(SEARCH("入,退",H65)))</formula>
    </cfRule>
    <cfRule type="cellIs" dxfId="2429" priority="942" operator="equal">
      <formula>"休"</formula>
    </cfRule>
  </conditionalFormatting>
  <conditionalFormatting sqref="H65">
    <cfRule type="containsText" dxfId="2428" priority="937" operator="containsText" text="外">
      <formula>NOT(ISERROR(SEARCH("外",H65)))</formula>
    </cfRule>
  </conditionalFormatting>
  <conditionalFormatting sqref="H65">
    <cfRule type="containsText" dxfId="2427" priority="936" operator="containsText" text="－">
      <formula>NOT(ISERROR(SEARCH("－",H65)))</formula>
    </cfRule>
  </conditionalFormatting>
  <conditionalFormatting sqref="F88:AJ88">
    <cfRule type="containsText" dxfId="2426" priority="934" operator="containsText" text="日">
      <formula>NOT(ISERROR(SEARCH("日",F88)))</formula>
    </cfRule>
    <cfRule type="containsText" dxfId="2425" priority="935" operator="containsText" text="土">
      <formula>NOT(ISERROR(SEARCH("土",F88)))</formula>
    </cfRule>
  </conditionalFormatting>
  <conditionalFormatting sqref="F88:AJ88">
    <cfRule type="containsText" dxfId="2424" priority="927" operator="containsText" text="その他">
      <formula>NOT(ISERROR(SEARCH("その他",F88)))</formula>
    </cfRule>
    <cfRule type="containsText" dxfId="2423" priority="928" operator="containsText" text="冬休">
      <formula>NOT(ISERROR(SEARCH("冬休",F88)))</formula>
    </cfRule>
    <cfRule type="containsText" dxfId="2422" priority="929" operator="containsText" text="夏休">
      <formula>NOT(ISERROR(SEARCH("夏休",F88)))</formula>
    </cfRule>
    <cfRule type="containsText" dxfId="2421" priority="930" operator="containsText" text="製作">
      <formula>NOT(ISERROR(SEARCH("製作",F88)))</formula>
    </cfRule>
    <cfRule type="cellIs" dxfId="2420" priority="931" operator="equal">
      <formula>"中止,製作"</formula>
    </cfRule>
    <cfRule type="containsText" dxfId="2419" priority="932" operator="containsText" text="中止,製作,夏休,冬休,その他">
      <formula>NOT(ISERROR(SEARCH("中止,製作,夏休,冬休,その他",F88)))</formula>
    </cfRule>
    <cfRule type="containsText" dxfId="2418" priority="933" operator="containsText" text="中止">
      <formula>NOT(ISERROR(SEARCH("中止",F88)))</formula>
    </cfRule>
  </conditionalFormatting>
  <conditionalFormatting sqref="N103:P103">
    <cfRule type="containsText" dxfId="2417" priority="922" operator="containsText" text="退">
      <formula>NOT(ISERROR(SEARCH("退",N103)))</formula>
    </cfRule>
    <cfRule type="containsText" dxfId="2416" priority="923" operator="containsText" text="入">
      <formula>NOT(ISERROR(SEARCH("入",N103)))</formula>
    </cfRule>
    <cfRule type="containsText" dxfId="2415" priority="924" operator="containsText" text="入,退">
      <formula>NOT(ISERROR(SEARCH("入,退",N103)))</formula>
    </cfRule>
    <cfRule type="containsText" dxfId="2414" priority="925" operator="containsText" text="入,退">
      <formula>NOT(ISERROR(SEARCH("入,退",N103)))</formula>
    </cfRule>
    <cfRule type="cellIs" dxfId="2413" priority="926" operator="equal">
      <formula>"休"</formula>
    </cfRule>
  </conditionalFormatting>
  <conditionalFormatting sqref="N103:P103">
    <cfRule type="containsText" dxfId="2412" priority="921" operator="containsText" text="外">
      <formula>NOT(ISERROR(SEARCH("外",N103)))</formula>
    </cfRule>
  </conditionalFormatting>
  <conditionalFormatting sqref="N103:P103">
    <cfRule type="containsText" dxfId="2411" priority="920" operator="containsText" text="－">
      <formula>NOT(ISERROR(SEARCH("－",N103)))</formula>
    </cfRule>
  </conditionalFormatting>
  <conditionalFormatting sqref="Q103:R103">
    <cfRule type="containsText" dxfId="2410" priority="915" operator="containsText" text="退">
      <formula>NOT(ISERROR(SEARCH("退",Q103)))</formula>
    </cfRule>
    <cfRule type="containsText" dxfId="2409" priority="916" operator="containsText" text="入">
      <formula>NOT(ISERROR(SEARCH("入",Q103)))</formula>
    </cfRule>
    <cfRule type="containsText" dxfId="2408" priority="917" operator="containsText" text="入,退">
      <formula>NOT(ISERROR(SEARCH("入,退",Q103)))</formula>
    </cfRule>
    <cfRule type="containsText" dxfId="2407" priority="918" operator="containsText" text="入,退">
      <formula>NOT(ISERROR(SEARCH("入,退",Q103)))</formula>
    </cfRule>
    <cfRule type="cellIs" dxfId="2406" priority="919" operator="equal">
      <formula>"休"</formula>
    </cfRule>
  </conditionalFormatting>
  <conditionalFormatting sqref="Q103:R103">
    <cfRule type="containsText" dxfId="2405" priority="914" operator="containsText" text="外">
      <formula>NOT(ISERROR(SEARCH("外",Q103)))</formula>
    </cfRule>
  </conditionalFormatting>
  <conditionalFormatting sqref="Q103:R103">
    <cfRule type="containsText" dxfId="2404" priority="913" operator="containsText" text="－">
      <formula>NOT(ISERROR(SEARCH("－",Q103)))</formula>
    </cfRule>
  </conditionalFormatting>
  <conditionalFormatting sqref="U103:W103">
    <cfRule type="containsText" dxfId="2403" priority="908" operator="containsText" text="退">
      <formula>NOT(ISERROR(SEARCH("退",U103)))</formula>
    </cfRule>
    <cfRule type="containsText" dxfId="2402" priority="909" operator="containsText" text="入">
      <formula>NOT(ISERROR(SEARCH("入",U103)))</formula>
    </cfRule>
    <cfRule type="containsText" dxfId="2401" priority="910" operator="containsText" text="入,退">
      <formula>NOT(ISERROR(SEARCH("入,退",U103)))</formula>
    </cfRule>
    <cfRule type="containsText" dxfId="2400" priority="911" operator="containsText" text="入,退">
      <formula>NOT(ISERROR(SEARCH("入,退",U103)))</formula>
    </cfRule>
    <cfRule type="cellIs" dxfId="2399" priority="912" operator="equal">
      <formula>"休"</formula>
    </cfRule>
  </conditionalFormatting>
  <conditionalFormatting sqref="U103:W103">
    <cfRule type="containsText" dxfId="2398" priority="907" operator="containsText" text="外">
      <formula>NOT(ISERROR(SEARCH("外",U103)))</formula>
    </cfRule>
  </conditionalFormatting>
  <conditionalFormatting sqref="U103:W103">
    <cfRule type="containsText" dxfId="2397" priority="906" operator="containsText" text="－">
      <formula>NOT(ISERROR(SEARCH("－",U103)))</formula>
    </cfRule>
  </conditionalFormatting>
  <conditionalFormatting sqref="X103:Y103">
    <cfRule type="containsText" dxfId="2396" priority="901" operator="containsText" text="退">
      <formula>NOT(ISERROR(SEARCH("退",X103)))</formula>
    </cfRule>
    <cfRule type="containsText" dxfId="2395" priority="902" operator="containsText" text="入">
      <formula>NOT(ISERROR(SEARCH("入",X103)))</formula>
    </cfRule>
    <cfRule type="containsText" dxfId="2394" priority="903" operator="containsText" text="入,退">
      <formula>NOT(ISERROR(SEARCH("入,退",X103)))</formula>
    </cfRule>
    <cfRule type="containsText" dxfId="2393" priority="904" operator="containsText" text="入,退">
      <formula>NOT(ISERROR(SEARCH("入,退",X103)))</formula>
    </cfRule>
    <cfRule type="cellIs" dxfId="2392" priority="905" operator="equal">
      <formula>"休"</formula>
    </cfRule>
  </conditionalFormatting>
  <conditionalFormatting sqref="X103:Y103">
    <cfRule type="containsText" dxfId="2391" priority="900" operator="containsText" text="外">
      <formula>NOT(ISERROR(SEARCH("外",X103)))</formula>
    </cfRule>
  </conditionalFormatting>
  <conditionalFormatting sqref="X103:Y103">
    <cfRule type="containsText" dxfId="2390" priority="899" operator="containsText" text="－">
      <formula>NOT(ISERROR(SEARCH("－",X103)))</formula>
    </cfRule>
  </conditionalFormatting>
  <conditionalFormatting sqref="AB103:AD103">
    <cfRule type="containsText" dxfId="2389" priority="894" operator="containsText" text="退">
      <formula>NOT(ISERROR(SEARCH("退",AB103)))</formula>
    </cfRule>
    <cfRule type="containsText" dxfId="2388" priority="895" operator="containsText" text="入">
      <formula>NOT(ISERROR(SEARCH("入",AB103)))</formula>
    </cfRule>
    <cfRule type="containsText" dxfId="2387" priority="896" operator="containsText" text="入,退">
      <formula>NOT(ISERROR(SEARCH("入,退",AB103)))</formula>
    </cfRule>
    <cfRule type="containsText" dxfId="2386" priority="897" operator="containsText" text="入,退">
      <formula>NOT(ISERROR(SEARCH("入,退",AB103)))</formula>
    </cfRule>
    <cfRule type="cellIs" dxfId="2385" priority="898" operator="equal">
      <formula>"休"</formula>
    </cfRule>
  </conditionalFormatting>
  <conditionalFormatting sqref="AB103:AD103">
    <cfRule type="containsText" dxfId="2384" priority="893" operator="containsText" text="外">
      <formula>NOT(ISERROR(SEARCH("外",AB103)))</formula>
    </cfRule>
  </conditionalFormatting>
  <conditionalFormatting sqref="AB103:AD103">
    <cfRule type="containsText" dxfId="2383" priority="892" operator="containsText" text="－">
      <formula>NOT(ISERROR(SEARCH("－",AB103)))</formula>
    </cfRule>
  </conditionalFormatting>
  <conditionalFormatting sqref="AE103:AF103">
    <cfRule type="containsText" dxfId="2382" priority="887" operator="containsText" text="退">
      <formula>NOT(ISERROR(SEARCH("退",AE103)))</formula>
    </cfRule>
    <cfRule type="containsText" dxfId="2381" priority="888" operator="containsText" text="入">
      <formula>NOT(ISERROR(SEARCH("入",AE103)))</formula>
    </cfRule>
    <cfRule type="containsText" dxfId="2380" priority="889" operator="containsText" text="入,退">
      <formula>NOT(ISERROR(SEARCH("入,退",AE103)))</formula>
    </cfRule>
    <cfRule type="containsText" dxfId="2379" priority="890" operator="containsText" text="入,退">
      <formula>NOT(ISERROR(SEARCH("入,退",AE103)))</formula>
    </cfRule>
    <cfRule type="cellIs" dxfId="2378" priority="891" operator="equal">
      <formula>"休"</formula>
    </cfRule>
  </conditionalFormatting>
  <conditionalFormatting sqref="AE103:AF103">
    <cfRule type="containsText" dxfId="2377" priority="886" operator="containsText" text="外">
      <formula>NOT(ISERROR(SEARCH("外",AE103)))</formula>
    </cfRule>
  </conditionalFormatting>
  <conditionalFormatting sqref="AE103:AF103">
    <cfRule type="containsText" dxfId="2376" priority="885" operator="containsText" text="－">
      <formula>NOT(ISERROR(SEARCH("－",AE103)))</formula>
    </cfRule>
  </conditionalFormatting>
  <conditionalFormatting sqref="F124:AJ124">
    <cfRule type="containsText" dxfId="2375" priority="758" operator="containsText" text="日">
      <formula>NOT(ISERROR(SEARCH("日",F124)))</formula>
    </cfRule>
    <cfRule type="containsText" dxfId="2374" priority="759" operator="containsText" text="土">
      <formula>NOT(ISERROR(SEARCH("土",F124)))</formula>
    </cfRule>
  </conditionalFormatting>
  <conditionalFormatting sqref="F124:AJ124">
    <cfRule type="containsText" dxfId="2373" priority="751" operator="containsText" text="その他">
      <formula>NOT(ISERROR(SEARCH("その他",F124)))</formula>
    </cfRule>
    <cfRule type="containsText" dxfId="2372" priority="752" operator="containsText" text="冬休">
      <formula>NOT(ISERROR(SEARCH("冬休",F124)))</formula>
    </cfRule>
    <cfRule type="containsText" dxfId="2371" priority="753" operator="containsText" text="夏休">
      <formula>NOT(ISERROR(SEARCH("夏休",F124)))</formula>
    </cfRule>
    <cfRule type="containsText" dxfId="2370" priority="754" operator="containsText" text="製作">
      <formula>NOT(ISERROR(SEARCH("製作",F124)))</formula>
    </cfRule>
    <cfRule type="cellIs" dxfId="2369" priority="755" operator="equal">
      <formula>"中止,製作"</formula>
    </cfRule>
    <cfRule type="containsText" dxfId="2368" priority="756" operator="containsText" text="中止,製作,夏休,冬休,その他">
      <formula>NOT(ISERROR(SEARCH("中止,製作,夏休,冬休,その他",F124)))</formula>
    </cfRule>
    <cfRule type="containsText" dxfId="2367" priority="757" operator="containsText" text="中止">
      <formula>NOT(ISERROR(SEARCH("中止",F124)))</formula>
    </cfRule>
  </conditionalFormatting>
  <conditionalFormatting sqref="F131:AJ131">
    <cfRule type="containsText" dxfId="2366" priority="749" operator="containsText" text="日">
      <formula>NOT(ISERROR(SEARCH("日",F131)))</formula>
    </cfRule>
    <cfRule type="containsText" dxfId="2365" priority="750" operator="containsText" text="土">
      <formula>NOT(ISERROR(SEARCH("土",F131)))</formula>
    </cfRule>
  </conditionalFormatting>
  <conditionalFormatting sqref="F131:AJ131">
    <cfRule type="containsText" dxfId="2364" priority="742" operator="containsText" text="その他">
      <formula>NOT(ISERROR(SEARCH("その他",F131)))</formula>
    </cfRule>
    <cfRule type="containsText" dxfId="2363" priority="743" operator="containsText" text="冬休">
      <formula>NOT(ISERROR(SEARCH("冬休",F131)))</formula>
    </cfRule>
    <cfRule type="containsText" dxfId="2362" priority="744" operator="containsText" text="夏休">
      <formula>NOT(ISERROR(SEARCH("夏休",F131)))</formula>
    </cfRule>
    <cfRule type="containsText" dxfId="2361" priority="745" operator="containsText" text="製作">
      <formula>NOT(ISERROR(SEARCH("製作",F131)))</formula>
    </cfRule>
    <cfRule type="cellIs" dxfId="2360" priority="746" operator="equal">
      <formula>"中止,製作"</formula>
    </cfRule>
    <cfRule type="containsText" dxfId="2359" priority="747" operator="containsText" text="中止,製作,夏休,冬休,その他">
      <formula>NOT(ISERROR(SEARCH("中止,製作,夏休,冬休,その他",F131)))</formula>
    </cfRule>
    <cfRule type="containsText" dxfId="2358" priority="748" operator="containsText" text="中止">
      <formula>NOT(ISERROR(SEARCH("中止",F131)))</formula>
    </cfRule>
  </conditionalFormatting>
  <conditionalFormatting sqref="F136:AJ136">
    <cfRule type="containsText" dxfId="2357" priority="740" operator="containsText" text="日">
      <formula>NOT(ISERROR(SEARCH("日",F136)))</formula>
    </cfRule>
    <cfRule type="containsText" dxfId="2356" priority="741" operator="containsText" text="土">
      <formula>NOT(ISERROR(SEARCH("土",F136)))</formula>
    </cfRule>
  </conditionalFormatting>
  <conditionalFormatting sqref="F136:AJ136">
    <cfRule type="containsText" dxfId="2355" priority="733" operator="containsText" text="その他">
      <formula>NOT(ISERROR(SEARCH("その他",F136)))</formula>
    </cfRule>
    <cfRule type="containsText" dxfId="2354" priority="734" operator="containsText" text="冬休">
      <formula>NOT(ISERROR(SEARCH("冬休",F136)))</formula>
    </cfRule>
    <cfRule type="containsText" dxfId="2353" priority="735" operator="containsText" text="夏休">
      <formula>NOT(ISERROR(SEARCH("夏休",F136)))</formula>
    </cfRule>
    <cfRule type="containsText" dxfId="2352" priority="736" operator="containsText" text="製作">
      <formula>NOT(ISERROR(SEARCH("製作",F136)))</formula>
    </cfRule>
    <cfRule type="cellIs" dxfId="2351" priority="737" operator="equal">
      <formula>"中止,製作"</formula>
    </cfRule>
    <cfRule type="containsText" dxfId="2350" priority="738" operator="containsText" text="中止,製作,夏休,冬休,その他">
      <formula>NOT(ISERROR(SEARCH("中止,製作,夏休,冬休,その他",F136)))</formula>
    </cfRule>
    <cfRule type="containsText" dxfId="2349" priority="739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8" priority="728" operator="containsText" text="退">
      <formula>NOT(ISERROR(SEARCH("退",F125)))</formula>
    </cfRule>
    <cfRule type="containsText" dxfId="2347" priority="729" operator="containsText" text="入">
      <formula>NOT(ISERROR(SEARCH("入",F125)))</formula>
    </cfRule>
    <cfRule type="containsText" dxfId="2346" priority="730" operator="containsText" text="入,退">
      <formula>NOT(ISERROR(SEARCH("入,退",F125)))</formula>
    </cfRule>
    <cfRule type="containsText" dxfId="2345" priority="731" operator="containsText" text="入,退">
      <formula>NOT(ISERROR(SEARCH("入,退",F125)))</formula>
    </cfRule>
    <cfRule type="cellIs" dxfId="2344" priority="732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2343" priority="727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2" priority="726" operator="containsText" text="－">
      <formula>NOT(ISERROR(SEARCH("－",F125)))</formula>
    </cfRule>
  </conditionalFormatting>
  <conditionalFormatting sqref="F132:AJ135">
    <cfRule type="containsText" dxfId="2341" priority="721" operator="containsText" text="退">
      <formula>NOT(ISERROR(SEARCH("退",F132)))</formula>
    </cfRule>
    <cfRule type="containsText" dxfId="2340" priority="722" operator="containsText" text="入">
      <formula>NOT(ISERROR(SEARCH("入",F132)))</formula>
    </cfRule>
    <cfRule type="containsText" dxfId="2339" priority="723" operator="containsText" text="入,退">
      <formula>NOT(ISERROR(SEARCH("入,退",F132)))</formula>
    </cfRule>
    <cfRule type="containsText" dxfId="2338" priority="724" operator="containsText" text="入,退">
      <formula>NOT(ISERROR(SEARCH("入,退",F132)))</formula>
    </cfRule>
    <cfRule type="cellIs" dxfId="2337" priority="725" operator="equal">
      <formula>"休"</formula>
    </cfRule>
  </conditionalFormatting>
  <conditionalFormatting sqref="F132:AJ135">
    <cfRule type="containsText" dxfId="2336" priority="720" operator="containsText" text="外">
      <formula>NOT(ISERROR(SEARCH("外",F132)))</formula>
    </cfRule>
  </conditionalFormatting>
  <conditionalFormatting sqref="F132:AJ135">
    <cfRule type="containsText" dxfId="2335" priority="719" operator="containsText" text="－">
      <formula>NOT(ISERROR(SEARCH("－",F132)))</formula>
    </cfRule>
  </conditionalFormatting>
  <conditionalFormatting sqref="F137:AJ140">
    <cfRule type="containsText" dxfId="2334" priority="714" operator="containsText" text="退">
      <formula>NOT(ISERROR(SEARCH("退",F137)))</formula>
    </cfRule>
    <cfRule type="containsText" dxfId="2333" priority="715" operator="containsText" text="入">
      <formula>NOT(ISERROR(SEARCH("入",F137)))</formula>
    </cfRule>
    <cfRule type="containsText" dxfId="2332" priority="716" operator="containsText" text="入,退">
      <formula>NOT(ISERROR(SEARCH("入,退",F137)))</formula>
    </cfRule>
    <cfRule type="containsText" dxfId="2331" priority="717" operator="containsText" text="入,退">
      <formula>NOT(ISERROR(SEARCH("入,退",F137)))</formula>
    </cfRule>
    <cfRule type="cellIs" dxfId="2330" priority="718" operator="equal">
      <formula>"休"</formula>
    </cfRule>
  </conditionalFormatting>
  <conditionalFormatting sqref="F137:AJ140">
    <cfRule type="containsText" dxfId="2329" priority="713" operator="containsText" text="外">
      <formula>NOT(ISERROR(SEARCH("外",F137)))</formula>
    </cfRule>
  </conditionalFormatting>
  <conditionalFormatting sqref="F137:AJ140">
    <cfRule type="containsText" dxfId="2328" priority="712" operator="containsText" text="－">
      <formula>NOT(ISERROR(SEARCH("－",F137)))</formula>
    </cfRule>
  </conditionalFormatting>
  <conditionalFormatting sqref="F126:G126">
    <cfRule type="containsText" dxfId="2327" priority="707" operator="containsText" text="退">
      <formula>NOT(ISERROR(SEARCH("退",F126)))</formula>
    </cfRule>
    <cfRule type="containsText" dxfId="2326" priority="708" operator="containsText" text="入">
      <formula>NOT(ISERROR(SEARCH("入",F126)))</formula>
    </cfRule>
    <cfRule type="containsText" dxfId="2325" priority="709" operator="containsText" text="入,退">
      <formula>NOT(ISERROR(SEARCH("入,退",F126)))</formula>
    </cfRule>
    <cfRule type="containsText" dxfId="2324" priority="710" operator="containsText" text="入,退">
      <formula>NOT(ISERROR(SEARCH("入,退",F126)))</formula>
    </cfRule>
    <cfRule type="cellIs" dxfId="2323" priority="711" operator="equal">
      <formula>"休"</formula>
    </cfRule>
  </conditionalFormatting>
  <conditionalFormatting sqref="F126:G126">
    <cfRule type="containsText" dxfId="2322" priority="706" operator="containsText" text="外">
      <formula>NOT(ISERROR(SEARCH("外",F126)))</formula>
    </cfRule>
  </conditionalFormatting>
  <conditionalFormatting sqref="F126:G126">
    <cfRule type="containsText" dxfId="2321" priority="705" operator="containsText" text="－">
      <formula>NOT(ISERROR(SEARCH("－",F126)))</formula>
    </cfRule>
  </conditionalFormatting>
  <conditionalFormatting sqref="J127:K127">
    <cfRule type="containsText" dxfId="2320" priority="700" operator="containsText" text="退">
      <formula>NOT(ISERROR(SEARCH("退",J127)))</formula>
    </cfRule>
    <cfRule type="containsText" dxfId="2319" priority="701" operator="containsText" text="入">
      <formula>NOT(ISERROR(SEARCH("入",J127)))</formula>
    </cfRule>
    <cfRule type="containsText" dxfId="2318" priority="702" operator="containsText" text="入,退">
      <formula>NOT(ISERROR(SEARCH("入,退",J127)))</formula>
    </cfRule>
    <cfRule type="containsText" dxfId="2317" priority="703" operator="containsText" text="入,退">
      <formula>NOT(ISERROR(SEARCH("入,退",J127)))</formula>
    </cfRule>
    <cfRule type="cellIs" dxfId="2316" priority="704" operator="equal">
      <formula>"休"</formula>
    </cfRule>
  </conditionalFormatting>
  <conditionalFormatting sqref="J127:K127">
    <cfRule type="containsText" dxfId="2315" priority="699" operator="containsText" text="外">
      <formula>NOT(ISERROR(SEARCH("外",J127)))</formula>
    </cfRule>
  </conditionalFormatting>
  <conditionalFormatting sqref="J127:K127">
    <cfRule type="containsText" dxfId="2314" priority="698" operator="containsText" text="－">
      <formula>NOT(ISERROR(SEARCH("－",J127)))</formula>
    </cfRule>
  </conditionalFormatting>
  <conditionalFormatting sqref="F129">
    <cfRule type="containsText" dxfId="2313" priority="693" operator="containsText" text="退">
      <formula>NOT(ISERROR(SEARCH("退",F129)))</formula>
    </cfRule>
    <cfRule type="containsText" dxfId="2312" priority="694" operator="containsText" text="入">
      <formula>NOT(ISERROR(SEARCH("入",F129)))</formula>
    </cfRule>
    <cfRule type="containsText" dxfId="2311" priority="695" operator="containsText" text="入,退">
      <formula>NOT(ISERROR(SEARCH("入,退",F129)))</formula>
    </cfRule>
    <cfRule type="containsText" dxfId="2310" priority="696" operator="containsText" text="入,退">
      <formula>NOT(ISERROR(SEARCH("入,退",F129)))</formula>
    </cfRule>
    <cfRule type="cellIs" dxfId="2309" priority="697" operator="equal">
      <formula>"休"</formula>
    </cfRule>
  </conditionalFormatting>
  <conditionalFormatting sqref="F129">
    <cfRule type="containsText" dxfId="2308" priority="692" operator="containsText" text="外">
      <formula>NOT(ISERROR(SEARCH("外",F129)))</formula>
    </cfRule>
  </conditionalFormatting>
  <conditionalFormatting sqref="F129">
    <cfRule type="containsText" dxfId="2307" priority="691" operator="containsText" text="－">
      <formula>NOT(ISERROR(SEARCH("－",F129)))</formula>
    </cfRule>
  </conditionalFormatting>
  <conditionalFormatting sqref="M129">
    <cfRule type="containsText" dxfId="2306" priority="686" operator="containsText" text="退">
      <formula>NOT(ISERROR(SEARCH("退",M129)))</formula>
    </cfRule>
    <cfRule type="containsText" dxfId="2305" priority="687" operator="containsText" text="入">
      <formula>NOT(ISERROR(SEARCH("入",M129)))</formula>
    </cfRule>
    <cfRule type="containsText" dxfId="2304" priority="688" operator="containsText" text="入,退">
      <formula>NOT(ISERROR(SEARCH("入,退",M129)))</formula>
    </cfRule>
    <cfRule type="containsText" dxfId="2303" priority="689" operator="containsText" text="入,退">
      <formula>NOT(ISERROR(SEARCH("入,退",M129)))</formula>
    </cfRule>
    <cfRule type="cellIs" dxfId="2302" priority="690" operator="equal">
      <formula>"休"</formula>
    </cfRule>
  </conditionalFormatting>
  <conditionalFormatting sqref="M129">
    <cfRule type="containsText" dxfId="2301" priority="685" operator="containsText" text="外">
      <formula>NOT(ISERROR(SEARCH("外",M129)))</formula>
    </cfRule>
  </conditionalFormatting>
  <conditionalFormatting sqref="M129">
    <cfRule type="containsText" dxfId="2300" priority="684" operator="containsText" text="－">
      <formula>NOT(ISERROR(SEARCH("－",M129)))</formula>
    </cfRule>
  </conditionalFormatting>
  <conditionalFormatting sqref="T129">
    <cfRule type="containsText" dxfId="2299" priority="679" operator="containsText" text="退">
      <formula>NOT(ISERROR(SEARCH("退",T129)))</formula>
    </cfRule>
    <cfRule type="containsText" dxfId="2298" priority="680" operator="containsText" text="入">
      <formula>NOT(ISERROR(SEARCH("入",T129)))</formula>
    </cfRule>
    <cfRule type="containsText" dxfId="2297" priority="681" operator="containsText" text="入,退">
      <formula>NOT(ISERROR(SEARCH("入,退",T129)))</formula>
    </cfRule>
    <cfRule type="containsText" dxfId="2296" priority="682" operator="containsText" text="入,退">
      <formula>NOT(ISERROR(SEARCH("入,退",T129)))</formula>
    </cfRule>
    <cfRule type="cellIs" dxfId="2295" priority="683" operator="equal">
      <formula>"休"</formula>
    </cfRule>
  </conditionalFormatting>
  <conditionalFormatting sqref="T129">
    <cfRule type="containsText" dxfId="2294" priority="678" operator="containsText" text="外">
      <formula>NOT(ISERROR(SEARCH("外",T129)))</formula>
    </cfRule>
  </conditionalFormatting>
  <conditionalFormatting sqref="T129">
    <cfRule type="containsText" dxfId="2293" priority="677" operator="containsText" text="－">
      <formula>NOT(ISERROR(SEARCH("－",T129)))</formula>
    </cfRule>
  </conditionalFormatting>
  <conditionalFormatting sqref="N127:P127">
    <cfRule type="containsText" dxfId="2292" priority="672" operator="containsText" text="退">
      <formula>NOT(ISERROR(SEARCH("退",N127)))</formula>
    </cfRule>
    <cfRule type="containsText" dxfId="2291" priority="673" operator="containsText" text="入">
      <formula>NOT(ISERROR(SEARCH("入",N127)))</formula>
    </cfRule>
    <cfRule type="containsText" dxfId="2290" priority="674" operator="containsText" text="入,退">
      <formula>NOT(ISERROR(SEARCH("入,退",N127)))</formula>
    </cfRule>
    <cfRule type="containsText" dxfId="2289" priority="675" operator="containsText" text="入,退">
      <formula>NOT(ISERROR(SEARCH("入,退",N127)))</formula>
    </cfRule>
    <cfRule type="cellIs" dxfId="2288" priority="676" operator="equal">
      <formula>"休"</formula>
    </cfRule>
  </conditionalFormatting>
  <conditionalFormatting sqref="N127:P127">
    <cfRule type="containsText" dxfId="2287" priority="671" operator="containsText" text="外">
      <formula>NOT(ISERROR(SEARCH("外",N127)))</formula>
    </cfRule>
  </conditionalFormatting>
  <conditionalFormatting sqref="N127:P127">
    <cfRule type="containsText" dxfId="2286" priority="670" operator="containsText" text="－">
      <formula>NOT(ISERROR(SEARCH("－",N127)))</formula>
    </cfRule>
  </conditionalFormatting>
  <conditionalFormatting sqref="Q127:R127">
    <cfRule type="containsText" dxfId="2285" priority="665" operator="containsText" text="退">
      <formula>NOT(ISERROR(SEARCH("退",Q127)))</formula>
    </cfRule>
    <cfRule type="containsText" dxfId="2284" priority="666" operator="containsText" text="入">
      <formula>NOT(ISERROR(SEARCH("入",Q127)))</formula>
    </cfRule>
    <cfRule type="containsText" dxfId="2283" priority="667" operator="containsText" text="入,退">
      <formula>NOT(ISERROR(SEARCH("入,退",Q127)))</formula>
    </cfRule>
    <cfRule type="containsText" dxfId="2282" priority="668" operator="containsText" text="入,退">
      <formula>NOT(ISERROR(SEARCH("入,退",Q127)))</formula>
    </cfRule>
    <cfRule type="cellIs" dxfId="2281" priority="669" operator="equal">
      <formula>"休"</formula>
    </cfRule>
  </conditionalFormatting>
  <conditionalFormatting sqref="Q127:R127">
    <cfRule type="containsText" dxfId="2280" priority="664" operator="containsText" text="外">
      <formula>NOT(ISERROR(SEARCH("外",Q127)))</formula>
    </cfRule>
  </conditionalFormatting>
  <conditionalFormatting sqref="Q127:R127">
    <cfRule type="containsText" dxfId="2279" priority="663" operator="containsText" text="－">
      <formula>NOT(ISERROR(SEARCH("－",Q127)))</formula>
    </cfRule>
  </conditionalFormatting>
  <conditionalFormatting sqref="U127:W127">
    <cfRule type="containsText" dxfId="2278" priority="658" operator="containsText" text="退">
      <formula>NOT(ISERROR(SEARCH("退",U127)))</formula>
    </cfRule>
    <cfRule type="containsText" dxfId="2277" priority="659" operator="containsText" text="入">
      <formula>NOT(ISERROR(SEARCH("入",U127)))</formula>
    </cfRule>
    <cfRule type="containsText" dxfId="2276" priority="660" operator="containsText" text="入,退">
      <formula>NOT(ISERROR(SEARCH("入,退",U127)))</formula>
    </cfRule>
    <cfRule type="containsText" dxfId="2275" priority="661" operator="containsText" text="入,退">
      <formula>NOT(ISERROR(SEARCH("入,退",U127)))</formula>
    </cfRule>
    <cfRule type="cellIs" dxfId="2274" priority="662" operator="equal">
      <formula>"休"</formula>
    </cfRule>
  </conditionalFormatting>
  <conditionalFormatting sqref="U127:W127">
    <cfRule type="containsText" dxfId="2273" priority="657" operator="containsText" text="外">
      <formula>NOT(ISERROR(SEARCH("外",U127)))</formula>
    </cfRule>
  </conditionalFormatting>
  <conditionalFormatting sqref="U127:W127">
    <cfRule type="containsText" dxfId="2272" priority="656" operator="containsText" text="－">
      <formula>NOT(ISERROR(SEARCH("－",U127)))</formula>
    </cfRule>
  </conditionalFormatting>
  <conditionalFormatting sqref="X127:Y127">
    <cfRule type="containsText" dxfId="2271" priority="651" operator="containsText" text="退">
      <formula>NOT(ISERROR(SEARCH("退",X127)))</formula>
    </cfRule>
    <cfRule type="containsText" dxfId="2270" priority="652" operator="containsText" text="入">
      <formula>NOT(ISERROR(SEARCH("入",X127)))</formula>
    </cfRule>
    <cfRule type="containsText" dxfId="2269" priority="653" operator="containsText" text="入,退">
      <formula>NOT(ISERROR(SEARCH("入,退",X127)))</formula>
    </cfRule>
    <cfRule type="containsText" dxfId="2268" priority="654" operator="containsText" text="入,退">
      <formula>NOT(ISERROR(SEARCH("入,退",X127)))</formula>
    </cfRule>
    <cfRule type="cellIs" dxfId="2267" priority="655" operator="equal">
      <formula>"休"</formula>
    </cfRule>
  </conditionalFormatting>
  <conditionalFormatting sqref="X127:Y127">
    <cfRule type="containsText" dxfId="2266" priority="650" operator="containsText" text="外">
      <formula>NOT(ISERROR(SEARCH("外",X127)))</formula>
    </cfRule>
  </conditionalFormatting>
  <conditionalFormatting sqref="X127:Y127">
    <cfRule type="containsText" dxfId="2265" priority="649" operator="containsText" text="－">
      <formula>NOT(ISERROR(SEARCH("－",X127)))</formula>
    </cfRule>
  </conditionalFormatting>
  <conditionalFormatting sqref="AE127:AF127">
    <cfRule type="containsText" dxfId="2264" priority="637" operator="containsText" text="退">
      <formula>NOT(ISERROR(SEARCH("退",AE127)))</formula>
    </cfRule>
    <cfRule type="containsText" dxfId="2263" priority="638" operator="containsText" text="入">
      <formula>NOT(ISERROR(SEARCH("入",AE127)))</formula>
    </cfRule>
    <cfRule type="containsText" dxfId="2262" priority="639" operator="containsText" text="入,退">
      <formula>NOT(ISERROR(SEARCH("入,退",AE127)))</formula>
    </cfRule>
    <cfRule type="containsText" dxfId="2261" priority="640" operator="containsText" text="入,退">
      <formula>NOT(ISERROR(SEARCH("入,退",AE127)))</formula>
    </cfRule>
    <cfRule type="cellIs" dxfId="2260" priority="641" operator="equal">
      <formula>"休"</formula>
    </cfRule>
  </conditionalFormatting>
  <conditionalFormatting sqref="AE127:AF127">
    <cfRule type="containsText" dxfId="2259" priority="636" operator="containsText" text="外">
      <formula>NOT(ISERROR(SEARCH("外",AE127)))</formula>
    </cfRule>
  </conditionalFormatting>
  <conditionalFormatting sqref="AE127:AF127">
    <cfRule type="containsText" dxfId="2258" priority="635" operator="containsText" text="－">
      <formula>NOT(ISERROR(SEARCH("－",AE127)))</formula>
    </cfRule>
  </conditionalFormatting>
  <conditionalFormatting sqref="H126:I126">
    <cfRule type="containsText" dxfId="2257" priority="630" operator="containsText" text="退">
      <formula>NOT(ISERROR(SEARCH("退",H126)))</formula>
    </cfRule>
    <cfRule type="containsText" dxfId="2256" priority="631" operator="containsText" text="入">
      <formula>NOT(ISERROR(SEARCH("入",H126)))</formula>
    </cfRule>
    <cfRule type="containsText" dxfId="2255" priority="632" operator="containsText" text="入,退">
      <formula>NOT(ISERROR(SEARCH("入,退",H126)))</formula>
    </cfRule>
    <cfRule type="containsText" dxfId="2254" priority="633" operator="containsText" text="入,退">
      <formula>NOT(ISERROR(SEARCH("入,退",H126)))</formula>
    </cfRule>
    <cfRule type="cellIs" dxfId="2253" priority="634" operator="equal">
      <formula>"休"</formula>
    </cfRule>
  </conditionalFormatting>
  <conditionalFormatting sqref="H126:I126">
    <cfRule type="containsText" dxfId="2252" priority="629" operator="containsText" text="外">
      <formula>NOT(ISERROR(SEARCH("外",H126)))</formula>
    </cfRule>
  </conditionalFormatting>
  <conditionalFormatting sqref="H126:I126">
    <cfRule type="containsText" dxfId="2251" priority="628" operator="containsText" text="－">
      <formula>NOT(ISERROR(SEARCH("－",H126)))</formula>
    </cfRule>
  </conditionalFormatting>
  <conditionalFormatting sqref="O126:P126">
    <cfRule type="containsText" dxfId="2250" priority="623" operator="containsText" text="退">
      <formula>NOT(ISERROR(SEARCH("退",O126)))</formula>
    </cfRule>
    <cfRule type="containsText" dxfId="2249" priority="624" operator="containsText" text="入">
      <formula>NOT(ISERROR(SEARCH("入",O126)))</formula>
    </cfRule>
    <cfRule type="containsText" dxfId="2248" priority="625" operator="containsText" text="入,退">
      <formula>NOT(ISERROR(SEARCH("入,退",O126)))</formula>
    </cfRule>
    <cfRule type="containsText" dxfId="2247" priority="626" operator="containsText" text="入,退">
      <formula>NOT(ISERROR(SEARCH("入,退",O126)))</formula>
    </cfRule>
    <cfRule type="cellIs" dxfId="2246" priority="627" operator="equal">
      <formula>"休"</formula>
    </cfRule>
  </conditionalFormatting>
  <conditionalFormatting sqref="O126:P126">
    <cfRule type="containsText" dxfId="2245" priority="622" operator="containsText" text="外">
      <formula>NOT(ISERROR(SEARCH("外",O126)))</formula>
    </cfRule>
  </conditionalFormatting>
  <conditionalFormatting sqref="O126:P126">
    <cfRule type="containsText" dxfId="2244" priority="621" operator="containsText" text="－">
      <formula>NOT(ISERROR(SEARCH("－",O126)))</formula>
    </cfRule>
  </conditionalFormatting>
  <conditionalFormatting sqref="V126:W126">
    <cfRule type="containsText" dxfId="2243" priority="616" operator="containsText" text="退">
      <formula>NOT(ISERROR(SEARCH("退",V126)))</formula>
    </cfRule>
    <cfRule type="containsText" dxfId="2242" priority="617" operator="containsText" text="入">
      <formula>NOT(ISERROR(SEARCH("入",V126)))</formula>
    </cfRule>
    <cfRule type="containsText" dxfId="2241" priority="618" operator="containsText" text="入,退">
      <formula>NOT(ISERROR(SEARCH("入,退",V126)))</formula>
    </cfRule>
    <cfRule type="containsText" dxfId="2240" priority="619" operator="containsText" text="入,退">
      <formula>NOT(ISERROR(SEARCH("入,退",V126)))</formula>
    </cfRule>
    <cfRule type="cellIs" dxfId="2239" priority="620" operator="equal">
      <formula>"休"</formula>
    </cfRule>
  </conditionalFormatting>
  <conditionalFormatting sqref="V126:W126">
    <cfRule type="containsText" dxfId="2238" priority="615" operator="containsText" text="外">
      <formula>NOT(ISERROR(SEARCH("外",V126)))</formula>
    </cfRule>
  </conditionalFormatting>
  <conditionalFormatting sqref="V126:W126">
    <cfRule type="containsText" dxfId="2237" priority="614" operator="containsText" text="－">
      <formula>NOT(ISERROR(SEARCH("－",V126)))</formula>
    </cfRule>
  </conditionalFormatting>
  <conditionalFormatting sqref="AC126:AD126">
    <cfRule type="containsText" dxfId="2236" priority="609" operator="containsText" text="退">
      <formula>NOT(ISERROR(SEARCH("退",AC126)))</formula>
    </cfRule>
    <cfRule type="containsText" dxfId="2235" priority="610" operator="containsText" text="入">
      <formula>NOT(ISERROR(SEARCH("入",AC126)))</formula>
    </cfRule>
    <cfRule type="containsText" dxfId="2234" priority="611" operator="containsText" text="入,退">
      <formula>NOT(ISERROR(SEARCH("入,退",AC126)))</formula>
    </cfRule>
    <cfRule type="containsText" dxfId="2233" priority="612" operator="containsText" text="入,退">
      <formula>NOT(ISERROR(SEARCH("入,退",AC126)))</formula>
    </cfRule>
    <cfRule type="cellIs" dxfId="2232" priority="613" operator="equal">
      <formula>"休"</formula>
    </cfRule>
  </conditionalFormatting>
  <conditionalFormatting sqref="AC126:AD126">
    <cfRule type="containsText" dxfId="2231" priority="608" operator="containsText" text="外">
      <formula>NOT(ISERROR(SEARCH("外",AC126)))</formula>
    </cfRule>
  </conditionalFormatting>
  <conditionalFormatting sqref="AC126:AD126">
    <cfRule type="containsText" dxfId="2230" priority="607" operator="containsText" text="－">
      <formula>NOT(ISERROR(SEARCH("－",AC126)))</formula>
    </cfRule>
  </conditionalFormatting>
  <conditionalFormatting sqref="Z127:AA127">
    <cfRule type="containsText" dxfId="2229" priority="602" operator="containsText" text="退">
      <formula>NOT(ISERROR(SEARCH("退",Z127)))</formula>
    </cfRule>
    <cfRule type="containsText" dxfId="2228" priority="603" operator="containsText" text="入">
      <formula>NOT(ISERROR(SEARCH("入",Z127)))</formula>
    </cfRule>
    <cfRule type="containsText" dxfId="2227" priority="604" operator="containsText" text="入,退">
      <formula>NOT(ISERROR(SEARCH("入,退",Z127)))</formula>
    </cfRule>
    <cfRule type="containsText" dxfId="2226" priority="605" operator="containsText" text="入,退">
      <formula>NOT(ISERROR(SEARCH("入,退",Z127)))</formula>
    </cfRule>
    <cfRule type="cellIs" dxfId="2225" priority="606" operator="equal">
      <formula>"休"</formula>
    </cfRule>
  </conditionalFormatting>
  <conditionalFormatting sqref="Z127:AA127">
    <cfRule type="containsText" dxfId="2224" priority="601" operator="containsText" text="外">
      <formula>NOT(ISERROR(SEARCH("外",Z127)))</formula>
    </cfRule>
  </conditionalFormatting>
  <conditionalFormatting sqref="Z127:AA127">
    <cfRule type="containsText" dxfId="2223" priority="600" operator="containsText" text="－">
      <formula>NOT(ISERROR(SEARCH("－",Z127)))</formula>
    </cfRule>
  </conditionalFormatting>
  <conditionalFormatting sqref="AB127:AD127">
    <cfRule type="containsText" dxfId="2222" priority="595" operator="containsText" text="退">
      <formula>NOT(ISERROR(SEARCH("退",AB127)))</formula>
    </cfRule>
    <cfRule type="containsText" dxfId="2221" priority="596" operator="containsText" text="入">
      <formula>NOT(ISERROR(SEARCH("入",AB127)))</formula>
    </cfRule>
    <cfRule type="containsText" dxfId="2220" priority="597" operator="containsText" text="入,退">
      <formula>NOT(ISERROR(SEARCH("入,退",AB127)))</formula>
    </cfRule>
    <cfRule type="containsText" dxfId="2219" priority="598" operator="containsText" text="入,退">
      <formula>NOT(ISERROR(SEARCH("入,退",AB127)))</formula>
    </cfRule>
    <cfRule type="cellIs" dxfId="2218" priority="599" operator="equal">
      <formula>"休"</formula>
    </cfRule>
  </conditionalFormatting>
  <conditionalFormatting sqref="AB127:AD127">
    <cfRule type="containsText" dxfId="2217" priority="594" operator="containsText" text="外">
      <formula>NOT(ISERROR(SEARCH("外",AB127)))</formula>
    </cfRule>
  </conditionalFormatting>
  <conditionalFormatting sqref="AB127:AD127">
    <cfRule type="containsText" dxfId="2216" priority="593" operator="containsText" text="－">
      <formula>NOT(ISERROR(SEARCH("－",AB127)))</formula>
    </cfRule>
  </conditionalFormatting>
  <conditionalFormatting sqref="F148:AJ148">
    <cfRule type="containsText" dxfId="2215" priority="591" operator="containsText" text="日">
      <formula>NOT(ISERROR(SEARCH("日",F148)))</formula>
    </cfRule>
    <cfRule type="containsText" dxfId="2214" priority="592" operator="containsText" text="土">
      <formula>NOT(ISERROR(SEARCH("土",F148)))</formula>
    </cfRule>
  </conditionalFormatting>
  <conditionalFormatting sqref="F148:AJ148">
    <cfRule type="containsText" dxfId="2213" priority="584" operator="containsText" text="その他">
      <formula>NOT(ISERROR(SEARCH("その他",F148)))</formula>
    </cfRule>
    <cfRule type="containsText" dxfId="2212" priority="585" operator="containsText" text="冬休">
      <formula>NOT(ISERROR(SEARCH("冬休",F148)))</formula>
    </cfRule>
    <cfRule type="containsText" dxfId="2211" priority="586" operator="containsText" text="夏休">
      <formula>NOT(ISERROR(SEARCH("夏休",F148)))</formula>
    </cfRule>
    <cfRule type="containsText" dxfId="2210" priority="587" operator="containsText" text="製作">
      <formula>NOT(ISERROR(SEARCH("製作",F148)))</formula>
    </cfRule>
    <cfRule type="cellIs" dxfId="2209" priority="588" operator="equal">
      <formula>"中止,製作"</formula>
    </cfRule>
    <cfRule type="containsText" dxfId="2208" priority="589" operator="containsText" text="中止,製作,夏休,冬休,その他">
      <formula>NOT(ISERROR(SEARCH("中止,製作,夏休,冬休,その他",F148)))</formula>
    </cfRule>
    <cfRule type="containsText" dxfId="2207" priority="590" operator="containsText" text="中止">
      <formula>NOT(ISERROR(SEARCH("中止",F148)))</formula>
    </cfRule>
  </conditionalFormatting>
  <conditionalFormatting sqref="F155:AJ155">
    <cfRule type="containsText" dxfId="2206" priority="582" operator="containsText" text="日">
      <formula>NOT(ISERROR(SEARCH("日",F155)))</formula>
    </cfRule>
    <cfRule type="containsText" dxfId="2205" priority="583" operator="containsText" text="土">
      <formula>NOT(ISERROR(SEARCH("土",F155)))</formula>
    </cfRule>
  </conditionalFormatting>
  <conditionalFormatting sqref="F155:AJ155">
    <cfRule type="containsText" dxfId="2204" priority="575" operator="containsText" text="その他">
      <formula>NOT(ISERROR(SEARCH("その他",F155)))</formula>
    </cfRule>
    <cfRule type="containsText" dxfId="2203" priority="576" operator="containsText" text="冬休">
      <formula>NOT(ISERROR(SEARCH("冬休",F155)))</formula>
    </cfRule>
    <cfRule type="containsText" dxfId="2202" priority="577" operator="containsText" text="夏休">
      <formula>NOT(ISERROR(SEARCH("夏休",F155)))</formula>
    </cfRule>
    <cfRule type="containsText" dxfId="2201" priority="578" operator="containsText" text="製作">
      <formula>NOT(ISERROR(SEARCH("製作",F155)))</formula>
    </cfRule>
    <cfRule type="cellIs" dxfId="2200" priority="579" operator="equal">
      <formula>"中止,製作"</formula>
    </cfRule>
    <cfRule type="containsText" dxfId="2199" priority="580" operator="containsText" text="中止,製作,夏休,冬休,その他">
      <formula>NOT(ISERROR(SEARCH("中止,製作,夏休,冬休,その他",F155)))</formula>
    </cfRule>
    <cfRule type="containsText" dxfId="2198" priority="581" operator="containsText" text="中止">
      <formula>NOT(ISERROR(SEARCH("中止",F155)))</formula>
    </cfRule>
  </conditionalFormatting>
  <conditionalFormatting sqref="F160:AJ160">
    <cfRule type="containsText" dxfId="2197" priority="573" operator="containsText" text="日">
      <formula>NOT(ISERROR(SEARCH("日",F160)))</formula>
    </cfRule>
    <cfRule type="containsText" dxfId="2196" priority="574" operator="containsText" text="土">
      <formula>NOT(ISERROR(SEARCH("土",F160)))</formula>
    </cfRule>
  </conditionalFormatting>
  <conditionalFormatting sqref="F160:AJ160">
    <cfRule type="containsText" dxfId="2195" priority="566" operator="containsText" text="その他">
      <formula>NOT(ISERROR(SEARCH("その他",F160)))</formula>
    </cfRule>
    <cfRule type="containsText" dxfId="2194" priority="567" operator="containsText" text="冬休">
      <formula>NOT(ISERROR(SEARCH("冬休",F160)))</formula>
    </cfRule>
    <cfRule type="containsText" dxfId="2193" priority="568" operator="containsText" text="夏休">
      <formula>NOT(ISERROR(SEARCH("夏休",F160)))</formula>
    </cfRule>
    <cfRule type="containsText" dxfId="2192" priority="569" operator="containsText" text="製作">
      <formula>NOT(ISERROR(SEARCH("製作",F160)))</formula>
    </cfRule>
    <cfRule type="cellIs" dxfId="2191" priority="570" operator="equal">
      <formula>"中止,製作"</formula>
    </cfRule>
    <cfRule type="containsText" dxfId="2190" priority="571" operator="containsText" text="中止,製作,夏休,冬休,その他">
      <formula>NOT(ISERROR(SEARCH("中止,製作,夏休,冬休,その他",F160)))</formula>
    </cfRule>
    <cfRule type="containsText" dxfId="2189" priority="572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2188" priority="561" operator="containsText" text="退">
      <formula>NOT(ISERROR(SEARCH("退",F149)))</formula>
    </cfRule>
    <cfRule type="containsText" dxfId="2187" priority="562" operator="containsText" text="入">
      <formula>NOT(ISERROR(SEARCH("入",F149)))</formula>
    </cfRule>
    <cfRule type="containsText" dxfId="2186" priority="563" operator="containsText" text="入,退">
      <formula>NOT(ISERROR(SEARCH("入,退",F149)))</formula>
    </cfRule>
    <cfRule type="containsText" dxfId="2185" priority="564" operator="containsText" text="入,退">
      <formula>NOT(ISERROR(SEARCH("入,退",F149)))</formula>
    </cfRule>
    <cfRule type="cellIs" dxfId="2184" priority="565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2183" priority="560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2182" priority="559" operator="containsText" text="－">
      <formula>NOT(ISERROR(SEARCH("－",F149)))</formula>
    </cfRule>
  </conditionalFormatting>
  <conditionalFormatting sqref="F156:AJ159">
    <cfRule type="containsText" dxfId="2181" priority="554" operator="containsText" text="退">
      <formula>NOT(ISERROR(SEARCH("退",F156)))</formula>
    </cfRule>
    <cfRule type="containsText" dxfId="2180" priority="555" operator="containsText" text="入">
      <formula>NOT(ISERROR(SEARCH("入",F156)))</formula>
    </cfRule>
    <cfRule type="containsText" dxfId="2179" priority="556" operator="containsText" text="入,退">
      <formula>NOT(ISERROR(SEARCH("入,退",F156)))</formula>
    </cfRule>
    <cfRule type="containsText" dxfId="2178" priority="557" operator="containsText" text="入,退">
      <formula>NOT(ISERROR(SEARCH("入,退",F156)))</formula>
    </cfRule>
    <cfRule type="cellIs" dxfId="2177" priority="558" operator="equal">
      <formula>"休"</formula>
    </cfRule>
  </conditionalFormatting>
  <conditionalFormatting sqref="F156:AJ159">
    <cfRule type="containsText" dxfId="2176" priority="553" operator="containsText" text="外">
      <formula>NOT(ISERROR(SEARCH("外",F156)))</formula>
    </cfRule>
  </conditionalFormatting>
  <conditionalFormatting sqref="F156:AJ159">
    <cfRule type="containsText" dxfId="2175" priority="552" operator="containsText" text="－">
      <formula>NOT(ISERROR(SEARCH("－",F156)))</formula>
    </cfRule>
  </conditionalFormatting>
  <conditionalFormatting sqref="F161:AJ164">
    <cfRule type="containsText" dxfId="2174" priority="547" operator="containsText" text="退">
      <formula>NOT(ISERROR(SEARCH("退",F161)))</formula>
    </cfRule>
    <cfRule type="containsText" dxfId="2173" priority="548" operator="containsText" text="入">
      <formula>NOT(ISERROR(SEARCH("入",F161)))</formula>
    </cfRule>
    <cfRule type="containsText" dxfId="2172" priority="549" operator="containsText" text="入,退">
      <formula>NOT(ISERROR(SEARCH("入,退",F161)))</formula>
    </cfRule>
    <cfRule type="containsText" dxfId="2171" priority="550" operator="containsText" text="入,退">
      <formula>NOT(ISERROR(SEARCH("入,退",F161)))</formula>
    </cfRule>
    <cfRule type="cellIs" dxfId="2170" priority="551" operator="equal">
      <formula>"休"</formula>
    </cfRule>
  </conditionalFormatting>
  <conditionalFormatting sqref="F161:AJ164">
    <cfRule type="containsText" dxfId="2169" priority="546" operator="containsText" text="外">
      <formula>NOT(ISERROR(SEARCH("外",F161)))</formula>
    </cfRule>
  </conditionalFormatting>
  <conditionalFormatting sqref="F161:AJ164">
    <cfRule type="containsText" dxfId="2168" priority="545" operator="containsText" text="－">
      <formula>NOT(ISERROR(SEARCH("－",F161)))</formula>
    </cfRule>
  </conditionalFormatting>
  <conditionalFormatting sqref="F150:G150">
    <cfRule type="containsText" dxfId="2167" priority="540" operator="containsText" text="退">
      <formula>NOT(ISERROR(SEARCH("退",F150)))</formula>
    </cfRule>
    <cfRule type="containsText" dxfId="2166" priority="541" operator="containsText" text="入">
      <formula>NOT(ISERROR(SEARCH("入",F150)))</formula>
    </cfRule>
    <cfRule type="containsText" dxfId="2165" priority="542" operator="containsText" text="入,退">
      <formula>NOT(ISERROR(SEARCH("入,退",F150)))</formula>
    </cfRule>
    <cfRule type="containsText" dxfId="2164" priority="543" operator="containsText" text="入,退">
      <formula>NOT(ISERROR(SEARCH("入,退",F150)))</formula>
    </cfRule>
    <cfRule type="cellIs" dxfId="2163" priority="544" operator="equal">
      <formula>"休"</formula>
    </cfRule>
  </conditionalFormatting>
  <conditionalFormatting sqref="F150:G150">
    <cfRule type="containsText" dxfId="2162" priority="539" operator="containsText" text="外">
      <formula>NOT(ISERROR(SEARCH("外",F150)))</formula>
    </cfRule>
  </conditionalFormatting>
  <conditionalFormatting sqref="F150:G150">
    <cfRule type="containsText" dxfId="2161" priority="538" operator="containsText" text="－">
      <formula>NOT(ISERROR(SEARCH("－",F150)))</formula>
    </cfRule>
  </conditionalFormatting>
  <conditionalFormatting sqref="J151:K151">
    <cfRule type="containsText" dxfId="2160" priority="533" operator="containsText" text="退">
      <formula>NOT(ISERROR(SEARCH("退",J151)))</formula>
    </cfRule>
    <cfRule type="containsText" dxfId="2159" priority="534" operator="containsText" text="入">
      <formula>NOT(ISERROR(SEARCH("入",J151)))</formula>
    </cfRule>
    <cfRule type="containsText" dxfId="2158" priority="535" operator="containsText" text="入,退">
      <formula>NOT(ISERROR(SEARCH("入,退",J151)))</formula>
    </cfRule>
    <cfRule type="containsText" dxfId="2157" priority="536" operator="containsText" text="入,退">
      <formula>NOT(ISERROR(SEARCH("入,退",J151)))</formula>
    </cfRule>
    <cfRule type="cellIs" dxfId="2156" priority="537" operator="equal">
      <formula>"休"</formula>
    </cfRule>
  </conditionalFormatting>
  <conditionalFormatting sqref="J151:K151">
    <cfRule type="containsText" dxfId="2155" priority="532" operator="containsText" text="外">
      <formula>NOT(ISERROR(SEARCH("外",J151)))</formula>
    </cfRule>
  </conditionalFormatting>
  <conditionalFormatting sqref="J151:K151">
    <cfRule type="containsText" dxfId="2154" priority="531" operator="containsText" text="－">
      <formula>NOT(ISERROR(SEARCH("－",J151)))</formula>
    </cfRule>
  </conditionalFormatting>
  <conditionalFormatting sqref="F153">
    <cfRule type="containsText" dxfId="2153" priority="526" operator="containsText" text="退">
      <formula>NOT(ISERROR(SEARCH("退",F153)))</formula>
    </cfRule>
    <cfRule type="containsText" dxfId="2152" priority="527" operator="containsText" text="入">
      <formula>NOT(ISERROR(SEARCH("入",F153)))</formula>
    </cfRule>
    <cfRule type="containsText" dxfId="2151" priority="528" operator="containsText" text="入,退">
      <formula>NOT(ISERROR(SEARCH("入,退",F153)))</formula>
    </cfRule>
    <cfRule type="containsText" dxfId="2150" priority="529" operator="containsText" text="入,退">
      <formula>NOT(ISERROR(SEARCH("入,退",F153)))</formula>
    </cfRule>
    <cfRule type="cellIs" dxfId="2149" priority="530" operator="equal">
      <formula>"休"</formula>
    </cfRule>
  </conditionalFormatting>
  <conditionalFormatting sqref="F153">
    <cfRule type="containsText" dxfId="2148" priority="525" operator="containsText" text="外">
      <formula>NOT(ISERROR(SEARCH("外",F153)))</formula>
    </cfRule>
  </conditionalFormatting>
  <conditionalFormatting sqref="F153">
    <cfRule type="containsText" dxfId="2147" priority="524" operator="containsText" text="－">
      <formula>NOT(ISERROR(SEARCH("－",F153)))</formula>
    </cfRule>
  </conditionalFormatting>
  <conditionalFormatting sqref="M153">
    <cfRule type="containsText" dxfId="2146" priority="519" operator="containsText" text="退">
      <formula>NOT(ISERROR(SEARCH("退",M153)))</formula>
    </cfRule>
    <cfRule type="containsText" dxfId="2145" priority="520" operator="containsText" text="入">
      <formula>NOT(ISERROR(SEARCH("入",M153)))</formula>
    </cfRule>
    <cfRule type="containsText" dxfId="2144" priority="521" operator="containsText" text="入,退">
      <formula>NOT(ISERROR(SEARCH("入,退",M153)))</formula>
    </cfRule>
    <cfRule type="containsText" dxfId="2143" priority="522" operator="containsText" text="入,退">
      <formula>NOT(ISERROR(SEARCH("入,退",M153)))</formula>
    </cfRule>
    <cfRule type="cellIs" dxfId="2142" priority="523" operator="equal">
      <formula>"休"</formula>
    </cfRule>
  </conditionalFormatting>
  <conditionalFormatting sqref="M153">
    <cfRule type="containsText" dxfId="2141" priority="518" operator="containsText" text="外">
      <formula>NOT(ISERROR(SEARCH("外",M153)))</formula>
    </cfRule>
  </conditionalFormatting>
  <conditionalFormatting sqref="M153">
    <cfRule type="containsText" dxfId="2140" priority="517" operator="containsText" text="－">
      <formula>NOT(ISERROR(SEARCH("－",M153)))</formula>
    </cfRule>
  </conditionalFormatting>
  <conditionalFormatting sqref="T153">
    <cfRule type="containsText" dxfId="2139" priority="512" operator="containsText" text="退">
      <formula>NOT(ISERROR(SEARCH("退",T153)))</formula>
    </cfRule>
    <cfRule type="containsText" dxfId="2138" priority="513" operator="containsText" text="入">
      <formula>NOT(ISERROR(SEARCH("入",T153)))</formula>
    </cfRule>
    <cfRule type="containsText" dxfId="2137" priority="514" operator="containsText" text="入,退">
      <formula>NOT(ISERROR(SEARCH("入,退",T153)))</formula>
    </cfRule>
    <cfRule type="containsText" dxfId="2136" priority="515" operator="containsText" text="入,退">
      <formula>NOT(ISERROR(SEARCH("入,退",T153)))</formula>
    </cfRule>
    <cfRule type="cellIs" dxfId="2135" priority="516" operator="equal">
      <formula>"休"</formula>
    </cfRule>
  </conditionalFormatting>
  <conditionalFormatting sqref="T153">
    <cfRule type="containsText" dxfId="2134" priority="511" operator="containsText" text="外">
      <formula>NOT(ISERROR(SEARCH("外",T153)))</formula>
    </cfRule>
  </conditionalFormatting>
  <conditionalFormatting sqref="T153">
    <cfRule type="containsText" dxfId="2133" priority="510" operator="containsText" text="－">
      <formula>NOT(ISERROR(SEARCH("－",T153)))</formula>
    </cfRule>
  </conditionalFormatting>
  <conditionalFormatting sqref="N151:O151">
    <cfRule type="containsText" dxfId="2132" priority="505" operator="containsText" text="退">
      <formula>NOT(ISERROR(SEARCH("退",N151)))</formula>
    </cfRule>
    <cfRule type="containsText" dxfId="2131" priority="506" operator="containsText" text="入">
      <formula>NOT(ISERROR(SEARCH("入",N151)))</formula>
    </cfRule>
    <cfRule type="containsText" dxfId="2130" priority="507" operator="containsText" text="入,退">
      <formula>NOT(ISERROR(SEARCH("入,退",N151)))</formula>
    </cfRule>
    <cfRule type="containsText" dxfId="2129" priority="508" operator="containsText" text="入,退">
      <formula>NOT(ISERROR(SEARCH("入,退",N151)))</formula>
    </cfRule>
    <cfRule type="cellIs" dxfId="2128" priority="509" operator="equal">
      <formula>"休"</formula>
    </cfRule>
  </conditionalFormatting>
  <conditionalFormatting sqref="N151:O151">
    <cfRule type="containsText" dxfId="2127" priority="504" operator="containsText" text="外">
      <formula>NOT(ISERROR(SEARCH("外",N151)))</formula>
    </cfRule>
  </conditionalFormatting>
  <conditionalFormatting sqref="N151:O151">
    <cfRule type="containsText" dxfId="2126" priority="503" operator="containsText" text="－">
      <formula>NOT(ISERROR(SEARCH("－",N151)))</formula>
    </cfRule>
  </conditionalFormatting>
  <conditionalFormatting sqref="U151:V151">
    <cfRule type="containsText" dxfId="2125" priority="491" operator="containsText" text="退">
      <formula>NOT(ISERROR(SEARCH("退",U151)))</formula>
    </cfRule>
    <cfRule type="containsText" dxfId="2124" priority="492" operator="containsText" text="入">
      <formula>NOT(ISERROR(SEARCH("入",U151)))</formula>
    </cfRule>
    <cfRule type="containsText" dxfId="2123" priority="493" operator="containsText" text="入,退">
      <formula>NOT(ISERROR(SEARCH("入,退",U151)))</formula>
    </cfRule>
    <cfRule type="containsText" dxfId="2122" priority="494" operator="containsText" text="入,退">
      <formula>NOT(ISERROR(SEARCH("入,退",U151)))</formula>
    </cfRule>
    <cfRule type="cellIs" dxfId="2121" priority="495" operator="equal">
      <formula>"休"</formula>
    </cfRule>
  </conditionalFormatting>
  <conditionalFormatting sqref="U151:V151">
    <cfRule type="containsText" dxfId="2120" priority="490" operator="containsText" text="外">
      <formula>NOT(ISERROR(SEARCH("外",U151)))</formula>
    </cfRule>
  </conditionalFormatting>
  <conditionalFormatting sqref="U151:V151">
    <cfRule type="containsText" dxfId="2119" priority="489" operator="containsText" text="－">
      <formula>NOT(ISERROR(SEARCH("－",U151)))</formula>
    </cfRule>
  </conditionalFormatting>
  <conditionalFormatting sqref="AE151:AF151">
    <cfRule type="containsText" dxfId="2118" priority="477" operator="containsText" text="退">
      <formula>NOT(ISERROR(SEARCH("退",AE151)))</formula>
    </cfRule>
    <cfRule type="containsText" dxfId="2117" priority="478" operator="containsText" text="入">
      <formula>NOT(ISERROR(SEARCH("入",AE151)))</formula>
    </cfRule>
    <cfRule type="containsText" dxfId="2116" priority="479" operator="containsText" text="入,退">
      <formula>NOT(ISERROR(SEARCH("入,退",AE151)))</formula>
    </cfRule>
    <cfRule type="containsText" dxfId="2115" priority="480" operator="containsText" text="入,退">
      <formula>NOT(ISERROR(SEARCH("入,退",AE151)))</formula>
    </cfRule>
    <cfRule type="cellIs" dxfId="2114" priority="481" operator="equal">
      <formula>"休"</formula>
    </cfRule>
  </conditionalFormatting>
  <conditionalFormatting sqref="AE151:AF151">
    <cfRule type="containsText" dxfId="2113" priority="476" operator="containsText" text="外">
      <formula>NOT(ISERROR(SEARCH("外",AE151)))</formula>
    </cfRule>
  </conditionalFormatting>
  <conditionalFormatting sqref="AE151:AF151">
    <cfRule type="containsText" dxfId="2112" priority="475" operator="containsText" text="－">
      <formula>NOT(ISERROR(SEARCH("－",AE151)))</formula>
    </cfRule>
  </conditionalFormatting>
  <conditionalFormatting sqref="H150:I150">
    <cfRule type="containsText" dxfId="2111" priority="470" operator="containsText" text="退">
      <formula>NOT(ISERROR(SEARCH("退",H150)))</formula>
    </cfRule>
    <cfRule type="containsText" dxfId="2110" priority="471" operator="containsText" text="入">
      <formula>NOT(ISERROR(SEARCH("入",H150)))</formula>
    </cfRule>
    <cfRule type="containsText" dxfId="2109" priority="472" operator="containsText" text="入,退">
      <formula>NOT(ISERROR(SEARCH("入,退",H150)))</formula>
    </cfRule>
    <cfRule type="containsText" dxfId="2108" priority="473" operator="containsText" text="入,退">
      <formula>NOT(ISERROR(SEARCH("入,退",H150)))</formula>
    </cfRule>
    <cfRule type="cellIs" dxfId="2107" priority="474" operator="equal">
      <formula>"休"</formula>
    </cfRule>
  </conditionalFormatting>
  <conditionalFormatting sqref="H150:I150">
    <cfRule type="containsText" dxfId="2106" priority="469" operator="containsText" text="外">
      <formula>NOT(ISERROR(SEARCH("外",H150)))</formula>
    </cfRule>
  </conditionalFormatting>
  <conditionalFormatting sqref="H150:I150">
    <cfRule type="containsText" dxfId="2105" priority="468" operator="containsText" text="－">
      <formula>NOT(ISERROR(SEARCH("－",H150)))</formula>
    </cfRule>
  </conditionalFormatting>
  <conditionalFormatting sqref="O150:P150">
    <cfRule type="containsText" dxfId="2104" priority="463" operator="containsText" text="退">
      <formula>NOT(ISERROR(SEARCH("退",O150)))</formula>
    </cfRule>
    <cfRule type="containsText" dxfId="2103" priority="464" operator="containsText" text="入">
      <formula>NOT(ISERROR(SEARCH("入",O150)))</formula>
    </cfRule>
    <cfRule type="containsText" dxfId="2102" priority="465" operator="containsText" text="入,退">
      <formula>NOT(ISERROR(SEARCH("入,退",O150)))</formula>
    </cfRule>
    <cfRule type="containsText" dxfId="2101" priority="466" operator="containsText" text="入,退">
      <formula>NOT(ISERROR(SEARCH("入,退",O150)))</formula>
    </cfRule>
    <cfRule type="cellIs" dxfId="2100" priority="467" operator="equal">
      <formula>"休"</formula>
    </cfRule>
  </conditionalFormatting>
  <conditionalFormatting sqref="O150:P150">
    <cfRule type="containsText" dxfId="2099" priority="462" operator="containsText" text="外">
      <formula>NOT(ISERROR(SEARCH("外",O150)))</formula>
    </cfRule>
  </conditionalFormatting>
  <conditionalFormatting sqref="O150:P150">
    <cfRule type="containsText" dxfId="2098" priority="461" operator="containsText" text="－">
      <formula>NOT(ISERROR(SEARCH("－",O150)))</formula>
    </cfRule>
  </conditionalFormatting>
  <conditionalFormatting sqref="V150:W150">
    <cfRule type="containsText" dxfId="2097" priority="456" operator="containsText" text="退">
      <formula>NOT(ISERROR(SEARCH("退",V150)))</formula>
    </cfRule>
    <cfRule type="containsText" dxfId="2096" priority="457" operator="containsText" text="入">
      <formula>NOT(ISERROR(SEARCH("入",V150)))</formula>
    </cfRule>
    <cfRule type="containsText" dxfId="2095" priority="458" operator="containsText" text="入,退">
      <formula>NOT(ISERROR(SEARCH("入,退",V150)))</formula>
    </cfRule>
    <cfRule type="containsText" dxfId="2094" priority="459" operator="containsText" text="入,退">
      <formula>NOT(ISERROR(SEARCH("入,退",V150)))</formula>
    </cfRule>
    <cfRule type="cellIs" dxfId="2093" priority="460" operator="equal">
      <formula>"休"</formula>
    </cfRule>
  </conditionalFormatting>
  <conditionalFormatting sqref="V150:W150">
    <cfRule type="containsText" dxfId="2092" priority="455" operator="containsText" text="外">
      <formula>NOT(ISERROR(SEARCH("外",V150)))</formula>
    </cfRule>
  </conditionalFormatting>
  <conditionalFormatting sqref="V150:W150">
    <cfRule type="containsText" dxfId="2091" priority="454" operator="containsText" text="－">
      <formula>NOT(ISERROR(SEARCH("－",V150)))</formula>
    </cfRule>
  </conditionalFormatting>
  <conditionalFormatting sqref="AC150:AD150">
    <cfRule type="containsText" dxfId="2090" priority="449" operator="containsText" text="退">
      <formula>NOT(ISERROR(SEARCH("退",AC150)))</formula>
    </cfRule>
    <cfRule type="containsText" dxfId="2089" priority="450" operator="containsText" text="入">
      <formula>NOT(ISERROR(SEARCH("入",AC150)))</formula>
    </cfRule>
    <cfRule type="containsText" dxfId="2088" priority="451" operator="containsText" text="入,退">
      <formula>NOT(ISERROR(SEARCH("入,退",AC150)))</formula>
    </cfRule>
    <cfRule type="containsText" dxfId="2087" priority="452" operator="containsText" text="入,退">
      <formula>NOT(ISERROR(SEARCH("入,退",AC150)))</formula>
    </cfRule>
    <cfRule type="cellIs" dxfId="2086" priority="453" operator="equal">
      <formula>"休"</formula>
    </cfRule>
  </conditionalFormatting>
  <conditionalFormatting sqref="AC150:AD150">
    <cfRule type="containsText" dxfId="2085" priority="448" operator="containsText" text="外">
      <formula>NOT(ISERROR(SEARCH("外",AC150)))</formula>
    </cfRule>
  </conditionalFormatting>
  <conditionalFormatting sqref="AC150:AD150">
    <cfRule type="containsText" dxfId="2084" priority="447" operator="containsText" text="－">
      <formula>NOT(ISERROR(SEARCH("－",AC150)))</formula>
    </cfRule>
  </conditionalFormatting>
  <conditionalFormatting sqref="AB151:AD151">
    <cfRule type="containsText" dxfId="2083" priority="435" operator="containsText" text="退">
      <formula>NOT(ISERROR(SEARCH("退",AB151)))</formula>
    </cfRule>
    <cfRule type="containsText" dxfId="2082" priority="436" operator="containsText" text="入">
      <formula>NOT(ISERROR(SEARCH("入",AB151)))</formula>
    </cfRule>
    <cfRule type="containsText" dxfId="2081" priority="437" operator="containsText" text="入,退">
      <formula>NOT(ISERROR(SEARCH("入,退",AB151)))</formula>
    </cfRule>
    <cfRule type="containsText" dxfId="2080" priority="438" operator="containsText" text="入,退">
      <formula>NOT(ISERROR(SEARCH("入,退",AB151)))</formula>
    </cfRule>
    <cfRule type="cellIs" dxfId="2079" priority="439" operator="equal">
      <formula>"休"</formula>
    </cfRule>
  </conditionalFormatting>
  <conditionalFormatting sqref="AB151:AD151">
    <cfRule type="containsText" dxfId="2078" priority="434" operator="containsText" text="外">
      <formula>NOT(ISERROR(SEARCH("外",AB151)))</formula>
    </cfRule>
  </conditionalFormatting>
  <conditionalFormatting sqref="AB151:AD151">
    <cfRule type="containsText" dxfId="2077" priority="433" operator="containsText" text="－">
      <formula>NOT(ISERROR(SEARCH("－",AB151)))</formula>
    </cfRule>
  </conditionalFormatting>
  <conditionalFormatting sqref="P151 S151:T151">
    <cfRule type="containsText" dxfId="2076" priority="428" operator="containsText" text="退">
      <formula>NOT(ISERROR(SEARCH("退",P151)))</formula>
    </cfRule>
    <cfRule type="containsText" dxfId="2075" priority="429" operator="containsText" text="入">
      <formula>NOT(ISERROR(SEARCH("入",P151)))</formula>
    </cfRule>
    <cfRule type="containsText" dxfId="2074" priority="430" operator="containsText" text="入,退">
      <formula>NOT(ISERROR(SEARCH("入,退",P151)))</formula>
    </cfRule>
    <cfRule type="containsText" dxfId="2073" priority="431" operator="containsText" text="入,退">
      <formula>NOT(ISERROR(SEARCH("入,退",P151)))</formula>
    </cfRule>
    <cfRule type="cellIs" dxfId="2072" priority="432" operator="equal">
      <formula>"休"</formula>
    </cfRule>
  </conditionalFormatting>
  <conditionalFormatting sqref="P151 S151:T151">
    <cfRule type="containsText" dxfId="2071" priority="427" operator="containsText" text="外">
      <formula>NOT(ISERROR(SEARCH("外",P151)))</formula>
    </cfRule>
  </conditionalFormatting>
  <conditionalFormatting sqref="P151 S151:T151">
    <cfRule type="containsText" dxfId="2070" priority="426" operator="containsText" text="－">
      <formula>NOT(ISERROR(SEARCH("－",P151)))</formula>
    </cfRule>
  </conditionalFormatting>
  <conditionalFormatting sqref="Q151:R151">
    <cfRule type="containsText" dxfId="2069" priority="421" operator="containsText" text="退">
      <formula>NOT(ISERROR(SEARCH("退",Q151)))</formula>
    </cfRule>
    <cfRule type="containsText" dxfId="2068" priority="422" operator="containsText" text="入">
      <formula>NOT(ISERROR(SEARCH("入",Q151)))</formula>
    </cfRule>
    <cfRule type="containsText" dxfId="2067" priority="423" operator="containsText" text="入,退">
      <formula>NOT(ISERROR(SEARCH("入,退",Q151)))</formula>
    </cfRule>
    <cfRule type="containsText" dxfId="2066" priority="424" operator="containsText" text="入,退">
      <formula>NOT(ISERROR(SEARCH("入,退",Q151)))</formula>
    </cfRule>
    <cfRule type="cellIs" dxfId="2065" priority="425" operator="equal">
      <formula>"休"</formula>
    </cfRule>
  </conditionalFormatting>
  <conditionalFormatting sqref="Q151:R151">
    <cfRule type="containsText" dxfId="2064" priority="420" operator="containsText" text="外">
      <formula>NOT(ISERROR(SEARCH("外",Q151)))</formula>
    </cfRule>
  </conditionalFormatting>
  <conditionalFormatting sqref="Q151:R151">
    <cfRule type="containsText" dxfId="2063" priority="419" operator="containsText" text="－">
      <formula>NOT(ISERROR(SEARCH("－",Q151)))</formula>
    </cfRule>
  </conditionalFormatting>
  <conditionalFormatting sqref="W151 Z151:AA151">
    <cfRule type="containsText" dxfId="2062" priority="414" operator="containsText" text="退">
      <formula>NOT(ISERROR(SEARCH("退",W151)))</formula>
    </cfRule>
    <cfRule type="containsText" dxfId="2061" priority="415" operator="containsText" text="入">
      <formula>NOT(ISERROR(SEARCH("入",W151)))</formula>
    </cfRule>
    <cfRule type="containsText" dxfId="2060" priority="416" operator="containsText" text="入,退">
      <formula>NOT(ISERROR(SEARCH("入,退",W151)))</formula>
    </cfRule>
    <cfRule type="containsText" dxfId="2059" priority="417" operator="containsText" text="入,退">
      <formula>NOT(ISERROR(SEARCH("入,退",W151)))</formula>
    </cfRule>
    <cfRule type="cellIs" dxfId="2058" priority="418" operator="equal">
      <formula>"休"</formula>
    </cfRule>
  </conditionalFormatting>
  <conditionalFormatting sqref="W151 Z151:AA151">
    <cfRule type="containsText" dxfId="2057" priority="413" operator="containsText" text="外">
      <formula>NOT(ISERROR(SEARCH("外",W151)))</formula>
    </cfRule>
  </conditionalFormatting>
  <conditionalFormatting sqref="W151 Z151:AA151">
    <cfRule type="containsText" dxfId="2056" priority="412" operator="containsText" text="－">
      <formula>NOT(ISERROR(SEARCH("－",W151)))</formula>
    </cfRule>
  </conditionalFormatting>
  <conditionalFormatting sqref="X151:Y151">
    <cfRule type="containsText" dxfId="2055" priority="407" operator="containsText" text="退">
      <formula>NOT(ISERROR(SEARCH("退",X151)))</formula>
    </cfRule>
    <cfRule type="containsText" dxfId="2054" priority="408" operator="containsText" text="入">
      <formula>NOT(ISERROR(SEARCH("入",X151)))</formula>
    </cfRule>
    <cfRule type="containsText" dxfId="2053" priority="409" operator="containsText" text="入,退">
      <formula>NOT(ISERROR(SEARCH("入,退",X151)))</formula>
    </cfRule>
    <cfRule type="containsText" dxfId="2052" priority="410" operator="containsText" text="入,退">
      <formula>NOT(ISERROR(SEARCH("入,退",X151)))</formula>
    </cfRule>
    <cfRule type="cellIs" dxfId="2051" priority="411" operator="equal">
      <formula>"休"</formula>
    </cfRule>
  </conditionalFormatting>
  <conditionalFormatting sqref="X151:Y151">
    <cfRule type="containsText" dxfId="2050" priority="406" operator="containsText" text="外">
      <formula>NOT(ISERROR(SEARCH("外",X151)))</formula>
    </cfRule>
  </conditionalFormatting>
  <conditionalFormatting sqref="X151:Y151">
    <cfRule type="containsText" dxfId="2049" priority="405" operator="containsText" text="－">
      <formula>NOT(ISERROR(SEARCH("－",X151)))</formula>
    </cfRule>
  </conditionalFormatting>
  <conditionalFormatting sqref="F172:AJ172">
    <cfRule type="containsText" dxfId="2048" priority="403" operator="containsText" text="日">
      <formula>NOT(ISERROR(SEARCH("日",F172)))</formula>
    </cfRule>
    <cfRule type="containsText" dxfId="2047" priority="404" operator="containsText" text="土">
      <formula>NOT(ISERROR(SEARCH("土",F172)))</formula>
    </cfRule>
  </conditionalFormatting>
  <conditionalFormatting sqref="F172:AJ172">
    <cfRule type="containsText" dxfId="2046" priority="396" operator="containsText" text="その他">
      <formula>NOT(ISERROR(SEARCH("その他",F172)))</formula>
    </cfRule>
    <cfRule type="containsText" dxfId="2045" priority="397" operator="containsText" text="冬休">
      <formula>NOT(ISERROR(SEARCH("冬休",F172)))</formula>
    </cfRule>
    <cfRule type="containsText" dxfId="2044" priority="398" operator="containsText" text="夏休">
      <formula>NOT(ISERROR(SEARCH("夏休",F172)))</formula>
    </cfRule>
    <cfRule type="containsText" dxfId="2043" priority="399" operator="containsText" text="製作">
      <formula>NOT(ISERROR(SEARCH("製作",F172)))</formula>
    </cfRule>
    <cfRule type="cellIs" dxfId="2042" priority="400" operator="equal">
      <formula>"中止,製作"</formula>
    </cfRule>
    <cfRule type="containsText" dxfId="2041" priority="401" operator="containsText" text="中止,製作,夏休,冬休,その他">
      <formula>NOT(ISERROR(SEARCH("中止,製作,夏休,冬休,その他",F172)))</formula>
    </cfRule>
    <cfRule type="containsText" dxfId="2040" priority="402" operator="containsText" text="中止">
      <formula>NOT(ISERROR(SEARCH("中止",F172)))</formula>
    </cfRule>
  </conditionalFormatting>
  <conditionalFormatting sqref="F179:AJ179">
    <cfRule type="containsText" dxfId="2039" priority="394" operator="containsText" text="日">
      <formula>NOT(ISERROR(SEARCH("日",F179)))</formula>
    </cfRule>
    <cfRule type="containsText" dxfId="2038" priority="395" operator="containsText" text="土">
      <formula>NOT(ISERROR(SEARCH("土",F179)))</formula>
    </cfRule>
  </conditionalFormatting>
  <conditionalFormatting sqref="F179:AJ179">
    <cfRule type="containsText" dxfId="2037" priority="387" operator="containsText" text="その他">
      <formula>NOT(ISERROR(SEARCH("その他",F179)))</formula>
    </cfRule>
    <cfRule type="containsText" dxfId="2036" priority="388" operator="containsText" text="冬休">
      <formula>NOT(ISERROR(SEARCH("冬休",F179)))</formula>
    </cfRule>
    <cfRule type="containsText" dxfId="2035" priority="389" operator="containsText" text="夏休">
      <formula>NOT(ISERROR(SEARCH("夏休",F179)))</formula>
    </cfRule>
    <cfRule type="containsText" dxfId="2034" priority="390" operator="containsText" text="製作">
      <formula>NOT(ISERROR(SEARCH("製作",F179)))</formula>
    </cfRule>
    <cfRule type="cellIs" dxfId="2033" priority="391" operator="equal">
      <formula>"中止,製作"</formula>
    </cfRule>
    <cfRule type="containsText" dxfId="2032" priority="392" operator="containsText" text="中止,製作,夏休,冬休,その他">
      <formula>NOT(ISERROR(SEARCH("中止,製作,夏休,冬休,その他",F179)))</formula>
    </cfRule>
    <cfRule type="containsText" dxfId="2031" priority="393" operator="containsText" text="中止">
      <formula>NOT(ISERROR(SEARCH("中止",F179)))</formula>
    </cfRule>
  </conditionalFormatting>
  <conditionalFormatting sqref="F184:AJ184">
    <cfRule type="containsText" dxfId="2030" priority="385" operator="containsText" text="日">
      <formula>NOT(ISERROR(SEARCH("日",F184)))</formula>
    </cfRule>
    <cfRule type="containsText" dxfId="2029" priority="386" operator="containsText" text="土">
      <formula>NOT(ISERROR(SEARCH("土",F184)))</formula>
    </cfRule>
  </conditionalFormatting>
  <conditionalFormatting sqref="F184:AJ184">
    <cfRule type="containsText" dxfId="2028" priority="378" operator="containsText" text="その他">
      <formula>NOT(ISERROR(SEARCH("その他",F184)))</formula>
    </cfRule>
    <cfRule type="containsText" dxfId="2027" priority="379" operator="containsText" text="冬休">
      <formula>NOT(ISERROR(SEARCH("冬休",F184)))</formula>
    </cfRule>
    <cfRule type="containsText" dxfId="2026" priority="380" operator="containsText" text="夏休">
      <formula>NOT(ISERROR(SEARCH("夏休",F184)))</formula>
    </cfRule>
    <cfRule type="containsText" dxfId="2025" priority="381" operator="containsText" text="製作">
      <formula>NOT(ISERROR(SEARCH("製作",F184)))</formula>
    </cfRule>
    <cfRule type="cellIs" dxfId="2024" priority="382" operator="equal">
      <formula>"中止,製作"</formula>
    </cfRule>
    <cfRule type="containsText" dxfId="2023" priority="383" operator="containsText" text="中止,製作,夏休,冬休,その他">
      <formula>NOT(ISERROR(SEARCH("中止,製作,夏休,冬休,その他",F184)))</formula>
    </cfRule>
    <cfRule type="containsText" dxfId="2022" priority="384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21" priority="373" operator="containsText" text="退">
      <formula>NOT(ISERROR(SEARCH("退",F173)))</formula>
    </cfRule>
    <cfRule type="containsText" dxfId="2020" priority="374" operator="containsText" text="入">
      <formula>NOT(ISERROR(SEARCH("入",F173)))</formula>
    </cfRule>
    <cfRule type="containsText" dxfId="2019" priority="375" operator="containsText" text="入,退">
      <formula>NOT(ISERROR(SEARCH("入,退",F173)))</formula>
    </cfRule>
    <cfRule type="containsText" dxfId="2018" priority="376" operator="containsText" text="入,退">
      <formula>NOT(ISERROR(SEARCH("入,退",F173)))</formula>
    </cfRule>
    <cfRule type="cellIs" dxfId="2017" priority="377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2016" priority="372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15" priority="371" operator="containsText" text="－">
      <formula>NOT(ISERROR(SEARCH("－",F173)))</formula>
    </cfRule>
  </conditionalFormatting>
  <conditionalFormatting sqref="F180:AJ183">
    <cfRule type="containsText" dxfId="2014" priority="366" operator="containsText" text="退">
      <formula>NOT(ISERROR(SEARCH("退",F180)))</formula>
    </cfRule>
    <cfRule type="containsText" dxfId="2013" priority="367" operator="containsText" text="入">
      <formula>NOT(ISERROR(SEARCH("入",F180)))</formula>
    </cfRule>
    <cfRule type="containsText" dxfId="2012" priority="368" operator="containsText" text="入,退">
      <formula>NOT(ISERROR(SEARCH("入,退",F180)))</formula>
    </cfRule>
    <cfRule type="containsText" dxfId="2011" priority="369" operator="containsText" text="入,退">
      <formula>NOT(ISERROR(SEARCH("入,退",F180)))</formula>
    </cfRule>
    <cfRule type="cellIs" dxfId="2010" priority="370" operator="equal">
      <formula>"休"</formula>
    </cfRule>
  </conditionalFormatting>
  <conditionalFormatting sqref="F180:AJ183">
    <cfRule type="containsText" dxfId="2009" priority="365" operator="containsText" text="外">
      <formula>NOT(ISERROR(SEARCH("外",F180)))</formula>
    </cfRule>
  </conditionalFormatting>
  <conditionalFormatting sqref="F180:AJ183">
    <cfRule type="containsText" dxfId="2008" priority="364" operator="containsText" text="－">
      <formula>NOT(ISERROR(SEARCH("－",F180)))</formula>
    </cfRule>
  </conditionalFormatting>
  <conditionalFormatting sqref="F185:AJ188">
    <cfRule type="containsText" dxfId="2007" priority="359" operator="containsText" text="退">
      <formula>NOT(ISERROR(SEARCH("退",F185)))</formula>
    </cfRule>
    <cfRule type="containsText" dxfId="2006" priority="360" operator="containsText" text="入">
      <formula>NOT(ISERROR(SEARCH("入",F185)))</formula>
    </cfRule>
    <cfRule type="containsText" dxfId="2005" priority="361" operator="containsText" text="入,退">
      <formula>NOT(ISERROR(SEARCH("入,退",F185)))</formula>
    </cfRule>
    <cfRule type="containsText" dxfId="2004" priority="362" operator="containsText" text="入,退">
      <formula>NOT(ISERROR(SEARCH("入,退",F185)))</formula>
    </cfRule>
    <cfRule type="cellIs" dxfId="2003" priority="363" operator="equal">
      <formula>"休"</formula>
    </cfRule>
  </conditionalFormatting>
  <conditionalFormatting sqref="F185:AJ188">
    <cfRule type="containsText" dxfId="2002" priority="358" operator="containsText" text="外">
      <formula>NOT(ISERROR(SEARCH("外",F185)))</formula>
    </cfRule>
  </conditionalFormatting>
  <conditionalFormatting sqref="F185:AJ188">
    <cfRule type="containsText" dxfId="2001" priority="357" operator="containsText" text="－">
      <formula>NOT(ISERROR(SEARCH("－",F185)))</formula>
    </cfRule>
  </conditionalFormatting>
  <conditionalFormatting sqref="F174:G174">
    <cfRule type="containsText" dxfId="2000" priority="352" operator="containsText" text="退">
      <formula>NOT(ISERROR(SEARCH("退",F174)))</formula>
    </cfRule>
    <cfRule type="containsText" dxfId="1999" priority="353" operator="containsText" text="入">
      <formula>NOT(ISERROR(SEARCH("入",F174)))</formula>
    </cfRule>
    <cfRule type="containsText" dxfId="1998" priority="354" operator="containsText" text="入,退">
      <formula>NOT(ISERROR(SEARCH("入,退",F174)))</formula>
    </cfRule>
    <cfRule type="containsText" dxfId="1997" priority="355" operator="containsText" text="入,退">
      <formula>NOT(ISERROR(SEARCH("入,退",F174)))</formula>
    </cfRule>
    <cfRule type="cellIs" dxfId="1996" priority="356" operator="equal">
      <formula>"休"</formula>
    </cfRule>
  </conditionalFormatting>
  <conditionalFormatting sqref="F174:G174">
    <cfRule type="containsText" dxfId="1995" priority="351" operator="containsText" text="外">
      <formula>NOT(ISERROR(SEARCH("外",F174)))</formula>
    </cfRule>
  </conditionalFormatting>
  <conditionalFormatting sqref="F174:G174">
    <cfRule type="containsText" dxfId="1994" priority="350" operator="containsText" text="－">
      <formula>NOT(ISERROR(SEARCH("－",F174)))</formula>
    </cfRule>
  </conditionalFormatting>
  <conditionalFormatting sqref="J175:K175">
    <cfRule type="containsText" dxfId="1993" priority="345" operator="containsText" text="退">
      <formula>NOT(ISERROR(SEARCH("退",J175)))</formula>
    </cfRule>
    <cfRule type="containsText" dxfId="1992" priority="346" operator="containsText" text="入">
      <formula>NOT(ISERROR(SEARCH("入",J175)))</formula>
    </cfRule>
    <cfRule type="containsText" dxfId="1991" priority="347" operator="containsText" text="入,退">
      <formula>NOT(ISERROR(SEARCH("入,退",J175)))</formula>
    </cfRule>
    <cfRule type="containsText" dxfId="1990" priority="348" operator="containsText" text="入,退">
      <formula>NOT(ISERROR(SEARCH("入,退",J175)))</formula>
    </cfRule>
    <cfRule type="cellIs" dxfId="1989" priority="349" operator="equal">
      <formula>"休"</formula>
    </cfRule>
  </conditionalFormatting>
  <conditionalFormatting sqref="J175:K175">
    <cfRule type="containsText" dxfId="1988" priority="344" operator="containsText" text="外">
      <formula>NOT(ISERROR(SEARCH("外",J175)))</formula>
    </cfRule>
  </conditionalFormatting>
  <conditionalFormatting sqref="J175:K175">
    <cfRule type="containsText" dxfId="1987" priority="343" operator="containsText" text="－">
      <formula>NOT(ISERROR(SEARCH("－",J175)))</formula>
    </cfRule>
  </conditionalFormatting>
  <conditionalFormatting sqref="F177">
    <cfRule type="containsText" dxfId="1986" priority="338" operator="containsText" text="退">
      <formula>NOT(ISERROR(SEARCH("退",F177)))</formula>
    </cfRule>
    <cfRule type="containsText" dxfId="1985" priority="339" operator="containsText" text="入">
      <formula>NOT(ISERROR(SEARCH("入",F177)))</formula>
    </cfRule>
    <cfRule type="containsText" dxfId="1984" priority="340" operator="containsText" text="入,退">
      <formula>NOT(ISERROR(SEARCH("入,退",F177)))</formula>
    </cfRule>
    <cfRule type="containsText" dxfId="1983" priority="341" operator="containsText" text="入,退">
      <formula>NOT(ISERROR(SEARCH("入,退",F177)))</formula>
    </cfRule>
    <cfRule type="cellIs" dxfId="1982" priority="342" operator="equal">
      <formula>"休"</formula>
    </cfRule>
  </conditionalFormatting>
  <conditionalFormatting sqref="F177">
    <cfRule type="containsText" dxfId="1981" priority="337" operator="containsText" text="外">
      <formula>NOT(ISERROR(SEARCH("外",F177)))</formula>
    </cfRule>
  </conditionalFormatting>
  <conditionalFormatting sqref="F177">
    <cfRule type="containsText" dxfId="1980" priority="336" operator="containsText" text="－">
      <formula>NOT(ISERROR(SEARCH("－",F177)))</formula>
    </cfRule>
  </conditionalFormatting>
  <conditionalFormatting sqref="M177">
    <cfRule type="containsText" dxfId="1979" priority="331" operator="containsText" text="退">
      <formula>NOT(ISERROR(SEARCH("退",M177)))</formula>
    </cfRule>
    <cfRule type="containsText" dxfId="1978" priority="332" operator="containsText" text="入">
      <formula>NOT(ISERROR(SEARCH("入",M177)))</formula>
    </cfRule>
    <cfRule type="containsText" dxfId="1977" priority="333" operator="containsText" text="入,退">
      <formula>NOT(ISERROR(SEARCH("入,退",M177)))</formula>
    </cfRule>
    <cfRule type="containsText" dxfId="1976" priority="334" operator="containsText" text="入,退">
      <formula>NOT(ISERROR(SEARCH("入,退",M177)))</formula>
    </cfRule>
    <cfRule type="cellIs" dxfId="1975" priority="335" operator="equal">
      <formula>"休"</formula>
    </cfRule>
  </conditionalFormatting>
  <conditionalFormatting sqref="M177">
    <cfRule type="containsText" dxfId="1974" priority="330" operator="containsText" text="外">
      <formula>NOT(ISERROR(SEARCH("外",M177)))</formula>
    </cfRule>
  </conditionalFormatting>
  <conditionalFormatting sqref="M177">
    <cfRule type="containsText" dxfId="1973" priority="329" operator="containsText" text="－">
      <formula>NOT(ISERROR(SEARCH("－",M177)))</formula>
    </cfRule>
  </conditionalFormatting>
  <conditionalFormatting sqref="T177">
    <cfRule type="containsText" dxfId="1972" priority="324" operator="containsText" text="退">
      <formula>NOT(ISERROR(SEARCH("退",T177)))</formula>
    </cfRule>
    <cfRule type="containsText" dxfId="1971" priority="325" operator="containsText" text="入">
      <formula>NOT(ISERROR(SEARCH("入",T177)))</formula>
    </cfRule>
    <cfRule type="containsText" dxfId="1970" priority="326" operator="containsText" text="入,退">
      <formula>NOT(ISERROR(SEARCH("入,退",T177)))</formula>
    </cfRule>
    <cfRule type="containsText" dxfId="1969" priority="327" operator="containsText" text="入,退">
      <formula>NOT(ISERROR(SEARCH("入,退",T177)))</formula>
    </cfRule>
    <cfRule type="cellIs" dxfId="1968" priority="328" operator="equal">
      <formula>"休"</formula>
    </cfRule>
  </conditionalFormatting>
  <conditionalFormatting sqref="T177">
    <cfRule type="containsText" dxfId="1967" priority="323" operator="containsText" text="外">
      <formula>NOT(ISERROR(SEARCH("外",T177)))</formula>
    </cfRule>
  </conditionalFormatting>
  <conditionalFormatting sqref="T177">
    <cfRule type="containsText" dxfId="1966" priority="322" operator="containsText" text="－">
      <formula>NOT(ISERROR(SEARCH("－",T177)))</formula>
    </cfRule>
  </conditionalFormatting>
  <conditionalFormatting sqref="N175:O175">
    <cfRule type="containsText" dxfId="1965" priority="317" operator="containsText" text="退">
      <formula>NOT(ISERROR(SEARCH("退",N175)))</formula>
    </cfRule>
    <cfRule type="containsText" dxfId="1964" priority="318" operator="containsText" text="入">
      <formula>NOT(ISERROR(SEARCH("入",N175)))</formula>
    </cfRule>
    <cfRule type="containsText" dxfId="1963" priority="319" operator="containsText" text="入,退">
      <formula>NOT(ISERROR(SEARCH("入,退",N175)))</formula>
    </cfRule>
    <cfRule type="containsText" dxfId="1962" priority="320" operator="containsText" text="入,退">
      <formula>NOT(ISERROR(SEARCH("入,退",N175)))</formula>
    </cfRule>
    <cfRule type="cellIs" dxfId="1961" priority="321" operator="equal">
      <formula>"休"</formula>
    </cfRule>
  </conditionalFormatting>
  <conditionalFormatting sqref="N175:O175">
    <cfRule type="containsText" dxfId="1960" priority="316" operator="containsText" text="外">
      <formula>NOT(ISERROR(SEARCH("外",N175)))</formula>
    </cfRule>
  </conditionalFormatting>
  <conditionalFormatting sqref="N175:O175">
    <cfRule type="containsText" dxfId="1959" priority="315" operator="containsText" text="－">
      <formula>NOT(ISERROR(SEARCH("－",N175)))</formula>
    </cfRule>
  </conditionalFormatting>
  <conditionalFormatting sqref="U175:V175">
    <cfRule type="containsText" dxfId="1958" priority="310" operator="containsText" text="退">
      <formula>NOT(ISERROR(SEARCH("退",U175)))</formula>
    </cfRule>
    <cfRule type="containsText" dxfId="1957" priority="311" operator="containsText" text="入">
      <formula>NOT(ISERROR(SEARCH("入",U175)))</formula>
    </cfRule>
    <cfRule type="containsText" dxfId="1956" priority="312" operator="containsText" text="入,退">
      <formula>NOT(ISERROR(SEARCH("入,退",U175)))</formula>
    </cfRule>
    <cfRule type="containsText" dxfId="1955" priority="313" operator="containsText" text="入,退">
      <formula>NOT(ISERROR(SEARCH("入,退",U175)))</formula>
    </cfRule>
    <cfRule type="cellIs" dxfId="1954" priority="314" operator="equal">
      <formula>"休"</formula>
    </cfRule>
  </conditionalFormatting>
  <conditionalFormatting sqref="U175:V175">
    <cfRule type="containsText" dxfId="1953" priority="309" operator="containsText" text="外">
      <formula>NOT(ISERROR(SEARCH("外",U175)))</formula>
    </cfRule>
  </conditionalFormatting>
  <conditionalFormatting sqref="U175:V175">
    <cfRule type="containsText" dxfId="1952" priority="308" operator="containsText" text="－">
      <formula>NOT(ISERROR(SEARCH("－",U175)))</formula>
    </cfRule>
  </conditionalFormatting>
  <conditionalFormatting sqref="AE175:AF175">
    <cfRule type="containsText" dxfId="1951" priority="303" operator="containsText" text="退">
      <formula>NOT(ISERROR(SEARCH("退",AE175)))</formula>
    </cfRule>
    <cfRule type="containsText" dxfId="1950" priority="304" operator="containsText" text="入">
      <formula>NOT(ISERROR(SEARCH("入",AE175)))</formula>
    </cfRule>
    <cfRule type="containsText" dxfId="1949" priority="305" operator="containsText" text="入,退">
      <formula>NOT(ISERROR(SEARCH("入,退",AE175)))</formula>
    </cfRule>
    <cfRule type="containsText" dxfId="1948" priority="306" operator="containsText" text="入,退">
      <formula>NOT(ISERROR(SEARCH("入,退",AE175)))</formula>
    </cfRule>
    <cfRule type="cellIs" dxfId="1947" priority="307" operator="equal">
      <formula>"休"</formula>
    </cfRule>
  </conditionalFormatting>
  <conditionalFormatting sqref="AE175:AF175">
    <cfRule type="containsText" dxfId="1946" priority="302" operator="containsText" text="外">
      <formula>NOT(ISERROR(SEARCH("外",AE175)))</formula>
    </cfRule>
  </conditionalFormatting>
  <conditionalFormatting sqref="AE175:AF175">
    <cfRule type="containsText" dxfId="1945" priority="301" operator="containsText" text="－">
      <formula>NOT(ISERROR(SEARCH("－",AE175)))</formula>
    </cfRule>
  </conditionalFormatting>
  <conditionalFormatting sqref="H174:I174">
    <cfRule type="containsText" dxfId="1944" priority="296" operator="containsText" text="退">
      <formula>NOT(ISERROR(SEARCH("退",H174)))</formula>
    </cfRule>
    <cfRule type="containsText" dxfId="1943" priority="297" operator="containsText" text="入">
      <formula>NOT(ISERROR(SEARCH("入",H174)))</formula>
    </cfRule>
    <cfRule type="containsText" dxfId="1942" priority="298" operator="containsText" text="入,退">
      <formula>NOT(ISERROR(SEARCH("入,退",H174)))</formula>
    </cfRule>
    <cfRule type="containsText" dxfId="1941" priority="299" operator="containsText" text="入,退">
      <formula>NOT(ISERROR(SEARCH("入,退",H174)))</formula>
    </cfRule>
    <cfRule type="cellIs" dxfId="1940" priority="300" operator="equal">
      <formula>"休"</formula>
    </cfRule>
  </conditionalFormatting>
  <conditionalFormatting sqref="H174:I174">
    <cfRule type="containsText" dxfId="1939" priority="295" operator="containsText" text="外">
      <formula>NOT(ISERROR(SEARCH("外",H174)))</formula>
    </cfRule>
  </conditionalFormatting>
  <conditionalFormatting sqref="H174:I174">
    <cfRule type="containsText" dxfId="1938" priority="294" operator="containsText" text="－">
      <formula>NOT(ISERROR(SEARCH("－",H174)))</formula>
    </cfRule>
  </conditionalFormatting>
  <conditionalFormatting sqref="O174:P174">
    <cfRule type="containsText" dxfId="1937" priority="289" operator="containsText" text="退">
      <formula>NOT(ISERROR(SEARCH("退",O174)))</formula>
    </cfRule>
    <cfRule type="containsText" dxfId="1936" priority="290" operator="containsText" text="入">
      <formula>NOT(ISERROR(SEARCH("入",O174)))</formula>
    </cfRule>
    <cfRule type="containsText" dxfId="1935" priority="291" operator="containsText" text="入,退">
      <formula>NOT(ISERROR(SEARCH("入,退",O174)))</formula>
    </cfRule>
    <cfRule type="containsText" dxfId="1934" priority="292" operator="containsText" text="入,退">
      <formula>NOT(ISERROR(SEARCH("入,退",O174)))</formula>
    </cfRule>
    <cfRule type="cellIs" dxfId="1933" priority="293" operator="equal">
      <formula>"休"</formula>
    </cfRule>
  </conditionalFormatting>
  <conditionalFormatting sqref="O174:P174">
    <cfRule type="containsText" dxfId="1932" priority="288" operator="containsText" text="外">
      <formula>NOT(ISERROR(SEARCH("外",O174)))</formula>
    </cfRule>
  </conditionalFormatting>
  <conditionalFormatting sqref="O174:P174">
    <cfRule type="containsText" dxfId="1931" priority="287" operator="containsText" text="－">
      <formula>NOT(ISERROR(SEARCH("－",O174)))</formula>
    </cfRule>
  </conditionalFormatting>
  <conditionalFormatting sqref="V174:W174">
    <cfRule type="containsText" dxfId="1930" priority="282" operator="containsText" text="退">
      <formula>NOT(ISERROR(SEARCH("退",V174)))</formula>
    </cfRule>
    <cfRule type="containsText" dxfId="1929" priority="283" operator="containsText" text="入">
      <formula>NOT(ISERROR(SEARCH("入",V174)))</formula>
    </cfRule>
    <cfRule type="containsText" dxfId="1928" priority="284" operator="containsText" text="入,退">
      <formula>NOT(ISERROR(SEARCH("入,退",V174)))</formula>
    </cfRule>
    <cfRule type="containsText" dxfId="1927" priority="285" operator="containsText" text="入,退">
      <formula>NOT(ISERROR(SEARCH("入,退",V174)))</formula>
    </cfRule>
    <cfRule type="cellIs" dxfId="1926" priority="286" operator="equal">
      <formula>"休"</formula>
    </cfRule>
  </conditionalFormatting>
  <conditionalFormatting sqref="V174:W174">
    <cfRule type="containsText" dxfId="1925" priority="281" operator="containsText" text="外">
      <formula>NOT(ISERROR(SEARCH("外",V174)))</formula>
    </cfRule>
  </conditionalFormatting>
  <conditionalFormatting sqref="V174:W174">
    <cfRule type="containsText" dxfId="1924" priority="280" operator="containsText" text="－">
      <formula>NOT(ISERROR(SEARCH("－",V174)))</formula>
    </cfRule>
  </conditionalFormatting>
  <conditionalFormatting sqref="AC174:AD174">
    <cfRule type="containsText" dxfId="1923" priority="275" operator="containsText" text="退">
      <formula>NOT(ISERROR(SEARCH("退",AC174)))</formula>
    </cfRule>
    <cfRule type="containsText" dxfId="1922" priority="276" operator="containsText" text="入">
      <formula>NOT(ISERROR(SEARCH("入",AC174)))</formula>
    </cfRule>
    <cfRule type="containsText" dxfId="1921" priority="277" operator="containsText" text="入,退">
      <formula>NOT(ISERROR(SEARCH("入,退",AC174)))</formula>
    </cfRule>
    <cfRule type="containsText" dxfId="1920" priority="278" operator="containsText" text="入,退">
      <formula>NOT(ISERROR(SEARCH("入,退",AC174)))</formula>
    </cfRule>
    <cfRule type="cellIs" dxfId="1919" priority="279" operator="equal">
      <formula>"休"</formula>
    </cfRule>
  </conditionalFormatting>
  <conditionalFormatting sqref="AC174:AD174">
    <cfRule type="containsText" dxfId="1918" priority="274" operator="containsText" text="外">
      <formula>NOT(ISERROR(SEARCH("外",AC174)))</formula>
    </cfRule>
  </conditionalFormatting>
  <conditionalFormatting sqref="AC174:AD174">
    <cfRule type="containsText" dxfId="1917" priority="273" operator="containsText" text="－">
      <formula>NOT(ISERROR(SEARCH("－",AC174)))</formula>
    </cfRule>
  </conditionalFormatting>
  <conditionalFormatting sqref="AB175:AD175">
    <cfRule type="containsText" dxfId="1916" priority="268" operator="containsText" text="退">
      <formula>NOT(ISERROR(SEARCH("退",AB175)))</formula>
    </cfRule>
    <cfRule type="containsText" dxfId="1915" priority="269" operator="containsText" text="入">
      <formula>NOT(ISERROR(SEARCH("入",AB175)))</formula>
    </cfRule>
    <cfRule type="containsText" dxfId="1914" priority="270" operator="containsText" text="入,退">
      <formula>NOT(ISERROR(SEARCH("入,退",AB175)))</formula>
    </cfRule>
    <cfRule type="containsText" dxfId="1913" priority="271" operator="containsText" text="入,退">
      <formula>NOT(ISERROR(SEARCH("入,退",AB175)))</formula>
    </cfRule>
    <cfRule type="cellIs" dxfId="1912" priority="272" operator="equal">
      <formula>"休"</formula>
    </cfRule>
  </conditionalFormatting>
  <conditionalFormatting sqref="AB175:AD175">
    <cfRule type="containsText" dxfId="1911" priority="267" operator="containsText" text="外">
      <formula>NOT(ISERROR(SEARCH("外",AB175)))</formula>
    </cfRule>
  </conditionalFormatting>
  <conditionalFormatting sqref="AB175:AD175">
    <cfRule type="containsText" dxfId="1910" priority="266" operator="containsText" text="－">
      <formula>NOT(ISERROR(SEARCH("－",AB175)))</formula>
    </cfRule>
  </conditionalFormatting>
  <conditionalFormatting sqref="P175 S175:T175">
    <cfRule type="containsText" dxfId="1909" priority="261" operator="containsText" text="退">
      <formula>NOT(ISERROR(SEARCH("退",P175)))</formula>
    </cfRule>
    <cfRule type="containsText" dxfId="1908" priority="262" operator="containsText" text="入">
      <formula>NOT(ISERROR(SEARCH("入",P175)))</formula>
    </cfRule>
    <cfRule type="containsText" dxfId="1907" priority="263" operator="containsText" text="入,退">
      <formula>NOT(ISERROR(SEARCH("入,退",P175)))</formula>
    </cfRule>
    <cfRule type="containsText" dxfId="1906" priority="264" operator="containsText" text="入,退">
      <formula>NOT(ISERROR(SEARCH("入,退",P175)))</formula>
    </cfRule>
    <cfRule type="cellIs" dxfId="1905" priority="265" operator="equal">
      <formula>"休"</formula>
    </cfRule>
  </conditionalFormatting>
  <conditionalFormatting sqref="P175 S175:T175">
    <cfRule type="containsText" dxfId="1904" priority="260" operator="containsText" text="外">
      <formula>NOT(ISERROR(SEARCH("外",P175)))</formula>
    </cfRule>
  </conditionalFormatting>
  <conditionalFormatting sqref="P175 S175:T175">
    <cfRule type="containsText" dxfId="1903" priority="259" operator="containsText" text="－">
      <formula>NOT(ISERROR(SEARCH("－",P175)))</formula>
    </cfRule>
  </conditionalFormatting>
  <conditionalFormatting sqref="Q175:R175">
    <cfRule type="containsText" dxfId="1902" priority="254" operator="containsText" text="退">
      <formula>NOT(ISERROR(SEARCH("退",Q175)))</formula>
    </cfRule>
    <cfRule type="containsText" dxfId="1901" priority="255" operator="containsText" text="入">
      <formula>NOT(ISERROR(SEARCH("入",Q175)))</formula>
    </cfRule>
    <cfRule type="containsText" dxfId="1900" priority="256" operator="containsText" text="入,退">
      <formula>NOT(ISERROR(SEARCH("入,退",Q175)))</formula>
    </cfRule>
    <cfRule type="containsText" dxfId="1899" priority="257" operator="containsText" text="入,退">
      <formula>NOT(ISERROR(SEARCH("入,退",Q175)))</formula>
    </cfRule>
    <cfRule type="cellIs" dxfId="1898" priority="258" operator="equal">
      <formula>"休"</formula>
    </cfRule>
  </conditionalFormatting>
  <conditionalFormatting sqref="Q175:R175">
    <cfRule type="containsText" dxfId="1897" priority="253" operator="containsText" text="外">
      <formula>NOT(ISERROR(SEARCH("外",Q175)))</formula>
    </cfRule>
  </conditionalFormatting>
  <conditionalFormatting sqref="Q175:R175">
    <cfRule type="containsText" dxfId="1896" priority="252" operator="containsText" text="－">
      <formula>NOT(ISERROR(SEARCH("－",Q175)))</formula>
    </cfRule>
  </conditionalFormatting>
  <conditionalFormatting sqref="W175 Z175:AA175">
    <cfRule type="containsText" dxfId="1895" priority="247" operator="containsText" text="退">
      <formula>NOT(ISERROR(SEARCH("退",W175)))</formula>
    </cfRule>
    <cfRule type="containsText" dxfId="1894" priority="248" operator="containsText" text="入">
      <formula>NOT(ISERROR(SEARCH("入",W175)))</formula>
    </cfRule>
    <cfRule type="containsText" dxfId="1893" priority="249" operator="containsText" text="入,退">
      <formula>NOT(ISERROR(SEARCH("入,退",W175)))</formula>
    </cfRule>
    <cfRule type="containsText" dxfId="1892" priority="250" operator="containsText" text="入,退">
      <formula>NOT(ISERROR(SEARCH("入,退",W175)))</formula>
    </cfRule>
    <cfRule type="cellIs" dxfId="1891" priority="251" operator="equal">
      <formula>"休"</formula>
    </cfRule>
  </conditionalFormatting>
  <conditionalFormatting sqref="W175 Z175:AA175">
    <cfRule type="containsText" dxfId="1890" priority="246" operator="containsText" text="外">
      <formula>NOT(ISERROR(SEARCH("外",W175)))</formula>
    </cfRule>
  </conditionalFormatting>
  <conditionalFormatting sqref="W175 Z175:AA175">
    <cfRule type="containsText" dxfId="1889" priority="245" operator="containsText" text="－">
      <formula>NOT(ISERROR(SEARCH("－",W175)))</formula>
    </cfRule>
  </conditionalFormatting>
  <conditionalFormatting sqref="X175:Y175">
    <cfRule type="containsText" dxfId="1888" priority="240" operator="containsText" text="退">
      <formula>NOT(ISERROR(SEARCH("退",X175)))</formula>
    </cfRule>
    <cfRule type="containsText" dxfId="1887" priority="241" operator="containsText" text="入">
      <formula>NOT(ISERROR(SEARCH("入",X175)))</formula>
    </cfRule>
    <cfRule type="containsText" dxfId="1886" priority="242" operator="containsText" text="入,退">
      <formula>NOT(ISERROR(SEARCH("入,退",X175)))</formula>
    </cfRule>
    <cfRule type="containsText" dxfId="1885" priority="243" operator="containsText" text="入,退">
      <formula>NOT(ISERROR(SEARCH("入,退",X175)))</formula>
    </cfRule>
    <cfRule type="cellIs" dxfId="1884" priority="244" operator="equal">
      <formula>"休"</formula>
    </cfRule>
  </conditionalFormatting>
  <conditionalFormatting sqref="X175:Y175">
    <cfRule type="containsText" dxfId="1883" priority="239" operator="containsText" text="外">
      <formula>NOT(ISERROR(SEARCH("外",X175)))</formula>
    </cfRule>
  </conditionalFormatting>
  <conditionalFormatting sqref="X175:Y175">
    <cfRule type="containsText" dxfId="1882" priority="238" operator="containsText" text="－">
      <formula>NOT(ISERROR(SEARCH("－",X175)))</formula>
    </cfRule>
  </conditionalFormatting>
  <conditionalFormatting sqref="AI173:AI177">
    <cfRule type="containsText" dxfId="1881" priority="233" operator="containsText" text="退">
      <formula>NOT(ISERROR(SEARCH("退",AI173)))</formula>
    </cfRule>
    <cfRule type="containsText" dxfId="1880" priority="234" operator="containsText" text="入">
      <formula>NOT(ISERROR(SEARCH("入",AI173)))</formula>
    </cfRule>
    <cfRule type="containsText" dxfId="1879" priority="235" operator="containsText" text="入,退">
      <formula>NOT(ISERROR(SEARCH("入,退",AI173)))</formula>
    </cfRule>
    <cfRule type="containsText" dxfId="1878" priority="236" operator="containsText" text="入,退">
      <formula>NOT(ISERROR(SEARCH("入,退",AI173)))</formula>
    </cfRule>
    <cfRule type="cellIs" dxfId="1877" priority="237" operator="equal">
      <formula>"休"</formula>
    </cfRule>
  </conditionalFormatting>
  <conditionalFormatting sqref="AI173:AI177">
    <cfRule type="containsText" dxfId="1876" priority="232" operator="containsText" text="外">
      <formula>NOT(ISERROR(SEARCH("外",AI173)))</formula>
    </cfRule>
  </conditionalFormatting>
  <conditionalFormatting sqref="AI173:AI177">
    <cfRule type="containsText" dxfId="1875" priority="231" operator="containsText" text="－">
      <formula>NOT(ISERROR(SEARCH("－",AI173)))</formula>
    </cfRule>
  </conditionalFormatting>
  <conditionalFormatting sqref="F196:AJ196">
    <cfRule type="containsText" dxfId="1874" priority="229" operator="containsText" text="日">
      <formula>NOT(ISERROR(SEARCH("日",F196)))</formula>
    </cfRule>
    <cfRule type="containsText" dxfId="1873" priority="230" operator="containsText" text="土">
      <formula>NOT(ISERROR(SEARCH("土",F196)))</formula>
    </cfRule>
  </conditionalFormatting>
  <conditionalFormatting sqref="F196:AJ196">
    <cfRule type="containsText" dxfId="1872" priority="222" operator="containsText" text="その他">
      <formula>NOT(ISERROR(SEARCH("その他",F196)))</formula>
    </cfRule>
    <cfRule type="containsText" dxfId="1871" priority="223" operator="containsText" text="冬休">
      <formula>NOT(ISERROR(SEARCH("冬休",F196)))</formula>
    </cfRule>
    <cfRule type="containsText" dxfId="1870" priority="224" operator="containsText" text="夏休">
      <formula>NOT(ISERROR(SEARCH("夏休",F196)))</formula>
    </cfRule>
    <cfRule type="containsText" dxfId="1869" priority="225" operator="containsText" text="製作">
      <formula>NOT(ISERROR(SEARCH("製作",F196)))</formula>
    </cfRule>
    <cfRule type="cellIs" dxfId="1868" priority="226" operator="equal">
      <formula>"中止,製作"</formula>
    </cfRule>
    <cfRule type="containsText" dxfId="1867" priority="227" operator="containsText" text="中止,製作,夏休,冬休,その他">
      <formula>NOT(ISERROR(SEARCH("中止,製作,夏休,冬休,その他",F196)))</formula>
    </cfRule>
    <cfRule type="containsText" dxfId="1866" priority="228" operator="containsText" text="中止">
      <formula>NOT(ISERROR(SEARCH("中止",F196)))</formula>
    </cfRule>
  </conditionalFormatting>
  <conditionalFormatting sqref="F203:AJ203">
    <cfRule type="containsText" dxfId="1865" priority="220" operator="containsText" text="日">
      <formula>NOT(ISERROR(SEARCH("日",F203)))</formula>
    </cfRule>
    <cfRule type="containsText" dxfId="1864" priority="221" operator="containsText" text="土">
      <formula>NOT(ISERROR(SEARCH("土",F203)))</formula>
    </cfRule>
  </conditionalFormatting>
  <conditionalFormatting sqref="F203:AJ203">
    <cfRule type="containsText" dxfId="1863" priority="213" operator="containsText" text="その他">
      <formula>NOT(ISERROR(SEARCH("その他",F203)))</formula>
    </cfRule>
    <cfRule type="containsText" dxfId="1862" priority="214" operator="containsText" text="冬休">
      <formula>NOT(ISERROR(SEARCH("冬休",F203)))</formula>
    </cfRule>
    <cfRule type="containsText" dxfId="1861" priority="215" operator="containsText" text="夏休">
      <formula>NOT(ISERROR(SEARCH("夏休",F203)))</formula>
    </cfRule>
    <cfRule type="containsText" dxfId="1860" priority="216" operator="containsText" text="製作">
      <formula>NOT(ISERROR(SEARCH("製作",F203)))</formula>
    </cfRule>
    <cfRule type="cellIs" dxfId="1859" priority="217" operator="equal">
      <formula>"中止,製作"</formula>
    </cfRule>
    <cfRule type="containsText" dxfId="1858" priority="218" operator="containsText" text="中止,製作,夏休,冬休,その他">
      <formula>NOT(ISERROR(SEARCH("中止,製作,夏休,冬休,その他",F203)))</formula>
    </cfRule>
    <cfRule type="containsText" dxfId="1857" priority="219" operator="containsText" text="中止">
      <formula>NOT(ISERROR(SEARCH("中止",F203)))</formula>
    </cfRule>
  </conditionalFormatting>
  <conditionalFormatting sqref="F208:AJ208">
    <cfRule type="containsText" dxfId="1856" priority="211" operator="containsText" text="日">
      <formula>NOT(ISERROR(SEARCH("日",F208)))</formula>
    </cfRule>
    <cfRule type="containsText" dxfId="1855" priority="212" operator="containsText" text="土">
      <formula>NOT(ISERROR(SEARCH("土",F208)))</formula>
    </cfRule>
  </conditionalFormatting>
  <conditionalFormatting sqref="F208:AJ208">
    <cfRule type="containsText" dxfId="1854" priority="204" operator="containsText" text="その他">
      <formula>NOT(ISERROR(SEARCH("その他",F208)))</formula>
    </cfRule>
    <cfRule type="containsText" dxfId="1853" priority="205" operator="containsText" text="冬休">
      <formula>NOT(ISERROR(SEARCH("冬休",F208)))</formula>
    </cfRule>
    <cfRule type="containsText" dxfId="1852" priority="206" operator="containsText" text="夏休">
      <formula>NOT(ISERROR(SEARCH("夏休",F208)))</formula>
    </cfRule>
    <cfRule type="containsText" dxfId="1851" priority="207" operator="containsText" text="製作">
      <formula>NOT(ISERROR(SEARCH("製作",F208)))</formula>
    </cfRule>
    <cfRule type="cellIs" dxfId="1850" priority="208" operator="equal">
      <formula>"中止,製作"</formula>
    </cfRule>
    <cfRule type="containsText" dxfId="1849" priority="209" operator="containsText" text="中止,製作,夏休,冬休,その他">
      <formula>NOT(ISERROR(SEARCH("中止,製作,夏休,冬休,その他",F208)))</formula>
    </cfRule>
    <cfRule type="containsText" dxfId="1848" priority="210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7" priority="199" operator="containsText" text="退">
      <formula>NOT(ISERROR(SEARCH("退",F197)))</formula>
    </cfRule>
    <cfRule type="containsText" dxfId="1846" priority="200" operator="containsText" text="入">
      <formula>NOT(ISERROR(SEARCH("入",F197)))</formula>
    </cfRule>
    <cfRule type="containsText" dxfId="1845" priority="201" operator="containsText" text="入,退">
      <formula>NOT(ISERROR(SEARCH("入,退",F197)))</formula>
    </cfRule>
    <cfRule type="containsText" dxfId="1844" priority="202" operator="containsText" text="入,退">
      <formula>NOT(ISERROR(SEARCH("入,退",F197)))</formula>
    </cfRule>
    <cfRule type="cellIs" dxfId="1843" priority="203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2" priority="198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1" priority="197" operator="containsText" text="－">
      <formula>NOT(ISERROR(SEARCH("－",F197)))</formula>
    </cfRule>
  </conditionalFormatting>
  <conditionalFormatting sqref="F204:AJ207">
    <cfRule type="containsText" dxfId="1840" priority="192" operator="containsText" text="退">
      <formula>NOT(ISERROR(SEARCH("退",F204)))</formula>
    </cfRule>
    <cfRule type="containsText" dxfId="1839" priority="193" operator="containsText" text="入">
      <formula>NOT(ISERROR(SEARCH("入",F204)))</formula>
    </cfRule>
    <cfRule type="containsText" dxfId="1838" priority="194" operator="containsText" text="入,退">
      <formula>NOT(ISERROR(SEARCH("入,退",F204)))</formula>
    </cfRule>
    <cfRule type="containsText" dxfId="1837" priority="195" operator="containsText" text="入,退">
      <formula>NOT(ISERROR(SEARCH("入,退",F204)))</formula>
    </cfRule>
    <cfRule type="cellIs" dxfId="1836" priority="196" operator="equal">
      <formula>"休"</formula>
    </cfRule>
  </conditionalFormatting>
  <conditionalFormatting sqref="F204:AJ207">
    <cfRule type="containsText" dxfId="1835" priority="191" operator="containsText" text="外">
      <formula>NOT(ISERROR(SEARCH("外",F204)))</formula>
    </cfRule>
  </conditionalFormatting>
  <conditionalFormatting sqref="F204:AJ207">
    <cfRule type="containsText" dxfId="1834" priority="190" operator="containsText" text="－">
      <formula>NOT(ISERROR(SEARCH("－",F204)))</formula>
    </cfRule>
  </conditionalFormatting>
  <conditionalFormatting sqref="F209:AJ212">
    <cfRule type="containsText" dxfId="1833" priority="185" operator="containsText" text="退">
      <formula>NOT(ISERROR(SEARCH("退",F209)))</formula>
    </cfRule>
    <cfRule type="containsText" dxfId="1832" priority="186" operator="containsText" text="入">
      <formula>NOT(ISERROR(SEARCH("入",F209)))</formula>
    </cfRule>
    <cfRule type="containsText" dxfId="1831" priority="187" operator="containsText" text="入,退">
      <formula>NOT(ISERROR(SEARCH("入,退",F209)))</formula>
    </cfRule>
    <cfRule type="containsText" dxfId="1830" priority="188" operator="containsText" text="入,退">
      <formula>NOT(ISERROR(SEARCH("入,退",F209)))</formula>
    </cfRule>
    <cfRule type="cellIs" dxfId="1829" priority="189" operator="equal">
      <formula>"休"</formula>
    </cfRule>
  </conditionalFormatting>
  <conditionalFormatting sqref="F209:AJ212">
    <cfRule type="containsText" dxfId="1828" priority="184" operator="containsText" text="外">
      <formula>NOT(ISERROR(SEARCH("外",F209)))</formula>
    </cfRule>
  </conditionalFormatting>
  <conditionalFormatting sqref="F209:AJ212">
    <cfRule type="containsText" dxfId="1827" priority="183" operator="containsText" text="－">
      <formula>NOT(ISERROR(SEARCH("－",F209)))</formula>
    </cfRule>
  </conditionalFormatting>
  <conditionalFormatting sqref="F198:G198">
    <cfRule type="containsText" dxfId="1826" priority="178" operator="containsText" text="退">
      <formula>NOT(ISERROR(SEARCH("退",F198)))</formula>
    </cfRule>
    <cfRule type="containsText" dxfId="1825" priority="179" operator="containsText" text="入">
      <formula>NOT(ISERROR(SEARCH("入",F198)))</formula>
    </cfRule>
    <cfRule type="containsText" dxfId="1824" priority="180" operator="containsText" text="入,退">
      <formula>NOT(ISERROR(SEARCH("入,退",F198)))</formula>
    </cfRule>
    <cfRule type="containsText" dxfId="1823" priority="181" operator="containsText" text="入,退">
      <formula>NOT(ISERROR(SEARCH("入,退",F198)))</formula>
    </cfRule>
    <cfRule type="cellIs" dxfId="1822" priority="182" operator="equal">
      <formula>"休"</formula>
    </cfRule>
  </conditionalFormatting>
  <conditionalFormatting sqref="F198:G198">
    <cfRule type="containsText" dxfId="1821" priority="177" operator="containsText" text="外">
      <formula>NOT(ISERROR(SEARCH("外",F198)))</formula>
    </cfRule>
  </conditionalFormatting>
  <conditionalFormatting sqref="F198:G198">
    <cfRule type="containsText" dxfId="1820" priority="176" operator="containsText" text="－">
      <formula>NOT(ISERROR(SEARCH("－",F198)))</formula>
    </cfRule>
  </conditionalFormatting>
  <conditionalFormatting sqref="J199:K199">
    <cfRule type="containsText" dxfId="1819" priority="171" operator="containsText" text="退">
      <formula>NOT(ISERROR(SEARCH("退",J199)))</formula>
    </cfRule>
    <cfRule type="containsText" dxfId="1818" priority="172" operator="containsText" text="入">
      <formula>NOT(ISERROR(SEARCH("入",J199)))</formula>
    </cfRule>
    <cfRule type="containsText" dxfId="1817" priority="173" operator="containsText" text="入,退">
      <formula>NOT(ISERROR(SEARCH("入,退",J199)))</formula>
    </cfRule>
    <cfRule type="containsText" dxfId="1816" priority="174" operator="containsText" text="入,退">
      <formula>NOT(ISERROR(SEARCH("入,退",J199)))</formula>
    </cfRule>
    <cfRule type="cellIs" dxfId="1815" priority="175" operator="equal">
      <formula>"休"</formula>
    </cfRule>
  </conditionalFormatting>
  <conditionalFormatting sqref="J199:K199">
    <cfRule type="containsText" dxfId="1814" priority="170" operator="containsText" text="外">
      <formula>NOT(ISERROR(SEARCH("外",J199)))</formula>
    </cfRule>
  </conditionalFormatting>
  <conditionalFormatting sqref="J199:K199">
    <cfRule type="containsText" dxfId="1813" priority="169" operator="containsText" text="－">
      <formula>NOT(ISERROR(SEARCH("－",J199)))</formula>
    </cfRule>
  </conditionalFormatting>
  <conditionalFormatting sqref="F201">
    <cfRule type="containsText" dxfId="1812" priority="164" operator="containsText" text="退">
      <formula>NOT(ISERROR(SEARCH("退",F201)))</formula>
    </cfRule>
    <cfRule type="containsText" dxfId="1811" priority="165" operator="containsText" text="入">
      <formula>NOT(ISERROR(SEARCH("入",F201)))</formula>
    </cfRule>
    <cfRule type="containsText" dxfId="1810" priority="166" operator="containsText" text="入,退">
      <formula>NOT(ISERROR(SEARCH("入,退",F201)))</formula>
    </cfRule>
    <cfRule type="containsText" dxfId="1809" priority="167" operator="containsText" text="入,退">
      <formula>NOT(ISERROR(SEARCH("入,退",F201)))</formula>
    </cfRule>
    <cfRule type="cellIs" dxfId="1808" priority="168" operator="equal">
      <formula>"休"</formula>
    </cfRule>
  </conditionalFormatting>
  <conditionalFormatting sqref="F201">
    <cfRule type="containsText" dxfId="1807" priority="163" operator="containsText" text="外">
      <formula>NOT(ISERROR(SEARCH("外",F201)))</formula>
    </cfRule>
  </conditionalFormatting>
  <conditionalFormatting sqref="F201">
    <cfRule type="containsText" dxfId="1806" priority="162" operator="containsText" text="－">
      <formula>NOT(ISERROR(SEARCH("－",F201)))</formula>
    </cfRule>
  </conditionalFormatting>
  <conditionalFormatting sqref="M201">
    <cfRule type="containsText" dxfId="1805" priority="157" operator="containsText" text="退">
      <formula>NOT(ISERROR(SEARCH("退",M201)))</formula>
    </cfRule>
    <cfRule type="containsText" dxfId="1804" priority="158" operator="containsText" text="入">
      <formula>NOT(ISERROR(SEARCH("入",M201)))</formula>
    </cfRule>
    <cfRule type="containsText" dxfId="1803" priority="159" operator="containsText" text="入,退">
      <formula>NOT(ISERROR(SEARCH("入,退",M201)))</formula>
    </cfRule>
    <cfRule type="containsText" dxfId="1802" priority="160" operator="containsText" text="入,退">
      <formula>NOT(ISERROR(SEARCH("入,退",M201)))</formula>
    </cfRule>
    <cfRule type="cellIs" dxfId="1801" priority="161" operator="equal">
      <formula>"休"</formula>
    </cfRule>
  </conditionalFormatting>
  <conditionalFormatting sqref="M201">
    <cfRule type="containsText" dxfId="1800" priority="156" operator="containsText" text="外">
      <formula>NOT(ISERROR(SEARCH("外",M201)))</formula>
    </cfRule>
  </conditionalFormatting>
  <conditionalFormatting sqref="M201">
    <cfRule type="containsText" dxfId="1799" priority="155" operator="containsText" text="－">
      <formula>NOT(ISERROR(SEARCH("－",M201)))</formula>
    </cfRule>
  </conditionalFormatting>
  <conditionalFormatting sqref="N199:O199">
    <cfRule type="containsText" dxfId="1798" priority="143" operator="containsText" text="退">
      <formula>NOT(ISERROR(SEARCH("退",N199)))</formula>
    </cfRule>
    <cfRule type="containsText" dxfId="1797" priority="144" operator="containsText" text="入">
      <formula>NOT(ISERROR(SEARCH("入",N199)))</formula>
    </cfRule>
    <cfRule type="containsText" dxfId="1796" priority="145" operator="containsText" text="入,退">
      <formula>NOT(ISERROR(SEARCH("入,退",N199)))</formula>
    </cfRule>
    <cfRule type="containsText" dxfId="1795" priority="146" operator="containsText" text="入,退">
      <formula>NOT(ISERROR(SEARCH("入,退",N199)))</formula>
    </cfRule>
    <cfRule type="cellIs" dxfId="1794" priority="147" operator="equal">
      <formula>"休"</formula>
    </cfRule>
  </conditionalFormatting>
  <conditionalFormatting sqref="N199:O199">
    <cfRule type="containsText" dxfId="1793" priority="142" operator="containsText" text="外">
      <formula>NOT(ISERROR(SEARCH("外",N199)))</formula>
    </cfRule>
  </conditionalFormatting>
  <conditionalFormatting sqref="N199:O199">
    <cfRule type="containsText" dxfId="1792" priority="141" operator="containsText" text="－">
      <formula>NOT(ISERROR(SEARCH("－",N199)))</formula>
    </cfRule>
  </conditionalFormatting>
  <conditionalFormatting sqref="U199:V199">
    <cfRule type="containsText" dxfId="1791" priority="136" operator="containsText" text="退">
      <formula>NOT(ISERROR(SEARCH("退",U199)))</formula>
    </cfRule>
    <cfRule type="containsText" dxfId="1790" priority="137" operator="containsText" text="入">
      <formula>NOT(ISERROR(SEARCH("入",U199)))</formula>
    </cfRule>
    <cfRule type="containsText" dxfId="1789" priority="138" operator="containsText" text="入,退">
      <formula>NOT(ISERROR(SEARCH("入,退",U199)))</formula>
    </cfRule>
    <cfRule type="containsText" dxfId="1788" priority="139" operator="containsText" text="入,退">
      <formula>NOT(ISERROR(SEARCH("入,退",U199)))</formula>
    </cfRule>
    <cfRule type="cellIs" dxfId="1787" priority="140" operator="equal">
      <formula>"休"</formula>
    </cfRule>
  </conditionalFormatting>
  <conditionalFormatting sqref="U199:V199">
    <cfRule type="containsText" dxfId="1786" priority="135" operator="containsText" text="外">
      <formula>NOT(ISERROR(SEARCH("外",U199)))</formula>
    </cfRule>
  </conditionalFormatting>
  <conditionalFormatting sqref="U199:V199">
    <cfRule type="containsText" dxfId="1785" priority="134" operator="containsText" text="－">
      <formula>NOT(ISERROR(SEARCH("－",U199)))</formula>
    </cfRule>
  </conditionalFormatting>
  <conditionalFormatting sqref="AE199:AF199">
    <cfRule type="containsText" dxfId="1784" priority="129" operator="containsText" text="退">
      <formula>NOT(ISERROR(SEARCH("退",AE199)))</formula>
    </cfRule>
    <cfRule type="containsText" dxfId="1783" priority="130" operator="containsText" text="入">
      <formula>NOT(ISERROR(SEARCH("入",AE199)))</formula>
    </cfRule>
    <cfRule type="containsText" dxfId="1782" priority="131" operator="containsText" text="入,退">
      <formula>NOT(ISERROR(SEARCH("入,退",AE199)))</formula>
    </cfRule>
    <cfRule type="containsText" dxfId="1781" priority="132" operator="containsText" text="入,退">
      <formula>NOT(ISERROR(SEARCH("入,退",AE199)))</formula>
    </cfRule>
    <cfRule type="cellIs" dxfId="1780" priority="133" operator="equal">
      <formula>"休"</formula>
    </cfRule>
  </conditionalFormatting>
  <conditionalFormatting sqref="AE199:AF199">
    <cfRule type="containsText" dxfId="1779" priority="128" operator="containsText" text="外">
      <formula>NOT(ISERROR(SEARCH("外",AE199)))</formula>
    </cfRule>
  </conditionalFormatting>
  <conditionalFormatting sqref="AE199:AF199">
    <cfRule type="containsText" dxfId="1778" priority="127" operator="containsText" text="－">
      <formula>NOT(ISERROR(SEARCH("－",AE199)))</formula>
    </cfRule>
  </conditionalFormatting>
  <conditionalFormatting sqref="I198">
    <cfRule type="containsText" dxfId="1777" priority="122" operator="containsText" text="退">
      <formula>NOT(ISERROR(SEARCH("退",I198)))</formula>
    </cfRule>
    <cfRule type="containsText" dxfId="1776" priority="123" operator="containsText" text="入">
      <formula>NOT(ISERROR(SEARCH("入",I198)))</formula>
    </cfRule>
    <cfRule type="containsText" dxfId="1775" priority="124" operator="containsText" text="入,退">
      <formula>NOT(ISERROR(SEARCH("入,退",I198)))</formula>
    </cfRule>
    <cfRule type="containsText" dxfId="1774" priority="125" operator="containsText" text="入,退">
      <formula>NOT(ISERROR(SEARCH("入,退",I198)))</formula>
    </cfRule>
    <cfRule type="cellIs" dxfId="1773" priority="126" operator="equal">
      <formula>"休"</formula>
    </cfRule>
  </conditionalFormatting>
  <conditionalFormatting sqref="I198">
    <cfRule type="containsText" dxfId="1772" priority="121" operator="containsText" text="外">
      <formula>NOT(ISERROR(SEARCH("外",I198)))</formula>
    </cfRule>
  </conditionalFormatting>
  <conditionalFormatting sqref="I198">
    <cfRule type="containsText" dxfId="1771" priority="120" operator="containsText" text="－">
      <formula>NOT(ISERROR(SEARCH("－",I198)))</formula>
    </cfRule>
  </conditionalFormatting>
  <conditionalFormatting sqref="O198:P198">
    <cfRule type="containsText" dxfId="1770" priority="115" operator="containsText" text="退">
      <formula>NOT(ISERROR(SEARCH("退",O198)))</formula>
    </cfRule>
    <cfRule type="containsText" dxfId="1769" priority="116" operator="containsText" text="入">
      <formula>NOT(ISERROR(SEARCH("入",O198)))</formula>
    </cfRule>
    <cfRule type="containsText" dxfId="1768" priority="117" operator="containsText" text="入,退">
      <formula>NOT(ISERROR(SEARCH("入,退",O198)))</formula>
    </cfRule>
    <cfRule type="containsText" dxfId="1767" priority="118" operator="containsText" text="入,退">
      <formula>NOT(ISERROR(SEARCH("入,退",O198)))</formula>
    </cfRule>
    <cfRule type="cellIs" dxfId="1766" priority="119" operator="equal">
      <formula>"休"</formula>
    </cfRule>
  </conditionalFormatting>
  <conditionalFormatting sqref="O198:P198">
    <cfRule type="containsText" dxfId="1765" priority="114" operator="containsText" text="外">
      <formula>NOT(ISERROR(SEARCH("外",O198)))</formula>
    </cfRule>
  </conditionalFormatting>
  <conditionalFormatting sqref="O198:P198">
    <cfRule type="containsText" dxfId="1764" priority="113" operator="containsText" text="－">
      <formula>NOT(ISERROR(SEARCH("－",O198)))</formula>
    </cfRule>
  </conditionalFormatting>
  <conditionalFormatting sqref="V198:W198">
    <cfRule type="containsText" dxfId="1763" priority="108" operator="containsText" text="退">
      <formula>NOT(ISERROR(SEARCH("退",V198)))</formula>
    </cfRule>
    <cfRule type="containsText" dxfId="1762" priority="109" operator="containsText" text="入">
      <formula>NOT(ISERROR(SEARCH("入",V198)))</formula>
    </cfRule>
    <cfRule type="containsText" dxfId="1761" priority="110" operator="containsText" text="入,退">
      <formula>NOT(ISERROR(SEARCH("入,退",V198)))</formula>
    </cfRule>
    <cfRule type="containsText" dxfId="1760" priority="111" operator="containsText" text="入,退">
      <formula>NOT(ISERROR(SEARCH("入,退",V198)))</formula>
    </cfRule>
    <cfRule type="cellIs" dxfId="1759" priority="112" operator="equal">
      <formula>"休"</formula>
    </cfRule>
  </conditionalFormatting>
  <conditionalFormatting sqref="V198:W198">
    <cfRule type="containsText" dxfId="1758" priority="107" operator="containsText" text="外">
      <formula>NOT(ISERROR(SEARCH("外",V198)))</formula>
    </cfRule>
  </conditionalFormatting>
  <conditionalFormatting sqref="V198:W198">
    <cfRule type="containsText" dxfId="1757" priority="106" operator="containsText" text="－">
      <formula>NOT(ISERROR(SEARCH("－",V198)))</formula>
    </cfRule>
  </conditionalFormatting>
  <conditionalFormatting sqref="AC198:AD198">
    <cfRule type="containsText" dxfId="1756" priority="101" operator="containsText" text="退">
      <formula>NOT(ISERROR(SEARCH("退",AC198)))</formula>
    </cfRule>
    <cfRule type="containsText" dxfId="1755" priority="102" operator="containsText" text="入">
      <formula>NOT(ISERROR(SEARCH("入",AC198)))</formula>
    </cfRule>
    <cfRule type="containsText" dxfId="1754" priority="103" operator="containsText" text="入,退">
      <formula>NOT(ISERROR(SEARCH("入,退",AC198)))</formula>
    </cfRule>
    <cfRule type="containsText" dxfId="1753" priority="104" operator="containsText" text="入,退">
      <formula>NOT(ISERROR(SEARCH("入,退",AC198)))</formula>
    </cfRule>
    <cfRule type="cellIs" dxfId="1752" priority="105" operator="equal">
      <formula>"休"</formula>
    </cfRule>
  </conditionalFormatting>
  <conditionalFormatting sqref="AC198:AD198">
    <cfRule type="containsText" dxfId="1751" priority="100" operator="containsText" text="外">
      <formula>NOT(ISERROR(SEARCH("外",AC198)))</formula>
    </cfRule>
  </conditionalFormatting>
  <conditionalFormatting sqref="AC198:AD198">
    <cfRule type="containsText" dxfId="1750" priority="99" operator="containsText" text="－">
      <formula>NOT(ISERROR(SEARCH("－",AC198)))</formula>
    </cfRule>
  </conditionalFormatting>
  <conditionalFormatting sqref="AB199:AD199">
    <cfRule type="containsText" dxfId="1749" priority="94" operator="containsText" text="退">
      <formula>NOT(ISERROR(SEARCH("退",AB199)))</formula>
    </cfRule>
    <cfRule type="containsText" dxfId="1748" priority="95" operator="containsText" text="入">
      <formula>NOT(ISERROR(SEARCH("入",AB199)))</formula>
    </cfRule>
    <cfRule type="containsText" dxfId="1747" priority="96" operator="containsText" text="入,退">
      <formula>NOT(ISERROR(SEARCH("入,退",AB199)))</formula>
    </cfRule>
    <cfRule type="containsText" dxfId="1746" priority="97" operator="containsText" text="入,退">
      <formula>NOT(ISERROR(SEARCH("入,退",AB199)))</formula>
    </cfRule>
    <cfRule type="cellIs" dxfId="1745" priority="98" operator="equal">
      <formula>"休"</formula>
    </cfRule>
  </conditionalFormatting>
  <conditionalFormatting sqref="AB199:AD199">
    <cfRule type="containsText" dxfId="1744" priority="93" operator="containsText" text="外">
      <formula>NOT(ISERROR(SEARCH("外",AB199)))</formula>
    </cfRule>
  </conditionalFormatting>
  <conditionalFormatting sqref="AB199:AD199">
    <cfRule type="containsText" dxfId="1743" priority="92" operator="containsText" text="－">
      <formula>NOT(ISERROR(SEARCH("－",AB199)))</formula>
    </cfRule>
  </conditionalFormatting>
  <conditionalFormatting sqref="P199 S199:T199">
    <cfRule type="containsText" dxfId="1742" priority="87" operator="containsText" text="退">
      <formula>NOT(ISERROR(SEARCH("退",P199)))</formula>
    </cfRule>
    <cfRule type="containsText" dxfId="1741" priority="88" operator="containsText" text="入">
      <formula>NOT(ISERROR(SEARCH("入",P199)))</formula>
    </cfRule>
    <cfRule type="containsText" dxfId="1740" priority="89" operator="containsText" text="入,退">
      <formula>NOT(ISERROR(SEARCH("入,退",P199)))</formula>
    </cfRule>
    <cfRule type="containsText" dxfId="1739" priority="90" operator="containsText" text="入,退">
      <formula>NOT(ISERROR(SEARCH("入,退",P199)))</formula>
    </cfRule>
    <cfRule type="cellIs" dxfId="1738" priority="91" operator="equal">
      <formula>"休"</formula>
    </cfRule>
  </conditionalFormatting>
  <conditionalFormatting sqref="P199 S199:T199">
    <cfRule type="containsText" dxfId="1737" priority="86" operator="containsText" text="外">
      <formula>NOT(ISERROR(SEARCH("外",P199)))</formula>
    </cfRule>
  </conditionalFormatting>
  <conditionalFormatting sqref="P199 S199:T199">
    <cfRule type="containsText" dxfId="1736" priority="85" operator="containsText" text="－">
      <formula>NOT(ISERROR(SEARCH("－",P199)))</formula>
    </cfRule>
  </conditionalFormatting>
  <conditionalFormatting sqref="Q199:R199">
    <cfRule type="containsText" dxfId="1735" priority="80" operator="containsText" text="退">
      <formula>NOT(ISERROR(SEARCH("退",Q199)))</formula>
    </cfRule>
    <cfRule type="containsText" dxfId="1734" priority="81" operator="containsText" text="入">
      <formula>NOT(ISERROR(SEARCH("入",Q199)))</formula>
    </cfRule>
    <cfRule type="containsText" dxfId="1733" priority="82" operator="containsText" text="入,退">
      <formula>NOT(ISERROR(SEARCH("入,退",Q199)))</formula>
    </cfRule>
    <cfRule type="containsText" dxfId="1732" priority="83" operator="containsText" text="入,退">
      <formula>NOT(ISERROR(SEARCH("入,退",Q199)))</formula>
    </cfRule>
    <cfRule type="cellIs" dxfId="1731" priority="84" operator="equal">
      <formula>"休"</formula>
    </cfRule>
  </conditionalFormatting>
  <conditionalFormatting sqref="Q199:R199">
    <cfRule type="containsText" dxfId="1730" priority="79" operator="containsText" text="外">
      <formula>NOT(ISERROR(SEARCH("外",Q199)))</formula>
    </cfRule>
  </conditionalFormatting>
  <conditionalFormatting sqref="Q199:R199">
    <cfRule type="containsText" dxfId="1729" priority="78" operator="containsText" text="－">
      <formula>NOT(ISERROR(SEARCH("－",Q199)))</formula>
    </cfRule>
  </conditionalFormatting>
  <conditionalFormatting sqref="W199 Z199:AA199">
    <cfRule type="containsText" dxfId="1728" priority="73" operator="containsText" text="退">
      <formula>NOT(ISERROR(SEARCH("退",W199)))</formula>
    </cfRule>
    <cfRule type="containsText" dxfId="1727" priority="74" operator="containsText" text="入">
      <formula>NOT(ISERROR(SEARCH("入",W199)))</formula>
    </cfRule>
    <cfRule type="containsText" dxfId="1726" priority="75" operator="containsText" text="入,退">
      <formula>NOT(ISERROR(SEARCH("入,退",W199)))</formula>
    </cfRule>
    <cfRule type="containsText" dxfId="1725" priority="76" operator="containsText" text="入,退">
      <formula>NOT(ISERROR(SEARCH("入,退",W199)))</formula>
    </cfRule>
    <cfRule type="cellIs" dxfId="1724" priority="77" operator="equal">
      <formula>"休"</formula>
    </cfRule>
  </conditionalFormatting>
  <conditionalFormatting sqref="W199 Z199:AA199">
    <cfRule type="containsText" dxfId="1723" priority="72" operator="containsText" text="外">
      <formula>NOT(ISERROR(SEARCH("外",W199)))</formula>
    </cfRule>
  </conditionalFormatting>
  <conditionalFormatting sqref="W199 Z199:AA199">
    <cfRule type="containsText" dxfId="1722" priority="71" operator="containsText" text="－">
      <formula>NOT(ISERROR(SEARCH("－",W199)))</formula>
    </cfRule>
  </conditionalFormatting>
  <conditionalFormatting sqref="X199:Y199">
    <cfRule type="containsText" dxfId="1721" priority="66" operator="containsText" text="退">
      <formula>NOT(ISERROR(SEARCH("退",X199)))</formula>
    </cfRule>
    <cfRule type="containsText" dxfId="1720" priority="67" operator="containsText" text="入">
      <formula>NOT(ISERROR(SEARCH("入",X199)))</formula>
    </cfRule>
    <cfRule type="containsText" dxfId="1719" priority="68" operator="containsText" text="入,退">
      <formula>NOT(ISERROR(SEARCH("入,退",X199)))</formula>
    </cfRule>
    <cfRule type="containsText" dxfId="1718" priority="69" operator="containsText" text="入,退">
      <formula>NOT(ISERROR(SEARCH("入,退",X199)))</formula>
    </cfRule>
    <cfRule type="cellIs" dxfId="1717" priority="70" operator="equal">
      <formula>"休"</formula>
    </cfRule>
  </conditionalFormatting>
  <conditionalFormatting sqref="X199:Y199">
    <cfRule type="containsText" dxfId="1716" priority="65" operator="containsText" text="外">
      <formula>NOT(ISERROR(SEARCH("外",X199)))</formula>
    </cfRule>
  </conditionalFormatting>
  <conditionalFormatting sqref="X199:Y199">
    <cfRule type="containsText" dxfId="1715" priority="64" operator="containsText" text="－">
      <formula>NOT(ISERROR(SEARCH("－",X199)))</formula>
    </cfRule>
  </conditionalFormatting>
  <conditionalFormatting sqref="AI197:AI201">
    <cfRule type="containsText" dxfId="1714" priority="59" operator="containsText" text="退">
      <formula>NOT(ISERROR(SEARCH("退",AI197)))</formula>
    </cfRule>
    <cfRule type="containsText" dxfId="1713" priority="60" operator="containsText" text="入">
      <formula>NOT(ISERROR(SEARCH("入",AI197)))</formula>
    </cfRule>
    <cfRule type="containsText" dxfId="1712" priority="61" operator="containsText" text="入,退">
      <formula>NOT(ISERROR(SEARCH("入,退",AI197)))</formula>
    </cfRule>
    <cfRule type="containsText" dxfId="1711" priority="62" operator="containsText" text="入,退">
      <formula>NOT(ISERROR(SEARCH("入,退",AI197)))</formula>
    </cfRule>
    <cfRule type="cellIs" dxfId="1710" priority="63" operator="equal">
      <formula>"休"</formula>
    </cfRule>
  </conditionalFormatting>
  <conditionalFormatting sqref="AI197:AI201">
    <cfRule type="containsText" dxfId="1709" priority="58" operator="containsText" text="外">
      <formula>NOT(ISERROR(SEARCH("外",AI197)))</formula>
    </cfRule>
  </conditionalFormatting>
  <conditionalFormatting sqref="AI197:AI201">
    <cfRule type="containsText" dxfId="1708" priority="57" operator="containsText" text="－">
      <formula>NOT(ISERROR(SEARCH("－",AI197)))</formula>
    </cfRule>
  </conditionalFormatting>
  <conditionalFormatting sqref="R201:S201 U201">
    <cfRule type="containsText" dxfId="1707" priority="52" operator="containsText" text="退">
      <formula>NOT(ISERROR(SEARCH("退",R201)))</formula>
    </cfRule>
    <cfRule type="containsText" dxfId="1706" priority="53" operator="containsText" text="入">
      <formula>NOT(ISERROR(SEARCH("入",R201)))</formula>
    </cfRule>
    <cfRule type="containsText" dxfId="1705" priority="54" operator="containsText" text="入,退">
      <formula>NOT(ISERROR(SEARCH("入,退",R201)))</formula>
    </cfRule>
    <cfRule type="containsText" dxfId="1704" priority="55" operator="containsText" text="入,退">
      <formula>NOT(ISERROR(SEARCH("入,退",R201)))</formula>
    </cfRule>
    <cfRule type="cellIs" dxfId="1703" priority="56" operator="equal">
      <formula>"休"</formula>
    </cfRule>
  </conditionalFormatting>
  <conditionalFormatting sqref="R201:S201 U201">
    <cfRule type="containsText" dxfId="1702" priority="51" operator="containsText" text="外">
      <formula>NOT(ISERROR(SEARCH("外",R201)))</formula>
    </cfRule>
  </conditionalFormatting>
  <conditionalFormatting sqref="R201:S201 U201">
    <cfRule type="containsText" dxfId="1701" priority="50" operator="containsText" text="－">
      <formula>NOT(ISERROR(SEARCH("－",R201)))</formula>
    </cfRule>
  </conditionalFormatting>
  <conditionalFormatting sqref="T201">
    <cfRule type="containsText" dxfId="1700" priority="45" operator="containsText" text="退">
      <formula>NOT(ISERROR(SEARCH("退",T201)))</formula>
    </cfRule>
    <cfRule type="containsText" dxfId="1699" priority="46" operator="containsText" text="入">
      <formula>NOT(ISERROR(SEARCH("入",T201)))</formula>
    </cfRule>
    <cfRule type="containsText" dxfId="1698" priority="47" operator="containsText" text="入,退">
      <formula>NOT(ISERROR(SEARCH("入,退",T201)))</formula>
    </cfRule>
    <cfRule type="containsText" dxfId="1697" priority="48" operator="containsText" text="入,退">
      <formula>NOT(ISERROR(SEARCH("入,退",T201)))</formula>
    </cfRule>
    <cfRule type="cellIs" dxfId="1696" priority="49" operator="equal">
      <formula>"休"</formula>
    </cfRule>
  </conditionalFormatting>
  <conditionalFormatting sqref="T201">
    <cfRule type="containsText" dxfId="1695" priority="44" operator="containsText" text="外">
      <formula>NOT(ISERROR(SEARCH("外",T201)))</formula>
    </cfRule>
  </conditionalFormatting>
  <conditionalFormatting sqref="T201">
    <cfRule type="containsText" dxfId="1694" priority="43" operator="containsText" text="－">
      <formula>NOT(ISERROR(SEARCH("－",T201)))</formula>
    </cfRule>
  </conditionalFormatting>
  <conditionalFormatting sqref="Y201:Z201 AB201">
    <cfRule type="containsText" dxfId="1693" priority="38" operator="containsText" text="退">
      <formula>NOT(ISERROR(SEARCH("退",Y201)))</formula>
    </cfRule>
    <cfRule type="containsText" dxfId="1692" priority="39" operator="containsText" text="入">
      <formula>NOT(ISERROR(SEARCH("入",Y201)))</formula>
    </cfRule>
    <cfRule type="containsText" dxfId="1691" priority="40" operator="containsText" text="入,退">
      <formula>NOT(ISERROR(SEARCH("入,退",Y201)))</formula>
    </cfRule>
    <cfRule type="containsText" dxfId="1690" priority="41" operator="containsText" text="入,退">
      <formula>NOT(ISERROR(SEARCH("入,退",Y201)))</formula>
    </cfRule>
    <cfRule type="cellIs" dxfId="1689" priority="42" operator="equal">
      <formula>"休"</formula>
    </cfRule>
  </conditionalFormatting>
  <conditionalFormatting sqref="Y201:Z201 AB201">
    <cfRule type="containsText" dxfId="1688" priority="37" operator="containsText" text="外">
      <formula>NOT(ISERROR(SEARCH("外",Y201)))</formula>
    </cfRule>
  </conditionalFormatting>
  <conditionalFormatting sqref="Y201:Z201 AB201">
    <cfRule type="containsText" dxfId="1687" priority="36" operator="containsText" text="－">
      <formula>NOT(ISERROR(SEARCH("－",Y201)))</formula>
    </cfRule>
  </conditionalFormatting>
  <conditionalFormatting sqref="AA201">
    <cfRule type="containsText" dxfId="1686" priority="31" operator="containsText" text="退">
      <formula>NOT(ISERROR(SEARCH("退",AA201)))</formula>
    </cfRule>
    <cfRule type="containsText" dxfId="1685" priority="32" operator="containsText" text="入">
      <formula>NOT(ISERROR(SEARCH("入",AA201)))</formula>
    </cfRule>
    <cfRule type="containsText" dxfId="1684" priority="33" operator="containsText" text="入,退">
      <formula>NOT(ISERROR(SEARCH("入,退",AA201)))</formula>
    </cfRule>
    <cfRule type="containsText" dxfId="1683" priority="34" operator="containsText" text="入,退">
      <formula>NOT(ISERROR(SEARCH("入,退",AA201)))</formula>
    </cfRule>
    <cfRule type="cellIs" dxfId="1682" priority="35" operator="equal">
      <formula>"休"</formula>
    </cfRule>
  </conditionalFormatting>
  <conditionalFormatting sqref="AA201">
    <cfRule type="containsText" dxfId="1681" priority="30" operator="containsText" text="外">
      <formula>NOT(ISERROR(SEARCH("外",AA201)))</formula>
    </cfRule>
  </conditionalFormatting>
  <conditionalFormatting sqref="AA201">
    <cfRule type="containsText" dxfId="1680" priority="29" operator="containsText" text="－">
      <formula>NOT(ISERROR(SEARCH("－",AA201)))</formula>
    </cfRule>
  </conditionalFormatting>
  <conditionalFormatting sqref="F199:G199">
    <cfRule type="containsText" dxfId="1679" priority="24" operator="containsText" text="退">
      <formula>NOT(ISERROR(SEARCH("退",F199)))</formula>
    </cfRule>
    <cfRule type="containsText" dxfId="1678" priority="25" operator="containsText" text="入">
      <formula>NOT(ISERROR(SEARCH("入",F199)))</formula>
    </cfRule>
    <cfRule type="containsText" dxfId="1677" priority="26" operator="containsText" text="入,退">
      <formula>NOT(ISERROR(SEARCH("入,退",F199)))</formula>
    </cfRule>
    <cfRule type="containsText" dxfId="1676" priority="27" operator="containsText" text="入,退">
      <formula>NOT(ISERROR(SEARCH("入,退",F199)))</formula>
    </cfRule>
    <cfRule type="cellIs" dxfId="1675" priority="28" operator="equal">
      <formula>"休"</formula>
    </cfRule>
  </conditionalFormatting>
  <conditionalFormatting sqref="F199:G199">
    <cfRule type="containsText" dxfId="1674" priority="23" operator="containsText" text="外">
      <formula>NOT(ISERROR(SEARCH("外",F199)))</formula>
    </cfRule>
  </conditionalFormatting>
  <conditionalFormatting sqref="F199:G199">
    <cfRule type="containsText" dxfId="1673" priority="22" operator="containsText" text="－">
      <formula>NOT(ISERROR(SEARCH("－",F199)))</formula>
    </cfRule>
  </conditionalFormatting>
  <conditionalFormatting sqref="H197 H200:H201">
    <cfRule type="containsText" dxfId="1672" priority="17" operator="containsText" text="退">
      <formula>NOT(ISERROR(SEARCH("退",H197)))</formula>
    </cfRule>
    <cfRule type="containsText" dxfId="1671" priority="18" operator="containsText" text="入">
      <formula>NOT(ISERROR(SEARCH("入",H197)))</formula>
    </cfRule>
    <cfRule type="containsText" dxfId="1670" priority="19" operator="containsText" text="入,退">
      <formula>NOT(ISERROR(SEARCH("入,退",H197)))</formula>
    </cfRule>
    <cfRule type="containsText" dxfId="1669" priority="20" operator="containsText" text="入,退">
      <formula>NOT(ISERROR(SEARCH("入,退",H197)))</formula>
    </cfRule>
    <cfRule type="cellIs" dxfId="1668" priority="21" operator="equal">
      <formula>"休"</formula>
    </cfRule>
  </conditionalFormatting>
  <conditionalFormatting sqref="H197 H200:H201">
    <cfRule type="containsText" dxfId="1667" priority="16" operator="containsText" text="外">
      <formula>NOT(ISERROR(SEARCH("外",H197)))</formula>
    </cfRule>
  </conditionalFormatting>
  <conditionalFormatting sqref="H197 H200:H201">
    <cfRule type="containsText" dxfId="1666" priority="15" operator="containsText" text="－">
      <formula>NOT(ISERROR(SEARCH("－",H197)))</formula>
    </cfRule>
  </conditionalFormatting>
  <conditionalFormatting sqref="H198">
    <cfRule type="containsText" dxfId="1665" priority="10" operator="containsText" text="退">
      <formula>NOT(ISERROR(SEARCH("退",H198)))</formula>
    </cfRule>
    <cfRule type="containsText" dxfId="1664" priority="11" operator="containsText" text="入">
      <formula>NOT(ISERROR(SEARCH("入",H198)))</formula>
    </cfRule>
    <cfRule type="containsText" dxfId="1663" priority="12" operator="containsText" text="入,退">
      <formula>NOT(ISERROR(SEARCH("入,退",H198)))</formula>
    </cfRule>
    <cfRule type="containsText" dxfId="1662" priority="13" operator="containsText" text="入,退">
      <formula>NOT(ISERROR(SEARCH("入,退",H198)))</formula>
    </cfRule>
    <cfRule type="cellIs" dxfId="1661" priority="14" operator="equal">
      <formula>"休"</formula>
    </cfRule>
  </conditionalFormatting>
  <conditionalFormatting sqref="H198">
    <cfRule type="containsText" dxfId="1660" priority="9" operator="containsText" text="外">
      <formula>NOT(ISERROR(SEARCH("外",H198)))</formula>
    </cfRule>
  </conditionalFormatting>
  <conditionalFormatting sqref="H198">
    <cfRule type="containsText" dxfId="1659" priority="8" operator="containsText" text="－">
      <formula>NOT(ISERROR(SEARCH("－",H198)))</formula>
    </cfRule>
  </conditionalFormatting>
  <conditionalFormatting sqref="H199">
    <cfRule type="containsText" dxfId="1658" priority="3" operator="containsText" text="退">
      <formula>NOT(ISERROR(SEARCH("退",H199)))</formula>
    </cfRule>
    <cfRule type="containsText" dxfId="1657" priority="4" operator="containsText" text="入">
      <formula>NOT(ISERROR(SEARCH("入",H199)))</formula>
    </cfRule>
    <cfRule type="containsText" dxfId="1656" priority="5" operator="containsText" text="入,退">
      <formula>NOT(ISERROR(SEARCH("入,退",H199)))</formula>
    </cfRule>
    <cfRule type="containsText" dxfId="1655" priority="6" operator="containsText" text="入,退">
      <formula>NOT(ISERROR(SEARCH("入,退",H199)))</formula>
    </cfRule>
    <cfRule type="cellIs" dxfId="1654" priority="7" operator="equal">
      <formula>"休"</formula>
    </cfRule>
  </conditionalFormatting>
  <conditionalFormatting sqref="H199">
    <cfRule type="containsText" dxfId="1653" priority="2" operator="containsText" text="外">
      <formula>NOT(ISERROR(SEARCH("外",H199)))</formula>
    </cfRule>
  </conditionalFormatting>
  <conditionalFormatting sqref="H199">
    <cfRule type="containsText" dxfId="1652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1"/>
  <sheetViews>
    <sheetView view="pageBreakPreview" zoomScaleNormal="70" zoomScaleSheetLayoutView="100" workbookViewId="0">
      <selection activeCell="AO1" sqref="AO1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195" customWidth="1"/>
    <col min="6" max="36" width="3.75" style="195" customWidth="1"/>
    <col min="37" max="37" width="7.125" style="66" customWidth="1"/>
    <col min="38" max="38" width="7.125" style="195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80</v>
      </c>
      <c r="B1" s="63"/>
      <c r="P1" s="65"/>
      <c r="AI1" s="1"/>
      <c r="AJ1" s="1"/>
      <c r="AK1" s="1"/>
      <c r="AL1" s="1"/>
      <c r="AM1" s="2"/>
      <c r="AN1" s="35"/>
      <c r="AO1" s="4"/>
    </row>
    <row r="2" spans="1:44" ht="18.75" x14ac:dyDescent="0.15">
      <c r="B2" s="63"/>
      <c r="P2" s="65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P3" s="65"/>
      <c r="AL3" s="67"/>
    </row>
    <row r="4" spans="1:44" ht="19.5" thickBot="1" x14ac:dyDescent="0.2">
      <c r="B4" s="63"/>
      <c r="P4" s="65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95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str">
        <f>IF(AO8&lt;0.285,"未達成","達成")</f>
        <v>達成</v>
      </c>
      <c r="V5" s="275"/>
      <c r="W5" s="275"/>
      <c r="X5" s="276"/>
      <c r="AA5" s="266" t="s">
        <v>76</v>
      </c>
      <c r="AB5" s="266"/>
      <c r="AC5" s="262" t="s">
        <v>57</v>
      </c>
      <c r="AD5" s="262"/>
      <c r="AE5" s="262"/>
      <c r="AF5" s="262"/>
      <c r="AG5" s="262" t="s">
        <v>56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95" t="s">
        <v>3</v>
      </c>
      <c r="F6" s="298">
        <v>45811</v>
      </c>
      <c r="G6" s="298"/>
      <c r="H6" s="298"/>
      <c r="I6" s="298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95" t="s">
        <v>3</v>
      </c>
      <c r="F7" s="260">
        <v>46047</v>
      </c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14</v>
      </c>
      <c r="AM7" s="182" t="s">
        <v>36</v>
      </c>
      <c r="AN7" s="183" t="s">
        <v>37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3"/>
      <c r="Q8" s="274"/>
      <c r="R8" s="274"/>
      <c r="S8" s="274"/>
      <c r="T8" s="274"/>
      <c r="U8" s="281"/>
      <c r="V8" s="281"/>
      <c r="W8" s="281"/>
      <c r="X8" s="282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99">
        <f>IFERROR((AK29+AK53+AK77+AK101+AK125+AK149+AK173+AK197+AK221+AK245+AK269+AK293+AK317+AK341+AK365+AK389+AK413+AK437+AK461+AK485+AK509),"")</f>
        <v>227</v>
      </c>
      <c r="AL8" s="199">
        <f>IFERROR((AL29+AL53+AL77+AL101+AL125+AL149+AL173+AL197+AL221+AL245+AL269+AL293+AL317+AL341+AL365+AL389+AL413+AL437+AL461+AL485+AL509),"")</f>
        <v>10</v>
      </c>
      <c r="AM8" s="199">
        <f>IFERROR((AM29+AM53+AM77+AM101+AM125+AM149+AM173+AM197+AM221+AM245+AM269+AM293+AM317+AM341+AM365+AM389+AM413+AM437+AM461+AM485+AM509),"")</f>
        <v>64</v>
      </c>
      <c r="AN8" s="200">
        <f>IFERROR(ROUND(AM8/AK8,3),"")</f>
        <v>0.28199999999999997</v>
      </c>
      <c r="AO8" s="255">
        <f>ROUND(AVERAGE(AN8:AN21),3)</f>
        <v>0.35399999999999998</v>
      </c>
    </row>
    <row r="9" spans="1:44" s="2" customFormat="1" ht="13.5" customHeight="1" x14ac:dyDescent="0.15">
      <c r="B9" s="254" t="s">
        <v>0</v>
      </c>
      <c r="C9" s="254"/>
      <c r="E9" s="195" t="s">
        <v>3</v>
      </c>
      <c r="F9" s="291">
        <f>+F7-F6+1</f>
        <v>237</v>
      </c>
      <c r="G9" s="291"/>
      <c r="H9" s="291"/>
      <c r="I9" s="217"/>
      <c r="J9" s="216"/>
      <c r="K9" s="212"/>
      <c r="L9" s="216"/>
      <c r="M9" s="216"/>
      <c r="N9" s="153"/>
      <c r="O9" s="146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201">
        <f t="shared" ref="AK9:AM13" si="0">IFERROR((AK30+AK54+AK78+AK102+AK126+AK150+AK174+AK198+AK222+AK246+AK270+AK294+AK318+AK342+AK366+AK390+AK414+AK438+AK462+AK486+AK510),"")</f>
        <v>228</v>
      </c>
      <c r="AL9" s="201">
        <f t="shared" si="0"/>
        <v>9</v>
      </c>
      <c r="AM9" s="201">
        <f t="shared" si="0"/>
        <v>66</v>
      </c>
      <c r="AN9" s="184">
        <f t="shared" ref="AN9:AN12" si="1">IFERROR(ROUND(AM9/AK9,3),"")</f>
        <v>0.28899999999999998</v>
      </c>
      <c r="AO9" s="255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201">
        <f t="shared" si="0"/>
        <v>210</v>
      </c>
      <c r="AL10" s="201">
        <f t="shared" si="0"/>
        <v>27</v>
      </c>
      <c r="AM10" s="201">
        <f t="shared" si="0"/>
        <v>75</v>
      </c>
      <c r="AN10" s="184">
        <f t="shared" si="1"/>
        <v>0.35699999999999998</v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201">
        <f t="shared" si="0"/>
        <v>210</v>
      </c>
      <c r="AL11" s="201">
        <f t="shared" si="0"/>
        <v>27</v>
      </c>
      <c r="AM11" s="201">
        <f t="shared" si="0"/>
        <v>59</v>
      </c>
      <c r="AN11" s="184">
        <f t="shared" si="1"/>
        <v>0.28100000000000003</v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201">
        <f t="shared" si="0"/>
        <v>195</v>
      </c>
      <c r="AL12" s="201">
        <f t="shared" si="0"/>
        <v>42</v>
      </c>
      <c r="AM12" s="201">
        <f t="shared" si="0"/>
        <v>55</v>
      </c>
      <c r="AN12" s="184">
        <f t="shared" si="1"/>
        <v>0.28199999999999997</v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204" t="str">
        <f t="shared" si="0"/>
        <v/>
      </c>
      <c r="AM13" s="204" t="str">
        <f t="shared" si="0"/>
        <v/>
      </c>
      <c r="AN13" s="202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99">
        <f>IFERROR((AK36+AK60+AK84+AK108+AK132+AK156+AK180+AK204+AK228+AK252+AK276+AK300+AK324+AK348+AK372+AK396+AK420+AK444+AK468+AK492+AK516),"")</f>
        <v>184</v>
      </c>
      <c r="AL14" s="199">
        <f t="shared" ref="AL14:AM15" si="2">IFERROR((AL36+AL60+AL84+AL108+AL132+AL156+AL180+AL204+AL228+AL252+AL276+AL300+AL324+AL348+AL372+AL396+AL420+AL444+AL468+AL492+AL516),"")</f>
        <v>53</v>
      </c>
      <c r="AM14" s="199">
        <f t="shared" si="2"/>
        <v>77</v>
      </c>
      <c r="AN14" s="200">
        <f>IFERROR(ROUND(AM14/AK14,3),"")</f>
        <v>0.41799999999999998</v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201">
        <f>IFERROR((AK37+AK61+AK85+AK109+AK133+AK157+AK181+AK205+AK229+AK253+AK277+AK301+AK325+AK349+AK373+AK397+AK421+AK445+AK469+AK493+AK517),"")</f>
        <v>182</v>
      </c>
      <c r="AL15" s="201">
        <f t="shared" si="2"/>
        <v>55</v>
      </c>
      <c r="AM15" s="201">
        <f t="shared" si="2"/>
        <v>77</v>
      </c>
      <c r="AN15" s="184">
        <f t="shared" ref="AN15:AN17" si="3">IFERROR(ROUND(AM15/AK15,3),"")</f>
        <v>0.42299999999999999</v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201" t="str">
        <f t="shared" ref="AK16:AM17" si="4">IFERROR((AK38+AK62+AK86+AK110+AK134+AK158+AK182+AK206+AK230+AK254+AK278+AK302+AK326+AK350+AK374+AK398+AK422+AK446+AK470+AK494+AK518),"")</f>
        <v/>
      </c>
      <c r="AL16" s="201" t="str">
        <f t="shared" si="4"/>
        <v/>
      </c>
      <c r="AM16" s="201" t="str">
        <f t="shared" si="4"/>
        <v/>
      </c>
      <c r="AN16" s="184" t="str">
        <f t="shared" si="3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204" t="str">
        <f t="shared" si="4"/>
        <v/>
      </c>
      <c r="AL17" s="204" t="str">
        <f t="shared" si="4"/>
        <v/>
      </c>
      <c r="AM17" s="204" t="str">
        <f t="shared" si="4"/>
        <v/>
      </c>
      <c r="AN17" s="202" t="str">
        <f t="shared" si="3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99">
        <f>IFERROR((AK41+AK65+AK89+AK113+AK137+AK161+AK185+AK209+AK233+AK257+AK281+AK305+AK329+AK353+AK377+AK401+AK425+AK449+AK473+AK497+AK521),"")</f>
        <v>208</v>
      </c>
      <c r="AL18" s="199">
        <f t="shared" ref="AL18:AM18" si="5">IFERROR((AL41+AL65+AL89+AL113+AL137+AL161+AL185+AL209+AL233+AL257+AL281+AL305+AL329+AL353+AL377+AL401+AL425+AL449+AL473+AL497+AL521),"")</f>
        <v>29</v>
      </c>
      <c r="AM18" s="199">
        <f t="shared" si="5"/>
        <v>104</v>
      </c>
      <c r="AN18" s="200">
        <f>IFERROR(ROUND(AM18/AK18,3),"")</f>
        <v>0.5</v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201" t="str">
        <f t="shared" ref="AK19:AM21" si="6">IFERROR((AK42+AK66+AK90+AK114+AK138+AK162+AK186+AK210+AK234+AK258+AK282+AK306+AK330+AK354+AK378+AK402+AK426+AK450+AK474+AK498+AK522),"")</f>
        <v/>
      </c>
      <c r="AL19" s="201" t="str">
        <f t="shared" si="6"/>
        <v/>
      </c>
      <c r="AM19" s="201" t="str">
        <f t="shared" si="6"/>
        <v/>
      </c>
      <c r="AN19" s="184" t="str">
        <f t="shared" ref="AN19:AN21" si="7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201" t="str">
        <f t="shared" si="6"/>
        <v/>
      </c>
      <c r="AL20" s="201" t="str">
        <f t="shared" si="6"/>
        <v/>
      </c>
      <c r="AM20" s="201" t="str">
        <f t="shared" si="6"/>
        <v/>
      </c>
      <c r="AN20" s="184" t="str">
        <f t="shared" si="7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206" t="str">
        <f t="shared" si="6"/>
        <v/>
      </c>
      <c r="AL21" s="206" t="str">
        <f t="shared" si="6"/>
        <v/>
      </c>
      <c r="AM21" s="206" t="str">
        <f t="shared" si="6"/>
        <v/>
      </c>
      <c r="AN21" s="186" t="str">
        <f t="shared" si="7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191"/>
      <c r="P22" s="191"/>
      <c r="Q22" s="191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>
        <f>YEAR(F6)</f>
        <v>2025</v>
      </c>
      <c r="G23" s="66">
        <f>MONTH(F6)</f>
        <v>6</v>
      </c>
      <c r="H23" s="66"/>
      <c r="I23" s="77">
        <f>DATE(F23,G23,1)</f>
        <v>45809</v>
      </c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</row>
    <row r="24" spans="1:44" ht="13.5" customHeight="1" x14ac:dyDescent="0.15">
      <c r="B24" s="239"/>
      <c r="C24" s="240"/>
      <c r="D24" s="241"/>
      <c r="E24" s="79" t="s">
        <v>51</v>
      </c>
      <c r="F24" s="218">
        <f>F25</f>
        <v>45809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>
        <f>DATE($F23,$G23,1)</f>
        <v>45809</v>
      </c>
      <c r="G25" s="82">
        <f>F25+1</f>
        <v>45810</v>
      </c>
      <c r="H25" s="82">
        <f t="shared" ref="H25:AJ25" si="8">G25+1</f>
        <v>45811</v>
      </c>
      <c r="I25" s="82">
        <f t="shared" si="8"/>
        <v>45812</v>
      </c>
      <c r="J25" s="82">
        <f t="shared" si="8"/>
        <v>45813</v>
      </c>
      <c r="K25" s="82">
        <f t="shared" si="8"/>
        <v>45814</v>
      </c>
      <c r="L25" s="82">
        <f t="shared" si="8"/>
        <v>45815</v>
      </c>
      <c r="M25" s="82">
        <f t="shared" si="8"/>
        <v>45816</v>
      </c>
      <c r="N25" s="82">
        <f t="shared" si="8"/>
        <v>45817</v>
      </c>
      <c r="O25" s="82">
        <f t="shared" si="8"/>
        <v>45818</v>
      </c>
      <c r="P25" s="82">
        <f t="shared" si="8"/>
        <v>45819</v>
      </c>
      <c r="Q25" s="82">
        <f t="shared" si="8"/>
        <v>45820</v>
      </c>
      <c r="R25" s="82">
        <f t="shared" si="8"/>
        <v>45821</v>
      </c>
      <c r="S25" s="82">
        <f t="shared" si="8"/>
        <v>45822</v>
      </c>
      <c r="T25" s="82">
        <f t="shared" si="8"/>
        <v>45823</v>
      </c>
      <c r="U25" s="82">
        <f t="shared" si="8"/>
        <v>45824</v>
      </c>
      <c r="V25" s="82">
        <f t="shared" si="8"/>
        <v>45825</v>
      </c>
      <c r="W25" s="82">
        <f t="shared" si="8"/>
        <v>45826</v>
      </c>
      <c r="X25" s="82">
        <f t="shared" si="8"/>
        <v>45827</v>
      </c>
      <c r="Y25" s="82">
        <f t="shared" si="8"/>
        <v>45828</v>
      </c>
      <c r="Z25" s="82">
        <f t="shared" si="8"/>
        <v>45829</v>
      </c>
      <c r="AA25" s="82">
        <f t="shared" si="8"/>
        <v>45830</v>
      </c>
      <c r="AB25" s="82">
        <f t="shared" si="8"/>
        <v>45831</v>
      </c>
      <c r="AC25" s="82">
        <f t="shared" si="8"/>
        <v>45832</v>
      </c>
      <c r="AD25" s="82">
        <f t="shared" si="8"/>
        <v>45833</v>
      </c>
      <c r="AE25" s="82">
        <f t="shared" si="8"/>
        <v>45834</v>
      </c>
      <c r="AF25" s="82">
        <f t="shared" si="8"/>
        <v>45835</v>
      </c>
      <c r="AG25" s="82">
        <f t="shared" si="8"/>
        <v>45836</v>
      </c>
      <c r="AH25" s="82">
        <f t="shared" si="8"/>
        <v>45837</v>
      </c>
      <c r="AI25" s="82">
        <f t="shared" si="8"/>
        <v>45838</v>
      </c>
      <c r="AJ25" s="129">
        <f t="shared" si="8"/>
        <v>45839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str">
        <f>IF(F25&gt;=F6,F25,"")</f>
        <v/>
      </c>
      <c r="G26" s="84" t="str">
        <f t="shared" ref="G26:AH26" si="9">IF(G25&lt;$F6,"",IF(F25=EOMONTH(DATE($F23,$G23,1),0),"",IF(F25="","",F25+1)))</f>
        <v/>
      </c>
      <c r="H26" s="84">
        <f t="shared" si="9"/>
        <v>45811</v>
      </c>
      <c r="I26" s="84">
        <f t="shared" si="9"/>
        <v>45812</v>
      </c>
      <c r="J26" s="84">
        <f t="shared" si="9"/>
        <v>45813</v>
      </c>
      <c r="K26" s="84">
        <f t="shared" si="9"/>
        <v>45814</v>
      </c>
      <c r="L26" s="84">
        <f t="shared" si="9"/>
        <v>45815</v>
      </c>
      <c r="M26" s="84">
        <f t="shared" si="9"/>
        <v>45816</v>
      </c>
      <c r="N26" s="84">
        <f t="shared" si="9"/>
        <v>45817</v>
      </c>
      <c r="O26" s="84">
        <f t="shared" si="9"/>
        <v>45818</v>
      </c>
      <c r="P26" s="84">
        <f t="shared" si="9"/>
        <v>45819</v>
      </c>
      <c r="Q26" s="84">
        <f t="shared" si="9"/>
        <v>45820</v>
      </c>
      <c r="R26" s="84">
        <f t="shared" si="9"/>
        <v>45821</v>
      </c>
      <c r="S26" s="84">
        <f t="shared" si="9"/>
        <v>45822</v>
      </c>
      <c r="T26" s="84">
        <f t="shared" si="9"/>
        <v>45823</v>
      </c>
      <c r="U26" s="84">
        <f t="shared" si="9"/>
        <v>45824</v>
      </c>
      <c r="V26" s="84">
        <f t="shared" si="9"/>
        <v>45825</v>
      </c>
      <c r="W26" s="84">
        <f t="shared" si="9"/>
        <v>45826</v>
      </c>
      <c r="X26" s="84">
        <f t="shared" si="9"/>
        <v>45827</v>
      </c>
      <c r="Y26" s="84">
        <f t="shared" si="9"/>
        <v>45828</v>
      </c>
      <c r="Z26" s="84">
        <f t="shared" si="9"/>
        <v>45829</v>
      </c>
      <c r="AA26" s="84">
        <f t="shared" si="9"/>
        <v>45830</v>
      </c>
      <c r="AB26" s="84">
        <f t="shared" si="9"/>
        <v>45831</v>
      </c>
      <c r="AC26" s="84">
        <f t="shared" si="9"/>
        <v>45832</v>
      </c>
      <c r="AD26" s="84">
        <f t="shared" si="9"/>
        <v>45833</v>
      </c>
      <c r="AE26" s="84">
        <f t="shared" si="9"/>
        <v>45834</v>
      </c>
      <c r="AF26" s="84">
        <f t="shared" si="9"/>
        <v>45835</v>
      </c>
      <c r="AG26" s="84">
        <f t="shared" si="9"/>
        <v>45836</v>
      </c>
      <c r="AH26" s="84">
        <f t="shared" si="9"/>
        <v>45837</v>
      </c>
      <c r="AI26" s="84">
        <f>IF(AI25&lt;$F6,"",IF(AH25=EOMONTH(DATE($F23,$G23,1),0),"",IF(AH26="","",AH26+1)))</f>
        <v>45838</v>
      </c>
      <c r="AJ26" s="130" t="str">
        <f>IF(AJ25&lt;$F6,"",IF(AI26=EOMONTH(DATE($F23,$G23,1),0),"",IF(AI26="","",AI26+1)))</f>
        <v/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0">IFERROR(TEXT(WEEKDAY(+G26),"aaa"),"")</f>
        <v/>
      </c>
      <c r="H27" s="111" t="str">
        <f t="shared" si="10"/>
        <v>火</v>
      </c>
      <c r="I27" s="111" t="str">
        <f t="shared" si="10"/>
        <v>水</v>
      </c>
      <c r="J27" s="111" t="str">
        <f t="shared" si="10"/>
        <v>木</v>
      </c>
      <c r="K27" s="111" t="str">
        <f>IFERROR(TEXT(WEEKDAY(+K26),"aaa"),"")</f>
        <v>金</v>
      </c>
      <c r="L27" s="111" t="str">
        <f t="shared" si="10"/>
        <v>土</v>
      </c>
      <c r="M27" s="111" t="str">
        <f t="shared" si="10"/>
        <v>日</v>
      </c>
      <c r="N27" s="111" t="str">
        <f t="shared" si="10"/>
        <v>月</v>
      </c>
      <c r="O27" s="111" t="str">
        <f t="shared" si="10"/>
        <v>火</v>
      </c>
      <c r="P27" s="111" t="str">
        <f t="shared" si="10"/>
        <v>水</v>
      </c>
      <c r="Q27" s="111" t="str">
        <f t="shared" si="10"/>
        <v>木</v>
      </c>
      <c r="R27" s="111" t="str">
        <f t="shared" si="10"/>
        <v>金</v>
      </c>
      <c r="S27" s="111" t="str">
        <f t="shared" si="10"/>
        <v>土</v>
      </c>
      <c r="T27" s="111" t="str">
        <f t="shared" si="10"/>
        <v>日</v>
      </c>
      <c r="U27" s="111" t="str">
        <f t="shared" si="10"/>
        <v>月</v>
      </c>
      <c r="V27" s="111" t="str">
        <f t="shared" si="10"/>
        <v>火</v>
      </c>
      <c r="W27" s="111" t="str">
        <f t="shared" si="10"/>
        <v>水</v>
      </c>
      <c r="X27" s="111" t="str">
        <f t="shared" si="10"/>
        <v>木</v>
      </c>
      <c r="Y27" s="111" t="str">
        <f t="shared" si="10"/>
        <v>金</v>
      </c>
      <c r="Z27" s="111" t="str">
        <f t="shared" si="10"/>
        <v>土</v>
      </c>
      <c r="AA27" s="111" t="str">
        <f t="shared" si="10"/>
        <v>日</v>
      </c>
      <c r="AB27" s="111" t="str">
        <f t="shared" si="10"/>
        <v>月</v>
      </c>
      <c r="AC27" s="111" t="str">
        <f t="shared" si="10"/>
        <v>火</v>
      </c>
      <c r="AD27" s="111" t="str">
        <f t="shared" si="10"/>
        <v>水</v>
      </c>
      <c r="AE27" s="111" t="str">
        <f t="shared" si="10"/>
        <v>木</v>
      </c>
      <c r="AF27" s="111" t="str">
        <f t="shared" si="10"/>
        <v>金</v>
      </c>
      <c r="AG27" s="111" t="str">
        <f t="shared" si="10"/>
        <v>土</v>
      </c>
      <c r="AH27" s="111" t="str">
        <f t="shared" si="10"/>
        <v>日</v>
      </c>
      <c r="AI27" s="111" t="str">
        <f t="shared" si="10"/>
        <v>月</v>
      </c>
      <c r="AJ27" s="131" t="str">
        <f t="shared" si="10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 t="s">
        <v>21</v>
      </c>
      <c r="H28" s="48" t="s">
        <v>21</v>
      </c>
      <c r="I28" s="48" t="s">
        <v>21</v>
      </c>
      <c r="J28" s="48" t="s">
        <v>21</v>
      </c>
      <c r="K28" s="48" t="s">
        <v>21</v>
      </c>
      <c r="L28" s="48" t="s">
        <v>21</v>
      </c>
      <c r="M28" s="48" t="s">
        <v>21</v>
      </c>
      <c r="N28" s="48" t="s">
        <v>21</v>
      </c>
      <c r="O28" s="48" t="s">
        <v>21</v>
      </c>
      <c r="P28" s="48" t="s">
        <v>21</v>
      </c>
      <c r="Q28" s="48" t="s">
        <v>21</v>
      </c>
      <c r="R28" s="48" t="s">
        <v>21</v>
      </c>
      <c r="S28" s="48" t="s">
        <v>21</v>
      </c>
      <c r="T28" s="48" t="s">
        <v>21</v>
      </c>
      <c r="U28" s="48" t="s">
        <v>21</v>
      </c>
      <c r="V28" s="48" t="s">
        <v>21</v>
      </c>
      <c r="W28" s="48" t="s">
        <v>21</v>
      </c>
      <c r="X28" s="48" t="s">
        <v>21</v>
      </c>
      <c r="Y28" s="48" t="s">
        <v>21</v>
      </c>
      <c r="Z28" s="48" t="s">
        <v>21</v>
      </c>
      <c r="AA28" s="48" t="s">
        <v>21</v>
      </c>
      <c r="AB28" s="48" t="s">
        <v>21</v>
      </c>
      <c r="AC28" s="48" t="s">
        <v>21</v>
      </c>
      <c r="AD28" s="48" t="s">
        <v>21</v>
      </c>
      <c r="AE28" s="48" t="s">
        <v>21</v>
      </c>
      <c r="AF28" s="48" t="s">
        <v>21</v>
      </c>
      <c r="AG28" s="48" t="s">
        <v>21</v>
      </c>
      <c r="AH28" s="48" t="s">
        <v>21</v>
      </c>
      <c r="AI28" s="48" t="s">
        <v>21</v>
      </c>
      <c r="AJ28" s="48"/>
      <c r="AK28" s="189" t="s">
        <v>13</v>
      </c>
      <c r="AL28" s="189" t="s">
        <v>14</v>
      </c>
      <c r="AM28" s="189" t="s">
        <v>36</v>
      </c>
      <c r="AN28" s="188" t="s">
        <v>37</v>
      </c>
      <c r="AO28" s="189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 t="s">
        <v>15</v>
      </c>
      <c r="I29" s="66"/>
      <c r="J29" s="66"/>
      <c r="K29" s="18"/>
      <c r="L29" s="18"/>
      <c r="M29" s="18" t="s">
        <v>2</v>
      </c>
      <c r="N29" s="18" t="s">
        <v>2</v>
      </c>
      <c r="O29" s="18"/>
      <c r="P29" s="18"/>
      <c r="Q29" s="18"/>
      <c r="R29" s="18"/>
      <c r="S29" s="18"/>
      <c r="T29" s="18" t="s">
        <v>2</v>
      </c>
      <c r="U29" s="18" t="s">
        <v>2</v>
      </c>
      <c r="V29" s="18"/>
      <c r="W29" s="18"/>
      <c r="X29" s="18"/>
      <c r="Y29" s="18"/>
      <c r="Z29" s="18"/>
      <c r="AA29" s="18" t="s">
        <v>2</v>
      </c>
      <c r="AB29" s="18" t="s">
        <v>2</v>
      </c>
      <c r="AC29" s="18"/>
      <c r="AD29" s="18"/>
      <c r="AE29" s="18"/>
      <c r="AF29" s="18"/>
      <c r="AG29" s="18"/>
      <c r="AH29" s="18" t="s">
        <v>2</v>
      </c>
      <c r="AI29" s="29" t="s">
        <v>2</v>
      </c>
      <c r="AJ29" s="29"/>
      <c r="AK29" s="13">
        <f>IF(D29="","",COUNT($F$26:$AJ$26)-AL29)</f>
        <v>28</v>
      </c>
      <c r="AL29" s="32">
        <f>IF(D29="","",AQ29+AR29)</f>
        <v>0</v>
      </c>
      <c r="AM29" s="32">
        <f t="shared" ref="AM29:AM33" si="11">IF(D29="","",COUNTIF(F29:AJ29,"休"))</f>
        <v>8</v>
      </c>
      <c r="AN29" s="143">
        <f t="shared" ref="AN29:AN34" si="12">IF(D29="","",IFERROR(ROUND(AM29/AK29,3),""))</f>
        <v>0.28599999999999998</v>
      </c>
      <c r="AO29" s="251">
        <f>ROUND(AVERAGE(AN29:AN44),3)</f>
        <v>0.28799999999999998</v>
      </c>
      <c r="AQ29" s="190">
        <f t="shared" ref="AQ29:AQ31" si="13">IF(D29="","",COUNTIF(F29:AJ29,"－"))</f>
        <v>0</v>
      </c>
      <c r="AR29" s="190">
        <f t="shared" ref="AR29:AR32" si="14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 t="s">
        <v>15</v>
      </c>
      <c r="I30" s="66"/>
      <c r="J30" s="66"/>
      <c r="K30" s="87" t="s">
        <v>2</v>
      </c>
      <c r="L30" s="87" t="s">
        <v>2</v>
      </c>
      <c r="M30" s="87"/>
      <c r="N30" s="87"/>
      <c r="O30" s="87"/>
      <c r="P30" s="87"/>
      <c r="Q30" s="87"/>
      <c r="R30" s="87" t="s">
        <v>2</v>
      </c>
      <c r="S30" s="87" t="s">
        <v>2</v>
      </c>
      <c r="T30" s="87"/>
      <c r="U30" s="87"/>
      <c r="V30" s="87"/>
      <c r="W30" s="87"/>
      <c r="X30" s="87"/>
      <c r="Y30" s="87" t="s">
        <v>2</v>
      </c>
      <c r="Z30" s="87" t="s">
        <v>2</v>
      </c>
      <c r="AA30" s="87"/>
      <c r="AB30" s="87"/>
      <c r="AC30" s="87"/>
      <c r="AD30" s="87"/>
      <c r="AE30" s="87"/>
      <c r="AF30" s="87" t="s">
        <v>2</v>
      </c>
      <c r="AG30" s="87" t="s">
        <v>2</v>
      </c>
      <c r="AH30" s="87"/>
      <c r="AI30" s="25"/>
      <c r="AJ30" s="25"/>
      <c r="AK30" s="13">
        <f>IF(D30="","",COUNT($F$26:$AJ$26)-AL30)</f>
        <v>28</v>
      </c>
      <c r="AL30" s="3">
        <f t="shared" ref="AL30:AL33" si="15">IF(D30="","",AQ30+AR30)</f>
        <v>0</v>
      </c>
      <c r="AM30" s="3">
        <f t="shared" si="11"/>
        <v>8</v>
      </c>
      <c r="AN30" s="179">
        <f t="shared" si="12"/>
        <v>0.28599999999999998</v>
      </c>
      <c r="AO30" s="252"/>
      <c r="AQ30" s="190">
        <f t="shared" si="13"/>
        <v>0</v>
      </c>
      <c r="AR30" s="190">
        <f t="shared" si="14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 t="s">
        <v>39</v>
      </c>
      <c r="I31" s="87" t="s">
        <v>39</v>
      </c>
      <c r="J31" s="87" t="s">
        <v>39</v>
      </c>
      <c r="K31" s="87" t="s">
        <v>39</v>
      </c>
      <c r="L31" s="87" t="s">
        <v>39</v>
      </c>
      <c r="M31" s="87" t="s">
        <v>39</v>
      </c>
      <c r="N31" s="87" t="s">
        <v>39</v>
      </c>
      <c r="O31" s="87" t="s">
        <v>39</v>
      </c>
      <c r="P31" s="87" t="s">
        <v>39</v>
      </c>
      <c r="Q31" s="87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15</v>
      </c>
      <c r="AA31" s="87"/>
      <c r="AB31" s="87"/>
      <c r="AC31" s="87" t="s">
        <v>2</v>
      </c>
      <c r="AD31" s="87" t="s">
        <v>2</v>
      </c>
      <c r="AE31" s="87"/>
      <c r="AF31" s="87"/>
      <c r="AG31" s="87" t="s">
        <v>2</v>
      </c>
      <c r="AH31" s="25"/>
      <c r="AI31" s="25"/>
      <c r="AJ31" s="25"/>
      <c r="AK31" s="13">
        <f t="shared" ref="AK31:AK33" si="16">IF(D31="","",COUNT($F$26:$AJ$26)-AL31)</f>
        <v>10</v>
      </c>
      <c r="AL31" s="3">
        <f t="shared" si="15"/>
        <v>18</v>
      </c>
      <c r="AM31" s="3">
        <f t="shared" si="11"/>
        <v>3</v>
      </c>
      <c r="AN31" s="179">
        <f t="shared" si="12"/>
        <v>0.3</v>
      </c>
      <c r="AO31" s="252"/>
      <c r="AQ31" s="190">
        <f t="shared" si="13"/>
        <v>18</v>
      </c>
      <c r="AR31" s="190">
        <f t="shared" si="14"/>
        <v>0</v>
      </c>
    </row>
    <row r="32" spans="1:44" x14ac:dyDescent="0.15">
      <c r="B32" s="232"/>
      <c r="C32" s="235"/>
      <c r="D32" s="19" t="s">
        <v>61</v>
      </c>
      <c r="E32" s="192"/>
      <c r="F32" s="20"/>
      <c r="G32" s="87"/>
      <c r="H32" s="87" t="s">
        <v>39</v>
      </c>
      <c r="I32" s="87" t="s">
        <v>39</v>
      </c>
      <c r="J32" s="87" t="s">
        <v>39</v>
      </c>
      <c r="K32" s="87" t="s">
        <v>39</v>
      </c>
      <c r="L32" s="87" t="s">
        <v>39</v>
      </c>
      <c r="M32" s="87" t="s">
        <v>39</v>
      </c>
      <c r="N32" s="87" t="s">
        <v>39</v>
      </c>
      <c r="O32" s="87" t="s">
        <v>39</v>
      </c>
      <c r="P32" s="87" t="s">
        <v>39</v>
      </c>
      <c r="Q32" s="87" t="s">
        <v>39</v>
      </c>
      <c r="R32" s="87" t="s">
        <v>39</v>
      </c>
      <c r="S32" s="87" t="s">
        <v>39</v>
      </c>
      <c r="T32" s="87" t="s">
        <v>39</v>
      </c>
      <c r="U32" s="87" t="s">
        <v>39</v>
      </c>
      <c r="V32" s="87" t="s">
        <v>39</v>
      </c>
      <c r="W32" s="87" t="s">
        <v>39</v>
      </c>
      <c r="X32" s="87" t="s">
        <v>39</v>
      </c>
      <c r="Y32" s="87" t="s">
        <v>15</v>
      </c>
      <c r="Z32" s="87"/>
      <c r="AA32" s="87"/>
      <c r="AB32" s="87" t="s">
        <v>2</v>
      </c>
      <c r="AC32" s="87"/>
      <c r="AD32" s="87"/>
      <c r="AE32" s="87" t="s">
        <v>2</v>
      </c>
      <c r="AF32" s="87"/>
      <c r="AG32" s="87"/>
      <c r="AH32" s="25"/>
      <c r="AI32" s="25" t="s">
        <v>2</v>
      </c>
      <c r="AJ32" s="25"/>
      <c r="AK32" s="13">
        <f t="shared" si="16"/>
        <v>11</v>
      </c>
      <c r="AL32" s="3">
        <f>IF(D32="","",AQ32+AR32)</f>
        <v>17</v>
      </c>
      <c r="AM32" s="3">
        <f t="shared" si="11"/>
        <v>3</v>
      </c>
      <c r="AN32" s="179">
        <f t="shared" si="12"/>
        <v>0.27300000000000002</v>
      </c>
      <c r="AO32" s="252"/>
      <c r="AQ32" s="190">
        <f>IF(D32="","",COUNTIF(F32:AJ32,"－"))</f>
        <v>17</v>
      </c>
      <c r="AR32" s="190">
        <f t="shared" si="14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 t="s">
        <v>39</v>
      </c>
      <c r="I33" s="87" t="s">
        <v>39</v>
      </c>
      <c r="J33" s="87" t="s">
        <v>39</v>
      </c>
      <c r="K33" s="87" t="s">
        <v>39</v>
      </c>
      <c r="L33" s="87" t="s">
        <v>39</v>
      </c>
      <c r="M33" s="87" t="s">
        <v>39</v>
      </c>
      <c r="N33" s="87" t="s">
        <v>39</v>
      </c>
      <c r="O33" s="87" t="s">
        <v>39</v>
      </c>
      <c r="P33" s="87" t="s">
        <v>39</v>
      </c>
      <c r="Q33" s="87" t="s">
        <v>39</v>
      </c>
      <c r="R33" s="87" t="s">
        <v>39</v>
      </c>
      <c r="S33" s="87" t="s">
        <v>39</v>
      </c>
      <c r="T33" s="87" t="s">
        <v>39</v>
      </c>
      <c r="U33" s="87" t="s">
        <v>39</v>
      </c>
      <c r="V33" s="87" t="s">
        <v>39</v>
      </c>
      <c r="W33" s="87" t="s">
        <v>39</v>
      </c>
      <c r="X33" s="87" t="s">
        <v>39</v>
      </c>
      <c r="Y33" s="87" t="s">
        <v>39</v>
      </c>
      <c r="Z33" s="87" t="s">
        <v>39</v>
      </c>
      <c r="AA33" s="87" t="s">
        <v>39</v>
      </c>
      <c r="AB33" s="87" t="s">
        <v>39</v>
      </c>
      <c r="AC33" s="87" t="s">
        <v>39</v>
      </c>
      <c r="AD33" s="87" t="s">
        <v>39</v>
      </c>
      <c r="AE33" s="87" t="s">
        <v>39</v>
      </c>
      <c r="AF33" s="87" t="s">
        <v>39</v>
      </c>
      <c r="AG33" s="87" t="s">
        <v>39</v>
      </c>
      <c r="AH33" s="87" t="s">
        <v>39</v>
      </c>
      <c r="AI33" s="87" t="s">
        <v>39</v>
      </c>
      <c r="AJ33" s="87"/>
      <c r="AK33" s="13">
        <f t="shared" si="16"/>
        <v>0</v>
      </c>
      <c r="AL33" s="3">
        <f t="shared" si="15"/>
        <v>28</v>
      </c>
      <c r="AM33" s="3">
        <f t="shared" si="11"/>
        <v>0</v>
      </c>
      <c r="AN33" s="179" t="str">
        <f>IF(D33="","",IFERROR(ROUND(AM33/AK33,3),""))</f>
        <v/>
      </c>
      <c r="AO33" s="252"/>
      <c r="AQ33" s="190">
        <f>IF(D33="","",COUNTIF(F33:AJ33,"－"))</f>
        <v>28</v>
      </c>
      <c r="AR33" s="190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12"/>
        <v/>
      </c>
      <c r="AO34" s="252"/>
      <c r="AQ34" s="190" t="str">
        <f>IF(D34="","",COUNTIF(F34:AJ34,"－"))</f>
        <v/>
      </c>
      <c r="AR34" s="190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 t="s">
        <v>21</v>
      </c>
      <c r="H35" s="48" t="s">
        <v>21</v>
      </c>
      <c r="I35" s="48" t="s">
        <v>21</v>
      </c>
      <c r="J35" s="48" t="s">
        <v>21</v>
      </c>
      <c r="K35" s="48" t="s">
        <v>21</v>
      </c>
      <c r="L35" s="48" t="s">
        <v>21</v>
      </c>
      <c r="M35" s="48" t="s">
        <v>21</v>
      </c>
      <c r="N35" s="48" t="s">
        <v>21</v>
      </c>
      <c r="O35" s="48" t="s">
        <v>21</v>
      </c>
      <c r="P35" s="48" t="s">
        <v>21</v>
      </c>
      <c r="Q35" s="48" t="s">
        <v>21</v>
      </c>
      <c r="R35" s="48" t="s">
        <v>21</v>
      </c>
      <c r="S35" s="48" t="s">
        <v>21</v>
      </c>
      <c r="T35" s="48" t="s">
        <v>21</v>
      </c>
      <c r="U35" s="48" t="s">
        <v>21</v>
      </c>
      <c r="V35" s="48" t="s">
        <v>21</v>
      </c>
      <c r="W35" s="48" t="s">
        <v>21</v>
      </c>
      <c r="X35" s="48" t="s">
        <v>21</v>
      </c>
      <c r="Y35" s="48" t="s">
        <v>21</v>
      </c>
      <c r="Z35" s="48" t="s">
        <v>21</v>
      </c>
      <c r="AA35" s="48" t="s">
        <v>21</v>
      </c>
      <c r="AB35" s="48" t="s">
        <v>21</v>
      </c>
      <c r="AC35" s="48" t="s">
        <v>21</v>
      </c>
      <c r="AD35" s="48" t="s">
        <v>21</v>
      </c>
      <c r="AE35" s="48" t="s">
        <v>21</v>
      </c>
      <c r="AF35" s="48" t="s">
        <v>21</v>
      </c>
      <c r="AG35" s="50" t="s">
        <v>21</v>
      </c>
      <c r="AH35" s="50" t="s">
        <v>21</v>
      </c>
      <c r="AI35" s="50" t="s">
        <v>21</v>
      </c>
      <c r="AJ35" s="50" t="s">
        <v>21</v>
      </c>
      <c r="AK35" s="17"/>
      <c r="AL35" s="190"/>
      <c r="AM35" s="198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 t="s">
        <v>39</v>
      </c>
      <c r="I36" s="18" t="s">
        <v>39</v>
      </c>
      <c r="J36" s="18" t="s">
        <v>39</v>
      </c>
      <c r="K36" s="18" t="s">
        <v>39</v>
      </c>
      <c r="L36" s="18" t="s">
        <v>39</v>
      </c>
      <c r="M36" s="18" t="s">
        <v>39</v>
      </c>
      <c r="N36" s="18" t="s">
        <v>39</v>
      </c>
      <c r="O36" s="18" t="s">
        <v>39</v>
      </c>
      <c r="P36" s="18" t="s">
        <v>39</v>
      </c>
      <c r="Q36" s="18" t="s">
        <v>39</v>
      </c>
      <c r="R36" s="18" t="s">
        <v>39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15</v>
      </c>
      <c r="AD36" s="18"/>
      <c r="AE36" s="18"/>
      <c r="AF36" s="18"/>
      <c r="AG36" s="18" t="s">
        <v>2</v>
      </c>
      <c r="AH36" s="29" t="s">
        <v>2</v>
      </c>
      <c r="AI36" s="29" t="s">
        <v>2</v>
      </c>
      <c r="AJ36" s="25"/>
      <c r="AK36" s="13">
        <f>IF(D36="","",COUNT($F$26:$AJ$26)-AL36)</f>
        <v>7</v>
      </c>
      <c r="AL36" s="32">
        <f>IF(D36="","",AQ36+AR36)</f>
        <v>21</v>
      </c>
      <c r="AM36" s="32">
        <f t="shared" ref="AM36:AM39" si="17">IF(D36="","",COUNTIF(F36:AJ36,"休"))</f>
        <v>3</v>
      </c>
      <c r="AN36" s="143">
        <f t="shared" ref="AN36:AN39" si="18">IF(D36="","",IFERROR(ROUND(AM36/AK36,3),""))</f>
        <v>0.42899999999999999</v>
      </c>
      <c r="AO36" s="252"/>
      <c r="AQ36" s="190">
        <f>+COUNTIF(F36:AI36,"－")</f>
        <v>21</v>
      </c>
      <c r="AR36" s="190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 t="s">
        <v>39</v>
      </c>
      <c r="I37" s="87" t="s">
        <v>39</v>
      </c>
      <c r="J37" s="87" t="s">
        <v>39</v>
      </c>
      <c r="K37" s="87" t="s">
        <v>39</v>
      </c>
      <c r="L37" s="87" t="s">
        <v>39</v>
      </c>
      <c r="M37" s="87" t="s">
        <v>39</v>
      </c>
      <c r="N37" s="87" t="s">
        <v>39</v>
      </c>
      <c r="O37" s="87" t="s">
        <v>39</v>
      </c>
      <c r="P37" s="87" t="s">
        <v>39</v>
      </c>
      <c r="Q37" s="87" t="s">
        <v>39</v>
      </c>
      <c r="R37" s="87" t="s">
        <v>39</v>
      </c>
      <c r="S37" s="87" t="s">
        <v>39</v>
      </c>
      <c r="T37" s="87" t="s">
        <v>39</v>
      </c>
      <c r="U37" s="87" t="s">
        <v>39</v>
      </c>
      <c r="V37" s="87" t="s">
        <v>39</v>
      </c>
      <c r="W37" s="87" t="s">
        <v>39</v>
      </c>
      <c r="X37" s="87" t="s">
        <v>39</v>
      </c>
      <c r="Y37" s="87" t="s">
        <v>39</v>
      </c>
      <c r="Z37" s="87" t="s">
        <v>39</v>
      </c>
      <c r="AA37" s="87" t="s">
        <v>39</v>
      </c>
      <c r="AB37" s="87" t="s">
        <v>39</v>
      </c>
      <c r="AC37" s="87" t="s">
        <v>39</v>
      </c>
      <c r="AD37" s="87" t="s">
        <v>39</v>
      </c>
      <c r="AE37" s="87" t="s">
        <v>39</v>
      </c>
      <c r="AF37" s="87" t="s">
        <v>15</v>
      </c>
      <c r="AG37" s="87"/>
      <c r="AH37" s="25"/>
      <c r="AI37" s="25"/>
      <c r="AJ37" s="25"/>
      <c r="AK37" s="13">
        <f>IF(D37="","",COUNT($F$26:$AJ$26)-AL37)</f>
        <v>4</v>
      </c>
      <c r="AL37" s="3">
        <f t="shared" ref="AL37:AL39" si="19">IF(D37="","",AQ37+AR37)</f>
        <v>24</v>
      </c>
      <c r="AM37" s="3">
        <f t="shared" si="17"/>
        <v>0</v>
      </c>
      <c r="AN37" s="179">
        <f t="shared" si="18"/>
        <v>0</v>
      </c>
      <c r="AO37" s="252"/>
      <c r="AQ37" s="190">
        <f>+COUNTIF(F37:AI37,"－")</f>
        <v>24</v>
      </c>
      <c r="AR37" s="190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0">IF(D38="","",COUNT($F$26:$AJ$26)-AL38)</f>
        <v/>
      </c>
      <c r="AL38" s="3" t="str">
        <f t="shared" si="19"/>
        <v/>
      </c>
      <c r="AM38" s="3" t="str">
        <f t="shared" si="17"/>
        <v/>
      </c>
      <c r="AN38" s="179" t="str">
        <f t="shared" si="18"/>
        <v/>
      </c>
      <c r="AO38" s="252"/>
      <c r="AQ38" s="190">
        <f>+COUNTIF(F38:AJ38,"－")</f>
        <v>0</v>
      </c>
      <c r="AR38" s="190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0"/>
        <v/>
      </c>
      <c r="AL39" s="32" t="str">
        <f t="shared" si="19"/>
        <v/>
      </c>
      <c r="AM39" s="3" t="str">
        <f t="shared" si="17"/>
        <v/>
      </c>
      <c r="AN39" s="179" t="str">
        <f t="shared" si="18"/>
        <v/>
      </c>
      <c r="AO39" s="252"/>
      <c r="AQ39" s="190">
        <f>+COUNTIF(F39:AJ39,"－")</f>
        <v>0</v>
      </c>
      <c r="AR39" s="190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 t="s">
        <v>21</v>
      </c>
      <c r="I40" s="48" t="s">
        <v>21</v>
      </c>
      <c r="J40" s="48" t="s">
        <v>21</v>
      </c>
      <c r="K40" s="48" t="s">
        <v>21</v>
      </c>
      <c r="L40" s="48" t="s">
        <v>21</v>
      </c>
      <c r="M40" s="48" t="s">
        <v>21</v>
      </c>
      <c r="N40" s="48" t="s">
        <v>21</v>
      </c>
      <c r="O40" s="48" t="s">
        <v>21</v>
      </c>
      <c r="P40" s="48" t="s">
        <v>21</v>
      </c>
      <c r="Q40" s="48" t="s">
        <v>21</v>
      </c>
      <c r="R40" s="48" t="s">
        <v>21</v>
      </c>
      <c r="S40" s="48" t="s">
        <v>21</v>
      </c>
      <c r="T40" s="48" t="s">
        <v>21</v>
      </c>
      <c r="U40" s="48" t="s">
        <v>21</v>
      </c>
      <c r="V40" s="48" t="s">
        <v>21</v>
      </c>
      <c r="W40" s="48" t="s">
        <v>21</v>
      </c>
      <c r="X40" s="48" t="s">
        <v>21</v>
      </c>
      <c r="Y40" s="48" t="s">
        <v>21</v>
      </c>
      <c r="Z40" s="48" t="s">
        <v>21</v>
      </c>
      <c r="AA40" s="48" t="s">
        <v>21</v>
      </c>
      <c r="AB40" s="48" t="s">
        <v>21</v>
      </c>
      <c r="AC40" s="48" t="s">
        <v>21</v>
      </c>
      <c r="AD40" s="48" t="s">
        <v>21</v>
      </c>
      <c r="AE40" s="48" t="s">
        <v>21</v>
      </c>
      <c r="AF40" s="48" t="s">
        <v>21</v>
      </c>
      <c r="AG40" s="50" t="s">
        <v>21</v>
      </c>
      <c r="AH40" s="50" t="s">
        <v>21</v>
      </c>
      <c r="AI40" s="50" t="s">
        <v>21</v>
      </c>
      <c r="AJ40" s="50" t="s">
        <v>21</v>
      </c>
      <c r="AK40" s="17"/>
      <c r="AL40" s="190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 t="s">
        <v>39</v>
      </c>
      <c r="I41" s="18" t="s">
        <v>39</v>
      </c>
      <c r="J41" s="18" t="s">
        <v>39</v>
      </c>
      <c r="K41" s="18" t="s">
        <v>39</v>
      </c>
      <c r="L41" s="18" t="s">
        <v>39</v>
      </c>
      <c r="M41" s="18" t="s">
        <v>39</v>
      </c>
      <c r="N41" s="18" t="s">
        <v>39</v>
      </c>
      <c r="O41" s="18" t="s">
        <v>39</v>
      </c>
      <c r="P41" s="18" t="s">
        <v>39</v>
      </c>
      <c r="Q41" s="18" t="s">
        <v>39</v>
      </c>
      <c r="R41" s="18" t="s">
        <v>39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15</v>
      </c>
      <c r="AB41" s="18" t="s">
        <v>2</v>
      </c>
      <c r="AC41" s="18"/>
      <c r="AD41" s="18" t="s">
        <v>2</v>
      </c>
      <c r="AE41" s="18"/>
      <c r="AF41" s="18" t="s">
        <v>2</v>
      </c>
      <c r="AG41" s="18"/>
      <c r="AH41" s="52" t="s">
        <v>2</v>
      </c>
      <c r="AI41" s="52"/>
      <c r="AJ41" s="52"/>
      <c r="AK41" s="13">
        <f>IF(D41="","",COUNT($F$26:$AJ$26)-AL41)</f>
        <v>9</v>
      </c>
      <c r="AL41" s="32">
        <f>IF(D41="","",AQ41+AR41)</f>
        <v>19</v>
      </c>
      <c r="AM41" s="32">
        <f t="shared" ref="AM41:AM44" si="21">IF(D41="","",COUNTIF(F41:AJ41,"休"))</f>
        <v>4</v>
      </c>
      <c r="AN41" s="143">
        <f t="shared" ref="AN41:AN44" si="22">IF(D41="","",IFERROR(ROUND(AM41/AK41,3),""))</f>
        <v>0.44400000000000001</v>
      </c>
      <c r="AO41" s="252"/>
      <c r="AQ41" s="190">
        <f>+COUNTIF(F41:AJ41,"－")</f>
        <v>19</v>
      </c>
      <c r="AR41" s="190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23">IF(D42="","",AQ42+AR42)</f>
        <v/>
      </c>
      <c r="AM42" s="3" t="str">
        <f t="shared" si="21"/>
        <v/>
      </c>
      <c r="AN42" s="179" t="str">
        <f t="shared" si="22"/>
        <v/>
      </c>
      <c r="AO42" s="252"/>
      <c r="AQ42" s="190">
        <f>+COUNTIF(F42:AJ42,"－")</f>
        <v>0</v>
      </c>
      <c r="AR42" s="190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24">IF(D43="","",COUNT($F$26:$AJ$26)-AL43)</f>
        <v/>
      </c>
      <c r="AL43" s="3" t="str">
        <f t="shared" si="23"/>
        <v/>
      </c>
      <c r="AM43" s="3" t="str">
        <f t="shared" si="21"/>
        <v/>
      </c>
      <c r="AN43" s="179" t="str">
        <f t="shared" si="22"/>
        <v/>
      </c>
      <c r="AO43" s="252"/>
      <c r="AQ43" s="190">
        <f>+COUNTIF(F43:AJ43,"－")</f>
        <v>0</v>
      </c>
      <c r="AR43" s="190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24"/>
        <v/>
      </c>
      <c r="AL44" s="57" t="str">
        <f t="shared" si="23"/>
        <v/>
      </c>
      <c r="AM44" s="12" t="str">
        <f t="shared" si="21"/>
        <v/>
      </c>
      <c r="AN44" s="179" t="str">
        <f t="shared" si="22"/>
        <v/>
      </c>
      <c r="AO44" s="253"/>
      <c r="AQ44" s="190">
        <f>+COUNTIF(F44:AJ44,"－")</f>
        <v>0</v>
      </c>
      <c r="AR44" s="190">
        <f>+COUNTIF(F44:AJ44,"外")</f>
        <v>0</v>
      </c>
    </row>
    <row r="45" spans="1:44" ht="14.25" thickBot="1" x14ac:dyDescent="0.2">
      <c r="B45" s="27"/>
      <c r="C45" s="16"/>
      <c r="D45" s="102"/>
      <c r="E45" s="19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205"/>
      <c r="AN45" s="160" t="s">
        <v>54</v>
      </c>
      <c r="AO45" s="144" t="str">
        <f>IF(AO29&gt;=0.285,"OK","NG")</f>
        <v>OK</v>
      </c>
      <c r="AQ45" s="205"/>
      <c r="AR45" s="205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195">
        <f>YEAR(F50)</f>
        <v>2025</v>
      </c>
      <c r="G47" s="195">
        <f>MONTH(F50)</f>
        <v>7</v>
      </c>
    </row>
    <row r="48" spans="1:44" ht="13.5" customHeight="1" x14ac:dyDescent="0.15">
      <c r="B48" s="239"/>
      <c r="C48" s="240"/>
      <c r="D48" s="241"/>
      <c r="E48" s="68" t="s">
        <v>51</v>
      </c>
      <c r="F48" s="218">
        <f>F50</f>
        <v>45839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>
        <f>DATE($F47,$G47,1)</f>
        <v>45839</v>
      </c>
      <c r="G49" s="84">
        <f>F49+1</f>
        <v>45840</v>
      </c>
      <c r="H49" s="84">
        <f t="shared" ref="H49:AJ49" si="25">G49+1</f>
        <v>45841</v>
      </c>
      <c r="I49" s="84">
        <f t="shared" si="25"/>
        <v>45842</v>
      </c>
      <c r="J49" s="84">
        <f t="shared" si="25"/>
        <v>45843</v>
      </c>
      <c r="K49" s="84">
        <f t="shared" si="25"/>
        <v>45844</v>
      </c>
      <c r="L49" s="84">
        <f t="shared" si="25"/>
        <v>45845</v>
      </c>
      <c r="M49" s="84">
        <f t="shared" si="25"/>
        <v>45846</v>
      </c>
      <c r="N49" s="84">
        <f t="shared" si="25"/>
        <v>45847</v>
      </c>
      <c r="O49" s="84">
        <f t="shared" si="25"/>
        <v>45848</v>
      </c>
      <c r="P49" s="84">
        <f t="shared" si="25"/>
        <v>45849</v>
      </c>
      <c r="Q49" s="84">
        <f t="shared" si="25"/>
        <v>45850</v>
      </c>
      <c r="R49" s="84">
        <f t="shared" si="25"/>
        <v>45851</v>
      </c>
      <c r="S49" s="84">
        <f t="shared" si="25"/>
        <v>45852</v>
      </c>
      <c r="T49" s="84">
        <f t="shared" si="25"/>
        <v>45853</v>
      </c>
      <c r="U49" s="84">
        <f t="shared" si="25"/>
        <v>45854</v>
      </c>
      <c r="V49" s="84">
        <f t="shared" si="25"/>
        <v>45855</v>
      </c>
      <c r="W49" s="84">
        <f t="shared" si="25"/>
        <v>45856</v>
      </c>
      <c r="X49" s="84">
        <f t="shared" si="25"/>
        <v>45857</v>
      </c>
      <c r="Y49" s="84">
        <f t="shared" si="25"/>
        <v>45858</v>
      </c>
      <c r="Z49" s="84">
        <f t="shared" si="25"/>
        <v>45859</v>
      </c>
      <c r="AA49" s="84">
        <f t="shared" si="25"/>
        <v>45860</v>
      </c>
      <c r="AB49" s="84">
        <f t="shared" si="25"/>
        <v>45861</v>
      </c>
      <c r="AC49" s="84">
        <f t="shared" si="25"/>
        <v>45862</v>
      </c>
      <c r="AD49" s="84">
        <f t="shared" si="25"/>
        <v>45863</v>
      </c>
      <c r="AE49" s="84">
        <f t="shared" si="25"/>
        <v>45864</v>
      </c>
      <c r="AF49" s="84">
        <f t="shared" si="25"/>
        <v>45865</v>
      </c>
      <c r="AG49" s="84">
        <f t="shared" si="25"/>
        <v>45866</v>
      </c>
      <c r="AH49" s="84">
        <f t="shared" si="25"/>
        <v>45867</v>
      </c>
      <c r="AI49" s="84">
        <f t="shared" si="25"/>
        <v>45868</v>
      </c>
      <c r="AJ49" s="84">
        <f t="shared" si="25"/>
        <v>45869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>
        <f>IF(EDATE(F25,1)&gt;$F$7,"",EDATE(F25,1))</f>
        <v>45839</v>
      </c>
      <c r="G50" s="84">
        <f t="shared" ref="G50:AJ50" si="26">IF(G49&gt;$F$7,"",IF(F50=EOMONTH(DATE($F47,$G47,1),0),"",IF(F50="","",F50+1)))</f>
        <v>45840</v>
      </c>
      <c r="H50" s="84">
        <f t="shared" si="26"/>
        <v>45841</v>
      </c>
      <c r="I50" s="84">
        <f t="shared" si="26"/>
        <v>45842</v>
      </c>
      <c r="J50" s="84">
        <f t="shared" si="26"/>
        <v>45843</v>
      </c>
      <c r="K50" s="84">
        <f t="shared" si="26"/>
        <v>45844</v>
      </c>
      <c r="L50" s="84">
        <f t="shared" si="26"/>
        <v>45845</v>
      </c>
      <c r="M50" s="84">
        <f t="shared" si="26"/>
        <v>45846</v>
      </c>
      <c r="N50" s="84">
        <f t="shared" si="26"/>
        <v>45847</v>
      </c>
      <c r="O50" s="84">
        <f t="shared" si="26"/>
        <v>45848</v>
      </c>
      <c r="P50" s="84">
        <f t="shared" si="26"/>
        <v>45849</v>
      </c>
      <c r="Q50" s="84">
        <f t="shared" si="26"/>
        <v>45850</v>
      </c>
      <c r="R50" s="84">
        <f t="shared" si="26"/>
        <v>45851</v>
      </c>
      <c r="S50" s="84">
        <f t="shared" si="26"/>
        <v>45852</v>
      </c>
      <c r="T50" s="84">
        <f t="shared" si="26"/>
        <v>45853</v>
      </c>
      <c r="U50" s="84">
        <f t="shared" si="26"/>
        <v>45854</v>
      </c>
      <c r="V50" s="84">
        <f t="shared" si="26"/>
        <v>45855</v>
      </c>
      <c r="W50" s="84">
        <f t="shared" si="26"/>
        <v>45856</v>
      </c>
      <c r="X50" s="84">
        <f t="shared" si="26"/>
        <v>45857</v>
      </c>
      <c r="Y50" s="84">
        <f t="shared" si="26"/>
        <v>45858</v>
      </c>
      <c r="Z50" s="84">
        <f t="shared" si="26"/>
        <v>45859</v>
      </c>
      <c r="AA50" s="84">
        <f t="shared" si="26"/>
        <v>45860</v>
      </c>
      <c r="AB50" s="84">
        <f t="shared" si="26"/>
        <v>45861</v>
      </c>
      <c r="AC50" s="84">
        <f t="shared" si="26"/>
        <v>45862</v>
      </c>
      <c r="AD50" s="84">
        <f t="shared" si="26"/>
        <v>45863</v>
      </c>
      <c r="AE50" s="84">
        <f t="shared" si="26"/>
        <v>45864</v>
      </c>
      <c r="AF50" s="84">
        <f t="shared" si="26"/>
        <v>45865</v>
      </c>
      <c r="AG50" s="84">
        <f t="shared" si="26"/>
        <v>45866</v>
      </c>
      <c r="AH50" s="84">
        <f t="shared" si="26"/>
        <v>45867</v>
      </c>
      <c r="AI50" s="84">
        <f t="shared" si="26"/>
        <v>45868</v>
      </c>
      <c r="AJ50" s="84">
        <f t="shared" si="26"/>
        <v>45869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>火</v>
      </c>
      <c r="G51" s="85" t="str">
        <f t="shared" ref="G51:AJ51" si="27">IFERROR(TEXT(WEEKDAY(+G50),"aaa"),"")</f>
        <v>水</v>
      </c>
      <c r="H51" s="85" t="str">
        <f t="shared" si="27"/>
        <v>木</v>
      </c>
      <c r="I51" s="85" t="str">
        <f t="shared" si="27"/>
        <v>金</v>
      </c>
      <c r="J51" s="85" t="str">
        <f t="shared" si="27"/>
        <v>土</v>
      </c>
      <c r="K51" s="85" t="str">
        <f t="shared" si="27"/>
        <v>日</v>
      </c>
      <c r="L51" s="85" t="str">
        <f t="shared" si="27"/>
        <v>月</v>
      </c>
      <c r="M51" s="85" t="str">
        <f t="shared" si="27"/>
        <v>火</v>
      </c>
      <c r="N51" s="85" t="str">
        <f t="shared" si="27"/>
        <v>水</v>
      </c>
      <c r="O51" s="85" t="str">
        <f t="shared" si="27"/>
        <v>木</v>
      </c>
      <c r="P51" s="85" t="str">
        <f t="shared" si="27"/>
        <v>金</v>
      </c>
      <c r="Q51" s="85" t="str">
        <f t="shared" si="27"/>
        <v>土</v>
      </c>
      <c r="R51" s="85" t="str">
        <f t="shared" si="27"/>
        <v>日</v>
      </c>
      <c r="S51" s="85" t="str">
        <f t="shared" si="27"/>
        <v>月</v>
      </c>
      <c r="T51" s="85" t="str">
        <f t="shared" si="27"/>
        <v>火</v>
      </c>
      <c r="U51" s="85" t="str">
        <f t="shared" si="27"/>
        <v>水</v>
      </c>
      <c r="V51" s="85" t="str">
        <f t="shared" si="27"/>
        <v>木</v>
      </c>
      <c r="W51" s="85" t="str">
        <f t="shared" si="27"/>
        <v>金</v>
      </c>
      <c r="X51" s="85" t="str">
        <f t="shared" si="27"/>
        <v>土</v>
      </c>
      <c r="Y51" s="85" t="str">
        <f t="shared" si="27"/>
        <v>日</v>
      </c>
      <c r="Z51" s="85" t="str">
        <f t="shared" si="27"/>
        <v>月</v>
      </c>
      <c r="AA51" s="85" t="str">
        <f t="shared" si="27"/>
        <v>火</v>
      </c>
      <c r="AB51" s="85" t="str">
        <f t="shared" si="27"/>
        <v>水</v>
      </c>
      <c r="AC51" s="85" t="str">
        <f t="shared" si="27"/>
        <v>木</v>
      </c>
      <c r="AD51" s="85" t="str">
        <f>IFERROR(TEXT(WEEKDAY(+AD50),"aaa"),"")</f>
        <v>金</v>
      </c>
      <c r="AE51" s="85" t="str">
        <f t="shared" si="27"/>
        <v>土</v>
      </c>
      <c r="AF51" s="85" t="str">
        <f t="shared" si="27"/>
        <v>日</v>
      </c>
      <c r="AG51" s="85" t="str">
        <f t="shared" si="27"/>
        <v>月</v>
      </c>
      <c r="AH51" s="85" t="str">
        <f t="shared" si="27"/>
        <v>火</v>
      </c>
      <c r="AI51" s="85" t="str">
        <f t="shared" si="27"/>
        <v>水</v>
      </c>
      <c r="AJ51" s="85" t="str">
        <f t="shared" si="27"/>
        <v>木</v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 t="s">
        <v>21</v>
      </c>
      <c r="G52" s="48"/>
      <c r="H52" s="48" t="s">
        <v>21</v>
      </c>
      <c r="I52" s="48" t="s">
        <v>21</v>
      </c>
      <c r="J52" s="48" t="s">
        <v>21</v>
      </c>
      <c r="K52" s="48" t="s">
        <v>21</v>
      </c>
      <c r="L52" s="48" t="s">
        <v>21</v>
      </c>
      <c r="M52" s="48" t="s">
        <v>21</v>
      </c>
      <c r="N52" s="48" t="s">
        <v>21</v>
      </c>
      <c r="O52" s="48" t="s">
        <v>21</v>
      </c>
      <c r="P52" s="48" t="s">
        <v>21</v>
      </c>
      <c r="Q52" s="48" t="s">
        <v>21</v>
      </c>
      <c r="R52" s="48" t="s">
        <v>21</v>
      </c>
      <c r="S52" s="48" t="s">
        <v>21</v>
      </c>
      <c r="T52" s="48" t="s">
        <v>21</v>
      </c>
      <c r="U52" s="48" t="s">
        <v>21</v>
      </c>
      <c r="V52" s="48"/>
      <c r="W52" s="48"/>
      <c r="X52" s="48"/>
      <c r="Y52" s="48" t="s">
        <v>21</v>
      </c>
      <c r="Z52" s="48" t="s">
        <v>21</v>
      </c>
      <c r="AA52" s="48" t="s">
        <v>21</v>
      </c>
      <c r="AB52" s="48" t="s">
        <v>21</v>
      </c>
      <c r="AC52" s="48" t="s">
        <v>21</v>
      </c>
      <c r="AD52" s="48" t="s">
        <v>21</v>
      </c>
      <c r="AE52" s="48" t="s">
        <v>21</v>
      </c>
      <c r="AF52" s="48" t="s">
        <v>21</v>
      </c>
      <c r="AG52" s="50"/>
      <c r="AH52" s="50"/>
      <c r="AI52" s="50"/>
      <c r="AJ52" s="50"/>
      <c r="AK52" s="189" t="s">
        <v>13</v>
      </c>
      <c r="AL52" s="189" t="s">
        <v>14</v>
      </c>
      <c r="AM52" s="189" t="s">
        <v>36</v>
      </c>
      <c r="AN52" s="188" t="s">
        <v>37</v>
      </c>
      <c r="AO52" s="189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 t="s">
        <v>2</v>
      </c>
      <c r="L53" s="18" t="s">
        <v>2</v>
      </c>
      <c r="M53" s="18"/>
      <c r="N53" s="18"/>
      <c r="O53" s="18"/>
      <c r="P53" s="18"/>
      <c r="Q53" s="18"/>
      <c r="R53" s="18" t="s">
        <v>2</v>
      </c>
      <c r="S53" s="18" t="s">
        <v>2</v>
      </c>
      <c r="T53" s="18"/>
      <c r="U53" s="18"/>
      <c r="V53" s="18"/>
      <c r="W53" s="18"/>
      <c r="X53" s="18"/>
      <c r="Y53" s="18" t="s">
        <v>2</v>
      </c>
      <c r="Z53" s="18" t="s">
        <v>2</v>
      </c>
      <c r="AA53" s="18"/>
      <c r="AB53" s="18"/>
      <c r="AC53" s="18"/>
      <c r="AD53" s="18"/>
      <c r="AE53" s="18"/>
      <c r="AF53" s="18" t="s">
        <v>2</v>
      </c>
      <c r="AG53" s="18" t="s">
        <v>2</v>
      </c>
      <c r="AH53" s="18"/>
      <c r="AI53" s="29"/>
      <c r="AJ53" s="29"/>
      <c r="AK53" s="13">
        <f>IF(D53="","",COUNT($F$50:$AJ$50)-AL53)</f>
        <v>31</v>
      </c>
      <c r="AL53" s="32">
        <f>IF(D53="","",AQ53+AR53)</f>
        <v>0</v>
      </c>
      <c r="AM53" s="32">
        <f>IF(D53="","",COUNTIF(F53:AJ53,"休"))</f>
        <v>8</v>
      </c>
      <c r="AN53" s="143">
        <f>IF(D53="","",IFERROR(ROUND(AM53/AK53,3),""))</f>
        <v>0.25800000000000001</v>
      </c>
      <c r="AO53" s="251">
        <f>ROUND(AVERAGE(AN53:AN68),3)</f>
        <v>0.312</v>
      </c>
      <c r="AP53" s="66"/>
      <c r="AQ53" s="190">
        <f>+COUNTIF(F53:AJ53,"－")</f>
        <v>0</v>
      </c>
      <c r="AR53" s="190">
        <f t="shared" ref="AR53:AR58" si="28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 t="s">
        <v>2</v>
      </c>
      <c r="J54" s="87" t="s">
        <v>2</v>
      </c>
      <c r="K54" s="87"/>
      <c r="L54" s="87"/>
      <c r="M54" s="87"/>
      <c r="N54" s="87"/>
      <c r="O54" s="87"/>
      <c r="P54" s="87" t="s">
        <v>2</v>
      </c>
      <c r="Q54" s="87" t="s">
        <v>2</v>
      </c>
      <c r="R54" s="87"/>
      <c r="S54" s="87"/>
      <c r="T54" s="87"/>
      <c r="U54" s="87"/>
      <c r="V54" s="87"/>
      <c r="W54" s="87" t="s">
        <v>2</v>
      </c>
      <c r="X54" s="87" t="s">
        <v>2</v>
      </c>
      <c r="Y54" s="87"/>
      <c r="Z54" s="87"/>
      <c r="AA54" s="87"/>
      <c r="AB54" s="87"/>
      <c r="AC54" s="87"/>
      <c r="AD54" s="87" t="s">
        <v>2</v>
      </c>
      <c r="AE54" s="87" t="s">
        <v>2</v>
      </c>
      <c r="AF54" s="87"/>
      <c r="AG54" s="87"/>
      <c r="AH54" s="87"/>
      <c r="AI54" s="25"/>
      <c r="AJ54" s="25"/>
      <c r="AK54" s="13">
        <f t="shared" ref="AK54:AK58" si="29">IF(D54="","",COUNT($F$50:$AJ$50)-AL54)</f>
        <v>31</v>
      </c>
      <c r="AL54" s="32">
        <f t="shared" ref="AL54:AL58" si="30">IF(D54="","",AQ54+AR54)</f>
        <v>0</v>
      </c>
      <c r="AM54" s="32">
        <f t="shared" ref="AM54:AM58" si="31">IF(D54="","",COUNTIF(F54:AJ54,"休"))</f>
        <v>8</v>
      </c>
      <c r="AN54" s="143">
        <f t="shared" ref="AN54:AN58" si="32">IF(D54="","",IFERROR(ROUND(AM54/AK54,3),""))</f>
        <v>0.25800000000000001</v>
      </c>
      <c r="AO54" s="252"/>
      <c r="AP54" s="66"/>
      <c r="AQ54" s="190">
        <f>+COUNTIF(F54:AJ54,"－")</f>
        <v>0</v>
      </c>
      <c r="AR54" s="190">
        <f t="shared" si="28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 t="s">
        <v>2</v>
      </c>
      <c r="H55" s="88"/>
      <c r="I55" s="87"/>
      <c r="J55" s="87" t="s">
        <v>2</v>
      </c>
      <c r="K55" s="87"/>
      <c r="L55" s="87"/>
      <c r="M55" s="87" t="s">
        <v>2</v>
      </c>
      <c r="N55" s="87" t="s">
        <v>2</v>
      </c>
      <c r="O55" s="87"/>
      <c r="P55" s="87"/>
      <c r="Q55" s="87" t="s">
        <v>2</v>
      </c>
      <c r="R55" s="87"/>
      <c r="S55" s="87"/>
      <c r="T55" s="87"/>
      <c r="U55" s="87" t="s">
        <v>2</v>
      </c>
      <c r="V55" s="87"/>
      <c r="W55" s="87"/>
      <c r="X55" s="87" t="s">
        <v>2</v>
      </c>
      <c r="Y55" s="87"/>
      <c r="Z55" s="87"/>
      <c r="AA55" s="87" t="s">
        <v>2</v>
      </c>
      <c r="AB55" s="87" t="s">
        <v>2</v>
      </c>
      <c r="AC55" s="87"/>
      <c r="AD55" s="87"/>
      <c r="AE55" s="87" t="s">
        <v>2</v>
      </c>
      <c r="AF55" s="87"/>
      <c r="AG55" s="87"/>
      <c r="AH55" s="87"/>
      <c r="AI55" s="87" t="s">
        <v>2</v>
      </c>
      <c r="AJ55" s="25"/>
      <c r="AK55" s="13">
        <f t="shared" si="29"/>
        <v>31</v>
      </c>
      <c r="AL55" s="32">
        <f t="shared" si="30"/>
        <v>0</v>
      </c>
      <c r="AM55" s="32">
        <f t="shared" si="31"/>
        <v>11</v>
      </c>
      <c r="AN55" s="143">
        <f t="shared" si="32"/>
        <v>0.35499999999999998</v>
      </c>
      <c r="AO55" s="252"/>
      <c r="AP55" s="66"/>
      <c r="AQ55" s="190">
        <f t="shared" ref="AQ55:AQ58" si="33">+COUNTIF(F55:AJ55,"－")</f>
        <v>0</v>
      </c>
      <c r="AR55" s="190">
        <f t="shared" si="28"/>
        <v>0</v>
      </c>
    </row>
    <row r="56" spans="2:44" s="86" customFormat="1" x14ac:dyDescent="0.15">
      <c r="B56" s="232"/>
      <c r="C56" s="235"/>
      <c r="D56" s="19" t="s">
        <v>61</v>
      </c>
      <c r="E56" s="192"/>
      <c r="F56" s="58"/>
      <c r="G56" s="55"/>
      <c r="H56" s="88" t="s">
        <v>2</v>
      </c>
      <c r="I56" s="87"/>
      <c r="J56" s="87"/>
      <c r="K56" s="87"/>
      <c r="L56" s="87" t="s">
        <v>2</v>
      </c>
      <c r="M56" s="87"/>
      <c r="N56" s="87"/>
      <c r="O56" s="87" t="s">
        <v>2</v>
      </c>
      <c r="P56" s="87"/>
      <c r="Q56" s="87"/>
      <c r="R56" s="87"/>
      <c r="S56" s="87" t="s">
        <v>2</v>
      </c>
      <c r="T56" s="87"/>
      <c r="U56" s="87"/>
      <c r="V56" s="87" t="s">
        <v>2</v>
      </c>
      <c r="W56" s="87"/>
      <c r="X56" s="87"/>
      <c r="Y56" s="87"/>
      <c r="Z56" s="87" t="s">
        <v>2</v>
      </c>
      <c r="AA56" s="87"/>
      <c r="AB56" s="87"/>
      <c r="AC56" s="87" t="s">
        <v>2</v>
      </c>
      <c r="AD56" s="87"/>
      <c r="AE56" s="87"/>
      <c r="AF56" s="87"/>
      <c r="AG56" s="87" t="s">
        <v>2</v>
      </c>
      <c r="AH56" s="87"/>
      <c r="AI56" s="25"/>
      <c r="AJ56" s="87" t="s">
        <v>2</v>
      </c>
      <c r="AK56" s="13">
        <f t="shared" si="29"/>
        <v>31</v>
      </c>
      <c r="AL56" s="32">
        <f t="shared" si="30"/>
        <v>0</v>
      </c>
      <c r="AM56" s="32">
        <f t="shared" si="31"/>
        <v>9</v>
      </c>
      <c r="AN56" s="143">
        <f t="shared" si="32"/>
        <v>0.28999999999999998</v>
      </c>
      <c r="AO56" s="252"/>
      <c r="AP56" s="66"/>
      <c r="AQ56" s="190">
        <f t="shared" si="33"/>
        <v>0</v>
      </c>
      <c r="AR56" s="190">
        <f t="shared" si="28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 t="s">
        <v>39</v>
      </c>
      <c r="G57" s="55" t="s">
        <v>39</v>
      </c>
      <c r="H57" s="25" t="s">
        <v>39</v>
      </c>
      <c r="I57" s="87" t="s">
        <v>39</v>
      </c>
      <c r="J57" s="87" t="s">
        <v>15</v>
      </c>
      <c r="K57" s="87"/>
      <c r="L57" s="87"/>
      <c r="M57" s="87" t="s">
        <v>2</v>
      </c>
      <c r="N57" s="87"/>
      <c r="O57" s="87"/>
      <c r="P57" s="87" t="s">
        <v>2</v>
      </c>
      <c r="Q57" s="87"/>
      <c r="R57" s="87"/>
      <c r="S57" s="87"/>
      <c r="T57" s="87" t="s">
        <v>2</v>
      </c>
      <c r="U57" s="87"/>
      <c r="V57" s="87"/>
      <c r="W57" s="87" t="s">
        <v>2</v>
      </c>
      <c r="X57" s="87"/>
      <c r="Y57" s="87"/>
      <c r="Z57" s="87"/>
      <c r="AA57" s="87" t="s">
        <v>2</v>
      </c>
      <c r="AB57" s="87"/>
      <c r="AC57" s="87"/>
      <c r="AD57" s="87" t="s">
        <v>2</v>
      </c>
      <c r="AE57" s="87"/>
      <c r="AF57" s="87"/>
      <c r="AG57" s="87"/>
      <c r="AH57" s="87" t="s">
        <v>2</v>
      </c>
      <c r="AI57" s="25"/>
      <c r="AJ57" s="25"/>
      <c r="AK57" s="13">
        <f t="shared" si="29"/>
        <v>27</v>
      </c>
      <c r="AL57" s="32">
        <f t="shared" si="30"/>
        <v>4</v>
      </c>
      <c r="AM57" s="32">
        <f t="shared" si="31"/>
        <v>7</v>
      </c>
      <c r="AN57" s="143">
        <f t="shared" si="32"/>
        <v>0.25900000000000001</v>
      </c>
      <c r="AO57" s="252"/>
      <c r="AP57" s="66"/>
      <c r="AQ57" s="190">
        <f t="shared" si="33"/>
        <v>4</v>
      </c>
      <c r="AR57" s="190">
        <f t="shared" si="28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29"/>
        <v>31</v>
      </c>
      <c r="AL58" s="32">
        <f t="shared" si="30"/>
        <v>0</v>
      </c>
      <c r="AM58" s="57">
        <f t="shared" si="31"/>
        <v>0</v>
      </c>
      <c r="AN58" s="143">
        <f t="shared" si="32"/>
        <v>0</v>
      </c>
      <c r="AO58" s="252"/>
      <c r="AP58" s="66"/>
      <c r="AQ58" s="190">
        <f t="shared" si="33"/>
        <v>0</v>
      </c>
      <c r="AR58" s="190">
        <f t="shared" si="28"/>
        <v>0</v>
      </c>
    </row>
    <row r="59" spans="2:44" s="86" customFormat="1" ht="15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 t="s">
        <v>21</v>
      </c>
      <c r="G59" s="50" t="s">
        <v>21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 t="s">
        <v>21</v>
      </c>
      <c r="AF59" s="48" t="s">
        <v>21</v>
      </c>
      <c r="AG59" s="50"/>
      <c r="AH59" s="50"/>
      <c r="AI59" s="50"/>
      <c r="AJ59" s="50"/>
      <c r="AK59" s="17"/>
      <c r="AL59" s="190"/>
      <c r="AM59" s="198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 t="s">
        <v>2</v>
      </c>
      <c r="K60" s="34" t="s">
        <v>2</v>
      </c>
      <c r="L60" s="34" t="s">
        <v>2</v>
      </c>
      <c r="M60" s="34"/>
      <c r="N60" s="34"/>
      <c r="O60" s="34"/>
      <c r="P60" s="34"/>
      <c r="Q60" s="34" t="s">
        <v>2</v>
      </c>
      <c r="R60" s="34" t="s">
        <v>2</v>
      </c>
      <c r="S60" s="34" t="s">
        <v>2</v>
      </c>
      <c r="T60" s="34"/>
      <c r="U60" s="34"/>
      <c r="V60" s="34"/>
      <c r="W60" s="34"/>
      <c r="X60" s="34" t="s">
        <v>2</v>
      </c>
      <c r="Y60" s="34" t="s">
        <v>2</v>
      </c>
      <c r="Z60" s="34" t="s">
        <v>2</v>
      </c>
      <c r="AA60" s="34"/>
      <c r="AB60" s="34"/>
      <c r="AC60" s="34"/>
      <c r="AD60" s="34"/>
      <c r="AE60" s="34" t="s">
        <v>2</v>
      </c>
      <c r="AF60" s="34" t="s">
        <v>2</v>
      </c>
      <c r="AG60" s="34" t="s">
        <v>2</v>
      </c>
      <c r="AH60" s="34"/>
      <c r="AI60" s="34"/>
      <c r="AJ60" s="62"/>
      <c r="AK60" s="13">
        <f>IF(D60="","",COUNT($F$50:$AJ$50)-AL60)</f>
        <v>31</v>
      </c>
      <c r="AL60" s="32">
        <f>IF(D60="","",AQ60+AR60)</f>
        <v>0</v>
      </c>
      <c r="AM60" s="32">
        <f>IF(D60="","",COUNTIF(F60:AJ60,"休"))</f>
        <v>12</v>
      </c>
      <c r="AN60" s="143">
        <f>IF(D60="","",IFERROR(ROUND(AM60/AK60,3),""))</f>
        <v>0.38700000000000001</v>
      </c>
      <c r="AO60" s="252"/>
      <c r="AP60" s="66"/>
      <c r="AQ60" s="190">
        <f>+COUNTIF(F60:AJ60,"－")</f>
        <v>0</v>
      </c>
      <c r="AR60" s="190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 t="s">
        <v>2</v>
      </c>
      <c r="G61" s="96" t="s">
        <v>2</v>
      </c>
      <c r="H61" s="96" t="s">
        <v>2</v>
      </c>
      <c r="I61" s="96"/>
      <c r="J61" s="96"/>
      <c r="K61" s="21"/>
      <c r="L61" s="21"/>
      <c r="M61" s="96" t="s">
        <v>2</v>
      </c>
      <c r="N61" s="96" t="s">
        <v>2</v>
      </c>
      <c r="O61" s="96" t="s">
        <v>2</v>
      </c>
      <c r="P61" s="96"/>
      <c r="Q61" s="21"/>
      <c r="R61" s="21"/>
      <c r="S61" s="96"/>
      <c r="T61" s="96" t="s">
        <v>2</v>
      </c>
      <c r="U61" s="96" t="s">
        <v>2</v>
      </c>
      <c r="V61" s="96" t="s">
        <v>2</v>
      </c>
      <c r="W61" s="96"/>
      <c r="X61" s="96"/>
      <c r="Y61" s="21"/>
      <c r="Z61" s="96"/>
      <c r="AA61" s="96" t="s">
        <v>2</v>
      </c>
      <c r="AB61" s="96" t="s">
        <v>2</v>
      </c>
      <c r="AC61" s="96" t="s">
        <v>2</v>
      </c>
      <c r="AD61" s="96"/>
      <c r="AE61" s="96"/>
      <c r="AF61" s="21"/>
      <c r="AG61" s="96"/>
      <c r="AH61" s="96" t="s">
        <v>2</v>
      </c>
      <c r="AI61" s="51" t="s">
        <v>2</v>
      </c>
      <c r="AJ61" s="51" t="s">
        <v>2</v>
      </c>
      <c r="AK61" s="13">
        <f t="shared" ref="AK61:AK63" si="34">IF(D61="","",COUNT($F$50:$AJ$50)-AL61)</f>
        <v>31</v>
      </c>
      <c r="AL61" s="32">
        <f t="shared" ref="AL61:AL63" si="35">IF(D61="","",AQ61+AR61)</f>
        <v>0</v>
      </c>
      <c r="AM61" s="32">
        <f t="shared" ref="AM61:AM63" si="36">IF(D61="","",COUNTIF(F61:AJ61,"休"))</f>
        <v>15</v>
      </c>
      <c r="AN61" s="143">
        <f t="shared" ref="AN61:AN63" si="37">IF(D61="","",IFERROR(ROUND(AM61/AK61,3),""))</f>
        <v>0.48399999999999999</v>
      </c>
      <c r="AO61" s="252"/>
      <c r="AP61" s="66"/>
      <c r="AQ61" s="190">
        <f>+COUNTIF(F61:AJ61,"－")</f>
        <v>0</v>
      </c>
      <c r="AR61" s="190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34"/>
        <v/>
      </c>
      <c r="AL62" s="32" t="str">
        <f t="shared" si="35"/>
        <v/>
      </c>
      <c r="AM62" s="32" t="str">
        <f t="shared" si="36"/>
        <v/>
      </c>
      <c r="AN62" s="143" t="str">
        <f t="shared" si="37"/>
        <v/>
      </c>
      <c r="AO62" s="252"/>
      <c r="AP62" s="66"/>
      <c r="AQ62" s="190">
        <f>+COUNTIF(F62:AJ62,"－")</f>
        <v>0</v>
      </c>
      <c r="AR62" s="190">
        <f>+COUNTIF(F62:AJ62,"外")</f>
        <v>0</v>
      </c>
    </row>
    <row r="63" spans="2:44" s="86" customFormat="1" x14ac:dyDescent="0.15">
      <c r="B63" s="232"/>
      <c r="C63" s="236"/>
      <c r="D63" s="112"/>
      <c r="E63" s="194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34"/>
        <v/>
      </c>
      <c r="AL63" s="32" t="str">
        <f t="shared" si="35"/>
        <v/>
      </c>
      <c r="AM63" s="32" t="str">
        <f t="shared" si="36"/>
        <v/>
      </c>
      <c r="AN63" s="143" t="str">
        <f t="shared" si="37"/>
        <v/>
      </c>
      <c r="AO63" s="252"/>
      <c r="AP63" s="66"/>
      <c r="AQ63" s="190">
        <f>+COUNTIF(F63:AJ63,"－")</f>
        <v>0</v>
      </c>
      <c r="AR63" s="190">
        <f>+COUNTIF(F63:AJ63,"外")</f>
        <v>0</v>
      </c>
    </row>
    <row r="64" spans="2:44" s="86" customFormat="1" ht="15" x14ac:dyDescent="0.15">
      <c r="B64" s="232"/>
      <c r="C64" s="234" t="s">
        <v>8</v>
      </c>
      <c r="D64" s="104" t="s">
        <v>56</v>
      </c>
      <c r="E64" s="119" t="s">
        <v>53</v>
      </c>
      <c r="F64" s="47" t="s">
        <v>21</v>
      </c>
      <c r="G64" s="50" t="s">
        <v>21</v>
      </c>
      <c r="H64" s="48" t="s">
        <v>21</v>
      </c>
      <c r="I64" s="48" t="s">
        <v>21</v>
      </c>
      <c r="J64" s="48" t="s">
        <v>21</v>
      </c>
      <c r="K64" s="48" t="s">
        <v>21</v>
      </c>
      <c r="L64" s="48" t="s">
        <v>21</v>
      </c>
      <c r="M64" s="48" t="s">
        <v>21</v>
      </c>
      <c r="N64" s="48" t="s">
        <v>21</v>
      </c>
      <c r="O64" s="48" t="s">
        <v>21</v>
      </c>
      <c r="P64" s="48" t="s">
        <v>21</v>
      </c>
      <c r="Q64" s="48" t="s">
        <v>21</v>
      </c>
      <c r="R64" s="48" t="s">
        <v>21</v>
      </c>
      <c r="S64" s="48" t="s">
        <v>21</v>
      </c>
      <c r="T64" s="48" t="s">
        <v>21</v>
      </c>
      <c r="U64" s="48" t="s">
        <v>21</v>
      </c>
      <c r="V64" s="48"/>
      <c r="W64" s="48"/>
      <c r="X64" s="48"/>
      <c r="Y64" s="48" t="s">
        <v>21</v>
      </c>
      <c r="Z64" s="48" t="s">
        <v>21</v>
      </c>
      <c r="AA64" s="48" t="s">
        <v>21</v>
      </c>
      <c r="AB64" s="48" t="s">
        <v>21</v>
      </c>
      <c r="AC64" s="48" t="s">
        <v>21</v>
      </c>
      <c r="AD64" s="48" t="s">
        <v>21</v>
      </c>
      <c r="AE64" s="48" t="s">
        <v>21</v>
      </c>
      <c r="AF64" s="48" t="s">
        <v>21</v>
      </c>
      <c r="AG64" s="50"/>
      <c r="AH64" s="50"/>
      <c r="AI64" s="50"/>
      <c r="AJ64" s="50"/>
      <c r="AK64" s="17"/>
      <c r="AL64" s="190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 t="s">
        <v>2</v>
      </c>
      <c r="G65" s="34"/>
      <c r="H65" s="18" t="s">
        <v>2</v>
      </c>
      <c r="I65" s="18"/>
      <c r="J65" s="18" t="s">
        <v>2</v>
      </c>
      <c r="K65" s="18"/>
      <c r="L65" s="18" t="s">
        <v>2</v>
      </c>
      <c r="M65" s="18"/>
      <c r="N65" s="18" t="s">
        <v>2</v>
      </c>
      <c r="O65" s="18"/>
      <c r="P65" s="18" t="s">
        <v>2</v>
      </c>
      <c r="Q65" s="18"/>
      <c r="R65" s="18" t="s">
        <v>2</v>
      </c>
      <c r="S65" s="18"/>
      <c r="T65" s="18" t="s">
        <v>2</v>
      </c>
      <c r="U65" s="18"/>
      <c r="V65" s="18" t="s">
        <v>2</v>
      </c>
      <c r="W65" s="18"/>
      <c r="X65" s="18" t="s">
        <v>2</v>
      </c>
      <c r="Y65" s="34"/>
      <c r="Z65" s="34" t="s">
        <v>2</v>
      </c>
      <c r="AA65" s="18"/>
      <c r="AB65" s="18" t="s">
        <v>2</v>
      </c>
      <c r="AC65" s="18"/>
      <c r="AD65" s="18" t="s">
        <v>2</v>
      </c>
      <c r="AE65" s="18"/>
      <c r="AF65" s="18" t="s">
        <v>2</v>
      </c>
      <c r="AG65" s="52"/>
      <c r="AH65" s="52" t="s">
        <v>2</v>
      </c>
      <c r="AI65" s="18"/>
      <c r="AJ65" s="18" t="s">
        <v>2</v>
      </c>
      <c r="AK65" s="13">
        <f>IF(D65="","",COUNT($F$50:$AJ$50)-AL65)</f>
        <v>31</v>
      </c>
      <c r="AL65" s="32">
        <f>IF(D65="","",AQ65+AR65)</f>
        <v>0</v>
      </c>
      <c r="AM65" s="32">
        <f>IF(D65="","",COUNTIF(F65:AJ65,"休"))</f>
        <v>16</v>
      </c>
      <c r="AN65" s="143">
        <f>IF(D65="","",IFERROR(ROUND(AM65/AK65,3),""))</f>
        <v>0.51600000000000001</v>
      </c>
      <c r="AO65" s="252"/>
      <c r="AP65" s="66"/>
      <c r="AQ65" s="190">
        <f>+COUNTIF(F65:AJ65,"－")</f>
        <v>0</v>
      </c>
      <c r="AR65" s="190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38">IF(D66="","",COUNT($F$50:$AJ$50)-AL66)</f>
        <v/>
      </c>
      <c r="AL66" s="32" t="str">
        <f t="shared" ref="AL66:AL68" si="39">IF(D66="","",AQ66+AR66)</f>
        <v/>
      </c>
      <c r="AM66" s="3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252"/>
      <c r="AP66" s="66"/>
      <c r="AQ66" s="190">
        <f>+COUNTIF(F66:AJ66,"－")</f>
        <v>0</v>
      </c>
      <c r="AR66" s="190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38"/>
        <v/>
      </c>
      <c r="AL67" s="32" t="str">
        <f t="shared" si="39"/>
        <v/>
      </c>
      <c r="AM67" s="32" t="str">
        <f t="shared" si="40"/>
        <v/>
      </c>
      <c r="AN67" s="143" t="str">
        <f t="shared" si="41"/>
        <v/>
      </c>
      <c r="AO67" s="252"/>
      <c r="AP67" s="66"/>
      <c r="AQ67" s="190">
        <f>+COUNTIF(F67:AJ67,"－")</f>
        <v>0</v>
      </c>
      <c r="AR67" s="190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94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38"/>
        <v/>
      </c>
      <c r="AL68" s="57" t="str">
        <f t="shared" si="39"/>
        <v/>
      </c>
      <c r="AM68" s="57" t="str">
        <f t="shared" si="40"/>
        <v/>
      </c>
      <c r="AN68" s="143" t="str">
        <f t="shared" si="41"/>
        <v/>
      </c>
      <c r="AO68" s="253"/>
      <c r="AP68" s="66"/>
      <c r="AQ68" s="190">
        <f>+COUNTIF(F68:AJ68,"－")</f>
        <v>0</v>
      </c>
      <c r="AR68" s="190">
        <f>+COUNTIF(F68:AJ68,"外")</f>
        <v>0</v>
      </c>
    </row>
    <row r="69" spans="2:44" ht="14.25" thickBot="1" x14ac:dyDescent="0.2">
      <c r="B69" s="27"/>
      <c r="C69" s="16"/>
      <c r="D69" s="102"/>
      <c r="E69" s="193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205"/>
      <c r="AN69" s="160" t="s">
        <v>54</v>
      </c>
      <c r="AO69" s="144" t="str">
        <f>IF(AO53&gt;=0.285,"OK","NG")</f>
        <v>OK</v>
      </c>
      <c r="AQ69" s="205"/>
      <c r="AR69" s="205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195">
        <f>YEAR(F74)</f>
        <v>2025</v>
      </c>
      <c r="G71" s="195">
        <f>MONTH(F74)</f>
        <v>8</v>
      </c>
    </row>
    <row r="72" spans="2:44" ht="13.5" customHeight="1" x14ac:dyDescent="0.15">
      <c r="B72" s="239"/>
      <c r="C72" s="240"/>
      <c r="D72" s="241"/>
      <c r="E72" s="68" t="s">
        <v>51</v>
      </c>
      <c r="F72" s="218">
        <f>F74</f>
        <v>45870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>
        <f>DATE($F71,$G71,1)</f>
        <v>45870</v>
      </c>
      <c r="G73" s="84">
        <f t="shared" ref="G73:AJ73" si="42">F73+1</f>
        <v>45871</v>
      </c>
      <c r="H73" s="84">
        <f t="shared" si="42"/>
        <v>45872</v>
      </c>
      <c r="I73" s="84">
        <f t="shared" si="42"/>
        <v>45873</v>
      </c>
      <c r="J73" s="84">
        <f t="shared" si="42"/>
        <v>45874</v>
      </c>
      <c r="K73" s="84">
        <f t="shared" si="42"/>
        <v>45875</v>
      </c>
      <c r="L73" s="84">
        <f t="shared" si="42"/>
        <v>45876</v>
      </c>
      <c r="M73" s="84">
        <f t="shared" si="42"/>
        <v>45877</v>
      </c>
      <c r="N73" s="84">
        <f t="shared" si="42"/>
        <v>45878</v>
      </c>
      <c r="O73" s="84">
        <f t="shared" si="42"/>
        <v>45879</v>
      </c>
      <c r="P73" s="84">
        <f t="shared" si="42"/>
        <v>45880</v>
      </c>
      <c r="Q73" s="84">
        <f t="shared" si="42"/>
        <v>45881</v>
      </c>
      <c r="R73" s="84">
        <f t="shared" si="42"/>
        <v>45882</v>
      </c>
      <c r="S73" s="84">
        <f t="shared" si="42"/>
        <v>45883</v>
      </c>
      <c r="T73" s="84">
        <f t="shared" si="42"/>
        <v>45884</v>
      </c>
      <c r="U73" s="84">
        <f t="shared" si="42"/>
        <v>45885</v>
      </c>
      <c r="V73" s="84">
        <f t="shared" si="42"/>
        <v>45886</v>
      </c>
      <c r="W73" s="84">
        <f t="shared" si="42"/>
        <v>45887</v>
      </c>
      <c r="X73" s="84">
        <f t="shared" si="42"/>
        <v>45888</v>
      </c>
      <c r="Y73" s="84">
        <f t="shared" si="42"/>
        <v>45889</v>
      </c>
      <c r="Z73" s="84">
        <f t="shared" si="42"/>
        <v>45890</v>
      </c>
      <c r="AA73" s="84">
        <f t="shared" si="42"/>
        <v>45891</v>
      </c>
      <c r="AB73" s="84">
        <f t="shared" si="42"/>
        <v>45892</v>
      </c>
      <c r="AC73" s="84">
        <f t="shared" si="42"/>
        <v>45893</v>
      </c>
      <c r="AD73" s="84">
        <f t="shared" si="42"/>
        <v>45894</v>
      </c>
      <c r="AE73" s="84">
        <f t="shared" si="42"/>
        <v>45895</v>
      </c>
      <c r="AF73" s="84">
        <f t="shared" si="42"/>
        <v>45896</v>
      </c>
      <c r="AG73" s="84">
        <f t="shared" si="42"/>
        <v>45897</v>
      </c>
      <c r="AH73" s="84">
        <f t="shared" si="42"/>
        <v>45898</v>
      </c>
      <c r="AI73" s="84">
        <f t="shared" si="42"/>
        <v>45899</v>
      </c>
      <c r="AJ73" s="84">
        <f t="shared" si="42"/>
        <v>45900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>
        <f>IF(EDATE(F49,1)&gt;$F$7,"",EDATE(F49,1))</f>
        <v>45870</v>
      </c>
      <c r="G74" s="84">
        <f t="shared" ref="G74:AJ74" si="43">IF(G73&gt;$F$7,"",IF(F74=EOMONTH(DATE($F71,$G71,1),0),"",IF(F74="","",F74+1)))</f>
        <v>45871</v>
      </c>
      <c r="H74" s="84">
        <f t="shared" si="43"/>
        <v>45872</v>
      </c>
      <c r="I74" s="84">
        <f t="shared" si="43"/>
        <v>45873</v>
      </c>
      <c r="J74" s="84">
        <f t="shared" si="43"/>
        <v>45874</v>
      </c>
      <c r="K74" s="84">
        <f t="shared" si="43"/>
        <v>45875</v>
      </c>
      <c r="L74" s="84">
        <f t="shared" si="43"/>
        <v>45876</v>
      </c>
      <c r="M74" s="84">
        <f t="shared" si="43"/>
        <v>45877</v>
      </c>
      <c r="N74" s="84">
        <f t="shared" si="43"/>
        <v>45878</v>
      </c>
      <c r="O74" s="84">
        <f t="shared" si="43"/>
        <v>45879</v>
      </c>
      <c r="P74" s="84">
        <f t="shared" si="43"/>
        <v>45880</v>
      </c>
      <c r="Q74" s="84">
        <f t="shared" si="43"/>
        <v>45881</v>
      </c>
      <c r="R74" s="84">
        <f t="shared" si="43"/>
        <v>45882</v>
      </c>
      <c r="S74" s="84">
        <f t="shared" si="43"/>
        <v>45883</v>
      </c>
      <c r="T74" s="84">
        <f t="shared" si="43"/>
        <v>45884</v>
      </c>
      <c r="U74" s="84">
        <f t="shared" si="43"/>
        <v>45885</v>
      </c>
      <c r="V74" s="84">
        <f t="shared" si="43"/>
        <v>45886</v>
      </c>
      <c r="W74" s="84">
        <f t="shared" si="43"/>
        <v>45887</v>
      </c>
      <c r="X74" s="84">
        <f t="shared" si="43"/>
        <v>45888</v>
      </c>
      <c r="Y74" s="84">
        <f t="shared" si="43"/>
        <v>45889</v>
      </c>
      <c r="Z74" s="84">
        <f t="shared" si="43"/>
        <v>45890</v>
      </c>
      <c r="AA74" s="84">
        <f t="shared" si="43"/>
        <v>45891</v>
      </c>
      <c r="AB74" s="84">
        <f t="shared" si="43"/>
        <v>45892</v>
      </c>
      <c r="AC74" s="84">
        <f t="shared" si="43"/>
        <v>45893</v>
      </c>
      <c r="AD74" s="84">
        <f t="shared" si="43"/>
        <v>45894</v>
      </c>
      <c r="AE74" s="84">
        <f t="shared" si="43"/>
        <v>45895</v>
      </c>
      <c r="AF74" s="84">
        <f t="shared" si="43"/>
        <v>45896</v>
      </c>
      <c r="AG74" s="84">
        <f t="shared" si="43"/>
        <v>45897</v>
      </c>
      <c r="AH74" s="84">
        <f t="shared" si="43"/>
        <v>45898</v>
      </c>
      <c r="AI74" s="84">
        <f t="shared" si="43"/>
        <v>45899</v>
      </c>
      <c r="AJ74" s="84">
        <f t="shared" si="43"/>
        <v>45900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>金</v>
      </c>
      <c r="G75" s="85" t="str">
        <f t="shared" ref="G75:AJ75" si="44">IFERROR(TEXT(WEEKDAY(+G74),"aaa"),"")</f>
        <v>土</v>
      </c>
      <c r="H75" s="85" t="str">
        <f t="shared" si="44"/>
        <v>日</v>
      </c>
      <c r="I75" s="85" t="str">
        <f t="shared" si="44"/>
        <v>月</v>
      </c>
      <c r="J75" s="85" t="str">
        <f t="shared" si="44"/>
        <v>火</v>
      </c>
      <c r="K75" s="85" t="str">
        <f t="shared" si="44"/>
        <v>水</v>
      </c>
      <c r="L75" s="85" t="str">
        <f t="shared" si="44"/>
        <v>木</v>
      </c>
      <c r="M75" s="85" t="str">
        <f t="shared" si="44"/>
        <v>金</v>
      </c>
      <c r="N75" s="85" t="str">
        <f t="shared" si="44"/>
        <v>土</v>
      </c>
      <c r="O75" s="85" t="str">
        <f t="shared" si="44"/>
        <v>日</v>
      </c>
      <c r="P75" s="85" t="str">
        <f t="shared" si="44"/>
        <v>月</v>
      </c>
      <c r="Q75" s="85" t="str">
        <f t="shared" si="44"/>
        <v>火</v>
      </c>
      <c r="R75" s="85" t="str">
        <f t="shared" si="44"/>
        <v>水</v>
      </c>
      <c r="S75" s="85" t="str">
        <f t="shared" si="44"/>
        <v>木</v>
      </c>
      <c r="T75" s="85" t="str">
        <f t="shared" si="44"/>
        <v>金</v>
      </c>
      <c r="U75" s="85" t="str">
        <f t="shared" si="44"/>
        <v>土</v>
      </c>
      <c r="V75" s="85" t="str">
        <f t="shared" si="44"/>
        <v>日</v>
      </c>
      <c r="W75" s="85" t="str">
        <f t="shared" si="44"/>
        <v>月</v>
      </c>
      <c r="X75" s="85" t="str">
        <f t="shared" si="44"/>
        <v>火</v>
      </c>
      <c r="Y75" s="85" t="str">
        <f t="shared" si="44"/>
        <v>水</v>
      </c>
      <c r="Z75" s="85" t="str">
        <f t="shared" si="44"/>
        <v>木</v>
      </c>
      <c r="AA75" s="85" t="str">
        <f t="shared" si="44"/>
        <v>金</v>
      </c>
      <c r="AB75" s="85" t="str">
        <f t="shared" si="44"/>
        <v>土</v>
      </c>
      <c r="AC75" s="85" t="str">
        <f t="shared" si="44"/>
        <v>日</v>
      </c>
      <c r="AD75" s="85" t="str">
        <f t="shared" si="44"/>
        <v>月</v>
      </c>
      <c r="AE75" s="85" t="str">
        <f t="shared" si="44"/>
        <v>火</v>
      </c>
      <c r="AF75" s="85" t="str">
        <f t="shared" si="44"/>
        <v>水</v>
      </c>
      <c r="AG75" s="85" t="str">
        <f t="shared" si="44"/>
        <v>木</v>
      </c>
      <c r="AH75" s="85" t="str">
        <f t="shared" si="44"/>
        <v>金</v>
      </c>
      <c r="AI75" s="85" t="str">
        <f t="shared" si="44"/>
        <v>土</v>
      </c>
      <c r="AJ75" s="85" t="str">
        <f t="shared" si="44"/>
        <v>日</v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 t="s">
        <v>21</v>
      </c>
      <c r="G76" s="48" t="s">
        <v>21</v>
      </c>
      <c r="H76" s="48" t="s">
        <v>21</v>
      </c>
      <c r="I76" s="48" t="s">
        <v>21</v>
      </c>
      <c r="J76" s="48" t="s">
        <v>21</v>
      </c>
      <c r="K76" s="48" t="s">
        <v>21</v>
      </c>
      <c r="L76" s="48" t="s">
        <v>21</v>
      </c>
      <c r="M76" s="48" t="s">
        <v>21</v>
      </c>
      <c r="N76" s="48" t="s">
        <v>21</v>
      </c>
      <c r="O76" s="48" t="s">
        <v>21</v>
      </c>
      <c r="P76" s="48" t="s">
        <v>4</v>
      </c>
      <c r="Q76" s="48" t="s">
        <v>4</v>
      </c>
      <c r="R76" s="48" t="s">
        <v>4</v>
      </c>
      <c r="S76" s="48" t="s">
        <v>4</v>
      </c>
      <c r="T76" s="48" t="s">
        <v>4</v>
      </c>
      <c r="U76" s="48" t="s">
        <v>4</v>
      </c>
      <c r="V76" s="48" t="s">
        <v>21</v>
      </c>
      <c r="W76" s="48" t="s">
        <v>21</v>
      </c>
      <c r="X76" s="48" t="s">
        <v>21</v>
      </c>
      <c r="Y76" s="48" t="s">
        <v>21</v>
      </c>
      <c r="Z76" s="48" t="s">
        <v>21</v>
      </c>
      <c r="AA76" s="48" t="s">
        <v>21</v>
      </c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88" t="s">
        <v>37</v>
      </c>
      <c r="AO76" s="189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 t="s">
        <v>2</v>
      </c>
      <c r="I77" s="18" t="s">
        <v>2</v>
      </c>
      <c r="J77" s="18"/>
      <c r="K77" s="18"/>
      <c r="L77" s="18"/>
      <c r="M77" s="18"/>
      <c r="N77" s="18"/>
      <c r="O77" s="18" t="s">
        <v>2</v>
      </c>
      <c r="P77" s="18" t="s">
        <v>16</v>
      </c>
      <c r="Q77" s="18" t="s">
        <v>16</v>
      </c>
      <c r="R77" s="18" t="s">
        <v>16</v>
      </c>
      <c r="S77" s="18"/>
      <c r="T77" s="18"/>
      <c r="U77" s="18"/>
      <c r="V77" s="18" t="s">
        <v>2</v>
      </c>
      <c r="W77" s="18" t="s">
        <v>2</v>
      </c>
      <c r="X77" s="18"/>
      <c r="Y77" s="18"/>
      <c r="Z77" s="18"/>
      <c r="AA77" s="18"/>
      <c r="AB77" s="18"/>
      <c r="AC77" s="18" t="s">
        <v>2</v>
      </c>
      <c r="AD77" s="18" t="s">
        <v>2</v>
      </c>
      <c r="AE77" s="18"/>
      <c r="AF77" s="18"/>
      <c r="AG77" s="54"/>
      <c r="AH77" s="54"/>
      <c r="AI77" s="54"/>
      <c r="AJ77" s="54" t="s">
        <v>2</v>
      </c>
      <c r="AK77" s="13">
        <f>IF(D77="","",COUNT($F$74:$AJ$74)-AL77)</f>
        <v>28</v>
      </c>
      <c r="AL77" s="32">
        <f>IF(D77="","",AQ77+AR77)</f>
        <v>3</v>
      </c>
      <c r="AM77" s="32">
        <f>IF(D77="","",COUNTIF(F77:AJ77,"休"))</f>
        <v>8</v>
      </c>
      <c r="AN77" s="143">
        <f>IF(D77="","",IFERROR(ROUND(AM77/AK77,3),""))</f>
        <v>0.28599999999999998</v>
      </c>
      <c r="AO77" s="251">
        <f>ROUND(AVERAGE(AN77:AN92),3)</f>
        <v>0.32500000000000001</v>
      </c>
      <c r="AP77" s="66"/>
      <c r="AQ77" s="190">
        <f>+COUNTIF(F77:AJ77,"－")</f>
        <v>0</v>
      </c>
      <c r="AR77" s="190">
        <f>+COUNTIF(F77:AJ77,"外")</f>
        <v>3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 t="s">
        <v>2</v>
      </c>
      <c r="G78" s="87" t="s">
        <v>2</v>
      </c>
      <c r="H78" s="87"/>
      <c r="I78" s="87"/>
      <c r="J78" s="87"/>
      <c r="K78" s="87"/>
      <c r="L78" s="87"/>
      <c r="M78" s="87" t="s">
        <v>2</v>
      </c>
      <c r="N78" s="87" t="s">
        <v>2</v>
      </c>
      <c r="O78" s="87"/>
      <c r="P78" s="87" t="s">
        <v>16</v>
      </c>
      <c r="Q78" s="87" t="s">
        <v>16</v>
      </c>
      <c r="R78" s="87" t="s">
        <v>16</v>
      </c>
      <c r="S78" s="87"/>
      <c r="T78" s="87" t="s">
        <v>2</v>
      </c>
      <c r="U78" s="87" t="s">
        <v>2</v>
      </c>
      <c r="V78" s="87"/>
      <c r="W78" s="87"/>
      <c r="X78" s="87"/>
      <c r="Y78" s="87"/>
      <c r="Z78" s="87"/>
      <c r="AA78" s="87" t="s">
        <v>2</v>
      </c>
      <c r="AB78" s="87" t="s">
        <v>2</v>
      </c>
      <c r="AC78" s="87"/>
      <c r="AD78" s="87"/>
      <c r="AE78" s="87"/>
      <c r="AF78" s="87"/>
      <c r="AG78" s="55"/>
      <c r="AH78" s="87" t="s">
        <v>2</v>
      </c>
      <c r="AI78" s="87" t="s">
        <v>2</v>
      </c>
      <c r="AJ78" s="55"/>
      <c r="AK78" s="13">
        <f t="shared" ref="AK78:AK82" si="45">IF(D78="","",COUNT($F$74:$AJ$74)-AL78)</f>
        <v>28</v>
      </c>
      <c r="AL78" s="32">
        <f t="shared" ref="AL78:AL82" si="46">IF(D78="","",AQ78+AR78)</f>
        <v>3</v>
      </c>
      <c r="AM78" s="32">
        <f t="shared" ref="AM78:AM82" si="47">IF(D78="","",COUNTIF(F78:AJ78,"休"))</f>
        <v>10</v>
      </c>
      <c r="AN78" s="143">
        <f t="shared" ref="AN78:AN82" si="48">IF(D78="","",IFERROR(ROUND(AM78/AK78,3),""))</f>
        <v>0.35699999999999998</v>
      </c>
      <c r="AO78" s="252"/>
      <c r="AP78" s="66"/>
      <c r="AQ78" s="190">
        <f>+COUNTIF(F78:AJ78,"－")</f>
        <v>0</v>
      </c>
      <c r="AR78" s="190">
        <f>+COUNTIF(F78:AJ78,"外")</f>
        <v>3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 t="s">
        <v>2</v>
      </c>
      <c r="H79" s="87"/>
      <c r="I79" s="87"/>
      <c r="J79" s="87" t="s">
        <v>2</v>
      </c>
      <c r="K79" s="87" t="s">
        <v>2</v>
      </c>
      <c r="L79" s="87"/>
      <c r="M79" s="87"/>
      <c r="N79" s="87" t="s">
        <v>2</v>
      </c>
      <c r="O79" s="87"/>
      <c r="P79" s="87" t="s">
        <v>16</v>
      </c>
      <c r="Q79" s="87" t="s">
        <v>16</v>
      </c>
      <c r="R79" s="87" t="s">
        <v>16</v>
      </c>
      <c r="S79" s="87"/>
      <c r="T79" s="87"/>
      <c r="U79" s="87" t="s">
        <v>2</v>
      </c>
      <c r="V79" s="87"/>
      <c r="W79" s="87"/>
      <c r="X79" s="87" t="s">
        <v>2</v>
      </c>
      <c r="Y79" s="87" t="s">
        <v>2</v>
      </c>
      <c r="Z79" s="87"/>
      <c r="AA79" s="87"/>
      <c r="AB79" s="87" t="s">
        <v>2</v>
      </c>
      <c r="AC79" s="87"/>
      <c r="AD79" s="87"/>
      <c r="AE79" s="87"/>
      <c r="AF79" s="87" t="s">
        <v>2</v>
      </c>
      <c r="AG79" s="55"/>
      <c r="AH79" s="55"/>
      <c r="AI79" s="55" t="s">
        <v>2</v>
      </c>
      <c r="AJ79" s="55"/>
      <c r="AK79" s="13">
        <f t="shared" si="45"/>
        <v>28</v>
      </c>
      <c r="AL79" s="32">
        <f t="shared" si="46"/>
        <v>3</v>
      </c>
      <c r="AM79" s="32">
        <f t="shared" si="47"/>
        <v>10</v>
      </c>
      <c r="AN79" s="143">
        <f t="shared" si="48"/>
        <v>0.35699999999999998</v>
      </c>
      <c r="AO79" s="252"/>
      <c r="AP79" s="66"/>
      <c r="AQ79" s="190">
        <f>+COUNTIF(F79:AJ79,"－")</f>
        <v>0</v>
      </c>
      <c r="AR79" s="190">
        <f t="shared" ref="AR79:AR82" si="49">+COUNTIF(F79:AJ79,"外")</f>
        <v>3</v>
      </c>
    </row>
    <row r="80" spans="2:44" s="86" customFormat="1" x14ac:dyDescent="0.15">
      <c r="B80" s="232"/>
      <c r="C80" s="235"/>
      <c r="D80" s="19" t="s">
        <v>61</v>
      </c>
      <c r="E80" s="192"/>
      <c r="F80" s="58"/>
      <c r="G80" s="87"/>
      <c r="H80" s="87"/>
      <c r="I80" s="87" t="s">
        <v>2</v>
      </c>
      <c r="J80" s="87"/>
      <c r="K80" s="87"/>
      <c r="L80" s="87" t="s">
        <v>2</v>
      </c>
      <c r="M80" s="87"/>
      <c r="N80" s="87"/>
      <c r="O80" s="87"/>
      <c r="P80" s="87" t="s">
        <v>2</v>
      </c>
      <c r="Q80" s="87"/>
      <c r="R80" s="87"/>
      <c r="S80" s="87" t="s">
        <v>16</v>
      </c>
      <c r="T80" s="87" t="s">
        <v>16</v>
      </c>
      <c r="U80" s="87" t="s">
        <v>16</v>
      </c>
      <c r="V80" s="87"/>
      <c r="W80" s="87" t="s">
        <v>2</v>
      </c>
      <c r="X80" s="87"/>
      <c r="Y80" s="87"/>
      <c r="Z80" s="87" t="s">
        <v>2</v>
      </c>
      <c r="AA80" s="87"/>
      <c r="AB80" s="87"/>
      <c r="AC80" s="87"/>
      <c r="AD80" s="87" t="s">
        <v>2</v>
      </c>
      <c r="AE80" s="87"/>
      <c r="AF80" s="87"/>
      <c r="AG80" s="87" t="s">
        <v>2</v>
      </c>
      <c r="AH80" s="55"/>
      <c r="AI80" s="55" t="s">
        <v>21</v>
      </c>
      <c r="AJ80" s="55"/>
      <c r="AK80" s="13">
        <f t="shared" si="45"/>
        <v>28</v>
      </c>
      <c r="AL80" s="32">
        <f t="shared" si="46"/>
        <v>3</v>
      </c>
      <c r="AM80" s="32">
        <f t="shared" si="47"/>
        <v>7</v>
      </c>
      <c r="AN80" s="143">
        <f t="shared" si="48"/>
        <v>0.25</v>
      </c>
      <c r="AO80" s="252"/>
      <c r="AP80" s="66"/>
      <c r="AQ80" s="190">
        <f>+COUNTIF(F80:AJ80,"－")</f>
        <v>0</v>
      </c>
      <c r="AR80" s="190">
        <f t="shared" si="49"/>
        <v>3</v>
      </c>
    </row>
    <row r="81" spans="2:44" s="86" customFormat="1" x14ac:dyDescent="0.15">
      <c r="B81" s="232"/>
      <c r="C81" s="235"/>
      <c r="D81" s="19" t="s">
        <v>62</v>
      </c>
      <c r="E81" s="100"/>
      <c r="F81" s="58" t="s">
        <v>2</v>
      </c>
      <c r="G81" s="87"/>
      <c r="H81" s="87"/>
      <c r="I81" s="87"/>
      <c r="J81" s="87" t="s">
        <v>2</v>
      </c>
      <c r="K81" s="87"/>
      <c r="L81" s="87"/>
      <c r="M81" s="87" t="s">
        <v>2</v>
      </c>
      <c r="N81" s="87"/>
      <c r="O81" s="87"/>
      <c r="P81" s="87"/>
      <c r="Q81" s="87" t="s">
        <v>2</v>
      </c>
      <c r="R81" s="87"/>
      <c r="S81" s="87" t="s">
        <v>16</v>
      </c>
      <c r="T81" s="87" t="s">
        <v>16</v>
      </c>
      <c r="U81" s="87" t="s">
        <v>16</v>
      </c>
      <c r="V81" s="87"/>
      <c r="W81" s="87"/>
      <c r="X81" s="87" t="s">
        <v>2</v>
      </c>
      <c r="Y81" s="87"/>
      <c r="Z81" s="87"/>
      <c r="AA81" s="87" t="s">
        <v>2</v>
      </c>
      <c r="AB81" s="87"/>
      <c r="AC81" s="87"/>
      <c r="AD81" s="87"/>
      <c r="AE81" s="87" t="s">
        <v>2</v>
      </c>
      <c r="AF81" s="87"/>
      <c r="AG81" s="87"/>
      <c r="AH81" s="87" t="s">
        <v>2</v>
      </c>
      <c r="AI81" s="87"/>
      <c r="AJ81" s="87"/>
      <c r="AK81" s="13">
        <f t="shared" si="45"/>
        <v>28</v>
      </c>
      <c r="AL81" s="32">
        <f>IF(D81="","",AQ81+AR81)</f>
        <v>3</v>
      </c>
      <c r="AM81" s="32">
        <f t="shared" si="47"/>
        <v>8</v>
      </c>
      <c r="AN81" s="143">
        <f t="shared" si="48"/>
        <v>0.28599999999999998</v>
      </c>
      <c r="AO81" s="252"/>
      <c r="AP81" s="66"/>
      <c r="AQ81" s="190">
        <f t="shared" ref="AQ81:AQ82" si="50">+COUNTIF(F81:AJ81,"－")</f>
        <v>0</v>
      </c>
      <c r="AR81" s="190">
        <f t="shared" si="49"/>
        <v>3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45"/>
        <v>31</v>
      </c>
      <c r="AL82" s="32">
        <f t="shared" si="46"/>
        <v>0</v>
      </c>
      <c r="AM82" s="57">
        <f t="shared" si="47"/>
        <v>0</v>
      </c>
      <c r="AN82" s="143">
        <f t="shared" si="48"/>
        <v>0</v>
      </c>
      <c r="AO82" s="252"/>
      <c r="AP82" s="66"/>
      <c r="AQ82" s="190">
        <f t="shared" si="50"/>
        <v>0</v>
      </c>
      <c r="AR82" s="190">
        <f t="shared" si="49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 t="s">
        <v>21</v>
      </c>
      <c r="G83" s="48" t="s">
        <v>21</v>
      </c>
      <c r="H83" s="48" t="s">
        <v>21</v>
      </c>
      <c r="I83" s="48" t="s">
        <v>21</v>
      </c>
      <c r="J83" s="48" t="s">
        <v>21</v>
      </c>
      <c r="K83" s="48" t="s">
        <v>21</v>
      </c>
      <c r="L83" s="48" t="s">
        <v>21</v>
      </c>
      <c r="M83" s="48" t="s">
        <v>21</v>
      </c>
      <c r="N83" s="48" t="s">
        <v>21</v>
      </c>
      <c r="O83" s="48" t="s">
        <v>4</v>
      </c>
      <c r="P83" s="48" t="s">
        <v>4</v>
      </c>
      <c r="Q83" s="48" t="s">
        <v>4</v>
      </c>
      <c r="R83" s="48" t="s">
        <v>4</v>
      </c>
      <c r="S83" s="48" t="s">
        <v>4</v>
      </c>
      <c r="T83" s="48" t="s">
        <v>4</v>
      </c>
      <c r="U83" s="48" t="s">
        <v>21</v>
      </c>
      <c r="V83" s="48" t="s">
        <v>21</v>
      </c>
      <c r="W83" s="48" t="s">
        <v>21</v>
      </c>
      <c r="X83" s="48" t="s">
        <v>21</v>
      </c>
      <c r="Y83" s="48" t="s">
        <v>21</v>
      </c>
      <c r="Z83" s="48" t="s">
        <v>21</v>
      </c>
      <c r="AA83" s="48" t="s">
        <v>21</v>
      </c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90"/>
      <c r="AM83" s="198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 t="s">
        <v>2</v>
      </c>
      <c r="H84" s="34" t="s">
        <v>2</v>
      </c>
      <c r="I84" s="34" t="s">
        <v>2</v>
      </c>
      <c r="J84" s="34"/>
      <c r="K84" s="34"/>
      <c r="L84" s="34"/>
      <c r="M84" s="34"/>
      <c r="N84" s="34" t="s">
        <v>2</v>
      </c>
      <c r="O84" s="34" t="s">
        <v>2</v>
      </c>
      <c r="P84" s="34" t="s">
        <v>2</v>
      </c>
      <c r="Q84" s="34"/>
      <c r="R84" s="34" t="s">
        <v>16</v>
      </c>
      <c r="S84" s="34" t="s">
        <v>16</v>
      </c>
      <c r="T84" s="34" t="s">
        <v>16</v>
      </c>
      <c r="U84" s="34" t="s">
        <v>2</v>
      </c>
      <c r="V84" s="34" t="s">
        <v>2</v>
      </c>
      <c r="W84" s="34" t="s">
        <v>2</v>
      </c>
      <c r="X84" s="34"/>
      <c r="Y84" s="34"/>
      <c r="Z84" s="34"/>
      <c r="AA84" s="34"/>
      <c r="AB84" s="34" t="s">
        <v>2</v>
      </c>
      <c r="AC84" s="34" t="s">
        <v>2</v>
      </c>
      <c r="AD84" s="34" t="s">
        <v>2</v>
      </c>
      <c r="AE84" s="34"/>
      <c r="AF84" s="34"/>
      <c r="AG84" s="34"/>
      <c r="AH84" s="34"/>
      <c r="AI84" s="34" t="s">
        <v>2</v>
      </c>
      <c r="AJ84" s="34" t="s">
        <v>2</v>
      </c>
      <c r="AK84" s="13">
        <f>IF(D84="","",COUNT($F$74:$AJ$74)-AL84)</f>
        <v>28</v>
      </c>
      <c r="AL84" s="32">
        <f>IF(D84="","",AQ84+AR84)</f>
        <v>3</v>
      </c>
      <c r="AM84" s="32">
        <f>IF(D84="","",COUNTIF(F84:AJ84,"休"))</f>
        <v>14</v>
      </c>
      <c r="AN84" s="143">
        <f>IF(D84="","",IFERROR(ROUND(AM84/AK84,3),""))</f>
        <v>0.5</v>
      </c>
      <c r="AO84" s="252"/>
      <c r="AP84" s="66"/>
      <c r="AQ84" s="190">
        <f>+COUNTIF(F84:AJ84,"－")</f>
        <v>0</v>
      </c>
      <c r="AR84" s="190">
        <f>+COUNTIF(F84:AJ84,"外")</f>
        <v>3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 t="s">
        <v>2</v>
      </c>
      <c r="K85" s="96" t="s">
        <v>2</v>
      </c>
      <c r="L85" s="96" t="s">
        <v>2</v>
      </c>
      <c r="M85" s="96"/>
      <c r="N85" s="96"/>
      <c r="O85" s="96" t="s">
        <v>16</v>
      </c>
      <c r="P85" s="96" t="s">
        <v>16</v>
      </c>
      <c r="Q85" s="21" t="s">
        <v>16</v>
      </c>
      <c r="R85" s="21" t="s">
        <v>2</v>
      </c>
      <c r="S85" s="96" t="s">
        <v>2</v>
      </c>
      <c r="T85" s="96"/>
      <c r="U85" s="96"/>
      <c r="V85" s="21"/>
      <c r="W85" s="21"/>
      <c r="X85" s="96" t="s">
        <v>2</v>
      </c>
      <c r="Y85" s="96" t="s">
        <v>2</v>
      </c>
      <c r="Z85" s="96" t="s">
        <v>2</v>
      </c>
      <c r="AA85" s="96"/>
      <c r="AB85" s="96"/>
      <c r="AC85" s="96"/>
      <c r="AD85" s="96"/>
      <c r="AE85" s="96" t="s">
        <v>2</v>
      </c>
      <c r="AF85" s="96" t="s">
        <v>2</v>
      </c>
      <c r="AG85" s="96" t="s">
        <v>2</v>
      </c>
      <c r="AH85" s="96"/>
      <c r="AI85" s="96"/>
      <c r="AJ85" s="96"/>
      <c r="AK85" s="13">
        <f t="shared" ref="AK85:AK87" si="51">IF(D85="","",COUNT($F$74:$AJ$74)-AL85)</f>
        <v>28</v>
      </c>
      <c r="AL85" s="32">
        <f t="shared" ref="AL85:AL87" si="52">IF(D85="","",AQ85+AR85)</f>
        <v>3</v>
      </c>
      <c r="AM85" s="32">
        <f t="shared" ref="AM85:AM87" si="53">IF(D85="","",COUNTIF(F85:AJ85,"休"))</f>
        <v>11</v>
      </c>
      <c r="AN85" s="143">
        <f t="shared" ref="AN85:AN87" si="54">IF(D85="","",IFERROR(ROUND(AM85/AK85,3),""))</f>
        <v>0.39300000000000002</v>
      </c>
      <c r="AO85" s="252"/>
      <c r="AP85" s="66"/>
      <c r="AQ85" s="190">
        <f>+COUNTIF(F85:AJ85,"－")</f>
        <v>0</v>
      </c>
      <c r="AR85" s="190">
        <f>+COUNTIF(F85:AJ85,"外")</f>
        <v>3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51"/>
        <v/>
      </c>
      <c r="AL86" s="32" t="str">
        <f t="shared" si="52"/>
        <v/>
      </c>
      <c r="AM86" s="32" t="str">
        <f t="shared" si="53"/>
        <v/>
      </c>
      <c r="AN86" s="143" t="str">
        <f t="shared" si="54"/>
        <v/>
      </c>
      <c r="AO86" s="252"/>
      <c r="AP86" s="66"/>
      <c r="AQ86" s="190">
        <f>+COUNTIF(F86:AJ86,"－")</f>
        <v>0</v>
      </c>
      <c r="AR86" s="190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51"/>
        <v/>
      </c>
      <c r="AL87" s="32" t="str">
        <f t="shared" si="52"/>
        <v/>
      </c>
      <c r="AM87" s="32" t="str">
        <f t="shared" si="53"/>
        <v/>
      </c>
      <c r="AN87" s="143" t="str">
        <f t="shared" si="54"/>
        <v/>
      </c>
      <c r="AO87" s="252"/>
      <c r="AP87" s="66"/>
      <c r="AQ87" s="190">
        <f>+COUNTIF(F87:AJ87,"－")</f>
        <v>0</v>
      </c>
      <c r="AR87" s="190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 t="s">
        <v>21</v>
      </c>
      <c r="G88" s="48" t="s">
        <v>21</v>
      </c>
      <c r="H88" s="48" t="s">
        <v>21</v>
      </c>
      <c r="I88" s="48" t="s">
        <v>21</v>
      </c>
      <c r="J88" s="48" t="s">
        <v>21</v>
      </c>
      <c r="K88" s="48" t="s">
        <v>21</v>
      </c>
      <c r="L88" s="48" t="s">
        <v>21</v>
      </c>
      <c r="M88" s="48" t="s">
        <v>21</v>
      </c>
      <c r="N88" s="48" t="s">
        <v>21</v>
      </c>
      <c r="O88" s="48"/>
      <c r="P88" s="48"/>
      <c r="Q88" s="48"/>
      <c r="R88" s="48" t="s">
        <v>4</v>
      </c>
      <c r="S88" s="48" t="s">
        <v>4</v>
      </c>
      <c r="T88" s="48" t="s">
        <v>4</v>
      </c>
      <c r="U88" s="48" t="s">
        <v>21</v>
      </c>
      <c r="V88" s="48" t="s">
        <v>21</v>
      </c>
      <c r="W88" s="48" t="s">
        <v>21</v>
      </c>
      <c r="X88" s="48" t="s">
        <v>21</v>
      </c>
      <c r="Y88" s="48" t="s">
        <v>21</v>
      </c>
      <c r="Z88" s="48" t="s">
        <v>21</v>
      </c>
      <c r="AA88" s="48" t="s">
        <v>21</v>
      </c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90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 t="s">
        <v>2</v>
      </c>
      <c r="H89" s="18"/>
      <c r="I89" s="34" t="s">
        <v>2</v>
      </c>
      <c r="J89" s="34"/>
      <c r="K89" s="18" t="s">
        <v>2</v>
      </c>
      <c r="L89" s="18"/>
      <c r="M89" s="18" t="s">
        <v>2</v>
      </c>
      <c r="N89" s="18"/>
      <c r="O89" s="34" t="s">
        <v>2</v>
      </c>
      <c r="P89" s="34"/>
      <c r="Q89" s="18" t="s">
        <v>2</v>
      </c>
      <c r="R89" s="18" t="s">
        <v>16</v>
      </c>
      <c r="S89" s="18" t="s">
        <v>16</v>
      </c>
      <c r="T89" s="18" t="s">
        <v>16</v>
      </c>
      <c r="U89" s="34" t="s">
        <v>2</v>
      </c>
      <c r="V89" s="34"/>
      <c r="W89" s="18" t="s">
        <v>2</v>
      </c>
      <c r="X89" s="18"/>
      <c r="Y89" s="18" t="s">
        <v>2</v>
      </c>
      <c r="Z89" s="18"/>
      <c r="AA89" s="34" t="s">
        <v>2</v>
      </c>
      <c r="AB89" s="34"/>
      <c r="AC89" s="34" t="s">
        <v>2</v>
      </c>
      <c r="AD89" s="34"/>
      <c r="AE89" s="34" t="s">
        <v>2</v>
      </c>
      <c r="AF89" s="34"/>
      <c r="AG89" s="34" t="s">
        <v>2</v>
      </c>
      <c r="AH89" s="34"/>
      <c r="AI89" s="34" t="s">
        <v>2</v>
      </c>
      <c r="AJ89" s="34"/>
      <c r="AK89" s="13">
        <f>IF(D89="","",COUNT($F$74:$AJ$74)-AL89)</f>
        <v>28</v>
      </c>
      <c r="AL89" s="32">
        <f>IF(D89="","",AQ89+AR89)</f>
        <v>3</v>
      </c>
      <c r="AM89" s="32">
        <f>IF(D89="","",COUNTIF(F89:AJ89,"休"))</f>
        <v>14</v>
      </c>
      <c r="AN89" s="143">
        <f>IF(D89="","",IFERROR(ROUND(AM89/AK89,3),""))</f>
        <v>0.5</v>
      </c>
      <c r="AO89" s="252"/>
      <c r="AP89" s="66"/>
      <c r="AQ89" s="190">
        <f>+COUNTIF(F89:AJ89,"－")</f>
        <v>0</v>
      </c>
      <c r="AR89" s="190">
        <f>+COUNTIF(F89:AJ89,"外")</f>
        <v>3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252"/>
      <c r="AP90" s="66"/>
      <c r="AQ90" s="190">
        <f>+COUNTIF(F90:AJ90,"－")</f>
        <v>0</v>
      </c>
      <c r="AR90" s="190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57">IF(D91="","",AQ91+AR91)</f>
        <v/>
      </c>
      <c r="AM91" s="32" t="str">
        <f t="shared" si="55"/>
        <v/>
      </c>
      <c r="AN91" s="143" t="str">
        <f t="shared" si="56"/>
        <v/>
      </c>
      <c r="AO91" s="252"/>
      <c r="AP91" s="66"/>
      <c r="AQ91" s="190">
        <f>+COUNTIF(F91:AJ91,"－")</f>
        <v>0</v>
      </c>
      <c r="AR91" s="190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58">IF(D92="","",COUNT($F$74:$AJ$74)-AL92)</f>
        <v/>
      </c>
      <c r="AL92" s="57" t="str">
        <f t="shared" si="57"/>
        <v/>
      </c>
      <c r="AM92" s="57" t="str">
        <f t="shared" si="55"/>
        <v/>
      </c>
      <c r="AN92" s="143" t="str">
        <f t="shared" si="56"/>
        <v/>
      </c>
      <c r="AO92" s="253"/>
      <c r="AP92" s="66"/>
      <c r="AQ92" s="190">
        <f>+COUNTIF(F92:AJ92,"－")</f>
        <v>0</v>
      </c>
      <c r="AR92" s="190">
        <f>+COUNTIF(F92:AJ92,"外")</f>
        <v>0</v>
      </c>
    </row>
    <row r="93" spans="2:44" ht="14.25" thickBot="1" x14ac:dyDescent="0.2">
      <c r="B93" s="27"/>
      <c r="C93" s="16"/>
      <c r="D93" s="102"/>
      <c r="E93" s="193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205"/>
      <c r="AN93" s="160" t="s">
        <v>54</v>
      </c>
      <c r="AO93" s="144" t="str">
        <f>IF(AO77&gt;=0.285,"OK","NG")</f>
        <v>OK</v>
      </c>
      <c r="AQ93" s="205"/>
      <c r="AR93" s="205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195">
        <f>YEAR(F98)</f>
        <v>2025</v>
      </c>
      <c r="G95" s="195">
        <f>MONTH(F98)</f>
        <v>9</v>
      </c>
    </row>
    <row r="96" spans="2:44" x14ac:dyDescent="0.15">
      <c r="B96" s="239"/>
      <c r="C96" s="240"/>
      <c r="D96" s="241"/>
      <c r="E96" s="68" t="s">
        <v>51</v>
      </c>
      <c r="F96" s="218">
        <f>F98</f>
        <v>45901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>
        <f>DATE($F95,$G95,1)</f>
        <v>45901</v>
      </c>
      <c r="G97" s="84">
        <f t="shared" ref="G97:AJ97" si="59">F97+1</f>
        <v>45902</v>
      </c>
      <c r="H97" s="84">
        <f t="shared" si="59"/>
        <v>45903</v>
      </c>
      <c r="I97" s="84">
        <f t="shared" si="59"/>
        <v>45904</v>
      </c>
      <c r="J97" s="84">
        <f t="shared" si="59"/>
        <v>45905</v>
      </c>
      <c r="K97" s="84">
        <f t="shared" si="59"/>
        <v>45906</v>
      </c>
      <c r="L97" s="84">
        <f t="shared" si="59"/>
        <v>45907</v>
      </c>
      <c r="M97" s="84">
        <f t="shared" si="59"/>
        <v>45908</v>
      </c>
      <c r="N97" s="84">
        <f t="shared" si="59"/>
        <v>45909</v>
      </c>
      <c r="O97" s="84">
        <f t="shared" si="59"/>
        <v>45910</v>
      </c>
      <c r="P97" s="84">
        <f t="shared" si="59"/>
        <v>45911</v>
      </c>
      <c r="Q97" s="84">
        <f t="shared" si="59"/>
        <v>45912</v>
      </c>
      <c r="R97" s="84">
        <f t="shared" si="59"/>
        <v>45913</v>
      </c>
      <c r="S97" s="84">
        <f t="shared" si="59"/>
        <v>45914</v>
      </c>
      <c r="T97" s="84">
        <f t="shared" si="59"/>
        <v>45915</v>
      </c>
      <c r="U97" s="84">
        <f t="shared" si="59"/>
        <v>45916</v>
      </c>
      <c r="V97" s="84">
        <f t="shared" si="59"/>
        <v>45917</v>
      </c>
      <c r="W97" s="84">
        <f t="shared" si="59"/>
        <v>45918</v>
      </c>
      <c r="X97" s="84">
        <f t="shared" si="59"/>
        <v>45919</v>
      </c>
      <c r="Y97" s="84">
        <f t="shared" si="59"/>
        <v>45920</v>
      </c>
      <c r="Z97" s="84">
        <f t="shared" si="59"/>
        <v>45921</v>
      </c>
      <c r="AA97" s="84">
        <f t="shared" si="59"/>
        <v>45922</v>
      </c>
      <c r="AB97" s="84">
        <f t="shared" si="59"/>
        <v>45923</v>
      </c>
      <c r="AC97" s="84">
        <f t="shared" si="59"/>
        <v>45924</v>
      </c>
      <c r="AD97" s="84">
        <f t="shared" si="59"/>
        <v>45925</v>
      </c>
      <c r="AE97" s="84">
        <f t="shared" si="59"/>
        <v>45926</v>
      </c>
      <c r="AF97" s="84">
        <f t="shared" si="59"/>
        <v>45927</v>
      </c>
      <c r="AG97" s="84">
        <f t="shared" si="59"/>
        <v>45928</v>
      </c>
      <c r="AH97" s="84">
        <f t="shared" si="59"/>
        <v>45929</v>
      </c>
      <c r="AI97" s="84">
        <f t="shared" si="59"/>
        <v>45930</v>
      </c>
      <c r="AJ97" s="84">
        <f t="shared" si="59"/>
        <v>45931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>
        <f>IF(EDATE(F73,1)&gt;$F$7,"",EDATE(F73,1))</f>
        <v>45901</v>
      </c>
      <c r="G98" s="84">
        <f t="shared" ref="G98:AJ98" si="60">IF(G97&gt;$F$7,"",IF(F98=EOMONTH(DATE($F95,$G95,1),0),"",IF(F98="","",F98+1)))</f>
        <v>45902</v>
      </c>
      <c r="H98" s="84">
        <f t="shared" si="60"/>
        <v>45903</v>
      </c>
      <c r="I98" s="84">
        <f t="shared" si="60"/>
        <v>45904</v>
      </c>
      <c r="J98" s="84">
        <f t="shared" si="60"/>
        <v>45905</v>
      </c>
      <c r="K98" s="84">
        <f t="shared" si="60"/>
        <v>45906</v>
      </c>
      <c r="L98" s="84">
        <f t="shared" si="60"/>
        <v>45907</v>
      </c>
      <c r="M98" s="84">
        <f t="shared" si="60"/>
        <v>45908</v>
      </c>
      <c r="N98" s="84">
        <f t="shared" si="60"/>
        <v>45909</v>
      </c>
      <c r="O98" s="84">
        <f t="shared" si="60"/>
        <v>45910</v>
      </c>
      <c r="P98" s="84">
        <f t="shared" si="60"/>
        <v>45911</v>
      </c>
      <c r="Q98" s="84">
        <f t="shared" si="60"/>
        <v>45912</v>
      </c>
      <c r="R98" s="84">
        <f t="shared" si="60"/>
        <v>45913</v>
      </c>
      <c r="S98" s="84">
        <f t="shared" si="60"/>
        <v>45914</v>
      </c>
      <c r="T98" s="84">
        <f t="shared" si="60"/>
        <v>45915</v>
      </c>
      <c r="U98" s="84">
        <f t="shared" si="60"/>
        <v>45916</v>
      </c>
      <c r="V98" s="84">
        <f t="shared" si="60"/>
        <v>45917</v>
      </c>
      <c r="W98" s="84">
        <f t="shared" si="60"/>
        <v>45918</v>
      </c>
      <c r="X98" s="84">
        <f t="shared" si="60"/>
        <v>45919</v>
      </c>
      <c r="Y98" s="84">
        <f t="shared" si="60"/>
        <v>45920</v>
      </c>
      <c r="Z98" s="84">
        <f t="shared" si="60"/>
        <v>45921</v>
      </c>
      <c r="AA98" s="84">
        <f t="shared" si="60"/>
        <v>45922</v>
      </c>
      <c r="AB98" s="84">
        <f t="shared" si="60"/>
        <v>45923</v>
      </c>
      <c r="AC98" s="84">
        <f t="shared" si="60"/>
        <v>45924</v>
      </c>
      <c r="AD98" s="84">
        <f t="shared" si="60"/>
        <v>45925</v>
      </c>
      <c r="AE98" s="84">
        <f t="shared" si="60"/>
        <v>45926</v>
      </c>
      <c r="AF98" s="84">
        <f t="shared" si="60"/>
        <v>45927</v>
      </c>
      <c r="AG98" s="84">
        <f t="shared" si="60"/>
        <v>45928</v>
      </c>
      <c r="AH98" s="84">
        <f t="shared" si="60"/>
        <v>45929</v>
      </c>
      <c r="AI98" s="84">
        <f t="shared" si="60"/>
        <v>45930</v>
      </c>
      <c r="AJ98" s="84" t="str">
        <f t="shared" si="60"/>
        <v/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>月</v>
      </c>
      <c r="G99" s="85" t="str">
        <f t="shared" ref="G99:AJ99" si="61">IFERROR(TEXT(WEEKDAY(+G98),"aaa"),"")</f>
        <v>火</v>
      </c>
      <c r="H99" s="85" t="str">
        <f t="shared" si="61"/>
        <v>水</v>
      </c>
      <c r="I99" s="85" t="str">
        <f t="shared" si="61"/>
        <v>木</v>
      </c>
      <c r="J99" s="85" t="str">
        <f t="shared" si="61"/>
        <v>金</v>
      </c>
      <c r="K99" s="85" t="str">
        <f t="shared" si="61"/>
        <v>土</v>
      </c>
      <c r="L99" s="85" t="str">
        <f t="shared" si="61"/>
        <v>日</v>
      </c>
      <c r="M99" s="85" t="str">
        <f t="shared" si="61"/>
        <v>月</v>
      </c>
      <c r="N99" s="85" t="str">
        <f t="shared" si="61"/>
        <v>火</v>
      </c>
      <c r="O99" s="85" t="str">
        <f t="shared" si="61"/>
        <v>水</v>
      </c>
      <c r="P99" s="85" t="str">
        <f t="shared" si="61"/>
        <v>木</v>
      </c>
      <c r="Q99" s="85" t="str">
        <f t="shared" si="61"/>
        <v>金</v>
      </c>
      <c r="R99" s="85" t="str">
        <f t="shared" si="61"/>
        <v>土</v>
      </c>
      <c r="S99" s="85" t="str">
        <f t="shared" si="61"/>
        <v>日</v>
      </c>
      <c r="T99" s="85" t="str">
        <f t="shared" si="61"/>
        <v>月</v>
      </c>
      <c r="U99" s="85" t="str">
        <f t="shared" si="61"/>
        <v>火</v>
      </c>
      <c r="V99" s="85" t="str">
        <f t="shared" si="61"/>
        <v>水</v>
      </c>
      <c r="W99" s="85" t="str">
        <f t="shared" si="61"/>
        <v>木</v>
      </c>
      <c r="X99" s="85" t="str">
        <f t="shared" si="61"/>
        <v>金</v>
      </c>
      <c r="Y99" s="85" t="str">
        <f t="shared" si="61"/>
        <v>土</v>
      </c>
      <c r="Z99" s="85" t="str">
        <f t="shared" si="61"/>
        <v>日</v>
      </c>
      <c r="AA99" s="85" t="str">
        <f t="shared" si="61"/>
        <v>月</v>
      </c>
      <c r="AB99" s="85" t="str">
        <f t="shared" si="61"/>
        <v>火</v>
      </c>
      <c r="AC99" s="85" t="str">
        <f t="shared" si="61"/>
        <v>水</v>
      </c>
      <c r="AD99" s="85" t="str">
        <f t="shared" si="61"/>
        <v>木</v>
      </c>
      <c r="AE99" s="85" t="str">
        <f t="shared" si="61"/>
        <v>金</v>
      </c>
      <c r="AF99" s="85" t="str">
        <f t="shared" si="61"/>
        <v>土</v>
      </c>
      <c r="AG99" s="85" t="str">
        <f t="shared" si="61"/>
        <v>日</v>
      </c>
      <c r="AH99" s="85" t="str">
        <f t="shared" si="61"/>
        <v>月</v>
      </c>
      <c r="AI99" s="85" t="str">
        <f t="shared" si="61"/>
        <v>火</v>
      </c>
      <c r="AJ99" s="85" t="str">
        <f t="shared" si="61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88" t="s">
        <v>37</v>
      </c>
      <c r="AO100" s="189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 t="s">
        <v>2</v>
      </c>
      <c r="G101" s="18"/>
      <c r="H101" s="18"/>
      <c r="I101" s="18"/>
      <c r="J101" s="34"/>
      <c r="K101" s="34"/>
      <c r="L101" s="34" t="s">
        <v>2</v>
      </c>
      <c r="M101" s="34" t="s">
        <v>2</v>
      </c>
      <c r="N101" s="34"/>
      <c r="O101" s="34"/>
      <c r="P101" s="34"/>
      <c r="Q101" s="34"/>
      <c r="R101" s="34"/>
      <c r="S101" s="34" t="s">
        <v>2</v>
      </c>
      <c r="T101" s="34" t="s">
        <v>2</v>
      </c>
      <c r="U101" s="34"/>
      <c r="V101" s="34"/>
      <c r="W101" s="34"/>
      <c r="X101" s="34"/>
      <c r="Y101" s="34"/>
      <c r="Z101" s="34" t="s">
        <v>2</v>
      </c>
      <c r="AA101" s="34" t="s">
        <v>2</v>
      </c>
      <c r="AB101" s="34"/>
      <c r="AC101" s="34"/>
      <c r="AD101" s="34"/>
      <c r="AE101" s="34"/>
      <c r="AF101" s="34"/>
      <c r="AG101" s="34" t="s">
        <v>2</v>
      </c>
      <c r="AH101" s="34" t="s">
        <v>2</v>
      </c>
      <c r="AI101" s="54"/>
      <c r="AJ101" s="54"/>
      <c r="AK101" s="13">
        <f>IF(D101="","",COUNT($F$98:$AJ$98)-AL101)</f>
        <v>30</v>
      </c>
      <c r="AL101" s="32">
        <f>IF(D101="","",AQ101+AR101)</f>
        <v>0</v>
      </c>
      <c r="AM101" s="32">
        <f>IF(D101="","",COUNTIF(F101:AJ101,"休"))</f>
        <v>9</v>
      </c>
      <c r="AN101" s="143">
        <f>IF(D101="","",IFERROR(ROUND(AM101/AK101,3),""))</f>
        <v>0.3</v>
      </c>
      <c r="AO101" s="251">
        <f>ROUND(AVERAGE(AN101:AN116),3)</f>
        <v>0.32200000000000001</v>
      </c>
      <c r="AP101" s="66"/>
      <c r="AQ101" s="190">
        <f>+COUNTIF(F101:AJ101,"－")</f>
        <v>0</v>
      </c>
      <c r="AR101" s="190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 t="s">
        <v>2</v>
      </c>
      <c r="K102" s="21" t="s">
        <v>2</v>
      </c>
      <c r="L102" s="96"/>
      <c r="M102" s="96"/>
      <c r="N102" s="96"/>
      <c r="O102" s="96"/>
      <c r="P102" s="96"/>
      <c r="Q102" s="21" t="s">
        <v>2</v>
      </c>
      <c r="R102" s="21" t="s">
        <v>2</v>
      </c>
      <c r="S102" s="96"/>
      <c r="T102" s="96"/>
      <c r="U102" s="96"/>
      <c r="V102" s="96"/>
      <c r="W102" s="96"/>
      <c r="X102" s="21" t="s">
        <v>2</v>
      </c>
      <c r="Y102" s="21" t="s">
        <v>2</v>
      </c>
      <c r="Z102" s="96"/>
      <c r="AA102" s="96"/>
      <c r="AB102" s="96"/>
      <c r="AC102" s="96"/>
      <c r="AD102" s="96"/>
      <c r="AE102" s="21" t="s">
        <v>2</v>
      </c>
      <c r="AF102" s="21" t="s">
        <v>2</v>
      </c>
      <c r="AG102" s="187"/>
      <c r="AH102" s="96"/>
      <c r="AI102" s="87"/>
      <c r="AJ102" s="55"/>
      <c r="AK102" s="13">
        <f t="shared" ref="AK102:AK106" si="62">IF(D102="","",COUNT($F$98:$AJ$98)-AL102)</f>
        <v>30</v>
      </c>
      <c r="AL102" s="32">
        <f t="shared" ref="AL102:AL106" si="63">IF(D102="","",AQ102+AR102)</f>
        <v>0</v>
      </c>
      <c r="AM102" s="32">
        <f t="shared" ref="AM102:AM106" si="64">IF(D102="","",COUNTIF(F102:AJ102,"休"))</f>
        <v>8</v>
      </c>
      <c r="AN102" s="143">
        <f t="shared" ref="AN102:AN106" si="65">IF(D102="","",IFERROR(ROUND(AM102/AK102,3),""))</f>
        <v>0.26700000000000002</v>
      </c>
      <c r="AO102" s="252"/>
      <c r="AP102" s="66"/>
      <c r="AQ102" s="190">
        <f>+COUNTIF(F102:AJ102,"－")</f>
        <v>0</v>
      </c>
      <c r="AR102" s="190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 t="s">
        <v>2</v>
      </c>
      <c r="H103" s="87" t="s">
        <v>2</v>
      </c>
      <c r="I103" s="87"/>
      <c r="J103" s="87"/>
      <c r="K103" s="87" t="s">
        <v>2</v>
      </c>
      <c r="L103" s="87"/>
      <c r="M103" s="87"/>
      <c r="N103" s="87"/>
      <c r="O103" s="87" t="s">
        <v>2</v>
      </c>
      <c r="P103" s="87"/>
      <c r="Q103" s="87"/>
      <c r="R103" s="87" t="s">
        <v>2</v>
      </c>
      <c r="S103" s="87"/>
      <c r="T103" s="87"/>
      <c r="U103" s="87" t="s">
        <v>2</v>
      </c>
      <c r="V103" s="87" t="s">
        <v>2</v>
      </c>
      <c r="W103" s="87"/>
      <c r="X103" s="87"/>
      <c r="Y103" s="87" t="s">
        <v>2</v>
      </c>
      <c r="Z103" s="87"/>
      <c r="AA103" s="87"/>
      <c r="AB103" s="87"/>
      <c r="AC103" s="87" t="s">
        <v>2</v>
      </c>
      <c r="AD103" s="87"/>
      <c r="AE103" s="87"/>
      <c r="AF103" s="87" t="s">
        <v>2</v>
      </c>
      <c r="AG103" s="55"/>
      <c r="AH103" s="55"/>
      <c r="AI103" s="55" t="s">
        <v>2</v>
      </c>
      <c r="AJ103" s="55"/>
      <c r="AK103" s="13">
        <f t="shared" si="62"/>
        <v>30</v>
      </c>
      <c r="AL103" s="32">
        <f t="shared" si="63"/>
        <v>0</v>
      </c>
      <c r="AM103" s="32">
        <f t="shared" si="64"/>
        <v>11</v>
      </c>
      <c r="AN103" s="143">
        <f t="shared" si="65"/>
        <v>0.36699999999999999</v>
      </c>
      <c r="AO103" s="252"/>
      <c r="AP103" s="66"/>
      <c r="AQ103" s="190">
        <f>+COUNTIF(F103:AJ103,"－")</f>
        <v>0</v>
      </c>
      <c r="AR103" s="190">
        <f t="shared" ref="AR103:AR106" si="66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92"/>
      <c r="F104" s="58" t="s">
        <v>2</v>
      </c>
      <c r="G104" s="87"/>
      <c r="H104" s="87"/>
      <c r="I104" s="87" t="s">
        <v>2</v>
      </c>
      <c r="J104" s="87"/>
      <c r="K104" s="87"/>
      <c r="L104" s="87"/>
      <c r="M104" s="87" t="s">
        <v>2</v>
      </c>
      <c r="N104" s="87"/>
      <c r="O104" s="87"/>
      <c r="P104" s="87" t="s">
        <v>2</v>
      </c>
      <c r="Q104" s="87"/>
      <c r="R104" s="87"/>
      <c r="S104" s="87"/>
      <c r="T104" s="87" t="s">
        <v>2</v>
      </c>
      <c r="U104" s="87"/>
      <c r="V104" s="87"/>
      <c r="W104" s="87" t="s">
        <v>2</v>
      </c>
      <c r="X104" s="87"/>
      <c r="Y104" s="87"/>
      <c r="Z104" s="87"/>
      <c r="AA104" s="87" t="s">
        <v>2</v>
      </c>
      <c r="AB104" s="87"/>
      <c r="AC104" s="87"/>
      <c r="AD104" s="87" t="s">
        <v>2</v>
      </c>
      <c r="AE104" s="87"/>
      <c r="AF104" s="87"/>
      <c r="AG104" s="87"/>
      <c r="AH104" s="55" t="s">
        <v>2</v>
      </c>
      <c r="AI104" s="55"/>
      <c r="AJ104" s="55"/>
      <c r="AK104" s="13">
        <f t="shared" si="62"/>
        <v>30</v>
      </c>
      <c r="AL104" s="32">
        <f t="shared" si="63"/>
        <v>0</v>
      </c>
      <c r="AM104" s="32">
        <f t="shared" si="64"/>
        <v>9</v>
      </c>
      <c r="AN104" s="143">
        <f t="shared" si="65"/>
        <v>0.3</v>
      </c>
      <c r="AO104" s="252"/>
      <c r="AP104" s="66"/>
      <c r="AQ104" s="190">
        <f>+COUNTIF(F104:AJ104,"－")</f>
        <v>0</v>
      </c>
      <c r="AR104" s="190">
        <f t="shared" si="66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 t="s">
        <v>2</v>
      </c>
      <c r="H105" s="87"/>
      <c r="I105" s="87"/>
      <c r="J105" s="87" t="s">
        <v>2</v>
      </c>
      <c r="K105" s="87"/>
      <c r="L105" s="87"/>
      <c r="M105" s="87"/>
      <c r="N105" s="87" t="s">
        <v>2</v>
      </c>
      <c r="O105" s="87"/>
      <c r="P105" s="87"/>
      <c r="Q105" s="87" t="s">
        <v>2</v>
      </c>
      <c r="R105" s="87"/>
      <c r="S105" s="87"/>
      <c r="T105" s="87"/>
      <c r="U105" s="87" t="s">
        <v>2</v>
      </c>
      <c r="V105" s="87"/>
      <c r="W105" s="87"/>
      <c r="X105" s="87" t="s">
        <v>2</v>
      </c>
      <c r="Y105" s="87"/>
      <c r="Z105" s="87"/>
      <c r="AA105" s="87"/>
      <c r="AB105" s="87" t="s">
        <v>2</v>
      </c>
      <c r="AC105" s="87"/>
      <c r="AD105" s="87"/>
      <c r="AE105" s="87" t="s">
        <v>2</v>
      </c>
      <c r="AF105" s="87"/>
      <c r="AG105" s="87"/>
      <c r="AH105" s="87"/>
      <c r="AI105" s="87" t="s">
        <v>2</v>
      </c>
      <c r="AJ105" s="87"/>
      <c r="AK105" s="13">
        <f t="shared" si="62"/>
        <v>30</v>
      </c>
      <c r="AL105" s="32">
        <f t="shared" si="63"/>
        <v>0</v>
      </c>
      <c r="AM105" s="32">
        <f t="shared" si="64"/>
        <v>9</v>
      </c>
      <c r="AN105" s="143">
        <f t="shared" si="65"/>
        <v>0.3</v>
      </c>
      <c r="AO105" s="252"/>
      <c r="AP105" s="66"/>
      <c r="AQ105" s="190">
        <f t="shared" ref="AQ105:AQ106" si="67">+COUNTIF(F105:AJ105,"－")</f>
        <v>0</v>
      </c>
      <c r="AR105" s="190">
        <f t="shared" si="66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62"/>
        <v>30</v>
      </c>
      <c r="AL106" s="32">
        <f t="shared" si="63"/>
        <v>0</v>
      </c>
      <c r="AM106" s="57">
        <f t="shared" si="64"/>
        <v>0</v>
      </c>
      <c r="AN106" s="143">
        <f t="shared" si="65"/>
        <v>0</v>
      </c>
      <c r="AO106" s="252"/>
      <c r="AP106" s="66"/>
      <c r="AQ106" s="190">
        <f t="shared" si="67"/>
        <v>0</v>
      </c>
      <c r="AR106" s="190">
        <f t="shared" si="66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90"/>
      <c r="AM107" s="198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 t="s">
        <v>2</v>
      </c>
      <c r="G108" s="34"/>
      <c r="H108" s="34"/>
      <c r="I108" s="34"/>
      <c r="J108" s="34"/>
      <c r="K108" s="34" t="s">
        <v>2</v>
      </c>
      <c r="L108" s="34" t="s">
        <v>2</v>
      </c>
      <c r="M108" s="34" t="s">
        <v>2</v>
      </c>
      <c r="N108" s="34"/>
      <c r="O108" s="34"/>
      <c r="P108" s="34"/>
      <c r="Q108" s="34"/>
      <c r="R108" s="34" t="s">
        <v>2</v>
      </c>
      <c r="S108" s="34" t="s">
        <v>2</v>
      </c>
      <c r="T108" s="34" t="s">
        <v>2</v>
      </c>
      <c r="U108" s="34"/>
      <c r="V108" s="34"/>
      <c r="W108" s="34"/>
      <c r="X108" s="34"/>
      <c r="Y108" s="34" t="s">
        <v>2</v>
      </c>
      <c r="Z108" s="34" t="s">
        <v>2</v>
      </c>
      <c r="AA108" s="34" t="s">
        <v>2</v>
      </c>
      <c r="AB108" s="34"/>
      <c r="AC108" s="34"/>
      <c r="AD108" s="34"/>
      <c r="AE108" s="34"/>
      <c r="AF108" s="34" t="s">
        <v>2</v>
      </c>
      <c r="AG108" s="34" t="s">
        <v>2</v>
      </c>
      <c r="AH108" s="34" t="s">
        <v>2</v>
      </c>
      <c r="AI108" s="34"/>
      <c r="AJ108" s="34"/>
      <c r="AK108" s="13">
        <f>IF(D108="","",COUNT($F$98:$AJ$98)-AL108)</f>
        <v>30</v>
      </c>
      <c r="AL108" s="32">
        <f>IF(D108="","",AQ108+AR108)</f>
        <v>0</v>
      </c>
      <c r="AM108" s="32">
        <f>IF(D108="","",COUNTIF(F108:AJ108,"休"))</f>
        <v>13</v>
      </c>
      <c r="AN108" s="143">
        <f>IF(D108="","",IFERROR(ROUND(AM108/AK108,3),""))</f>
        <v>0.433</v>
      </c>
      <c r="AO108" s="252"/>
      <c r="AP108" s="66"/>
      <c r="AQ108" s="190">
        <f>+COUNTIF(F108:AJ108,"－")</f>
        <v>0</v>
      </c>
      <c r="AR108" s="190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 t="s">
        <v>2</v>
      </c>
      <c r="H109" s="21" t="s">
        <v>2</v>
      </c>
      <c r="I109" s="21" t="s">
        <v>2</v>
      </c>
      <c r="J109" s="96"/>
      <c r="K109" s="96"/>
      <c r="L109" s="96"/>
      <c r="M109" s="96"/>
      <c r="N109" s="96" t="s">
        <v>2</v>
      </c>
      <c r="O109" s="21" t="s">
        <v>2</v>
      </c>
      <c r="P109" s="21" t="s">
        <v>2</v>
      </c>
      <c r="Q109" s="21"/>
      <c r="R109" s="21"/>
      <c r="S109" s="96"/>
      <c r="T109" s="96"/>
      <c r="U109" s="96" t="s">
        <v>2</v>
      </c>
      <c r="V109" s="21" t="s">
        <v>2</v>
      </c>
      <c r="W109" s="21" t="s">
        <v>2</v>
      </c>
      <c r="X109" s="96"/>
      <c r="Y109" s="96"/>
      <c r="Z109" s="96"/>
      <c r="AA109" s="96"/>
      <c r="AB109" s="96" t="s">
        <v>2</v>
      </c>
      <c r="AC109" s="21" t="s">
        <v>2</v>
      </c>
      <c r="AD109" s="21" t="s">
        <v>2</v>
      </c>
      <c r="AE109" s="96"/>
      <c r="AF109" s="96"/>
      <c r="AG109" s="96"/>
      <c r="AH109" s="96"/>
      <c r="AI109" s="96" t="s">
        <v>2</v>
      </c>
      <c r="AJ109" s="96"/>
      <c r="AK109" s="13">
        <f t="shared" ref="AK109:AK111" si="68">IF(D109="","",COUNT($F$98:$AJ$98)-AL109)</f>
        <v>30</v>
      </c>
      <c r="AL109" s="32">
        <f t="shared" ref="AL109:AL111" si="69">IF(D109="","",AQ109+AR109)</f>
        <v>0</v>
      </c>
      <c r="AM109" s="32">
        <f t="shared" ref="AM109:AM111" si="70">IF(D109="","",COUNTIF(F109:AJ109,"休"))</f>
        <v>13</v>
      </c>
      <c r="AN109" s="143">
        <f t="shared" ref="AN109:AN111" si="71">IF(D109="","",IFERROR(ROUND(AM109/AK109,3),""))</f>
        <v>0.433</v>
      </c>
      <c r="AO109" s="252"/>
      <c r="AP109" s="66"/>
      <c r="AQ109" s="190">
        <f>+COUNTIF(F109:AJ109,"－")</f>
        <v>0</v>
      </c>
      <c r="AR109" s="190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68"/>
        <v/>
      </c>
      <c r="AL110" s="32" t="str">
        <f t="shared" si="69"/>
        <v/>
      </c>
      <c r="AM110" s="32" t="str">
        <f t="shared" si="70"/>
        <v/>
      </c>
      <c r="AN110" s="143" t="str">
        <f t="shared" si="71"/>
        <v/>
      </c>
      <c r="AO110" s="252"/>
      <c r="AP110" s="66"/>
      <c r="AQ110" s="190">
        <f>+COUNTIF(F110:AJ110,"－")</f>
        <v>0</v>
      </c>
      <c r="AR110" s="190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68"/>
        <v/>
      </c>
      <c r="AL111" s="32" t="str">
        <f t="shared" si="69"/>
        <v/>
      </c>
      <c r="AM111" s="32" t="str">
        <f t="shared" si="70"/>
        <v/>
      </c>
      <c r="AN111" s="143" t="str">
        <f t="shared" si="71"/>
        <v/>
      </c>
      <c r="AO111" s="252"/>
      <c r="AP111" s="66"/>
      <c r="AQ111" s="190">
        <f>+COUNTIF(F111:AJ111,"－")</f>
        <v>0</v>
      </c>
      <c r="AR111" s="190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90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 t="s">
        <v>2</v>
      </c>
      <c r="G113" s="18"/>
      <c r="H113" s="18" t="s">
        <v>2</v>
      </c>
      <c r="I113" s="34"/>
      <c r="J113" s="34" t="s">
        <v>2</v>
      </c>
      <c r="K113" s="18"/>
      <c r="L113" s="18" t="s">
        <v>2</v>
      </c>
      <c r="M113" s="18"/>
      <c r="N113" s="18" t="s">
        <v>2</v>
      </c>
      <c r="O113" s="34"/>
      <c r="P113" s="34" t="s">
        <v>2</v>
      </c>
      <c r="Q113" s="18"/>
      <c r="R113" s="18" t="s">
        <v>2</v>
      </c>
      <c r="S113" s="18"/>
      <c r="T113" s="18" t="s">
        <v>2</v>
      </c>
      <c r="U113" s="34"/>
      <c r="V113" s="18" t="s">
        <v>2</v>
      </c>
      <c r="W113" s="34"/>
      <c r="X113" s="34" t="s">
        <v>2</v>
      </c>
      <c r="Y113" s="18"/>
      <c r="Z113" s="18" t="s">
        <v>2</v>
      </c>
      <c r="AA113" s="18"/>
      <c r="AB113" s="18" t="s">
        <v>2</v>
      </c>
      <c r="AC113" s="34"/>
      <c r="AD113" s="18" t="s">
        <v>2</v>
      </c>
      <c r="AE113" s="34"/>
      <c r="AF113" s="34" t="s">
        <v>2</v>
      </c>
      <c r="AG113" s="18"/>
      <c r="AH113" s="18" t="s">
        <v>2</v>
      </c>
      <c r="AI113" s="18"/>
      <c r="AJ113" s="18"/>
      <c r="AK113" s="13">
        <f>IF(D113="","",COUNT($F$98:$AJ$98)-AL113)</f>
        <v>30</v>
      </c>
      <c r="AL113" s="32">
        <f>IF(D113="","",AQ113+AR113)</f>
        <v>0</v>
      </c>
      <c r="AM113" s="32">
        <f>IF(D113="","",COUNTIF(F113:AJ113,"休"))</f>
        <v>15</v>
      </c>
      <c r="AN113" s="143">
        <f>IF(D113="","",IFERROR(ROUND(AM113/AK113,3),""))</f>
        <v>0.5</v>
      </c>
      <c r="AO113" s="252"/>
      <c r="AP113" s="66"/>
      <c r="AQ113" s="190">
        <f>+COUNTIF(F113:AJ113,"－")</f>
        <v>0</v>
      </c>
      <c r="AR113" s="190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72">IF(D114="","",COUNT($F$98:$AJ$98)-AL114)</f>
        <v/>
      </c>
      <c r="AL114" s="32" t="str">
        <f t="shared" ref="AL114:AL116" si="73">IF(D114="","",AQ114+AR114)</f>
        <v/>
      </c>
      <c r="AM114" s="3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252"/>
      <c r="AP114" s="66"/>
      <c r="AQ114" s="190">
        <f>+COUNTIF(F114:AJ114,"－")</f>
        <v>0</v>
      </c>
      <c r="AR114" s="190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72"/>
        <v/>
      </c>
      <c r="AL115" s="32" t="str">
        <f t="shared" si="73"/>
        <v/>
      </c>
      <c r="AM115" s="32" t="str">
        <f t="shared" si="74"/>
        <v/>
      </c>
      <c r="AN115" s="143" t="str">
        <f t="shared" si="75"/>
        <v/>
      </c>
      <c r="AO115" s="252"/>
      <c r="AP115" s="66"/>
      <c r="AQ115" s="190">
        <f>+COUNTIF(F115:AJ115,"－")</f>
        <v>0</v>
      </c>
      <c r="AR115" s="190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72"/>
        <v/>
      </c>
      <c r="AL116" s="57" t="str">
        <f t="shared" si="73"/>
        <v/>
      </c>
      <c r="AM116" s="57" t="str">
        <f t="shared" si="74"/>
        <v/>
      </c>
      <c r="AN116" s="143" t="str">
        <f t="shared" si="75"/>
        <v/>
      </c>
      <c r="AO116" s="253"/>
      <c r="AP116" s="66"/>
      <c r="AQ116" s="190">
        <f>+COUNTIF(F116:AJ116,"－")</f>
        <v>0</v>
      </c>
      <c r="AR116" s="190">
        <f>+COUNTIF(F116:AJ116,"外")</f>
        <v>0</v>
      </c>
    </row>
    <row r="117" spans="2:44" ht="14.25" thickBot="1" x14ac:dyDescent="0.2">
      <c r="B117" s="27"/>
      <c r="C117" s="16"/>
      <c r="D117" s="102"/>
      <c r="E117" s="193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205"/>
      <c r="AN117" s="160" t="s">
        <v>54</v>
      </c>
      <c r="AO117" s="144" t="str">
        <f>IF(AO101&gt;=0.285,"OK","NG")</f>
        <v>OK</v>
      </c>
      <c r="AQ117" s="205"/>
      <c r="AR117" s="205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195">
        <f>YEAR(F122)</f>
        <v>2025</v>
      </c>
      <c r="G119" s="195">
        <f>MONTH(F122)</f>
        <v>10</v>
      </c>
    </row>
    <row r="120" spans="2:44" x14ac:dyDescent="0.15">
      <c r="B120" s="239"/>
      <c r="C120" s="240"/>
      <c r="D120" s="241"/>
      <c r="E120" s="68" t="s">
        <v>51</v>
      </c>
      <c r="F120" s="218">
        <f>F122</f>
        <v>45931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>
        <f>DATE($F119,$G119,1)</f>
        <v>45931</v>
      </c>
      <c r="G121" s="84">
        <f t="shared" ref="G121:AJ121" si="76">F121+1</f>
        <v>45932</v>
      </c>
      <c r="H121" s="84">
        <f t="shared" si="76"/>
        <v>45933</v>
      </c>
      <c r="I121" s="84">
        <f t="shared" si="76"/>
        <v>45934</v>
      </c>
      <c r="J121" s="84">
        <f t="shared" si="76"/>
        <v>45935</v>
      </c>
      <c r="K121" s="84">
        <f t="shared" si="76"/>
        <v>45936</v>
      </c>
      <c r="L121" s="84">
        <f t="shared" si="76"/>
        <v>45937</v>
      </c>
      <c r="M121" s="84">
        <f t="shared" si="76"/>
        <v>45938</v>
      </c>
      <c r="N121" s="84">
        <f t="shared" si="76"/>
        <v>45939</v>
      </c>
      <c r="O121" s="84">
        <f t="shared" si="76"/>
        <v>45940</v>
      </c>
      <c r="P121" s="84">
        <f t="shared" si="76"/>
        <v>45941</v>
      </c>
      <c r="Q121" s="84">
        <f t="shared" si="76"/>
        <v>45942</v>
      </c>
      <c r="R121" s="84">
        <f t="shared" si="76"/>
        <v>45943</v>
      </c>
      <c r="S121" s="84">
        <f t="shared" si="76"/>
        <v>45944</v>
      </c>
      <c r="T121" s="84">
        <f t="shared" si="76"/>
        <v>45945</v>
      </c>
      <c r="U121" s="84">
        <f t="shared" si="76"/>
        <v>45946</v>
      </c>
      <c r="V121" s="84">
        <f t="shared" si="76"/>
        <v>45947</v>
      </c>
      <c r="W121" s="84">
        <f t="shared" si="76"/>
        <v>45948</v>
      </c>
      <c r="X121" s="84">
        <f t="shared" si="76"/>
        <v>45949</v>
      </c>
      <c r="Y121" s="84">
        <f t="shared" si="76"/>
        <v>45950</v>
      </c>
      <c r="Z121" s="84">
        <f t="shared" si="76"/>
        <v>45951</v>
      </c>
      <c r="AA121" s="84">
        <f t="shared" si="76"/>
        <v>45952</v>
      </c>
      <c r="AB121" s="84">
        <f t="shared" si="76"/>
        <v>45953</v>
      </c>
      <c r="AC121" s="84">
        <f t="shared" si="76"/>
        <v>45954</v>
      </c>
      <c r="AD121" s="84">
        <f t="shared" si="76"/>
        <v>45955</v>
      </c>
      <c r="AE121" s="84">
        <f t="shared" si="76"/>
        <v>45956</v>
      </c>
      <c r="AF121" s="84">
        <f t="shared" si="76"/>
        <v>45957</v>
      </c>
      <c r="AG121" s="84">
        <f t="shared" si="76"/>
        <v>45958</v>
      </c>
      <c r="AH121" s="84">
        <f t="shared" si="76"/>
        <v>45959</v>
      </c>
      <c r="AI121" s="84">
        <f t="shared" si="76"/>
        <v>45960</v>
      </c>
      <c r="AJ121" s="84">
        <f t="shared" si="76"/>
        <v>45961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>
        <f>IF(EDATE(F97,1)&gt;$F$7,"",EDATE(F97,1))</f>
        <v>45931</v>
      </c>
      <c r="G122" s="84">
        <f t="shared" ref="G122:AJ122" si="77">IF(G121&gt;$F$7,"",IF(F122=EOMONTH(DATE($F119,$G119,1),0),"",IF(F122="","",F122+1)))</f>
        <v>45932</v>
      </c>
      <c r="H122" s="84">
        <f t="shared" si="77"/>
        <v>45933</v>
      </c>
      <c r="I122" s="84">
        <f t="shared" si="77"/>
        <v>45934</v>
      </c>
      <c r="J122" s="84">
        <f t="shared" si="77"/>
        <v>45935</v>
      </c>
      <c r="K122" s="84">
        <f t="shared" si="77"/>
        <v>45936</v>
      </c>
      <c r="L122" s="84">
        <f t="shared" si="77"/>
        <v>45937</v>
      </c>
      <c r="M122" s="84">
        <f t="shared" si="77"/>
        <v>45938</v>
      </c>
      <c r="N122" s="84">
        <f t="shared" si="77"/>
        <v>45939</v>
      </c>
      <c r="O122" s="84">
        <f t="shared" si="77"/>
        <v>45940</v>
      </c>
      <c r="P122" s="84">
        <f t="shared" si="77"/>
        <v>45941</v>
      </c>
      <c r="Q122" s="84">
        <f t="shared" si="77"/>
        <v>45942</v>
      </c>
      <c r="R122" s="84">
        <f t="shared" si="77"/>
        <v>45943</v>
      </c>
      <c r="S122" s="84">
        <f t="shared" si="77"/>
        <v>45944</v>
      </c>
      <c r="T122" s="84">
        <f t="shared" si="77"/>
        <v>45945</v>
      </c>
      <c r="U122" s="84">
        <f t="shared" si="77"/>
        <v>45946</v>
      </c>
      <c r="V122" s="84">
        <f t="shared" si="77"/>
        <v>45947</v>
      </c>
      <c r="W122" s="84">
        <f t="shared" si="77"/>
        <v>45948</v>
      </c>
      <c r="X122" s="84">
        <f t="shared" si="77"/>
        <v>45949</v>
      </c>
      <c r="Y122" s="84">
        <f t="shared" si="77"/>
        <v>45950</v>
      </c>
      <c r="Z122" s="84">
        <f t="shared" si="77"/>
        <v>45951</v>
      </c>
      <c r="AA122" s="84">
        <f t="shared" si="77"/>
        <v>45952</v>
      </c>
      <c r="AB122" s="84">
        <f t="shared" si="77"/>
        <v>45953</v>
      </c>
      <c r="AC122" s="84">
        <f t="shared" si="77"/>
        <v>45954</v>
      </c>
      <c r="AD122" s="84">
        <f t="shared" si="77"/>
        <v>45955</v>
      </c>
      <c r="AE122" s="84">
        <f t="shared" si="77"/>
        <v>45956</v>
      </c>
      <c r="AF122" s="84">
        <f t="shared" si="77"/>
        <v>45957</v>
      </c>
      <c r="AG122" s="84">
        <f t="shared" si="77"/>
        <v>45958</v>
      </c>
      <c r="AH122" s="84">
        <f t="shared" si="77"/>
        <v>45959</v>
      </c>
      <c r="AI122" s="84">
        <f t="shared" si="77"/>
        <v>45960</v>
      </c>
      <c r="AJ122" s="84">
        <f t="shared" si="77"/>
        <v>45961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>水</v>
      </c>
      <c r="G123" s="85" t="str">
        <f t="shared" ref="G123:AJ123" si="78">IFERROR(TEXT(WEEKDAY(+G122),"aaa"),"")</f>
        <v>木</v>
      </c>
      <c r="H123" s="85" t="str">
        <f t="shared" si="78"/>
        <v>金</v>
      </c>
      <c r="I123" s="85" t="str">
        <f t="shared" si="78"/>
        <v>土</v>
      </c>
      <c r="J123" s="85" t="str">
        <f t="shared" si="78"/>
        <v>日</v>
      </c>
      <c r="K123" s="85" t="str">
        <f t="shared" si="78"/>
        <v>月</v>
      </c>
      <c r="L123" s="85" t="str">
        <f t="shared" si="78"/>
        <v>火</v>
      </c>
      <c r="M123" s="85" t="str">
        <f t="shared" si="78"/>
        <v>水</v>
      </c>
      <c r="N123" s="85" t="str">
        <f t="shared" si="78"/>
        <v>木</v>
      </c>
      <c r="O123" s="85" t="str">
        <f t="shared" si="78"/>
        <v>金</v>
      </c>
      <c r="P123" s="85" t="str">
        <f t="shared" si="78"/>
        <v>土</v>
      </c>
      <c r="Q123" s="85" t="str">
        <f t="shared" si="78"/>
        <v>日</v>
      </c>
      <c r="R123" s="85" t="str">
        <f t="shared" si="78"/>
        <v>月</v>
      </c>
      <c r="S123" s="85" t="str">
        <f t="shared" si="78"/>
        <v>火</v>
      </c>
      <c r="T123" s="85" t="str">
        <f t="shared" si="78"/>
        <v>水</v>
      </c>
      <c r="U123" s="85" t="str">
        <f t="shared" si="78"/>
        <v>木</v>
      </c>
      <c r="V123" s="85" t="str">
        <f t="shared" si="78"/>
        <v>金</v>
      </c>
      <c r="W123" s="85" t="str">
        <f t="shared" si="78"/>
        <v>土</v>
      </c>
      <c r="X123" s="85" t="str">
        <f t="shared" si="78"/>
        <v>日</v>
      </c>
      <c r="Y123" s="85" t="str">
        <f t="shared" si="78"/>
        <v>月</v>
      </c>
      <c r="Z123" s="85" t="str">
        <f t="shared" si="78"/>
        <v>火</v>
      </c>
      <c r="AA123" s="85" t="str">
        <f t="shared" si="78"/>
        <v>水</v>
      </c>
      <c r="AB123" s="85" t="str">
        <f t="shared" si="78"/>
        <v>木</v>
      </c>
      <c r="AC123" s="85" t="str">
        <f t="shared" si="78"/>
        <v>金</v>
      </c>
      <c r="AD123" s="85" t="str">
        <f t="shared" si="78"/>
        <v>土</v>
      </c>
      <c r="AE123" s="85" t="str">
        <f t="shared" si="78"/>
        <v>日</v>
      </c>
      <c r="AF123" s="85" t="str">
        <f t="shared" si="78"/>
        <v>月</v>
      </c>
      <c r="AG123" s="85" t="str">
        <f t="shared" si="78"/>
        <v>火</v>
      </c>
      <c r="AH123" s="85" t="str">
        <f t="shared" si="78"/>
        <v>水</v>
      </c>
      <c r="AI123" s="85" t="str">
        <f t="shared" si="78"/>
        <v>木</v>
      </c>
      <c r="AJ123" s="85" t="str">
        <f t="shared" si="78"/>
        <v>金</v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88" t="s">
        <v>37</v>
      </c>
      <c r="AO124" s="189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 t="s">
        <v>2</v>
      </c>
      <c r="K125" s="34" t="s">
        <v>2</v>
      </c>
      <c r="L125" s="34"/>
      <c r="M125" s="34"/>
      <c r="N125" s="34"/>
      <c r="O125" s="34"/>
      <c r="P125" s="34"/>
      <c r="Q125" s="34" t="s">
        <v>2</v>
      </c>
      <c r="R125" s="34" t="s">
        <v>2</v>
      </c>
      <c r="S125" s="34"/>
      <c r="T125" s="34"/>
      <c r="U125" s="34"/>
      <c r="V125" s="34"/>
      <c r="W125" s="34"/>
      <c r="X125" s="34" t="s">
        <v>2</v>
      </c>
      <c r="Y125" s="34" t="s">
        <v>2</v>
      </c>
      <c r="Z125" s="34"/>
      <c r="AA125" s="34"/>
      <c r="AB125" s="34"/>
      <c r="AC125" s="34"/>
      <c r="AD125" s="34"/>
      <c r="AE125" s="34" t="s">
        <v>2</v>
      </c>
      <c r="AF125" s="34" t="s">
        <v>2</v>
      </c>
      <c r="AG125" s="34"/>
      <c r="AH125" s="34"/>
      <c r="AI125" s="54"/>
      <c r="AJ125" s="54"/>
      <c r="AK125" s="13">
        <f>IF(D125="","",COUNT($F$122:$AJ$122)-AL125)</f>
        <v>31</v>
      </c>
      <c r="AL125" s="32">
        <f>IF(D125="","",AQ125+AR125)</f>
        <v>0</v>
      </c>
      <c r="AM125" s="32">
        <f>IF(D125="","",COUNTIF(F125:AJ125,"休"))</f>
        <v>8</v>
      </c>
      <c r="AN125" s="143">
        <f>IF(D125="","",IFERROR(ROUND(AM125/AK125,3),""))</f>
        <v>0.25800000000000001</v>
      </c>
      <c r="AO125" s="251">
        <f>ROUND(AVERAGE(AN125:AN140),3)</f>
        <v>0.315</v>
      </c>
      <c r="AP125" s="66"/>
      <c r="AQ125" s="190">
        <f>+COUNTIF(F125:AJ125,"－")</f>
        <v>0</v>
      </c>
      <c r="AR125" s="190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 t="s">
        <v>2</v>
      </c>
      <c r="I126" s="21" t="s">
        <v>2</v>
      </c>
      <c r="J126" s="21"/>
      <c r="K126" s="21"/>
      <c r="L126" s="96"/>
      <c r="M126" s="96"/>
      <c r="N126" s="96"/>
      <c r="O126" s="21" t="s">
        <v>2</v>
      </c>
      <c r="P126" s="21" t="s">
        <v>2</v>
      </c>
      <c r="Q126" s="21"/>
      <c r="R126" s="21"/>
      <c r="S126" s="96"/>
      <c r="T126" s="96"/>
      <c r="U126" s="96"/>
      <c r="V126" s="21" t="s">
        <v>2</v>
      </c>
      <c r="W126" s="21" t="s">
        <v>2</v>
      </c>
      <c r="X126" s="21"/>
      <c r="Y126" s="21"/>
      <c r="Z126" s="96"/>
      <c r="AA126" s="96"/>
      <c r="AB126" s="96"/>
      <c r="AC126" s="21" t="s">
        <v>2</v>
      </c>
      <c r="AD126" s="21" t="s">
        <v>2</v>
      </c>
      <c r="AE126" s="21"/>
      <c r="AF126" s="21"/>
      <c r="AG126" s="187"/>
      <c r="AH126" s="96"/>
      <c r="AI126" s="87"/>
      <c r="AJ126" s="55" t="s">
        <v>2</v>
      </c>
      <c r="AK126" s="13">
        <f t="shared" ref="AK126:AK130" si="79">IF(D126="","",COUNT($F$122:$AJ$122)-AL126)</f>
        <v>31</v>
      </c>
      <c r="AL126" s="32">
        <f t="shared" ref="AL126:AL130" si="80">IF(D126="","",AQ126+AR126)</f>
        <v>0</v>
      </c>
      <c r="AM126" s="32">
        <f t="shared" ref="AM126:AM130" si="81">IF(D126="","",COUNTIF(F126:AJ126,"休"))</f>
        <v>9</v>
      </c>
      <c r="AN126" s="143">
        <f t="shared" ref="AN126:AN130" si="82">IF(D126="","",IFERROR(ROUND(AM126/AK126,3),""))</f>
        <v>0.28999999999999998</v>
      </c>
      <c r="AO126" s="252"/>
      <c r="AP126" s="66"/>
      <c r="AQ126" s="190">
        <f>+COUNTIF(F126:AJ126,"－")</f>
        <v>0</v>
      </c>
      <c r="AR126" s="190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 t="s">
        <v>2</v>
      </c>
      <c r="G127" s="87"/>
      <c r="H127" s="87"/>
      <c r="I127" s="87" t="s">
        <v>2</v>
      </c>
      <c r="J127" s="87"/>
      <c r="K127" s="87"/>
      <c r="L127" s="87"/>
      <c r="M127" s="87" t="s">
        <v>2</v>
      </c>
      <c r="N127" s="87"/>
      <c r="O127" s="87"/>
      <c r="P127" s="87" t="s">
        <v>2</v>
      </c>
      <c r="Q127" s="87"/>
      <c r="R127" s="87"/>
      <c r="S127" s="87" t="s">
        <v>2</v>
      </c>
      <c r="T127" s="87" t="s">
        <v>2</v>
      </c>
      <c r="U127" s="87"/>
      <c r="V127" s="87"/>
      <c r="W127" s="87" t="s">
        <v>2</v>
      </c>
      <c r="X127" s="87"/>
      <c r="Y127" s="87"/>
      <c r="Z127" s="87"/>
      <c r="AA127" s="87" t="s">
        <v>2</v>
      </c>
      <c r="AB127" s="87"/>
      <c r="AC127" s="87"/>
      <c r="AD127" s="87" t="s">
        <v>2</v>
      </c>
      <c r="AE127" s="87"/>
      <c r="AF127" s="87"/>
      <c r="AG127" s="55" t="s">
        <v>2</v>
      </c>
      <c r="AH127" s="55" t="s">
        <v>2</v>
      </c>
      <c r="AI127" s="55"/>
      <c r="AJ127" s="55"/>
      <c r="AK127" s="13">
        <f t="shared" si="79"/>
        <v>31</v>
      </c>
      <c r="AL127" s="32">
        <f t="shared" si="80"/>
        <v>0</v>
      </c>
      <c r="AM127" s="32">
        <f t="shared" si="81"/>
        <v>11</v>
      </c>
      <c r="AN127" s="143">
        <f t="shared" si="82"/>
        <v>0.35499999999999998</v>
      </c>
      <c r="AO127" s="252"/>
      <c r="AP127" s="66"/>
      <c r="AQ127" s="190">
        <f>+COUNTIF(F127:AJ127,"－")</f>
        <v>0</v>
      </c>
      <c r="AR127" s="190">
        <f t="shared" ref="AR127:AR130" si="83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92"/>
      <c r="F128" s="58"/>
      <c r="G128" s="87" t="s">
        <v>2</v>
      </c>
      <c r="H128" s="87"/>
      <c r="I128" s="87"/>
      <c r="J128" s="87"/>
      <c r="K128" s="87" t="s">
        <v>2</v>
      </c>
      <c r="L128" s="87"/>
      <c r="M128" s="87"/>
      <c r="N128" s="87" t="s">
        <v>2</v>
      </c>
      <c r="O128" s="87"/>
      <c r="P128" s="87"/>
      <c r="Q128" s="87"/>
      <c r="R128" s="87" t="s">
        <v>2</v>
      </c>
      <c r="S128" s="87"/>
      <c r="T128" s="87"/>
      <c r="U128" s="87" t="s">
        <v>2</v>
      </c>
      <c r="V128" s="87"/>
      <c r="W128" s="87"/>
      <c r="X128" s="87"/>
      <c r="Y128" s="87" t="s">
        <v>2</v>
      </c>
      <c r="Z128" s="87"/>
      <c r="AA128" s="87"/>
      <c r="AB128" s="87" t="s">
        <v>2</v>
      </c>
      <c r="AC128" s="87"/>
      <c r="AD128" s="87"/>
      <c r="AE128" s="87"/>
      <c r="AF128" s="87" t="s">
        <v>2</v>
      </c>
      <c r="AG128" s="87"/>
      <c r="AH128" s="55"/>
      <c r="AI128" s="55" t="s">
        <v>2</v>
      </c>
      <c r="AJ128" s="55"/>
      <c r="AK128" s="13">
        <f t="shared" si="79"/>
        <v>31</v>
      </c>
      <c r="AL128" s="32">
        <f t="shared" si="80"/>
        <v>0</v>
      </c>
      <c r="AM128" s="32">
        <f t="shared" si="81"/>
        <v>9</v>
      </c>
      <c r="AN128" s="143">
        <f t="shared" si="82"/>
        <v>0.28999999999999998</v>
      </c>
      <c r="AO128" s="252"/>
      <c r="AP128" s="66"/>
      <c r="AQ128" s="190">
        <f>+COUNTIF(F128:AJ128,"－")</f>
        <v>0</v>
      </c>
      <c r="AR128" s="190">
        <f t="shared" si="83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 t="s">
        <v>2</v>
      </c>
      <c r="I129" s="87"/>
      <c r="J129" s="87"/>
      <c r="K129" s="87"/>
      <c r="L129" s="87" t="s">
        <v>2</v>
      </c>
      <c r="M129" s="87"/>
      <c r="N129" s="87"/>
      <c r="O129" s="87" t="s">
        <v>2</v>
      </c>
      <c r="P129" s="87"/>
      <c r="Q129" s="87"/>
      <c r="R129" s="87"/>
      <c r="S129" s="87" t="s">
        <v>2</v>
      </c>
      <c r="T129" s="87"/>
      <c r="U129" s="87"/>
      <c r="V129" s="87" t="s">
        <v>2</v>
      </c>
      <c r="W129" s="87"/>
      <c r="X129" s="87"/>
      <c r="Y129" s="87"/>
      <c r="Z129" s="87" t="s">
        <v>2</v>
      </c>
      <c r="AA129" s="87"/>
      <c r="AB129" s="87"/>
      <c r="AC129" s="87" t="s">
        <v>2</v>
      </c>
      <c r="AD129" s="87"/>
      <c r="AE129" s="87"/>
      <c r="AF129" s="87"/>
      <c r="AG129" s="87" t="s">
        <v>2</v>
      </c>
      <c r="AH129" s="87"/>
      <c r="AI129" s="87"/>
      <c r="AJ129" s="87" t="s">
        <v>2</v>
      </c>
      <c r="AK129" s="13">
        <f t="shared" si="79"/>
        <v>31</v>
      </c>
      <c r="AL129" s="32">
        <f t="shared" si="80"/>
        <v>0</v>
      </c>
      <c r="AM129" s="32">
        <f t="shared" si="81"/>
        <v>9</v>
      </c>
      <c r="AN129" s="143">
        <f t="shared" si="82"/>
        <v>0.28999999999999998</v>
      </c>
      <c r="AO129" s="252"/>
      <c r="AP129" s="66"/>
      <c r="AQ129" s="190">
        <f t="shared" ref="AQ129:AQ130" si="84">+COUNTIF(F129:AJ129,"－")</f>
        <v>0</v>
      </c>
      <c r="AR129" s="190">
        <f t="shared" si="83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79"/>
        <v>31</v>
      </c>
      <c r="AL130" s="32">
        <f t="shared" si="80"/>
        <v>0</v>
      </c>
      <c r="AM130" s="57">
        <f t="shared" si="81"/>
        <v>0</v>
      </c>
      <c r="AN130" s="143">
        <f t="shared" si="82"/>
        <v>0</v>
      </c>
      <c r="AO130" s="252"/>
      <c r="AP130" s="66"/>
      <c r="AQ130" s="190">
        <f t="shared" si="84"/>
        <v>0</v>
      </c>
      <c r="AR130" s="190">
        <f t="shared" si="83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90"/>
      <c r="AM131" s="198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 t="s">
        <v>2</v>
      </c>
      <c r="J132" s="34" t="s">
        <v>2</v>
      </c>
      <c r="K132" s="34" t="s">
        <v>2</v>
      </c>
      <c r="L132" s="34"/>
      <c r="M132" s="34"/>
      <c r="N132" s="34"/>
      <c r="O132" s="34"/>
      <c r="P132" s="34" t="s">
        <v>2</v>
      </c>
      <c r="Q132" s="34" t="s">
        <v>2</v>
      </c>
      <c r="R132" s="34" t="s">
        <v>2</v>
      </c>
      <c r="S132" s="34"/>
      <c r="T132" s="34"/>
      <c r="U132" s="34"/>
      <c r="V132" s="34"/>
      <c r="W132" s="34" t="s">
        <v>2</v>
      </c>
      <c r="X132" s="34" t="s">
        <v>2</v>
      </c>
      <c r="Y132" s="34" t="s">
        <v>2</v>
      </c>
      <c r="Z132" s="34"/>
      <c r="AA132" s="34"/>
      <c r="AB132" s="34"/>
      <c r="AC132" s="34"/>
      <c r="AD132" s="34" t="s">
        <v>2</v>
      </c>
      <c r="AE132" s="34" t="s">
        <v>2</v>
      </c>
      <c r="AF132" s="34" t="s">
        <v>2</v>
      </c>
      <c r="AG132" s="34"/>
      <c r="AH132" s="34"/>
      <c r="AI132" s="34"/>
      <c r="AJ132" s="34"/>
      <c r="AK132" s="13">
        <f>IF(D132="","",COUNT($F$122:$AJ$122)-AL132)</f>
        <v>31</v>
      </c>
      <c r="AL132" s="32">
        <f>IF(D132="","",AQ132+AR132)</f>
        <v>0</v>
      </c>
      <c r="AM132" s="32">
        <f>IF(D132="","",COUNTIF(F132:AJ132,"休"))</f>
        <v>12</v>
      </c>
      <c r="AN132" s="143">
        <f>IF(D132="","",IFERROR(ROUND(AM132/AK132,3),""))</f>
        <v>0.38700000000000001</v>
      </c>
      <c r="AO132" s="252"/>
      <c r="AP132" s="66"/>
      <c r="AQ132" s="190">
        <f>+COUNTIF(F132:AJ132,"－")</f>
        <v>0</v>
      </c>
      <c r="AR132" s="190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 t="s">
        <v>2</v>
      </c>
      <c r="G133" s="96" t="s">
        <v>2</v>
      </c>
      <c r="H133" s="21"/>
      <c r="I133" s="21"/>
      <c r="J133" s="96"/>
      <c r="K133" s="96"/>
      <c r="L133" s="96" t="s">
        <v>2</v>
      </c>
      <c r="M133" s="96" t="s">
        <v>2</v>
      </c>
      <c r="N133" s="96" t="s">
        <v>2</v>
      </c>
      <c r="O133" s="21"/>
      <c r="P133" s="21"/>
      <c r="Q133" s="21"/>
      <c r="R133" s="21"/>
      <c r="S133" s="96" t="s">
        <v>2</v>
      </c>
      <c r="T133" s="96" t="s">
        <v>2</v>
      </c>
      <c r="U133" s="96" t="s">
        <v>2</v>
      </c>
      <c r="V133" s="21"/>
      <c r="W133" s="21"/>
      <c r="X133" s="96"/>
      <c r="Y133" s="96"/>
      <c r="Z133" s="96" t="s">
        <v>2</v>
      </c>
      <c r="AA133" s="96" t="s">
        <v>2</v>
      </c>
      <c r="AB133" s="96" t="s">
        <v>2</v>
      </c>
      <c r="AC133" s="21"/>
      <c r="AD133" s="21"/>
      <c r="AE133" s="96"/>
      <c r="AF133" s="96"/>
      <c r="AG133" s="96" t="s">
        <v>2</v>
      </c>
      <c r="AH133" s="96" t="s">
        <v>2</v>
      </c>
      <c r="AI133" s="96" t="s">
        <v>2</v>
      </c>
      <c r="AJ133" s="96"/>
      <c r="AK133" s="13">
        <f t="shared" ref="AK133:AK135" si="85">IF(D133="","",COUNT($F$122:$AJ$122)-AL133)</f>
        <v>31</v>
      </c>
      <c r="AL133" s="32">
        <f t="shared" ref="AL133:AL135" si="86">IF(D133="","",AQ133+AR133)</f>
        <v>0</v>
      </c>
      <c r="AM133" s="32">
        <f t="shared" ref="AM133:AM135" si="87">IF(D133="","",COUNTIF(F133:AJ133,"休"))</f>
        <v>14</v>
      </c>
      <c r="AN133" s="143">
        <f t="shared" ref="AN133:AN135" si="88">IF(D133="","",IFERROR(ROUND(AM133/AK133,3),""))</f>
        <v>0.45200000000000001</v>
      </c>
      <c r="AO133" s="252"/>
      <c r="AP133" s="66"/>
      <c r="AQ133" s="190">
        <f>+COUNTIF(F133:AJ133,"－")</f>
        <v>0</v>
      </c>
      <c r="AR133" s="190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85"/>
        <v/>
      </c>
      <c r="AL134" s="32" t="str">
        <f t="shared" si="86"/>
        <v/>
      </c>
      <c r="AM134" s="32" t="str">
        <f t="shared" si="87"/>
        <v/>
      </c>
      <c r="AN134" s="143" t="str">
        <f t="shared" si="88"/>
        <v/>
      </c>
      <c r="AO134" s="252"/>
      <c r="AP134" s="66"/>
      <c r="AQ134" s="190">
        <f>+COUNTIF(F134:AJ134,"－")</f>
        <v>0</v>
      </c>
      <c r="AR134" s="190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85"/>
        <v/>
      </c>
      <c r="AL135" s="32" t="str">
        <f t="shared" si="86"/>
        <v/>
      </c>
      <c r="AM135" s="32" t="str">
        <f t="shared" si="87"/>
        <v/>
      </c>
      <c r="AN135" s="143" t="str">
        <f t="shared" si="88"/>
        <v/>
      </c>
      <c r="AO135" s="252"/>
      <c r="AP135" s="66"/>
      <c r="AQ135" s="190">
        <f>+COUNTIF(F135:AJ135,"－")</f>
        <v>0</v>
      </c>
      <c r="AR135" s="190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90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 t="s">
        <v>2</v>
      </c>
      <c r="G137" s="18"/>
      <c r="H137" s="18" t="s">
        <v>2</v>
      </c>
      <c r="I137" s="34"/>
      <c r="J137" s="34" t="s">
        <v>2</v>
      </c>
      <c r="K137" s="18"/>
      <c r="L137" s="18" t="s">
        <v>2</v>
      </c>
      <c r="M137" s="18"/>
      <c r="N137" s="18" t="s">
        <v>2</v>
      </c>
      <c r="O137" s="34"/>
      <c r="P137" s="34" t="s">
        <v>2</v>
      </c>
      <c r="Q137" s="18"/>
      <c r="R137" s="18" t="s">
        <v>2</v>
      </c>
      <c r="S137" s="18"/>
      <c r="T137" s="18" t="s">
        <v>2</v>
      </c>
      <c r="U137" s="34"/>
      <c r="V137" s="34" t="s">
        <v>2</v>
      </c>
      <c r="W137" s="18"/>
      <c r="X137" s="18" t="s">
        <v>2</v>
      </c>
      <c r="Y137" s="18"/>
      <c r="Z137" s="18" t="s">
        <v>2</v>
      </c>
      <c r="AA137" s="34"/>
      <c r="AB137" s="34" t="s">
        <v>2</v>
      </c>
      <c r="AC137" s="18"/>
      <c r="AD137" s="18" t="s">
        <v>2</v>
      </c>
      <c r="AE137" s="34"/>
      <c r="AF137" s="34" t="s">
        <v>2</v>
      </c>
      <c r="AG137" s="18"/>
      <c r="AH137" s="18" t="s">
        <v>2</v>
      </c>
      <c r="AI137" s="18"/>
      <c r="AJ137" s="18" t="s">
        <v>2</v>
      </c>
      <c r="AK137" s="13">
        <f>IF(D137="","",COUNT($F$122:$AJ$122)-AL137)</f>
        <v>31</v>
      </c>
      <c r="AL137" s="32">
        <f>IF(D137="","",AQ137+AR137)</f>
        <v>0</v>
      </c>
      <c r="AM137" s="32">
        <f>IF(D137="","",COUNTIF(F137:AJ137,"休"))</f>
        <v>16</v>
      </c>
      <c r="AN137" s="143">
        <f>IF(D137="","",IFERROR(ROUND(AM137/AK137,3),""))</f>
        <v>0.51600000000000001</v>
      </c>
      <c r="AO137" s="252"/>
      <c r="AP137" s="66"/>
      <c r="AQ137" s="190">
        <f>+COUNTIF(F137:AJ137,"－")</f>
        <v>0</v>
      </c>
      <c r="AR137" s="190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89">IF(D138="","",COUNT($F$122:$AJ$122)-AL138)</f>
        <v/>
      </c>
      <c r="AL138" s="32" t="str">
        <f t="shared" ref="AL138:AL140" si="90">IF(D138="","",AQ138+AR138)</f>
        <v/>
      </c>
      <c r="AM138" s="3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252"/>
      <c r="AP138" s="66"/>
      <c r="AQ138" s="190">
        <f>+COUNTIF(F138:AJ138,"－")</f>
        <v>0</v>
      </c>
      <c r="AR138" s="190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89"/>
        <v/>
      </c>
      <c r="AL139" s="32" t="str">
        <f t="shared" si="90"/>
        <v/>
      </c>
      <c r="AM139" s="32" t="str">
        <f t="shared" si="91"/>
        <v/>
      </c>
      <c r="AN139" s="143" t="str">
        <f t="shared" si="92"/>
        <v/>
      </c>
      <c r="AO139" s="252"/>
      <c r="AP139" s="66"/>
      <c r="AQ139" s="190">
        <f>+COUNTIF(F139:AJ139,"－")</f>
        <v>0</v>
      </c>
      <c r="AR139" s="190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89"/>
        <v/>
      </c>
      <c r="AL140" s="57" t="str">
        <f t="shared" si="90"/>
        <v/>
      </c>
      <c r="AM140" s="57" t="str">
        <f t="shared" si="91"/>
        <v/>
      </c>
      <c r="AN140" s="143" t="str">
        <f t="shared" si="92"/>
        <v/>
      </c>
      <c r="AO140" s="253"/>
      <c r="AP140" s="66"/>
      <c r="AQ140" s="190">
        <f>+COUNTIF(F140:AJ140,"－")</f>
        <v>0</v>
      </c>
      <c r="AR140" s="190">
        <f>+COUNTIF(F140:AJ140,"外")</f>
        <v>0</v>
      </c>
    </row>
    <row r="141" spans="2:44" ht="14.25" thickBot="1" x14ac:dyDescent="0.2">
      <c r="B141" s="27"/>
      <c r="C141" s="16"/>
      <c r="D141" s="102"/>
      <c r="E141" s="19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205"/>
      <c r="AN141" s="160" t="s">
        <v>54</v>
      </c>
      <c r="AO141" s="144" t="str">
        <f>IF(AO125&gt;=0.285,"OK","NG")</f>
        <v>OK</v>
      </c>
      <c r="AQ141" s="205"/>
      <c r="AR141" s="205"/>
    </row>
    <row r="142" spans="2:44" x14ac:dyDescent="0.15">
      <c r="B142" s="27"/>
      <c r="C142" s="16"/>
      <c r="D142" s="102"/>
      <c r="E142" s="19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205"/>
      <c r="AN142" s="162"/>
      <c r="AO142" s="143"/>
      <c r="AQ142" s="205"/>
      <c r="AR142" s="205"/>
    </row>
    <row r="143" spans="2:44" hidden="1" x14ac:dyDescent="0.15">
      <c r="F143" s="195">
        <f>YEAR(F146)</f>
        <v>2025</v>
      </c>
      <c r="G143" s="195">
        <f>MONTH(F146)</f>
        <v>11</v>
      </c>
    </row>
    <row r="144" spans="2:44" x14ac:dyDescent="0.15">
      <c r="B144" s="239"/>
      <c r="C144" s="240"/>
      <c r="D144" s="241"/>
      <c r="E144" s="68" t="s">
        <v>51</v>
      </c>
      <c r="F144" s="218">
        <f>F146</f>
        <v>45962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>
        <f>DATE($F143,$G143,1)</f>
        <v>45962</v>
      </c>
      <c r="G145" s="84">
        <f t="shared" ref="G145:AJ145" si="93">F145+1</f>
        <v>45963</v>
      </c>
      <c r="H145" s="84">
        <f t="shared" si="93"/>
        <v>45964</v>
      </c>
      <c r="I145" s="84">
        <f t="shared" si="93"/>
        <v>45965</v>
      </c>
      <c r="J145" s="84">
        <f t="shared" si="93"/>
        <v>45966</v>
      </c>
      <c r="K145" s="84">
        <f t="shared" si="93"/>
        <v>45967</v>
      </c>
      <c r="L145" s="84">
        <f t="shared" si="93"/>
        <v>45968</v>
      </c>
      <c r="M145" s="84">
        <f t="shared" si="93"/>
        <v>45969</v>
      </c>
      <c r="N145" s="84">
        <f t="shared" si="93"/>
        <v>45970</v>
      </c>
      <c r="O145" s="84">
        <f t="shared" si="93"/>
        <v>45971</v>
      </c>
      <c r="P145" s="84">
        <f t="shared" si="93"/>
        <v>45972</v>
      </c>
      <c r="Q145" s="84">
        <f t="shared" si="93"/>
        <v>45973</v>
      </c>
      <c r="R145" s="84">
        <f t="shared" si="93"/>
        <v>45974</v>
      </c>
      <c r="S145" s="84">
        <f t="shared" si="93"/>
        <v>45975</v>
      </c>
      <c r="T145" s="84">
        <f t="shared" si="93"/>
        <v>45976</v>
      </c>
      <c r="U145" s="84">
        <f t="shared" si="93"/>
        <v>45977</v>
      </c>
      <c r="V145" s="84">
        <f t="shared" si="93"/>
        <v>45978</v>
      </c>
      <c r="W145" s="84">
        <f t="shared" si="93"/>
        <v>45979</v>
      </c>
      <c r="X145" s="84">
        <f t="shared" si="93"/>
        <v>45980</v>
      </c>
      <c r="Y145" s="84">
        <f t="shared" si="93"/>
        <v>45981</v>
      </c>
      <c r="Z145" s="84">
        <f t="shared" si="93"/>
        <v>45982</v>
      </c>
      <c r="AA145" s="84">
        <f t="shared" si="93"/>
        <v>45983</v>
      </c>
      <c r="AB145" s="84">
        <f t="shared" si="93"/>
        <v>45984</v>
      </c>
      <c r="AC145" s="84">
        <f t="shared" si="93"/>
        <v>45985</v>
      </c>
      <c r="AD145" s="84">
        <f t="shared" si="93"/>
        <v>45986</v>
      </c>
      <c r="AE145" s="84">
        <f t="shared" si="93"/>
        <v>45987</v>
      </c>
      <c r="AF145" s="84">
        <f t="shared" si="93"/>
        <v>45988</v>
      </c>
      <c r="AG145" s="84">
        <f t="shared" si="93"/>
        <v>45989</v>
      </c>
      <c r="AH145" s="84">
        <f t="shared" si="93"/>
        <v>45990</v>
      </c>
      <c r="AI145" s="84">
        <f t="shared" si="93"/>
        <v>45991</v>
      </c>
      <c r="AJ145" s="84">
        <f t="shared" si="93"/>
        <v>45992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>
        <f>IF(EDATE(F121,1)&gt;$F$7,"",EDATE(F121,1))</f>
        <v>45962</v>
      </c>
      <c r="G146" s="84">
        <f t="shared" ref="G146:AJ146" si="94">IF(G145&gt;$F$7,"",IF(F146=EOMONTH(DATE($F143,$G143,1),0),"",IF(F146="","",F146+1)))</f>
        <v>45963</v>
      </c>
      <c r="H146" s="84">
        <f t="shared" si="94"/>
        <v>45964</v>
      </c>
      <c r="I146" s="84">
        <f t="shared" si="94"/>
        <v>45965</v>
      </c>
      <c r="J146" s="84">
        <f t="shared" si="94"/>
        <v>45966</v>
      </c>
      <c r="K146" s="84">
        <f t="shared" si="94"/>
        <v>45967</v>
      </c>
      <c r="L146" s="84">
        <f t="shared" si="94"/>
        <v>45968</v>
      </c>
      <c r="M146" s="84">
        <f t="shared" si="94"/>
        <v>45969</v>
      </c>
      <c r="N146" s="84">
        <f t="shared" si="94"/>
        <v>45970</v>
      </c>
      <c r="O146" s="84">
        <f t="shared" si="94"/>
        <v>45971</v>
      </c>
      <c r="P146" s="84">
        <f t="shared" si="94"/>
        <v>45972</v>
      </c>
      <c r="Q146" s="84">
        <f t="shared" si="94"/>
        <v>45973</v>
      </c>
      <c r="R146" s="84">
        <f t="shared" si="94"/>
        <v>45974</v>
      </c>
      <c r="S146" s="84">
        <f t="shared" si="94"/>
        <v>45975</v>
      </c>
      <c r="T146" s="84">
        <f t="shared" si="94"/>
        <v>45976</v>
      </c>
      <c r="U146" s="84">
        <f t="shared" si="94"/>
        <v>45977</v>
      </c>
      <c r="V146" s="84">
        <f t="shared" si="94"/>
        <v>45978</v>
      </c>
      <c r="W146" s="84">
        <f t="shared" si="94"/>
        <v>45979</v>
      </c>
      <c r="X146" s="84">
        <f t="shared" si="94"/>
        <v>45980</v>
      </c>
      <c r="Y146" s="84">
        <f t="shared" si="94"/>
        <v>45981</v>
      </c>
      <c r="Z146" s="84">
        <f t="shared" si="94"/>
        <v>45982</v>
      </c>
      <c r="AA146" s="84">
        <f t="shared" si="94"/>
        <v>45983</v>
      </c>
      <c r="AB146" s="84">
        <f t="shared" si="94"/>
        <v>45984</v>
      </c>
      <c r="AC146" s="84">
        <f t="shared" si="94"/>
        <v>45985</v>
      </c>
      <c r="AD146" s="84">
        <f t="shared" si="94"/>
        <v>45986</v>
      </c>
      <c r="AE146" s="84">
        <f t="shared" si="94"/>
        <v>45987</v>
      </c>
      <c r="AF146" s="84">
        <f t="shared" si="94"/>
        <v>45988</v>
      </c>
      <c r="AG146" s="84">
        <f t="shared" si="94"/>
        <v>45989</v>
      </c>
      <c r="AH146" s="84">
        <f t="shared" si="94"/>
        <v>45990</v>
      </c>
      <c r="AI146" s="84">
        <f t="shared" si="94"/>
        <v>45991</v>
      </c>
      <c r="AJ146" s="84" t="str">
        <f t="shared" si="94"/>
        <v/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>土</v>
      </c>
      <c r="G147" s="85" t="str">
        <f t="shared" ref="G147:AJ147" si="95">IFERROR(TEXT(WEEKDAY(+G146),"aaa"),"")</f>
        <v>日</v>
      </c>
      <c r="H147" s="85" t="str">
        <f t="shared" si="95"/>
        <v>月</v>
      </c>
      <c r="I147" s="85" t="str">
        <f t="shared" si="95"/>
        <v>火</v>
      </c>
      <c r="J147" s="85" t="str">
        <f t="shared" si="95"/>
        <v>水</v>
      </c>
      <c r="K147" s="85" t="str">
        <f t="shared" si="95"/>
        <v>木</v>
      </c>
      <c r="L147" s="85" t="str">
        <f t="shared" si="95"/>
        <v>金</v>
      </c>
      <c r="M147" s="85" t="str">
        <f t="shared" si="95"/>
        <v>土</v>
      </c>
      <c r="N147" s="85" t="str">
        <f t="shared" si="95"/>
        <v>日</v>
      </c>
      <c r="O147" s="85" t="str">
        <f t="shared" si="95"/>
        <v>月</v>
      </c>
      <c r="P147" s="85" t="str">
        <f t="shared" si="95"/>
        <v>火</v>
      </c>
      <c r="Q147" s="85" t="str">
        <f t="shared" si="95"/>
        <v>水</v>
      </c>
      <c r="R147" s="85" t="str">
        <f t="shared" si="95"/>
        <v>木</v>
      </c>
      <c r="S147" s="85" t="str">
        <f t="shared" si="95"/>
        <v>金</v>
      </c>
      <c r="T147" s="85" t="str">
        <f t="shared" si="95"/>
        <v>土</v>
      </c>
      <c r="U147" s="85" t="str">
        <f t="shared" si="95"/>
        <v>日</v>
      </c>
      <c r="V147" s="85" t="str">
        <f t="shared" si="95"/>
        <v>月</v>
      </c>
      <c r="W147" s="85" t="str">
        <f t="shared" si="95"/>
        <v>火</v>
      </c>
      <c r="X147" s="85" t="str">
        <f t="shared" si="95"/>
        <v>水</v>
      </c>
      <c r="Y147" s="85" t="str">
        <f t="shared" si="95"/>
        <v>木</v>
      </c>
      <c r="Z147" s="85" t="str">
        <f t="shared" si="95"/>
        <v>金</v>
      </c>
      <c r="AA147" s="85" t="str">
        <f t="shared" si="95"/>
        <v>土</v>
      </c>
      <c r="AB147" s="85" t="str">
        <f t="shared" si="95"/>
        <v>日</v>
      </c>
      <c r="AC147" s="85" t="str">
        <f t="shared" si="95"/>
        <v>月</v>
      </c>
      <c r="AD147" s="85" t="str">
        <f t="shared" si="95"/>
        <v>火</v>
      </c>
      <c r="AE147" s="85" t="str">
        <f t="shared" si="95"/>
        <v>水</v>
      </c>
      <c r="AF147" s="85" t="str">
        <f t="shared" si="95"/>
        <v>木</v>
      </c>
      <c r="AG147" s="85" t="str">
        <f t="shared" si="95"/>
        <v>金</v>
      </c>
      <c r="AH147" s="85" t="str">
        <f t="shared" si="95"/>
        <v>土</v>
      </c>
      <c r="AI147" s="85" t="str">
        <f t="shared" si="95"/>
        <v>日</v>
      </c>
      <c r="AJ147" s="85" t="str">
        <f t="shared" si="95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88" t="s">
        <v>37</v>
      </c>
      <c r="AO148" s="189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 t="s">
        <v>2</v>
      </c>
      <c r="H149" s="18" t="s">
        <v>2</v>
      </c>
      <c r="I149" s="18"/>
      <c r="J149" s="34"/>
      <c r="K149" s="34"/>
      <c r="L149" s="34"/>
      <c r="M149" s="34"/>
      <c r="N149" s="18" t="s">
        <v>2</v>
      </c>
      <c r="O149" s="18" t="s">
        <v>2</v>
      </c>
      <c r="P149" s="34"/>
      <c r="Q149" s="34"/>
      <c r="R149" s="34"/>
      <c r="S149" s="34"/>
      <c r="T149" s="34"/>
      <c r="U149" s="18" t="s">
        <v>2</v>
      </c>
      <c r="V149" s="18" t="s">
        <v>2</v>
      </c>
      <c r="W149" s="34"/>
      <c r="X149" s="34"/>
      <c r="Y149" s="34"/>
      <c r="Z149" s="34"/>
      <c r="AA149" s="34"/>
      <c r="AB149" s="18" t="s">
        <v>2</v>
      </c>
      <c r="AC149" s="18" t="s">
        <v>2</v>
      </c>
      <c r="AD149" s="34"/>
      <c r="AE149" s="34"/>
      <c r="AF149" s="34"/>
      <c r="AG149" s="34"/>
      <c r="AH149" s="34"/>
      <c r="AI149" s="54" t="s">
        <v>2</v>
      </c>
      <c r="AJ149" s="54"/>
      <c r="AK149" s="13">
        <f>IF(D149="","",COUNT($F$146:$AJ$146)-AL149)</f>
        <v>30</v>
      </c>
      <c r="AL149" s="32">
        <f>IF(D149="","",AQ149+AR149)</f>
        <v>0</v>
      </c>
      <c r="AM149" s="32">
        <f>IF(D149="","",COUNTIF(F149:AJ149,"休"))</f>
        <v>9</v>
      </c>
      <c r="AN149" s="143">
        <f>IF(D149="","",IFERROR(ROUND(AM149/AK149,3),""))</f>
        <v>0.3</v>
      </c>
      <c r="AO149" s="251">
        <f>ROUND(AVERAGE(AN149:AN164),3)</f>
        <v>0.315</v>
      </c>
      <c r="AP149" s="66"/>
      <c r="AQ149" s="190">
        <f>+COUNTIF(F149:AJ149,"－")</f>
        <v>0</v>
      </c>
      <c r="AR149" s="190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 t="s">
        <v>2</v>
      </c>
      <c r="M150" s="96" t="s">
        <v>2</v>
      </c>
      <c r="N150" s="96"/>
      <c r="O150" s="21"/>
      <c r="P150" s="21"/>
      <c r="Q150" s="21"/>
      <c r="R150" s="21"/>
      <c r="S150" s="96" t="s">
        <v>2</v>
      </c>
      <c r="T150" s="96" t="s">
        <v>2</v>
      </c>
      <c r="U150" s="96"/>
      <c r="V150" s="21"/>
      <c r="W150" s="21"/>
      <c r="X150" s="21"/>
      <c r="Y150" s="21"/>
      <c r="Z150" s="96" t="s">
        <v>2</v>
      </c>
      <c r="AA150" s="96" t="s">
        <v>2</v>
      </c>
      <c r="AB150" s="96"/>
      <c r="AC150" s="21"/>
      <c r="AD150" s="21"/>
      <c r="AE150" s="21"/>
      <c r="AF150" s="21"/>
      <c r="AG150" s="96" t="s">
        <v>2</v>
      </c>
      <c r="AH150" s="96" t="s">
        <v>2</v>
      </c>
      <c r="AI150" s="87"/>
      <c r="AJ150" s="55"/>
      <c r="AK150" s="13">
        <f t="shared" ref="AK150:AK154" si="96">IF(D150="","",COUNT($F$146:$AJ$146)-AL150)</f>
        <v>30</v>
      </c>
      <c r="AL150" s="32">
        <f t="shared" ref="AL150:AL154" si="97">IF(D150="","",AQ150+AR150)</f>
        <v>0</v>
      </c>
      <c r="AM150" s="32">
        <f t="shared" ref="AM150:AM154" si="98">IF(D150="","",COUNTIF(F150:AJ150,"休"))</f>
        <v>8</v>
      </c>
      <c r="AN150" s="143">
        <f t="shared" ref="AN150:AN154" si="99">IF(D150="","",IFERROR(ROUND(AM150/AK150,3),""))</f>
        <v>0.26700000000000002</v>
      </c>
      <c r="AO150" s="252"/>
      <c r="AP150" s="66"/>
      <c r="AQ150" s="190">
        <f>+COUNTIF(F150:AJ150,"－")</f>
        <v>0</v>
      </c>
      <c r="AR150" s="190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 t="s">
        <v>2</v>
      </c>
      <c r="G151" s="87"/>
      <c r="H151" s="87"/>
      <c r="I151" s="87"/>
      <c r="J151" s="87" t="s">
        <v>2</v>
      </c>
      <c r="K151" s="87"/>
      <c r="L151" s="87"/>
      <c r="M151" s="87" t="s">
        <v>2</v>
      </c>
      <c r="N151" s="87"/>
      <c r="O151" s="87"/>
      <c r="P151" s="87" t="s">
        <v>2</v>
      </c>
      <c r="Q151" s="87" t="s">
        <v>2</v>
      </c>
      <c r="R151" s="87"/>
      <c r="S151" s="87"/>
      <c r="T151" s="87" t="s">
        <v>2</v>
      </c>
      <c r="U151" s="87"/>
      <c r="V151" s="87"/>
      <c r="W151" s="87"/>
      <c r="X151" s="87" t="s">
        <v>2</v>
      </c>
      <c r="Y151" s="87"/>
      <c r="Z151" s="87"/>
      <c r="AA151" s="87" t="s">
        <v>2</v>
      </c>
      <c r="AB151" s="87"/>
      <c r="AC151" s="87"/>
      <c r="AD151" s="87" t="s">
        <v>2</v>
      </c>
      <c r="AE151" s="87" t="s">
        <v>2</v>
      </c>
      <c r="AF151" s="87"/>
      <c r="AG151" s="55"/>
      <c r="AH151" s="55" t="s">
        <v>2</v>
      </c>
      <c r="AI151" s="55"/>
      <c r="AJ151" s="55"/>
      <c r="AK151" s="13">
        <f t="shared" si="96"/>
        <v>30</v>
      </c>
      <c r="AL151" s="32">
        <f t="shared" si="97"/>
        <v>0</v>
      </c>
      <c r="AM151" s="32">
        <f t="shared" si="98"/>
        <v>11</v>
      </c>
      <c r="AN151" s="143">
        <f t="shared" si="99"/>
        <v>0.36699999999999999</v>
      </c>
      <c r="AO151" s="252"/>
      <c r="AP151" s="66"/>
      <c r="AQ151" s="190">
        <f>+COUNTIF(F151:AJ151,"－")</f>
        <v>0</v>
      </c>
      <c r="AR151" s="190">
        <f t="shared" ref="AR151:AR154" si="100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92"/>
      <c r="F152" s="58"/>
      <c r="G152" s="87"/>
      <c r="H152" s="87" t="s">
        <v>2</v>
      </c>
      <c r="I152" s="87"/>
      <c r="J152" s="87"/>
      <c r="K152" s="87" t="s">
        <v>2</v>
      </c>
      <c r="L152" s="87"/>
      <c r="M152" s="87"/>
      <c r="N152" s="87"/>
      <c r="O152" s="87" t="s">
        <v>2</v>
      </c>
      <c r="P152" s="87"/>
      <c r="Q152" s="87"/>
      <c r="R152" s="87" t="s">
        <v>2</v>
      </c>
      <c r="S152" s="87"/>
      <c r="T152" s="87"/>
      <c r="U152" s="87"/>
      <c r="V152" s="87" t="s">
        <v>2</v>
      </c>
      <c r="W152" s="87"/>
      <c r="X152" s="87"/>
      <c r="Y152" s="87" t="s">
        <v>2</v>
      </c>
      <c r="Z152" s="87"/>
      <c r="AA152" s="87"/>
      <c r="AB152" s="87"/>
      <c r="AC152" s="87" t="s">
        <v>2</v>
      </c>
      <c r="AD152" s="87"/>
      <c r="AE152" s="87"/>
      <c r="AF152" s="87" t="s">
        <v>2</v>
      </c>
      <c r="AG152" s="87"/>
      <c r="AH152" s="55"/>
      <c r="AI152" s="55"/>
      <c r="AJ152" s="55"/>
      <c r="AK152" s="13">
        <f t="shared" si="96"/>
        <v>30</v>
      </c>
      <c r="AL152" s="32">
        <f t="shared" si="97"/>
        <v>0</v>
      </c>
      <c r="AM152" s="32">
        <f t="shared" si="98"/>
        <v>8</v>
      </c>
      <c r="AN152" s="143">
        <f t="shared" si="99"/>
        <v>0.26700000000000002</v>
      </c>
      <c r="AO152" s="252"/>
      <c r="AP152" s="66"/>
      <c r="AQ152" s="190">
        <f>+COUNTIF(F152:AJ152,"－")</f>
        <v>0</v>
      </c>
      <c r="AR152" s="190">
        <f t="shared" si="100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 t="s">
        <v>2</v>
      </c>
      <c r="J153" s="87"/>
      <c r="K153" s="87"/>
      <c r="L153" s="87" t="s">
        <v>2</v>
      </c>
      <c r="M153" s="87"/>
      <c r="N153" s="87"/>
      <c r="O153" s="87"/>
      <c r="P153" s="87" t="s">
        <v>2</v>
      </c>
      <c r="Q153" s="87"/>
      <c r="R153" s="87"/>
      <c r="S153" s="87" t="s">
        <v>2</v>
      </c>
      <c r="T153" s="87"/>
      <c r="U153" s="87"/>
      <c r="V153" s="87"/>
      <c r="W153" s="87" t="s">
        <v>2</v>
      </c>
      <c r="X153" s="87"/>
      <c r="Y153" s="87"/>
      <c r="Z153" s="87" t="s">
        <v>2</v>
      </c>
      <c r="AA153" s="87"/>
      <c r="AB153" s="87"/>
      <c r="AC153" s="87"/>
      <c r="AD153" s="87" t="s">
        <v>2</v>
      </c>
      <c r="AE153" s="87"/>
      <c r="AF153" s="87"/>
      <c r="AG153" s="87" t="s">
        <v>2</v>
      </c>
      <c r="AH153" s="87"/>
      <c r="AI153" s="87"/>
      <c r="AJ153" s="87"/>
      <c r="AK153" s="13">
        <f t="shared" si="96"/>
        <v>30</v>
      </c>
      <c r="AL153" s="32">
        <f t="shared" si="97"/>
        <v>0</v>
      </c>
      <c r="AM153" s="32">
        <f t="shared" si="98"/>
        <v>8</v>
      </c>
      <c r="AN153" s="143">
        <f t="shared" si="99"/>
        <v>0.26700000000000002</v>
      </c>
      <c r="AO153" s="252"/>
      <c r="AP153" s="66"/>
      <c r="AQ153" s="190">
        <f t="shared" ref="AQ153:AQ154" si="101">+COUNTIF(F153:AJ153,"－")</f>
        <v>0</v>
      </c>
      <c r="AR153" s="190">
        <f t="shared" si="100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96"/>
        <v>30</v>
      </c>
      <c r="AL154" s="32">
        <f t="shared" si="97"/>
        <v>0</v>
      </c>
      <c r="AM154" s="57">
        <f t="shared" si="98"/>
        <v>0</v>
      </c>
      <c r="AN154" s="143">
        <f t="shared" si="99"/>
        <v>0</v>
      </c>
      <c r="AO154" s="252"/>
      <c r="AP154" s="66"/>
      <c r="AQ154" s="190">
        <f t="shared" si="101"/>
        <v>0</v>
      </c>
      <c r="AR154" s="190">
        <f t="shared" si="100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90"/>
      <c r="AM155" s="198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 t="s">
        <v>2</v>
      </c>
      <c r="G156" s="34" t="s">
        <v>2</v>
      </c>
      <c r="H156" s="34" t="s">
        <v>2</v>
      </c>
      <c r="I156" s="34"/>
      <c r="J156" s="34"/>
      <c r="K156" s="34"/>
      <c r="L156" s="34"/>
      <c r="M156" s="34" t="s">
        <v>2</v>
      </c>
      <c r="N156" s="34" t="s">
        <v>2</v>
      </c>
      <c r="O156" s="34" t="s">
        <v>2</v>
      </c>
      <c r="P156" s="34"/>
      <c r="Q156" s="34"/>
      <c r="R156" s="34"/>
      <c r="S156" s="34"/>
      <c r="T156" s="34" t="s">
        <v>2</v>
      </c>
      <c r="U156" s="34" t="s">
        <v>2</v>
      </c>
      <c r="V156" s="34" t="s">
        <v>2</v>
      </c>
      <c r="W156" s="34"/>
      <c r="X156" s="34"/>
      <c r="Y156" s="34"/>
      <c r="Z156" s="34"/>
      <c r="AA156" s="34" t="s">
        <v>2</v>
      </c>
      <c r="AB156" s="34" t="s">
        <v>2</v>
      </c>
      <c r="AC156" s="34" t="s">
        <v>2</v>
      </c>
      <c r="AD156" s="34"/>
      <c r="AE156" s="34"/>
      <c r="AF156" s="34"/>
      <c r="AG156" s="34"/>
      <c r="AH156" s="34" t="s">
        <v>2</v>
      </c>
      <c r="AI156" s="34" t="s">
        <v>2</v>
      </c>
      <c r="AJ156" s="34"/>
      <c r="AK156" s="13">
        <f>IF(D156="","",COUNT($F$146:$AJ$146)-AL156)</f>
        <v>30</v>
      </c>
      <c r="AL156" s="32">
        <f>IF(D156="","",AQ156+AR156)</f>
        <v>0</v>
      </c>
      <c r="AM156" s="32">
        <f>IF(D156="","",COUNTIF(F156:AJ156,"休"))</f>
        <v>14</v>
      </c>
      <c r="AN156" s="143">
        <f>IF(D156="","",IFERROR(ROUND(AM156/AK156,3),""))</f>
        <v>0.46700000000000003</v>
      </c>
      <c r="AO156" s="252"/>
      <c r="AP156" s="66"/>
      <c r="AQ156" s="190">
        <f>+COUNTIF(F156:AJ156,"－")</f>
        <v>0</v>
      </c>
      <c r="AR156" s="190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 t="s">
        <v>2</v>
      </c>
      <c r="J157" s="96" t="s">
        <v>2</v>
      </c>
      <c r="K157" s="96" t="s">
        <v>2</v>
      </c>
      <c r="L157" s="96"/>
      <c r="M157" s="96"/>
      <c r="N157" s="96"/>
      <c r="O157" s="21"/>
      <c r="P157" s="21" t="s">
        <v>2</v>
      </c>
      <c r="Q157" s="96" t="s">
        <v>2</v>
      </c>
      <c r="R157" s="96" t="s">
        <v>2</v>
      </c>
      <c r="S157" s="96"/>
      <c r="T157" s="96"/>
      <c r="U157" s="96"/>
      <c r="V157" s="21"/>
      <c r="W157" s="21" t="s">
        <v>2</v>
      </c>
      <c r="X157" s="96" t="s">
        <v>2</v>
      </c>
      <c r="Y157" s="96" t="s">
        <v>2</v>
      </c>
      <c r="Z157" s="96"/>
      <c r="AA157" s="96"/>
      <c r="AB157" s="96"/>
      <c r="AC157" s="21"/>
      <c r="AD157" s="21" t="s">
        <v>2</v>
      </c>
      <c r="AE157" s="96" t="s">
        <v>2</v>
      </c>
      <c r="AF157" s="96" t="s">
        <v>2</v>
      </c>
      <c r="AG157" s="96"/>
      <c r="AH157" s="96"/>
      <c r="AI157" s="96"/>
      <c r="AJ157" s="96"/>
      <c r="AK157" s="13">
        <f t="shared" ref="AK157:AK159" si="102">IF(D157="","",COUNT($F$146:$AJ$146)-AL157)</f>
        <v>30</v>
      </c>
      <c r="AL157" s="32">
        <f t="shared" ref="AL157:AL159" si="103">IF(D157="","",AQ157+AR157)</f>
        <v>0</v>
      </c>
      <c r="AM157" s="32">
        <f t="shared" ref="AM157:AM159" si="104">IF(D157="","",COUNTIF(F157:AJ157,"休"))</f>
        <v>12</v>
      </c>
      <c r="AN157" s="143">
        <f t="shared" ref="AN157:AN159" si="105">IF(D157="","",IFERROR(ROUND(AM157/AK157,3),""))</f>
        <v>0.4</v>
      </c>
      <c r="AO157" s="252"/>
      <c r="AP157" s="66"/>
      <c r="AQ157" s="190">
        <f>+COUNTIF(F157:AJ157,"－")</f>
        <v>0</v>
      </c>
      <c r="AR157" s="190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02"/>
        <v/>
      </c>
      <c r="AL158" s="32" t="str">
        <f t="shared" si="103"/>
        <v/>
      </c>
      <c r="AM158" s="32" t="str">
        <f t="shared" si="104"/>
        <v/>
      </c>
      <c r="AN158" s="143" t="str">
        <f t="shared" si="105"/>
        <v/>
      </c>
      <c r="AO158" s="252"/>
      <c r="AP158" s="66"/>
      <c r="AQ158" s="190">
        <f>+COUNTIF(F158:AJ158,"－")</f>
        <v>0</v>
      </c>
      <c r="AR158" s="190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02"/>
        <v/>
      </c>
      <c r="AL159" s="32" t="str">
        <f t="shared" si="103"/>
        <v/>
      </c>
      <c r="AM159" s="32" t="str">
        <f t="shared" si="104"/>
        <v/>
      </c>
      <c r="AN159" s="143" t="str">
        <f t="shared" si="105"/>
        <v/>
      </c>
      <c r="AO159" s="252"/>
      <c r="AP159" s="66"/>
      <c r="AQ159" s="190">
        <f>+COUNTIF(F159:AJ159,"－")</f>
        <v>0</v>
      </c>
      <c r="AR159" s="190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90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 t="s">
        <v>2</v>
      </c>
      <c r="H161" s="18"/>
      <c r="I161" s="34" t="s">
        <v>2</v>
      </c>
      <c r="J161" s="34"/>
      <c r="K161" s="18" t="s">
        <v>2</v>
      </c>
      <c r="L161" s="18"/>
      <c r="M161" s="18" t="s">
        <v>2</v>
      </c>
      <c r="N161" s="18"/>
      <c r="O161" s="34" t="s">
        <v>2</v>
      </c>
      <c r="P161" s="34"/>
      <c r="Q161" s="18" t="s">
        <v>2</v>
      </c>
      <c r="R161" s="18"/>
      <c r="S161" s="18" t="s">
        <v>2</v>
      </c>
      <c r="T161" s="18"/>
      <c r="U161" s="34" t="s">
        <v>2</v>
      </c>
      <c r="V161" s="34"/>
      <c r="W161" s="18" t="s">
        <v>2</v>
      </c>
      <c r="X161" s="18"/>
      <c r="Y161" s="18" t="s">
        <v>2</v>
      </c>
      <c r="Z161" s="18"/>
      <c r="AA161" s="34" t="s">
        <v>2</v>
      </c>
      <c r="AB161" s="34"/>
      <c r="AC161" s="18" t="s">
        <v>2</v>
      </c>
      <c r="AD161" s="18"/>
      <c r="AE161" s="18" t="s">
        <v>2</v>
      </c>
      <c r="AF161" s="18"/>
      <c r="AG161" s="34" t="s">
        <v>2</v>
      </c>
      <c r="AH161" s="34"/>
      <c r="AI161" s="18" t="s">
        <v>2</v>
      </c>
      <c r="AJ161" s="18"/>
      <c r="AK161" s="13">
        <f>IF(D161="","",COUNT($F$146:$AJ$146)-AL161)</f>
        <v>30</v>
      </c>
      <c r="AL161" s="32">
        <f>IF(D161="","",AQ161+AR161)</f>
        <v>0</v>
      </c>
      <c r="AM161" s="32">
        <f>IF(D161="","",COUNTIF(F161:AJ161,"休"))</f>
        <v>15</v>
      </c>
      <c r="AN161" s="143">
        <f>IF(D161="","",IFERROR(ROUND(AM161/AK161,3),""))</f>
        <v>0.5</v>
      </c>
      <c r="AO161" s="252"/>
      <c r="AP161" s="66"/>
      <c r="AQ161" s="190">
        <f>+COUNTIF(F161:AJ161,"－")</f>
        <v>0</v>
      </c>
      <c r="AR161" s="190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06">IF(D162="","",COUNT($F$146:$AJ$146)-AL162)</f>
        <v/>
      </c>
      <c r="AL162" s="32" t="str">
        <f t="shared" ref="AL162:AL164" si="107">IF(D162="","",AQ162+AR162)</f>
        <v/>
      </c>
      <c r="AM162" s="3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252"/>
      <c r="AP162" s="66"/>
      <c r="AQ162" s="190">
        <f>+COUNTIF(F162:AJ162,"－")</f>
        <v>0</v>
      </c>
      <c r="AR162" s="190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06"/>
        <v/>
      </c>
      <c r="AL163" s="32" t="str">
        <f t="shared" si="107"/>
        <v/>
      </c>
      <c r="AM163" s="32" t="str">
        <f t="shared" si="108"/>
        <v/>
      </c>
      <c r="AN163" s="143" t="str">
        <f t="shared" si="109"/>
        <v/>
      </c>
      <c r="AO163" s="252"/>
      <c r="AP163" s="66"/>
      <c r="AQ163" s="190">
        <f>+COUNTIF(F163:AJ163,"－")</f>
        <v>0</v>
      </c>
      <c r="AR163" s="190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06"/>
        <v/>
      </c>
      <c r="AL164" s="57" t="str">
        <f t="shared" si="107"/>
        <v/>
      </c>
      <c r="AM164" s="57" t="str">
        <f t="shared" si="108"/>
        <v/>
      </c>
      <c r="AN164" s="143" t="str">
        <f t="shared" si="109"/>
        <v/>
      </c>
      <c r="AO164" s="253"/>
      <c r="AP164" s="66"/>
      <c r="AQ164" s="190">
        <f>+COUNTIF(F164:AJ164,"－")</f>
        <v>0</v>
      </c>
      <c r="AR164" s="190">
        <f>+COUNTIF(F164:AJ164,"外")</f>
        <v>0</v>
      </c>
    </row>
    <row r="165" spans="2:44" ht="14.25" thickBot="1" x14ac:dyDescent="0.2">
      <c r="B165" s="27"/>
      <c r="C165" s="16"/>
      <c r="D165" s="102"/>
      <c r="E165" s="193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205"/>
      <c r="AN165" s="160" t="s">
        <v>54</v>
      </c>
      <c r="AO165" s="144" t="str">
        <f>IF(AO149&gt;=0.285,"OK","NG")</f>
        <v>OK</v>
      </c>
      <c r="AQ165" s="205"/>
      <c r="AR165" s="205"/>
    </row>
    <row r="166" spans="2:44" x14ac:dyDescent="0.15">
      <c r="B166" s="27"/>
      <c r="C166" s="16"/>
      <c r="D166" s="102"/>
      <c r="E166" s="193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205"/>
      <c r="AN166" s="162"/>
      <c r="AO166" s="143"/>
      <c r="AQ166" s="205"/>
      <c r="AR166" s="205"/>
    </row>
    <row r="167" spans="2:44" hidden="1" x14ac:dyDescent="0.15">
      <c r="F167" s="195">
        <f>YEAR(F170)</f>
        <v>2025</v>
      </c>
      <c r="G167" s="195">
        <f>MONTH(F170)</f>
        <v>12</v>
      </c>
    </row>
    <row r="168" spans="2:44" x14ac:dyDescent="0.15">
      <c r="B168" s="239"/>
      <c r="C168" s="240"/>
      <c r="D168" s="241"/>
      <c r="E168" s="68" t="s">
        <v>51</v>
      </c>
      <c r="F168" s="218">
        <f>F170</f>
        <v>45992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>
        <f>DATE($F167,$G167,1)</f>
        <v>45992</v>
      </c>
      <c r="G169" s="84">
        <f t="shared" ref="G169:AJ169" si="110">F169+1</f>
        <v>45993</v>
      </c>
      <c r="H169" s="84">
        <f t="shared" si="110"/>
        <v>45994</v>
      </c>
      <c r="I169" s="84">
        <f t="shared" si="110"/>
        <v>45995</v>
      </c>
      <c r="J169" s="84">
        <f t="shared" si="110"/>
        <v>45996</v>
      </c>
      <c r="K169" s="84">
        <f t="shared" si="110"/>
        <v>45997</v>
      </c>
      <c r="L169" s="84">
        <f t="shared" si="110"/>
        <v>45998</v>
      </c>
      <c r="M169" s="84">
        <f t="shared" si="110"/>
        <v>45999</v>
      </c>
      <c r="N169" s="84">
        <f t="shared" si="110"/>
        <v>46000</v>
      </c>
      <c r="O169" s="84">
        <f t="shared" si="110"/>
        <v>46001</v>
      </c>
      <c r="P169" s="84">
        <f t="shared" si="110"/>
        <v>46002</v>
      </c>
      <c r="Q169" s="84">
        <f t="shared" si="110"/>
        <v>46003</v>
      </c>
      <c r="R169" s="84">
        <f t="shared" si="110"/>
        <v>46004</v>
      </c>
      <c r="S169" s="84">
        <f t="shared" si="110"/>
        <v>46005</v>
      </c>
      <c r="T169" s="84">
        <f t="shared" si="110"/>
        <v>46006</v>
      </c>
      <c r="U169" s="84">
        <f t="shared" si="110"/>
        <v>46007</v>
      </c>
      <c r="V169" s="84">
        <f t="shared" si="110"/>
        <v>46008</v>
      </c>
      <c r="W169" s="84">
        <f t="shared" si="110"/>
        <v>46009</v>
      </c>
      <c r="X169" s="84">
        <f t="shared" si="110"/>
        <v>46010</v>
      </c>
      <c r="Y169" s="84">
        <f t="shared" si="110"/>
        <v>46011</v>
      </c>
      <c r="Z169" s="84">
        <f t="shared" si="110"/>
        <v>46012</v>
      </c>
      <c r="AA169" s="84">
        <f t="shared" si="110"/>
        <v>46013</v>
      </c>
      <c r="AB169" s="84">
        <f t="shared" si="110"/>
        <v>46014</v>
      </c>
      <c r="AC169" s="84">
        <f t="shared" si="110"/>
        <v>46015</v>
      </c>
      <c r="AD169" s="84">
        <f t="shared" si="110"/>
        <v>46016</v>
      </c>
      <c r="AE169" s="84">
        <f t="shared" si="110"/>
        <v>46017</v>
      </c>
      <c r="AF169" s="84">
        <f t="shared" si="110"/>
        <v>46018</v>
      </c>
      <c r="AG169" s="84">
        <f t="shared" si="110"/>
        <v>46019</v>
      </c>
      <c r="AH169" s="84">
        <f t="shared" si="110"/>
        <v>46020</v>
      </c>
      <c r="AI169" s="84">
        <f t="shared" si="110"/>
        <v>46021</v>
      </c>
      <c r="AJ169" s="84">
        <f t="shared" si="110"/>
        <v>46022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>
        <f>IF(EDATE(F145,1)&gt;$F$7,"",EDATE(F145,1))</f>
        <v>45992</v>
      </c>
      <c r="G170" s="84">
        <f t="shared" ref="G170:AJ170" si="111">IF(G169&gt;$F$7,"",IF(F170=EOMONTH(DATE($F167,$G167,1),0),"",IF(F170="","",F170+1)))</f>
        <v>45993</v>
      </c>
      <c r="H170" s="84">
        <f t="shared" si="111"/>
        <v>45994</v>
      </c>
      <c r="I170" s="84">
        <f t="shared" si="111"/>
        <v>45995</v>
      </c>
      <c r="J170" s="84">
        <f t="shared" si="111"/>
        <v>45996</v>
      </c>
      <c r="K170" s="84">
        <f t="shared" si="111"/>
        <v>45997</v>
      </c>
      <c r="L170" s="84">
        <f t="shared" si="111"/>
        <v>45998</v>
      </c>
      <c r="M170" s="84">
        <f t="shared" si="111"/>
        <v>45999</v>
      </c>
      <c r="N170" s="84">
        <f t="shared" si="111"/>
        <v>46000</v>
      </c>
      <c r="O170" s="84">
        <f t="shared" si="111"/>
        <v>46001</v>
      </c>
      <c r="P170" s="84">
        <f t="shared" si="111"/>
        <v>46002</v>
      </c>
      <c r="Q170" s="84">
        <f t="shared" si="111"/>
        <v>46003</v>
      </c>
      <c r="R170" s="84">
        <f t="shared" si="111"/>
        <v>46004</v>
      </c>
      <c r="S170" s="84">
        <f t="shared" si="111"/>
        <v>46005</v>
      </c>
      <c r="T170" s="84">
        <f t="shared" si="111"/>
        <v>46006</v>
      </c>
      <c r="U170" s="84">
        <f t="shared" si="111"/>
        <v>46007</v>
      </c>
      <c r="V170" s="84">
        <f t="shared" si="111"/>
        <v>46008</v>
      </c>
      <c r="W170" s="84">
        <f t="shared" si="111"/>
        <v>46009</v>
      </c>
      <c r="X170" s="84">
        <f t="shared" si="111"/>
        <v>46010</v>
      </c>
      <c r="Y170" s="84">
        <f t="shared" si="111"/>
        <v>46011</v>
      </c>
      <c r="Z170" s="84">
        <f t="shared" si="111"/>
        <v>46012</v>
      </c>
      <c r="AA170" s="84">
        <f t="shared" si="111"/>
        <v>46013</v>
      </c>
      <c r="AB170" s="84">
        <f t="shared" si="111"/>
        <v>46014</v>
      </c>
      <c r="AC170" s="84">
        <f t="shared" si="111"/>
        <v>46015</v>
      </c>
      <c r="AD170" s="84">
        <f t="shared" si="111"/>
        <v>46016</v>
      </c>
      <c r="AE170" s="84">
        <f t="shared" si="111"/>
        <v>46017</v>
      </c>
      <c r="AF170" s="84">
        <f t="shared" si="111"/>
        <v>46018</v>
      </c>
      <c r="AG170" s="84">
        <f t="shared" si="111"/>
        <v>46019</v>
      </c>
      <c r="AH170" s="84">
        <f t="shared" si="111"/>
        <v>46020</v>
      </c>
      <c r="AI170" s="84">
        <f t="shared" si="111"/>
        <v>46021</v>
      </c>
      <c r="AJ170" s="84">
        <f t="shared" si="111"/>
        <v>46022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>月</v>
      </c>
      <c r="G171" s="85" t="str">
        <f t="shared" ref="G171:AJ171" si="112">IFERROR(TEXT(WEEKDAY(+G170),"aaa"),"")</f>
        <v>火</v>
      </c>
      <c r="H171" s="85" t="str">
        <f t="shared" si="112"/>
        <v>水</v>
      </c>
      <c r="I171" s="85" t="str">
        <f t="shared" si="112"/>
        <v>木</v>
      </c>
      <c r="J171" s="85" t="str">
        <f t="shared" si="112"/>
        <v>金</v>
      </c>
      <c r="K171" s="85" t="str">
        <f t="shared" si="112"/>
        <v>土</v>
      </c>
      <c r="L171" s="85" t="str">
        <f t="shared" si="112"/>
        <v>日</v>
      </c>
      <c r="M171" s="85" t="str">
        <f t="shared" si="112"/>
        <v>月</v>
      </c>
      <c r="N171" s="85" t="str">
        <f t="shared" si="112"/>
        <v>火</v>
      </c>
      <c r="O171" s="85" t="str">
        <f t="shared" si="112"/>
        <v>水</v>
      </c>
      <c r="P171" s="85" t="str">
        <f t="shared" si="112"/>
        <v>木</v>
      </c>
      <c r="Q171" s="85" t="str">
        <f t="shared" si="112"/>
        <v>金</v>
      </c>
      <c r="R171" s="85" t="str">
        <f t="shared" si="112"/>
        <v>土</v>
      </c>
      <c r="S171" s="85" t="str">
        <f t="shared" si="112"/>
        <v>日</v>
      </c>
      <c r="T171" s="85" t="str">
        <f t="shared" si="112"/>
        <v>月</v>
      </c>
      <c r="U171" s="85" t="str">
        <f t="shared" si="112"/>
        <v>火</v>
      </c>
      <c r="V171" s="85" t="str">
        <f t="shared" si="112"/>
        <v>水</v>
      </c>
      <c r="W171" s="85" t="str">
        <f t="shared" si="112"/>
        <v>木</v>
      </c>
      <c r="X171" s="85" t="str">
        <f t="shared" si="112"/>
        <v>金</v>
      </c>
      <c r="Y171" s="85" t="str">
        <f t="shared" si="112"/>
        <v>土</v>
      </c>
      <c r="Z171" s="85" t="str">
        <f t="shared" si="112"/>
        <v>日</v>
      </c>
      <c r="AA171" s="85" t="str">
        <f t="shared" si="112"/>
        <v>月</v>
      </c>
      <c r="AB171" s="85" t="str">
        <f t="shared" si="112"/>
        <v>火</v>
      </c>
      <c r="AC171" s="85" t="str">
        <f t="shared" si="112"/>
        <v>水</v>
      </c>
      <c r="AD171" s="85" t="str">
        <f t="shared" si="112"/>
        <v>木</v>
      </c>
      <c r="AE171" s="85" t="str">
        <f t="shared" si="112"/>
        <v>金</v>
      </c>
      <c r="AF171" s="85" t="str">
        <f t="shared" si="112"/>
        <v>土</v>
      </c>
      <c r="AG171" s="85" t="str">
        <f t="shared" si="112"/>
        <v>日</v>
      </c>
      <c r="AH171" s="85" t="str">
        <f t="shared" si="112"/>
        <v>月</v>
      </c>
      <c r="AI171" s="85" t="str">
        <f t="shared" si="112"/>
        <v>火</v>
      </c>
      <c r="AJ171" s="85" t="str">
        <f t="shared" si="112"/>
        <v>水</v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 t="s">
        <v>5</v>
      </c>
      <c r="AI172" s="50" t="s">
        <v>5</v>
      </c>
      <c r="AJ172" s="50" t="s">
        <v>5</v>
      </c>
      <c r="AK172" s="222"/>
      <c r="AL172" s="225"/>
      <c r="AM172" s="250"/>
      <c r="AN172" s="188" t="s">
        <v>37</v>
      </c>
      <c r="AO172" s="189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 t="s">
        <v>2</v>
      </c>
      <c r="G173" s="18"/>
      <c r="H173" s="18"/>
      <c r="I173" s="18"/>
      <c r="J173" s="34"/>
      <c r="K173" s="34"/>
      <c r="L173" s="34" t="s">
        <v>2</v>
      </c>
      <c r="M173" s="34" t="s">
        <v>2</v>
      </c>
      <c r="N173" s="18"/>
      <c r="O173" s="18"/>
      <c r="P173" s="34"/>
      <c r="Q173" s="34"/>
      <c r="R173" s="34"/>
      <c r="S173" s="34" t="s">
        <v>2</v>
      </c>
      <c r="T173" s="34" t="s">
        <v>2</v>
      </c>
      <c r="U173" s="18"/>
      <c r="V173" s="18"/>
      <c r="W173" s="34"/>
      <c r="X173" s="34"/>
      <c r="Y173" s="34"/>
      <c r="Z173" s="34" t="s">
        <v>2</v>
      </c>
      <c r="AA173" s="34" t="s">
        <v>2</v>
      </c>
      <c r="AB173" s="18"/>
      <c r="AC173" s="18"/>
      <c r="AD173" s="34"/>
      <c r="AE173" s="34"/>
      <c r="AF173" s="34"/>
      <c r="AG173" s="34" t="s">
        <v>2</v>
      </c>
      <c r="AH173" s="34" t="s">
        <v>16</v>
      </c>
      <c r="AI173" s="34" t="s">
        <v>16</v>
      </c>
      <c r="AJ173" s="54" t="s">
        <v>16</v>
      </c>
      <c r="AK173" s="13">
        <f>IF(D173="","",COUNT($F$170:$AJ$170)-AL173)</f>
        <v>28</v>
      </c>
      <c r="AL173" s="32">
        <f>IF(D173="","",AQ173+AR173)</f>
        <v>3</v>
      </c>
      <c r="AM173" s="32">
        <f>IF(D173="","",COUNTIF(F173:AJ173,"休"))</f>
        <v>8</v>
      </c>
      <c r="AN173" s="143">
        <f>IF(D173="","",IFERROR(ROUND(AM173/AK173,3),""))</f>
        <v>0.28599999999999998</v>
      </c>
      <c r="AO173" s="251">
        <f>ROUND(AVERAGE(AN173:AN188),3)</f>
        <v>0.307</v>
      </c>
      <c r="AP173" s="66"/>
      <c r="AQ173" s="190">
        <f>+COUNTIF(F173:AJ173,"－")</f>
        <v>0</v>
      </c>
      <c r="AR173" s="190">
        <f>+COUNTIF(F173:AJ173,"外")</f>
        <v>3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 t="s">
        <v>2</v>
      </c>
      <c r="K174" s="21" t="s">
        <v>2</v>
      </c>
      <c r="L174" s="96"/>
      <c r="M174" s="96"/>
      <c r="N174" s="96"/>
      <c r="O174" s="21"/>
      <c r="P174" s="21"/>
      <c r="Q174" s="21" t="s">
        <v>2</v>
      </c>
      <c r="R174" s="21" t="s">
        <v>2</v>
      </c>
      <c r="S174" s="96"/>
      <c r="T174" s="96"/>
      <c r="U174" s="96"/>
      <c r="V174" s="21"/>
      <c r="W174" s="21"/>
      <c r="X174" s="21" t="s">
        <v>2</v>
      </c>
      <c r="Y174" s="21" t="s">
        <v>2</v>
      </c>
      <c r="Z174" s="96"/>
      <c r="AA174" s="96"/>
      <c r="AB174" s="96"/>
      <c r="AC174" s="21"/>
      <c r="AD174" s="21"/>
      <c r="AE174" s="21" t="s">
        <v>2</v>
      </c>
      <c r="AF174" s="21" t="s">
        <v>2</v>
      </c>
      <c r="AG174" s="96"/>
      <c r="AH174" s="96" t="s">
        <v>16</v>
      </c>
      <c r="AI174" s="96" t="s">
        <v>16</v>
      </c>
      <c r="AJ174" s="55" t="s">
        <v>16</v>
      </c>
      <c r="AK174" s="13">
        <f t="shared" ref="AK174:AK178" si="113">IF(D174="","",COUNT($F$170:$AJ$170)-AL174)</f>
        <v>28</v>
      </c>
      <c r="AL174" s="32">
        <f t="shared" ref="AL174:AL178" si="114">IF(D174="","",AQ174+AR174)</f>
        <v>3</v>
      </c>
      <c r="AM174" s="32">
        <f t="shared" ref="AM174:AM178" si="115">IF(D174="","",COUNTIF(F174:AJ174,"休"))</f>
        <v>8</v>
      </c>
      <c r="AN174" s="143">
        <f t="shared" ref="AN174:AN178" si="116">IF(D174="","",IFERROR(ROUND(AM174/AK174,3),""))</f>
        <v>0.28599999999999998</v>
      </c>
      <c r="AO174" s="252"/>
      <c r="AP174" s="66"/>
      <c r="AQ174" s="190">
        <f>+COUNTIF(F174:AJ174,"－")</f>
        <v>0</v>
      </c>
      <c r="AR174" s="190">
        <f>+COUNTIF(F174:AJ174,"外")</f>
        <v>3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 t="s">
        <v>2</v>
      </c>
      <c r="I175" s="87"/>
      <c r="J175" s="87"/>
      <c r="K175" s="87" t="s">
        <v>2</v>
      </c>
      <c r="L175" s="87"/>
      <c r="M175" s="87"/>
      <c r="N175" s="87" t="s">
        <v>2</v>
      </c>
      <c r="O175" s="87" t="s">
        <v>2</v>
      </c>
      <c r="P175" s="87"/>
      <c r="Q175" s="87"/>
      <c r="R175" s="87" t="s">
        <v>2</v>
      </c>
      <c r="S175" s="87"/>
      <c r="T175" s="87"/>
      <c r="U175" s="87"/>
      <c r="V175" s="87" t="s">
        <v>2</v>
      </c>
      <c r="W175" s="87"/>
      <c r="X175" s="87"/>
      <c r="Y175" s="87" t="s">
        <v>2</v>
      </c>
      <c r="Z175" s="87"/>
      <c r="AA175" s="87"/>
      <c r="AB175" s="87" t="s">
        <v>2</v>
      </c>
      <c r="AC175" s="87" t="s">
        <v>2</v>
      </c>
      <c r="AD175" s="87"/>
      <c r="AE175" s="87"/>
      <c r="AF175" s="87" t="s">
        <v>2</v>
      </c>
      <c r="AG175" s="55"/>
      <c r="AH175" s="55" t="s">
        <v>16</v>
      </c>
      <c r="AI175" s="55" t="s">
        <v>16</v>
      </c>
      <c r="AJ175" s="55" t="s">
        <v>16</v>
      </c>
      <c r="AK175" s="13">
        <f t="shared" si="113"/>
        <v>28</v>
      </c>
      <c r="AL175" s="32">
        <f t="shared" si="114"/>
        <v>3</v>
      </c>
      <c r="AM175" s="32">
        <f t="shared" si="115"/>
        <v>10</v>
      </c>
      <c r="AN175" s="143">
        <f t="shared" si="116"/>
        <v>0.35699999999999998</v>
      </c>
      <c r="AO175" s="252"/>
      <c r="AP175" s="66"/>
      <c r="AQ175" s="190">
        <f>+COUNTIF(F175:AJ175,"－")</f>
        <v>0</v>
      </c>
      <c r="AR175" s="190">
        <f t="shared" ref="AR175:AR178" si="117">+COUNTIF(F175:AJ175,"外")</f>
        <v>3</v>
      </c>
    </row>
    <row r="176" spans="2:44" s="86" customFormat="1" x14ac:dyDescent="0.15">
      <c r="B176" s="232"/>
      <c r="C176" s="235"/>
      <c r="D176" s="19" t="s">
        <v>61</v>
      </c>
      <c r="E176" s="192"/>
      <c r="F176" s="58" t="s">
        <v>2</v>
      </c>
      <c r="G176" s="87"/>
      <c r="H176" s="87"/>
      <c r="I176" s="87" t="s">
        <v>2</v>
      </c>
      <c r="J176" s="87"/>
      <c r="K176" s="87"/>
      <c r="L176" s="87"/>
      <c r="M176" s="87" t="s">
        <v>2</v>
      </c>
      <c r="N176" s="87"/>
      <c r="O176" s="87"/>
      <c r="P176" s="87" t="s">
        <v>2</v>
      </c>
      <c r="Q176" s="87"/>
      <c r="R176" s="87"/>
      <c r="S176" s="87"/>
      <c r="T176" s="87" t="s">
        <v>2</v>
      </c>
      <c r="U176" s="87"/>
      <c r="V176" s="87"/>
      <c r="W176" s="87" t="s">
        <v>2</v>
      </c>
      <c r="X176" s="87"/>
      <c r="Y176" s="87"/>
      <c r="Z176" s="87"/>
      <c r="AA176" s="87" t="s">
        <v>2</v>
      </c>
      <c r="AB176" s="87"/>
      <c r="AC176" s="87"/>
      <c r="AD176" s="87" t="s">
        <v>2</v>
      </c>
      <c r="AE176" s="87"/>
      <c r="AF176" s="87"/>
      <c r="AG176" s="87"/>
      <c r="AH176" s="55" t="s">
        <v>16</v>
      </c>
      <c r="AI176" s="55" t="s">
        <v>16</v>
      </c>
      <c r="AJ176" s="55" t="s">
        <v>16</v>
      </c>
      <c r="AK176" s="13">
        <f t="shared" si="113"/>
        <v>28</v>
      </c>
      <c r="AL176" s="32">
        <f t="shared" si="114"/>
        <v>3</v>
      </c>
      <c r="AM176" s="32">
        <f t="shared" si="115"/>
        <v>8</v>
      </c>
      <c r="AN176" s="143">
        <f t="shared" si="116"/>
        <v>0.28599999999999998</v>
      </c>
      <c r="AO176" s="252"/>
      <c r="AP176" s="66"/>
      <c r="AQ176" s="190">
        <f>+COUNTIF(F176:AJ176,"－")</f>
        <v>0</v>
      </c>
      <c r="AR176" s="190">
        <f t="shared" si="117"/>
        <v>3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 t="s">
        <v>2</v>
      </c>
      <c r="H177" s="87"/>
      <c r="I177" s="87"/>
      <c r="J177" s="87" t="s">
        <v>2</v>
      </c>
      <c r="K177" s="87"/>
      <c r="L177" s="87"/>
      <c r="M177" s="87"/>
      <c r="N177" s="87" t="s">
        <v>2</v>
      </c>
      <c r="O177" s="87"/>
      <c r="P177" s="87"/>
      <c r="Q177" s="87" t="s">
        <v>2</v>
      </c>
      <c r="R177" s="87"/>
      <c r="S177" s="87"/>
      <c r="T177" s="87"/>
      <c r="U177" s="87" t="s">
        <v>2</v>
      </c>
      <c r="V177" s="87"/>
      <c r="W177" s="87"/>
      <c r="X177" s="87" t="s">
        <v>2</v>
      </c>
      <c r="Y177" s="87"/>
      <c r="Z177" s="87"/>
      <c r="AA177" s="87"/>
      <c r="AB177" s="87" t="s">
        <v>2</v>
      </c>
      <c r="AC177" s="87"/>
      <c r="AD177" s="87"/>
      <c r="AE177" s="87" t="s">
        <v>2</v>
      </c>
      <c r="AF177" s="87"/>
      <c r="AG177" s="87"/>
      <c r="AH177" s="87" t="s">
        <v>16</v>
      </c>
      <c r="AI177" s="87" t="s">
        <v>16</v>
      </c>
      <c r="AJ177" s="87" t="s">
        <v>16</v>
      </c>
      <c r="AK177" s="13">
        <f t="shared" si="113"/>
        <v>28</v>
      </c>
      <c r="AL177" s="32">
        <f t="shared" si="114"/>
        <v>3</v>
      </c>
      <c r="AM177" s="32">
        <f t="shared" si="115"/>
        <v>8</v>
      </c>
      <c r="AN177" s="143">
        <f t="shared" si="116"/>
        <v>0.28599999999999998</v>
      </c>
      <c r="AO177" s="252"/>
      <c r="AP177" s="66"/>
      <c r="AQ177" s="190">
        <f t="shared" ref="AQ177:AQ178" si="118">+COUNTIF(F177:AJ177,"－")</f>
        <v>0</v>
      </c>
      <c r="AR177" s="190">
        <f t="shared" si="117"/>
        <v>3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13"/>
        <v>31</v>
      </c>
      <c r="AL178" s="32">
        <f t="shared" si="114"/>
        <v>0</v>
      </c>
      <c r="AM178" s="57">
        <f t="shared" si="115"/>
        <v>0</v>
      </c>
      <c r="AN178" s="143">
        <f t="shared" si="116"/>
        <v>0</v>
      </c>
      <c r="AO178" s="252"/>
      <c r="AP178" s="66"/>
      <c r="AQ178" s="190">
        <f t="shared" si="118"/>
        <v>0</v>
      </c>
      <c r="AR178" s="190">
        <f t="shared" si="117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90"/>
      <c r="AM179" s="198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 t="s">
        <v>2</v>
      </c>
      <c r="L180" s="34" t="s">
        <v>2</v>
      </c>
      <c r="M180" s="34" t="s">
        <v>2</v>
      </c>
      <c r="N180" s="34"/>
      <c r="O180" s="34"/>
      <c r="P180" s="34"/>
      <c r="Q180" s="34"/>
      <c r="R180" s="34" t="s">
        <v>2</v>
      </c>
      <c r="S180" s="34" t="s">
        <v>2</v>
      </c>
      <c r="T180" s="34" t="s">
        <v>2</v>
      </c>
      <c r="U180" s="34"/>
      <c r="V180" s="34"/>
      <c r="W180" s="34"/>
      <c r="X180" s="34"/>
      <c r="Y180" s="34" t="s">
        <v>2</v>
      </c>
      <c r="Z180" s="34" t="s">
        <v>2</v>
      </c>
      <c r="AA180" s="34" t="s">
        <v>2</v>
      </c>
      <c r="AB180" s="34"/>
      <c r="AC180" s="34"/>
      <c r="AD180" s="34"/>
      <c r="AE180" s="34"/>
      <c r="AF180" s="34" t="s">
        <v>23</v>
      </c>
      <c r="AG180" s="34" t="s">
        <v>39</v>
      </c>
      <c r="AH180" s="34" t="s">
        <v>39</v>
      </c>
      <c r="AI180" s="34" t="s">
        <v>39</v>
      </c>
      <c r="AJ180" s="34" t="s">
        <v>39</v>
      </c>
      <c r="AK180" s="13">
        <f>IF(D180="","",COUNT($F$170:$AJ$170)-AL180)</f>
        <v>27</v>
      </c>
      <c r="AL180" s="32">
        <f>IF(D180="","",AQ180+AR180)</f>
        <v>4</v>
      </c>
      <c r="AM180" s="32">
        <f>IF(D180="","",COUNTIF(F180:AJ180,"休"))</f>
        <v>9</v>
      </c>
      <c r="AN180" s="143">
        <f>IF(D180="","",IFERROR(ROUND(AM180/AK180,3),""))</f>
        <v>0.33300000000000002</v>
      </c>
      <c r="AO180" s="252"/>
      <c r="AP180" s="66"/>
      <c r="AQ180" s="190">
        <f>+COUNTIF(F180:AJ180,"－")</f>
        <v>4</v>
      </c>
      <c r="AR180" s="190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 t="s">
        <v>2</v>
      </c>
      <c r="H181" s="21" t="s">
        <v>2</v>
      </c>
      <c r="I181" s="21" t="s">
        <v>2</v>
      </c>
      <c r="J181" s="96"/>
      <c r="K181" s="96"/>
      <c r="L181" s="96"/>
      <c r="M181" s="96"/>
      <c r="N181" s="96" t="s">
        <v>2</v>
      </c>
      <c r="O181" s="21" t="s">
        <v>2</v>
      </c>
      <c r="P181" s="21" t="s">
        <v>2</v>
      </c>
      <c r="Q181" s="96"/>
      <c r="R181" s="96"/>
      <c r="S181" s="96"/>
      <c r="T181" s="96"/>
      <c r="U181" s="96" t="s">
        <v>2</v>
      </c>
      <c r="V181" s="21" t="s">
        <v>2</v>
      </c>
      <c r="W181" s="21" t="s">
        <v>2</v>
      </c>
      <c r="X181" s="96"/>
      <c r="Y181" s="96"/>
      <c r="Z181" s="96"/>
      <c r="AA181" s="96"/>
      <c r="AB181" s="96" t="s">
        <v>2</v>
      </c>
      <c r="AC181" s="21" t="s">
        <v>2</v>
      </c>
      <c r="AD181" s="21" t="s">
        <v>2</v>
      </c>
      <c r="AE181" s="96"/>
      <c r="AF181" s="96"/>
      <c r="AG181" s="96" t="s">
        <v>23</v>
      </c>
      <c r="AH181" s="96" t="s">
        <v>39</v>
      </c>
      <c r="AI181" s="96" t="s">
        <v>39</v>
      </c>
      <c r="AJ181" s="96" t="s">
        <v>39</v>
      </c>
      <c r="AK181" s="13">
        <f t="shared" ref="AK181:AK183" si="119">IF(D181="","",COUNT($F$170:$AJ$170)-AL181)</f>
        <v>28</v>
      </c>
      <c r="AL181" s="32">
        <f t="shared" ref="AL181:AL183" si="120">IF(D181="","",AQ181+AR181)</f>
        <v>3</v>
      </c>
      <c r="AM181" s="32">
        <f t="shared" ref="AM181:AM183" si="121">IF(D181="","",COUNTIF(F181:AJ181,"休"))</f>
        <v>12</v>
      </c>
      <c r="AN181" s="143">
        <f t="shared" ref="AN181:AN183" si="122">IF(D181="","",IFERROR(ROUND(AM181/AK181,3),""))</f>
        <v>0.42899999999999999</v>
      </c>
      <c r="AO181" s="252"/>
      <c r="AP181" s="66"/>
      <c r="AQ181" s="190">
        <f>+COUNTIF(F181:AJ181,"－")</f>
        <v>3</v>
      </c>
      <c r="AR181" s="190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19"/>
        <v/>
      </c>
      <c r="AL182" s="32" t="str">
        <f t="shared" si="120"/>
        <v/>
      </c>
      <c r="AM182" s="32" t="str">
        <f t="shared" si="121"/>
        <v/>
      </c>
      <c r="AN182" s="143" t="str">
        <f t="shared" si="122"/>
        <v/>
      </c>
      <c r="AO182" s="252"/>
      <c r="AP182" s="66"/>
      <c r="AQ182" s="190">
        <f>+COUNTIF(F182:AJ182,"－")</f>
        <v>0</v>
      </c>
      <c r="AR182" s="190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19"/>
        <v/>
      </c>
      <c r="AL183" s="32" t="str">
        <f t="shared" si="120"/>
        <v/>
      </c>
      <c r="AM183" s="32" t="str">
        <f t="shared" si="121"/>
        <v/>
      </c>
      <c r="AN183" s="143" t="str">
        <f t="shared" si="122"/>
        <v/>
      </c>
      <c r="AO183" s="252"/>
      <c r="AP183" s="66"/>
      <c r="AQ183" s="190">
        <f>+COUNTIF(F183:AJ183,"－")</f>
        <v>0</v>
      </c>
      <c r="AR183" s="190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 t="s">
        <v>5</v>
      </c>
      <c r="AI184" s="50" t="s">
        <v>5</v>
      </c>
      <c r="AJ184" s="50" t="s">
        <v>5</v>
      </c>
      <c r="AK184" s="17"/>
      <c r="AL184" s="190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 t="s">
        <v>79</v>
      </c>
      <c r="H185" s="18"/>
      <c r="I185" s="34" t="s">
        <v>2</v>
      </c>
      <c r="J185" s="34"/>
      <c r="K185" s="18" t="s">
        <v>2</v>
      </c>
      <c r="L185" s="18"/>
      <c r="M185" s="18" t="s">
        <v>79</v>
      </c>
      <c r="N185" s="18"/>
      <c r="O185" s="34" t="s">
        <v>2</v>
      </c>
      <c r="P185" s="34"/>
      <c r="Q185" s="18" t="s">
        <v>2</v>
      </c>
      <c r="R185" s="18"/>
      <c r="S185" s="18" t="s">
        <v>79</v>
      </c>
      <c r="T185" s="18"/>
      <c r="U185" s="34" t="s">
        <v>2</v>
      </c>
      <c r="V185" s="34"/>
      <c r="W185" s="18" t="s">
        <v>2</v>
      </c>
      <c r="X185" s="18"/>
      <c r="Y185" s="18" t="s">
        <v>79</v>
      </c>
      <c r="Z185" s="18"/>
      <c r="AA185" s="34" t="s">
        <v>2</v>
      </c>
      <c r="AB185" s="34"/>
      <c r="AC185" s="18" t="s">
        <v>2</v>
      </c>
      <c r="AD185" s="18"/>
      <c r="AE185" s="18" t="s">
        <v>79</v>
      </c>
      <c r="AF185" s="18"/>
      <c r="AG185" s="34" t="s">
        <v>2</v>
      </c>
      <c r="AH185" s="34" t="s">
        <v>16</v>
      </c>
      <c r="AI185" s="18" t="s">
        <v>16</v>
      </c>
      <c r="AJ185" s="18" t="s">
        <v>16</v>
      </c>
      <c r="AK185" s="13">
        <f>IF(D185="","",COUNT($F$170:$AJ$170)-AL185)</f>
        <v>28</v>
      </c>
      <c r="AL185" s="32">
        <f>IF(D185="","",AQ185+AR185)</f>
        <v>3</v>
      </c>
      <c r="AM185" s="32">
        <f>IF(D185="","",COUNTIF(F185:AJ185,"休"))</f>
        <v>14</v>
      </c>
      <c r="AN185" s="143">
        <f>IF(D185="","",IFERROR(ROUND(AM185/AK185,3),""))</f>
        <v>0.5</v>
      </c>
      <c r="AO185" s="252"/>
      <c r="AP185" s="66"/>
      <c r="AQ185" s="190">
        <f>+COUNTIF(F185:AJ185,"－")</f>
        <v>0</v>
      </c>
      <c r="AR185" s="190">
        <f>+COUNTIF(F185:AJ185,"外")</f>
        <v>3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23">IF(D186="","",COUNT($F$170:$AJ$170)-AL186)</f>
        <v/>
      </c>
      <c r="AL186" s="32" t="str">
        <f t="shared" ref="AL186:AL188" si="124">IF(D186="","",AQ186+AR186)</f>
        <v/>
      </c>
      <c r="AM186" s="3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252"/>
      <c r="AP186" s="66"/>
      <c r="AQ186" s="190">
        <f>+COUNTIF(F186:AJ186,"－")</f>
        <v>0</v>
      </c>
      <c r="AR186" s="190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23"/>
        <v/>
      </c>
      <c r="AL187" s="32" t="str">
        <f t="shared" si="124"/>
        <v/>
      </c>
      <c r="AM187" s="32" t="str">
        <f t="shared" si="125"/>
        <v/>
      </c>
      <c r="AN187" s="143" t="str">
        <f t="shared" si="126"/>
        <v/>
      </c>
      <c r="AO187" s="252"/>
      <c r="AP187" s="66"/>
      <c r="AQ187" s="190">
        <f>+COUNTIF(F187:AJ187,"－")</f>
        <v>0</v>
      </c>
      <c r="AR187" s="190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23"/>
        <v/>
      </c>
      <c r="AL188" s="57" t="str">
        <f t="shared" si="124"/>
        <v/>
      </c>
      <c r="AM188" s="57" t="str">
        <f t="shared" si="125"/>
        <v/>
      </c>
      <c r="AN188" s="143" t="str">
        <f t="shared" si="126"/>
        <v/>
      </c>
      <c r="AO188" s="253"/>
      <c r="AP188" s="66"/>
      <c r="AQ188" s="190">
        <f>+COUNTIF(F188:AJ188,"－")</f>
        <v>0</v>
      </c>
      <c r="AR188" s="190">
        <f>+COUNTIF(F188:AJ188,"外")</f>
        <v>0</v>
      </c>
    </row>
    <row r="189" spans="2:44" ht="14.25" thickBot="1" x14ac:dyDescent="0.2">
      <c r="B189" s="27"/>
      <c r="C189" s="16"/>
      <c r="D189" s="102"/>
      <c r="E189" s="193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205"/>
      <c r="AN189" s="160" t="s">
        <v>54</v>
      </c>
      <c r="AO189" s="144" t="str">
        <f>IF(AO173&gt;=0.285,"OK","NG")</f>
        <v>OK</v>
      </c>
      <c r="AQ189" s="205"/>
      <c r="AR189" s="205"/>
    </row>
    <row r="190" spans="2:44" x14ac:dyDescent="0.15">
      <c r="B190" s="27"/>
      <c r="C190" s="16"/>
      <c r="D190" s="102"/>
      <c r="E190" s="193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205"/>
      <c r="AN190" s="162"/>
      <c r="AO190" s="143"/>
      <c r="AQ190" s="205"/>
      <c r="AR190" s="205"/>
    </row>
    <row r="191" spans="2:44" hidden="1" x14ac:dyDescent="0.15">
      <c r="F191" s="195">
        <f>YEAR(F194)</f>
        <v>2026</v>
      </c>
      <c r="G191" s="195">
        <f>MONTH(F194)</f>
        <v>1</v>
      </c>
    </row>
    <row r="192" spans="2:44" x14ac:dyDescent="0.15">
      <c r="B192" s="239"/>
      <c r="C192" s="240"/>
      <c r="D192" s="241"/>
      <c r="E192" s="68" t="s">
        <v>51</v>
      </c>
      <c r="F192" s="218">
        <f>F194</f>
        <v>46023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>
        <f>DATE($F191,$G191,1)</f>
        <v>46023</v>
      </c>
      <c r="G193" s="84">
        <f t="shared" ref="G193:AJ193" si="127">F193+1</f>
        <v>46024</v>
      </c>
      <c r="H193" s="84">
        <f t="shared" si="127"/>
        <v>46025</v>
      </c>
      <c r="I193" s="84">
        <f t="shared" si="127"/>
        <v>46026</v>
      </c>
      <c r="J193" s="84">
        <f t="shared" si="127"/>
        <v>46027</v>
      </c>
      <c r="K193" s="84">
        <f t="shared" si="127"/>
        <v>46028</v>
      </c>
      <c r="L193" s="84">
        <f t="shared" si="127"/>
        <v>46029</v>
      </c>
      <c r="M193" s="84">
        <f t="shared" si="127"/>
        <v>46030</v>
      </c>
      <c r="N193" s="84">
        <f t="shared" si="127"/>
        <v>46031</v>
      </c>
      <c r="O193" s="84">
        <f t="shared" si="127"/>
        <v>46032</v>
      </c>
      <c r="P193" s="84">
        <f t="shared" si="127"/>
        <v>46033</v>
      </c>
      <c r="Q193" s="84">
        <f t="shared" si="127"/>
        <v>46034</v>
      </c>
      <c r="R193" s="84">
        <f t="shared" si="127"/>
        <v>46035</v>
      </c>
      <c r="S193" s="84">
        <f t="shared" si="127"/>
        <v>46036</v>
      </c>
      <c r="T193" s="84">
        <f t="shared" si="127"/>
        <v>46037</v>
      </c>
      <c r="U193" s="84">
        <f t="shared" si="127"/>
        <v>46038</v>
      </c>
      <c r="V193" s="84">
        <f t="shared" si="127"/>
        <v>46039</v>
      </c>
      <c r="W193" s="84">
        <f t="shared" si="127"/>
        <v>46040</v>
      </c>
      <c r="X193" s="84">
        <f t="shared" si="127"/>
        <v>46041</v>
      </c>
      <c r="Y193" s="84">
        <f t="shared" si="127"/>
        <v>46042</v>
      </c>
      <c r="Z193" s="84">
        <f t="shared" si="127"/>
        <v>46043</v>
      </c>
      <c r="AA193" s="84">
        <f t="shared" si="127"/>
        <v>46044</v>
      </c>
      <c r="AB193" s="84">
        <f t="shared" si="127"/>
        <v>46045</v>
      </c>
      <c r="AC193" s="84">
        <f t="shared" si="127"/>
        <v>46046</v>
      </c>
      <c r="AD193" s="84">
        <f t="shared" si="127"/>
        <v>46047</v>
      </c>
      <c r="AE193" s="84">
        <f t="shared" si="127"/>
        <v>46048</v>
      </c>
      <c r="AF193" s="84">
        <f t="shared" si="127"/>
        <v>46049</v>
      </c>
      <c r="AG193" s="84">
        <f t="shared" si="127"/>
        <v>46050</v>
      </c>
      <c r="AH193" s="84">
        <f t="shared" si="127"/>
        <v>46051</v>
      </c>
      <c r="AI193" s="84">
        <f t="shared" si="127"/>
        <v>46052</v>
      </c>
      <c r="AJ193" s="84">
        <f t="shared" si="127"/>
        <v>46053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>
        <f>IF(EDATE(F169,1)&gt;$F$7,"",EDATE(F169,1))</f>
        <v>46023</v>
      </c>
      <c r="G194" s="84">
        <f t="shared" ref="G194:AJ194" si="128">IF(G193&gt;$F$7,"",IF(F194=EOMONTH(DATE($F191,$G191,1),0),"",IF(F194="","",F194+1)))</f>
        <v>46024</v>
      </c>
      <c r="H194" s="84">
        <f t="shared" si="128"/>
        <v>46025</v>
      </c>
      <c r="I194" s="84">
        <f t="shared" si="128"/>
        <v>46026</v>
      </c>
      <c r="J194" s="84">
        <f t="shared" si="128"/>
        <v>46027</v>
      </c>
      <c r="K194" s="84">
        <f t="shared" si="128"/>
        <v>46028</v>
      </c>
      <c r="L194" s="84">
        <f t="shared" si="128"/>
        <v>46029</v>
      </c>
      <c r="M194" s="84">
        <f t="shared" si="128"/>
        <v>46030</v>
      </c>
      <c r="N194" s="84">
        <f t="shared" si="128"/>
        <v>46031</v>
      </c>
      <c r="O194" s="84">
        <f t="shared" si="128"/>
        <v>46032</v>
      </c>
      <c r="P194" s="84">
        <f t="shared" si="128"/>
        <v>46033</v>
      </c>
      <c r="Q194" s="84">
        <f t="shared" si="128"/>
        <v>46034</v>
      </c>
      <c r="R194" s="84">
        <f t="shared" si="128"/>
        <v>46035</v>
      </c>
      <c r="S194" s="84">
        <f t="shared" si="128"/>
        <v>46036</v>
      </c>
      <c r="T194" s="84">
        <f t="shared" si="128"/>
        <v>46037</v>
      </c>
      <c r="U194" s="84">
        <f t="shared" si="128"/>
        <v>46038</v>
      </c>
      <c r="V194" s="84">
        <f t="shared" si="128"/>
        <v>46039</v>
      </c>
      <c r="W194" s="84">
        <f t="shared" si="128"/>
        <v>46040</v>
      </c>
      <c r="X194" s="84">
        <f t="shared" si="128"/>
        <v>46041</v>
      </c>
      <c r="Y194" s="84">
        <f t="shared" si="128"/>
        <v>46042</v>
      </c>
      <c r="Z194" s="84">
        <f t="shared" si="128"/>
        <v>46043</v>
      </c>
      <c r="AA194" s="84">
        <f t="shared" si="128"/>
        <v>46044</v>
      </c>
      <c r="AB194" s="84">
        <f t="shared" si="128"/>
        <v>46045</v>
      </c>
      <c r="AC194" s="84">
        <f t="shared" si="128"/>
        <v>46046</v>
      </c>
      <c r="AD194" s="84">
        <f t="shared" si="128"/>
        <v>46047</v>
      </c>
      <c r="AE194" s="84" t="str">
        <f t="shared" si="128"/>
        <v/>
      </c>
      <c r="AF194" s="84" t="str">
        <f t="shared" si="128"/>
        <v/>
      </c>
      <c r="AG194" s="84" t="str">
        <f t="shared" si="128"/>
        <v/>
      </c>
      <c r="AH194" s="84" t="str">
        <f t="shared" si="128"/>
        <v/>
      </c>
      <c r="AI194" s="84" t="str">
        <f t="shared" si="128"/>
        <v/>
      </c>
      <c r="AJ194" s="84" t="str">
        <f t="shared" si="128"/>
        <v/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>木</v>
      </c>
      <c r="G195" s="85" t="str">
        <f t="shared" ref="G195:AJ195" si="129">IFERROR(TEXT(WEEKDAY(+G194),"aaa"),"")</f>
        <v>金</v>
      </c>
      <c r="H195" s="85" t="str">
        <f t="shared" si="129"/>
        <v>土</v>
      </c>
      <c r="I195" s="85" t="str">
        <f t="shared" si="129"/>
        <v>日</v>
      </c>
      <c r="J195" s="85" t="str">
        <f t="shared" si="129"/>
        <v>月</v>
      </c>
      <c r="K195" s="85" t="str">
        <f t="shared" si="129"/>
        <v>火</v>
      </c>
      <c r="L195" s="85" t="str">
        <f t="shared" si="129"/>
        <v>水</v>
      </c>
      <c r="M195" s="85" t="str">
        <f t="shared" si="129"/>
        <v>木</v>
      </c>
      <c r="N195" s="85" t="str">
        <f t="shared" si="129"/>
        <v>金</v>
      </c>
      <c r="O195" s="85" t="str">
        <f t="shared" si="129"/>
        <v>土</v>
      </c>
      <c r="P195" s="85" t="str">
        <f t="shared" si="129"/>
        <v>日</v>
      </c>
      <c r="Q195" s="85" t="str">
        <f t="shared" si="129"/>
        <v>月</v>
      </c>
      <c r="R195" s="85" t="str">
        <f t="shared" si="129"/>
        <v>火</v>
      </c>
      <c r="S195" s="85" t="str">
        <f t="shared" si="129"/>
        <v>水</v>
      </c>
      <c r="T195" s="85" t="str">
        <f t="shared" si="129"/>
        <v>木</v>
      </c>
      <c r="U195" s="85" t="str">
        <f t="shared" si="129"/>
        <v>金</v>
      </c>
      <c r="V195" s="85" t="str">
        <f t="shared" si="129"/>
        <v>土</v>
      </c>
      <c r="W195" s="85" t="str">
        <f t="shared" si="129"/>
        <v>日</v>
      </c>
      <c r="X195" s="85" t="str">
        <f t="shared" si="129"/>
        <v>月</v>
      </c>
      <c r="Y195" s="85" t="str">
        <f t="shared" si="129"/>
        <v>火</v>
      </c>
      <c r="Z195" s="85" t="str">
        <f t="shared" si="129"/>
        <v>水</v>
      </c>
      <c r="AA195" s="85" t="str">
        <f t="shared" si="129"/>
        <v>木</v>
      </c>
      <c r="AB195" s="85" t="str">
        <f t="shared" si="129"/>
        <v>金</v>
      </c>
      <c r="AC195" s="85" t="str">
        <f t="shared" si="129"/>
        <v>土</v>
      </c>
      <c r="AD195" s="85" t="str">
        <f t="shared" si="129"/>
        <v>日</v>
      </c>
      <c r="AE195" s="85" t="str">
        <f t="shared" si="129"/>
        <v/>
      </c>
      <c r="AF195" s="85" t="str">
        <f t="shared" si="129"/>
        <v/>
      </c>
      <c r="AG195" s="85" t="str">
        <f t="shared" si="129"/>
        <v/>
      </c>
      <c r="AH195" s="85" t="str">
        <f t="shared" si="129"/>
        <v/>
      </c>
      <c r="AI195" s="85" t="str">
        <f t="shared" si="129"/>
        <v/>
      </c>
      <c r="AJ195" s="85" t="str">
        <f t="shared" si="129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 t="s">
        <v>5</v>
      </c>
      <c r="G196" s="48" t="s">
        <v>5</v>
      </c>
      <c r="H196" s="48" t="s">
        <v>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88" t="s">
        <v>37</v>
      </c>
      <c r="AO196" s="189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 t="s">
        <v>16</v>
      </c>
      <c r="G197" s="18" t="s">
        <v>16</v>
      </c>
      <c r="H197" s="18" t="s">
        <v>16</v>
      </c>
      <c r="I197" s="18" t="s">
        <v>2</v>
      </c>
      <c r="J197" s="34" t="s">
        <v>2</v>
      </c>
      <c r="K197" s="34"/>
      <c r="L197" s="34"/>
      <c r="M197" s="34"/>
      <c r="N197" s="18"/>
      <c r="O197" s="18"/>
      <c r="P197" s="18" t="s">
        <v>2</v>
      </c>
      <c r="Q197" s="34" t="s">
        <v>2</v>
      </c>
      <c r="R197" s="34"/>
      <c r="S197" s="34"/>
      <c r="T197" s="34"/>
      <c r="U197" s="18"/>
      <c r="V197" s="18"/>
      <c r="W197" s="18" t="s">
        <v>2</v>
      </c>
      <c r="X197" s="34" t="s">
        <v>2</v>
      </c>
      <c r="Y197" s="34"/>
      <c r="Z197" s="34"/>
      <c r="AA197" s="34"/>
      <c r="AB197" s="18"/>
      <c r="AC197" s="18" t="s">
        <v>23</v>
      </c>
      <c r="AD197" s="34" t="s">
        <v>39</v>
      </c>
      <c r="AE197" s="34"/>
      <c r="AF197" s="34"/>
      <c r="AG197" s="34"/>
      <c r="AH197" s="34"/>
      <c r="AI197" s="34"/>
      <c r="AJ197" s="54"/>
      <c r="AK197" s="13">
        <f>IF(D197="","",COUNT($F$194:$AJ$194)-AL197)</f>
        <v>21</v>
      </c>
      <c r="AL197" s="32">
        <f>IF(D197="","",AQ197+AR197)</f>
        <v>4</v>
      </c>
      <c r="AM197" s="32">
        <f>IF(D197="","",COUNTIF(F197:AJ197,"休"))</f>
        <v>6</v>
      </c>
      <c r="AN197" s="143">
        <f>IF(D197="","",IFERROR(ROUND(AM197/AK197,3),""))</f>
        <v>0.28599999999999998</v>
      </c>
      <c r="AO197" s="251">
        <f>ROUND(AVERAGE(AN197:AN212),3)</f>
        <v>0.28799999999999998</v>
      </c>
      <c r="AP197" s="66"/>
      <c r="AQ197" s="190">
        <f>+COUNTIF(F197:AJ197,"－")</f>
        <v>1</v>
      </c>
      <c r="AR197" s="190">
        <f>+COUNTIF(F197:AJ197,"外")</f>
        <v>3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 t="s">
        <v>16</v>
      </c>
      <c r="G198" s="87" t="s">
        <v>16</v>
      </c>
      <c r="H198" s="87" t="s">
        <v>16</v>
      </c>
      <c r="I198" s="21" t="s">
        <v>2</v>
      </c>
      <c r="J198" s="21"/>
      <c r="K198" s="21"/>
      <c r="L198" s="96"/>
      <c r="M198" s="96"/>
      <c r="N198" s="96" t="s">
        <v>2</v>
      </c>
      <c r="O198" s="21" t="s">
        <v>2</v>
      </c>
      <c r="P198" s="21"/>
      <c r="Q198" s="21"/>
      <c r="R198" s="21"/>
      <c r="S198" s="96"/>
      <c r="T198" s="96"/>
      <c r="U198" s="96" t="s">
        <v>2</v>
      </c>
      <c r="V198" s="21" t="s">
        <v>2</v>
      </c>
      <c r="W198" s="21"/>
      <c r="X198" s="21"/>
      <c r="Y198" s="21"/>
      <c r="Z198" s="96"/>
      <c r="AA198" s="96" t="s">
        <v>2</v>
      </c>
      <c r="AB198" s="96" t="s">
        <v>2</v>
      </c>
      <c r="AC198" s="21"/>
      <c r="AD198" s="21" t="s">
        <v>23</v>
      </c>
      <c r="AE198" s="21"/>
      <c r="AF198" s="21"/>
      <c r="AG198" s="96"/>
      <c r="AH198" s="96"/>
      <c r="AI198" s="96"/>
      <c r="AJ198" s="55"/>
      <c r="AK198" s="13">
        <f t="shared" ref="AK198:AK202" si="130">IF(D198="","",COUNT($F$194:$AJ$194)-AL198)</f>
        <v>22</v>
      </c>
      <c r="AL198" s="32">
        <f t="shared" ref="AL198:AL202" si="131">IF(D198="","",AQ198+AR198)</f>
        <v>3</v>
      </c>
      <c r="AM198" s="32">
        <f t="shared" ref="AM198:AM202" si="132">IF(D198="","",COUNTIF(F198:AJ198,"休"))</f>
        <v>7</v>
      </c>
      <c r="AN198" s="143">
        <f t="shared" ref="AN198:AN202" si="133">IF(D198="","",IFERROR(ROUND(AM198/AK198,3),""))</f>
        <v>0.318</v>
      </c>
      <c r="AO198" s="252"/>
      <c r="AP198" s="66"/>
      <c r="AQ198" s="190">
        <f>+COUNTIF(F198:AJ198,"－")</f>
        <v>0</v>
      </c>
      <c r="AR198" s="190">
        <f>+COUNTIF(F198:AJ198,"外")</f>
        <v>3</v>
      </c>
    </row>
    <row r="199" spans="2:44" s="86" customFormat="1" x14ac:dyDescent="0.15">
      <c r="B199" s="232"/>
      <c r="C199" s="235"/>
      <c r="D199" s="19" t="s">
        <v>60</v>
      </c>
      <c r="E199" s="100"/>
      <c r="F199" s="58" t="s">
        <v>16</v>
      </c>
      <c r="G199" s="87" t="s">
        <v>16</v>
      </c>
      <c r="H199" s="87" t="s">
        <v>16</v>
      </c>
      <c r="I199" s="87"/>
      <c r="J199" s="87"/>
      <c r="K199" s="87" t="s">
        <v>2</v>
      </c>
      <c r="L199" s="87" t="s">
        <v>2</v>
      </c>
      <c r="M199" s="87"/>
      <c r="N199" s="87"/>
      <c r="O199" s="87" t="s">
        <v>2</v>
      </c>
      <c r="P199" s="87"/>
      <c r="Q199" s="87"/>
      <c r="R199" s="87" t="s">
        <v>2</v>
      </c>
      <c r="S199" s="87" t="s">
        <v>2</v>
      </c>
      <c r="T199" s="87"/>
      <c r="U199" s="87"/>
      <c r="V199" s="87" t="s">
        <v>2</v>
      </c>
      <c r="W199" s="87"/>
      <c r="X199" s="87"/>
      <c r="Y199" s="87" t="s">
        <v>2</v>
      </c>
      <c r="Z199" s="87" t="s">
        <v>2</v>
      </c>
      <c r="AA199" s="87"/>
      <c r="AB199" s="87" t="s">
        <v>21</v>
      </c>
      <c r="AC199" s="87"/>
      <c r="AD199" s="87" t="s">
        <v>23</v>
      </c>
      <c r="AE199" s="87"/>
      <c r="AF199" s="87"/>
      <c r="AG199" s="55"/>
      <c r="AH199" s="55"/>
      <c r="AI199" s="55"/>
      <c r="AJ199" s="55"/>
      <c r="AK199" s="13">
        <f t="shared" si="130"/>
        <v>22</v>
      </c>
      <c r="AL199" s="32">
        <f t="shared" si="131"/>
        <v>3</v>
      </c>
      <c r="AM199" s="32">
        <f t="shared" si="132"/>
        <v>8</v>
      </c>
      <c r="AN199" s="143">
        <f t="shared" si="133"/>
        <v>0.36399999999999999</v>
      </c>
      <c r="AO199" s="252"/>
      <c r="AP199" s="66"/>
      <c r="AQ199" s="190">
        <f>+COUNTIF(F199:AJ199,"－")</f>
        <v>0</v>
      </c>
      <c r="AR199" s="190">
        <f t="shared" ref="AR199:AR202" si="134">+COUNTIF(F199:AJ199,"外")</f>
        <v>3</v>
      </c>
    </row>
    <row r="200" spans="2:44" s="86" customFormat="1" x14ac:dyDescent="0.15">
      <c r="B200" s="232"/>
      <c r="C200" s="235"/>
      <c r="D200" s="19" t="s">
        <v>61</v>
      </c>
      <c r="E200" s="192"/>
      <c r="F200" s="58" t="s">
        <v>16</v>
      </c>
      <c r="G200" s="87" t="s">
        <v>16</v>
      </c>
      <c r="H200" s="87" t="s">
        <v>16</v>
      </c>
      <c r="I200" s="87"/>
      <c r="J200" s="87" t="s">
        <v>2</v>
      </c>
      <c r="K200" s="87"/>
      <c r="L200" s="87"/>
      <c r="M200" s="87" t="s">
        <v>2</v>
      </c>
      <c r="N200" s="87"/>
      <c r="O200" s="87"/>
      <c r="P200" s="87"/>
      <c r="Q200" s="87" t="s">
        <v>2</v>
      </c>
      <c r="R200" s="87"/>
      <c r="S200" s="87"/>
      <c r="T200" s="87" t="s">
        <v>2</v>
      </c>
      <c r="U200" s="87"/>
      <c r="V200" s="87"/>
      <c r="W200" s="87"/>
      <c r="X200" s="87" t="s">
        <v>2</v>
      </c>
      <c r="Y200" s="87"/>
      <c r="Z200" s="87"/>
      <c r="AA200" s="87" t="s">
        <v>2</v>
      </c>
      <c r="AB200" s="87"/>
      <c r="AC200" s="87" t="s">
        <v>23</v>
      </c>
      <c r="AD200" s="87" t="s">
        <v>39</v>
      </c>
      <c r="AE200" s="87"/>
      <c r="AF200" s="87"/>
      <c r="AG200" s="87"/>
      <c r="AH200" s="55"/>
      <c r="AI200" s="55"/>
      <c r="AJ200" s="55"/>
      <c r="AK200" s="13">
        <f t="shared" si="130"/>
        <v>21</v>
      </c>
      <c r="AL200" s="32">
        <f t="shared" si="131"/>
        <v>4</v>
      </c>
      <c r="AM200" s="32">
        <f t="shared" si="132"/>
        <v>6</v>
      </c>
      <c r="AN200" s="143">
        <f t="shared" si="133"/>
        <v>0.28599999999999998</v>
      </c>
      <c r="AO200" s="252"/>
      <c r="AP200" s="66"/>
      <c r="AQ200" s="190">
        <f>+COUNTIF(F200:AJ200,"－")</f>
        <v>1</v>
      </c>
      <c r="AR200" s="190">
        <f t="shared" si="134"/>
        <v>3</v>
      </c>
    </row>
    <row r="201" spans="2:44" s="86" customFormat="1" x14ac:dyDescent="0.15">
      <c r="B201" s="232"/>
      <c r="C201" s="235"/>
      <c r="D201" s="19" t="s">
        <v>62</v>
      </c>
      <c r="E201" s="100"/>
      <c r="F201" s="58" t="s">
        <v>16</v>
      </c>
      <c r="G201" s="87" t="s">
        <v>16</v>
      </c>
      <c r="H201" s="87" t="s">
        <v>16</v>
      </c>
      <c r="I201" s="87"/>
      <c r="J201" s="87"/>
      <c r="K201" s="87" t="s">
        <v>2</v>
      </c>
      <c r="L201" s="87"/>
      <c r="M201" s="87"/>
      <c r="N201" s="87" t="s">
        <v>2</v>
      </c>
      <c r="O201" s="87"/>
      <c r="P201" s="87"/>
      <c r="Q201" s="87"/>
      <c r="R201" s="87" t="s">
        <v>2</v>
      </c>
      <c r="S201" s="87"/>
      <c r="T201" s="87"/>
      <c r="U201" s="87" t="s">
        <v>2</v>
      </c>
      <c r="V201" s="87"/>
      <c r="W201" s="87"/>
      <c r="X201" s="87"/>
      <c r="Y201" s="87" t="s">
        <v>2</v>
      </c>
      <c r="Z201" s="87" t="s">
        <v>2</v>
      </c>
      <c r="AA201" s="87"/>
      <c r="AB201" s="87"/>
      <c r="AC201" s="87" t="s">
        <v>23</v>
      </c>
      <c r="AD201" s="87" t="s">
        <v>39</v>
      </c>
      <c r="AE201" s="87"/>
      <c r="AF201" s="87"/>
      <c r="AG201" s="87"/>
      <c r="AH201" s="87"/>
      <c r="AI201" s="87"/>
      <c r="AJ201" s="87"/>
      <c r="AK201" s="13">
        <f t="shared" si="130"/>
        <v>21</v>
      </c>
      <c r="AL201" s="32">
        <f t="shared" si="131"/>
        <v>4</v>
      </c>
      <c r="AM201" s="32">
        <f t="shared" si="132"/>
        <v>6</v>
      </c>
      <c r="AN201" s="143">
        <f t="shared" si="133"/>
        <v>0.28599999999999998</v>
      </c>
      <c r="AO201" s="252"/>
      <c r="AP201" s="66"/>
      <c r="AQ201" s="190">
        <f t="shared" ref="AQ201:AQ202" si="135">+COUNTIF(F201:AJ201,"－")</f>
        <v>1</v>
      </c>
      <c r="AR201" s="190">
        <f t="shared" si="134"/>
        <v>3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0"/>
        <v>25</v>
      </c>
      <c r="AL202" s="32">
        <f t="shared" si="131"/>
        <v>0</v>
      </c>
      <c r="AM202" s="57">
        <f t="shared" si="132"/>
        <v>0</v>
      </c>
      <c r="AN202" s="143">
        <f t="shared" si="133"/>
        <v>0</v>
      </c>
      <c r="AO202" s="252"/>
      <c r="AP202" s="66"/>
      <c r="AQ202" s="190">
        <f t="shared" si="135"/>
        <v>0</v>
      </c>
      <c r="AR202" s="190">
        <f t="shared" si="134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90"/>
      <c r="AM203" s="198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 t="s">
        <v>39</v>
      </c>
      <c r="G204" s="34" t="s">
        <v>39</v>
      </c>
      <c r="H204" s="34" t="s">
        <v>39</v>
      </c>
      <c r="I204" s="34" t="s">
        <v>39</v>
      </c>
      <c r="J204" s="34" t="s">
        <v>39</v>
      </c>
      <c r="K204" s="34" t="s">
        <v>39</v>
      </c>
      <c r="L204" s="34" t="s">
        <v>39</v>
      </c>
      <c r="M204" s="34" t="s">
        <v>39</v>
      </c>
      <c r="N204" s="34" t="s">
        <v>39</v>
      </c>
      <c r="O204" s="34" t="s">
        <v>39</v>
      </c>
      <c r="P204" s="34" t="s">
        <v>39</v>
      </c>
      <c r="Q204" s="34" t="s">
        <v>39</v>
      </c>
      <c r="R204" s="34" t="s">
        <v>39</v>
      </c>
      <c r="S204" s="34" t="s">
        <v>39</v>
      </c>
      <c r="T204" s="34" t="s">
        <v>39</v>
      </c>
      <c r="U204" s="34" t="s">
        <v>39</v>
      </c>
      <c r="V204" s="34" t="s">
        <v>39</v>
      </c>
      <c r="W204" s="34" t="s">
        <v>39</v>
      </c>
      <c r="X204" s="34" t="s">
        <v>39</v>
      </c>
      <c r="Y204" s="34" t="s">
        <v>39</v>
      </c>
      <c r="Z204" s="34" t="s">
        <v>39</v>
      </c>
      <c r="AA204" s="34" t="s">
        <v>39</v>
      </c>
      <c r="AB204" s="34" t="s">
        <v>39</v>
      </c>
      <c r="AC204" s="34" t="s">
        <v>39</v>
      </c>
      <c r="AD204" s="34" t="s">
        <v>39</v>
      </c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25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90">
        <f>+COUNTIF(F204:AJ204,"－")</f>
        <v>25</v>
      </c>
      <c r="AR204" s="190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 t="s">
        <v>39</v>
      </c>
      <c r="G205" s="96" t="s">
        <v>39</v>
      </c>
      <c r="H205" s="96" t="s">
        <v>39</v>
      </c>
      <c r="I205" s="96" t="s">
        <v>39</v>
      </c>
      <c r="J205" s="96" t="s">
        <v>39</v>
      </c>
      <c r="K205" s="96" t="s">
        <v>39</v>
      </c>
      <c r="L205" s="96" t="s">
        <v>39</v>
      </c>
      <c r="M205" s="96" t="s">
        <v>39</v>
      </c>
      <c r="N205" s="96" t="s">
        <v>39</v>
      </c>
      <c r="O205" s="96" t="s">
        <v>39</v>
      </c>
      <c r="P205" s="96" t="s">
        <v>39</v>
      </c>
      <c r="Q205" s="96" t="s">
        <v>39</v>
      </c>
      <c r="R205" s="96" t="s">
        <v>39</v>
      </c>
      <c r="S205" s="96" t="s">
        <v>39</v>
      </c>
      <c r="T205" s="96" t="s">
        <v>39</v>
      </c>
      <c r="U205" s="96" t="s">
        <v>39</v>
      </c>
      <c r="V205" s="96" t="s">
        <v>39</v>
      </c>
      <c r="W205" s="96" t="s">
        <v>39</v>
      </c>
      <c r="X205" s="96" t="s">
        <v>39</v>
      </c>
      <c r="Y205" s="96" t="s">
        <v>39</v>
      </c>
      <c r="Z205" s="96" t="s">
        <v>39</v>
      </c>
      <c r="AA205" s="96" t="s">
        <v>39</v>
      </c>
      <c r="AB205" s="96" t="s">
        <v>39</v>
      </c>
      <c r="AC205" s="96" t="s">
        <v>39</v>
      </c>
      <c r="AD205" s="96" t="s">
        <v>39</v>
      </c>
      <c r="AE205" s="96"/>
      <c r="AF205" s="96"/>
      <c r="AG205" s="96"/>
      <c r="AH205" s="96"/>
      <c r="AI205" s="96"/>
      <c r="AJ205" s="96"/>
      <c r="AK205" s="13">
        <f t="shared" ref="AK205:AK207" si="136">IF(D205="","",COUNT($F$194:$AJ$194)-AL205)</f>
        <v>0</v>
      </c>
      <c r="AL205" s="32">
        <f t="shared" ref="AL205:AL207" si="137">IF(D205="","",AQ205+AR205)</f>
        <v>25</v>
      </c>
      <c r="AM205" s="3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252"/>
      <c r="AP205" s="66"/>
      <c r="AQ205" s="190">
        <f>+COUNTIF(F205:AJ205,"－")</f>
        <v>25</v>
      </c>
      <c r="AR205" s="190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36"/>
        <v/>
      </c>
      <c r="AL206" s="32" t="str">
        <f t="shared" si="137"/>
        <v/>
      </c>
      <c r="AM206" s="32" t="str">
        <f t="shared" si="138"/>
        <v/>
      </c>
      <c r="AN206" s="143" t="str">
        <f t="shared" si="139"/>
        <v/>
      </c>
      <c r="AO206" s="252"/>
      <c r="AP206" s="66"/>
      <c r="AQ206" s="190">
        <f>+COUNTIF(F206:AJ206,"－")</f>
        <v>0</v>
      </c>
      <c r="AR206" s="190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36"/>
        <v/>
      </c>
      <c r="AL207" s="32" t="str">
        <f t="shared" si="137"/>
        <v/>
      </c>
      <c r="AM207" s="32" t="str">
        <f t="shared" si="138"/>
        <v/>
      </c>
      <c r="AN207" s="143" t="str">
        <f t="shared" si="139"/>
        <v/>
      </c>
      <c r="AO207" s="252"/>
      <c r="AP207" s="66"/>
      <c r="AQ207" s="190">
        <f>+COUNTIF(F207:AJ207,"－")</f>
        <v>0</v>
      </c>
      <c r="AR207" s="190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 t="s">
        <v>5</v>
      </c>
      <c r="G208" s="48" t="s">
        <v>5</v>
      </c>
      <c r="H208" s="48" t="s">
        <v>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90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 t="s">
        <v>16</v>
      </c>
      <c r="G209" s="18" t="s">
        <v>16</v>
      </c>
      <c r="H209" s="18" t="s">
        <v>16</v>
      </c>
      <c r="I209" s="34"/>
      <c r="J209" s="34" t="s">
        <v>2</v>
      </c>
      <c r="K209" s="18"/>
      <c r="L209" s="18" t="s">
        <v>2</v>
      </c>
      <c r="M209" s="18"/>
      <c r="N209" s="18" t="s">
        <v>2</v>
      </c>
      <c r="O209" s="34"/>
      <c r="P209" s="34" t="s">
        <v>2</v>
      </c>
      <c r="Q209" s="18"/>
      <c r="R209" s="34" t="s">
        <v>2</v>
      </c>
      <c r="S209" s="18"/>
      <c r="T209" s="18" t="s">
        <v>2</v>
      </c>
      <c r="U209" s="18"/>
      <c r="V209" s="18" t="s">
        <v>2</v>
      </c>
      <c r="W209" s="34"/>
      <c r="X209" s="34" t="s">
        <v>2</v>
      </c>
      <c r="Y209" s="18"/>
      <c r="Z209" s="34" t="s">
        <v>2</v>
      </c>
      <c r="AA209" s="18"/>
      <c r="AB209" s="18" t="s">
        <v>2</v>
      </c>
      <c r="AC209" s="18" t="s">
        <v>23</v>
      </c>
      <c r="AD209" s="18" t="s">
        <v>39</v>
      </c>
      <c r="AE209" s="34"/>
      <c r="AF209" s="34"/>
      <c r="AG209" s="34"/>
      <c r="AH209" s="34"/>
      <c r="AI209" s="18"/>
      <c r="AJ209" s="18"/>
      <c r="AK209" s="13">
        <f>IF(D209="","",COUNT($F$194:$AJ$194)-AL209)</f>
        <v>21</v>
      </c>
      <c r="AL209" s="32">
        <f>IF(D209="","",AQ209+AR209)</f>
        <v>4</v>
      </c>
      <c r="AM209" s="32">
        <f>IF(D209="","",COUNTIF(F209:AJ209,"休"))</f>
        <v>10</v>
      </c>
      <c r="AN209" s="143">
        <f>IF(D209="","",IFERROR(ROUND(AM209/AK209,3),""))</f>
        <v>0.47599999999999998</v>
      </c>
      <c r="AO209" s="252"/>
      <c r="AP209" s="66"/>
      <c r="AQ209" s="190">
        <f>+COUNTIF(F209:AJ209,"－")</f>
        <v>1</v>
      </c>
      <c r="AR209" s="190">
        <f>+COUNTIF(F209:AJ209,"外")</f>
        <v>3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0">IF(D210="","",COUNT($F$194:$AJ$194)-AL210)</f>
        <v/>
      </c>
      <c r="AL210" s="32" t="str">
        <f t="shared" ref="AL210:AL212" si="141">IF(D210="","",AQ210+AR210)</f>
        <v/>
      </c>
      <c r="AM210" s="3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252"/>
      <c r="AP210" s="66"/>
      <c r="AQ210" s="190">
        <f>+COUNTIF(F210:AJ210,"－")</f>
        <v>0</v>
      </c>
      <c r="AR210" s="190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0"/>
        <v/>
      </c>
      <c r="AL211" s="32" t="str">
        <f t="shared" si="141"/>
        <v/>
      </c>
      <c r="AM211" s="32" t="str">
        <f t="shared" si="142"/>
        <v/>
      </c>
      <c r="AN211" s="143" t="str">
        <f t="shared" si="143"/>
        <v/>
      </c>
      <c r="AO211" s="252"/>
      <c r="AP211" s="66"/>
      <c r="AQ211" s="190">
        <f>+COUNTIF(F211:AJ211,"－")</f>
        <v>0</v>
      </c>
      <c r="AR211" s="190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0"/>
        <v/>
      </c>
      <c r="AL212" s="57" t="str">
        <f t="shared" si="141"/>
        <v/>
      </c>
      <c r="AM212" s="57" t="str">
        <f t="shared" si="142"/>
        <v/>
      </c>
      <c r="AN212" s="143" t="str">
        <f t="shared" si="143"/>
        <v/>
      </c>
      <c r="AO212" s="253"/>
      <c r="AP212" s="66"/>
      <c r="AQ212" s="190">
        <f>+COUNTIF(F212:AJ212,"－")</f>
        <v>0</v>
      </c>
      <c r="AR212" s="190">
        <f>+COUNTIF(F212:AJ212,"外")</f>
        <v>0</v>
      </c>
    </row>
    <row r="213" spans="2:44" ht="14.25" thickBot="1" x14ac:dyDescent="0.2">
      <c r="B213" s="27"/>
      <c r="C213" s="16"/>
      <c r="D213" s="102"/>
      <c r="E213" s="193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205"/>
      <c r="AN213" s="160" t="s">
        <v>54</v>
      </c>
      <c r="AO213" s="144" t="str">
        <f>IF(AO197&gt;=0.285,"OK","NG")</f>
        <v>OK</v>
      </c>
      <c r="AQ213" s="205"/>
      <c r="AR213" s="205"/>
    </row>
    <row r="214" spans="2:44" x14ac:dyDescent="0.15">
      <c r="B214" s="27"/>
      <c r="C214" s="16"/>
      <c r="D214" s="102"/>
      <c r="E214" s="193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205"/>
      <c r="AN214" s="162"/>
      <c r="AO214" s="143"/>
      <c r="AQ214" s="205"/>
      <c r="AR214" s="205"/>
    </row>
    <row r="215" spans="2:44" hidden="1" x14ac:dyDescent="0.15">
      <c r="F215" s="195" t="e">
        <f>YEAR(F218)</f>
        <v>#VALUE!</v>
      </c>
      <c r="G215" s="195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str">
        <f>F218</f>
        <v/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44">F217+1</f>
        <v>#VALUE!</v>
      </c>
      <c r="H217" s="84" t="e">
        <f t="shared" si="144"/>
        <v>#VALUE!</v>
      </c>
      <c r="I217" s="84" t="e">
        <f t="shared" si="144"/>
        <v>#VALUE!</v>
      </c>
      <c r="J217" s="84" t="e">
        <f t="shared" si="144"/>
        <v>#VALUE!</v>
      </c>
      <c r="K217" s="84" t="e">
        <f t="shared" si="144"/>
        <v>#VALUE!</v>
      </c>
      <c r="L217" s="84" t="e">
        <f t="shared" si="144"/>
        <v>#VALUE!</v>
      </c>
      <c r="M217" s="84" t="e">
        <f t="shared" si="144"/>
        <v>#VALUE!</v>
      </c>
      <c r="N217" s="84" t="e">
        <f t="shared" si="144"/>
        <v>#VALUE!</v>
      </c>
      <c r="O217" s="84" t="e">
        <f t="shared" si="144"/>
        <v>#VALUE!</v>
      </c>
      <c r="P217" s="84" t="e">
        <f t="shared" si="144"/>
        <v>#VALUE!</v>
      </c>
      <c r="Q217" s="84" t="e">
        <f t="shared" si="144"/>
        <v>#VALUE!</v>
      </c>
      <c r="R217" s="84" t="e">
        <f t="shared" si="144"/>
        <v>#VALUE!</v>
      </c>
      <c r="S217" s="84" t="e">
        <f t="shared" si="144"/>
        <v>#VALUE!</v>
      </c>
      <c r="T217" s="84" t="e">
        <f t="shared" si="144"/>
        <v>#VALUE!</v>
      </c>
      <c r="U217" s="84" t="e">
        <f t="shared" si="144"/>
        <v>#VALUE!</v>
      </c>
      <c r="V217" s="84" t="e">
        <f t="shared" si="144"/>
        <v>#VALUE!</v>
      </c>
      <c r="W217" s="84" t="e">
        <f t="shared" si="144"/>
        <v>#VALUE!</v>
      </c>
      <c r="X217" s="84" t="e">
        <f t="shared" si="144"/>
        <v>#VALUE!</v>
      </c>
      <c r="Y217" s="84" t="e">
        <f t="shared" si="144"/>
        <v>#VALUE!</v>
      </c>
      <c r="Z217" s="84" t="e">
        <f t="shared" si="144"/>
        <v>#VALUE!</v>
      </c>
      <c r="AA217" s="84" t="e">
        <f t="shared" si="144"/>
        <v>#VALUE!</v>
      </c>
      <c r="AB217" s="84" t="e">
        <f t="shared" si="144"/>
        <v>#VALUE!</v>
      </c>
      <c r="AC217" s="84" t="e">
        <f t="shared" si="144"/>
        <v>#VALUE!</v>
      </c>
      <c r="AD217" s="84" t="e">
        <f t="shared" si="144"/>
        <v>#VALUE!</v>
      </c>
      <c r="AE217" s="84" t="e">
        <f t="shared" si="144"/>
        <v>#VALUE!</v>
      </c>
      <c r="AF217" s="84" t="e">
        <f t="shared" si="144"/>
        <v>#VALUE!</v>
      </c>
      <c r="AG217" s="84" t="e">
        <f t="shared" si="144"/>
        <v>#VALUE!</v>
      </c>
      <c r="AH217" s="84" t="e">
        <f t="shared" si="144"/>
        <v>#VALUE!</v>
      </c>
      <c r="AI217" s="84" t="e">
        <f t="shared" si="144"/>
        <v>#VALUE!</v>
      </c>
      <c r="AJ217" s="84" t="e">
        <f t="shared" si="144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str">
        <f>IF(EDATE(F193,1)&gt;$F$7,"",EDATE(F193,1))</f>
        <v/>
      </c>
      <c r="G218" s="84" t="e">
        <f t="shared" ref="G218:AJ218" si="145">IF(G217&gt;$F$7,"",IF(F218=EOMONTH(DATE($F215,$G215,1),0),"",IF(F218="","",F218+1)))</f>
        <v>#VALUE!</v>
      </c>
      <c r="H218" s="84" t="e">
        <f t="shared" si="145"/>
        <v>#VALUE!</v>
      </c>
      <c r="I218" s="84" t="e">
        <f t="shared" si="145"/>
        <v>#VALUE!</v>
      </c>
      <c r="J218" s="84" t="e">
        <f t="shared" si="145"/>
        <v>#VALUE!</v>
      </c>
      <c r="K218" s="84" t="e">
        <f t="shared" si="145"/>
        <v>#VALUE!</v>
      </c>
      <c r="L218" s="84" t="e">
        <f t="shared" si="145"/>
        <v>#VALUE!</v>
      </c>
      <c r="M218" s="84" t="e">
        <f t="shared" si="145"/>
        <v>#VALUE!</v>
      </c>
      <c r="N218" s="84" t="e">
        <f t="shared" si="145"/>
        <v>#VALUE!</v>
      </c>
      <c r="O218" s="84" t="e">
        <f t="shared" si="145"/>
        <v>#VALUE!</v>
      </c>
      <c r="P218" s="84" t="e">
        <f t="shared" si="145"/>
        <v>#VALUE!</v>
      </c>
      <c r="Q218" s="84" t="e">
        <f t="shared" si="145"/>
        <v>#VALUE!</v>
      </c>
      <c r="R218" s="84" t="e">
        <f t="shared" si="145"/>
        <v>#VALUE!</v>
      </c>
      <c r="S218" s="84" t="e">
        <f t="shared" si="145"/>
        <v>#VALUE!</v>
      </c>
      <c r="T218" s="84" t="e">
        <f t="shared" si="145"/>
        <v>#VALUE!</v>
      </c>
      <c r="U218" s="84" t="e">
        <f t="shared" si="145"/>
        <v>#VALUE!</v>
      </c>
      <c r="V218" s="84" t="e">
        <f t="shared" si="145"/>
        <v>#VALUE!</v>
      </c>
      <c r="W218" s="84" t="e">
        <f t="shared" si="145"/>
        <v>#VALUE!</v>
      </c>
      <c r="X218" s="84" t="e">
        <f t="shared" si="145"/>
        <v>#VALUE!</v>
      </c>
      <c r="Y218" s="84" t="e">
        <f t="shared" si="145"/>
        <v>#VALUE!</v>
      </c>
      <c r="Z218" s="84" t="e">
        <f t="shared" si="145"/>
        <v>#VALUE!</v>
      </c>
      <c r="AA218" s="84" t="e">
        <f t="shared" si="145"/>
        <v>#VALUE!</v>
      </c>
      <c r="AB218" s="84" t="e">
        <f t="shared" si="145"/>
        <v>#VALUE!</v>
      </c>
      <c r="AC218" s="84" t="e">
        <f t="shared" si="145"/>
        <v>#VALUE!</v>
      </c>
      <c r="AD218" s="84" t="e">
        <f t="shared" si="145"/>
        <v>#VALUE!</v>
      </c>
      <c r="AE218" s="84" t="e">
        <f t="shared" si="145"/>
        <v>#VALUE!</v>
      </c>
      <c r="AF218" s="84" t="e">
        <f t="shared" si="145"/>
        <v>#VALUE!</v>
      </c>
      <c r="AG218" s="84" t="e">
        <f t="shared" si="145"/>
        <v>#VALUE!</v>
      </c>
      <c r="AH218" s="84" t="e">
        <f t="shared" si="145"/>
        <v>#VALUE!</v>
      </c>
      <c r="AI218" s="84" t="e">
        <f t="shared" si="145"/>
        <v>#VALUE!</v>
      </c>
      <c r="AJ218" s="84" t="e">
        <f t="shared" si="145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46">IFERROR(TEXT(WEEKDAY(+G218),"aaa"),"")</f>
        <v/>
      </c>
      <c r="H219" s="85" t="str">
        <f t="shared" si="146"/>
        <v/>
      </c>
      <c r="I219" s="85" t="str">
        <f t="shared" si="146"/>
        <v/>
      </c>
      <c r="J219" s="85" t="str">
        <f t="shared" si="146"/>
        <v/>
      </c>
      <c r="K219" s="85" t="str">
        <f t="shared" si="146"/>
        <v/>
      </c>
      <c r="L219" s="85" t="str">
        <f t="shared" si="146"/>
        <v/>
      </c>
      <c r="M219" s="85" t="str">
        <f t="shared" si="146"/>
        <v/>
      </c>
      <c r="N219" s="85" t="str">
        <f t="shared" si="146"/>
        <v/>
      </c>
      <c r="O219" s="85" t="str">
        <f t="shared" si="146"/>
        <v/>
      </c>
      <c r="P219" s="85" t="str">
        <f t="shared" si="146"/>
        <v/>
      </c>
      <c r="Q219" s="85" t="str">
        <f t="shared" si="146"/>
        <v/>
      </c>
      <c r="R219" s="85" t="str">
        <f t="shared" si="146"/>
        <v/>
      </c>
      <c r="S219" s="85" t="str">
        <f t="shared" si="146"/>
        <v/>
      </c>
      <c r="T219" s="85" t="str">
        <f t="shared" si="146"/>
        <v/>
      </c>
      <c r="U219" s="85" t="str">
        <f t="shared" si="146"/>
        <v/>
      </c>
      <c r="V219" s="85" t="str">
        <f t="shared" si="146"/>
        <v/>
      </c>
      <c r="W219" s="85" t="str">
        <f t="shared" si="146"/>
        <v/>
      </c>
      <c r="X219" s="85" t="str">
        <f t="shared" si="146"/>
        <v/>
      </c>
      <c r="Y219" s="85" t="str">
        <f t="shared" si="146"/>
        <v/>
      </c>
      <c r="Z219" s="85" t="str">
        <f t="shared" si="146"/>
        <v/>
      </c>
      <c r="AA219" s="85" t="str">
        <f t="shared" si="146"/>
        <v/>
      </c>
      <c r="AB219" s="85" t="str">
        <f t="shared" si="146"/>
        <v/>
      </c>
      <c r="AC219" s="85" t="str">
        <f t="shared" si="146"/>
        <v/>
      </c>
      <c r="AD219" s="85" t="str">
        <f t="shared" si="146"/>
        <v/>
      </c>
      <c r="AE219" s="85" t="str">
        <f t="shared" si="146"/>
        <v/>
      </c>
      <c r="AF219" s="85" t="str">
        <f t="shared" si="146"/>
        <v/>
      </c>
      <c r="AG219" s="85" t="str">
        <f t="shared" si="146"/>
        <v/>
      </c>
      <c r="AH219" s="85" t="str">
        <f t="shared" si="146"/>
        <v/>
      </c>
      <c r="AI219" s="85" t="str">
        <f t="shared" si="146"/>
        <v/>
      </c>
      <c r="AJ219" s="85" t="str">
        <f t="shared" si="146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88" t="s">
        <v>37</v>
      </c>
      <c r="AO220" s="189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90">
        <f>+COUNTIF(F221:AJ221,"－")</f>
        <v>0</v>
      </c>
      <c r="AR221" s="190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47">IF(D222="","",COUNT($F$218:$AJ$218)-AL222)</f>
        <v>0</v>
      </c>
      <c r="AL222" s="32">
        <f t="shared" ref="AL222:AL226" si="148">IF(D222="","",AQ222+AR222)</f>
        <v>0</v>
      </c>
      <c r="AM222" s="3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252"/>
      <c r="AP222" s="66"/>
      <c r="AQ222" s="190">
        <f>+COUNTIF(F222:AJ222,"－")</f>
        <v>0</v>
      </c>
      <c r="AR222" s="190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47"/>
        <v>0</v>
      </c>
      <c r="AL223" s="32">
        <f t="shared" si="148"/>
        <v>0</v>
      </c>
      <c r="AM223" s="32">
        <f t="shared" si="149"/>
        <v>0</v>
      </c>
      <c r="AN223" s="143" t="str">
        <f t="shared" si="150"/>
        <v/>
      </c>
      <c r="AO223" s="252"/>
      <c r="AP223" s="66"/>
      <c r="AQ223" s="190">
        <f>+COUNTIF(F223:AJ223,"－")</f>
        <v>0</v>
      </c>
      <c r="AR223" s="190">
        <f t="shared" ref="AR223:AR226" si="151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92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47"/>
        <v>0</v>
      </c>
      <c r="AL224" s="32">
        <f t="shared" si="148"/>
        <v>0</v>
      </c>
      <c r="AM224" s="32">
        <f t="shared" si="149"/>
        <v>0</v>
      </c>
      <c r="AN224" s="143" t="str">
        <f t="shared" si="150"/>
        <v/>
      </c>
      <c r="AO224" s="252"/>
      <c r="AP224" s="66"/>
      <c r="AQ224" s="190">
        <f>+COUNTIF(F224:AJ224,"－")</f>
        <v>0</v>
      </c>
      <c r="AR224" s="190">
        <f t="shared" si="151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47"/>
        <v>0</v>
      </c>
      <c r="AL225" s="32">
        <f t="shared" si="148"/>
        <v>0</v>
      </c>
      <c r="AM225" s="32">
        <f t="shared" si="149"/>
        <v>0</v>
      </c>
      <c r="AN225" s="143" t="str">
        <f t="shared" si="150"/>
        <v/>
      </c>
      <c r="AO225" s="252"/>
      <c r="AP225" s="66"/>
      <c r="AQ225" s="190">
        <f t="shared" ref="AQ225:AQ226" si="152">+COUNTIF(F225:AJ225,"－")</f>
        <v>0</v>
      </c>
      <c r="AR225" s="190">
        <f t="shared" si="151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47"/>
        <v>0</v>
      </c>
      <c r="AL226" s="32">
        <f t="shared" si="148"/>
        <v>0</v>
      </c>
      <c r="AM226" s="57">
        <f t="shared" si="149"/>
        <v>0</v>
      </c>
      <c r="AN226" s="143" t="str">
        <f t="shared" si="150"/>
        <v/>
      </c>
      <c r="AO226" s="252"/>
      <c r="AP226" s="66"/>
      <c r="AQ226" s="190">
        <f t="shared" si="152"/>
        <v>0</v>
      </c>
      <c r="AR226" s="190">
        <f t="shared" si="151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43</v>
      </c>
      <c r="G227" s="48" t="s">
        <v>43</v>
      </c>
      <c r="H227" s="48" t="s">
        <v>43</v>
      </c>
      <c r="I227" s="48" t="s">
        <v>43</v>
      </c>
      <c r="J227" s="48" t="s">
        <v>43</v>
      </c>
      <c r="K227" s="48" t="s">
        <v>43</v>
      </c>
      <c r="L227" s="48" t="s">
        <v>43</v>
      </c>
      <c r="M227" s="48" t="s">
        <v>43</v>
      </c>
      <c r="N227" s="48" t="s">
        <v>43</v>
      </c>
      <c r="O227" s="48" t="s">
        <v>43</v>
      </c>
      <c r="P227" s="48" t="s">
        <v>43</v>
      </c>
      <c r="Q227" s="48" t="s">
        <v>43</v>
      </c>
      <c r="R227" s="48" t="s">
        <v>43</v>
      </c>
      <c r="S227" s="48" t="s">
        <v>43</v>
      </c>
      <c r="T227" s="48" t="s">
        <v>43</v>
      </c>
      <c r="U227" s="48" t="s">
        <v>43</v>
      </c>
      <c r="V227" s="48" t="s">
        <v>43</v>
      </c>
      <c r="W227" s="48" t="s">
        <v>43</v>
      </c>
      <c r="X227" s="48" t="s">
        <v>43</v>
      </c>
      <c r="Y227" s="48" t="s">
        <v>43</v>
      </c>
      <c r="Z227" s="48" t="s">
        <v>43</v>
      </c>
      <c r="AA227" s="48" t="s">
        <v>43</v>
      </c>
      <c r="AB227" s="48" t="s">
        <v>43</v>
      </c>
      <c r="AC227" s="48" t="s">
        <v>43</v>
      </c>
      <c r="AD227" s="48" t="s">
        <v>43</v>
      </c>
      <c r="AE227" s="48" t="s">
        <v>43</v>
      </c>
      <c r="AF227" s="48" t="s">
        <v>43</v>
      </c>
      <c r="AG227" s="48" t="s">
        <v>43</v>
      </c>
      <c r="AH227" s="48" t="s">
        <v>43</v>
      </c>
      <c r="AI227" s="48" t="s">
        <v>43</v>
      </c>
      <c r="AJ227" s="137" t="s">
        <v>43</v>
      </c>
      <c r="AK227" s="17"/>
      <c r="AL227" s="190"/>
      <c r="AM227" s="198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90">
        <f>+COUNTIF(F228:AJ228,"－")</f>
        <v>0</v>
      </c>
      <c r="AR228" s="190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53">IF(D229="","",COUNT($F$218:$AJ$218)-AL229)</f>
        <v>0</v>
      </c>
      <c r="AL229" s="32">
        <f t="shared" ref="AL229:AL231" si="154">IF(D229="","",AQ229+AR229)</f>
        <v>0</v>
      </c>
      <c r="AM229" s="3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252"/>
      <c r="AP229" s="66"/>
      <c r="AQ229" s="190">
        <f>+COUNTIF(F229:AJ229,"－")</f>
        <v>0</v>
      </c>
      <c r="AR229" s="190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53"/>
        <v/>
      </c>
      <c r="AL230" s="32" t="str">
        <f t="shared" si="154"/>
        <v/>
      </c>
      <c r="AM230" s="32" t="str">
        <f t="shared" si="155"/>
        <v/>
      </c>
      <c r="AN230" s="143" t="str">
        <f t="shared" si="156"/>
        <v/>
      </c>
      <c r="AO230" s="252"/>
      <c r="AP230" s="66"/>
      <c r="AQ230" s="190">
        <f>+COUNTIF(F230:AJ230,"－")</f>
        <v>0</v>
      </c>
      <c r="AR230" s="190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53"/>
        <v/>
      </c>
      <c r="AL231" s="32" t="str">
        <f t="shared" si="154"/>
        <v/>
      </c>
      <c r="AM231" s="32" t="str">
        <f t="shared" si="155"/>
        <v/>
      </c>
      <c r="AN231" s="143" t="str">
        <f t="shared" si="156"/>
        <v/>
      </c>
      <c r="AO231" s="252"/>
      <c r="AP231" s="66"/>
      <c r="AQ231" s="190">
        <f>+COUNTIF(F231:AJ231,"－")</f>
        <v>0</v>
      </c>
      <c r="AR231" s="190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90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90">
        <f>+COUNTIF(F233:AJ233,"－")</f>
        <v>0</v>
      </c>
      <c r="AR233" s="190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57">IF(D234="","",COUNT($F$218:$AJ$218)-AL234)</f>
        <v/>
      </c>
      <c r="AL234" s="32" t="str">
        <f t="shared" ref="AL234:AL236" si="158">IF(D234="","",AQ234+AR234)</f>
        <v/>
      </c>
      <c r="AM234" s="3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252"/>
      <c r="AP234" s="66"/>
      <c r="AQ234" s="190">
        <f>+COUNTIF(F234:AJ234,"－")</f>
        <v>0</v>
      </c>
      <c r="AR234" s="190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57"/>
        <v/>
      </c>
      <c r="AL235" s="32" t="str">
        <f t="shared" si="158"/>
        <v/>
      </c>
      <c r="AM235" s="32" t="str">
        <f t="shared" si="159"/>
        <v/>
      </c>
      <c r="AN235" s="143" t="str">
        <f t="shared" si="160"/>
        <v/>
      </c>
      <c r="AO235" s="252"/>
      <c r="AP235" s="66"/>
      <c r="AQ235" s="190">
        <f>+COUNTIF(F235:AJ235,"－")</f>
        <v>0</v>
      </c>
      <c r="AR235" s="190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57"/>
        <v/>
      </c>
      <c r="AL236" s="57" t="str">
        <f t="shared" si="158"/>
        <v/>
      </c>
      <c r="AM236" s="57" t="str">
        <f t="shared" si="159"/>
        <v/>
      </c>
      <c r="AN236" s="143" t="str">
        <f t="shared" si="160"/>
        <v/>
      </c>
      <c r="AO236" s="253"/>
      <c r="AP236" s="66"/>
      <c r="AQ236" s="190">
        <f>+COUNTIF(F236:AJ236,"－")</f>
        <v>0</v>
      </c>
      <c r="AR236" s="190">
        <f>+COUNTIF(F236:AJ236,"外")</f>
        <v>0</v>
      </c>
    </row>
    <row r="237" spans="2:44" ht="14.25" thickBot="1" x14ac:dyDescent="0.2">
      <c r="B237" s="27"/>
      <c r="C237" s="16"/>
      <c r="D237" s="102"/>
      <c r="E237" s="193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205"/>
      <c r="AN237" s="160" t="s">
        <v>54</v>
      </c>
      <c r="AO237" s="144" t="e">
        <f>IF(AO221&gt;=0.285,"OK","NG")</f>
        <v>#DIV/0!</v>
      </c>
      <c r="AQ237" s="205"/>
      <c r="AR237" s="205"/>
    </row>
    <row r="238" spans="2:44" hidden="1" x14ac:dyDescent="0.15">
      <c r="F238" s="195" t="e">
        <f>YEAR(F242)</f>
        <v>#VALUE!</v>
      </c>
      <c r="G238" s="195" t="e">
        <f>MONTH(F242)</f>
        <v>#VALUE!</v>
      </c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61">F241+1</f>
        <v>#VALUE!</v>
      </c>
      <c r="H241" s="84" t="e">
        <f t="shared" si="161"/>
        <v>#VALUE!</v>
      </c>
      <c r="I241" s="84" t="e">
        <f t="shared" si="161"/>
        <v>#VALUE!</v>
      </c>
      <c r="J241" s="84" t="e">
        <f t="shared" si="161"/>
        <v>#VALUE!</v>
      </c>
      <c r="K241" s="84" t="e">
        <f t="shared" si="161"/>
        <v>#VALUE!</v>
      </c>
      <c r="L241" s="84" t="e">
        <f t="shared" si="161"/>
        <v>#VALUE!</v>
      </c>
      <c r="M241" s="84" t="e">
        <f t="shared" si="161"/>
        <v>#VALUE!</v>
      </c>
      <c r="N241" s="84" t="e">
        <f t="shared" si="161"/>
        <v>#VALUE!</v>
      </c>
      <c r="O241" s="84" t="e">
        <f t="shared" si="161"/>
        <v>#VALUE!</v>
      </c>
      <c r="P241" s="84" t="e">
        <f t="shared" si="161"/>
        <v>#VALUE!</v>
      </c>
      <c r="Q241" s="84" t="e">
        <f t="shared" si="161"/>
        <v>#VALUE!</v>
      </c>
      <c r="R241" s="84" t="e">
        <f t="shared" si="161"/>
        <v>#VALUE!</v>
      </c>
      <c r="S241" s="84" t="e">
        <f t="shared" si="161"/>
        <v>#VALUE!</v>
      </c>
      <c r="T241" s="84" t="e">
        <f t="shared" si="161"/>
        <v>#VALUE!</v>
      </c>
      <c r="U241" s="84" t="e">
        <f t="shared" si="161"/>
        <v>#VALUE!</v>
      </c>
      <c r="V241" s="84" t="e">
        <f t="shared" si="161"/>
        <v>#VALUE!</v>
      </c>
      <c r="W241" s="84" t="e">
        <f t="shared" si="161"/>
        <v>#VALUE!</v>
      </c>
      <c r="X241" s="84" t="e">
        <f t="shared" si="161"/>
        <v>#VALUE!</v>
      </c>
      <c r="Y241" s="84" t="e">
        <f t="shared" si="161"/>
        <v>#VALUE!</v>
      </c>
      <c r="Z241" s="84" t="e">
        <f t="shared" si="161"/>
        <v>#VALUE!</v>
      </c>
      <c r="AA241" s="84" t="e">
        <f t="shared" si="161"/>
        <v>#VALUE!</v>
      </c>
      <c r="AB241" s="84" t="e">
        <f t="shared" si="161"/>
        <v>#VALUE!</v>
      </c>
      <c r="AC241" s="84" t="e">
        <f t="shared" si="161"/>
        <v>#VALUE!</v>
      </c>
      <c r="AD241" s="84" t="e">
        <f t="shared" si="161"/>
        <v>#VALUE!</v>
      </c>
      <c r="AE241" s="84" t="e">
        <f t="shared" si="161"/>
        <v>#VALUE!</v>
      </c>
      <c r="AF241" s="84" t="e">
        <f t="shared" si="161"/>
        <v>#VALUE!</v>
      </c>
      <c r="AG241" s="84" t="e">
        <f t="shared" si="161"/>
        <v>#VALUE!</v>
      </c>
      <c r="AH241" s="84" t="e">
        <f t="shared" si="161"/>
        <v>#VALUE!</v>
      </c>
      <c r="AI241" s="84" t="e">
        <f t="shared" si="161"/>
        <v>#VALUE!</v>
      </c>
      <c r="AJ241" s="84" t="e">
        <f t="shared" si="161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62">IF(G241&gt;$F$7,"",IF(F242=EOMONTH(DATE($F238,$G238,1),0),"",IF(F242="","",F242+1)))</f>
        <v>#VALUE!</v>
      </c>
      <c r="H242" s="84" t="e">
        <f t="shared" si="162"/>
        <v>#VALUE!</v>
      </c>
      <c r="I242" s="84" t="e">
        <f t="shared" si="162"/>
        <v>#VALUE!</v>
      </c>
      <c r="J242" s="84" t="e">
        <f t="shared" si="162"/>
        <v>#VALUE!</v>
      </c>
      <c r="K242" s="84" t="e">
        <f t="shared" si="162"/>
        <v>#VALUE!</v>
      </c>
      <c r="L242" s="84" t="e">
        <f t="shared" si="162"/>
        <v>#VALUE!</v>
      </c>
      <c r="M242" s="84" t="e">
        <f t="shared" si="162"/>
        <v>#VALUE!</v>
      </c>
      <c r="N242" s="84" t="e">
        <f t="shared" si="162"/>
        <v>#VALUE!</v>
      </c>
      <c r="O242" s="84" t="e">
        <f t="shared" si="162"/>
        <v>#VALUE!</v>
      </c>
      <c r="P242" s="84" t="e">
        <f t="shared" si="162"/>
        <v>#VALUE!</v>
      </c>
      <c r="Q242" s="84" t="e">
        <f t="shared" si="162"/>
        <v>#VALUE!</v>
      </c>
      <c r="R242" s="84" t="e">
        <f t="shared" si="162"/>
        <v>#VALUE!</v>
      </c>
      <c r="S242" s="84" t="e">
        <f t="shared" si="162"/>
        <v>#VALUE!</v>
      </c>
      <c r="T242" s="84" t="e">
        <f t="shared" si="162"/>
        <v>#VALUE!</v>
      </c>
      <c r="U242" s="84" t="e">
        <f t="shared" si="162"/>
        <v>#VALUE!</v>
      </c>
      <c r="V242" s="84" t="e">
        <f t="shared" si="162"/>
        <v>#VALUE!</v>
      </c>
      <c r="W242" s="84" t="e">
        <f t="shared" si="162"/>
        <v>#VALUE!</v>
      </c>
      <c r="X242" s="84" t="e">
        <f t="shared" si="162"/>
        <v>#VALUE!</v>
      </c>
      <c r="Y242" s="84" t="e">
        <f t="shared" si="162"/>
        <v>#VALUE!</v>
      </c>
      <c r="Z242" s="84" t="e">
        <f t="shared" si="162"/>
        <v>#VALUE!</v>
      </c>
      <c r="AA242" s="84" t="e">
        <f t="shared" si="162"/>
        <v>#VALUE!</v>
      </c>
      <c r="AB242" s="84" t="e">
        <f t="shared" si="162"/>
        <v>#VALUE!</v>
      </c>
      <c r="AC242" s="84" t="e">
        <f t="shared" si="162"/>
        <v>#VALUE!</v>
      </c>
      <c r="AD242" s="84" t="e">
        <f t="shared" si="162"/>
        <v>#VALUE!</v>
      </c>
      <c r="AE242" s="84" t="e">
        <f t="shared" si="162"/>
        <v>#VALUE!</v>
      </c>
      <c r="AF242" s="84" t="e">
        <f t="shared" si="162"/>
        <v>#VALUE!</v>
      </c>
      <c r="AG242" s="84" t="e">
        <f t="shared" si="162"/>
        <v>#VALUE!</v>
      </c>
      <c r="AH242" s="84" t="e">
        <f t="shared" si="162"/>
        <v>#VALUE!</v>
      </c>
      <c r="AI242" s="84" t="e">
        <f t="shared" si="162"/>
        <v>#VALUE!</v>
      </c>
      <c r="AJ242" s="84" t="e">
        <f t="shared" si="162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63">IFERROR(TEXT(WEEKDAY(+G242),"aaa"),"")</f>
        <v/>
      </c>
      <c r="H243" s="85" t="str">
        <f t="shared" si="163"/>
        <v/>
      </c>
      <c r="I243" s="85" t="str">
        <f t="shared" si="163"/>
        <v/>
      </c>
      <c r="J243" s="85" t="str">
        <f t="shared" si="163"/>
        <v/>
      </c>
      <c r="K243" s="85" t="str">
        <f t="shared" si="163"/>
        <v/>
      </c>
      <c r="L243" s="85" t="str">
        <f t="shared" si="163"/>
        <v/>
      </c>
      <c r="M243" s="85" t="str">
        <f t="shared" si="163"/>
        <v/>
      </c>
      <c r="N243" s="85" t="str">
        <f t="shared" si="163"/>
        <v/>
      </c>
      <c r="O243" s="85" t="str">
        <f t="shared" si="163"/>
        <v/>
      </c>
      <c r="P243" s="85" t="str">
        <f t="shared" si="163"/>
        <v/>
      </c>
      <c r="Q243" s="85" t="str">
        <f t="shared" si="163"/>
        <v/>
      </c>
      <c r="R243" s="85" t="str">
        <f t="shared" si="163"/>
        <v/>
      </c>
      <c r="S243" s="85" t="str">
        <f t="shared" si="163"/>
        <v/>
      </c>
      <c r="T243" s="85" t="str">
        <f t="shared" si="163"/>
        <v/>
      </c>
      <c r="U243" s="85" t="str">
        <f t="shared" si="163"/>
        <v/>
      </c>
      <c r="V243" s="85" t="str">
        <f t="shared" si="163"/>
        <v/>
      </c>
      <c r="W243" s="85" t="str">
        <f t="shared" si="163"/>
        <v/>
      </c>
      <c r="X243" s="85" t="str">
        <f t="shared" si="163"/>
        <v/>
      </c>
      <c r="Y243" s="85" t="str">
        <f t="shared" si="163"/>
        <v/>
      </c>
      <c r="Z243" s="85" t="str">
        <f t="shared" si="163"/>
        <v/>
      </c>
      <c r="AA243" s="85" t="str">
        <f t="shared" si="163"/>
        <v/>
      </c>
      <c r="AB243" s="85" t="str">
        <f t="shared" si="163"/>
        <v/>
      </c>
      <c r="AC243" s="85" t="str">
        <f t="shared" si="163"/>
        <v/>
      </c>
      <c r="AD243" s="85" t="str">
        <f t="shared" si="163"/>
        <v/>
      </c>
      <c r="AE243" s="85" t="str">
        <f t="shared" si="163"/>
        <v/>
      </c>
      <c r="AF243" s="85" t="str">
        <f t="shared" si="163"/>
        <v/>
      </c>
      <c r="AG243" s="85" t="str">
        <f t="shared" si="163"/>
        <v/>
      </c>
      <c r="AH243" s="85" t="str">
        <f t="shared" si="163"/>
        <v/>
      </c>
      <c r="AI243" s="85" t="str">
        <f t="shared" si="163"/>
        <v/>
      </c>
      <c r="AJ243" s="85" t="str">
        <f t="shared" si="163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88" t="s">
        <v>37</v>
      </c>
      <c r="AO244" s="189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90">
        <f>+COUNTIF(F245:AJ245,"－")</f>
        <v>0</v>
      </c>
      <c r="AR245" s="190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64">IF(D246="","",COUNT($F$242:$AJ$242)-AL246)</f>
        <v>0</v>
      </c>
      <c r="AL246" s="32">
        <f t="shared" ref="AL246:AL250" si="165">IF(D246="","",AQ246+AR246)</f>
        <v>0</v>
      </c>
      <c r="AM246" s="3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252"/>
      <c r="AP246" s="66"/>
      <c r="AQ246" s="190">
        <f>+COUNTIF(F246:AJ246,"－")</f>
        <v>0</v>
      </c>
      <c r="AR246" s="190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64"/>
        <v>0</v>
      </c>
      <c r="AL247" s="32">
        <f t="shared" si="165"/>
        <v>0</v>
      </c>
      <c r="AM247" s="32">
        <f t="shared" si="166"/>
        <v>0</v>
      </c>
      <c r="AN247" s="143" t="str">
        <f t="shared" si="167"/>
        <v/>
      </c>
      <c r="AO247" s="252"/>
      <c r="AP247" s="66"/>
      <c r="AQ247" s="190">
        <f>+COUNTIF(F247:AJ247,"－")</f>
        <v>0</v>
      </c>
      <c r="AR247" s="190">
        <f t="shared" ref="AR247:AR250" si="168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92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64"/>
        <v>0</v>
      </c>
      <c r="AL248" s="32">
        <f t="shared" si="165"/>
        <v>0</v>
      </c>
      <c r="AM248" s="32">
        <f t="shared" si="166"/>
        <v>0</v>
      </c>
      <c r="AN248" s="143" t="str">
        <f t="shared" si="167"/>
        <v/>
      </c>
      <c r="AO248" s="252"/>
      <c r="AP248" s="66"/>
      <c r="AQ248" s="190">
        <f>+COUNTIF(F248:AJ248,"－")</f>
        <v>0</v>
      </c>
      <c r="AR248" s="190">
        <f t="shared" si="168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64"/>
        <v>0</v>
      </c>
      <c r="AL249" s="32">
        <f t="shared" si="165"/>
        <v>0</v>
      </c>
      <c r="AM249" s="32">
        <f t="shared" si="166"/>
        <v>0</v>
      </c>
      <c r="AN249" s="143" t="str">
        <f t="shared" si="167"/>
        <v/>
      </c>
      <c r="AO249" s="252"/>
      <c r="AP249" s="66"/>
      <c r="AQ249" s="190">
        <f t="shared" ref="AQ249:AQ250" si="169">+COUNTIF(F249:AJ249,"－")</f>
        <v>0</v>
      </c>
      <c r="AR249" s="190">
        <f t="shared" si="168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64"/>
        <v>0</v>
      </c>
      <c r="AL250" s="32">
        <f t="shared" si="165"/>
        <v>0</v>
      </c>
      <c r="AM250" s="57">
        <f t="shared" si="166"/>
        <v>0</v>
      </c>
      <c r="AN250" s="143" t="str">
        <f t="shared" si="167"/>
        <v/>
      </c>
      <c r="AO250" s="252"/>
      <c r="AP250" s="66"/>
      <c r="AQ250" s="190">
        <f t="shared" si="169"/>
        <v>0</v>
      </c>
      <c r="AR250" s="190">
        <f t="shared" si="168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43</v>
      </c>
      <c r="G251" s="48" t="s">
        <v>43</v>
      </c>
      <c r="H251" s="48" t="s">
        <v>43</v>
      </c>
      <c r="I251" s="48" t="s">
        <v>43</v>
      </c>
      <c r="J251" s="48" t="s">
        <v>43</v>
      </c>
      <c r="K251" s="48" t="s">
        <v>43</v>
      </c>
      <c r="L251" s="48" t="s">
        <v>43</v>
      </c>
      <c r="M251" s="48" t="s">
        <v>43</v>
      </c>
      <c r="N251" s="48" t="s">
        <v>43</v>
      </c>
      <c r="O251" s="48" t="s">
        <v>43</v>
      </c>
      <c r="P251" s="48" t="s">
        <v>43</v>
      </c>
      <c r="Q251" s="48" t="s">
        <v>43</v>
      </c>
      <c r="R251" s="48" t="s">
        <v>43</v>
      </c>
      <c r="S251" s="48" t="s">
        <v>43</v>
      </c>
      <c r="T251" s="48" t="s">
        <v>43</v>
      </c>
      <c r="U251" s="48" t="s">
        <v>43</v>
      </c>
      <c r="V251" s="48" t="s">
        <v>43</v>
      </c>
      <c r="W251" s="48" t="s">
        <v>43</v>
      </c>
      <c r="X251" s="48" t="s">
        <v>43</v>
      </c>
      <c r="Y251" s="48" t="s">
        <v>43</v>
      </c>
      <c r="Z251" s="48" t="s">
        <v>43</v>
      </c>
      <c r="AA251" s="48" t="s">
        <v>43</v>
      </c>
      <c r="AB251" s="48" t="s">
        <v>43</v>
      </c>
      <c r="AC251" s="48" t="s">
        <v>43</v>
      </c>
      <c r="AD251" s="48" t="s">
        <v>43</v>
      </c>
      <c r="AE251" s="48" t="s">
        <v>43</v>
      </c>
      <c r="AF251" s="48" t="s">
        <v>43</v>
      </c>
      <c r="AG251" s="48" t="s">
        <v>43</v>
      </c>
      <c r="AH251" s="48" t="s">
        <v>43</v>
      </c>
      <c r="AI251" s="48" t="s">
        <v>43</v>
      </c>
      <c r="AJ251" s="137" t="s">
        <v>43</v>
      </c>
      <c r="AK251" s="17"/>
      <c r="AL251" s="190"/>
      <c r="AM251" s="198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90">
        <f>+COUNTIF(F252:AJ252,"－")</f>
        <v>0</v>
      </c>
      <c r="AR252" s="190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0">IF(D253="","",COUNT($F$242:$AJ$242)-AL253)</f>
        <v>0</v>
      </c>
      <c r="AL253" s="32">
        <f t="shared" ref="AL253:AL255" si="171">IF(D253="","",AQ253+AR253)</f>
        <v>0</v>
      </c>
      <c r="AM253" s="3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252"/>
      <c r="AP253" s="66"/>
      <c r="AQ253" s="190">
        <f>+COUNTIF(F253:AJ253,"－")</f>
        <v>0</v>
      </c>
      <c r="AR253" s="190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0"/>
        <v/>
      </c>
      <c r="AL254" s="32" t="str">
        <f t="shared" si="171"/>
        <v/>
      </c>
      <c r="AM254" s="32" t="str">
        <f t="shared" si="172"/>
        <v/>
      </c>
      <c r="AN254" s="143" t="str">
        <f t="shared" si="173"/>
        <v/>
      </c>
      <c r="AO254" s="252"/>
      <c r="AP254" s="66"/>
      <c r="AQ254" s="190">
        <f>+COUNTIF(F254:AJ254,"－")</f>
        <v>0</v>
      </c>
      <c r="AR254" s="190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0"/>
        <v/>
      </c>
      <c r="AL255" s="32" t="str">
        <f t="shared" si="171"/>
        <v/>
      </c>
      <c r="AM255" s="32" t="str">
        <f t="shared" si="172"/>
        <v/>
      </c>
      <c r="AN255" s="143" t="str">
        <f t="shared" si="173"/>
        <v/>
      </c>
      <c r="AO255" s="252"/>
      <c r="AP255" s="66"/>
      <c r="AQ255" s="190">
        <f>+COUNTIF(F255:AJ255,"－")</f>
        <v>0</v>
      </c>
      <c r="AR255" s="190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90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90">
        <f>+COUNTIF(F257:AJ257,"－")</f>
        <v>0</v>
      </c>
      <c r="AR257" s="190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74">IF(D258="","",COUNT($F$242:$AJ$242)-AL258)</f>
        <v/>
      </c>
      <c r="AL258" s="32" t="str">
        <f t="shared" ref="AL258:AL260" si="175">IF(D258="","",AQ258+AR258)</f>
        <v/>
      </c>
      <c r="AM258" s="3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252"/>
      <c r="AP258" s="66"/>
      <c r="AQ258" s="190">
        <f>+COUNTIF(F258:AJ258,"－")</f>
        <v>0</v>
      </c>
      <c r="AR258" s="190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74"/>
        <v/>
      </c>
      <c r="AL259" s="32" t="str">
        <f t="shared" si="175"/>
        <v/>
      </c>
      <c r="AM259" s="32" t="str">
        <f t="shared" si="176"/>
        <v/>
      </c>
      <c r="AN259" s="143" t="str">
        <f t="shared" si="177"/>
        <v/>
      </c>
      <c r="AO259" s="252"/>
      <c r="AP259" s="66"/>
      <c r="AQ259" s="190">
        <f>+COUNTIF(F259:AJ259,"－")</f>
        <v>0</v>
      </c>
      <c r="AR259" s="190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74"/>
        <v/>
      </c>
      <c r="AL260" s="57" t="str">
        <f t="shared" si="175"/>
        <v/>
      </c>
      <c r="AM260" s="57" t="str">
        <f t="shared" si="176"/>
        <v/>
      </c>
      <c r="AN260" s="143" t="str">
        <f t="shared" si="177"/>
        <v/>
      </c>
      <c r="AO260" s="253"/>
      <c r="AP260" s="66"/>
      <c r="AQ260" s="190">
        <f>+COUNTIF(F260:AJ260,"－")</f>
        <v>0</v>
      </c>
      <c r="AR260" s="190">
        <f>+COUNTIF(F260:AJ260,"外")</f>
        <v>0</v>
      </c>
    </row>
    <row r="261" spans="2:44" ht="14.25" thickBot="1" x14ac:dyDescent="0.2">
      <c r="B261" s="27"/>
      <c r="C261" s="16"/>
      <c r="D261" s="102"/>
      <c r="E261" s="193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205"/>
      <c r="AN261" s="160" t="s">
        <v>54</v>
      </c>
      <c r="AO261" s="144" t="e">
        <f>IF(AO245&gt;=0.285,"OK","NG")</f>
        <v>#DIV/0!</v>
      </c>
      <c r="AQ261" s="205"/>
      <c r="AR261" s="205"/>
    </row>
    <row r="262" spans="2:44" x14ac:dyDescent="0.15">
      <c r="B262" s="27"/>
      <c r="C262" s="16"/>
      <c r="D262" s="102"/>
      <c r="E262" s="193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205"/>
      <c r="AN262" s="162"/>
      <c r="AO262" s="143"/>
      <c r="AQ262" s="205"/>
      <c r="AR262" s="205"/>
    </row>
    <row r="263" spans="2:44" hidden="1" x14ac:dyDescent="0.15">
      <c r="F263" s="195" t="e">
        <f>YEAR(F266)</f>
        <v>#VALUE!</v>
      </c>
      <c r="G263" s="195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78">F265+1</f>
        <v>#VALUE!</v>
      </c>
      <c r="H265" s="84" t="e">
        <f t="shared" si="178"/>
        <v>#VALUE!</v>
      </c>
      <c r="I265" s="84" t="e">
        <f t="shared" si="178"/>
        <v>#VALUE!</v>
      </c>
      <c r="J265" s="84" t="e">
        <f t="shared" si="178"/>
        <v>#VALUE!</v>
      </c>
      <c r="K265" s="84" t="e">
        <f t="shared" si="178"/>
        <v>#VALUE!</v>
      </c>
      <c r="L265" s="84" t="e">
        <f t="shared" si="178"/>
        <v>#VALUE!</v>
      </c>
      <c r="M265" s="84" t="e">
        <f t="shared" si="178"/>
        <v>#VALUE!</v>
      </c>
      <c r="N265" s="84" t="e">
        <f t="shared" si="178"/>
        <v>#VALUE!</v>
      </c>
      <c r="O265" s="84" t="e">
        <f t="shared" si="178"/>
        <v>#VALUE!</v>
      </c>
      <c r="P265" s="84" t="e">
        <f t="shared" si="178"/>
        <v>#VALUE!</v>
      </c>
      <c r="Q265" s="84" t="e">
        <f t="shared" si="178"/>
        <v>#VALUE!</v>
      </c>
      <c r="R265" s="84" t="e">
        <f t="shared" si="178"/>
        <v>#VALUE!</v>
      </c>
      <c r="S265" s="84" t="e">
        <f t="shared" si="178"/>
        <v>#VALUE!</v>
      </c>
      <c r="T265" s="84" t="e">
        <f t="shared" si="178"/>
        <v>#VALUE!</v>
      </c>
      <c r="U265" s="84" t="e">
        <f t="shared" si="178"/>
        <v>#VALUE!</v>
      </c>
      <c r="V265" s="84" t="e">
        <f t="shared" si="178"/>
        <v>#VALUE!</v>
      </c>
      <c r="W265" s="84" t="e">
        <f t="shared" si="178"/>
        <v>#VALUE!</v>
      </c>
      <c r="X265" s="84" t="e">
        <f t="shared" si="178"/>
        <v>#VALUE!</v>
      </c>
      <c r="Y265" s="84" t="e">
        <f t="shared" si="178"/>
        <v>#VALUE!</v>
      </c>
      <c r="Z265" s="84" t="e">
        <f t="shared" si="178"/>
        <v>#VALUE!</v>
      </c>
      <c r="AA265" s="84" t="e">
        <f t="shared" si="178"/>
        <v>#VALUE!</v>
      </c>
      <c r="AB265" s="84" t="e">
        <f t="shared" si="178"/>
        <v>#VALUE!</v>
      </c>
      <c r="AC265" s="84" t="e">
        <f t="shared" si="178"/>
        <v>#VALUE!</v>
      </c>
      <c r="AD265" s="84" t="e">
        <f t="shared" si="178"/>
        <v>#VALUE!</v>
      </c>
      <c r="AE265" s="84" t="e">
        <f t="shared" si="178"/>
        <v>#VALUE!</v>
      </c>
      <c r="AF265" s="84" t="e">
        <f t="shared" si="178"/>
        <v>#VALUE!</v>
      </c>
      <c r="AG265" s="84" t="e">
        <f t="shared" si="178"/>
        <v>#VALUE!</v>
      </c>
      <c r="AH265" s="84" t="e">
        <f t="shared" si="178"/>
        <v>#VALUE!</v>
      </c>
      <c r="AI265" s="84" t="e">
        <f t="shared" si="178"/>
        <v>#VALUE!</v>
      </c>
      <c r="AJ265" s="84" t="e">
        <f t="shared" si="178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79">IF(G265&gt;$F$7,"",IF(F266=EOMONTH(DATE($F263,$G263,1),0),"",IF(F266="","",F266+1)))</f>
        <v>#VALUE!</v>
      </c>
      <c r="H266" s="84" t="e">
        <f t="shared" si="179"/>
        <v>#VALUE!</v>
      </c>
      <c r="I266" s="84" t="e">
        <f t="shared" si="179"/>
        <v>#VALUE!</v>
      </c>
      <c r="J266" s="84" t="e">
        <f t="shared" si="179"/>
        <v>#VALUE!</v>
      </c>
      <c r="K266" s="84" t="e">
        <f t="shared" si="179"/>
        <v>#VALUE!</v>
      </c>
      <c r="L266" s="84" t="e">
        <f t="shared" si="179"/>
        <v>#VALUE!</v>
      </c>
      <c r="M266" s="84" t="e">
        <f t="shared" si="179"/>
        <v>#VALUE!</v>
      </c>
      <c r="N266" s="84" t="e">
        <f t="shared" si="179"/>
        <v>#VALUE!</v>
      </c>
      <c r="O266" s="84" t="e">
        <f t="shared" si="179"/>
        <v>#VALUE!</v>
      </c>
      <c r="P266" s="84" t="e">
        <f t="shared" si="179"/>
        <v>#VALUE!</v>
      </c>
      <c r="Q266" s="84" t="e">
        <f t="shared" si="179"/>
        <v>#VALUE!</v>
      </c>
      <c r="R266" s="84" t="e">
        <f t="shared" si="179"/>
        <v>#VALUE!</v>
      </c>
      <c r="S266" s="84" t="e">
        <f t="shared" si="179"/>
        <v>#VALUE!</v>
      </c>
      <c r="T266" s="84" t="e">
        <f t="shared" si="179"/>
        <v>#VALUE!</v>
      </c>
      <c r="U266" s="84" t="e">
        <f t="shared" si="179"/>
        <v>#VALUE!</v>
      </c>
      <c r="V266" s="84" t="e">
        <f t="shared" si="179"/>
        <v>#VALUE!</v>
      </c>
      <c r="W266" s="84" t="e">
        <f t="shared" si="179"/>
        <v>#VALUE!</v>
      </c>
      <c r="X266" s="84" t="e">
        <f t="shared" si="179"/>
        <v>#VALUE!</v>
      </c>
      <c r="Y266" s="84" t="e">
        <f t="shared" si="179"/>
        <v>#VALUE!</v>
      </c>
      <c r="Z266" s="84" t="e">
        <f t="shared" si="179"/>
        <v>#VALUE!</v>
      </c>
      <c r="AA266" s="84" t="e">
        <f t="shared" si="179"/>
        <v>#VALUE!</v>
      </c>
      <c r="AB266" s="84" t="e">
        <f t="shared" si="179"/>
        <v>#VALUE!</v>
      </c>
      <c r="AC266" s="84" t="e">
        <f t="shared" si="179"/>
        <v>#VALUE!</v>
      </c>
      <c r="AD266" s="84" t="e">
        <f t="shared" si="179"/>
        <v>#VALUE!</v>
      </c>
      <c r="AE266" s="84" t="e">
        <f t="shared" si="179"/>
        <v>#VALUE!</v>
      </c>
      <c r="AF266" s="84" t="e">
        <f t="shared" si="179"/>
        <v>#VALUE!</v>
      </c>
      <c r="AG266" s="84" t="e">
        <f t="shared" si="179"/>
        <v>#VALUE!</v>
      </c>
      <c r="AH266" s="84" t="e">
        <f t="shared" si="179"/>
        <v>#VALUE!</v>
      </c>
      <c r="AI266" s="84" t="e">
        <f t="shared" si="179"/>
        <v>#VALUE!</v>
      </c>
      <c r="AJ266" s="84" t="e">
        <f t="shared" si="179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0">IFERROR(TEXT(WEEKDAY(+G266),"aaa"),"")</f>
        <v/>
      </c>
      <c r="H267" s="85" t="str">
        <f t="shared" si="180"/>
        <v/>
      </c>
      <c r="I267" s="85" t="str">
        <f t="shared" si="180"/>
        <v/>
      </c>
      <c r="J267" s="85" t="str">
        <f t="shared" si="180"/>
        <v/>
      </c>
      <c r="K267" s="85" t="str">
        <f t="shared" si="180"/>
        <v/>
      </c>
      <c r="L267" s="85" t="str">
        <f t="shared" si="180"/>
        <v/>
      </c>
      <c r="M267" s="85" t="str">
        <f t="shared" si="180"/>
        <v/>
      </c>
      <c r="N267" s="85" t="str">
        <f t="shared" si="180"/>
        <v/>
      </c>
      <c r="O267" s="85" t="str">
        <f t="shared" si="180"/>
        <v/>
      </c>
      <c r="P267" s="85" t="str">
        <f t="shared" si="180"/>
        <v/>
      </c>
      <c r="Q267" s="85" t="str">
        <f t="shared" si="180"/>
        <v/>
      </c>
      <c r="R267" s="85" t="str">
        <f t="shared" si="180"/>
        <v/>
      </c>
      <c r="S267" s="85" t="str">
        <f t="shared" si="180"/>
        <v/>
      </c>
      <c r="T267" s="85" t="str">
        <f t="shared" si="180"/>
        <v/>
      </c>
      <c r="U267" s="85" t="str">
        <f t="shared" si="180"/>
        <v/>
      </c>
      <c r="V267" s="85" t="str">
        <f t="shared" si="180"/>
        <v/>
      </c>
      <c r="W267" s="85" t="str">
        <f t="shared" si="180"/>
        <v/>
      </c>
      <c r="X267" s="85" t="str">
        <f t="shared" si="180"/>
        <v/>
      </c>
      <c r="Y267" s="85" t="str">
        <f t="shared" si="180"/>
        <v/>
      </c>
      <c r="Z267" s="85" t="str">
        <f t="shared" si="180"/>
        <v/>
      </c>
      <c r="AA267" s="85" t="str">
        <f t="shared" si="180"/>
        <v/>
      </c>
      <c r="AB267" s="85" t="str">
        <f t="shared" si="180"/>
        <v/>
      </c>
      <c r="AC267" s="85" t="str">
        <f t="shared" si="180"/>
        <v/>
      </c>
      <c r="AD267" s="85" t="str">
        <f t="shared" si="180"/>
        <v/>
      </c>
      <c r="AE267" s="85" t="str">
        <f t="shared" si="180"/>
        <v/>
      </c>
      <c r="AF267" s="85" t="str">
        <f t="shared" si="180"/>
        <v/>
      </c>
      <c r="AG267" s="85" t="str">
        <f t="shared" si="180"/>
        <v/>
      </c>
      <c r="AH267" s="85" t="str">
        <f t="shared" si="180"/>
        <v/>
      </c>
      <c r="AI267" s="85" t="str">
        <f t="shared" si="180"/>
        <v/>
      </c>
      <c r="AJ267" s="85" t="str">
        <f t="shared" si="180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88" t="s">
        <v>37</v>
      </c>
      <c r="AO268" s="189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90">
        <f>+COUNTIF(F269:AJ269,"－")</f>
        <v>0</v>
      </c>
      <c r="AR269" s="190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81">IF(D270="","",COUNT($F$266:$AJ$266)-AL270)</f>
        <v>0</v>
      </c>
      <c r="AL270" s="32">
        <f t="shared" ref="AL270:AL274" si="182">IF(D270="","",AQ270+AR270)</f>
        <v>0</v>
      </c>
      <c r="AM270" s="3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252"/>
      <c r="AP270" s="66"/>
      <c r="AQ270" s="190">
        <f>+COUNTIF(F270:AJ270,"－")</f>
        <v>0</v>
      </c>
      <c r="AR270" s="190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81"/>
        <v>0</v>
      </c>
      <c r="AL271" s="32">
        <f t="shared" si="182"/>
        <v>0</v>
      </c>
      <c r="AM271" s="32">
        <f t="shared" si="183"/>
        <v>0</v>
      </c>
      <c r="AN271" s="143" t="str">
        <f t="shared" si="184"/>
        <v/>
      </c>
      <c r="AO271" s="252"/>
      <c r="AP271" s="66"/>
      <c r="AQ271" s="190">
        <f>+COUNTIF(F271:AJ271,"－")</f>
        <v>0</v>
      </c>
      <c r="AR271" s="190">
        <f t="shared" ref="AR271:AR274" si="185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92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81"/>
        <v>0</v>
      </c>
      <c r="AL272" s="32">
        <f t="shared" si="182"/>
        <v>0</v>
      </c>
      <c r="AM272" s="32">
        <f t="shared" si="183"/>
        <v>0</v>
      </c>
      <c r="AN272" s="143" t="str">
        <f t="shared" si="184"/>
        <v/>
      </c>
      <c r="AO272" s="252"/>
      <c r="AP272" s="66"/>
      <c r="AQ272" s="190">
        <f>+COUNTIF(F272:AJ272,"－")</f>
        <v>0</v>
      </c>
      <c r="AR272" s="190">
        <f t="shared" si="185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81"/>
        <v>0</v>
      </c>
      <c r="AL273" s="32">
        <f t="shared" si="182"/>
        <v>0</v>
      </c>
      <c r="AM273" s="32">
        <f t="shared" si="183"/>
        <v>0</v>
      </c>
      <c r="AN273" s="143" t="str">
        <f t="shared" si="184"/>
        <v/>
      </c>
      <c r="AO273" s="252"/>
      <c r="AP273" s="66"/>
      <c r="AQ273" s="190">
        <f t="shared" ref="AQ273:AQ274" si="186">+COUNTIF(F273:AJ273,"－")</f>
        <v>0</v>
      </c>
      <c r="AR273" s="190">
        <f t="shared" si="185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81"/>
        <v>0</v>
      </c>
      <c r="AL274" s="32">
        <f t="shared" si="182"/>
        <v>0</v>
      </c>
      <c r="AM274" s="57">
        <f t="shared" si="183"/>
        <v>0</v>
      </c>
      <c r="AN274" s="143" t="str">
        <f t="shared" si="184"/>
        <v/>
      </c>
      <c r="AO274" s="252"/>
      <c r="AP274" s="66"/>
      <c r="AQ274" s="190">
        <f t="shared" si="186"/>
        <v>0</v>
      </c>
      <c r="AR274" s="190">
        <f t="shared" si="185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43</v>
      </c>
      <c r="G275" s="48" t="s">
        <v>43</v>
      </c>
      <c r="H275" s="48" t="s">
        <v>43</v>
      </c>
      <c r="I275" s="48" t="s">
        <v>43</v>
      </c>
      <c r="J275" s="48" t="s">
        <v>43</v>
      </c>
      <c r="K275" s="48" t="s">
        <v>43</v>
      </c>
      <c r="L275" s="48" t="s">
        <v>43</v>
      </c>
      <c r="M275" s="48" t="s">
        <v>43</v>
      </c>
      <c r="N275" s="48" t="s">
        <v>43</v>
      </c>
      <c r="O275" s="48" t="s">
        <v>43</v>
      </c>
      <c r="P275" s="48" t="s">
        <v>43</v>
      </c>
      <c r="Q275" s="48" t="s">
        <v>43</v>
      </c>
      <c r="R275" s="48" t="s">
        <v>43</v>
      </c>
      <c r="S275" s="48" t="s">
        <v>43</v>
      </c>
      <c r="T275" s="48" t="s">
        <v>43</v>
      </c>
      <c r="U275" s="48" t="s">
        <v>43</v>
      </c>
      <c r="V275" s="48" t="s">
        <v>43</v>
      </c>
      <c r="W275" s="48" t="s">
        <v>43</v>
      </c>
      <c r="X275" s="48" t="s">
        <v>43</v>
      </c>
      <c r="Y275" s="48" t="s">
        <v>43</v>
      </c>
      <c r="Z275" s="48" t="s">
        <v>43</v>
      </c>
      <c r="AA275" s="48" t="s">
        <v>43</v>
      </c>
      <c r="AB275" s="48" t="s">
        <v>43</v>
      </c>
      <c r="AC275" s="48" t="s">
        <v>43</v>
      </c>
      <c r="AD275" s="48" t="s">
        <v>43</v>
      </c>
      <c r="AE275" s="48" t="s">
        <v>43</v>
      </c>
      <c r="AF275" s="48" t="s">
        <v>43</v>
      </c>
      <c r="AG275" s="48" t="s">
        <v>43</v>
      </c>
      <c r="AH275" s="48" t="s">
        <v>43</v>
      </c>
      <c r="AI275" s="48" t="s">
        <v>43</v>
      </c>
      <c r="AJ275" s="137" t="s">
        <v>43</v>
      </c>
      <c r="AK275" s="17"/>
      <c r="AL275" s="190"/>
      <c r="AM275" s="198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90">
        <f>+COUNTIF(F276:AJ276,"－")</f>
        <v>0</v>
      </c>
      <c r="AR276" s="190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87">IF(D277="","",COUNT($F$266:$AJ$266)-AL277)</f>
        <v>0</v>
      </c>
      <c r="AL277" s="32">
        <f t="shared" ref="AL277:AL279" si="188">IF(D277="","",AQ277+AR277)</f>
        <v>0</v>
      </c>
      <c r="AM277" s="3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252"/>
      <c r="AP277" s="66"/>
      <c r="AQ277" s="190">
        <f>+COUNTIF(F277:AJ277,"－")</f>
        <v>0</v>
      </c>
      <c r="AR277" s="190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87"/>
        <v/>
      </c>
      <c r="AL278" s="32" t="str">
        <f t="shared" si="188"/>
        <v/>
      </c>
      <c r="AM278" s="32" t="str">
        <f t="shared" si="189"/>
        <v/>
      </c>
      <c r="AN278" s="143" t="str">
        <f t="shared" si="190"/>
        <v/>
      </c>
      <c r="AO278" s="252"/>
      <c r="AP278" s="66"/>
      <c r="AQ278" s="190">
        <f>+COUNTIF(F278:AJ278,"－")</f>
        <v>0</v>
      </c>
      <c r="AR278" s="190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87"/>
        <v/>
      </c>
      <c r="AL279" s="32" t="str">
        <f t="shared" si="188"/>
        <v/>
      </c>
      <c r="AM279" s="32" t="str">
        <f t="shared" si="189"/>
        <v/>
      </c>
      <c r="AN279" s="143" t="str">
        <f t="shared" si="190"/>
        <v/>
      </c>
      <c r="AO279" s="252"/>
      <c r="AP279" s="66"/>
      <c r="AQ279" s="190">
        <f>+COUNTIF(F279:AJ279,"－")</f>
        <v>0</v>
      </c>
      <c r="AR279" s="190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90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90">
        <f>+COUNTIF(F281:AJ281,"－")</f>
        <v>0</v>
      </c>
      <c r="AR281" s="190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191">IF(D282="","",COUNT($F$266:$AJ$266)-AL282)</f>
        <v/>
      </c>
      <c r="AL282" s="32" t="str">
        <f t="shared" ref="AL282:AL284" si="192">IF(D282="","",AQ282+AR282)</f>
        <v/>
      </c>
      <c r="AM282" s="3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252"/>
      <c r="AP282" s="66"/>
      <c r="AQ282" s="190">
        <f>+COUNTIF(F282:AJ282,"－")</f>
        <v>0</v>
      </c>
      <c r="AR282" s="190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191"/>
        <v/>
      </c>
      <c r="AL283" s="32" t="str">
        <f t="shared" si="192"/>
        <v/>
      </c>
      <c r="AM283" s="32" t="str">
        <f t="shared" si="193"/>
        <v/>
      </c>
      <c r="AN283" s="143" t="str">
        <f t="shared" si="194"/>
        <v/>
      </c>
      <c r="AO283" s="252"/>
      <c r="AP283" s="66"/>
      <c r="AQ283" s="190">
        <f>+COUNTIF(F283:AJ283,"－")</f>
        <v>0</v>
      </c>
      <c r="AR283" s="190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191"/>
        <v/>
      </c>
      <c r="AL284" s="57" t="str">
        <f t="shared" si="192"/>
        <v/>
      </c>
      <c r="AM284" s="57" t="str">
        <f t="shared" si="193"/>
        <v/>
      </c>
      <c r="AN284" s="143" t="str">
        <f t="shared" si="194"/>
        <v/>
      </c>
      <c r="AO284" s="253"/>
      <c r="AP284" s="66"/>
      <c r="AQ284" s="190">
        <f>+COUNTIF(F284:AJ284,"－")</f>
        <v>0</v>
      </c>
      <c r="AR284" s="190">
        <f>+COUNTIF(F284:AJ284,"外")</f>
        <v>0</v>
      </c>
    </row>
    <row r="285" spans="2:44" ht="14.25" thickBot="1" x14ac:dyDescent="0.2">
      <c r="B285" s="27"/>
      <c r="C285" s="16"/>
      <c r="D285" s="102"/>
      <c r="E285" s="193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205"/>
      <c r="AN285" s="160" t="s">
        <v>54</v>
      </c>
      <c r="AO285" s="144" t="e">
        <f>IF(AO269&gt;=0.285,"OK","NG")</f>
        <v>#DIV/0!</v>
      </c>
      <c r="AQ285" s="205"/>
      <c r="AR285" s="205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195" t="e">
        <f>YEAR(F290)</f>
        <v>#VALUE!</v>
      </c>
      <c r="G287" s="195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195">F289+1</f>
        <v>#VALUE!</v>
      </c>
      <c r="H289" s="84" t="e">
        <f t="shared" si="195"/>
        <v>#VALUE!</v>
      </c>
      <c r="I289" s="84" t="e">
        <f t="shared" si="195"/>
        <v>#VALUE!</v>
      </c>
      <c r="J289" s="84" t="e">
        <f t="shared" si="195"/>
        <v>#VALUE!</v>
      </c>
      <c r="K289" s="84" t="e">
        <f t="shared" si="195"/>
        <v>#VALUE!</v>
      </c>
      <c r="L289" s="84" t="e">
        <f t="shared" si="195"/>
        <v>#VALUE!</v>
      </c>
      <c r="M289" s="84" t="e">
        <f t="shared" si="195"/>
        <v>#VALUE!</v>
      </c>
      <c r="N289" s="84" t="e">
        <f t="shared" si="195"/>
        <v>#VALUE!</v>
      </c>
      <c r="O289" s="84" t="e">
        <f t="shared" si="195"/>
        <v>#VALUE!</v>
      </c>
      <c r="P289" s="84" t="e">
        <f t="shared" si="195"/>
        <v>#VALUE!</v>
      </c>
      <c r="Q289" s="84" t="e">
        <f t="shared" si="195"/>
        <v>#VALUE!</v>
      </c>
      <c r="R289" s="84" t="e">
        <f t="shared" si="195"/>
        <v>#VALUE!</v>
      </c>
      <c r="S289" s="84" t="e">
        <f t="shared" si="195"/>
        <v>#VALUE!</v>
      </c>
      <c r="T289" s="84" t="e">
        <f t="shared" si="195"/>
        <v>#VALUE!</v>
      </c>
      <c r="U289" s="84" t="e">
        <f t="shared" si="195"/>
        <v>#VALUE!</v>
      </c>
      <c r="V289" s="84" t="e">
        <f t="shared" si="195"/>
        <v>#VALUE!</v>
      </c>
      <c r="W289" s="84" t="e">
        <f t="shared" si="195"/>
        <v>#VALUE!</v>
      </c>
      <c r="X289" s="84" t="e">
        <f t="shared" si="195"/>
        <v>#VALUE!</v>
      </c>
      <c r="Y289" s="84" t="e">
        <f t="shared" si="195"/>
        <v>#VALUE!</v>
      </c>
      <c r="Z289" s="84" t="e">
        <f t="shared" si="195"/>
        <v>#VALUE!</v>
      </c>
      <c r="AA289" s="84" t="e">
        <f t="shared" si="195"/>
        <v>#VALUE!</v>
      </c>
      <c r="AB289" s="84" t="e">
        <f t="shared" si="195"/>
        <v>#VALUE!</v>
      </c>
      <c r="AC289" s="84" t="e">
        <f t="shared" si="195"/>
        <v>#VALUE!</v>
      </c>
      <c r="AD289" s="84" t="e">
        <f t="shared" si="195"/>
        <v>#VALUE!</v>
      </c>
      <c r="AE289" s="84" t="e">
        <f t="shared" si="195"/>
        <v>#VALUE!</v>
      </c>
      <c r="AF289" s="84" t="e">
        <f t="shared" si="195"/>
        <v>#VALUE!</v>
      </c>
      <c r="AG289" s="84" t="e">
        <f t="shared" si="195"/>
        <v>#VALUE!</v>
      </c>
      <c r="AH289" s="84" t="e">
        <f t="shared" si="195"/>
        <v>#VALUE!</v>
      </c>
      <c r="AI289" s="84" t="e">
        <f t="shared" si="195"/>
        <v>#VALUE!</v>
      </c>
      <c r="AJ289" s="84" t="e">
        <f t="shared" si="195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196">IF(G289&gt;$F$7,"",IF(F290=EOMONTH(DATE($F287,$G287,1),0),"",IF(F290="","",F290+1)))</f>
        <v>#VALUE!</v>
      </c>
      <c r="H290" s="84" t="e">
        <f t="shared" si="196"/>
        <v>#VALUE!</v>
      </c>
      <c r="I290" s="84" t="e">
        <f t="shared" si="196"/>
        <v>#VALUE!</v>
      </c>
      <c r="J290" s="84" t="e">
        <f t="shared" si="196"/>
        <v>#VALUE!</v>
      </c>
      <c r="K290" s="84" t="e">
        <f t="shared" si="196"/>
        <v>#VALUE!</v>
      </c>
      <c r="L290" s="84" t="e">
        <f t="shared" si="196"/>
        <v>#VALUE!</v>
      </c>
      <c r="M290" s="84" t="e">
        <f t="shared" si="196"/>
        <v>#VALUE!</v>
      </c>
      <c r="N290" s="84" t="e">
        <f t="shared" si="196"/>
        <v>#VALUE!</v>
      </c>
      <c r="O290" s="84" t="e">
        <f t="shared" si="196"/>
        <v>#VALUE!</v>
      </c>
      <c r="P290" s="84" t="e">
        <f t="shared" si="196"/>
        <v>#VALUE!</v>
      </c>
      <c r="Q290" s="84" t="e">
        <f t="shared" si="196"/>
        <v>#VALUE!</v>
      </c>
      <c r="R290" s="84" t="e">
        <f t="shared" si="196"/>
        <v>#VALUE!</v>
      </c>
      <c r="S290" s="84" t="e">
        <f t="shared" si="196"/>
        <v>#VALUE!</v>
      </c>
      <c r="T290" s="84" t="e">
        <f t="shared" si="196"/>
        <v>#VALUE!</v>
      </c>
      <c r="U290" s="84" t="e">
        <f t="shared" si="196"/>
        <v>#VALUE!</v>
      </c>
      <c r="V290" s="84" t="e">
        <f t="shared" si="196"/>
        <v>#VALUE!</v>
      </c>
      <c r="W290" s="84" t="e">
        <f t="shared" si="196"/>
        <v>#VALUE!</v>
      </c>
      <c r="X290" s="84" t="e">
        <f t="shared" si="196"/>
        <v>#VALUE!</v>
      </c>
      <c r="Y290" s="84" t="e">
        <f t="shared" si="196"/>
        <v>#VALUE!</v>
      </c>
      <c r="Z290" s="84" t="e">
        <f t="shared" si="196"/>
        <v>#VALUE!</v>
      </c>
      <c r="AA290" s="84" t="e">
        <f t="shared" si="196"/>
        <v>#VALUE!</v>
      </c>
      <c r="AB290" s="84" t="e">
        <f t="shared" si="196"/>
        <v>#VALUE!</v>
      </c>
      <c r="AC290" s="84" t="e">
        <f t="shared" si="196"/>
        <v>#VALUE!</v>
      </c>
      <c r="AD290" s="84" t="e">
        <f t="shared" si="196"/>
        <v>#VALUE!</v>
      </c>
      <c r="AE290" s="84" t="e">
        <f t="shared" si="196"/>
        <v>#VALUE!</v>
      </c>
      <c r="AF290" s="84" t="e">
        <f t="shared" si="196"/>
        <v>#VALUE!</v>
      </c>
      <c r="AG290" s="84" t="e">
        <f t="shared" si="196"/>
        <v>#VALUE!</v>
      </c>
      <c r="AH290" s="84" t="e">
        <f t="shared" si="196"/>
        <v>#VALUE!</v>
      </c>
      <c r="AI290" s="84" t="e">
        <f t="shared" si="196"/>
        <v>#VALUE!</v>
      </c>
      <c r="AJ290" s="84" t="e">
        <f t="shared" si="196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197">IFERROR(TEXT(WEEKDAY(+G290),"aaa"),"")</f>
        <v/>
      </c>
      <c r="H291" s="85" t="str">
        <f t="shared" si="197"/>
        <v/>
      </c>
      <c r="I291" s="85" t="str">
        <f t="shared" si="197"/>
        <v/>
      </c>
      <c r="J291" s="85" t="str">
        <f t="shared" si="197"/>
        <v/>
      </c>
      <c r="K291" s="85" t="str">
        <f t="shared" si="197"/>
        <v/>
      </c>
      <c r="L291" s="85" t="str">
        <f t="shared" si="197"/>
        <v/>
      </c>
      <c r="M291" s="85" t="str">
        <f t="shared" si="197"/>
        <v/>
      </c>
      <c r="N291" s="85" t="str">
        <f t="shared" si="197"/>
        <v/>
      </c>
      <c r="O291" s="85" t="str">
        <f t="shared" si="197"/>
        <v/>
      </c>
      <c r="P291" s="85" t="str">
        <f t="shared" si="197"/>
        <v/>
      </c>
      <c r="Q291" s="85" t="str">
        <f t="shared" si="197"/>
        <v/>
      </c>
      <c r="R291" s="85" t="str">
        <f t="shared" si="197"/>
        <v/>
      </c>
      <c r="S291" s="85" t="str">
        <f t="shared" si="197"/>
        <v/>
      </c>
      <c r="T291" s="85" t="str">
        <f t="shared" si="197"/>
        <v/>
      </c>
      <c r="U291" s="85" t="str">
        <f t="shared" si="197"/>
        <v/>
      </c>
      <c r="V291" s="85" t="str">
        <f t="shared" si="197"/>
        <v/>
      </c>
      <c r="W291" s="85" t="str">
        <f t="shared" si="197"/>
        <v/>
      </c>
      <c r="X291" s="85" t="str">
        <f t="shared" si="197"/>
        <v/>
      </c>
      <c r="Y291" s="85" t="str">
        <f t="shared" si="197"/>
        <v/>
      </c>
      <c r="Z291" s="85" t="str">
        <f t="shared" si="197"/>
        <v/>
      </c>
      <c r="AA291" s="85" t="str">
        <f t="shared" si="197"/>
        <v/>
      </c>
      <c r="AB291" s="85" t="str">
        <f t="shared" si="197"/>
        <v/>
      </c>
      <c r="AC291" s="85" t="str">
        <f t="shared" si="197"/>
        <v/>
      </c>
      <c r="AD291" s="85" t="str">
        <f t="shared" si="197"/>
        <v/>
      </c>
      <c r="AE291" s="85" t="str">
        <f t="shared" si="197"/>
        <v/>
      </c>
      <c r="AF291" s="85" t="str">
        <f t="shared" si="197"/>
        <v/>
      </c>
      <c r="AG291" s="85" t="str">
        <f t="shared" si="197"/>
        <v/>
      </c>
      <c r="AH291" s="85" t="str">
        <f t="shared" si="197"/>
        <v/>
      </c>
      <c r="AI291" s="85" t="str">
        <f t="shared" si="197"/>
        <v/>
      </c>
      <c r="AJ291" s="85" t="str">
        <f t="shared" si="197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88" t="s">
        <v>37</v>
      </c>
      <c r="AO292" s="189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90">
        <f>+COUNTIF(F293:AJ293,"－")</f>
        <v>0</v>
      </c>
      <c r="AR293" s="190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198">IF(D294="","",COUNT($F$290:$AJ$290)-AL294)</f>
        <v>0</v>
      </c>
      <c r="AL294" s="32">
        <f t="shared" ref="AL294:AL298" si="199">IF(D294="","",AQ294+AR294)</f>
        <v>0</v>
      </c>
      <c r="AM294" s="3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252"/>
      <c r="AP294" s="66"/>
      <c r="AQ294" s="190">
        <f>+COUNTIF(F294:AJ294,"－")</f>
        <v>0</v>
      </c>
      <c r="AR294" s="190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198"/>
        <v>0</v>
      </c>
      <c r="AL295" s="32">
        <f t="shared" si="199"/>
        <v>0</v>
      </c>
      <c r="AM295" s="32">
        <f t="shared" si="200"/>
        <v>0</v>
      </c>
      <c r="AN295" s="143" t="str">
        <f t="shared" si="201"/>
        <v/>
      </c>
      <c r="AO295" s="252"/>
      <c r="AP295" s="66"/>
      <c r="AQ295" s="190">
        <f>+COUNTIF(F295:AJ295,"－")</f>
        <v>0</v>
      </c>
      <c r="AR295" s="190">
        <f t="shared" ref="AR295:AR298" si="202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92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198"/>
        <v>0</v>
      </c>
      <c r="AL296" s="32">
        <f t="shared" si="199"/>
        <v>0</v>
      </c>
      <c r="AM296" s="32">
        <f t="shared" si="200"/>
        <v>0</v>
      </c>
      <c r="AN296" s="143" t="str">
        <f t="shared" si="201"/>
        <v/>
      </c>
      <c r="AO296" s="252"/>
      <c r="AP296" s="66"/>
      <c r="AQ296" s="190">
        <f>+COUNTIF(F296:AJ296,"－")</f>
        <v>0</v>
      </c>
      <c r="AR296" s="190">
        <f t="shared" si="202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198"/>
        <v>0</v>
      </c>
      <c r="AL297" s="32">
        <f t="shared" si="199"/>
        <v>0</v>
      </c>
      <c r="AM297" s="32">
        <f t="shared" si="200"/>
        <v>0</v>
      </c>
      <c r="AN297" s="143" t="str">
        <f t="shared" si="201"/>
        <v/>
      </c>
      <c r="AO297" s="252"/>
      <c r="AP297" s="66"/>
      <c r="AQ297" s="190">
        <f t="shared" ref="AQ297:AQ298" si="203">+COUNTIF(F297:AJ297,"－")</f>
        <v>0</v>
      </c>
      <c r="AR297" s="190">
        <f t="shared" si="202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198"/>
        <v>0</v>
      </c>
      <c r="AL298" s="32">
        <f t="shared" si="199"/>
        <v>0</v>
      </c>
      <c r="AM298" s="57">
        <f t="shared" si="200"/>
        <v>0</v>
      </c>
      <c r="AN298" s="143" t="str">
        <f t="shared" si="201"/>
        <v/>
      </c>
      <c r="AO298" s="252"/>
      <c r="AP298" s="66"/>
      <c r="AQ298" s="190">
        <f t="shared" si="203"/>
        <v>0</v>
      </c>
      <c r="AR298" s="190">
        <f t="shared" si="202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43</v>
      </c>
      <c r="G299" s="48" t="s">
        <v>43</v>
      </c>
      <c r="H299" s="48" t="s">
        <v>43</v>
      </c>
      <c r="I299" s="48" t="s">
        <v>43</v>
      </c>
      <c r="J299" s="48" t="s">
        <v>43</v>
      </c>
      <c r="K299" s="48" t="s">
        <v>43</v>
      </c>
      <c r="L299" s="48" t="s">
        <v>43</v>
      </c>
      <c r="M299" s="48" t="s">
        <v>43</v>
      </c>
      <c r="N299" s="48" t="s">
        <v>43</v>
      </c>
      <c r="O299" s="48" t="s">
        <v>43</v>
      </c>
      <c r="P299" s="48" t="s">
        <v>43</v>
      </c>
      <c r="Q299" s="48" t="s">
        <v>43</v>
      </c>
      <c r="R299" s="48" t="s">
        <v>43</v>
      </c>
      <c r="S299" s="48" t="s">
        <v>43</v>
      </c>
      <c r="T299" s="48" t="s">
        <v>43</v>
      </c>
      <c r="U299" s="48" t="s">
        <v>43</v>
      </c>
      <c r="V299" s="48" t="s">
        <v>43</v>
      </c>
      <c r="W299" s="48" t="s">
        <v>43</v>
      </c>
      <c r="X299" s="48" t="s">
        <v>43</v>
      </c>
      <c r="Y299" s="48" t="s">
        <v>43</v>
      </c>
      <c r="Z299" s="48" t="s">
        <v>43</v>
      </c>
      <c r="AA299" s="48" t="s">
        <v>43</v>
      </c>
      <c r="AB299" s="48" t="s">
        <v>43</v>
      </c>
      <c r="AC299" s="48" t="s">
        <v>43</v>
      </c>
      <c r="AD299" s="48" t="s">
        <v>43</v>
      </c>
      <c r="AE299" s="48" t="s">
        <v>43</v>
      </c>
      <c r="AF299" s="48" t="s">
        <v>43</v>
      </c>
      <c r="AG299" s="48" t="s">
        <v>43</v>
      </c>
      <c r="AH299" s="48" t="s">
        <v>43</v>
      </c>
      <c r="AI299" s="48" t="s">
        <v>43</v>
      </c>
      <c r="AJ299" s="137" t="s">
        <v>43</v>
      </c>
      <c r="AK299" s="17"/>
      <c r="AL299" s="190"/>
      <c r="AM299" s="198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90">
        <f>+COUNTIF(F300:AJ300,"－")</f>
        <v>0</v>
      </c>
      <c r="AR300" s="190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04">IF(D301="","",COUNT($F$290:$AJ$290)-AL301)</f>
        <v>0</v>
      </c>
      <c r="AL301" s="32">
        <f t="shared" ref="AL301:AL303" si="205">IF(D301="","",AQ301+AR301)</f>
        <v>0</v>
      </c>
      <c r="AM301" s="3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252"/>
      <c r="AP301" s="66"/>
      <c r="AQ301" s="190">
        <f>+COUNTIF(F301:AJ301,"－")</f>
        <v>0</v>
      </c>
      <c r="AR301" s="190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04"/>
        <v/>
      </c>
      <c r="AL302" s="32" t="str">
        <f t="shared" si="205"/>
        <v/>
      </c>
      <c r="AM302" s="32" t="str">
        <f t="shared" si="206"/>
        <v/>
      </c>
      <c r="AN302" s="143" t="str">
        <f t="shared" si="207"/>
        <v/>
      </c>
      <c r="AO302" s="252"/>
      <c r="AP302" s="66"/>
      <c r="AQ302" s="190">
        <f>+COUNTIF(F302:AJ302,"－")</f>
        <v>0</v>
      </c>
      <c r="AR302" s="190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04"/>
        <v/>
      </c>
      <c r="AL303" s="32" t="str">
        <f t="shared" si="205"/>
        <v/>
      </c>
      <c r="AM303" s="32" t="str">
        <f t="shared" si="206"/>
        <v/>
      </c>
      <c r="AN303" s="143" t="str">
        <f t="shared" si="207"/>
        <v/>
      </c>
      <c r="AO303" s="252"/>
      <c r="AP303" s="66"/>
      <c r="AQ303" s="190">
        <f>+COUNTIF(F303:AJ303,"－")</f>
        <v>0</v>
      </c>
      <c r="AR303" s="190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90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90">
        <f>+COUNTIF(F305:AJ305,"－")</f>
        <v>0</v>
      </c>
      <c r="AR305" s="190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08">IF(D306="","",AQ306+AR306)</f>
        <v/>
      </c>
      <c r="AM306" s="3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252"/>
      <c r="AP306" s="66"/>
      <c r="AQ306" s="190">
        <f>+COUNTIF(F306:AJ306,"－")</f>
        <v>0</v>
      </c>
      <c r="AR306" s="190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11">IF(D307="","",COUNT($F$290:$AJ$290)-AL307)</f>
        <v/>
      </c>
      <c r="AL307" s="32" t="str">
        <f t="shared" si="208"/>
        <v/>
      </c>
      <c r="AM307" s="32" t="str">
        <f t="shared" si="209"/>
        <v/>
      </c>
      <c r="AN307" s="143" t="str">
        <f t="shared" si="210"/>
        <v/>
      </c>
      <c r="AO307" s="252"/>
      <c r="AP307" s="66"/>
      <c r="AQ307" s="190">
        <f>+COUNTIF(F307:AJ307,"－")</f>
        <v>0</v>
      </c>
      <c r="AR307" s="190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11"/>
        <v/>
      </c>
      <c r="AL308" s="57" t="str">
        <f t="shared" si="208"/>
        <v/>
      </c>
      <c r="AM308" s="57" t="str">
        <f t="shared" si="209"/>
        <v/>
      </c>
      <c r="AN308" s="143" t="str">
        <f t="shared" si="210"/>
        <v/>
      </c>
      <c r="AO308" s="253"/>
      <c r="AP308" s="66"/>
      <c r="AQ308" s="190">
        <f>+COUNTIF(F308:AJ308,"－")</f>
        <v>0</v>
      </c>
      <c r="AR308" s="190">
        <f>+COUNTIF(F308:AJ308,"外")</f>
        <v>0</v>
      </c>
    </row>
    <row r="309" spans="2:44" ht="14.25" thickBot="1" x14ac:dyDescent="0.2">
      <c r="B309" s="27"/>
      <c r="C309" s="16"/>
      <c r="D309" s="102"/>
      <c r="E309" s="193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205"/>
      <c r="AN309" s="160" t="s">
        <v>54</v>
      </c>
      <c r="AO309" s="144" t="e">
        <f>IF(AO293&gt;=0.285,"OK","NG")</f>
        <v>#DIV/0!</v>
      </c>
      <c r="AQ309" s="205"/>
      <c r="AR309" s="205"/>
    </row>
    <row r="310" spans="2:44" x14ac:dyDescent="0.15">
      <c r="B310" s="27"/>
      <c r="C310" s="16"/>
      <c r="D310" s="102"/>
      <c r="E310" s="193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205"/>
      <c r="AN310" s="162"/>
      <c r="AO310" s="143"/>
      <c r="AQ310" s="205"/>
      <c r="AR310" s="205"/>
    </row>
    <row r="311" spans="2:44" hidden="1" x14ac:dyDescent="0.15">
      <c r="F311" s="195" t="e">
        <f>YEAR(F314)</f>
        <v>#VALUE!</v>
      </c>
      <c r="G311" s="195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12">F313+1</f>
        <v>#VALUE!</v>
      </c>
      <c r="H313" s="84" t="e">
        <f t="shared" si="212"/>
        <v>#VALUE!</v>
      </c>
      <c r="I313" s="84" t="e">
        <f t="shared" si="212"/>
        <v>#VALUE!</v>
      </c>
      <c r="J313" s="84" t="e">
        <f t="shared" si="212"/>
        <v>#VALUE!</v>
      </c>
      <c r="K313" s="84" t="e">
        <f t="shared" si="212"/>
        <v>#VALUE!</v>
      </c>
      <c r="L313" s="84" t="e">
        <f t="shared" si="212"/>
        <v>#VALUE!</v>
      </c>
      <c r="M313" s="84" t="e">
        <f t="shared" si="212"/>
        <v>#VALUE!</v>
      </c>
      <c r="N313" s="84" t="e">
        <f t="shared" si="212"/>
        <v>#VALUE!</v>
      </c>
      <c r="O313" s="84" t="e">
        <f t="shared" si="212"/>
        <v>#VALUE!</v>
      </c>
      <c r="P313" s="84" t="e">
        <f t="shared" si="212"/>
        <v>#VALUE!</v>
      </c>
      <c r="Q313" s="84" t="e">
        <f t="shared" si="212"/>
        <v>#VALUE!</v>
      </c>
      <c r="R313" s="84" t="e">
        <f t="shared" si="212"/>
        <v>#VALUE!</v>
      </c>
      <c r="S313" s="84" t="e">
        <f t="shared" si="212"/>
        <v>#VALUE!</v>
      </c>
      <c r="T313" s="84" t="e">
        <f t="shared" si="212"/>
        <v>#VALUE!</v>
      </c>
      <c r="U313" s="84" t="e">
        <f t="shared" si="212"/>
        <v>#VALUE!</v>
      </c>
      <c r="V313" s="84" t="e">
        <f t="shared" si="212"/>
        <v>#VALUE!</v>
      </c>
      <c r="W313" s="84" t="e">
        <f t="shared" si="212"/>
        <v>#VALUE!</v>
      </c>
      <c r="X313" s="84" t="e">
        <f t="shared" si="212"/>
        <v>#VALUE!</v>
      </c>
      <c r="Y313" s="84" t="e">
        <f t="shared" si="212"/>
        <v>#VALUE!</v>
      </c>
      <c r="Z313" s="84" t="e">
        <f t="shared" si="212"/>
        <v>#VALUE!</v>
      </c>
      <c r="AA313" s="84" t="e">
        <f t="shared" si="212"/>
        <v>#VALUE!</v>
      </c>
      <c r="AB313" s="84" t="e">
        <f t="shared" si="212"/>
        <v>#VALUE!</v>
      </c>
      <c r="AC313" s="84" t="e">
        <f t="shared" si="212"/>
        <v>#VALUE!</v>
      </c>
      <c r="AD313" s="84" t="e">
        <f t="shared" si="212"/>
        <v>#VALUE!</v>
      </c>
      <c r="AE313" s="84" t="e">
        <f t="shared" si="212"/>
        <v>#VALUE!</v>
      </c>
      <c r="AF313" s="84" t="e">
        <f t="shared" si="212"/>
        <v>#VALUE!</v>
      </c>
      <c r="AG313" s="84" t="e">
        <f t="shared" si="212"/>
        <v>#VALUE!</v>
      </c>
      <c r="AH313" s="84" t="e">
        <f t="shared" si="212"/>
        <v>#VALUE!</v>
      </c>
      <c r="AI313" s="84" t="e">
        <f t="shared" si="212"/>
        <v>#VALUE!</v>
      </c>
      <c r="AJ313" s="84" t="e">
        <f t="shared" si="212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13">IF(G313&gt;$F$7,"",IF(F314=EOMONTH(DATE($F311,$G311,1),0),"",IF(F314="","",F314+1)))</f>
        <v>#VALUE!</v>
      </c>
      <c r="H314" s="84" t="e">
        <f t="shared" si="213"/>
        <v>#VALUE!</v>
      </c>
      <c r="I314" s="84" t="e">
        <f t="shared" si="213"/>
        <v>#VALUE!</v>
      </c>
      <c r="J314" s="84" t="e">
        <f t="shared" si="213"/>
        <v>#VALUE!</v>
      </c>
      <c r="K314" s="84" t="e">
        <f t="shared" si="213"/>
        <v>#VALUE!</v>
      </c>
      <c r="L314" s="84" t="e">
        <f t="shared" si="213"/>
        <v>#VALUE!</v>
      </c>
      <c r="M314" s="84" t="e">
        <f t="shared" si="213"/>
        <v>#VALUE!</v>
      </c>
      <c r="N314" s="84" t="e">
        <f t="shared" si="213"/>
        <v>#VALUE!</v>
      </c>
      <c r="O314" s="84" t="e">
        <f t="shared" si="213"/>
        <v>#VALUE!</v>
      </c>
      <c r="P314" s="84" t="e">
        <f t="shared" si="213"/>
        <v>#VALUE!</v>
      </c>
      <c r="Q314" s="84" t="e">
        <f t="shared" si="213"/>
        <v>#VALUE!</v>
      </c>
      <c r="R314" s="84" t="e">
        <f t="shared" si="213"/>
        <v>#VALUE!</v>
      </c>
      <c r="S314" s="84" t="e">
        <f t="shared" si="213"/>
        <v>#VALUE!</v>
      </c>
      <c r="T314" s="84" t="e">
        <f t="shared" si="213"/>
        <v>#VALUE!</v>
      </c>
      <c r="U314" s="84" t="e">
        <f t="shared" si="213"/>
        <v>#VALUE!</v>
      </c>
      <c r="V314" s="84" t="e">
        <f t="shared" si="213"/>
        <v>#VALUE!</v>
      </c>
      <c r="W314" s="84" t="e">
        <f t="shared" si="213"/>
        <v>#VALUE!</v>
      </c>
      <c r="X314" s="84" t="e">
        <f t="shared" si="213"/>
        <v>#VALUE!</v>
      </c>
      <c r="Y314" s="84" t="e">
        <f t="shared" si="213"/>
        <v>#VALUE!</v>
      </c>
      <c r="Z314" s="84" t="e">
        <f t="shared" si="213"/>
        <v>#VALUE!</v>
      </c>
      <c r="AA314" s="84" t="e">
        <f t="shared" si="213"/>
        <v>#VALUE!</v>
      </c>
      <c r="AB314" s="84" t="e">
        <f t="shared" si="213"/>
        <v>#VALUE!</v>
      </c>
      <c r="AC314" s="84" t="e">
        <f t="shared" si="213"/>
        <v>#VALUE!</v>
      </c>
      <c r="AD314" s="84" t="e">
        <f t="shared" si="213"/>
        <v>#VALUE!</v>
      </c>
      <c r="AE314" s="84" t="e">
        <f t="shared" si="213"/>
        <v>#VALUE!</v>
      </c>
      <c r="AF314" s="84" t="e">
        <f t="shared" si="213"/>
        <v>#VALUE!</v>
      </c>
      <c r="AG314" s="84" t="e">
        <f t="shared" si="213"/>
        <v>#VALUE!</v>
      </c>
      <c r="AH314" s="84" t="e">
        <f t="shared" si="213"/>
        <v>#VALUE!</v>
      </c>
      <c r="AI314" s="84" t="e">
        <f t="shared" si="213"/>
        <v>#VALUE!</v>
      </c>
      <c r="AJ314" s="84" t="e">
        <f t="shared" si="213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14">IFERROR(TEXT(WEEKDAY(+G314),"aaa"),"")</f>
        <v/>
      </c>
      <c r="H315" s="85" t="str">
        <f t="shared" si="214"/>
        <v/>
      </c>
      <c r="I315" s="85" t="str">
        <f t="shared" si="214"/>
        <v/>
      </c>
      <c r="J315" s="85" t="str">
        <f t="shared" si="214"/>
        <v/>
      </c>
      <c r="K315" s="85" t="str">
        <f t="shared" si="214"/>
        <v/>
      </c>
      <c r="L315" s="85" t="str">
        <f t="shared" si="214"/>
        <v/>
      </c>
      <c r="M315" s="85" t="str">
        <f t="shared" si="214"/>
        <v/>
      </c>
      <c r="N315" s="85" t="str">
        <f t="shared" si="214"/>
        <v/>
      </c>
      <c r="O315" s="85" t="str">
        <f t="shared" si="214"/>
        <v/>
      </c>
      <c r="P315" s="85" t="str">
        <f t="shared" si="214"/>
        <v/>
      </c>
      <c r="Q315" s="85" t="str">
        <f t="shared" si="214"/>
        <v/>
      </c>
      <c r="R315" s="85" t="str">
        <f t="shared" si="214"/>
        <v/>
      </c>
      <c r="S315" s="85" t="str">
        <f t="shared" si="214"/>
        <v/>
      </c>
      <c r="T315" s="85" t="str">
        <f t="shared" si="214"/>
        <v/>
      </c>
      <c r="U315" s="85" t="str">
        <f t="shared" si="214"/>
        <v/>
      </c>
      <c r="V315" s="85" t="str">
        <f t="shared" si="214"/>
        <v/>
      </c>
      <c r="W315" s="85" t="str">
        <f t="shared" si="214"/>
        <v/>
      </c>
      <c r="X315" s="85" t="str">
        <f t="shared" si="214"/>
        <v/>
      </c>
      <c r="Y315" s="85" t="str">
        <f t="shared" si="214"/>
        <v/>
      </c>
      <c r="Z315" s="85" t="str">
        <f t="shared" si="214"/>
        <v/>
      </c>
      <c r="AA315" s="85" t="str">
        <f t="shared" si="214"/>
        <v/>
      </c>
      <c r="AB315" s="85" t="str">
        <f t="shared" si="214"/>
        <v/>
      </c>
      <c r="AC315" s="85" t="str">
        <f t="shared" si="214"/>
        <v/>
      </c>
      <c r="AD315" s="85" t="str">
        <f t="shared" si="214"/>
        <v/>
      </c>
      <c r="AE315" s="85" t="str">
        <f t="shared" si="214"/>
        <v/>
      </c>
      <c r="AF315" s="85" t="str">
        <f t="shared" si="214"/>
        <v/>
      </c>
      <c r="AG315" s="85" t="str">
        <f t="shared" si="214"/>
        <v/>
      </c>
      <c r="AH315" s="85" t="str">
        <f t="shared" si="214"/>
        <v/>
      </c>
      <c r="AI315" s="85" t="str">
        <f t="shared" si="214"/>
        <v/>
      </c>
      <c r="AJ315" s="85" t="str">
        <f t="shared" si="214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88" t="s">
        <v>37</v>
      </c>
      <c r="AO316" s="189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90">
        <f>+COUNTIF(F317:AJ317,"－")</f>
        <v>0</v>
      </c>
      <c r="AR317" s="190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15">IF(D318="","",AQ318+AR318)</f>
        <v>0</v>
      </c>
      <c r="AM318" s="3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252"/>
      <c r="AP318" s="66"/>
      <c r="AQ318" s="190">
        <f>+COUNTIF(F318:AJ318,"－")</f>
        <v>0</v>
      </c>
      <c r="AR318" s="190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15"/>
        <v>0</v>
      </c>
      <c r="AM319" s="32">
        <f t="shared" si="216"/>
        <v>0</v>
      </c>
      <c r="AN319" s="143" t="str">
        <f t="shared" si="217"/>
        <v/>
      </c>
      <c r="AO319" s="252"/>
      <c r="AP319" s="66"/>
      <c r="AQ319" s="190">
        <f>+COUNTIF(F319:AJ319,"－")</f>
        <v>0</v>
      </c>
      <c r="AR319" s="190">
        <f t="shared" ref="AR319:AR322" si="218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92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19">IF(D320="","",COUNT($F$314:$AJ$314)-AL320)</f>
        <v>0</v>
      </c>
      <c r="AL320" s="32">
        <f t="shared" si="215"/>
        <v>0</v>
      </c>
      <c r="AM320" s="32">
        <f t="shared" si="216"/>
        <v>0</v>
      </c>
      <c r="AN320" s="143" t="str">
        <f t="shared" si="217"/>
        <v/>
      </c>
      <c r="AO320" s="252"/>
      <c r="AP320" s="66"/>
      <c r="AQ320" s="190">
        <f>+COUNTIF(F320:AJ320,"－")</f>
        <v>0</v>
      </c>
      <c r="AR320" s="190">
        <f t="shared" si="218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19"/>
        <v>0</v>
      </c>
      <c r="AL321" s="32">
        <f t="shared" si="215"/>
        <v>0</v>
      </c>
      <c r="AM321" s="32">
        <f t="shared" si="216"/>
        <v>0</v>
      </c>
      <c r="AN321" s="143" t="str">
        <f t="shared" si="217"/>
        <v/>
      </c>
      <c r="AO321" s="252"/>
      <c r="AP321" s="66"/>
      <c r="AQ321" s="190">
        <f t="shared" ref="AQ321:AQ322" si="220">+COUNTIF(F321:AJ321,"－")</f>
        <v>0</v>
      </c>
      <c r="AR321" s="190">
        <f t="shared" si="218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19"/>
        <v>0</v>
      </c>
      <c r="AL322" s="32">
        <f t="shared" si="215"/>
        <v>0</v>
      </c>
      <c r="AM322" s="57">
        <f t="shared" si="216"/>
        <v>0</v>
      </c>
      <c r="AN322" s="143" t="str">
        <f t="shared" si="217"/>
        <v/>
      </c>
      <c r="AO322" s="252"/>
      <c r="AP322" s="66"/>
      <c r="AQ322" s="190">
        <f t="shared" si="220"/>
        <v>0</v>
      </c>
      <c r="AR322" s="190">
        <f t="shared" si="218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43</v>
      </c>
      <c r="G323" s="48" t="s">
        <v>43</v>
      </c>
      <c r="H323" s="48" t="s">
        <v>43</v>
      </c>
      <c r="I323" s="48" t="s">
        <v>43</v>
      </c>
      <c r="J323" s="48" t="s">
        <v>43</v>
      </c>
      <c r="K323" s="48" t="s">
        <v>43</v>
      </c>
      <c r="L323" s="48" t="s">
        <v>43</v>
      </c>
      <c r="M323" s="48" t="s">
        <v>43</v>
      </c>
      <c r="N323" s="48" t="s">
        <v>43</v>
      </c>
      <c r="O323" s="48" t="s">
        <v>43</v>
      </c>
      <c r="P323" s="48" t="s">
        <v>43</v>
      </c>
      <c r="Q323" s="48" t="s">
        <v>43</v>
      </c>
      <c r="R323" s="48" t="s">
        <v>43</v>
      </c>
      <c r="S323" s="48" t="s">
        <v>43</v>
      </c>
      <c r="T323" s="48" t="s">
        <v>43</v>
      </c>
      <c r="U323" s="48" t="s">
        <v>43</v>
      </c>
      <c r="V323" s="48" t="s">
        <v>43</v>
      </c>
      <c r="W323" s="48" t="s">
        <v>43</v>
      </c>
      <c r="X323" s="48" t="s">
        <v>43</v>
      </c>
      <c r="Y323" s="48" t="s">
        <v>43</v>
      </c>
      <c r="Z323" s="48" t="s">
        <v>43</v>
      </c>
      <c r="AA323" s="48" t="s">
        <v>43</v>
      </c>
      <c r="AB323" s="48" t="s">
        <v>43</v>
      </c>
      <c r="AC323" s="48" t="s">
        <v>43</v>
      </c>
      <c r="AD323" s="48" t="s">
        <v>43</v>
      </c>
      <c r="AE323" s="48" t="s">
        <v>43</v>
      </c>
      <c r="AF323" s="48" t="s">
        <v>43</v>
      </c>
      <c r="AG323" s="48" t="s">
        <v>43</v>
      </c>
      <c r="AH323" s="48" t="s">
        <v>43</v>
      </c>
      <c r="AI323" s="48" t="s">
        <v>43</v>
      </c>
      <c r="AJ323" s="137" t="s">
        <v>43</v>
      </c>
      <c r="AK323" s="17"/>
      <c r="AL323" s="190"/>
      <c r="AM323" s="198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90">
        <f>+COUNTIF(F324:AJ324,"－")</f>
        <v>0</v>
      </c>
      <c r="AR324" s="190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21">IF(D325="","",AQ325+AR325)</f>
        <v>0</v>
      </c>
      <c r="AM325" s="3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252"/>
      <c r="AP325" s="66"/>
      <c r="AQ325" s="190">
        <f>+COUNTIF(F325:AJ325,"－")</f>
        <v>0</v>
      </c>
      <c r="AR325" s="190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21"/>
        <v/>
      </c>
      <c r="AM326" s="32" t="str">
        <f t="shared" si="222"/>
        <v/>
      </c>
      <c r="AN326" s="143" t="str">
        <f t="shared" si="223"/>
        <v/>
      </c>
      <c r="AO326" s="252"/>
      <c r="AP326" s="66"/>
      <c r="AQ326" s="190">
        <f>+COUNTIF(F326:AJ326,"－")</f>
        <v>0</v>
      </c>
      <c r="AR326" s="190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24">IF(D327="","",COUNT($F$314:$AJ$314)-AL327)</f>
        <v/>
      </c>
      <c r="AL327" s="32" t="str">
        <f t="shared" si="221"/>
        <v/>
      </c>
      <c r="AM327" s="32" t="str">
        <f t="shared" si="222"/>
        <v/>
      </c>
      <c r="AN327" s="143" t="str">
        <f t="shared" si="223"/>
        <v/>
      </c>
      <c r="AO327" s="252"/>
      <c r="AP327" s="66"/>
      <c r="AQ327" s="190">
        <f>+COUNTIF(F327:AJ327,"－")</f>
        <v>0</v>
      </c>
      <c r="AR327" s="190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90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90">
        <f>+COUNTIF(F329:AJ329,"－")</f>
        <v>0</v>
      </c>
      <c r="AR329" s="190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25">IF(D330="","",COUNT($F$314:$AJ$314)-AL330)</f>
        <v/>
      </c>
      <c r="AL330" s="32" t="str">
        <f t="shared" ref="AL330:AL332" si="226">IF(D330="","",AQ330+AR330)</f>
        <v/>
      </c>
      <c r="AM330" s="3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252"/>
      <c r="AP330" s="66"/>
      <c r="AQ330" s="190">
        <f>+COUNTIF(F330:AJ330,"－")</f>
        <v>0</v>
      </c>
      <c r="AR330" s="190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26"/>
        <v/>
      </c>
      <c r="AM331" s="32" t="str">
        <f t="shared" si="227"/>
        <v/>
      </c>
      <c r="AN331" s="143" t="str">
        <f t="shared" si="228"/>
        <v/>
      </c>
      <c r="AO331" s="252"/>
      <c r="AP331" s="66"/>
      <c r="AQ331" s="190">
        <f>+COUNTIF(F331:AJ331,"－")</f>
        <v>0</v>
      </c>
      <c r="AR331" s="190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25"/>
        <v/>
      </c>
      <c r="AL332" s="57" t="str">
        <f t="shared" si="226"/>
        <v/>
      </c>
      <c r="AM332" s="57" t="str">
        <f t="shared" si="227"/>
        <v/>
      </c>
      <c r="AN332" s="143" t="str">
        <f t="shared" si="228"/>
        <v/>
      </c>
      <c r="AO332" s="253"/>
      <c r="AP332" s="66"/>
      <c r="AQ332" s="190">
        <f>+COUNTIF(F332:AJ332,"－")</f>
        <v>0</v>
      </c>
      <c r="AR332" s="190">
        <f>+COUNTIF(F332:AJ332,"外")</f>
        <v>0</v>
      </c>
    </row>
    <row r="333" spans="2:44" ht="14.25" thickBot="1" x14ac:dyDescent="0.2">
      <c r="B333" s="27"/>
      <c r="C333" s="16"/>
      <c r="D333" s="102"/>
      <c r="E333" s="193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205"/>
      <c r="AN333" s="160" t="s">
        <v>54</v>
      </c>
      <c r="AO333" s="144" t="e">
        <f>IF(AO317&gt;=0.285,"OK","NG")</f>
        <v>#DIV/0!</v>
      </c>
      <c r="AQ333" s="205"/>
      <c r="AR333" s="205"/>
    </row>
    <row r="334" spans="2:44" x14ac:dyDescent="0.15">
      <c r="B334" s="27"/>
      <c r="C334" s="16"/>
      <c r="D334" s="102"/>
      <c r="E334" s="193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205"/>
      <c r="AN334" s="162"/>
      <c r="AO334" s="143"/>
      <c r="AQ334" s="205"/>
      <c r="AR334" s="205"/>
    </row>
    <row r="335" spans="2:44" hidden="1" x14ac:dyDescent="0.15">
      <c r="F335" s="195" t="e">
        <f>YEAR(F338)</f>
        <v>#VALUE!</v>
      </c>
      <c r="G335" s="195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29">F337+1</f>
        <v>#VALUE!</v>
      </c>
      <c r="H337" s="84" t="e">
        <f t="shared" si="229"/>
        <v>#VALUE!</v>
      </c>
      <c r="I337" s="84" t="e">
        <f t="shared" si="229"/>
        <v>#VALUE!</v>
      </c>
      <c r="J337" s="84" t="e">
        <f t="shared" si="229"/>
        <v>#VALUE!</v>
      </c>
      <c r="K337" s="84" t="e">
        <f t="shared" si="229"/>
        <v>#VALUE!</v>
      </c>
      <c r="L337" s="84" t="e">
        <f t="shared" si="229"/>
        <v>#VALUE!</v>
      </c>
      <c r="M337" s="84" t="e">
        <f t="shared" si="229"/>
        <v>#VALUE!</v>
      </c>
      <c r="N337" s="84" t="e">
        <f t="shared" si="229"/>
        <v>#VALUE!</v>
      </c>
      <c r="O337" s="84" t="e">
        <f t="shared" si="229"/>
        <v>#VALUE!</v>
      </c>
      <c r="P337" s="84" t="e">
        <f t="shared" si="229"/>
        <v>#VALUE!</v>
      </c>
      <c r="Q337" s="84" t="e">
        <f t="shared" si="229"/>
        <v>#VALUE!</v>
      </c>
      <c r="R337" s="84" t="e">
        <f t="shared" si="229"/>
        <v>#VALUE!</v>
      </c>
      <c r="S337" s="84" t="e">
        <f t="shared" si="229"/>
        <v>#VALUE!</v>
      </c>
      <c r="T337" s="84" t="e">
        <f t="shared" si="229"/>
        <v>#VALUE!</v>
      </c>
      <c r="U337" s="84" t="e">
        <f t="shared" si="229"/>
        <v>#VALUE!</v>
      </c>
      <c r="V337" s="84" t="e">
        <f t="shared" si="229"/>
        <v>#VALUE!</v>
      </c>
      <c r="W337" s="84" t="e">
        <f t="shared" si="229"/>
        <v>#VALUE!</v>
      </c>
      <c r="X337" s="84" t="e">
        <f t="shared" si="229"/>
        <v>#VALUE!</v>
      </c>
      <c r="Y337" s="84" t="e">
        <f t="shared" si="229"/>
        <v>#VALUE!</v>
      </c>
      <c r="Z337" s="84" t="e">
        <f t="shared" si="229"/>
        <v>#VALUE!</v>
      </c>
      <c r="AA337" s="84" t="e">
        <f t="shared" si="229"/>
        <v>#VALUE!</v>
      </c>
      <c r="AB337" s="84" t="e">
        <f t="shared" si="229"/>
        <v>#VALUE!</v>
      </c>
      <c r="AC337" s="84" t="e">
        <f t="shared" si="229"/>
        <v>#VALUE!</v>
      </c>
      <c r="AD337" s="84" t="e">
        <f t="shared" si="229"/>
        <v>#VALUE!</v>
      </c>
      <c r="AE337" s="84" t="e">
        <f t="shared" si="229"/>
        <v>#VALUE!</v>
      </c>
      <c r="AF337" s="84" t="e">
        <f t="shared" si="229"/>
        <v>#VALUE!</v>
      </c>
      <c r="AG337" s="84" t="e">
        <f t="shared" si="229"/>
        <v>#VALUE!</v>
      </c>
      <c r="AH337" s="84" t="e">
        <f t="shared" si="229"/>
        <v>#VALUE!</v>
      </c>
      <c r="AI337" s="84" t="e">
        <f t="shared" si="229"/>
        <v>#VALUE!</v>
      </c>
      <c r="AJ337" s="84" t="e">
        <f t="shared" si="229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0">IF(G337&gt;$F$7,"",IF(F338=EOMONTH(DATE($F335,$G335,1),0),"",IF(F338="","",F338+1)))</f>
        <v>#VALUE!</v>
      </c>
      <c r="H338" s="84" t="e">
        <f t="shared" si="230"/>
        <v>#VALUE!</v>
      </c>
      <c r="I338" s="84" t="e">
        <f t="shared" si="230"/>
        <v>#VALUE!</v>
      </c>
      <c r="J338" s="84" t="e">
        <f t="shared" si="230"/>
        <v>#VALUE!</v>
      </c>
      <c r="K338" s="84" t="e">
        <f t="shared" si="230"/>
        <v>#VALUE!</v>
      </c>
      <c r="L338" s="84" t="e">
        <f t="shared" si="230"/>
        <v>#VALUE!</v>
      </c>
      <c r="M338" s="84" t="e">
        <f t="shared" si="230"/>
        <v>#VALUE!</v>
      </c>
      <c r="N338" s="84" t="e">
        <f t="shared" si="230"/>
        <v>#VALUE!</v>
      </c>
      <c r="O338" s="84" t="e">
        <f t="shared" si="230"/>
        <v>#VALUE!</v>
      </c>
      <c r="P338" s="84" t="e">
        <f t="shared" si="230"/>
        <v>#VALUE!</v>
      </c>
      <c r="Q338" s="84" t="e">
        <f t="shared" si="230"/>
        <v>#VALUE!</v>
      </c>
      <c r="R338" s="84" t="e">
        <f t="shared" si="230"/>
        <v>#VALUE!</v>
      </c>
      <c r="S338" s="84" t="e">
        <f t="shared" si="230"/>
        <v>#VALUE!</v>
      </c>
      <c r="T338" s="84" t="e">
        <f t="shared" si="230"/>
        <v>#VALUE!</v>
      </c>
      <c r="U338" s="84" t="e">
        <f t="shared" si="230"/>
        <v>#VALUE!</v>
      </c>
      <c r="V338" s="84" t="e">
        <f t="shared" si="230"/>
        <v>#VALUE!</v>
      </c>
      <c r="W338" s="84" t="e">
        <f t="shared" si="230"/>
        <v>#VALUE!</v>
      </c>
      <c r="X338" s="84" t="e">
        <f t="shared" si="230"/>
        <v>#VALUE!</v>
      </c>
      <c r="Y338" s="84" t="e">
        <f t="shared" si="230"/>
        <v>#VALUE!</v>
      </c>
      <c r="Z338" s="84" t="e">
        <f t="shared" si="230"/>
        <v>#VALUE!</v>
      </c>
      <c r="AA338" s="84" t="e">
        <f t="shared" si="230"/>
        <v>#VALUE!</v>
      </c>
      <c r="AB338" s="84" t="e">
        <f t="shared" si="230"/>
        <v>#VALUE!</v>
      </c>
      <c r="AC338" s="84" t="e">
        <f t="shared" si="230"/>
        <v>#VALUE!</v>
      </c>
      <c r="AD338" s="84" t="e">
        <f t="shared" si="230"/>
        <v>#VALUE!</v>
      </c>
      <c r="AE338" s="84" t="e">
        <f t="shared" si="230"/>
        <v>#VALUE!</v>
      </c>
      <c r="AF338" s="84" t="e">
        <f t="shared" si="230"/>
        <v>#VALUE!</v>
      </c>
      <c r="AG338" s="84" t="e">
        <f t="shared" si="230"/>
        <v>#VALUE!</v>
      </c>
      <c r="AH338" s="84" t="e">
        <f t="shared" si="230"/>
        <v>#VALUE!</v>
      </c>
      <c r="AI338" s="84" t="e">
        <f t="shared" si="230"/>
        <v>#VALUE!</v>
      </c>
      <c r="AJ338" s="84" t="e">
        <f t="shared" si="230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31">IFERROR(TEXT(WEEKDAY(+G338),"aaa"),"")</f>
        <v/>
      </c>
      <c r="H339" s="85" t="str">
        <f t="shared" si="231"/>
        <v/>
      </c>
      <c r="I339" s="85" t="str">
        <f t="shared" si="231"/>
        <v/>
      </c>
      <c r="J339" s="85" t="str">
        <f t="shared" si="231"/>
        <v/>
      </c>
      <c r="K339" s="85" t="str">
        <f t="shared" si="231"/>
        <v/>
      </c>
      <c r="L339" s="85" t="str">
        <f t="shared" si="231"/>
        <v/>
      </c>
      <c r="M339" s="85" t="str">
        <f t="shared" si="231"/>
        <v/>
      </c>
      <c r="N339" s="85" t="str">
        <f t="shared" si="231"/>
        <v/>
      </c>
      <c r="O339" s="85" t="str">
        <f t="shared" si="231"/>
        <v/>
      </c>
      <c r="P339" s="85" t="str">
        <f t="shared" si="231"/>
        <v/>
      </c>
      <c r="Q339" s="85" t="str">
        <f t="shared" si="231"/>
        <v/>
      </c>
      <c r="R339" s="85" t="str">
        <f t="shared" si="231"/>
        <v/>
      </c>
      <c r="S339" s="85" t="str">
        <f t="shared" si="231"/>
        <v/>
      </c>
      <c r="T339" s="85" t="str">
        <f t="shared" si="231"/>
        <v/>
      </c>
      <c r="U339" s="85" t="str">
        <f t="shared" si="231"/>
        <v/>
      </c>
      <c r="V339" s="85" t="str">
        <f t="shared" si="231"/>
        <v/>
      </c>
      <c r="W339" s="85" t="str">
        <f t="shared" si="231"/>
        <v/>
      </c>
      <c r="X339" s="85" t="str">
        <f t="shared" si="231"/>
        <v/>
      </c>
      <c r="Y339" s="85" t="str">
        <f t="shared" si="231"/>
        <v/>
      </c>
      <c r="Z339" s="85" t="str">
        <f t="shared" si="231"/>
        <v/>
      </c>
      <c r="AA339" s="85" t="str">
        <f t="shared" si="231"/>
        <v/>
      </c>
      <c r="AB339" s="85" t="str">
        <f t="shared" si="231"/>
        <v/>
      </c>
      <c r="AC339" s="85" t="str">
        <f t="shared" si="231"/>
        <v/>
      </c>
      <c r="AD339" s="85" t="str">
        <f t="shared" si="231"/>
        <v/>
      </c>
      <c r="AE339" s="85" t="str">
        <f t="shared" si="231"/>
        <v/>
      </c>
      <c r="AF339" s="85" t="str">
        <f t="shared" si="231"/>
        <v/>
      </c>
      <c r="AG339" s="85" t="str">
        <f t="shared" si="231"/>
        <v/>
      </c>
      <c r="AH339" s="85" t="str">
        <f t="shared" si="231"/>
        <v/>
      </c>
      <c r="AI339" s="85" t="str">
        <f t="shared" si="231"/>
        <v/>
      </c>
      <c r="AJ339" s="85" t="str">
        <f t="shared" si="231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88" t="s">
        <v>37</v>
      </c>
      <c r="AO340" s="189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90">
        <f>+COUNTIF(F341:AJ341,"－")</f>
        <v>0</v>
      </c>
      <c r="AR341" s="190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32">IF(D342="","",COUNT($F$338:$AJ$338)-AL342)</f>
        <v>0</v>
      </c>
      <c r="AL342" s="32">
        <f t="shared" ref="AL342:AL346" si="233">IF(D342="","",AQ342+AR342)</f>
        <v>0</v>
      </c>
      <c r="AM342" s="3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252"/>
      <c r="AP342" s="66"/>
      <c r="AQ342" s="190">
        <f>+COUNTIF(F342:AJ342,"－")</f>
        <v>0</v>
      </c>
      <c r="AR342" s="190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32"/>
        <v>0</v>
      </c>
      <c r="AL343" s="32">
        <f t="shared" si="233"/>
        <v>0</v>
      </c>
      <c r="AM343" s="32">
        <f t="shared" si="234"/>
        <v>0</v>
      </c>
      <c r="AN343" s="143" t="str">
        <f t="shared" si="235"/>
        <v/>
      </c>
      <c r="AO343" s="252"/>
      <c r="AP343" s="66"/>
      <c r="AQ343" s="190">
        <f>+COUNTIF(F343:AJ343,"－")</f>
        <v>0</v>
      </c>
      <c r="AR343" s="190">
        <f t="shared" ref="AR343:AR346" si="236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92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33"/>
        <v>0</v>
      </c>
      <c r="AM344" s="32">
        <f t="shared" si="234"/>
        <v>0</v>
      </c>
      <c r="AN344" s="143" t="str">
        <f t="shared" si="235"/>
        <v/>
      </c>
      <c r="AO344" s="252"/>
      <c r="AP344" s="66"/>
      <c r="AQ344" s="190">
        <f>+COUNTIF(F344:AJ344,"－")</f>
        <v>0</v>
      </c>
      <c r="AR344" s="190">
        <f t="shared" si="236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32"/>
        <v>0</v>
      </c>
      <c r="AL345" s="32">
        <f t="shared" si="233"/>
        <v>0</v>
      </c>
      <c r="AM345" s="32">
        <f t="shared" si="234"/>
        <v>0</v>
      </c>
      <c r="AN345" s="143" t="str">
        <f t="shared" si="235"/>
        <v/>
      </c>
      <c r="AO345" s="252"/>
      <c r="AP345" s="66"/>
      <c r="AQ345" s="190">
        <f t="shared" ref="AQ345:AQ346" si="237">+COUNTIF(F345:AJ345,"－")</f>
        <v>0</v>
      </c>
      <c r="AR345" s="190">
        <f t="shared" si="236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32"/>
        <v>0</v>
      </c>
      <c r="AL346" s="32">
        <f t="shared" si="233"/>
        <v>0</v>
      </c>
      <c r="AM346" s="57">
        <f t="shared" si="234"/>
        <v>0</v>
      </c>
      <c r="AN346" s="143" t="str">
        <f t="shared" si="235"/>
        <v/>
      </c>
      <c r="AO346" s="252"/>
      <c r="AP346" s="66"/>
      <c r="AQ346" s="190">
        <f t="shared" si="237"/>
        <v>0</v>
      </c>
      <c r="AR346" s="190">
        <f t="shared" si="236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43</v>
      </c>
      <c r="G347" s="48" t="s">
        <v>43</v>
      </c>
      <c r="H347" s="48" t="s">
        <v>43</v>
      </c>
      <c r="I347" s="48" t="s">
        <v>43</v>
      </c>
      <c r="J347" s="48" t="s">
        <v>43</v>
      </c>
      <c r="K347" s="48" t="s">
        <v>43</v>
      </c>
      <c r="L347" s="48" t="s">
        <v>43</v>
      </c>
      <c r="M347" s="48" t="s">
        <v>43</v>
      </c>
      <c r="N347" s="48" t="s">
        <v>43</v>
      </c>
      <c r="O347" s="48" t="s">
        <v>43</v>
      </c>
      <c r="P347" s="48" t="s">
        <v>43</v>
      </c>
      <c r="Q347" s="48" t="s">
        <v>43</v>
      </c>
      <c r="R347" s="48" t="s">
        <v>43</v>
      </c>
      <c r="S347" s="48" t="s">
        <v>43</v>
      </c>
      <c r="T347" s="48" t="s">
        <v>43</v>
      </c>
      <c r="U347" s="48" t="s">
        <v>43</v>
      </c>
      <c r="V347" s="48" t="s">
        <v>43</v>
      </c>
      <c r="W347" s="48" t="s">
        <v>43</v>
      </c>
      <c r="X347" s="48" t="s">
        <v>43</v>
      </c>
      <c r="Y347" s="48" t="s">
        <v>43</v>
      </c>
      <c r="Z347" s="48" t="s">
        <v>43</v>
      </c>
      <c r="AA347" s="48" t="s">
        <v>43</v>
      </c>
      <c r="AB347" s="48" t="s">
        <v>43</v>
      </c>
      <c r="AC347" s="48" t="s">
        <v>43</v>
      </c>
      <c r="AD347" s="48" t="s">
        <v>43</v>
      </c>
      <c r="AE347" s="48" t="s">
        <v>43</v>
      </c>
      <c r="AF347" s="48" t="s">
        <v>43</v>
      </c>
      <c r="AG347" s="48" t="s">
        <v>43</v>
      </c>
      <c r="AH347" s="48" t="s">
        <v>43</v>
      </c>
      <c r="AI347" s="48" t="s">
        <v>43</v>
      </c>
      <c r="AJ347" s="137" t="s">
        <v>43</v>
      </c>
      <c r="AK347" s="17"/>
      <c r="AL347" s="190"/>
      <c r="AM347" s="198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90">
        <f>+COUNTIF(F348:AJ348,"－")</f>
        <v>0</v>
      </c>
      <c r="AR348" s="190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38">IF(D349="","",COUNT($F$338:$AJ$338)-AL349)</f>
        <v>0</v>
      </c>
      <c r="AL349" s="32">
        <f t="shared" ref="AL349:AL351" si="239">IF(D349="","",AQ349+AR349)</f>
        <v>0</v>
      </c>
      <c r="AM349" s="3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252"/>
      <c r="AP349" s="66"/>
      <c r="AQ349" s="190">
        <f>+COUNTIF(F349:AJ349,"－")</f>
        <v>0</v>
      </c>
      <c r="AR349" s="190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38"/>
        <v/>
      </c>
      <c r="AL350" s="32" t="str">
        <f t="shared" si="239"/>
        <v/>
      </c>
      <c r="AM350" s="32" t="str">
        <f t="shared" si="240"/>
        <v/>
      </c>
      <c r="AN350" s="143" t="str">
        <f t="shared" si="241"/>
        <v/>
      </c>
      <c r="AO350" s="252"/>
      <c r="AP350" s="66"/>
      <c r="AQ350" s="190">
        <f>+COUNTIF(F350:AJ350,"－")</f>
        <v>0</v>
      </c>
      <c r="AR350" s="190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38"/>
        <v/>
      </c>
      <c r="AL351" s="32" t="str">
        <f t="shared" si="239"/>
        <v/>
      </c>
      <c r="AM351" s="32" t="str">
        <f t="shared" si="240"/>
        <v/>
      </c>
      <c r="AN351" s="143" t="str">
        <f t="shared" si="241"/>
        <v/>
      </c>
      <c r="AO351" s="252"/>
      <c r="AP351" s="66"/>
      <c r="AQ351" s="190">
        <f>+COUNTIF(F351:AJ351,"－")</f>
        <v>0</v>
      </c>
      <c r="AR351" s="190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90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90">
        <f>+COUNTIF(F353:AJ353,"－")</f>
        <v>0</v>
      </c>
      <c r="AR353" s="190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42">IF(D354="","",COUNT($F$338:$AJ$338)-AL354)</f>
        <v/>
      </c>
      <c r="AL354" s="32" t="str">
        <f t="shared" ref="AL354:AL356" si="243">IF(D354="","",AQ354+AR354)</f>
        <v/>
      </c>
      <c r="AM354" s="3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252"/>
      <c r="AP354" s="66"/>
      <c r="AQ354" s="190">
        <f>+COUNTIF(F354:AJ354,"－")</f>
        <v>0</v>
      </c>
      <c r="AR354" s="190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42"/>
        <v/>
      </c>
      <c r="AL355" s="32" t="str">
        <f t="shared" si="243"/>
        <v/>
      </c>
      <c r="AM355" s="32" t="str">
        <f t="shared" si="244"/>
        <v/>
      </c>
      <c r="AN355" s="143" t="str">
        <f t="shared" si="245"/>
        <v/>
      </c>
      <c r="AO355" s="252"/>
      <c r="AP355" s="66"/>
      <c r="AQ355" s="190">
        <f>+COUNTIF(F355:AJ355,"－")</f>
        <v>0</v>
      </c>
      <c r="AR355" s="190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42"/>
        <v/>
      </c>
      <c r="AL356" s="57" t="str">
        <f t="shared" si="243"/>
        <v/>
      </c>
      <c r="AM356" s="57" t="str">
        <f t="shared" si="244"/>
        <v/>
      </c>
      <c r="AN356" s="143" t="str">
        <f t="shared" si="245"/>
        <v/>
      </c>
      <c r="AO356" s="253"/>
      <c r="AP356" s="66"/>
      <c r="AQ356" s="190">
        <f>+COUNTIF(F356:AJ356,"－")</f>
        <v>0</v>
      </c>
      <c r="AR356" s="190">
        <f>+COUNTIF(F356:AJ356,"外")</f>
        <v>0</v>
      </c>
    </row>
    <row r="357" spans="2:44" ht="14.25" thickBot="1" x14ac:dyDescent="0.2">
      <c r="B357" s="27"/>
      <c r="C357" s="16"/>
      <c r="D357" s="102"/>
      <c r="E357" s="193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205"/>
      <c r="AN357" s="160" t="s">
        <v>54</v>
      </c>
      <c r="AO357" s="144" t="e">
        <f>IF(AO341&gt;=0.285,"OK","NG")</f>
        <v>#DIV/0!</v>
      </c>
      <c r="AQ357" s="205"/>
      <c r="AR357" s="205"/>
    </row>
    <row r="358" spans="2:44" x14ac:dyDescent="0.15">
      <c r="B358" s="27"/>
      <c r="C358" s="16"/>
      <c r="D358" s="102"/>
      <c r="E358" s="193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205"/>
      <c r="AN358" s="162"/>
      <c r="AO358" s="143"/>
      <c r="AQ358" s="205"/>
      <c r="AR358" s="205"/>
    </row>
    <row r="359" spans="2:44" hidden="1" x14ac:dyDescent="0.15">
      <c r="F359" s="195" t="e">
        <f>YEAR(F362)</f>
        <v>#VALUE!</v>
      </c>
      <c r="G359" s="195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46">F361+1</f>
        <v>#VALUE!</v>
      </c>
      <c r="H361" s="84" t="e">
        <f t="shared" si="246"/>
        <v>#VALUE!</v>
      </c>
      <c r="I361" s="84" t="e">
        <f t="shared" si="246"/>
        <v>#VALUE!</v>
      </c>
      <c r="J361" s="84" t="e">
        <f t="shared" si="246"/>
        <v>#VALUE!</v>
      </c>
      <c r="K361" s="84" t="e">
        <f t="shared" si="246"/>
        <v>#VALUE!</v>
      </c>
      <c r="L361" s="84" t="e">
        <f t="shared" si="246"/>
        <v>#VALUE!</v>
      </c>
      <c r="M361" s="84" t="e">
        <f t="shared" si="246"/>
        <v>#VALUE!</v>
      </c>
      <c r="N361" s="84" t="e">
        <f t="shared" si="246"/>
        <v>#VALUE!</v>
      </c>
      <c r="O361" s="84" t="e">
        <f t="shared" si="246"/>
        <v>#VALUE!</v>
      </c>
      <c r="P361" s="84" t="e">
        <f t="shared" si="246"/>
        <v>#VALUE!</v>
      </c>
      <c r="Q361" s="84" t="e">
        <f t="shared" si="246"/>
        <v>#VALUE!</v>
      </c>
      <c r="R361" s="84" t="e">
        <f t="shared" si="246"/>
        <v>#VALUE!</v>
      </c>
      <c r="S361" s="84" t="e">
        <f t="shared" si="246"/>
        <v>#VALUE!</v>
      </c>
      <c r="T361" s="84" t="e">
        <f t="shared" si="246"/>
        <v>#VALUE!</v>
      </c>
      <c r="U361" s="84" t="e">
        <f t="shared" si="246"/>
        <v>#VALUE!</v>
      </c>
      <c r="V361" s="84" t="e">
        <f t="shared" si="246"/>
        <v>#VALUE!</v>
      </c>
      <c r="W361" s="84" t="e">
        <f t="shared" si="246"/>
        <v>#VALUE!</v>
      </c>
      <c r="X361" s="84" t="e">
        <f t="shared" si="246"/>
        <v>#VALUE!</v>
      </c>
      <c r="Y361" s="84" t="e">
        <f t="shared" si="246"/>
        <v>#VALUE!</v>
      </c>
      <c r="Z361" s="84" t="e">
        <f t="shared" si="246"/>
        <v>#VALUE!</v>
      </c>
      <c r="AA361" s="84" t="e">
        <f t="shared" si="246"/>
        <v>#VALUE!</v>
      </c>
      <c r="AB361" s="84" t="e">
        <f t="shared" si="246"/>
        <v>#VALUE!</v>
      </c>
      <c r="AC361" s="84" t="e">
        <f t="shared" si="246"/>
        <v>#VALUE!</v>
      </c>
      <c r="AD361" s="84" t="e">
        <f t="shared" si="246"/>
        <v>#VALUE!</v>
      </c>
      <c r="AE361" s="84" t="e">
        <f t="shared" si="246"/>
        <v>#VALUE!</v>
      </c>
      <c r="AF361" s="84" t="e">
        <f t="shared" si="246"/>
        <v>#VALUE!</v>
      </c>
      <c r="AG361" s="84" t="e">
        <f t="shared" si="246"/>
        <v>#VALUE!</v>
      </c>
      <c r="AH361" s="84" t="e">
        <f t="shared" si="246"/>
        <v>#VALUE!</v>
      </c>
      <c r="AI361" s="84" t="e">
        <f t="shared" si="246"/>
        <v>#VALUE!</v>
      </c>
      <c r="AJ361" s="84" t="e">
        <f t="shared" si="246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47">IF(G361&gt;$F$7,"",IF(F362=EOMONTH(DATE($F359,$G359,1),0),"",IF(F362="","",F362+1)))</f>
        <v>#VALUE!</v>
      </c>
      <c r="H362" s="84" t="e">
        <f t="shared" si="247"/>
        <v>#VALUE!</v>
      </c>
      <c r="I362" s="84" t="e">
        <f t="shared" si="247"/>
        <v>#VALUE!</v>
      </c>
      <c r="J362" s="84" t="e">
        <f t="shared" si="247"/>
        <v>#VALUE!</v>
      </c>
      <c r="K362" s="84" t="e">
        <f t="shared" si="247"/>
        <v>#VALUE!</v>
      </c>
      <c r="L362" s="84" t="e">
        <f t="shared" si="247"/>
        <v>#VALUE!</v>
      </c>
      <c r="M362" s="84" t="e">
        <f t="shared" si="247"/>
        <v>#VALUE!</v>
      </c>
      <c r="N362" s="84" t="e">
        <f t="shared" si="247"/>
        <v>#VALUE!</v>
      </c>
      <c r="O362" s="84" t="e">
        <f t="shared" si="247"/>
        <v>#VALUE!</v>
      </c>
      <c r="P362" s="84" t="e">
        <f t="shared" si="247"/>
        <v>#VALUE!</v>
      </c>
      <c r="Q362" s="84" t="e">
        <f t="shared" si="247"/>
        <v>#VALUE!</v>
      </c>
      <c r="R362" s="84" t="e">
        <f t="shared" si="247"/>
        <v>#VALUE!</v>
      </c>
      <c r="S362" s="84" t="e">
        <f t="shared" si="247"/>
        <v>#VALUE!</v>
      </c>
      <c r="T362" s="84" t="e">
        <f t="shared" si="247"/>
        <v>#VALUE!</v>
      </c>
      <c r="U362" s="84" t="e">
        <f t="shared" si="247"/>
        <v>#VALUE!</v>
      </c>
      <c r="V362" s="84" t="e">
        <f t="shared" si="247"/>
        <v>#VALUE!</v>
      </c>
      <c r="W362" s="84" t="e">
        <f t="shared" si="247"/>
        <v>#VALUE!</v>
      </c>
      <c r="X362" s="84" t="e">
        <f t="shared" si="247"/>
        <v>#VALUE!</v>
      </c>
      <c r="Y362" s="84" t="e">
        <f t="shared" si="247"/>
        <v>#VALUE!</v>
      </c>
      <c r="Z362" s="84" t="e">
        <f t="shared" si="247"/>
        <v>#VALUE!</v>
      </c>
      <c r="AA362" s="84" t="e">
        <f t="shared" si="247"/>
        <v>#VALUE!</v>
      </c>
      <c r="AB362" s="84" t="e">
        <f t="shared" si="247"/>
        <v>#VALUE!</v>
      </c>
      <c r="AC362" s="84" t="e">
        <f t="shared" si="247"/>
        <v>#VALUE!</v>
      </c>
      <c r="AD362" s="84" t="e">
        <f t="shared" si="247"/>
        <v>#VALUE!</v>
      </c>
      <c r="AE362" s="84" t="e">
        <f t="shared" si="247"/>
        <v>#VALUE!</v>
      </c>
      <c r="AF362" s="84" t="e">
        <f t="shared" si="247"/>
        <v>#VALUE!</v>
      </c>
      <c r="AG362" s="84" t="e">
        <f t="shared" si="247"/>
        <v>#VALUE!</v>
      </c>
      <c r="AH362" s="84" t="e">
        <f t="shared" si="247"/>
        <v>#VALUE!</v>
      </c>
      <c r="AI362" s="84" t="e">
        <f t="shared" si="247"/>
        <v>#VALUE!</v>
      </c>
      <c r="AJ362" s="84" t="e">
        <f t="shared" si="247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48">IFERROR(TEXT(WEEKDAY(+G362),"aaa"),"")</f>
        <v/>
      </c>
      <c r="H363" s="85" t="str">
        <f t="shared" si="248"/>
        <v/>
      </c>
      <c r="I363" s="85" t="str">
        <f t="shared" si="248"/>
        <v/>
      </c>
      <c r="J363" s="85" t="str">
        <f t="shared" si="248"/>
        <v/>
      </c>
      <c r="K363" s="85" t="str">
        <f t="shared" si="248"/>
        <v/>
      </c>
      <c r="L363" s="85" t="str">
        <f t="shared" si="248"/>
        <v/>
      </c>
      <c r="M363" s="85" t="str">
        <f t="shared" si="248"/>
        <v/>
      </c>
      <c r="N363" s="85" t="str">
        <f t="shared" si="248"/>
        <v/>
      </c>
      <c r="O363" s="85" t="str">
        <f t="shared" si="248"/>
        <v/>
      </c>
      <c r="P363" s="85" t="str">
        <f t="shared" si="248"/>
        <v/>
      </c>
      <c r="Q363" s="85" t="str">
        <f t="shared" si="248"/>
        <v/>
      </c>
      <c r="R363" s="85" t="str">
        <f t="shared" si="248"/>
        <v/>
      </c>
      <c r="S363" s="85" t="str">
        <f t="shared" si="248"/>
        <v/>
      </c>
      <c r="T363" s="85" t="str">
        <f t="shared" si="248"/>
        <v/>
      </c>
      <c r="U363" s="85" t="str">
        <f t="shared" si="248"/>
        <v/>
      </c>
      <c r="V363" s="85" t="str">
        <f t="shared" si="248"/>
        <v/>
      </c>
      <c r="W363" s="85" t="str">
        <f t="shared" si="248"/>
        <v/>
      </c>
      <c r="X363" s="85" t="str">
        <f t="shared" si="248"/>
        <v/>
      </c>
      <c r="Y363" s="85" t="str">
        <f t="shared" si="248"/>
        <v/>
      </c>
      <c r="Z363" s="85" t="str">
        <f t="shared" si="248"/>
        <v/>
      </c>
      <c r="AA363" s="85" t="str">
        <f t="shared" si="248"/>
        <v/>
      </c>
      <c r="AB363" s="85" t="str">
        <f t="shared" si="248"/>
        <v/>
      </c>
      <c r="AC363" s="85" t="str">
        <f t="shared" si="248"/>
        <v/>
      </c>
      <c r="AD363" s="85" t="str">
        <f t="shared" si="248"/>
        <v/>
      </c>
      <c r="AE363" s="85" t="str">
        <f t="shared" si="248"/>
        <v/>
      </c>
      <c r="AF363" s="85" t="str">
        <f t="shared" si="248"/>
        <v/>
      </c>
      <c r="AG363" s="85" t="str">
        <f t="shared" si="248"/>
        <v/>
      </c>
      <c r="AH363" s="85" t="str">
        <f t="shared" si="248"/>
        <v/>
      </c>
      <c r="AI363" s="85" t="str">
        <f t="shared" si="248"/>
        <v/>
      </c>
      <c r="AJ363" s="85" t="str">
        <f t="shared" si="248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88" t="s">
        <v>37</v>
      </c>
      <c r="AO364" s="189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90">
        <f>+COUNTIF(F365:AJ365,"－")</f>
        <v>0</v>
      </c>
      <c r="AR365" s="190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49">IF(D366="","",COUNT($F$362:$AJ$362)-AL366)</f>
        <v>0</v>
      </c>
      <c r="AL366" s="32">
        <f t="shared" ref="AL366:AL370" si="250">IF(D366="","",AQ366+AR366)</f>
        <v>0</v>
      </c>
      <c r="AM366" s="3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252"/>
      <c r="AP366" s="66"/>
      <c r="AQ366" s="190">
        <f>+COUNTIF(F366:AJ366,"－")</f>
        <v>0</v>
      </c>
      <c r="AR366" s="190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49"/>
        <v>0</v>
      </c>
      <c r="AL367" s="32">
        <f t="shared" si="250"/>
        <v>0</v>
      </c>
      <c r="AM367" s="32">
        <f t="shared" si="251"/>
        <v>0</v>
      </c>
      <c r="AN367" s="143" t="str">
        <f t="shared" si="252"/>
        <v/>
      </c>
      <c r="AO367" s="252"/>
      <c r="AP367" s="66"/>
      <c r="AQ367" s="190">
        <f>+COUNTIF(F367:AJ367,"－")</f>
        <v>0</v>
      </c>
      <c r="AR367" s="190">
        <f t="shared" ref="AR367:AR370" si="253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92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49"/>
        <v>0</v>
      </c>
      <c r="AL368" s="32">
        <f t="shared" si="250"/>
        <v>0</v>
      </c>
      <c r="AM368" s="32">
        <f t="shared" si="251"/>
        <v>0</v>
      </c>
      <c r="AN368" s="143" t="str">
        <f t="shared" si="252"/>
        <v/>
      </c>
      <c r="AO368" s="252"/>
      <c r="AP368" s="66"/>
      <c r="AQ368" s="190">
        <f>+COUNTIF(F368:AJ368,"－")</f>
        <v>0</v>
      </c>
      <c r="AR368" s="190">
        <f t="shared" si="253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49"/>
        <v>0</v>
      </c>
      <c r="AL369" s="32">
        <f t="shared" si="250"/>
        <v>0</v>
      </c>
      <c r="AM369" s="32">
        <f t="shared" si="251"/>
        <v>0</v>
      </c>
      <c r="AN369" s="143" t="str">
        <f t="shared" si="252"/>
        <v/>
      </c>
      <c r="AO369" s="252"/>
      <c r="AP369" s="66"/>
      <c r="AQ369" s="190">
        <f t="shared" ref="AQ369:AQ370" si="254">+COUNTIF(F369:AJ369,"－")</f>
        <v>0</v>
      </c>
      <c r="AR369" s="190">
        <f t="shared" si="253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49"/>
        <v>0</v>
      </c>
      <c r="AL370" s="32">
        <f t="shared" si="250"/>
        <v>0</v>
      </c>
      <c r="AM370" s="57">
        <f t="shared" si="251"/>
        <v>0</v>
      </c>
      <c r="AN370" s="143" t="str">
        <f t="shared" si="252"/>
        <v/>
      </c>
      <c r="AO370" s="252"/>
      <c r="AP370" s="66"/>
      <c r="AQ370" s="190">
        <f t="shared" si="254"/>
        <v>0</v>
      </c>
      <c r="AR370" s="190">
        <f t="shared" si="253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43</v>
      </c>
      <c r="G371" s="48" t="s">
        <v>43</v>
      </c>
      <c r="H371" s="48" t="s">
        <v>43</v>
      </c>
      <c r="I371" s="48" t="s">
        <v>43</v>
      </c>
      <c r="J371" s="48" t="s">
        <v>43</v>
      </c>
      <c r="K371" s="48" t="s">
        <v>43</v>
      </c>
      <c r="L371" s="48" t="s">
        <v>43</v>
      </c>
      <c r="M371" s="48" t="s">
        <v>43</v>
      </c>
      <c r="N371" s="48" t="s">
        <v>43</v>
      </c>
      <c r="O371" s="48" t="s">
        <v>43</v>
      </c>
      <c r="P371" s="48" t="s">
        <v>43</v>
      </c>
      <c r="Q371" s="48" t="s">
        <v>43</v>
      </c>
      <c r="R371" s="48" t="s">
        <v>43</v>
      </c>
      <c r="S371" s="48" t="s">
        <v>43</v>
      </c>
      <c r="T371" s="48" t="s">
        <v>43</v>
      </c>
      <c r="U371" s="48" t="s">
        <v>43</v>
      </c>
      <c r="V371" s="48" t="s">
        <v>43</v>
      </c>
      <c r="W371" s="48" t="s">
        <v>43</v>
      </c>
      <c r="X371" s="48" t="s">
        <v>43</v>
      </c>
      <c r="Y371" s="48" t="s">
        <v>43</v>
      </c>
      <c r="Z371" s="48" t="s">
        <v>43</v>
      </c>
      <c r="AA371" s="48" t="s">
        <v>43</v>
      </c>
      <c r="AB371" s="48" t="s">
        <v>43</v>
      </c>
      <c r="AC371" s="48" t="s">
        <v>43</v>
      </c>
      <c r="AD371" s="48" t="s">
        <v>43</v>
      </c>
      <c r="AE371" s="48" t="s">
        <v>43</v>
      </c>
      <c r="AF371" s="48" t="s">
        <v>43</v>
      </c>
      <c r="AG371" s="48" t="s">
        <v>43</v>
      </c>
      <c r="AH371" s="48" t="s">
        <v>43</v>
      </c>
      <c r="AI371" s="48" t="s">
        <v>43</v>
      </c>
      <c r="AJ371" s="137" t="s">
        <v>43</v>
      </c>
      <c r="AK371" s="17"/>
      <c r="AL371" s="190"/>
      <c r="AM371" s="198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90">
        <f>+COUNTIF(F372:AJ372,"－")</f>
        <v>0</v>
      </c>
      <c r="AR372" s="190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55">IF(D373="","",COUNT($F$362:$AJ$362)-AL373)</f>
        <v>0</v>
      </c>
      <c r="AL373" s="32">
        <f t="shared" ref="AL373:AL375" si="256">IF(D373="","",AQ373+AR373)</f>
        <v>0</v>
      </c>
      <c r="AM373" s="3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252"/>
      <c r="AP373" s="66"/>
      <c r="AQ373" s="190">
        <f>+COUNTIF(F373:AJ373,"－")</f>
        <v>0</v>
      </c>
      <c r="AR373" s="190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55"/>
        <v/>
      </c>
      <c r="AL374" s="32" t="str">
        <f t="shared" si="256"/>
        <v/>
      </c>
      <c r="AM374" s="32" t="str">
        <f t="shared" si="257"/>
        <v/>
      </c>
      <c r="AN374" s="143" t="str">
        <f t="shared" si="258"/>
        <v/>
      </c>
      <c r="AO374" s="252"/>
      <c r="AP374" s="66"/>
      <c r="AQ374" s="190">
        <f>+COUNTIF(F374:AJ374,"－")</f>
        <v>0</v>
      </c>
      <c r="AR374" s="190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55"/>
        <v/>
      </c>
      <c r="AL375" s="32" t="str">
        <f t="shared" si="256"/>
        <v/>
      </c>
      <c r="AM375" s="32" t="str">
        <f t="shared" si="257"/>
        <v/>
      </c>
      <c r="AN375" s="143" t="str">
        <f t="shared" si="258"/>
        <v/>
      </c>
      <c r="AO375" s="252"/>
      <c r="AP375" s="66"/>
      <c r="AQ375" s="190">
        <f>+COUNTIF(F375:AJ375,"－")</f>
        <v>0</v>
      </c>
      <c r="AR375" s="190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90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90">
        <f>+COUNTIF(F377:AJ377,"－")</f>
        <v>0</v>
      </c>
      <c r="AR377" s="190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59">IF(D378="","",COUNT($F$362:$AJ$362)-AL378)</f>
        <v/>
      </c>
      <c r="AL378" s="32" t="str">
        <f t="shared" ref="AL378:AL380" si="260">IF(D378="","",AQ378+AR378)</f>
        <v/>
      </c>
      <c r="AM378" s="3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252"/>
      <c r="AP378" s="66"/>
      <c r="AQ378" s="190">
        <f>+COUNTIF(F378:AJ378,"－")</f>
        <v>0</v>
      </c>
      <c r="AR378" s="190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59"/>
        <v/>
      </c>
      <c r="AL379" s="32" t="str">
        <f t="shared" si="260"/>
        <v/>
      </c>
      <c r="AM379" s="32" t="str">
        <f t="shared" si="261"/>
        <v/>
      </c>
      <c r="AN379" s="143" t="str">
        <f t="shared" si="262"/>
        <v/>
      </c>
      <c r="AO379" s="252"/>
      <c r="AP379" s="66"/>
      <c r="AQ379" s="190">
        <f>+COUNTIF(F379:AJ379,"－")</f>
        <v>0</v>
      </c>
      <c r="AR379" s="190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59"/>
        <v/>
      </c>
      <c r="AL380" s="57" t="str">
        <f t="shared" si="260"/>
        <v/>
      </c>
      <c r="AM380" s="57" t="str">
        <f t="shared" si="261"/>
        <v/>
      </c>
      <c r="AN380" s="143" t="str">
        <f t="shared" si="262"/>
        <v/>
      </c>
      <c r="AO380" s="253"/>
      <c r="AP380" s="66"/>
      <c r="AQ380" s="190">
        <f>+COUNTIF(F380:AJ380,"－")</f>
        <v>0</v>
      </c>
      <c r="AR380" s="190">
        <f>+COUNTIF(F380:AJ380,"外")</f>
        <v>0</v>
      </c>
    </row>
    <row r="381" spans="2:44" ht="14.25" thickBot="1" x14ac:dyDescent="0.2">
      <c r="B381" s="27"/>
      <c r="C381" s="16"/>
      <c r="D381" s="102"/>
      <c r="E381" s="193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205"/>
      <c r="AN381" s="160" t="s">
        <v>54</v>
      </c>
      <c r="AO381" s="144" t="e">
        <f>IF(AO365&gt;=0.285,"OK","NG")</f>
        <v>#DIV/0!</v>
      </c>
      <c r="AQ381" s="205"/>
      <c r="AR381" s="205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195" t="e">
        <f>YEAR(F386)</f>
        <v>#VALUE!</v>
      </c>
      <c r="G383" s="195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63">F385+1</f>
        <v>#VALUE!</v>
      </c>
      <c r="H385" s="84" t="e">
        <f t="shared" si="263"/>
        <v>#VALUE!</v>
      </c>
      <c r="I385" s="84" t="e">
        <f t="shared" si="263"/>
        <v>#VALUE!</v>
      </c>
      <c r="J385" s="84" t="e">
        <f t="shared" si="263"/>
        <v>#VALUE!</v>
      </c>
      <c r="K385" s="84" t="e">
        <f t="shared" si="263"/>
        <v>#VALUE!</v>
      </c>
      <c r="L385" s="84" t="e">
        <f t="shared" si="263"/>
        <v>#VALUE!</v>
      </c>
      <c r="M385" s="84" t="e">
        <f t="shared" si="263"/>
        <v>#VALUE!</v>
      </c>
      <c r="N385" s="84" t="e">
        <f t="shared" si="263"/>
        <v>#VALUE!</v>
      </c>
      <c r="O385" s="84" t="e">
        <f t="shared" si="263"/>
        <v>#VALUE!</v>
      </c>
      <c r="P385" s="84" t="e">
        <f t="shared" si="263"/>
        <v>#VALUE!</v>
      </c>
      <c r="Q385" s="84" t="e">
        <f t="shared" si="263"/>
        <v>#VALUE!</v>
      </c>
      <c r="R385" s="84" t="e">
        <f t="shared" si="263"/>
        <v>#VALUE!</v>
      </c>
      <c r="S385" s="84" t="e">
        <f t="shared" si="263"/>
        <v>#VALUE!</v>
      </c>
      <c r="T385" s="84" t="e">
        <f t="shared" si="263"/>
        <v>#VALUE!</v>
      </c>
      <c r="U385" s="84" t="e">
        <f t="shared" si="263"/>
        <v>#VALUE!</v>
      </c>
      <c r="V385" s="84" t="e">
        <f t="shared" si="263"/>
        <v>#VALUE!</v>
      </c>
      <c r="W385" s="84" t="e">
        <f t="shared" si="263"/>
        <v>#VALUE!</v>
      </c>
      <c r="X385" s="84" t="e">
        <f t="shared" si="263"/>
        <v>#VALUE!</v>
      </c>
      <c r="Y385" s="84" t="e">
        <f t="shared" si="263"/>
        <v>#VALUE!</v>
      </c>
      <c r="Z385" s="84" t="e">
        <f t="shared" si="263"/>
        <v>#VALUE!</v>
      </c>
      <c r="AA385" s="84" t="e">
        <f t="shared" si="263"/>
        <v>#VALUE!</v>
      </c>
      <c r="AB385" s="84" t="e">
        <f t="shared" si="263"/>
        <v>#VALUE!</v>
      </c>
      <c r="AC385" s="84" t="e">
        <f t="shared" si="263"/>
        <v>#VALUE!</v>
      </c>
      <c r="AD385" s="84" t="e">
        <f t="shared" si="263"/>
        <v>#VALUE!</v>
      </c>
      <c r="AE385" s="84" t="e">
        <f t="shared" si="263"/>
        <v>#VALUE!</v>
      </c>
      <c r="AF385" s="84" t="e">
        <f t="shared" si="263"/>
        <v>#VALUE!</v>
      </c>
      <c r="AG385" s="84" t="e">
        <f t="shared" si="263"/>
        <v>#VALUE!</v>
      </c>
      <c r="AH385" s="84" t="e">
        <f t="shared" si="263"/>
        <v>#VALUE!</v>
      </c>
      <c r="AI385" s="84" t="e">
        <f t="shared" si="263"/>
        <v>#VALUE!</v>
      </c>
      <c r="AJ385" s="84" t="e">
        <f t="shared" si="263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64">IF(G385&gt;$F$7,"",IF(F386=EOMONTH(DATE($F383,$G383,1),0),"",IF(F386="","",F386+1)))</f>
        <v>#VALUE!</v>
      </c>
      <c r="H386" s="84" t="e">
        <f t="shared" si="264"/>
        <v>#VALUE!</v>
      </c>
      <c r="I386" s="84" t="e">
        <f t="shared" si="264"/>
        <v>#VALUE!</v>
      </c>
      <c r="J386" s="84" t="e">
        <f t="shared" si="264"/>
        <v>#VALUE!</v>
      </c>
      <c r="K386" s="84" t="e">
        <f t="shared" si="264"/>
        <v>#VALUE!</v>
      </c>
      <c r="L386" s="84" t="e">
        <f t="shared" si="264"/>
        <v>#VALUE!</v>
      </c>
      <c r="M386" s="84" t="e">
        <f t="shared" si="264"/>
        <v>#VALUE!</v>
      </c>
      <c r="N386" s="84" t="e">
        <f t="shared" si="264"/>
        <v>#VALUE!</v>
      </c>
      <c r="O386" s="84" t="e">
        <f t="shared" si="264"/>
        <v>#VALUE!</v>
      </c>
      <c r="P386" s="84" t="e">
        <f t="shared" si="264"/>
        <v>#VALUE!</v>
      </c>
      <c r="Q386" s="84" t="e">
        <f t="shared" si="264"/>
        <v>#VALUE!</v>
      </c>
      <c r="R386" s="84" t="e">
        <f t="shared" si="264"/>
        <v>#VALUE!</v>
      </c>
      <c r="S386" s="84" t="e">
        <f t="shared" si="264"/>
        <v>#VALUE!</v>
      </c>
      <c r="T386" s="84" t="e">
        <f t="shared" si="264"/>
        <v>#VALUE!</v>
      </c>
      <c r="U386" s="84" t="e">
        <f t="shared" si="264"/>
        <v>#VALUE!</v>
      </c>
      <c r="V386" s="84" t="e">
        <f t="shared" si="264"/>
        <v>#VALUE!</v>
      </c>
      <c r="W386" s="84" t="e">
        <f t="shared" si="264"/>
        <v>#VALUE!</v>
      </c>
      <c r="X386" s="84" t="e">
        <f t="shared" si="264"/>
        <v>#VALUE!</v>
      </c>
      <c r="Y386" s="84" t="e">
        <f t="shared" si="264"/>
        <v>#VALUE!</v>
      </c>
      <c r="Z386" s="84" t="e">
        <f t="shared" si="264"/>
        <v>#VALUE!</v>
      </c>
      <c r="AA386" s="84" t="e">
        <f t="shared" si="264"/>
        <v>#VALUE!</v>
      </c>
      <c r="AB386" s="84" t="e">
        <f t="shared" si="264"/>
        <v>#VALUE!</v>
      </c>
      <c r="AC386" s="84" t="e">
        <f t="shared" si="264"/>
        <v>#VALUE!</v>
      </c>
      <c r="AD386" s="84" t="e">
        <f t="shared" si="264"/>
        <v>#VALUE!</v>
      </c>
      <c r="AE386" s="84" t="e">
        <f t="shared" si="264"/>
        <v>#VALUE!</v>
      </c>
      <c r="AF386" s="84" t="e">
        <f t="shared" si="264"/>
        <v>#VALUE!</v>
      </c>
      <c r="AG386" s="84" t="e">
        <f t="shared" si="264"/>
        <v>#VALUE!</v>
      </c>
      <c r="AH386" s="84" t="e">
        <f t="shared" si="264"/>
        <v>#VALUE!</v>
      </c>
      <c r="AI386" s="84" t="e">
        <f t="shared" si="264"/>
        <v>#VALUE!</v>
      </c>
      <c r="AJ386" s="84" t="e">
        <f t="shared" si="264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65">IFERROR(TEXT(WEEKDAY(+G386),"aaa"),"")</f>
        <v/>
      </c>
      <c r="H387" s="85" t="str">
        <f t="shared" si="265"/>
        <v/>
      </c>
      <c r="I387" s="85" t="str">
        <f t="shared" si="265"/>
        <v/>
      </c>
      <c r="J387" s="85" t="str">
        <f t="shared" si="265"/>
        <v/>
      </c>
      <c r="K387" s="85" t="str">
        <f t="shared" si="265"/>
        <v/>
      </c>
      <c r="L387" s="85" t="str">
        <f t="shared" si="265"/>
        <v/>
      </c>
      <c r="M387" s="85" t="str">
        <f t="shared" si="265"/>
        <v/>
      </c>
      <c r="N387" s="85" t="str">
        <f t="shared" si="265"/>
        <v/>
      </c>
      <c r="O387" s="85" t="str">
        <f t="shared" si="265"/>
        <v/>
      </c>
      <c r="P387" s="85" t="str">
        <f t="shared" si="265"/>
        <v/>
      </c>
      <c r="Q387" s="85" t="str">
        <f t="shared" si="265"/>
        <v/>
      </c>
      <c r="R387" s="85" t="str">
        <f t="shared" si="265"/>
        <v/>
      </c>
      <c r="S387" s="85" t="str">
        <f t="shared" si="265"/>
        <v/>
      </c>
      <c r="T387" s="85" t="str">
        <f t="shared" si="265"/>
        <v/>
      </c>
      <c r="U387" s="85" t="str">
        <f t="shared" si="265"/>
        <v/>
      </c>
      <c r="V387" s="85" t="str">
        <f t="shared" si="265"/>
        <v/>
      </c>
      <c r="W387" s="85" t="str">
        <f t="shared" si="265"/>
        <v/>
      </c>
      <c r="X387" s="85" t="str">
        <f t="shared" si="265"/>
        <v/>
      </c>
      <c r="Y387" s="85" t="str">
        <f t="shared" si="265"/>
        <v/>
      </c>
      <c r="Z387" s="85" t="str">
        <f t="shared" si="265"/>
        <v/>
      </c>
      <c r="AA387" s="85" t="str">
        <f t="shared" si="265"/>
        <v/>
      </c>
      <c r="AB387" s="85" t="str">
        <f t="shared" si="265"/>
        <v/>
      </c>
      <c r="AC387" s="85" t="str">
        <f t="shared" si="265"/>
        <v/>
      </c>
      <c r="AD387" s="85" t="str">
        <f t="shared" si="265"/>
        <v/>
      </c>
      <c r="AE387" s="85" t="str">
        <f t="shared" si="265"/>
        <v/>
      </c>
      <c r="AF387" s="85" t="str">
        <f t="shared" si="265"/>
        <v/>
      </c>
      <c r="AG387" s="85" t="str">
        <f t="shared" si="265"/>
        <v/>
      </c>
      <c r="AH387" s="85" t="str">
        <f t="shared" si="265"/>
        <v/>
      </c>
      <c r="AI387" s="85" t="str">
        <f t="shared" si="265"/>
        <v/>
      </c>
      <c r="AJ387" s="85" t="str">
        <f t="shared" si="265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88" t="s">
        <v>37</v>
      </c>
      <c r="AO388" s="189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90">
        <f>+COUNTIF(F389:AJ389,"－")</f>
        <v>0</v>
      </c>
      <c r="AR389" s="190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66">IF(D390="","",COUNT($F$386:$AJ$386)-AL390)</f>
        <v>0</v>
      </c>
      <c r="AL390" s="32">
        <f t="shared" ref="AL390:AL394" si="267">IF(D390="","",AQ390+AR390)</f>
        <v>0</v>
      </c>
      <c r="AM390" s="3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252"/>
      <c r="AP390" s="66"/>
      <c r="AQ390" s="190">
        <f>+COUNTIF(F390:AJ390,"－")</f>
        <v>0</v>
      </c>
      <c r="AR390" s="190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66"/>
        <v>0</v>
      </c>
      <c r="AL391" s="32">
        <f t="shared" si="267"/>
        <v>0</v>
      </c>
      <c r="AM391" s="32">
        <f t="shared" si="268"/>
        <v>0</v>
      </c>
      <c r="AN391" s="143" t="str">
        <f t="shared" si="269"/>
        <v/>
      </c>
      <c r="AO391" s="252"/>
      <c r="AP391" s="66"/>
      <c r="AQ391" s="190">
        <f>+COUNTIF(F391:AJ391,"－")</f>
        <v>0</v>
      </c>
      <c r="AR391" s="190">
        <f t="shared" ref="AR391:AR394" si="270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92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66"/>
        <v>0</v>
      </c>
      <c r="AL392" s="32">
        <f t="shared" si="267"/>
        <v>0</v>
      </c>
      <c r="AM392" s="32">
        <f t="shared" si="268"/>
        <v>0</v>
      </c>
      <c r="AN392" s="143" t="str">
        <f t="shared" si="269"/>
        <v/>
      </c>
      <c r="AO392" s="252"/>
      <c r="AP392" s="66"/>
      <c r="AQ392" s="190">
        <f>+COUNTIF(F392:AJ392,"－")</f>
        <v>0</v>
      </c>
      <c r="AR392" s="190">
        <f t="shared" si="270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66"/>
        <v>0</v>
      </c>
      <c r="AL393" s="32">
        <f t="shared" si="267"/>
        <v>0</v>
      </c>
      <c r="AM393" s="32">
        <f t="shared" si="268"/>
        <v>0</v>
      </c>
      <c r="AN393" s="143" t="str">
        <f t="shared" si="269"/>
        <v/>
      </c>
      <c r="AO393" s="252"/>
      <c r="AP393" s="66"/>
      <c r="AQ393" s="190">
        <f t="shared" ref="AQ393:AQ394" si="271">+COUNTIF(F393:AJ393,"－")</f>
        <v>0</v>
      </c>
      <c r="AR393" s="190">
        <f t="shared" si="270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66"/>
        <v>0</v>
      </c>
      <c r="AL394" s="32">
        <f t="shared" si="267"/>
        <v>0</v>
      </c>
      <c r="AM394" s="57">
        <f t="shared" si="268"/>
        <v>0</v>
      </c>
      <c r="AN394" s="143" t="str">
        <f t="shared" si="269"/>
        <v/>
      </c>
      <c r="AO394" s="252"/>
      <c r="AP394" s="66"/>
      <c r="AQ394" s="190">
        <f t="shared" si="271"/>
        <v>0</v>
      </c>
      <c r="AR394" s="190">
        <f t="shared" si="270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43</v>
      </c>
      <c r="G395" s="48" t="s">
        <v>43</v>
      </c>
      <c r="H395" s="48" t="s">
        <v>43</v>
      </c>
      <c r="I395" s="48" t="s">
        <v>43</v>
      </c>
      <c r="J395" s="48" t="s">
        <v>43</v>
      </c>
      <c r="K395" s="48" t="s">
        <v>43</v>
      </c>
      <c r="L395" s="48" t="s">
        <v>43</v>
      </c>
      <c r="M395" s="48" t="s">
        <v>43</v>
      </c>
      <c r="N395" s="48" t="s">
        <v>43</v>
      </c>
      <c r="O395" s="48" t="s">
        <v>43</v>
      </c>
      <c r="P395" s="48" t="s">
        <v>43</v>
      </c>
      <c r="Q395" s="48" t="s">
        <v>43</v>
      </c>
      <c r="R395" s="48" t="s">
        <v>43</v>
      </c>
      <c r="S395" s="48" t="s">
        <v>43</v>
      </c>
      <c r="T395" s="48" t="s">
        <v>43</v>
      </c>
      <c r="U395" s="48" t="s">
        <v>43</v>
      </c>
      <c r="V395" s="48" t="s">
        <v>43</v>
      </c>
      <c r="W395" s="48" t="s">
        <v>43</v>
      </c>
      <c r="X395" s="48" t="s">
        <v>43</v>
      </c>
      <c r="Y395" s="48" t="s">
        <v>43</v>
      </c>
      <c r="Z395" s="48" t="s">
        <v>43</v>
      </c>
      <c r="AA395" s="48" t="s">
        <v>43</v>
      </c>
      <c r="AB395" s="48" t="s">
        <v>43</v>
      </c>
      <c r="AC395" s="48" t="s">
        <v>43</v>
      </c>
      <c r="AD395" s="48" t="s">
        <v>43</v>
      </c>
      <c r="AE395" s="48" t="s">
        <v>43</v>
      </c>
      <c r="AF395" s="48" t="s">
        <v>43</v>
      </c>
      <c r="AG395" s="48" t="s">
        <v>43</v>
      </c>
      <c r="AH395" s="48" t="s">
        <v>43</v>
      </c>
      <c r="AI395" s="48" t="s">
        <v>43</v>
      </c>
      <c r="AJ395" s="137" t="s">
        <v>43</v>
      </c>
      <c r="AK395" s="17"/>
      <c r="AL395" s="190"/>
      <c r="AM395" s="198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90">
        <f>+COUNTIF(F396:AJ396,"－")</f>
        <v>0</v>
      </c>
      <c r="AR396" s="190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72">IF(D397="","",COUNT($F$386:$AJ$386)-AL397)</f>
        <v>0</v>
      </c>
      <c r="AL397" s="32">
        <f t="shared" ref="AL397:AL399" si="273">IF(D397="","",AQ397+AR397)</f>
        <v>0</v>
      </c>
      <c r="AM397" s="3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252"/>
      <c r="AP397" s="66"/>
      <c r="AQ397" s="190">
        <f>+COUNTIF(F397:AJ397,"－")</f>
        <v>0</v>
      </c>
      <c r="AR397" s="190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72"/>
        <v/>
      </c>
      <c r="AL398" s="32" t="str">
        <f t="shared" si="273"/>
        <v/>
      </c>
      <c r="AM398" s="32" t="str">
        <f t="shared" si="274"/>
        <v/>
      </c>
      <c r="AN398" s="143" t="str">
        <f t="shared" si="275"/>
        <v/>
      </c>
      <c r="AO398" s="252"/>
      <c r="AP398" s="66"/>
      <c r="AQ398" s="190">
        <f>+COUNTIF(F398:AJ398,"－")</f>
        <v>0</v>
      </c>
      <c r="AR398" s="190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72"/>
        <v/>
      </c>
      <c r="AL399" s="32" t="str">
        <f t="shared" si="273"/>
        <v/>
      </c>
      <c r="AM399" s="32" t="str">
        <f t="shared" si="274"/>
        <v/>
      </c>
      <c r="AN399" s="143" t="str">
        <f t="shared" si="275"/>
        <v/>
      </c>
      <c r="AO399" s="252"/>
      <c r="AP399" s="66"/>
      <c r="AQ399" s="190">
        <f>+COUNTIF(F399:AJ399,"－")</f>
        <v>0</v>
      </c>
      <c r="AR399" s="190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90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90">
        <f>+COUNTIF(F401:AJ401,"－")</f>
        <v>0</v>
      </c>
      <c r="AR401" s="190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76">IF(D402="","",COUNT($F$386:$AJ$386)-AL402)</f>
        <v/>
      </c>
      <c r="AL402" s="32" t="str">
        <f t="shared" ref="AL402:AL404" si="277">IF(D402="","",AQ402+AR402)</f>
        <v/>
      </c>
      <c r="AM402" s="3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252"/>
      <c r="AP402" s="66"/>
      <c r="AQ402" s="190">
        <f>+COUNTIF(F402:AJ402,"－")</f>
        <v>0</v>
      </c>
      <c r="AR402" s="190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76"/>
        <v/>
      </c>
      <c r="AL403" s="32" t="str">
        <f t="shared" si="277"/>
        <v/>
      </c>
      <c r="AM403" s="32" t="str">
        <f t="shared" si="278"/>
        <v/>
      </c>
      <c r="AN403" s="143" t="str">
        <f t="shared" si="279"/>
        <v/>
      </c>
      <c r="AO403" s="252"/>
      <c r="AP403" s="66"/>
      <c r="AQ403" s="190">
        <f>+COUNTIF(F403:AJ403,"－")</f>
        <v>0</v>
      </c>
      <c r="AR403" s="190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76"/>
        <v/>
      </c>
      <c r="AL404" s="57" t="str">
        <f t="shared" si="277"/>
        <v/>
      </c>
      <c r="AM404" s="57" t="str">
        <f t="shared" si="278"/>
        <v/>
      </c>
      <c r="AN404" s="143" t="str">
        <f t="shared" si="279"/>
        <v/>
      </c>
      <c r="AO404" s="253"/>
      <c r="AP404" s="66"/>
      <c r="AQ404" s="190">
        <f>+COUNTIF(F404:AJ404,"－")</f>
        <v>0</v>
      </c>
      <c r="AR404" s="190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93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205"/>
      <c r="AM405" s="205"/>
      <c r="AN405" s="160" t="s">
        <v>54</v>
      </c>
      <c r="AO405" s="144" t="e">
        <f>IF(AO389&gt;=0.285,"OK","NG")</f>
        <v>#DIV/0!</v>
      </c>
      <c r="AP405" s="66"/>
      <c r="AQ405" s="205"/>
      <c r="AR405" s="205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195" t="e">
        <f>YEAR(F410)</f>
        <v>#VALUE!</v>
      </c>
      <c r="G407" s="195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0">F409+1</f>
        <v>#VALUE!</v>
      </c>
      <c r="H409" s="84" t="e">
        <f t="shared" si="280"/>
        <v>#VALUE!</v>
      </c>
      <c r="I409" s="84" t="e">
        <f t="shared" si="280"/>
        <v>#VALUE!</v>
      </c>
      <c r="J409" s="84" t="e">
        <f t="shared" si="280"/>
        <v>#VALUE!</v>
      </c>
      <c r="K409" s="84" t="e">
        <f t="shared" si="280"/>
        <v>#VALUE!</v>
      </c>
      <c r="L409" s="84" t="e">
        <f t="shared" si="280"/>
        <v>#VALUE!</v>
      </c>
      <c r="M409" s="84" t="e">
        <f t="shared" si="280"/>
        <v>#VALUE!</v>
      </c>
      <c r="N409" s="84" t="e">
        <f t="shared" si="280"/>
        <v>#VALUE!</v>
      </c>
      <c r="O409" s="84" t="e">
        <f t="shared" si="280"/>
        <v>#VALUE!</v>
      </c>
      <c r="P409" s="84" t="e">
        <f t="shared" si="280"/>
        <v>#VALUE!</v>
      </c>
      <c r="Q409" s="84" t="e">
        <f t="shared" si="280"/>
        <v>#VALUE!</v>
      </c>
      <c r="R409" s="84" t="e">
        <f t="shared" si="280"/>
        <v>#VALUE!</v>
      </c>
      <c r="S409" s="84" t="e">
        <f t="shared" si="280"/>
        <v>#VALUE!</v>
      </c>
      <c r="T409" s="84" t="e">
        <f t="shared" si="280"/>
        <v>#VALUE!</v>
      </c>
      <c r="U409" s="84" t="e">
        <f t="shared" si="280"/>
        <v>#VALUE!</v>
      </c>
      <c r="V409" s="84" t="e">
        <f t="shared" si="280"/>
        <v>#VALUE!</v>
      </c>
      <c r="W409" s="84" t="e">
        <f t="shared" si="280"/>
        <v>#VALUE!</v>
      </c>
      <c r="X409" s="84" t="e">
        <f t="shared" si="280"/>
        <v>#VALUE!</v>
      </c>
      <c r="Y409" s="84" t="e">
        <f t="shared" si="280"/>
        <v>#VALUE!</v>
      </c>
      <c r="Z409" s="84" t="e">
        <f t="shared" si="280"/>
        <v>#VALUE!</v>
      </c>
      <c r="AA409" s="84" t="e">
        <f t="shared" si="280"/>
        <v>#VALUE!</v>
      </c>
      <c r="AB409" s="84" t="e">
        <f t="shared" si="280"/>
        <v>#VALUE!</v>
      </c>
      <c r="AC409" s="84" t="e">
        <f t="shared" si="280"/>
        <v>#VALUE!</v>
      </c>
      <c r="AD409" s="84" t="e">
        <f t="shared" si="280"/>
        <v>#VALUE!</v>
      </c>
      <c r="AE409" s="84" t="e">
        <f t="shared" si="280"/>
        <v>#VALUE!</v>
      </c>
      <c r="AF409" s="84" t="e">
        <f t="shared" si="280"/>
        <v>#VALUE!</v>
      </c>
      <c r="AG409" s="84" t="e">
        <f t="shared" si="280"/>
        <v>#VALUE!</v>
      </c>
      <c r="AH409" s="84" t="e">
        <f t="shared" si="280"/>
        <v>#VALUE!</v>
      </c>
      <c r="AI409" s="84" t="e">
        <f t="shared" si="280"/>
        <v>#VALUE!</v>
      </c>
      <c r="AJ409" s="84" t="e">
        <f t="shared" si="280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81">IF(G409&gt;$F$7,"",IF(F410=EOMONTH(DATE($F407,$G407,1),0),"",IF(F410="","",F410+1)))</f>
        <v>#VALUE!</v>
      </c>
      <c r="H410" s="84" t="e">
        <f t="shared" si="281"/>
        <v>#VALUE!</v>
      </c>
      <c r="I410" s="84" t="e">
        <f t="shared" si="281"/>
        <v>#VALUE!</v>
      </c>
      <c r="J410" s="84" t="e">
        <f t="shared" si="281"/>
        <v>#VALUE!</v>
      </c>
      <c r="K410" s="84" t="e">
        <f t="shared" si="281"/>
        <v>#VALUE!</v>
      </c>
      <c r="L410" s="84" t="e">
        <f t="shared" si="281"/>
        <v>#VALUE!</v>
      </c>
      <c r="M410" s="84" t="e">
        <f t="shared" si="281"/>
        <v>#VALUE!</v>
      </c>
      <c r="N410" s="84" t="e">
        <f t="shared" si="281"/>
        <v>#VALUE!</v>
      </c>
      <c r="O410" s="84" t="e">
        <f t="shared" si="281"/>
        <v>#VALUE!</v>
      </c>
      <c r="P410" s="84" t="e">
        <f t="shared" si="281"/>
        <v>#VALUE!</v>
      </c>
      <c r="Q410" s="84" t="e">
        <f t="shared" si="281"/>
        <v>#VALUE!</v>
      </c>
      <c r="R410" s="84" t="e">
        <f t="shared" si="281"/>
        <v>#VALUE!</v>
      </c>
      <c r="S410" s="84" t="e">
        <f t="shared" si="281"/>
        <v>#VALUE!</v>
      </c>
      <c r="T410" s="84" t="e">
        <f t="shared" si="281"/>
        <v>#VALUE!</v>
      </c>
      <c r="U410" s="84" t="e">
        <f t="shared" si="281"/>
        <v>#VALUE!</v>
      </c>
      <c r="V410" s="84" t="e">
        <f t="shared" si="281"/>
        <v>#VALUE!</v>
      </c>
      <c r="W410" s="84" t="e">
        <f t="shared" si="281"/>
        <v>#VALUE!</v>
      </c>
      <c r="X410" s="84" t="e">
        <f t="shared" si="281"/>
        <v>#VALUE!</v>
      </c>
      <c r="Y410" s="84" t="e">
        <f t="shared" si="281"/>
        <v>#VALUE!</v>
      </c>
      <c r="Z410" s="84" t="e">
        <f t="shared" si="281"/>
        <v>#VALUE!</v>
      </c>
      <c r="AA410" s="84" t="e">
        <f t="shared" si="281"/>
        <v>#VALUE!</v>
      </c>
      <c r="AB410" s="84" t="e">
        <f t="shared" si="281"/>
        <v>#VALUE!</v>
      </c>
      <c r="AC410" s="84" t="e">
        <f t="shared" si="281"/>
        <v>#VALUE!</v>
      </c>
      <c r="AD410" s="84" t="e">
        <f t="shared" si="281"/>
        <v>#VALUE!</v>
      </c>
      <c r="AE410" s="84" t="e">
        <f t="shared" si="281"/>
        <v>#VALUE!</v>
      </c>
      <c r="AF410" s="84" t="e">
        <f t="shared" si="281"/>
        <v>#VALUE!</v>
      </c>
      <c r="AG410" s="84" t="e">
        <f t="shared" si="281"/>
        <v>#VALUE!</v>
      </c>
      <c r="AH410" s="84" t="e">
        <f t="shared" si="281"/>
        <v>#VALUE!</v>
      </c>
      <c r="AI410" s="84" t="e">
        <f t="shared" si="281"/>
        <v>#VALUE!</v>
      </c>
      <c r="AJ410" s="84" t="e">
        <f t="shared" si="281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82">IFERROR(TEXT(WEEKDAY(+G410),"aaa"),"")</f>
        <v/>
      </c>
      <c r="H411" s="85" t="str">
        <f t="shared" si="282"/>
        <v/>
      </c>
      <c r="I411" s="85" t="str">
        <f t="shared" si="282"/>
        <v/>
      </c>
      <c r="J411" s="85" t="str">
        <f t="shared" si="282"/>
        <v/>
      </c>
      <c r="K411" s="85" t="str">
        <f t="shared" si="282"/>
        <v/>
      </c>
      <c r="L411" s="85" t="str">
        <f t="shared" si="282"/>
        <v/>
      </c>
      <c r="M411" s="85" t="str">
        <f t="shared" si="282"/>
        <v/>
      </c>
      <c r="N411" s="85" t="str">
        <f t="shared" si="282"/>
        <v/>
      </c>
      <c r="O411" s="85" t="str">
        <f t="shared" si="282"/>
        <v/>
      </c>
      <c r="P411" s="85" t="str">
        <f t="shared" si="282"/>
        <v/>
      </c>
      <c r="Q411" s="85" t="str">
        <f t="shared" si="282"/>
        <v/>
      </c>
      <c r="R411" s="85" t="str">
        <f t="shared" si="282"/>
        <v/>
      </c>
      <c r="S411" s="85" t="str">
        <f t="shared" si="282"/>
        <v/>
      </c>
      <c r="T411" s="85" t="str">
        <f t="shared" si="282"/>
        <v/>
      </c>
      <c r="U411" s="85" t="str">
        <f t="shared" si="282"/>
        <v/>
      </c>
      <c r="V411" s="85" t="str">
        <f t="shared" si="282"/>
        <v/>
      </c>
      <c r="W411" s="85" t="str">
        <f t="shared" si="282"/>
        <v/>
      </c>
      <c r="X411" s="85" t="str">
        <f t="shared" si="282"/>
        <v/>
      </c>
      <c r="Y411" s="85" t="str">
        <f t="shared" si="282"/>
        <v/>
      </c>
      <c r="Z411" s="85" t="str">
        <f t="shared" si="282"/>
        <v/>
      </c>
      <c r="AA411" s="85" t="str">
        <f t="shared" si="282"/>
        <v/>
      </c>
      <c r="AB411" s="85" t="str">
        <f t="shared" si="282"/>
        <v/>
      </c>
      <c r="AC411" s="85" t="str">
        <f t="shared" si="282"/>
        <v/>
      </c>
      <c r="AD411" s="85" t="str">
        <f t="shared" si="282"/>
        <v/>
      </c>
      <c r="AE411" s="85" t="str">
        <f t="shared" si="282"/>
        <v/>
      </c>
      <c r="AF411" s="85" t="str">
        <f t="shared" si="282"/>
        <v/>
      </c>
      <c r="AG411" s="85" t="str">
        <f t="shared" si="282"/>
        <v/>
      </c>
      <c r="AH411" s="85" t="str">
        <f t="shared" si="282"/>
        <v/>
      </c>
      <c r="AI411" s="85" t="str">
        <f t="shared" si="282"/>
        <v/>
      </c>
      <c r="AJ411" s="85" t="str">
        <f t="shared" si="282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88" t="s">
        <v>37</v>
      </c>
      <c r="AO412" s="189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90">
        <f>+COUNTIF(F413:AJ413,"－")</f>
        <v>0</v>
      </c>
      <c r="AR413" s="190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83">IF(D414="","",COUNT($F$410:$AJ$410)-AL414)</f>
        <v>0</v>
      </c>
      <c r="AL414" s="32">
        <f t="shared" ref="AL414:AL418" si="284">IF(D414="","",AQ414+AR414)</f>
        <v>0</v>
      </c>
      <c r="AM414" s="3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252"/>
      <c r="AP414" s="66"/>
      <c r="AQ414" s="190">
        <f>+COUNTIF(F414:AJ414,"－")</f>
        <v>0</v>
      </c>
      <c r="AR414" s="190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83"/>
        <v>0</v>
      </c>
      <c r="AL415" s="32">
        <f t="shared" si="284"/>
        <v>0</v>
      </c>
      <c r="AM415" s="32">
        <f t="shared" si="285"/>
        <v>0</v>
      </c>
      <c r="AN415" s="143" t="str">
        <f t="shared" si="286"/>
        <v/>
      </c>
      <c r="AO415" s="252"/>
      <c r="AP415" s="66"/>
      <c r="AQ415" s="190">
        <f>+COUNTIF(F415:AJ415,"－")</f>
        <v>0</v>
      </c>
      <c r="AR415" s="190">
        <f t="shared" ref="AR415:AR418" si="287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92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83"/>
        <v>0</v>
      </c>
      <c r="AL416" s="32">
        <f t="shared" si="284"/>
        <v>0</v>
      </c>
      <c r="AM416" s="32">
        <f t="shared" si="285"/>
        <v>0</v>
      </c>
      <c r="AN416" s="143" t="str">
        <f t="shared" si="286"/>
        <v/>
      </c>
      <c r="AO416" s="252"/>
      <c r="AP416" s="66"/>
      <c r="AQ416" s="190">
        <f>+COUNTIF(F416:AJ416,"－")</f>
        <v>0</v>
      </c>
      <c r="AR416" s="190">
        <f t="shared" si="287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83"/>
        <v>0</v>
      </c>
      <c r="AL417" s="32">
        <f t="shared" si="284"/>
        <v>0</v>
      </c>
      <c r="AM417" s="32">
        <f t="shared" si="285"/>
        <v>0</v>
      </c>
      <c r="AN417" s="143" t="str">
        <f t="shared" si="286"/>
        <v/>
      </c>
      <c r="AO417" s="252"/>
      <c r="AP417" s="66"/>
      <c r="AQ417" s="190">
        <f t="shared" ref="AQ417:AQ418" si="288">+COUNTIF(F417:AJ417,"－")</f>
        <v>0</v>
      </c>
      <c r="AR417" s="190">
        <f t="shared" si="287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83"/>
        <v>0</v>
      </c>
      <c r="AL418" s="32">
        <f t="shared" si="284"/>
        <v>0</v>
      </c>
      <c r="AM418" s="57">
        <f t="shared" si="285"/>
        <v>0</v>
      </c>
      <c r="AN418" s="143" t="str">
        <f t="shared" si="286"/>
        <v/>
      </c>
      <c r="AO418" s="252"/>
      <c r="AP418" s="66"/>
      <c r="AQ418" s="190">
        <f t="shared" si="288"/>
        <v>0</v>
      </c>
      <c r="AR418" s="190">
        <f t="shared" si="287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43</v>
      </c>
      <c r="G419" s="48" t="s">
        <v>43</v>
      </c>
      <c r="H419" s="48" t="s">
        <v>43</v>
      </c>
      <c r="I419" s="48" t="s">
        <v>43</v>
      </c>
      <c r="J419" s="48" t="s">
        <v>43</v>
      </c>
      <c r="K419" s="48" t="s">
        <v>43</v>
      </c>
      <c r="L419" s="48" t="s">
        <v>43</v>
      </c>
      <c r="M419" s="48" t="s">
        <v>43</v>
      </c>
      <c r="N419" s="48" t="s">
        <v>43</v>
      </c>
      <c r="O419" s="48" t="s">
        <v>43</v>
      </c>
      <c r="P419" s="48" t="s">
        <v>43</v>
      </c>
      <c r="Q419" s="48" t="s">
        <v>43</v>
      </c>
      <c r="R419" s="48" t="s">
        <v>43</v>
      </c>
      <c r="S419" s="48" t="s">
        <v>43</v>
      </c>
      <c r="T419" s="48" t="s">
        <v>43</v>
      </c>
      <c r="U419" s="48" t="s">
        <v>43</v>
      </c>
      <c r="V419" s="48" t="s">
        <v>43</v>
      </c>
      <c r="W419" s="48" t="s">
        <v>43</v>
      </c>
      <c r="X419" s="48" t="s">
        <v>43</v>
      </c>
      <c r="Y419" s="48" t="s">
        <v>43</v>
      </c>
      <c r="Z419" s="48" t="s">
        <v>43</v>
      </c>
      <c r="AA419" s="48" t="s">
        <v>43</v>
      </c>
      <c r="AB419" s="48" t="s">
        <v>43</v>
      </c>
      <c r="AC419" s="48" t="s">
        <v>43</v>
      </c>
      <c r="AD419" s="48" t="s">
        <v>43</v>
      </c>
      <c r="AE419" s="48" t="s">
        <v>43</v>
      </c>
      <c r="AF419" s="48" t="s">
        <v>43</v>
      </c>
      <c r="AG419" s="48" t="s">
        <v>43</v>
      </c>
      <c r="AH419" s="48" t="s">
        <v>43</v>
      </c>
      <c r="AI419" s="48" t="s">
        <v>43</v>
      </c>
      <c r="AJ419" s="137" t="s">
        <v>43</v>
      </c>
      <c r="AK419" s="17"/>
      <c r="AL419" s="190"/>
      <c r="AM419" s="198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90">
        <f>+COUNTIF(F420:AJ420,"－")</f>
        <v>0</v>
      </c>
      <c r="AR420" s="190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89">IF(D421="","",COUNT($F$410:$AJ$410)-AL421)</f>
        <v>0</v>
      </c>
      <c r="AL421" s="32">
        <f t="shared" ref="AL421:AL423" si="290">IF(D421="","",AQ421+AR421)</f>
        <v>0</v>
      </c>
      <c r="AM421" s="3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252"/>
      <c r="AP421" s="66"/>
      <c r="AQ421" s="190">
        <f>+COUNTIF(F421:AJ421,"－")</f>
        <v>0</v>
      </c>
      <c r="AR421" s="190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89"/>
        <v/>
      </c>
      <c r="AL422" s="32" t="str">
        <f t="shared" si="290"/>
        <v/>
      </c>
      <c r="AM422" s="32" t="str">
        <f t="shared" si="291"/>
        <v/>
      </c>
      <c r="AN422" s="143" t="str">
        <f t="shared" si="292"/>
        <v/>
      </c>
      <c r="AO422" s="252"/>
      <c r="AP422" s="66"/>
      <c r="AQ422" s="190">
        <f>+COUNTIF(F422:AJ422,"－")</f>
        <v>0</v>
      </c>
      <c r="AR422" s="190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89"/>
        <v/>
      </c>
      <c r="AL423" s="32" t="str">
        <f t="shared" si="290"/>
        <v/>
      </c>
      <c r="AM423" s="32" t="str">
        <f t="shared" si="291"/>
        <v/>
      </c>
      <c r="AN423" s="143" t="str">
        <f t="shared" si="292"/>
        <v/>
      </c>
      <c r="AO423" s="252"/>
      <c r="AP423" s="66"/>
      <c r="AQ423" s="190">
        <f>+COUNTIF(F423:AJ423,"－")</f>
        <v>0</v>
      </c>
      <c r="AR423" s="190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90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90">
        <f>+COUNTIF(F425:AJ425,"－")</f>
        <v>0</v>
      </c>
      <c r="AR425" s="190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293">IF(D426="","",COUNT($F$410:$AJ$410)-AL426)</f>
        <v/>
      </c>
      <c r="AL426" s="32" t="str">
        <f t="shared" ref="AL426:AL428" si="294">IF(D426="","",AQ426+AR426)</f>
        <v/>
      </c>
      <c r="AM426" s="3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252"/>
      <c r="AP426" s="66"/>
      <c r="AQ426" s="190">
        <f>+COUNTIF(F426:AJ426,"－")</f>
        <v>0</v>
      </c>
      <c r="AR426" s="190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293"/>
        <v/>
      </c>
      <c r="AL427" s="32" t="str">
        <f t="shared" si="294"/>
        <v/>
      </c>
      <c r="AM427" s="32" t="str">
        <f t="shared" si="295"/>
        <v/>
      </c>
      <c r="AN427" s="143" t="str">
        <f t="shared" si="296"/>
        <v/>
      </c>
      <c r="AO427" s="252"/>
      <c r="AP427" s="66"/>
      <c r="AQ427" s="190">
        <f>+COUNTIF(F427:AJ427,"－")</f>
        <v>0</v>
      </c>
      <c r="AR427" s="190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293"/>
        <v/>
      </c>
      <c r="AL428" s="57" t="str">
        <f t="shared" si="294"/>
        <v/>
      </c>
      <c r="AM428" s="57" t="str">
        <f t="shared" si="295"/>
        <v/>
      </c>
      <c r="AN428" s="143" t="str">
        <f t="shared" si="296"/>
        <v/>
      </c>
      <c r="AO428" s="253"/>
      <c r="AP428" s="66"/>
      <c r="AQ428" s="190">
        <f>+COUNTIF(F428:AJ428,"－")</f>
        <v>0</v>
      </c>
      <c r="AR428" s="190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93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205"/>
      <c r="AM429" s="205"/>
      <c r="AN429" s="160" t="s">
        <v>54</v>
      </c>
      <c r="AO429" s="144" t="e">
        <f>IF(AO413&gt;=0.285,"OK","NG")</f>
        <v>#DIV/0!</v>
      </c>
      <c r="AP429" s="66"/>
      <c r="AQ429" s="205"/>
      <c r="AR429" s="205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195" t="e">
        <f>YEAR(F434)</f>
        <v>#VALUE!</v>
      </c>
      <c r="G431" s="195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297">F433+1</f>
        <v>#VALUE!</v>
      </c>
      <c r="H433" s="84" t="e">
        <f t="shared" si="297"/>
        <v>#VALUE!</v>
      </c>
      <c r="I433" s="84" t="e">
        <f t="shared" si="297"/>
        <v>#VALUE!</v>
      </c>
      <c r="J433" s="84" t="e">
        <f t="shared" si="297"/>
        <v>#VALUE!</v>
      </c>
      <c r="K433" s="84" t="e">
        <f t="shared" si="297"/>
        <v>#VALUE!</v>
      </c>
      <c r="L433" s="84" t="e">
        <f t="shared" si="297"/>
        <v>#VALUE!</v>
      </c>
      <c r="M433" s="84" t="e">
        <f t="shared" si="297"/>
        <v>#VALUE!</v>
      </c>
      <c r="N433" s="84" t="e">
        <f t="shared" si="297"/>
        <v>#VALUE!</v>
      </c>
      <c r="O433" s="84" t="e">
        <f t="shared" si="297"/>
        <v>#VALUE!</v>
      </c>
      <c r="P433" s="84" t="e">
        <f t="shared" si="297"/>
        <v>#VALUE!</v>
      </c>
      <c r="Q433" s="84" t="e">
        <f t="shared" si="297"/>
        <v>#VALUE!</v>
      </c>
      <c r="R433" s="84" t="e">
        <f t="shared" si="297"/>
        <v>#VALUE!</v>
      </c>
      <c r="S433" s="84" t="e">
        <f t="shared" si="297"/>
        <v>#VALUE!</v>
      </c>
      <c r="T433" s="84" t="e">
        <f t="shared" si="297"/>
        <v>#VALUE!</v>
      </c>
      <c r="U433" s="84" t="e">
        <f t="shared" si="297"/>
        <v>#VALUE!</v>
      </c>
      <c r="V433" s="84" t="e">
        <f t="shared" si="297"/>
        <v>#VALUE!</v>
      </c>
      <c r="W433" s="84" t="e">
        <f t="shared" si="297"/>
        <v>#VALUE!</v>
      </c>
      <c r="X433" s="84" t="e">
        <f t="shared" si="297"/>
        <v>#VALUE!</v>
      </c>
      <c r="Y433" s="84" t="e">
        <f t="shared" si="297"/>
        <v>#VALUE!</v>
      </c>
      <c r="Z433" s="84" t="e">
        <f t="shared" si="297"/>
        <v>#VALUE!</v>
      </c>
      <c r="AA433" s="84" t="e">
        <f t="shared" si="297"/>
        <v>#VALUE!</v>
      </c>
      <c r="AB433" s="84" t="e">
        <f t="shared" si="297"/>
        <v>#VALUE!</v>
      </c>
      <c r="AC433" s="84" t="e">
        <f t="shared" si="297"/>
        <v>#VALUE!</v>
      </c>
      <c r="AD433" s="84" t="e">
        <f t="shared" si="297"/>
        <v>#VALUE!</v>
      </c>
      <c r="AE433" s="84" t="e">
        <f t="shared" si="297"/>
        <v>#VALUE!</v>
      </c>
      <c r="AF433" s="84" t="e">
        <f t="shared" si="297"/>
        <v>#VALUE!</v>
      </c>
      <c r="AG433" s="84" t="e">
        <f t="shared" si="297"/>
        <v>#VALUE!</v>
      </c>
      <c r="AH433" s="84" t="e">
        <f t="shared" si="297"/>
        <v>#VALUE!</v>
      </c>
      <c r="AI433" s="84" t="e">
        <f t="shared" si="297"/>
        <v>#VALUE!</v>
      </c>
      <c r="AJ433" s="84" t="e">
        <f t="shared" si="297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298">IF(G433&gt;$F$7,"",IF(F434=EOMONTH(DATE($F431,$G431,1),0),"",IF(F434="","",F434+1)))</f>
        <v>#VALUE!</v>
      </c>
      <c r="H434" s="84" t="e">
        <f t="shared" si="298"/>
        <v>#VALUE!</v>
      </c>
      <c r="I434" s="84" t="e">
        <f t="shared" si="298"/>
        <v>#VALUE!</v>
      </c>
      <c r="J434" s="84" t="e">
        <f t="shared" si="298"/>
        <v>#VALUE!</v>
      </c>
      <c r="K434" s="84" t="e">
        <f t="shared" si="298"/>
        <v>#VALUE!</v>
      </c>
      <c r="L434" s="84" t="e">
        <f t="shared" si="298"/>
        <v>#VALUE!</v>
      </c>
      <c r="M434" s="84" t="e">
        <f t="shared" si="298"/>
        <v>#VALUE!</v>
      </c>
      <c r="N434" s="84" t="e">
        <f t="shared" si="298"/>
        <v>#VALUE!</v>
      </c>
      <c r="O434" s="84" t="e">
        <f t="shared" si="298"/>
        <v>#VALUE!</v>
      </c>
      <c r="P434" s="84" t="e">
        <f t="shared" si="298"/>
        <v>#VALUE!</v>
      </c>
      <c r="Q434" s="84" t="e">
        <f t="shared" si="298"/>
        <v>#VALUE!</v>
      </c>
      <c r="R434" s="84" t="e">
        <f t="shared" si="298"/>
        <v>#VALUE!</v>
      </c>
      <c r="S434" s="84" t="e">
        <f t="shared" si="298"/>
        <v>#VALUE!</v>
      </c>
      <c r="T434" s="84" t="e">
        <f t="shared" si="298"/>
        <v>#VALUE!</v>
      </c>
      <c r="U434" s="84" t="e">
        <f t="shared" si="298"/>
        <v>#VALUE!</v>
      </c>
      <c r="V434" s="84" t="e">
        <f t="shared" si="298"/>
        <v>#VALUE!</v>
      </c>
      <c r="W434" s="84" t="e">
        <f t="shared" si="298"/>
        <v>#VALUE!</v>
      </c>
      <c r="X434" s="84" t="e">
        <f t="shared" si="298"/>
        <v>#VALUE!</v>
      </c>
      <c r="Y434" s="84" t="e">
        <f t="shared" si="298"/>
        <v>#VALUE!</v>
      </c>
      <c r="Z434" s="84" t="e">
        <f t="shared" si="298"/>
        <v>#VALUE!</v>
      </c>
      <c r="AA434" s="84" t="e">
        <f t="shared" si="298"/>
        <v>#VALUE!</v>
      </c>
      <c r="AB434" s="84" t="e">
        <f t="shared" si="298"/>
        <v>#VALUE!</v>
      </c>
      <c r="AC434" s="84" t="e">
        <f t="shared" si="298"/>
        <v>#VALUE!</v>
      </c>
      <c r="AD434" s="84" t="e">
        <f t="shared" si="298"/>
        <v>#VALUE!</v>
      </c>
      <c r="AE434" s="84" t="e">
        <f t="shared" si="298"/>
        <v>#VALUE!</v>
      </c>
      <c r="AF434" s="84" t="e">
        <f t="shared" si="298"/>
        <v>#VALUE!</v>
      </c>
      <c r="AG434" s="84" t="e">
        <f t="shared" si="298"/>
        <v>#VALUE!</v>
      </c>
      <c r="AH434" s="84" t="e">
        <f t="shared" si="298"/>
        <v>#VALUE!</v>
      </c>
      <c r="AI434" s="84" t="e">
        <f t="shared" si="298"/>
        <v>#VALUE!</v>
      </c>
      <c r="AJ434" s="84" t="e">
        <f t="shared" si="298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299">IFERROR(TEXT(WEEKDAY(+G434),"aaa"),"")</f>
        <v/>
      </c>
      <c r="H435" s="85" t="str">
        <f t="shared" si="299"/>
        <v/>
      </c>
      <c r="I435" s="85" t="str">
        <f t="shared" si="299"/>
        <v/>
      </c>
      <c r="J435" s="85" t="str">
        <f t="shared" si="299"/>
        <v/>
      </c>
      <c r="K435" s="85" t="str">
        <f t="shared" si="299"/>
        <v/>
      </c>
      <c r="L435" s="85" t="str">
        <f t="shared" si="299"/>
        <v/>
      </c>
      <c r="M435" s="85" t="str">
        <f t="shared" si="299"/>
        <v/>
      </c>
      <c r="N435" s="85" t="str">
        <f t="shared" si="299"/>
        <v/>
      </c>
      <c r="O435" s="85" t="str">
        <f t="shared" si="299"/>
        <v/>
      </c>
      <c r="P435" s="85" t="str">
        <f t="shared" si="299"/>
        <v/>
      </c>
      <c r="Q435" s="85" t="str">
        <f t="shared" si="299"/>
        <v/>
      </c>
      <c r="R435" s="85" t="str">
        <f t="shared" si="299"/>
        <v/>
      </c>
      <c r="S435" s="85" t="str">
        <f t="shared" si="299"/>
        <v/>
      </c>
      <c r="T435" s="85" t="str">
        <f t="shared" si="299"/>
        <v/>
      </c>
      <c r="U435" s="85" t="str">
        <f t="shared" si="299"/>
        <v/>
      </c>
      <c r="V435" s="85" t="str">
        <f t="shared" si="299"/>
        <v/>
      </c>
      <c r="W435" s="85" t="str">
        <f t="shared" si="299"/>
        <v/>
      </c>
      <c r="X435" s="85" t="str">
        <f t="shared" si="299"/>
        <v/>
      </c>
      <c r="Y435" s="85" t="str">
        <f t="shared" si="299"/>
        <v/>
      </c>
      <c r="Z435" s="85" t="str">
        <f t="shared" si="299"/>
        <v/>
      </c>
      <c r="AA435" s="85" t="str">
        <f t="shared" si="299"/>
        <v/>
      </c>
      <c r="AB435" s="85" t="str">
        <f t="shared" si="299"/>
        <v/>
      </c>
      <c r="AC435" s="85" t="str">
        <f t="shared" si="299"/>
        <v/>
      </c>
      <c r="AD435" s="85" t="str">
        <f t="shared" si="299"/>
        <v/>
      </c>
      <c r="AE435" s="85" t="str">
        <f t="shared" si="299"/>
        <v/>
      </c>
      <c r="AF435" s="85" t="str">
        <f t="shared" si="299"/>
        <v/>
      </c>
      <c r="AG435" s="85" t="str">
        <f t="shared" si="299"/>
        <v/>
      </c>
      <c r="AH435" s="85" t="str">
        <f t="shared" si="299"/>
        <v/>
      </c>
      <c r="AI435" s="85" t="str">
        <f t="shared" si="299"/>
        <v/>
      </c>
      <c r="AJ435" s="85" t="str">
        <f t="shared" si="299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88" t="s">
        <v>37</v>
      </c>
      <c r="AO436" s="189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90">
        <f>+COUNTIF(F437:AJ437,"－")</f>
        <v>0</v>
      </c>
      <c r="AR437" s="190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0">IF(D438="","",COUNT($F$434:$AJ$434)-AL438)</f>
        <v>0</v>
      </c>
      <c r="AL438" s="32">
        <f t="shared" ref="AL438:AL442" si="301">IF(D438="","",AQ438+AR438)</f>
        <v>0</v>
      </c>
      <c r="AM438" s="3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252"/>
      <c r="AP438" s="66"/>
      <c r="AQ438" s="190">
        <f>+COUNTIF(F438:AJ438,"－")</f>
        <v>0</v>
      </c>
      <c r="AR438" s="190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0"/>
        <v>0</v>
      </c>
      <c r="AL439" s="32">
        <f t="shared" si="301"/>
        <v>0</v>
      </c>
      <c r="AM439" s="32">
        <f t="shared" si="302"/>
        <v>0</v>
      </c>
      <c r="AN439" s="143" t="str">
        <f t="shared" si="303"/>
        <v/>
      </c>
      <c r="AO439" s="252"/>
      <c r="AP439" s="66"/>
      <c r="AQ439" s="190">
        <f>+COUNTIF(F439:AJ439,"－")</f>
        <v>0</v>
      </c>
      <c r="AR439" s="190">
        <f t="shared" ref="AR439:AR442" si="304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92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0"/>
        <v>0</v>
      </c>
      <c r="AL440" s="32">
        <f t="shared" si="301"/>
        <v>0</v>
      </c>
      <c r="AM440" s="32">
        <f t="shared" si="302"/>
        <v>0</v>
      </c>
      <c r="AN440" s="143" t="str">
        <f t="shared" si="303"/>
        <v/>
      </c>
      <c r="AO440" s="252"/>
      <c r="AP440" s="66"/>
      <c r="AQ440" s="190">
        <f>+COUNTIF(F440:AJ440,"－")</f>
        <v>0</v>
      </c>
      <c r="AR440" s="190">
        <f t="shared" si="304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0"/>
        <v>0</v>
      </c>
      <c r="AL441" s="32">
        <f t="shared" si="301"/>
        <v>0</v>
      </c>
      <c r="AM441" s="32">
        <f t="shared" si="302"/>
        <v>0</v>
      </c>
      <c r="AN441" s="143" t="str">
        <f t="shared" si="303"/>
        <v/>
      </c>
      <c r="AO441" s="252"/>
      <c r="AP441" s="66"/>
      <c r="AQ441" s="190">
        <f t="shared" ref="AQ441:AQ442" si="305">+COUNTIF(F441:AJ441,"－")</f>
        <v>0</v>
      </c>
      <c r="AR441" s="190">
        <f t="shared" si="304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0"/>
        <v>0</v>
      </c>
      <c r="AL442" s="32">
        <f t="shared" si="301"/>
        <v>0</v>
      </c>
      <c r="AM442" s="57">
        <f t="shared" si="302"/>
        <v>0</v>
      </c>
      <c r="AN442" s="143" t="str">
        <f t="shared" si="303"/>
        <v/>
      </c>
      <c r="AO442" s="252"/>
      <c r="AP442" s="66"/>
      <c r="AQ442" s="190">
        <f t="shared" si="305"/>
        <v>0</v>
      </c>
      <c r="AR442" s="190">
        <f t="shared" si="304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43</v>
      </c>
      <c r="G443" s="48" t="s">
        <v>43</v>
      </c>
      <c r="H443" s="48" t="s">
        <v>43</v>
      </c>
      <c r="I443" s="48" t="s">
        <v>43</v>
      </c>
      <c r="J443" s="48" t="s">
        <v>43</v>
      </c>
      <c r="K443" s="48" t="s">
        <v>43</v>
      </c>
      <c r="L443" s="48" t="s">
        <v>43</v>
      </c>
      <c r="M443" s="48" t="s">
        <v>43</v>
      </c>
      <c r="N443" s="48" t="s">
        <v>43</v>
      </c>
      <c r="O443" s="48" t="s">
        <v>43</v>
      </c>
      <c r="P443" s="48" t="s">
        <v>43</v>
      </c>
      <c r="Q443" s="48" t="s">
        <v>43</v>
      </c>
      <c r="R443" s="48" t="s">
        <v>43</v>
      </c>
      <c r="S443" s="48" t="s">
        <v>43</v>
      </c>
      <c r="T443" s="48" t="s">
        <v>43</v>
      </c>
      <c r="U443" s="48" t="s">
        <v>43</v>
      </c>
      <c r="V443" s="48" t="s">
        <v>43</v>
      </c>
      <c r="W443" s="48" t="s">
        <v>43</v>
      </c>
      <c r="X443" s="48" t="s">
        <v>43</v>
      </c>
      <c r="Y443" s="48" t="s">
        <v>43</v>
      </c>
      <c r="Z443" s="48" t="s">
        <v>43</v>
      </c>
      <c r="AA443" s="48" t="s">
        <v>43</v>
      </c>
      <c r="AB443" s="48" t="s">
        <v>43</v>
      </c>
      <c r="AC443" s="48" t="s">
        <v>43</v>
      </c>
      <c r="AD443" s="48" t="s">
        <v>43</v>
      </c>
      <c r="AE443" s="48" t="s">
        <v>43</v>
      </c>
      <c r="AF443" s="48" t="s">
        <v>43</v>
      </c>
      <c r="AG443" s="48" t="s">
        <v>43</v>
      </c>
      <c r="AH443" s="48" t="s">
        <v>43</v>
      </c>
      <c r="AI443" s="48" t="s">
        <v>43</v>
      </c>
      <c r="AJ443" s="137" t="s">
        <v>43</v>
      </c>
      <c r="AK443" s="17"/>
      <c r="AL443" s="190"/>
      <c r="AM443" s="198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90">
        <f>+COUNTIF(F444:AJ444,"－")</f>
        <v>0</v>
      </c>
      <c r="AR444" s="190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06">IF(D445="","",COUNT($F$434:$AJ$434)-AL445)</f>
        <v>0</v>
      </c>
      <c r="AL445" s="32">
        <f t="shared" ref="AL445:AL447" si="307">IF(D445="","",AQ445+AR445)</f>
        <v>0</v>
      </c>
      <c r="AM445" s="3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252"/>
      <c r="AP445" s="66"/>
      <c r="AQ445" s="190">
        <f>+COUNTIF(F445:AJ445,"－")</f>
        <v>0</v>
      </c>
      <c r="AR445" s="190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06"/>
        <v/>
      </c>
      <c r="AL446" s="32" t="str">
        <f t="shared" si="307"/>
        <v/>
      </c>
      <c r="AM446" s="32" t="str">
        <f t="shared" si="308"/>
        <v/>
      </c>
      <c r="AN446" s="143" t="str">
        <f t="shared" si="309"/>
        <v/>
      </c>
      <c r="AO446" s="252"/>
      <c r="AP446" s="66"/>
      <c r="AQ446" s="190">
        <f>+COUNTIF(F446:AJ446,"－")</f>
        <v>0</v>
      </c>
      <c r="AR446" s="190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06"/>
        <v/>
      </c>
      <c r="AL447" s="32" t="str">
        <f t="shared" si="307"/>
        <v/>
      </c>
      <c r="AM447" s="32" t="str">
        <f t="shared" si="308"/>
        <v/>
      </c>
      <c r="AN447" s="143" t="str">
        <f t="shared" si="309"/>
        <v/>
      </c>
      <c r="AO447" s="252"/>
      <c r="AP447" s="66"/>
      <c r="AQ447" s="190">
        <f>+COUNTIF(F447:AJ447,"－")</f>
        <v>0</v>
      </c>
      <c r="AR447" s="190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90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90">
        <f>+COUNTIF(F449:AJ449,"－")</f>
        <v>0</v>
      </c>
      <c r="AR449" s="190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0">IF(D450="","",COUNT($F$434:$AJ$434)-AL450)</f>
        <v/>
      </c>
      <c r="AL450" s="32" t="str">
        <f t="shared" ref="AL450:AL452" si="311">IF(D450="","",AQ450+AR450)</f>
        <v/>
      </c>
      <c r="AM450" s="3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252"/>
      <c r="AP450" s="66"/>
      <c r="AQ450" s="190">
        <f>+COUNTIF(F450:AJ450,"－")</f>
        <v>0</v>
      </c>
      <c r="AR450" s="190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0"/>
        <v/>
      </c>
      <c r="AL451" s="32" t="str">
        <f t="shared" si="311"/>
        <v/>
      </c>
      <c r="AM451" s="32" t="str">
        <f t="shared" si="312"/>
        <v/>
      </c>
      <c r="AN451" s="143" t="str">
        <f t="shared" si="313"/>
        <v/>
      </c>
      <c r="AO451" s="252"/>
      <c r="AP451" s="66"/>
      <c r="AQ451" s="190">
        <f>+COUNTIF(F451:AJ451,"－")</f>
        <v>0</v>
      </c>
      <c r="AR451" s="190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0"/>
        <v/>
      </c>
      <c r="AL452" s="57" t="str">
        <f t="shared" si="311"/>
        <v/>
      </c>
      <c r="AM452" s="57" t="str">
        <f t="shared" si="312"/>
        <v/>
      </c>
      <c r="AN452" s="143" t="str">
        <f t="shared" si="313"/>
        <v/>
      </c>
      <c r="AO452" s="253"/>
      <c r="AP452" s="66"/>
      <c r="AQ452" s="190">
        <f>+COUNTIF(F452:AJ452,"－")</f>
        <v>0</v>
      </c>
      <c r="AR452" s="190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93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205"/>
      <c r="AM453" s="205"/>
      <c r="AN453" s="160" t="s">
        <v>54</v>
      </c>
      <c r="AO453" s="144" t="e">
        <f>IF(AO437&gt;=0.285,"OK","NG")</f>
        <v>#DIV/0!</v>
      </c>
      <c r="AP453" s="66"/>
      <c r="AQ453" s="205"/>
      <c r="AR453" s="205"/>
    </row>
    <row r="455" spans="2:44" hidden="1" x14ac:dyDescent="0.15">
      <c r="F455" s="195" t="e">
        <f>YEAR(F458)</f>
        <v>#VALUE!</v>
      </c>
      <c r="G455" s="195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14">F457+1</f>
        <v>#VALUE!</v>
      </c>
      <c r="H457" s="84" t="e">
        <f t="shared" si="314"/>
        <v>#VALUE!</v>
      </c>
      <c r="I457" s="84" t="e">
        <f t="shared" si="314"/>
        <v>#VALUE!</v>
      </c>
      <c r="J457" s="84" t="e">
        <f t="shared" si="314"/>
        <v>#VALUE!</v>
      </c>
      <c r="K457" s="84" t="e">
        <f t="shared" si="314"/>
        <v>#VALUE!</v>
      </c>
      <c r="L457" s="84" t="e">
        <f t="shared" si="314"/>
        <v>#VALUE!</v>
      </c>
      <c r="M457" s="84" t="e">
        <f t="shared" si="314"/>
        <v>#VALUE!</v>
      </c>
      <c r="N457" s="84" t="e">
        <f t="shared" si="314"/>
        <v>#VALUE!</v>
      </c>
      <c r="O457" s="84" t="e">
        <f t="shared" si="314"/>
        <v>#VALUE!</v>
      </c>
      <c r="P457" s="84" t="e">
        <f t="shared" si="314"/>
        <v>#VALUE!</v>
      </c>
      <c r="Q457" s="84" t="e">
        <f t="shared" si="314"/>
        <v>#VALUE!</v>
      </c>
      <c r="R457" s="84" t="e">
        <f t="shared" si="314"/>
        <v>#VALUE!</v>
      </c>
      <c r="S457" s="84" t="e">
        <f t="shared" si="314"/>
        <v>#VALUE!</v>
      </c>
      <c r="T457" s="84" t="e">
        <f t="shared" si="314"/>
        <v>#VALUE!</v>
      </c>
      <c r="U457" s="84" t="e">
        <f t="shared" si="314"/>
        <v>#VALUE!</v>
      </c>
      <c r="V457" s="84" t="e">
        <f t="shared" si="314"/>
        <v>#VALUE!</v>
      </c>
      <c r="W457" s="84" t="e">
        <f t="shared" si="314"/>
        <v>#VALUE!</v>
      </c>
      <c r="X457" s="84" t="e">
        <f t="shared" si="314"/>
        <v>#VALUE!</v>
      </c>
      <c r="Y457" s="84" t="e">
        <f t="shared" si="314"/>
        <v>#VALUE!</v>
      </c>
      <c r="Z457" s="84" t="e">
        <f t="shared" si="314"/>
        <v>#VALUE!</v>
      </c>
      <c r="AA457" s="84" t="e">
        <f t="shared" si="314"/>
        <v>#VALUE!</v>
      </c>
      <c r="AB457" s="84" t="e">
        <f t="shared" si="314"/>
        <v>#VALUE!</v>
      </c>
      <c r="AC457" s="84" t="e">
        <f t="shared" si="314"/>
        <v>#VALUE!</v>
      </c>
      <c r="AD457" s="84" t="e">
        <f t="shared" si="314"/>
        <v>#VALUE!</v>
      </c>
      <c r="AE457" s="84" t="e">
        <f t="shared" si="314"/>
        <v>#VALUE!</v>
      </c>
      <c r="AF457" s="84" t="e">
        <f t="shared" si="314"/>
        <v>#VALUE!</v>
      </c>
      <c r="AG457" s="84" t="e">
        <f t="shared" si="314"/>
        <v>#VALUE!</v>
      </c>
      <c r="AH457" s="84" t="e">
        <f t="shared" si="314"/>
        <v>#VALUE!</v>
      </c>
      <c r="AI457" s="84" t="e">
        <f t="shared" si="314"/>
        <v>#VALUE!</v>
      </c>
      <c r="AJ457" s="84" t="e">
        <f t="shared" si="314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15">IF(G457&gt;$F$7,"",IF(F458=EOMONTH(DATE($F455,$G455,1),0),"",IF(F458="","",F458+1)))</f>
        <v>#VALUE!</v>
      </c>
      <c r="H458" s="84" t="e">
        <f t="shared" si="315"/>
        <v>#VALUE!</v>
      </c>
      <c r="I458" s="84" t="e">
        <f t="shared" si="315"/>
        <v>#VALUE!</v>
      </c>
      <c r="J458" s="84" t="e">
        <f t="shared" si="315"/>
        <v>#VALUE!</v>
      </c>
      <c r="K458" s="84" t="e">
        <f t="shared" si="315"/>
        <v>#VALUE!</v>
      </c>
      <c r="L458" s="84" t="e">
        <f t="shared" si="315"/>
        <v>#VALUE!</v>
      </c>
      <c r="M458" s="84" t="e">
        <f t="shared" si="315"/>
        <v>#VALUE!</v>
      </c>
      <c r="N458" s="84" t="e">
        <f t="shared" si="315"/>
        <v>#VALUE!</v>
      </c>
      <c r="O458" s="84" t="e">
        <f t="shared" si="315"/>
        <v>#VALUE!</v>
      </c>
      <c r="P458" s="84" t="e">
        <f t="shared" si="315"/>
        <v>#VALUE!</v>
      </c>
      <c r="Q458" s="84" t="e">
        <f t="shared" si="315"/>
        <v>#VALUE!</v>
      </c>
      <c r="R458" s="84" t="e">
        <f t="shared" si="315"/>
        <v>#VALUE!</v>
      </c>
      <c r="S458" s="84" t="e">
        <f t="shared" si="315"/>
        <v>#VALUE!</v>
      </c>
      <c r="T458" s="84" t="e">
        <f t="shared" si="315"/>
        <v>#VALUE!</v>
      </c>
      <c r="U458" s="84" t="e">
        <f t="shared" si="315"/>
        <v>#VALUE!</v>
      </c>
      <c r="V458" s="84" t="e">
        <f t="shared" si="315"/>
        <v>#VALUE!</v>
      </c>
      <c r="W458" s="84" t="e">
        <f t="shared" si="315"/>
        <v>#VALUE!</v>
      </c>
      <c r="X458" s="84" t="e">
        <f t="shared" si="315"/>
        <v>#VALUE!</v>
      </c>
      <c r="Y458" s="84" t="e">
        <f t="shared" si="315"/>
        <v>#VALUE!</v>
      </c>
      <c r="Z458" s="84" t="e">
        <f t="shared" si="315"/>
        <v>#VALUE!</v>
      </c>
      <c r="AA458" s="84" t="e">
        <f t="shared" si="315"/>
        <v>#VALUE!</v>
      </c>
      <c r="AB458" s="84" t="e">
        <f t="shared" si="315"/>
        <v>#VALUE!</v>
      </c>
      <c r="AC458" s="84" t="e">
        <f t="shared" si="315"/>
        <v>#VALUE!</v>
      </c>
      <c r="AD458" s="84" t="e">
        <f t="shared" si="315"/>
        <v>#VALUE!</v>
      </c>
      <c r="AE458" s="84" t="e">
        <f t="shared" si="315"/>
        <v>#VALUE!</v>
      </c>
      <c r="AF458" s="84" t="e">
        <f t="shared" si="315"/>
        <v>#VALUE!</v>
      </c>
      <c r="AG458" s="84" t="e">
        <f t="shared" si="315"/>
        <v>#VALUE!</v>
      </c>
      <c r="AH458" s="84" t="e">
        <f t="shared" si="315"/>
        <v>#VALUE!</v>
      </c>
      <c r="AI458" s="84" t="e">
        <f t="shared" si="315"/>
        <v>#VALUE!</v>
      </c>
      <c r="AJ458" s="84" t="e">
        <f t="shared" si="315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16">IFERROR(TEXT(WEEKDAY(+G458),"aaa"),"")</f>
        <v/>
      </c>
      <c r="H459" s="85" t="str">
        <f t="shared" si="316"/>
        <v/>
      </c>
      <c r="I459" s="85" t="str">
        <f t="shared" si="316"/>
        <v/>
      </c>
      <c r="J459" s="85" t="str">
        <f t="shared" si="316"/>
        <v/>
      </c>
      <c r="K459" s="85" t="str">
        <f t="shared" si="316"/>
        <v/>
      </c>
      <c r="L459" s="85" t="str">
        <f t="shared" si="316"/>
        <v/>
      </c>
      <c r="M459" s="85" t="str">
        <f t="shared" si="316"/>
        <v/>
      </c>
      <c r="N459" s="85" t="str">
        <f t="shared" si="316"/>
        <v/>
      </c>
      <c r="O459" s="85" t="str">
        <f t="shared" si="316"/>
        <v/>
      </c>
      <c r="P459" s="85" t="str">
        <f t="shared" si="316"/>
        <v/>
      </c>
      <c r="Q459" s="85" t="str">
        <f t="shared" si="316"/>
        <v/>
      </c>
      <c r="R459" s="85" t="str">
        <f t="shared" si="316"/>
        <v/>
      </c>
      <c r="S459" s="85" t="str">
        <f t="shared" si="316"/>
        <v/>
      </c>
      <c r="T459" s="85" t="str">
        <f t="shared" si="316"/>
        <v/>
      </c>
      <c r="U459" s="85" t="str">
        <f t="shared" si="316"/>
        <v/>
      </c>
      <c r="V459" s="85" t="str">
        <f t="shared" si="316"/>
        <v/>
      </c>
      <c r="W459" s="85" t="str">
        <f t="shared" si="316"/>
        <v/>
      </c>
      <c r="X459" s="85" t="str">
        <f t="shared" si="316"/>
        <v/>
      </c>
      <c r="Y459" s="85" t="str">
        <f t="shared" si="316"/>
        <v/>
      </c>
      <c r="Z459" s="85" t="str">
        <f t="shared" si="316"/>
        <v/>
      </c>
      <c r="AA459" s="85" t="str">
        <f t="shared" si="316"/>
        <v/>
      </c>
      <c r="AB459" s="85" t="str">
        <f t="shared" si="316"/>
        <v/>
      </c>
      <c r="AC459" s="85" t="str">
        <f t="shared" si="316"/>
        <v/>
      </c>
      <c r="AD459" s="85" t="str">
        <f t="shared" si="316"/>
        <v/>
      </c>
      <c r="AE459" s="85" t="str">
        <f t="shared" si="316"/>
        <v/>
      </c>
      <c r="AF459" s="85" t="str">
        <f t="shared" si="316"/>
        <v/>
      </c>
      <c r="AG459" s="85" t="str">
        <f t="shared" si="316"/>
        <v/>
      </c>
      <c r="AH459" s="85" t="str">
        <f t="shared" si="316"/>
        <v/>
      </c>
      <c r="AI459" s="85" t="str">
        <f t="shared" si="316"/>
        <v/>
      </c>
      <c r="AJ459" s="85" t="str">
        <f t="shared" si="316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88" t="s">
        <v>37</v>
      </c>
      <c r="AO460" s="189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90">
        <f>+COUNTIF(F461:AJ461,"－")</f>
        <v>0</v>
      </c>
      <c r="AR461" s="190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17">IF(D462="","",COUNT($F$458:$AJ$458)-AL462)</f>
        <v>0</v>
      </c>
      <c r="AL462" s="32">
        <f t="shared" ref="AL462:AL466" si="318">IF(D462="","",AQ462+AR462)</f>
        <v>0</v>
      </c>
      <c r="AM462" s="3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252"/>
      <c r="AP462" s="66"/>
      <c r="AQ462" s="190">
        <f>+COUNTIF(F462:AJ462,"－")</f>
        <v>0</v>
      </c>
      <c r="AR462" s="190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17"/>
        <v>0</v>
      </c>
      <c r="AL463" s="32">
        <f t="shared" si="318"/>
        <v>0</v>
      </c>
      <c r="AM463" s="32">
        <f t="shared" si="319"/>
        <v>0</v>
      </c>
      <c r="AN463" s="143" t="str">
        <f t="shared" si="320"/>
        <v/>
      </c>
      <c r="AO463" s="252"/>
      <c r="AP463" s="66"/>
      <c r="AQ463" s="190">
        <f>+COUNTIF(F463:AJ463,"－")</f>
        <v>0</v>
      </c>
      <c r="AR463" s="190">
        <f t="shared" ref="AR463:AR466" si="321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92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17"/>
        <v>0</v>
      </c>
      <c r="AL464" s="32">
        <f t="shared" si="318"/>
        <v>0</v>
      </c>
      <c r="AM464" s="32">
        <f t="shared" si="319"/>
        <v>0</v>
      </c>
      <c r="AN464" s="143" t="str">
        <f t="shared" si="320"/>
        <v/>
      </c>
      <c r="AO464" s="252"/>
      <c r="AP464" s="66"/>
      <c r="AQ464" s="190">
        <f>+COUNTIF(F464:AJ464,"－")</f>
        <v>0</v>
      </c>
      <c r="AR464" s="190">
        <f t="shared" si="321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17"/>
        <v>0</v>
      </c>
      <c r="AL465" s="32">
        <f t="shared" si="318"/>
        <v>0</v>
      </c>
      <c r="AM465" s="32">
        <f t="shared" si="319"/>
        <v>0</v>
      </c>
      <c r="AN465" s="143" t="str">
        <f t="shared" si="320"/>
        <v/>
      </c>
      <c r="AO465" s="252"/>
      <c r="AP465" s="66"/>
      <c r="AQ465" s="190">
        <f t="shared" ref="AQ465:AQ466" si="322">+COUNTIF(F465:AJ465,"－")</f>
        <v>0</v>
      </c>
      <c r="AR465" s="190">
        <f t="shared" si="321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17"/>
        <v>0</v>
      </c>
      <c r="AL466" s="32">
        <f t="shared" si="318"/>
        <v>0</v>
      </c>
      <c r="AM466" s="57">
        <f t="shared" si="319"/>
        <v>0</v>
      </c>
      <c r="AN466" s="143" t="str">
        <f t="shared" si="320"/>
        <v/>
      </c>
      <c r="AO466" s="252"/>
      <c r="AP466" s="66"/>
      <c r="AQ466" s="190">
        <f t="shared" si="322"/>
        <v>0</v>
      </c>
      <c r="AR466" s="190">
        <f t="shared" si="321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43</v>
      </c>
      <c r="G467" s="48" t="s">
        <v>43</v>
      </c>
      <c r="H467" s="48" t="s">
        <v>43</v>
      </c>
      <c r="I467" s="48" t="s">
        <v>43</v>
      </c>
      <c r="J467" s="48" t="s">
        <v>43</v>
      </c>
      <c r="K467" s="48" t="s">
        <v>43</v>
      </c>
      <c r="L467" s="48" t="s">
        <v>43</v>
      </c>
      <c r="M467" s="48" t="s">
        <v>43</v>
      </c>
      <c r="N467" s="48" t="s">
        <v>43</v>
      </c>
      <c r="O467" s="48" t="s">
        <v>43</v>
      </c>
      <c r="P467" s="48" t="s">
        <v>43</v>
      </c>
      <c r="Q467" s="48" t="s">
        <v>43</v>
      </c>
      <c r="R467" s="48" t="s">
        <v>43</v>
      </c>
      <c r="S467" s="48" t="s">
        <v>43</v>
      </c>
      <c r="T467" s="48" t="s">
        <v>43</v>
      </c>
      <c r="U467" s="48" t="s">
        <v>43</v>
      </c>
      <c r="V467" s="48" t="s">
        <v>43</v>
      </c>
      <c r="W467" s="48" t="s">
        <v>43</v>
      </c>
      <c r="X467" s="48" t="s">
        <v>43</v>
      </c>
      <c r="Y467" s="48" t="s">
        <v>43</v>
      </c>
      <c r="Z467" s="48" t="s">
        <v>43</v>
      </c>
      <c r="AA467" s="48" t="s">
        <v>43</v>
      </c>
      <c r="AB467" s="48" t="s">
        <v>43</v>
      </c>
      <c r="AC467" s="48" t="s">
        <v>43</v>
      </c>
      <c r="AD467" s="48" t="s">
        <v>43</v>
      </c>
      <c r="AE467" s="48" t="s">
        <v>43</v>
      </c>
      <c r="AF467" s="48" t="s">
        <v>43</v>
      </c>
      <c r="AG467" s="48" t="s">
        <v>43</v>
      </c>
      <c r="AH467" s="48" t="s">
        <v>43</v>
      </c>
      <c r="AI467" s="48" t="s">
        <v>43</v>
      </c>
      <c r="AJ467" s="137" t="s">
        <v>43</v>
      </c>
      <c r="AK467" s="17"/>
      <c r="AL467" s="190"/>
      <c r="AM467" s="198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90">
        <f>+COUNTIF(F468:AJ468,"－")</f>
        <v>0</v>
      </c>
      <c r="AR468" s="190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23">IF(D469="","",COUNT($F$458:$AJ$458)-AL469)</f>
        <v>0</v>
      </c>
      <c r="AL469" s="32">
        <f t="shared" ref="AL469:AL471" si="324">IF(D469="","",AQ469+AR469)</f>
        <v>0</v>
      </c>
      <c r="AM469" s="3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252"/>
      <c r="AP469" s="66"/>
      <c r="AQ469" s="190">
        <f>+COUNTIF(F469:AJ469,"－")</f>
        <v>0</v>
      </c>
      <c r="AR469" s="190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23"/>
        <v/>
      </c>
      <c r="AL470" s="32" t="str">
        <f t="shared" si="324"/>
        <v/>
      </c>
      <c r="AM470" s="32" t="str">
        <f t="shared" si="325"/>
        <v/>
      </c>
      <c r="AN470" s="143" t="str">
        <f t="shared" si="326"/>
        <v/>
      </c>
      <c r="AO470" s="252"/>
      <c r="AP470" s="66"/>
      <c r="AQ470" s="190">
        <f>+COUNTIF(F470:AJ470,"－")</f>
        <v>0</v>
      </c>
      <c r="AR470" s="190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23"/>
        <v/>
      </c>
      <c r="AL471" s="32" t="str">
        <f t="shared" si="324"/>
        <v/>
      </c>
      <c r="AM471" s="32" t="str">
        <f t="shared" si="325"/>
        <v/>
      </c>
      <c r="AN471" s="143" t="str">
        <f t="shared" si="326"/>
        <v/>
      </c>
      <c r="AO471" s="252"/>
      <c r="AP471" s="66"/>
      <c r="AQ471" s="190">
        <f>+COUNTIF(F471:AJ471,"－")</f>
        <v>0</v>
      </c>
      <c r="AR471" s="190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90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90">
        <f>+COUNTIF(F473:AJ473,"－")</f>
        <v>0</v>
      </c>
      <c r="AR473" s="190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27">IF(D474="","",COUNT($F$458:$AJ$458)-AL474)</f>
        <v/>
      </c>
      <c r="AL474" s="32" t="str">
        <f t="shared" ref="AL474:AL476" si="328">IF(D474="","",AQ474+AR474)</f>
        <v/>
      </c>
      <c r="AM474" s="3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252"/>
      <c r="AP474" s="66"/>
      <c r="AQ474" s="190">
        <f>+COUNTIF(F474:AJ474,"－")</f>
        <v>0</v>
      </c>
      <c r="AR474" s="190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27"/>
        <v/>
      </c>
      <c r="AL475" s="32" t="str">
        <f t="shared" si="328"/>
        <v/>
      </c>
      <c r="AM475" s="32" t="str">
        <f t="shared" si="329"/>
        <v/>
      </c>
      <c r="AN475" s="143" t="str">
        <f t="shared" si="330"/>
        <v/>
      </c>
      <c r="AO475" s="252"/>
      <c r="AP475" s="66"/>
      <c r="AQ475" s="190">
        <f>+COUNTIF(F475:AJ475,"－")</f>
        <v>0</v>
      </c>
      <c r="AR475" s="190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27"/>
        <v/>
      </c>
      <c r="AL476" s="57" t="str">
        <f t="shared" si="328"/>
        <v/>
      </c>
      <c r="AM476" s="57" t="str">
        <f t="shared" si="329"/>
        <v/>
      </c>
      <c r="AN476" s="143" t="str">
        <f t="shared" si="330"/>
        <v/>
      </c>
      <c r="AO476" s="253"/>
      <c r="AP476" s="66"/>
      <c r="AQ476" s="190">
        <f>+COUNTIF(F476:AJ476,"－")</f>
        <v>0</v>
      </c>
      <c r="AR476" s="190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93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205"/>
      <c r="AM477" s="205"/>
      <c r="AN477" s="160" t="s">
        <v>54</v>
      </c>
      <c r="AO477" s="144" t="e">
        <f>IF(AO461&gt;=0.285,"OK","NG")</f>
        <v>#DIV/0!</v>
      </c>
      <c r="AP477" s="66"/>
      <c r="AQ477" s="205"/>
      <c r="AR477" s="205"/>
    </row>
    <row r="479" spans="2:44" hidden="1" x14ac:dyDescent="0.15">
      <c r="F479" s="195" t="e">
        <f>YEAR(F482)</f>
        <v>#VALUE!</v>
      </c>
      <c r="G479" s="195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31">F481+1</f>
        <v>#VALUE!</v>
      </c>
      <c r="H481" s="84" t="e">
        <f t="shared" si="331"/>
        <v>#VALUE!</v>
      </c>
      <c r="I481" s="84" t="e">
        <f t="shared" si="331"/>
        <v>#VALUE!</v>
      </c>
      <c r="J481" s="84" t="e">
        <f t="shared" si="331"/>
        <v>#VALUE!</v>
      </c>
      <c r="K481" s="84" t="e">
        <f t="shared" si="331"/>
        <v>#VALUE!</v>
      </c>
      <c r="L481" s="84" t="e">
        <f t="shared" si="331"/>
        <v>#VALUE!</v>
      </c>
      <c r="M481" s="84" t="e">
        <f t="shared" si="331"/>
        <v>#VALUE!</v>
      </c>
      <c r="N481" s="84" t="e">
        <f t="shared" si="331"/>
        <v>#VALUE!</v>
      </c>
      <c r="O481" s="84" t="e">
        <f t="shared" si="331"/>
        <v>#VALUE!</v>
      </c>
      <c r="P481" s="84" t="e">
        <f t="shared" si="331"/>
        <v>#VALUE!</v>
      </c>
      <c r="Q481" s="84" t="e">
        <f t="shared" si="331"/>
        <v>#VALUE!</v>
      </c>
      <c r="R481" s="84" t="e">
        <f t="shared" si="331"/>
        <v>#VALUE!</v>
      </c>
      <c r="S481" s="84" t="e">
        <f t="shared" si="331"/>
        <v>#VALUE!</v>
      </c>
      <c r="T481" s="84" t="e">
        <f t="shared" si="331"/>
        <v>#VALUE!</v>
      </c>
      <c r="U481" s="84" t="e">
        <f t="shared" si="331"/>
        <v>#VALUE!</v>
      </c>
      <c r="V481" s="84" t="e">
        <f t="shared" si="331"/>
        <v>#VALUE!</v>
      </c>
      <c r="W481" s="84" t="e">
        <f t="shared" si="331"/>
        <v>#VALUE!</v>
      </c>
      <c r="X481" s="84" t="e">
        <f t="shared" si="331"/>
        <v>#VALUE!</v>
      </c>
      <c r="Y481" s="84" t="e">
        <f t="shared" si="331"/>
        <v>#VALUE!</v>
      </c>
      <c r="Z481" s="84" t="e">
        <f t="shared" si="331"/>
        <v>#VALUE!</v>
      </c>
      <c r="AA481" s="84" t="e">
        <f t="shared" si="331"/>
        <v>#VALUE!</v>
      </c>
      <c r="AB481" s="84" t="e">
        <f t="shared" si="331"/>
        <v>#VALUE!</v>
      </c>
      <c r="AC481" s="84" t="e">
        <f t="shared" si="331"/>
        <v>#VALUE!</v>
      </c>
      <c r="AD481" s="84" t="e">
        <f t="shared" si="331"/>
        <v>#VALUE!</v>
      </c>
      <c r="AE481" s="84" t="e">
        <f t="shared" si="331"/>
        <v>#VALUE!</v>
      </c>
      <c r="AF481" s="84" t="e">
        <f t="shared" si="331"/>
        <v>#VALUE!</v>
      </c>
      <c r="AG481" s="84" t="e">
        <f t="shared" si="331"/>
        <v>#VALUE!</v>
      </c>
      <c r="AH481" s="84" t="e">
        <f t="shared" si="331"/>
        <v>#VALUE!</v>
      </c>
      <c r="AI481" s="84" t="e">
        <f t="shared" si="331"/>
        <v>#VALUE!</v>
      </c>
      <c r="AJ481" s="84" t="e">
        <f t="shared" si="331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32">IF(G481&gt;$F$7,"",IF(F482=EOMONTH(DATE($F479,$G479,1),0),"",IF(F482="","",F482+1)))</f>
        <v>#VALUE!</v>
      </c>
      <c r="H482" s="84" t="e">
        <f t="shared" si="332"/>
        <v>#VALUE!</v>
      </c>
      <c r="I482" s="84" t="e">
        <f t="shared" si="332"/>
        <v>#VALUE!</v>
      </c>
      <c r="J482" s="84" t="e">
        <f t="shared" si="332"/>
        <v>#VALUE!</v>
      </c>
      <c r="K482" s="84" t="e">
        <f t="shared" si="332"/>
        <v>#VALUE!</v>
      </c>
      <c r="L482" s="84" t="e">
        <f t="shared" si="332"/>
        <v>#VALUE!</v>
      </c>
      <c r="M482" s="84" t="e">
        <f t="shared" si="332"/>
        <v>#VALUE!</v>
      </c>
      <c r="N482" s="84" t="e">
        <f t="shared" si="332"/>
        <v>#VALUE!</v>
      </c>
      <c r="O482" s="84" t="e">
        <f t="shared" si="332"/>
        <v>#VALUE!</v>
      </c>
      <c r="P482" s="84" t="e">
        <f t="shared" si="332"/>
        <v>#VALUE!</v>
      </c>
      <c r="Q482" s="84" t="e">
        <f t="shared" si="332"/>
        <v>#VALUE!</v>
      </c>
      <c r="R482" s="84" t="e">
        <f t="shared" si="332"/>
        <v>#VALUE!</v>
      </c>
      <c r="S482" s="84" t="e">
        <f t="shared" si="332"/>
        <v>#VALUE!</v>
      </c>
      <c r="T482" s="84" t="e">
        <f t="shared" si="332"/>
        <v>#VALUE!</v>
      </c>
      <c r="U482" s="84" t="e">
        <f t="shared" si="332"/>
        <v>#VALUE!</v>
      </c>
      <c r="V482" s="84" t="e">
        <f t="shared" si="332"/>
        <v>#VALUE!</v>
      </c>
      <c r="W482" s="84" t="e">
        <f t="shared" si="332"/>
        <v>#VALUE!</v>
      </c>
      <c r="X482" s="84" t="e">
        <f t="shared" si="332"/>
        <v>#VALUE!</v>
      </c>
      <c r="Y482" s="84" t="e">
        <f t="shared" si="332"/>
        <v>#VALUE!</v>
      </c>
      <c r="Z482" s="84" t="e">
        <f t="shared" si="332"/>
        <v>#VALUE!</v>
      </c>
      <c r="AA482" s="84" t="e">
        <f t="shared" si="332"/>
        <v>#VALUE!</v>
      </c>
      <c r="AB482" s="84" t="e">
        <f t="shared" si="332"/>
        <v>#VALUE!</v>
      </c>
      <c r="AC482" s="84" t="e">
        <f t="shared" si="332"/>
        <v>#VALUE!</v>
      </c>
      <c r="AD482" s="84" t="e">
        <f t="shared" si="332"/>
        <v>#VALUE!</v>
      </c>
      <c r="AE482" s="84" t="e">
        <f t="shared" si="332"/>
        <v>#VALUE!</v>
      </c>
      <c r="AF482" s="84" t="e">
        <f t="shared" si="332"/>
        <v>#VALUE!</v>
      </c>
      <c r="AG482" s="84" t="e">
        <f t="shared" si="332"/>
        <v>#VALUE!</v>
      </c>
      <c r="AH482" s="84" t="e">
        <f t="shared" si="332"/>
        <v>#VALUE!</v>
      </c>
      <c r="AI482" s="84" t="e">
        <f t="shared" si="332"/>
        <v>#VALUE!</v>
      </c>
      <c r="AJ482" s="84" t="e">
        <f t="shared" si="332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33">IFERROR(TEXT(WEEKDAY(+G482),"aaa"),"")</f>
        <v/>
      </c>
      <c r="H483" s="85" t="str">
        <f t="shared" si="333"/>
        <v/>
      </c>
      <c r="I483" s="85" t="str">
        <f t="shared" si="333"/>
        <v/>
      </c>
      <c r="J483" s="85" t="str">
        <f t="shared" si="333"/>
        <v/>
      </c>
      <c r="K483" s="85" t="str">
        <f t="shared" si="333"/>
        <v/>
      </c>
      <c r="L483" s="85" t="str">
        <f t="shared" si="333"/>
        <v/>
      </c>
      <c r="M483" s="85" t="str">
        <f t="shared" si="333"/>
        <v/>
      </c>
      <c r="N483" s="85" t="str">
        <f t="shared" si="333"/>
        <v/>
      </c>
      <c r="O483" s="85" t="str">
        <f t="shared" si="333"/>
        <v/>
      </c>
      <c r="P483" s="85" t="str">
        <f t="shared" si="333"/>
        <v/>
      </c>
      <c r="Q483" s="85" t="str">
        <f t="shared" si="333"/>
        <v/>
      </c>
      <c r="R483" s="85" t="str">
        <f t="shared" si="333"/>
        <v/>
      </c>
      <c r="S483" s="85" t="str">
        <f t="shared" si="333"/>
        <v/>
      </c>
      <c r="T483" s="85" t="str">
        <f t="shared" si="333"/>
        <v/>
      </c>
      <c r="U483" s="85" t="str">
        <f t="shared" si="333"/>
        <v/>
      </c>
      <c r="V483" s="85" t="str">
        <f t="shared" si="333"/>
        <v/>
      </c>
      <c r="W483" s="85" t="str">
        <f t="shared" si="333"/>
        <v/>
      </c>
      <c r="X483" s="85" t="str">
        <f t="shared" si="333"/>
        <v/>
      </c>
      <c r="Y483" s="85" t="str">
        <f t="shared" si="333"/>
        <v/>
      </c>
      <c r="Z483" s="85" t="str">
        <f t="shared" si="333"/>
        <v/>
      </c>
      <c r="AA483" s="85" t="str">
        <f t="shared" si="333"/>
        <v/>
      </c>
      <c r="AB483" s="85" t="str">
        <f t="shared" si="333"/>
        <v/>
      </c>
      <c r="AC483" s="85" t="str">
        <f t="shared" si="333"/>
        <v/>
      </c>
      <c r="AD483" s="85" t="str">
        <f t="shared" si="333"/>
        <v/>
      </c>
      <c r="AE483" s="85" t="str">
        <f t="shared" si="333"/>
        <v/>
      </c>
      <c r="AF483" s="85" t="str">
        <f t="shared" si="333"/>
        <v/>
      </c>
      <c r="AG483" s="85" t="str">
        <f t="shared" si="333"/>
        <v/>
      </c>
      <c r="AH483" s="85" t="str">
        <f t="shared" si="333"/>
        <v/>
      </c>
      <c r="AI483" s="85" t="str">
        <f t="shared" si="333"/>
        <v/>
      </c>
      <c r="AJ483" s="85" t="str">
        <f t="shared" si="333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88" t="s">
        <v>37</v>
      </c>
      <c r="AO484" s="189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90">
        <f>+COUNTIF(F485:AJ485,"－")</f>
        <v>0</v>
      </c>
      <c r="AR485" s="190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34">IF(D486="","",COUNT($F$482:$AJ$482)-AL486)</f>
        <v>0</v>
      </c>
      <c r="AL486" s="32">
        <f t="shared" ref="AL486:AL490" si="335">IF(D486="","",AQ486+AR486)</f>
        <v>0</v>
      </c>
      <c r="AM486" s="3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252"/>
      <c r="AP486" s="66"/>
      <c r="AQ486" s="190">
        <f>+COUNTIF(F486:AJ486,"－")</f>
        <v>0</v>
      </c>
      <c r="AR486" s="190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34"/>
        <v>0</v>
      </c>
      <c r="AL487" s="32">
        <f t="shared" si="335"/>
        <v>0</v>
      </c>
      <c r="AM487" s="32">
        <f t="shared" si="336"/>
        <v>0</v>
      </c>
      <c r="AN487" s="143" t="str">
        <f t="shared" si="337"/>
        <v/>
      </c>
      <c r="AO487" s="252"/>
      <c r="AP487" s="66"/>
      <c r="AQ487" s="190">
        <f>+COUNTIF(F487:AJ487,"－")</f>
        <v>0</v>
      </c>
      <c r="AR487" s="190">
        <f t="shared" ref="AR487:AR490" si="338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92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34"/>
        <v>0</v>
      </c>
      <c r="AL488" s="32">
        <f t="shared" si="335"/>
        <v>0</v>
      </c>
      <c r="AM488" s="32">
        <f t="shared" si="336"/>
        <v>0</v>
      </c>
      <c r="AN488" s="143" t="str">
        <f t="shared" si="337"/>
        <v/>
      </c>
      <c r="AO488" s="252"/>
      <c r="AP488" s="66"/>
      <c r="AQ488" s="190">
        <f>+COUNTIF(F488:AJ488,"－")</f>
        <v>0</v>
      </c>
      <c r="AR488" s="190">
        <f t="shared" si="338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34"/>
        <v>0</v>
      </c>
      <c r="AL489" s="32">
        <f t="shared" si="335"/>
        <v>0</v>
      </c>
      <c r="AM489" s="32">
        <f t="shared" si="336"/>
        <v>0</v>
      </c>
      <c r="AN489" s="143" t="str">
        <f t="shared" si="337"/>
        <v/>
      </c>
      <c r="AO489" s="252"/>
      <c r="AP489" s="66"/>
      <c r="AQ489" s="190">
        <f t="shared" ref="AQ489:AQ490" si="339">+COUNTIF(F489:AJ489,"－")</f>
        <v>0</v>
      </c>
      <c r="AR489" s="190">
        <f t="shared" si="338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34"/>
        <v>0</v>
      </c>
      <c r="AL490" s="32">
        <f t="shared" si="335"/>
        <v>0</v>
      </c>
      <c r="AM490" s="57">
        <f t="shared" si="336"/>
        <v>0</v>
      </c>
      <c r="AN490" s="143" t="str">
        <f t="shared" si="337"/>
        <v/>
      </c>
      <c r="AO490" s="252"/>
      <c r="AP490" s="66"/>
      <c r="AQ490" s="190">
        <f t="shared" si="339"/>
        <v>0</v>
      </c>
      <c r="AR490" s="190">
        <f t="shared" si="338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43</v>
      </c>
      <c r="G491" s="48" t="s">
        <v>43</v>
      </c>
      <c r="H491" s="48" t="s">
        <v>43</v>
      </c>
      <c r="I491" s="48" t="s">
        <v>43</v>
      </c>
      <c r="J491" s="48" t="s">
        <v>43</v>
      </c>
      <c r="K491" s="48" t="s">
        <v>43</v>
      </c>
      <c r="L491" s="48" t="s">
        <v>43</v>
      </c>
      <c r="M491" s="48" t="s">
        <v>43</v>
      </c>
      <c r="N491" s="48" t="s">
        <v>43</v>
      </c>
      <c r="O491" s="48" t="s">
        <v>43</v>
      </c>
      <c r="P491" s="48" t="s">
        <v>43</v>
      </c>
      <c r="Q491" s="48" t="s">
        <v>43</v>
      </c>
      <c r="R491" s="48" t="s">
        <v>43</v>
      </c>
      <c r="S491" s="48" t="s">
        <v>43</v>
      </c>
      <c r="T491" s="48" t="s">
        <v>43</v>
      </c>
      <c r="U491" s="48" t="s">
        <v>43</v>
      </c>
      <c r="V491" s="48" t="s">
        <v>43</v>
      </c>
      <c r="W491" s="48" t="s">
        <v>43</v>
      </c>
      <c r="X491" s="48" t="s">
        <v>43</v>
      </c>
      <c r="Y491" s="48" t="s">
        <v>43</v>
      </c>
      <c r="Z491" s="48" t="s">
        <v>43</v>
      </c>
      <c r="AA491" s="48" t="s">
        <v>43</v>
      </c>
      <c r="AB491" s="48" t="s">
        <v>43</v>
      </c>
      <c r="AC491" s="48" t="s">
        <v>43</v>
      </c>
      <c r="AD491" s="48" t="s">
        <v>43</v>
      </c>
      <c r="AE491" s="48" t="s">
        <v>43</v>
      </c>
      <c r="AF491" s="48" t="s">
        <v>43</v>
      </c>
      <c r="AG491" s="48" t="s">
        <v>43</v>
      </c>
      <c r="AH491" s="48" t="s">
        <v>43</v>
      </c>
      <c r="AI491" s="48" t="s">
        <v>43</v>
      </c>
      <c r="AJ491" s="137" t="s">
        <v>43</v>
      </c>
      <c r="AK491" s="17"/>
      <c r="AL491" s="190"/>
      <c r="AM491" s="198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90">
        <f>+COUNTIF(F492:AJ492,"－")</f>
        <v>0</v>
      </c>
      <c r="AR492" s="190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0">IF(D493="","",COUNT($F$482:$AJ$482)-AL493)</f>
        <v>0</v>
      </c>
      <c r="AL493" s="32">
        <f t="shared" ref="AL493:AL495" si="341">IF(D493="","",AQ493+AR493)</f>
        <v>0</v>
      </c>
      <c r="AM493" s="3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252"/>
      <c r="AP493" s="66"/>
      <c r="AQ493" s="190">
        <f>+COUNTIF(F493:AJ493,"－")</f>
        <v>0</v>
      </c>
      <c r="AR493" s="190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0"/>
        <v/>
      </c>
      <c r="AL494" s="32" t="str">
        <f t="shared" si="341"/>
        <v/>
      </c>
      <c r="AM494" s="32" t="str">
        <f t="shared" si="342"/>
        <v/>
      </c>
      <c r="AN494" s="143" t="str">
        <f t="shared" si="343"/>
        <v/>
      </c>
      <c r="AO494" s="252"/>
      <c r="AP494" s="66"/>
      <c r="AQ494" s="190">
        <f>+COUNTIF(F494:AJ494,"－")</f>
        <v>0</v>
      </c>
      <c r="AR494" s="190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0"/>
        <v/>
      </c>
      <c r="AL495" s="32" t="str">
        <f t="shared" si="341"/>
        <v/>
      </c>
      <c r="AM495" s="32" t="str">
        <f t="shared" si="342"/>
        <v/>
      </c>
      <c r="AN495" s="143" t="str">
        <f t="shared" si="343"/>
        <v/>
      </c>
      <c r="AO495" s="252"/>
      <c r="AP495" s="66"/>
      <c r="AQ495" s="190">
        <f>+COUNTIF(F495:AJ495,"－")</f>
        <v>0</v>
      </c>
      <c r="AR495" s="190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90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90">
        <f>+COUNTIF(F497:AJ497,"－")</f>
        <v>0</v>
      </c>
      <c r="AR497" s="190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44">IF(D498="","",COUNT($F$482:$AJ$482)-AL498)</f>
        <v/>
      </c>
      <c r="AL498" s="32" t="str">
        <f t="shared" ref="AL498:AL500" si="345">IF(D498="","",AQ498+AR498)</f>
        <v/>
      </c>
      <c r="AM498" s="3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252"/>
      <c r="AP498" s="66"/>
      <c r="AQ498" s="190">
        <f>+COUNTIF(F498:AJ498,"－")</f>
        <v>0</v>
      </c>
      <c r="AR498" s="190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44"/>
        <v/>
      </c>
      <c r="AL499" s="32" t="str">
        <f t="shared" si="345"/>
        <v/>
      </c>
      <c r="AM499" s="32" t="str">
        <f t="shared" si="346"/>
        <v/>
      </c>
      <c r="AN499" s="143" t="str">
        <f t="shared" si="347"/>
        <v/>
      </c>
      <c r="AO499" s="252"/>
      <c r="AP499" s="66"/>
      <c r="AQ499" s="190">
        <f>+COUNTIF(F499:AJ499,"－")</f>
        <v>0</v>
      </c>
      <c r="AR499" s="190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44"/>
        <v/>
      </c>
      <c r="AL500" s="57" t="str">
        <f t="shared" si="345"/>
        <v/>
      </c>
      <c r="AM500" s="57" t="str">
        <f t="shared" si="346"/>
        <v/>
      </c>
      <c r="AN500" s="143" t="str">
        <f t="shared" si="347"/>
        <v/>
      </c>
      <c r="AO500" s="253"/>
      <c r="AP500" s="66"/>
      <c r="AQ500" s="190">
        <f>+COUNTIF(F500:AJ500,"－")</f>
        <v>0</v>
      </c>
      <c r="AR500" s="190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93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205"/>
      <c r="AM501" s="205"/>
      <c r="AN501" s="160" t="s">
        <v>54</v>
      </c>
      <c r="AO501" s="144" t="e">
        <f>IF(AO485&gt;=0.285,"OK","NG")</f>
        <v>#DIV/0!</v>
      </c>
      <c r="AP501" s="66"/>
      <c r="AQ501" s="205"/>
      <c r="AR501" s="205"/>
    </row>
    <row r="503" spans="2:44" hidden="1" x14ac:dyDescent="0.15">
      <c r="F503" s="195" t="e">
        <f>YEAR(F506)</f>
        <v>#VALUE!</v>
      </c>
      <c r="G503" s="195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48">F505+1</f>
        <v>#VALUE!</v>
      </c>
      <c r="H505" s="84" t="e">
        <f t="shared" si="348"/>
        <v>#VALUE!</v>
      </c>
      <c r="I505" s="84" t="e">
        <f t="shared" si="348"/>
        <v>#VALUE!</v>
      </c>
      <c r="J505" s="84" t="e">
        <f t="shared" si="348"/>
        <v>#VALUE!</v>
      </c>
      <c r="K505" s="84" t="e">
        <f t="shared" si="348"/>
        <v>#VALUE!</v>
      </c>
      <c r="L505" s="84" t="e">
        <f t="shared" si="348"/>
        <v>#VALUE!</v>
      </c>
      <c r="M505" s="84" t="e">
        <f t="shared" si="348"/>
        <v>#VALUE!</v>
      </c>
      <c r="N505" s="84" t="e">
        <f t="shared" si="348"/>
        <v>#VALUE!</v>
      </c>
      <c r="O505" s="84" t="e">
        <f t="shared" si="348"/>
        <v>#VALUE!</v>
      </c>
      <c r="P505" s="84" t="e">
        <f t="shared" si="348"/>
        <v>#VALUE!</v>
      </c>
      <c r="Q505" s="84" t="e">
        <f t="shared" si="348"/>
        <v>#VALUE!</v>
      </c>
      <c r="R505" s="84" t="e">
        <f t="shared" si="348"/>
        <v>#VALUE!</v>
      </c>
      <c r="S505" s="84" t="e">
        <f t="shared" si="348"/>
        <v>#VALUE!</v>
      </c>
      <c r="T505" s="84" t="e">
        <f t="shared" si="348"/>
        <v>#VALUE!</v>
      </c>
      <c r="U505" s="84" t="e">
        <f t="shared" si="348"/>
        <v>#VALUE!</v>
      </c>
      <c r="V505" s="84" t="e">
        <f t="shared" si="348"/>
        <v>#VALUE!</v>
      </c>
      <c r="W505" s="84" t="e">
        <f t="shared" si="348"/>
        <v>#VALUE!</v>
      </c>
      <c r="X505" s="84" t="e">
        <f t="shared" si="348"/>
        <v>#VALUE!</v>
      </c>
      <c r="Y505" s="84" t="e">
        <f t="shared" si="348"/>
        <v>#VALUE!</v>
      </c>
      <c r="Z505" s="84" t="e">
        <f t="shared" si="348"/>
        <v>#VALUE!</v>
      </c>
      <c r="AA505" s="84" t="e">
        <f t="shared" si="348"/>
        <v>#VALUE!</v>
      </c>
      <c r="AB505" s="84" t="e">
        <f t="shared" si="348"/>
        <v>#VALUE!</v>
      </c>
      <c r="AC505" s="84" t="e">
        <f t="shared" si="348"/>
        <v>#VALUE!</v>
      </c>
      <c r="AD505" s="84" t="e">
        <f t="shared" si="348"/>
        <v>#VALUE!</v>
      </c>
      <c r="AE505" s="84" t="e">
        <f t="shared" si="348"/>
        <v>#VALUE!</v>
      </c>
      <c r="AF505" s="84" t="e">
        <f t="shared" si="348"/>
        <v>#VALUE!</v>
      </c>
      <c r="AG505" s="84" t="e">
        <f t="shared" si="348"/>
        <v>#VALUE!</v>
      </c>
      <c r="AH505" s="84" t="e">
        <f t="shared" si="348"/>
        <v>#VALUE!</v>
      </c>
      <c r="AI505" s="84" t="e">
        <f t="shared" si="348"/>
        <v>#VALUE!</v>
      </c>
      <c r="AJ505" s="84" t="e">
        <f t="shared" si="348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49">IF(G505&gt;$F$7,"",IF(F506=EOMONTH(DATE($F503,$G503,1),0),"",IF(F506="","",F506+1)))</f>
        <v>#VALUE!</v>
      </c>
      <c r="H506" s="84" t="e">
        <f t="shared" si="349"/>
        <v>#VALUE!</v>
      </c>
      <c r="I506" s="84" t="e">
        <f t="shared" si="349"/>
        <v>#VALUE!</v>
      </c>
      <c r="J506" s="84" t="e">
        <f t="shared" si="349"/>
        <v>#VALUE!</v>
      </c>
      <c r="K506" s="84" t="e">
        <f t="shared" si="349"/>
        <v>#VALUE!</v>
      </c>
      <c r="L506" s="84" t="e">
        <f t="shared" si="349"/>
        <v>#VALUE!</v>
      </c>
      <c r="M506" s="84" t="e">
        <f t="shared" si="349"/>
        <v>#VALUE!</v>
      </c>
      <c r="N506" s="84" t="e">
        <f t="shared" si="349"/>
        <v>#VALUE!</v>
      </c>
      <c r="O506" s="84" t="e">
        <f t="shared" si="349"/>
        <v>#VALUE!</v>
      </c>
      <c r="P506" s="84" t="e">
        <f t="shared" si="349"/>
        <v>#VALUE!</v>
      </c>
      <c r="Q506" s="84" t="e">
        <f t="shared" si="349"/>
        <v>#VALUE!</v>
      </c>
      <c r="R506" s="84" t="e">
        <f t="shared" si="349"/>
        <v>#VALUE!</v>
      </c>
      <c r="S506" s="84" t="e">
        <f t="shared" si="349"/>
        <v>#VALUE!</v>
      </c>
      <c r="T506" s="84" t="e">
        <f t="shared" si="349"/>
        <v>#VALUE!</v>
      </c>
      <c r="U506" s="84" t="e">
        <f t="shared" si="349"/>
        <v>#VALUE!</v>
      </c>
      <c r="V506" s="84" t="e">
        <f t="shared" si="349"/>
        <v>#VALUE!</v>
      </c>
      <c r="W506" s="84" t="e">
        <f t="shared" si="349"/>
        <v>#VALUE!</v>
      </c>
      <c r="X506" s="84" t="e">
        <f t="shared" si="349"/>
        <v>#VALUE!</v>
      </c>
      <c r="Y506" s="84" t="e">
        <f t="shared" si="349"/>
        <v>#VALUE!</v>
      </c>
      <c r="Z506" s="84" t="e">
        <f t="shared" si="349"/>
        <v>#VALUE!</v>
      </c>
      <c r="AA506" s="84" t="e">
        <f t="shared" si="349"/>
        <v>#VALUE!</v>
      </c>
      <c r="AB506" s="84" t="e">
        <f t="shared" si="349"/>
        <v>#VALUE!</v>
      </c>
      <c r="AC506" s="84" t="e">
        <f t="shared" si="349"/>
        <v>#VALUE!</v>
      </c>
      <c r="AD506" s="84" t="e">
        <f t="shared" si="349"/>
        <v>#VALUE!</v>
      </c>
      <c r="AE506" s="84" t="e">
        <f t="shared" si="349"/>
        <v>#VALUE!</v>
      </c>
      <c r="AF506" s="84" t="e">
        <f t="shared" si="349"/>
        <v>#VALUE!</v>
      </c>
      <c r="AG506" s="84" t="e">
        <f t="shared" si="349"/>
        <v>#VALUE!</v>
      </c>
      <c r="AH506" s="84" t="e">
        <f t="shared" si="349"/>
        <v>#VALUE!</v>
      </c>
      <c r="AI506" s="84" t="e">
        <f t="shared" si="349"/>
        <v>#VALUE!</v>
      </c>
      <c r="AJ506" s="84" t="e">
        <f t="shared" si="349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0">IFERROR(TEXT(WEEKDAY(+G506),"aaa"),"")</f>
        <v/>
      </c>
      <c r="H507" s="85" t="str">
        <f t="shared" si="350"/>
        <v/>
      </c>
      <c r="I507" s="85" t="str">
        <f t="shared" si="350"/>
        <v/>
      </c>
      <c r="J507" s="85" t="str">
        <f t="shared" si="350"/>
        <v/>
      </c>
      <c r="K507" s="85" t="str">
        <f t="shared" si="350"/>
        <v/>
      </c>
      <c r="L507" s="85" t="str">
        <f t="shared" si="350"/>
        <v/>
      </c>
      <c r="M507" s="85" t="str">
        <f t="shared" si="350"/>
        <v/>
      </c>
      <c r="N507" s="85" t="str">
        <f t="shared" si="350"/>
        <v/>
      </c>
      <c r="O507" s="85" t="str">
        <f t="shared" si="350"/>
        <v/>
      </c>
      <c r="P507" s="85" t="str">
        <f t="shared" si="350"/>
        <v/>
      </c>
      <c r="Q507" s="85" t="str">
        <f t="shared" si="350"/>
        <v/>
      </c>
      <c r="R507" s="85" t="str">
        <f t="shared" si="350"/>
        <v/>
      </c>
      <c r="S507" s="85" t="str">
        <f t="shared" si="350"/>
        <v/>
      </c>
      <c r="T507" s="85" t="str">
        <f t="shared" si="350"/>
        <v/>
      </c>
      <c r="U507" s="85" t="str">
        <f t="shared" si="350"/>
        <v/>
      </c>
      <c r="V507" s="85" t="str">
        <f t="shared" si="350"/>
        <v/>
      </c>
      <c r="W507" s="85" t="str">
        <f t="shared" si="350"/>
        <v/>
      </c>
      <c r="X507" s="85" t="str">
        <f t="shared" si="350"/>
        <v/>
      </c>
      <c r="Y507" s="85" t="str">
        <f t="shared" si="350"/>
        <v/>
      </c>
      <c r="Z507" s="85" t="str">
        <f t="shared" si="350"/>
        <v/>
      </c>
      <c r="AA507" s="85" t="str">
        <f t="shared" si="350"/>
        <v/>
      </c>
      <c r="AB507" s="85" t="str">
        <f t="shared" si="350"/>
        <v/>
      </c>
      <c r="AC507" s="85" t="str">
        <f t="shared" si="350"/>
        <v/>
      </c>
      <c r="AD507" s="85" t="str">
        <f t="shared" si="350"/>
        <v/>
      </c>
      <c r="AE507" s="85" t="str">
        <f t="shared" si="350"/>
        <v/>
      </c>
      <c r="AF507" s="85" t="str">
        <f t="shared" si="350"/>
        <v/>
      </c>
      <c r="AG507" s="85" t="str">
        <f t="shared" si="350"/>
        <v/>
      </c>
      <c r="AH507" s="85" t="str">
        <f t="shared" si="350"/>
        <v/>
      </c>
      <c r="AI507" s="85" t="str">
        <f t="shared" si="350"/>
        <v/>
      </c>
      <c r="AJ507" s="85" t="str">
        <f t="shared" si="350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88" t="s">
        <v>37</v>
      </c>
      <c r="AO508" s="189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90">
        <f>+COUNTIF(F509:AJ509,"－")</f>
        <v>0</v>
      </c>
      <c r="AR509" s="190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51">IF(D510="","",COUNT($F$506:$AJ$506)-AL510)</f>
        <v>0</v>
      </c>
      <c r="AL510" s="32">
        <f t="shared" ref="AL510:AL514" si="352">IF(D510="","",AQ510+AR510)</f>
        <v>0</v>
      </c>
      <c r="AM510" s="3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252"/>
      <c r="AP510" s="66"/>
      <c r="AQ510" s="190">
        <f>+COUNTIF(F510:AJ510,"－")</f>
        <v>0</v>
      </c>
      <c r="AR510" s="190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51"/>
        <v>0</v>
      </c>
      <c r="AL511" s="32">
        <f t="shared" si="352"/>
        <v>0</v>
      </c>
      <c r="AM511" s="32">
        <f t="shared" si="353"/>
        <v>0</v>
      </c>
      <c r="AN511" s="143" t="str">
        <f t="shared" si="354"/>
        <v/>
      </c>
      <c r="AO511" s="252"/>
      <c r="AP511" s="66"/>
      <c r="AQ511" s="190">
        <f>+COUNTIF(F511:AJ511,"－")</f>
        <v>0</v>
      </c>
      <c r="AR511" s="190">
        <f t="shared" ref="AR511:AR514" si="355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92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51"/>
        <v>0</v>
      </c>
      <c r="AL512" s="32">
        <f t="shared" si="352"/>
        <v>0</v>
      </c>
      <c r="AM512" s="32">
        <f t="shared" si="353"/>
        <v>0</v>
      </c>
      <c r="AN512" s="143" t="str">
        <f t="shared" si="354"/>
        <v/>
      </c>
      <c r="AO512" s="252"/>
      <c r="AP512" s="66"/>
      <c r="AQ512" s="190">
        <f>+COUNTIF(F512:AJ512,"－")</f>
        <v>0</v>
      </c>
      <c r="AR512" s="190">
        <f t="shared" si="355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51"/>
        <v>0</v>
      </c>
      <c r="AL513" s="32">
        <f t="shared" si="352"/>
        <v>0</v>
      </c>
      <c r="AM513" s="32">
        <f t="shared" si="353"/>
        <v>0</v>
      </c>
      <c r="AN513" s="143" t="str">
        <f t="shared" si="354"/>
        <v/>
      </c>
      <c r="AO513" s="252"/>
      <c r="AP513" s="66"/>
      <c r="AQ513" s="190">
        <f t="shared" ref="AQ513:AQ514" si="356">+COUNTIF(F513:AJ513,"－")</f>
        <v>0</v>
      </c>
      <c r="AR513" s="190">
        <f t="shared" si="355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51"/>
        <v>0</v>
      </c>
      <c r="AL514" s="32">
        <f t="shared" si="352"/>
        <v>0</v>
      </c>
      <c r="AM514" s="57">
        <f t="shared" si="353"/>
        <v>0</v>
      </c>
      <c r="AN514" s="143" t="str">
        <f t="shared" si="354"/>
        <v/>
      </c>
      <c r="AO514" s="252"/>
      <c r="AP514" s="66"/>
      <c r="AQ514" s="190">
        <f t="shared" si="356"/>
        <v>0</v>
      </c>
      <c r="AR514" s="190">
        <f t="shared" si="355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43</v>
      </c>
      <c r="G515" s="48" t="s">
        <v>43</v>
      </c>
      <c r="H515" s="48" t="s">
        <v>43</v>
      </c>
      <c r="I515" s="48" t="s">
        <v>43</v>
      </c>
      <c r="J515" s="48" t="s">
        <v>43</v>
      </c>
      <c r="K515" s="48" t="s">
        <v>43</v>
      </c>
      <c r="L515" s="48" t="s">
        <v>43</v>
      </c>
      <c r="M515" s="48" t="s">
        <v>43</v>
      </c>
      <c r="N515" s="48" t="s">
        <v>43</v>
      </c>
      <c r="O515" s="48" t="s">
        <v>43</v>
      </c>
      <c r="P515" s="48" t="s">
        <v>43</v>
      </c>
      <c r="Q515" s="48" t="s">
        <v>43</v>
      </c>
      <c r="R515" s="48" t="s">
        <v>43</v>
      </c>
      <c r="S515" s="48" t="s">
        <v>43</v>
      </c>
      <c r="T515" s="48" t="s">
        <v>43</v>
      </c>
      <c r="U515" s="48" t="s">
        <v>43</v>
      </c>
      <c r="V515" s="48" t="s">
        <v>43</v>
      </c>
      <c r="W515" s="48" t="s">
        <v>43</v>
      </c>
      <c r="X515" s="48" t="s">
        <v>43</v>
      </c>
      <c r="Y515" s="48" t="s">
        <v>43</v>
      </c>
      <c r="Z515" s="48" t="s">
        <v>43</v>
      </c>
      <c r="AA515" s="48" t="s">
        <v>43</v>
      </c>
      <c r="AB515" s="48" t="s">
        <v>43</v>
      </c>
      <c r="AC515" s="48" t="s">
        <v>43</v>
      </c>
      <c r="AD515" s="48" t="s">
        <v>43</v>
      </c>
      <c r="AE515" s="48" t="s">
        <v>43</v>
      </c>
      <c r="AF515" s="48" t="s">
        <v>43</v>
      </c>
      <c r="AG515" s="48" t="s">
        <v>43</v>
      </c>
      <c r="AH515" s="48" t="s">
        <v>43</v>
      </c>
      <c r="AI515" s="48" t="s">
        <v>43</v>
      </c>
      <c r="AJ515" s="137" t="s">
        <v>43</v>
      </c>
      <c r="AK515" s="17"/>
      <c r="AL515" s="190"/>
      <c r="AM515" s="198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90">
        <f>+COUNTIF(F516:AJ516,"－")</f>
        <v>0</v>
      </c>
      <c r="AR516" s="190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57">IF(D517="","",COUNT($F$506:$AJ$506)-AL517)</f>
        <v>0</v>
      </c>
      <c r="AL517" s="32">
        <f t="shared" ref="AL517:AL519" si="358">IF(D517="","",AQ517+AR517)</f>
        <v>0</v>
      </c>
      <c r="AM517" s="3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252"/>
      <c r="AP517" s="66"/>
      <c r="AQ517" s="190">
        <f>+COUNTIF(F517:AJ517,"－")</f>
        <v>0</v>
      </c>
      <c r="AR517" s="190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57"/>
        <v/>
      </c>
      <c r="AL518" s="32" t="str">
        <f t="shared" si="358"/>
        <v/>
      </c>
      <c r="AM518" s="32" t="str">
        <f t="shared" si="359"/>
        <v/>
      </c>
      <c r="AN518" s="143" t="str">
        <f t="shared" si="360"/>
        <v/>
      </c>
      <c r="AO518" s="252"/>
      <c r="AP518" s="66"/>
      <c r="AQ518" s="190">
        <f>+COUNTIF(F518:AJ518,"－")</f>
        <v>0</v>
      </c>
      <c r="AR518" s="190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57"/>
        <v/>
      </c>
      <c r="AL519" s="32" t="str">
        <f t="shared" si="358"/>
        <v/>
      </c>
      <c r="AM519" s="32" t="str">
        <f t="shared" si="359"/>
        <v/>
      </c>
      <c r="AN519" s="143" t="str">
        <f t="shared" si="360"/>
        <v/>
      </c>
      <c r="AO519" s="252"/>
      <c r="AP519" s="66"/>
      <c r="AQ519" s="190">
        <f>+COUNTIF(F519:AJ519,"－")</f>
        <v>0</v>
      </c>
      <c r="AR519" s="190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90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90">
        <f>+COUNTIF(F521:AJ521,"－")</f>
        <v>0</v>
      </c>
      <c r="AR521" s="190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61">IF(D522="","",COUNT($F$506:$AJ$506)-AL522)</f>
        <v/>
      </c>
      <c r="AL522" s="32" t="str">
        <f t="shared" ref="AL522:AL524" si="362">IF(D522="","",AQ522+AR522)</f>
        <v/>
      </c>
      <c r="AM522" s="3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252"/>
      <c r="AP522" s="66"/>
      <c r="AQ522" s="190">
        <f>+COUNTIF(F522:AJ522,"－")</f>
        <v>0</v>
      </c>
      <c r="AR522" s="190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61"/>
        <v/>
      </c>
      <c r="AL523" s="32" t="str">
        <f t="shared" si="362"/>
        <v/>
      </c>
      <c r="AM523" s="32" t="str">
        <f t="shared" si="363"/>
        <v/>
      </c>
      <c r="AN523" s="143" t="str">
        <f t="shared" si="364"/>
        <v/>
      </c>
      <c r="AO523" s="252"/>
      <c r="AP523" s="66"/>
      <c r="AQ523" s="190">
        <f>+COUNTIF(F523:AJ523,"－")</f>
        <v>0</v>
      </c>
      <c r="AR523" s="190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61"/>
        <v/>
      </c>
      <c r="AL524" s="57" t="str">
        <f t="shared" si="362"/>
        <v/>
      </c>
      <c r="AM524" s="57" t="str">
        <f t="shared" si="363"/>
        <v/>
      </c>
      <c r="AN524" s="143" t="str">
        <f t="shared" si="364"/>
        <v/>
      </c>
      <c r="AO524" s="253"/>
      <c r="AP524" s="66"/>
      <c r="AQ524" s="190">
        <f>+COUNTIF(F524:AJ524,"－")</f>
        <v>0</v>
      </c>
      <c r="AR524" s="190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96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203" t="s">
        <v>18</v>
      </c>
      <c r="F527" s="205"/>
      <c r="G527" s="205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205" t="s">
        <v>29</v>
      </c>
      <c r="F529" s="205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205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97"/>
      <c r="F531" s="19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AN72:AN75"/>
    <mergeCell ref="AO72:AO75"/>
    <mergeCell ref="AQ48:AQ52"/>
    <mergeCell ref="AR48:AR52"/>
    <mergeCell ref="B53:B58"/>
    <mergeCell ref="C53:C58"/>
    <mergeCell ref="AO53:AO68"/>
    <mergeCell ref="B59:B68"/>
    <mergeCell ref="C59:C63"/>
    <mergeCell ref="AQ72:AQ76"/>
    <mergeCell ref="AR72:AR76"/>
    <mergeCell ref="B72:D75"/>
    <mergeCell ref="F72:AJ72"/>
    <mergeCell ref="AK72:AK76"/>
    <mergeCell ref="AL72:AL76"/>
    <mergeCell ref="AM72:AM76"/>
    <mergeCell ref="B48:D51"/>
    <mergeCell ref="F48:AJ48"/>
    <mergeCell ref="AK48:AK51"/>
    <mergeCell ref="AL48:AL51"/>
    <mergeCell ref="C64:C68"/>
    <mergeCell ref="AO24:AO27"/>
    <mergeCell ref="AQ24:AQ28"/>
    <mergeCell ref="AM48:AM51"/>
    <mergeCell ref="AN48:AN51"/>
    <mergeCell ref="AO48:AO51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40:A41"/>
    <mergeCell ref="C40:C44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I6"/>
    <mergeCell ref="F7:I7"/>
    <mergeCell ref="P7:T8"/>
    <mergeCell ref="U7:X8"/>
    <mergeCell ref="AA8:AB13"/>
    <mergeCell ref="AC8:AF13"/>
    <mergeCell ref="AG8:AJ8"/>
    <mergeCell ref="AO8:AO21"/>
  </mergeCells>
  <phoneticPr fontId="2"/>
  <conditionalFormatting sqref="F26:AJ27">
    <cfRule type="expression" dxfId="1651" priority="1651">
      <formula>WEEKDAY(F$26)=7</formula>
    </cfRule>
    <cfRule type="expression" dxfId="1650" priority="1652">
      <formula>WEEKDAY(F$26)=1</formula>
    </cfRule>
  </conditionalFormatting>
  <conditionalFormatting sqref="F50:AJ51">
    <cfRule type="expression" dxfId="1649" priority="1649">
      <formula>WEEKDAY(F$50)=7</formula>
    </cfRule>
    <cfRule type="expression" dxfId="1648" priority="1650">
      <formula>WEEKDAY(F$50)=1</formula>
    </cfRule>
  </conditionalFormatting>
  <conditionalFormatting sqref="F74:AJ75">
    <cfRule type="expression" dxfId="1647" priority="1647">
      <formula>WEEKDAY(F$74)=7</formula>
    </cfRule>
    <cfRule type="expression" dxfId="1646" priority="1648">
      <formula>WEEKDAY(F$74)=1</formula>
    </cfRule>
  </conditionalFormatting>
  <conditionalFormatting sqref="F98:AJ99">
    <cfRule type="expression" dxfId="1645" priority="1645">
      <formula>WEEKDAY(F$98)=7</formula>
    </cfRule>
    <cfRule type="expression" dxfId="1644" priority="1646">
      <formula>WEEKDAY(F$98)=1</formula>
    </cfRule>
  </conditionalFormatting>
  <conditionalFormatting sqref="F122:AJ123">
    <cfRule type="expression" dxfId="1643" priority="1643">
      <formula>WEEKDAY(F$122)=7</formula>
    </cfRule>
    <cfRule type="expression" dxfId="1642" priority="1644">
      <formula>WEEKDAY(F$122)=1</formula>
    </cfRule>
  </conditionalFormatting>
  <conditionalFormatting sqref="F146:AJ147">
    <cfRule type="expression" dxfId="1641" priority="1641">
      <formula>WEEKDAY(F$146)=7</formula>
    </cfRule>
    <cfRule type="expression" dxfId="1640" priority="1642">
      <formula>WEEKDAY(F$146)=1</formula>
    </cfRule>
  </conditionalFormatting>
  <conditionalFormatting sqref="F170:AJ171">
    <cfRule type="expression" dxfId="1639" priority="1639">
      <formula>WEEKDAY(F$170)=7</formula>
    </cfRule>
    <cfRule type="expression" dxfId="1638" priority="1640">
      <formula>WEEKDAY(F$170)=1</formula>
    </cfRule>
  </conditionalFormatting>
  <conditionalFormatting sqref="F194:AJ195">
    <cfRule type="expression" dxfId="1637" priority="1637">
      <formula>WEEKDAY(F$194)=7</formula>
    </cfRule>
    <cfRule type="expression" dxfId="1636" priority="1638">
      <formula>WEEKDAY(F$194)=1</formula>
    </cfRule>
  </conditionalFormatting>
  <conditionalFormatting sqref="F218:AJ219">
    <cfRule type="expression" dxfId="1635" priority="1635">
      <formula>WEEKDAY(F$218)=7</formula>
    </cfRule>
    <cfRule type="expression" dxfId="1634" priority="1636">
      <formula>WEEKDAY(F$218)=1</formula>
    </cfRule>
  </conditionalFormatting>
  <conditionalFormatting sqref="F242:AJ243">
    <cfRule type="expression" dxfId="1633" priority="1633">
      <formula>WEEKDAY(F$242)=7</formula>
    </cfRule>
    <cfRule type="expression" dxfId="1632" priority="1634">
      <formula>WEEKDAY(F$242)=1</formula>
    </cfRule>
  </conditionalFormatting>
  <conditionalFormatting sqref="F266:AJ267">
    <cfRule type="expression" dxfId="1631" priority="1631">
      <formula>WEEKDAY(F$266)=7</formula>
    </cfRule>
    <cfRule type="expression" dxfId="1630" priority="1632">
      <formula>WEEKDAY(F$266)=1</formula>
    </cfRule>
  </conditionalFormatting>
  <conditionalFormatting sqref="F290:AJ291">
    <cfRule type="expression" dxfId="1629" priority="1629">
      <formula>WEEKDAY(F$290)=7</formula>
    </cfRule>
    <cfRule type="expression" dxfId="1628" priority="1630">
      <formula>WEEKDAY(F$290)=1</formula>
    </cfRule>
  </conditionalFormatting>
  <conditionalFormatting sqref="F314:AJ315">
    <cfRule type="expression" dxfId="1627" priority="1627">
      <formula>WEEKDAY(F$314)=7</formula>
    </cfRule>
    <cfRule type="expression" dxfId="1626" priority="1628">
      <formula>WEEKDAY(F$314)=1</formula>
    </cfRule>
  </conditionalFormatting>
  <conditionalFormatting sqref="F338:AJ339">
    <cfRule type="expression" dxfId="1625" priority="1625">
      <formula>WEEKDAY(F$338)=7</formula>
    </cfRule>
    <cfRule type="expression" dxfId="1624" priority="1626">
      <formula>WEEKDAY(F$338)=1</formula>
    </cfRule>
  </conditionalFormatting>
  <conditionalFormatting sqref="F362:AJ363">
    <cfRule type="expression" dxfId="1623" priority="1623">
      <formula>WEEKDAY(F$362)=7</formula>
    </cfRule>
    <cfRule type="expression" dxfId="1622" priority="1624">
      <formula>WEEKDAY(F$362)=1</formula>
    </cfRule>
  </conditionalFormatting>
  <conditionalFormatting sqref="F386:AJ387">
    <cfRule type="expression" dxfId="1621" priority="1621">
      <formula>WEEKDAY(F$386)=7</formula>
    </cfRule>
    <cfRule type="expression" dxfId="1620" priority="1622">
      <formula>WEEKDAY(F$386)=1</formula>
    </cfRule>
  </conditionalFormatting>
  <conditionalFormatting sqref="F410:AJ411">
    <cfRule type="expression" dxfId="1619" priority="1619">
      <formula>WEEKDAY(F$410)=7</formula>
    </cfRule>
    <cfRule type="expression" dxfId="1618" priority="1620">
      <formula>WEEKDAY(F$410)=1</formula>
    </cfRule>
  </conditionalFormatting>
  <conditionalFormatting sqref="F434:AJ435">
    <cfRule type="expression" dxfId="1617" priority="1617">
      <formula>WEEKDAY(F$434)=7</formula>
    </cfRule>
    <cfRule type="expression" dxfId="1616" priority="1618">
      <formula>WEEKDAY(F$434)=1</formula>
    </cfRule>
  </conditionalFormatting>
  <conditionalFormatting sqref="F458:AJ459">
    <cfRule type="expression" dxfId="1615" priority="1615">
      <formula>WEEKDAY(F$458)=7</formula>
    </cfRule>
    <cfRule type="expression" dxfId="1614" priority="1616">
      <formula>WEEKDAY(F$458)=1</formula>
    </cfRule>
  </conditionalFormatting>
  <conditionalFormatting sqref="F482:AJ483">
    <cfRule type="expression" dxfId="1613" priority="1613">
      <formula>WEEKDAY(F$482)=7</formula>
    </cfRule>
    <cfRule type="expression" dxfId="1612" priority="1614">
      <formula>WEEKDAY(F$482)=1</formula>
    </cfRule>
  </conditionalFormatting>
  <conditionalFormatting sqref="F506:AJ507">
    <cfRule type="expression" dxfId="1611" priority="1611">
      <formula>WEEKDAY(F$506)=7</formula>
    </cfRule>
    <cfRule type="expression" dxfId="1610" priority="1612">
      <formula>WEEKDAY(F$506)=1</formula>
    </cfRule>
  </conditionalFormatting>
  <conditionalFormatting sqref="P5">
    <cfRule type="expression" dxfId="1609" priority="1610">
      <formula>#REF!="未達成"</formula>
    </cfRule>
  </conditionalFormatting>
  <conditionalFormatting sqref="F45:AJ45 G29:H30 K29:AI30 G31:AG32 F36:AI37 F41:AG41 G60:G61 J60:AH61">
    <cfRule type="containsText" dxfId="1608" priority="1609" operator="containsText" text="－">
      <formula>NOT(ISERROR(SEARCH("－",F29)))</formula>
    </cfRule>
  </conditionalFormatting>
  <conditionalFormatting sqref="D34">
    <cfRule type="cellIs" dxfId="1607" priority="1608" operator="equal">
      <formula>0</formula>
    </cfRule>
  </conditionalFormatting>
  <conditionalFormatting sqref="D29:D34">
    <cfRule type="cellIs" dxfId="1606" priority="1607" operator="equal">
      <formula>0</formula>
    </cfRule>
  </conditionalFormatting>
  <conditionalFormatting sqref="D36:D37">
    <cfRule type="cellIs" dxfId="1605" priority="1606" operator="equal">
      <formula>0</formula>
    </cfRule>
  </conditionalFormatting>
  <conditionalFormatting sqref="D58">
    <cfRule type="cellIs" dxfId="1604" priority="1605" operator="equal">
      <formula>0</formula>
    </cfRule>
  </conditionalFormatting>
  <conditionalFormatting sqref="D53:D58">
    <cfRule type="cellIs" dxfId="1603" priority="1604" operator="equal">
      <formula>0</formula>
    </cfRule>
  </conditionalFormatting>
  <conditionalFormatting sqref="D60:D61">
    <cfRule type="cellIs" dxfId="1602" priority="1603" operator="equal">
      <formula>0</formula>
    </cfRule>
  </conditionalFormatting>
  <conditionalFormatting sqref="F348:AJ351">
    <cfRule type="containsText" dxfId="1601" priority="1529" operator="containsText" text="－">
      <formula>NOT(ISERROR(SEARCH("－",F348)))</formula>
    </cfRule>
  </conditionalFormatting>
  <conditionalFormatting sqref="D82">
    <cfRule type="cellIs" dxfId="1600" priority="1602" operator="equal">
      <formula>0</formula>
    </cfRule>
  </conditionalFormatting>
  <conditionalFormatting sqref="D77:D82">
    <cfRule type="cellIs" dxfId="1599" priority="1601" operator="equal">
      <formula>0</formula>
    </cfRule>
  </conditionalFormatting>
  <conditionalFormatting sqref="D84:D85">
    <cfRule type="cellIs" dxfId="1598" priority="1600" operator="equal">
      <formula>0</formula>
    </cfRule>
  </conditionalFormatting>
  <conditionalFormatting sqref="D106">
    <cfRule type="cellIs" dxfId="1597" priority="1599" operator="equal">
      <formula>0</formula>
    </cfRule>
  </conditionalFormatting>
  <conditionalFormatting sqref="D101:D106">
    <cfRule type="cellIs" dxfId="1596" priority="1598" operator="equal">
      <formula>0</formula>
    </cfRule>
  </conditionalFormatting>
  <conditionalFormatting sqref="D108:D109">
    <cfRule type="cellIs" dxfId="1595" priority="1597" operator="equal">
      <formula>0</formula>
    </cfRule>
  </conditionalFormatting>
  <conditionalFormatting sqref="D130">
    <cfRule type="cellIs" dxfId="1594" priority="1596" operator="equal">
      <formula>0</formula>
    </cfRule>
  </conditionalFormatting>
  <conditionalFormatting sqref="D125:D130">
    <cfRule type="cellIs" dxfId="1593" priority="1595" operator="equal">
      <formula>0</formula>
    </cfRule>
  </conditionalFormatting>
  <conditionalFormatting sqref="D132:D133">
    <cfRule type="cellIs" dxfId="1592" priority="1594" operator="equal">
      <formula>0</formula>
    </cfRule>
  </conditionalFormatting>
  <conditionalFormatting sqref="D154">
    <cfRule type="cellIs" dxfId="1591" priority="1593" operator="equal">
      <formula>0</formula>
    </cfRule>
  </conditionalFormatting>
  <conditionalFormatting sqref="D149:D154">
    <cfRule type="cellIs" dxfId="1590" priority="1592" operator="equal">
      <formula>0</formula>
    </cfRule>
  </conditionalFormatting>
  <conditionalFormatting sqref="D156:D157">
    <cfRule type="cellIs" dxfId="1589" priority="1591" operator="equal">
      <formula>0</formula>
    </cfRule>
  </conditionalFormatting>
  <conditionalFormatting sqref="D178">
    <cfRule type="cellIs" dxfId="1588" priority="1590" operator="equal">
      <formula>0</formula>
    </cfRule>
  </conditionalFormatting>
  <conditionalFormatting sqref="D173:D178">
    <cfRule type="cellIs" dxfId="1587" priority="1589" operator="equal">
      <formula>0</formula>
    </cfRule>
  </conditionalFormatting>
  <conditionalFormatting sqref="D180:D181">
    <cfRule type="cellIs" dxfId="1586" priority="1588" operator="equal">
      <formula>0</formula>
    </cfRule>
  </conditionalFormatting>
  <conditionalFormatting sqref="D202">
    <cfRule type="cellIs" dxfId="1585" priority="1587" operator="equal">
      <formula>0</formula>
    </cfRule>
  </conditionalFormatting>
  <conditionalFormatting sqref="D197:D202">
    <cfRule type="cellIs" dxfId="1584" priority="1586" operator="equal">
      <formula>0</formula>
    </cfRule>
  </conditionalFormatting>
  <conditionalFormatting sqref="D204:D205">
    <cfRule type="cellIs" dxfId="1583" priority="1585" operator="equal">
      <formula>0</formula>
    </cfRule>
  </conditionalFormatting>
  <conditionalFormatting sqref="D226">
    <cfRule type="cellIs" dxfId="1582" priority="1584" operator="equal">
      <formula>0</formula>
    </cfRule>
  </conditionalFormatting>
  <conditionalFormatting sqref="D221:D226">
    <cfRule type="cellIs" dxfId="1581" priority="1583" operator="equal">
      <formula>0</formula>
    </cfRule>
  </conditionalFormatting>
  <conditionalFormatting sqref="D228:D229">
    <cfRule type="cellIs" dxfId="1580" priority="1582" operator="equal">
      <formula>0</formula>
    </cfRule>
  </conditionalFormatting>
  <conditionalFormatting sqref="D250">
    <cfRule type="cellIs" dxfId="1579" priority="1581" operator="equal">
      <formula>0</formula>
    </cfRule>
  </conditionalFormatting>
  <conditionalFormatting sqref="D245:D250">
    <cfRule type="cellIs" dxfId="1578" priority="1580" operator="equal">
      <formula>0</formula>
    </cfRule>
  </conditionalFormatting>
  <conditionalFormatting sqref="D252:D253">
    <cfRule type="cellIs" dxfId="1577" priority="1579" operator="equal">
      <formula>0</formula>
    </cfRule>
  </conditionalFormatting>
  <conditionalFormatting sqref="D274">
    <cfRule type="cellIs" dxfId="1576" priority="1578" operator="equal">
      <formula>0</formula>
    </cfRule>
  </conditionalFormatting>
  <conditionalFormatting sqref="D269:D274">
    <cfRule type="cellIs" dxfId="1575" priority="1577" operator="equal">
      <formula>0</formula>
    </cfRule>
  </conditionalFormatting>
  <conditionalFormatting sqref="D276:D277">
    <cfRule type="cellIs" dxfId="1574" priority="1576" operator="equal">
      <formula>0</formula>
    </cfRule>
  </conditionalFormatting>
  <conditionalFormatting sqref="D298">
    <cfRule type="cellIs" dxfId="1573" priority="1575" operator="equal">
      <formula>0</formula>
    </cfRule>
  </conditionalFormatting>
  <conditionalFormatting sqref="D293:D298">
    <cfRule type="cellIs" dxfId="1572" priority="1574" operator="equal">
      <formula>0</formula>
    </cfRule>
  </conditionalFormatting>
  <conditionalFormatting sqref="D300:D301">
    <cfRule type="cellIs" dxfId="1571" priority="1573" operator="equal">
      <formula>0</formula>
    </cfRule>
  </conditionalFormatting>
  <conditionalFormatting sqref="D322">
    <cfRule type="cellIs" dxfId="1570" priority="1572" operator="equal">
      <formula>0</formula>
    </cfRule>
  </conditionalFormatting>
  <conditionalFormatting sqref="D317:D322">
    <cfRule type="cellIs" dxfId="1569" priority="1571" operator="equal">
      <formula>0</formula>
    </cfRule>
  </conditionalFormatting>
  <conditionalFormatting sqref="D324:D325">
    <cfRule type="cellIs" dxfId="1568" priority="1570" operator="equal">
      <formula>0</formula>
    </cfRule>
  </conditionalFormatting>
  <conditionalFormatting sqref="D346">
    <cfRule type="cellIs" dxfId="1567" priority="1569" operator="equal">
      <formula>0</formula>
    </cfRule>
  </conditionalFormatting>
  <conditionalFormatting sqref="D341:D346">
    <cfRule type="cellIs" dxfId="1566" priority="1568" operator="equal">
      <formula>0</formula>
    </cfRule>
  </conditionalFormatting>
  <conditionalFormatting sqref="D348:D349">
    <cfRule type="cellIs" dxfId="1565" priority="1567" operator="equal">
      <formula>0</formula>
    </cfRule>
  </conditionalFormatting>
  <conditionalFormatting sqref="D370">
    <cfRule type="cellIs" dxfId="1564" priority="1566" operator="equal">
      <formula>0</formula>
    </cfRule>
  </conditionalFormatting>
  <conditionalFormatting sqref="D365:D370">
    <cfRule type="cellIs" dxfId="1563" priority="1565" operator="equal">
      <formula>0</formula>
    </cfRule>
  </conditionalFormatting>
  <conditionalFormatting sqref="D372:D373">
    <cfRule type="cellIs" dxfId="1562" priority="1564" operator="equal">
      <formula>0</formula>
    </cfRule>
  </conditionalFormatting>
  <conditionalFormatting sqref="D394">
    <cfRule type="cellIs" dxfId="1561" priority="1563" operator="equal">
      <formula>0</formula>
    </cfRule>
  </conditionalFormatting>
  <conditionalFormatting sqref="D389:D394">
    <cfRule type="cellIs" dxfId="1560" priority="1562" operator="equal">
      <formula>0</formula>
    </cfRule>
  </conditionalFormatting>
  <conditionalFormatting sqref="D396:D397">
    <cfRule type="cellIs" dxfId="1559" priority="1561" operator="equal">
      <formula>0</formula>
    </cfRule>
  </conditionalFormatting>
  <conditionalFormatting sqref="D418">
    <cfRule type="cellIs" dxfId="1558" priority="1560" operator="equal">
      <formula>0</formula>
    </cfRule>
  </conditionalFormatting>
  <conditionalFormatting sqref="D413:D418">
    <cfRule type="cellIs" dxfId="1557" priority="1559" operator="equal">
      <formula>0</formula>
    </cfRule>
  </conditionalFormatting>
  <conditionalFormatting sqref="D420:D421">
    <cfRule type="cellIs" dxfId="1556" priority="1558" operator="equal">
      <formula>0</formula>
    </cfRule>
  </conditionalFormatting>
  <conditionalFormatting sqref="D442">
    <cfRule type="cellIs" dxfId="1555" priority="1557" operator="equal">
      <formula>0</formula>
    </cfRule>
  </conditionalFormatting>
  <conditionalFormatting sqref="D437:D442">
    <cfRule type="cellIs" dxfId="1554" priority="1556" operator="equal">
      <formula>0</formula>
    </cfRule>
  </conditionalFormatting>
  <conditionalFormatting sqref="D444:D445">
    <cfRule type="cellIs" dxfId="1553" priority="1555" operator="equal">
      <formula>0</formula>
    </cfRule>
  </conditionalFormatting>
  <conditionalFormatting sqref="D466">
    <cfRule type="cellIs" dxfId="1552" priority="1554" operator="equal">
      <formula>0</formula>
    </cfRule>
  </conditionalFormatting>
  <conditionalFormatting sqref="D461:D466">
    <cfRule type="cellIs" dxfId="1551" priority="1553" operator="equal">
      <formula>0</formula>
    </cfRule>
  </conditionalFormatting>
  <conditionalFormatting sqref="D468:D469">
    <cfRule type="cellIs" dxfId="1550" priority="1552" operator="equal">
      <formula>0</formula>
    </cfRule>
  </conditionalFormatting>
  <conditionalFormatting sqref="D490">
    <cfRule type="cellIs" dxfId="1549" priority="1551" operator="equal">
      <formula>0</formula>
    </cfRule>
  </conditionalFormatting>
  <conditionalFormatting sqref="D485:D490">
    <cfRule type="cellIs" dxfId="1548" priority="1550" operator="equal">
      <formula>0</formula>
    </cfRule>
  </conditionalFormatting>
  <conditionalFormatting sqref="D492:D493">
    <cfRule type="cellIs" dxfId="1547" priority="1549" operator="equal">
      <formula>0</formula>
    </cfRule>
  </conditionalFormatting>
  <conditionalFormatting sqref="D514">
    <cfRule type="cellIs" dxfId="1546" priority="1548" operator="equal">
      <formula>0</formula>
    </cfRule>
  </conditionalFormatting>
  <conditionalFormatting sqref="D509:D514">
    <cfRule type="cellIs" dxfId="1545" priority="1547" operator="equal">
      <formula>0</formula>
    </cfRule>
  </conditionalFormatting>
  <conditionalFormatting sqref="D516:D517">
    <cfRule type="cellIs" dxfId="1544" priority="1546" operator="equal">
      <formula>0</formula>
    </cfRule>
  </conditionalFormatting>
  <conditionalFormatting sqref="F221:AJ226">
    <cfRule type="containsText" dxfId="1543" priority="1545" operator="containsText" text="－">
      <formula>NOT(ISERROR(SEARCH("－",F221)))</formula>
    </cfRule>
  </conditionalFormatting>
  <conditionalFormatting sqref="F228:AJ231">
    <cfRule type="containsText" dxfId="1542" priority="1544" operator="containsText" text="－">
      <formula>NOT(ISERROR(SEARCH("－",F228)))</formula>
    </cfRule>
  </conditionalFormatting>
  <conditionalFormatting sqref="F233:AJ236">
    <cfRule type="containsText" dxfId="1541" priority="1543" operator="containsText" text="－">
      <formula>NOT(ISERROR(SEARCH("－",F233)))</formula>
    </cfRule>
  </conditionalFormatting>
  <conditionalFormatting sqref="F245:AJ250">
    <cfRule type="containsText" dxfId="1540" priority="1542" operator="containsText" text="－">
      <formula>NOT(ISERROR(SEARCH("－",F245)))</formula>
    </cfRule>
  </conditionalFormatting>
  <conditionalFormatting sqref="F252:AJ255">
    <cfRule type="containsText" dxfId="1539" priority="1541" operator="containsText" text="－">
      <formula>NOT(ISERROR(SEARCH("－",F252)))</formula>
    </cfRule>
  </conditionalFormatting>
  <conditionalFormatting sqref="F257:AJ260">
    <cfRule type="containsText" dxfId="1538" priority="1540" operator="containsText" text="－">
      <formula>NOT(ISERROR(SEARCH("－",F257)))</formula>
    </cfRule>
  </conditionalFormatting>
  <conditionalFormatting sqref="F269:AJ274">
    <cfRule type="containsText" dxfId="1537" priority="1539" operator="containsText" text="－">
      <formula>NOT(ISERROR(SEARCH("－",F269)))</formula>
    </cfRule>
  </conditionalFormatting>
  <conditionalFormatting sqref="F276:AJ279">
    <cfRule type="containsText" dxfId="1536" priority="1538" operator="containsText" text="－">
      <formula>NOT(ISERROR(SEARCH("－",F276)))</formula>
    </cfRule>
  </conditionalFormatting>
  <conditionalFormatting sqref="F281:AJ284">
    <cfRule type="containsText" dxfId="1535" priority="1537" operator="containsText" text="－">
      <formula>NOT(ISERROR(SEARCH("－",F281)))</formula>
    </cfRule>
  </conditionalFormatting>
  <conditionalFormatting sqref="F293:AJ298">
    <cfRule type="containsText" dxfId="1534" priority="1536" operator="containsText" text="－">
      <formula>NOT(ISERROR(SEARCH("－",F293)))</formula>
    </cfRule>
  </conditionalFormatting>
  <conditionalFormatting sqref="F300:AJ303">
    <cfRule type="containsText" dxfId="1533" priority="1535" operator="containsText" text="－">
      <formula>NOT(ISERROR(SEARCH("－",F300)))</formula>
    </cfRule>
  </conditionalFormatting>
  <conditionalFormatting sqref="F305:AJ308">
    <cfRule type="containsText" dxfId="1532" priority="1534" operator="containsText" text="－">
      <formula>NOT(ISERROR(SEARCH("－",F305)))</formula>
    </cfRule>
  </conditionalFormatting>
  <conditionalFormatting sqref="F317:AJ322">
    <cfRule type="containsText" dxfId="1531" priority="1533" operator="containsText" text="－">
      <formula>NOT(ISERROR(SEARCH("－",F317)))</formula>
    </cfRule>
  </conditionalFormatting>
  <conditionalFormatting sqref="F324:AJ327">
    <cfRule type="containsText" dxfId="1530" priority="1532" operator="containsText" text="－">
      <formula>NOT(ISERROR(SEARCH("－",F324)))</formula>
    </cfRule>
  </conditionalFormatting>
  <conditionalFormatting sqref="F329:AJ332">
    <cfRule type="containsText" dxfId="1529" priority="1531" operator="containsText" text="－">
      <formula>NOT(ISERROR(SEARCH("－",F329)))</formula>
    </cfRule>
  </conditionalFormatting>
  <conditionalFormatting sqref="F341:AJ346">
    <cfRule type="containsText" dxfId="1528" priority="1530" operator="containsText" text="－">
      <formula>NOT(ISERROR(SEARCH("－",F341)))</formula>
    </cfRule>
  </conditionalFormatting>
  <conditionalFormatting sqref="F413:AJ418">
    <cfRule type="containsText" dxfId="1527" priority="1521" operator="containsText" text="－">
      <formula>NOT(ISERROR(SEARCH("－",F413)))</formula>
    </cfRule>
  </conditionalFormatting>
  <conditionalFormatting sqref="F353:AJ356">
    <cfRule type="containsText" dxfId="1526" priority="1528" operator="containsText" text="－">
      <formula>NOT(ISERROR(SEARCH("－",F353)))</formula>
    </cfRule>
  </conditionalFormatting>
  <conditionalFormatting sqref="F365:AJ370">
    <cfRule type="containsText" dxfId="1525" priority="1527" operator="containsText" text="－">
      <formula>NOT(ISERROR(SEARCH("－",F365)))</formula>
    </cfRule>
  </conditionalFormatting>
  <conditionalFormatting sqref="F372:AJ375">
    <cfRule type="containsText" dxfId="1524" priority="1526" operator="containsText" text="－">
      <formula>NOT(ISERROR(SEARCH("－",F372)))</formula>
    </cfRule>
  </conditionalFormatting>
  <conditionalFormatting sqref="F377:AJ380">
    <cfRule type="containsText" dxfId="1523" priority="1525" operator="containsText" text="－">
      <formula>NOT(ISERROR(SEARCH("－",F377)))</formula>
    </cfRule>
  </conditionalFormatting>
  <conditionalFormatting sqref="F521:AJ524">
    <cfRule type="containsText" dxfId="1522" priority="1507" operator="containsText" text="－">
      <formula>NOT(ISERROR(SEARCH("－",F521)))</formula>
    </cfRule>
  </conditionalFormatting>
  <conditionalFormatting sqref="F389:AJ394">
    <cfRule type="containsText" dxfId="1521" priority="1524" operator="containsText" text="－">
      <formula>NOT(ISERROR(SEARCH("－",F389)))</formula>
    </cfRule>
  </conditionalFormatting>
  <conditionalFormatting sqref="F396:AJ399">
    <cfRule type="containsText" dxfId="1520" priority="1523" operator="containsText" text="－">
      <formula>NOT(ISERROR(SEARCH("－",F396)))</formula>
    </cfRule>
  </conditionalFormatting>
  <conditionalFormatting sqref="F401:AJ405">
    <cfRule type="containsText" dxfId="1519" priority="1522" operator="containsText" text="－">
      <formula>NOT(ISERROR(SEARCH("－",F401)))</formula>
    </cfRule>
  </conditionalFormatting>
  <conditionalFormatting sqref="F420:AJ423">
    <cfRule type="containsText" dxfId="1518" priority="1520" operator="containsText" text="－">
      <formula>NOT(ISERROR(SEARCH("－",F420)))</formula>
    </cfRule>
  </conditionalFormatting>
  <conditionalFormatting sqref="F425:AJ429">
    <cfRule type="containsText" dxfId="1517" priority="1519" operator="containsText" text="－">
      <formula>NOT(ISERROR(SEARCH("－",F425)))</formula>
    </cfRule>
  </conditionalFormatting>
  <conditionalFormatting sqref="F437:AJ442">
    <cfRule type="containsText" dxfId="1516" priority="1518" operator="containsText" text="－">
      <formula>NOT(ISERROR(SEARCH("－",F437)))</formula>
    </cfRule>
  </conditionalFormatting>
  <conditionalFormatting sqref="F444:AJ447">
    <cfRule type="containsText" dxfId="1515" priority="1517" operator="containsText" text="－">
      <formula>NOT(ISERROR(SEARCH("－",F444)))</formula>
    </cfRule>
  </conditionalFormatting>
  <conditionalFormatting sqref="F449:AJ453">
    <cfRule type="containsText" dxfId="1514" priority="1516" operator="containsText" text="－">
      <formula>NOT(ISERROR(SEARCH("－",F449)))</formula>
    </cfRule>
  </conditionalFormatting>
  <conditionalFormatting sqref="F461:AJ466">
    <cfRule type="containsText" dxfId="1513" priority="1515" operator="containsText" text="－">
      <formula>NOT(ISERROR(SEARCH("－",F461)))</formula>
    </cfRule>
  </conditionalFormatting>
  <conditionalFormatting sqref="F468:AJ471">
    <cfRule type="containsText" dxfId="1512" priority="1514" operator="containsText" text="－">
      <formula>NOT(ISERROR(SEARCH("－",F468)))</formula>
    </cfRule>
  </conditionalFormatting>
  <conditionalFormatting sqref="F473:AJ477">
    <cfRule type="containsText" dxfId="1511" priority="1513" operator="containsText" text="－">
      <formula>NOT(ISERROR(SEARCH("－",F473)))</formula>
    </cfRule>
  </conditionalFormatting>
  <conditionalFormatting sqref="F485:AJ490">
    <cfRule type="containsText" dxfId="1510" priority="1512" operator="containsText" text="－">
      <formula>NOT(ISERROR(SEARCH("－",F485)))</formula>
    </cfRule>
  </conditionalFormatting>
  <conditionalFormatting sqref="F492:AJ495">
    <cfRule type="containsText" dxfId="1509" priority="1511" operator="containsText" text="－">
      <formula>NOT(ISERROR(SEARCH("－",F492)))</formula>
    </cfRule>
  </conditionalFormatting>
  <conditionalFormatting sqref="F497:AJ501">
    <cfRule type="containsText" dxfId="1508" priority="1510" operator="containsText" text="－">
      <formula>NOT(ISERROR(SEARCH("－",F497)))</formula>
    </cfRule>
  </conditionalFormatting>
  <conditionalFormatting sqref="F509:AJ514">
    <cfRule type="containsText" dxfId="1507" priority="1509" operator="containsText" text="－">
      <formula>NOT(ISERROR(SEARCH("－",F509)))</formula>
    </cfRule>
  </conditionalFormatting>
  <conditionalFormatting sqref="F516:AJ519">
    <cfRule type="containsText" dxfId="1506" priority="1508" operator="containsText" text="－">
      <formula>NOT(ISERROR(SEARCH("－",F516)))</formula>
    </cfRule>
  </conditionalFormatting>
  <conditionalFormatting sqref="T10:V21 AO8">
    <cfRule type="cellIs" dxfId="1505" priority="1506" operator="greaterThanOrEqual">
      <formula>0.285</formula>
    </cfRule>
  </conditionalFormatting>
  <conditionalFormatting sqref="W20">
    <cfRule type="containsText" dxfId="1504" priority="1505" operator="containsText" text="対象外">
      <formula>NOT(ISERROR(SEARCH("対象外",W20)))</formula>
    </cfRule>
  </conditionalFormatting>
  <conditionalFormatting sqref="W20">
    <cfRule type="containsText" dxfId="1503" priority="1504" operator="containsText" text="補正無し">
      <formula>NOT(ISERROR(SEARCH("補正無し",W20)))</formula>
    </cfRule>
  </conditionalFormatting>
  <conditionalFormatting sqref="F69:AJ69">
    <cfRule type="containsText" dxfId="1502" priority="1503" operator="containsText" text="－">
      <formula>NOT(ISERROR(SEARCH("－",F69)))</formula>
    </cfRule>
  </conditionalFormatting>
  <conditionalFormatting sqref="F93:AJ93">
    <cfRule type="containsText" dxfId="1501" priority="1502" operator="containsText" text="－">
      <formula>NOT(ISERROR(SEARCH("－",F93)))</formula>
    </cfRule>
  </conditionalFormatting>
  <conditionalFormatting sqref="F117:AJ117">
    <cfRule type="containsText" dxfId="1500" priority="1501" operator="containsText" text="－">
      <formula>NOT(ISERROR(SEARCH("－",F117)))</formula>
    </cfRule>
  </conditionalFormatting>
  <conditionalFormatting sqref="F141:AJ142">
    <cfRule type="containsText" dxfId="1499" priority="1500" operator="containsText" text="－">
      <formula>NOT(ISERROR(SEARCH("－",F141)))</formula>
    </cfRule>
  </conditionalFormatting>
  <conditionalFormatting sqref="F165:AJ166">
    <cfRule type="containsText" dxfId="1498" priority="1499" operator="containsText" text="－">
      <formula>NOT(ISERROR(SEARCH("－",F165)))</formula>
    </cfRule>
  </conditionalFormatting>
  <conditionalFormatting sqref="F189:AJ190">
    <cfRule type="containsText" dxfId="1497" priority="1498" operator="containsText" text="－">
      <formula>NOT(ISERROR(SEARCH("－",F189)))</formula>
    </cfRule>
  </conditionalFormatting>
  <conditionalFormatting sqref="F213:AJ214">
    <cfRule type="containsText" dxfId="1496" priority="1497" operator="containsText" text="－">
      <formula>NOT(ISERROR(SEARCH("－",F213)))</formula>
    </cfRule>
  </conditionalFormatting>
  <conditionalFormatting sqref="F261:AJ262">
    <cfRule type="containsText" dxfId="1495" priority="1495" operator="containsText" text="－">
      <formula>NOT(ISERROR(SEARCH("－",F261)))</formula>
    </cfRule>
  </conditionalFormatting>
  <conditionalFormatting sqref="F237:AJ237">
    <cfRule type="containsText" dxfId="1494" priority="1496" operator="containsText" text="－">
      <formula>NOT(ISERROR(SEARCH("－",F237)))</formula>
    </cfRule>
  </conditionalFormatting>
  <conditionalFormatting sqref="F357:AJ358">
    <cfRule type="containsText" dxfId="1493" priority="1491" operator="containsText" text="－">
      <formula>NOT(ISERROR(SEARCH("－",F357)))</formula>
    </cfRule>
  </conditionalFormatting>
  <conditionalFormatting sqref="F285:AJ285">
    <cfRule type="containsText" dxfId="1492" priority="1494" operator="containsText" text="－">
      <formula>NOT(ISERROR(SEARCH("－",F285)))</formula>
    </cfRule>
  </conditionalFormatting>
  <conditionalFormatting sqref="F309:AJ310">
    <cfRule type="containsText" dxfId="1491" priority="1493" operator="containsText" text="－">
      <formula>NOT(ISERROR(SEARCH("－",F309)))</formula>
    </cfRule>
  </conditionalFormatting>
  <conditionalFormatting sqref="F333:AJ334">
    <cfRule type="containsText" dxfId="1490" priority="1492" operator="containsText" text="－">
      <formula>NOT(ISERROR(SEARCH("－",F333)))</formula>
    </cfRule>
  </conditionalFormatting>
  <conditionalFormatting sqref="F381:AJ381">
    <cfRule type="containsText" dxfId="1489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488" priority="1485" operator="containsText" text="退">
      <formula>NOT(ISERROR(SEARCH("退",F29)))</formula>
    </cfRule>
    <cfRule type="containsText" dxfId="1487" priority="1486" operator="containsText" text="入">
      <formula>NOT(ISERROR(SEARCH("入",F29)))</formula>
    </cfRule>
    <cfRule type="containsText" dxfId="1486" priority="1487" operator="containsText" text="入,退">
      <formula>NOT(ISERROR(SEARCH("入,退",F29)))</formula>
    </cfRule>
    <cfRule type="containsText" dxfId="1485" priority="1488" operator="containsText" text="入,退">
      <formula>NOT(ISERROR(SEARCH("入,退",F29)))</formula>
    </cfRule>
    <cfRule type="cellIs" dxfId="1484" priority="1489" operator="equal">
      <formula>"休"</formula>
    </cfRule>
  </conditionalFormatting>
  <conditionalFormatting sqref="F29:H30 K29:AJ30 F31:AJ34 F36:AI37 F41:AG41 G60:G61 J60:AH61">
    <cfRule type="containsText" dxfId="1483" priority="1484" operator="containsText" text="外">
      <formula>NOT(ISERROR(SEARCH("外",F29)))</formula>
    </cfRule>
  </conditionalFormatting>
  <conditionalFormatting sqref="F29:F34">
    <cfRule type="containsText" dxfId="1482" priority="1483" operator="containsText" text="－">
      <formula>NOT(ISERROR(SEARCH("－",F29)))</formula>
    </cfRule>
  </conditionalFormatting>
  <conditionalFormatting sqref="G29:G34 H31:U33 V33:AJ33 V31:W32">
    <cfRule type="containsText" dxfId="1481" priority="1482" operator="containsText" text="－">
      <formula>NOT(ISERROR(SEARCH("－",G29)))</formula>
    </cfRule>
  </conditionalFormatting>
  <conditionalFormatting sqref="G33:AJ34 AJ29:AJ30 AH31:AJ32">
    <cfRule type="containsText" dxfId="1480" priority="1481" operator="containsText" text="－">
      <formula>NOT(ISERROR(SEARCH("－",G29)))</formula>
    </cfRule>
  </conditionalFormatting>
  <conditionalFormatting sqref="F28:AJ28">
    <cfRule type="containsText" dxfId="1479" priority="1479" operator="containsText" text="日">
      <formula>NOT(ISERROR(SEARCH("日",F28)))</formula>
    </cfRule>
    <cfRule type="containsText" dxfId="1478" priority="1480" operator="containsText" text="土">
      <formula>NOT(ISERROR(SEARCH("土",F28)))</formula>
    </cfRule>
  </conditionalFormatting>
  <conditionalFormatting sqref="F28:AJ28">
    <cfRule type="containsText" dxfId="1477" priority="1472" operator="containsText" text="その他">
      <formula>NOT(ISERROR(SEARCH("その他",F28)))</formula>
    </cfRule>
    <cfRule type="containsText" dxfId="1476" priority="1473" operator="containsText" text="冬休">
      <formula>NOT(ISERROR(SEARCH("冬休",F28)))</formula>
    </cfRule>
    <cfRule type="containsText" dxfId="1475" priority="1474" operator="containsText" text="夏休">
      <formula>NOT(ISERROR(SEARCH("夏休",F28)))</formula>
    </cfRule>
    <cfRule type="containsText" dxfId="1474" priority="1475" operator="containsText" text="製作">
      <formula>NOT(ISERROR(SEARCH("製作",F28)))</formula>
    </cfRule>
    <cfRule type="cellIs" dxfId="1473" priority="1476" operator="equal">
      <formula>"中止,製作"</formula>
    </cfRule>
    <cfRule type="containsText" dxfId="1472" priority="1477" operator="containsText" text="中止,製作,夏休,冬休,その他">
      <formula>NOT(ISERROR(SEARCH("中止,製作,夏休,冬休,その他",F28)))</formula>
    </cfRule>
    <cfRule type="containsText" dxfId="1471" priority="1478" operator="containsText" text="中止">
      <formula>NOT(ISERROR(SEARCH("中止",F28)))</formula>
    </cfRule>
  </conditionalFormatting>
  <conditionalFormatting sqref="F528 K528 P528 U528 Z528">
    <cfRule type="containsText" dxfId="1470" priority="1470" operator="containsText" text="日">
      <formula>NOT(ISERROR(SEARCH("日",F528)))</formula>
    </cfRule>
    <cfRule type="containsText" dxfId="1469" priority="1471" operator="containsText" text="土">
      <formula>NOT(ISERROR(SEARCH("土",F528)))</formula>
    </cfRule>
  </conditionalFormatting>
  <conditionalFormatting sqref="F528">
    <cfRule type="containsText" dxfId="1468" priority="1461" operator="containsText" text="その他">
      <formula>NOT(ISERROR(SEARCH("その他",F528)))</formula>
    </cfRule>
    <cfRule type="containsText" dxfId="1467" priority="1462" operator="containsText" text="冬休">
      <formula>NOT(ISERROR(SEARCH("冬休",F528)))</formula>
    </cfRule>
    <cfRule type="containsText" dxfId="1466" priority="1463" operator="containsText" text="夏休">
      <formula>NOT(ISERROR(SEARCH("夏休",F528)))</formula>
    </cfRule>
    <cfRule type="containsText" dxfId="1465" priority="1464" operator="containsText" text="製作">
      <formula>NOT(ISERROR(SEARCH("製作",F528)))</formula>
    </cfRule>
    <cfRule type="cellIs" dxfId="1464" priority="1465" operator="equal">
      <formula>"中止,製作"</formula>
    </cfRule>
    <cfRule type="containsText" dxfId="1463" priority="1468" operator="containsText" text="中止,製作,夏休,冬休,その他">
      <formula>NOT(ISERROR(SEARCH("中止,製作,夏休,冬休,その他",F528)))</formula>
    </cfRule>
    <cfRule type="containsText" dxfId="1462" priority="1469" operator="containsText" text="中止">
      <formula>NOT(ISERROR(SEARCH("中止",F528)))</formula>
    </cfRule>
  </conditionalFormatting>
  <conditionalFormatting sqref="K528">
    <cfRule type="containsText" dxfId="1461" priority="1466" operator="containsText" text="中止,製作,夏休,冬休,その他">
      <formula>NOT(ISERROR(SEARCH("中止,製作,夏休,冬休,その他",K528)))</formula>
    </cfRule>
    <cfRule type="containsText" dxfId="1460" priority="1467" operator="containsText" text="中止">
      <formula>NOT(ISERROR(SEARCH("中止",K528)))</formula>
    </cfRule>
  </conditionalFormatting>
  <conditionalFormatting sqref="K528">
    <cfRule type="containsText" dxfId="1459" priority="1454" operator="containsText" text="その他">
      <formula>NOT(ISERROR(SEARCH("その他",K528)))</formula>
    </cfRule>
    <cfRule type="containsText" dxfId="1458" priority="1455" operator="containsText" text="冬休">
      <formula>NOT(ISERROR(SEARCH("冬休",K528)))</formula>
    </cfRule>
    <cfRule type="containsText" dxfId="1457" priority="1456" operator="containsText" text="夏休">
      <formula>NOT(ISERROR(SEARCH("夏休",K528)))</formula>
    </cfRule>
    <cfRule type="containsText" dxfId="1456" priority="1457" operator="containsText" text="製作">
      <formula>NOT(ISERROR(SEARCH("製作",K528)))</formula>
    </cfRule>
    <cfRule type="cellIs" dxfId="1455" priority="1458" operator="equal">
      <formula>"中止,製作"</formula>
    </cfRule>
    <cfRule type="containsText" dxfId="1454" priority="1459" operator="containsText" text="中止,製作,夏休,冬休,その他">
      <formula>NOT(ISERROR(SEARCH("中止,製作,夏休,冬休,その他",K528)))</formula>
    </cfRule>
    <cfRule type="containsText" dxfId="1453" priority="1460" operator="containsText" text="中止">
      <formula>NOT(ISERROR(SEARCH("中止",K528)))</formula>
    </cfRule>
  </conditionalFormatting>
  <conditionalFormatting sqref="P528">
    <cfRule type="containsText" dxfId="1452" priority="1447" operator="containsText" text="その他">
      <formula>NOT(ISERROR(SEARCH("その他",P528)))</formula>
    </cfRule>
    <cfRule type="containsText" dxfId="1451" priority="1448" operator="containsText" text="冬休">
      <formula>NOT(ISERROR(SEARCH("冬休",P528)))</formula>
    </cfRule>
    <cfRule type="containsText" dxfId="1450" priority="1449" operator="containsText" text="夏休">
      <formula>NOT(ISERROR(SEARCH("夏休",P528)))</formula>
    </cfRule>
    <cfRule type="containsText" dxfId="1449" priority="1450" operator="containsText" text="製作">
      <formula>NOT(ISERROR(SEARCH("製作",P528)))</formula>
    </cfRule>
    <cfRule type="cellIs" dxfId="1448" priority="1451" operator="equal">
      <formula>"中止,製作"</formula>
    </cfRule>
    <cfRule type="containsText" dxfId="1447" priority="1452" operator="containsText" text="中止,製作,夏休,冬休,その他">
      <formula>NOT(ISERROR(SEARCH("中止,製作,夏休,冬休,その他",P528)))</formula>
    </cfRule>
    <cfRule type="containsText" dxfId="1446" priority="1453" operator="containsText" text="中止">
      <formula>NOT(ISERROR(SEARCH("中止",P528)))</formula>
    </cfRule>
  </conditionalFormatting>
  <conditionalFormatting sqref="U528">
    <cfRule type="containsText" dxfId="1445" priority="1440" operator="containsText" text="その他">
      <formula>NOT(ISERROR(SEARCH("その他",U528)))</formula>
    </cfRule>
    <cfRule type="containsText" dxfId="1444" priority="1441" operator="containsText" text="冬休">
      <formula>NOT(ISERROR(SEARCH("冬休",U528)))</formula>
    </cfRule>
    <cfRule type="containsText" dxfId="1443" priority="1442" operator="containsText" text="夏休">
      <formula>NOT(ISERROR(SEARCH("夏休",U528)))</formula>
    </cfRule>
    <cfRule type="containsText" dxfId="1442" priority="1443" operator="containsText" text="製作">
      <formula>NOT(ISERROR(SEARCH("製作",U528)))</formula>
    </cfRule>
    <cfRule type="cellIs" dxfId="1441" priority="1444" operator="equal">
      <formula>"中止,製作"</formula>
    </cfRule>
    <cfRule type="containsText" dxfId="1440" priority="1445" operator="containsText" text="中止,製作,夏休,冬休,その他">
      <formula>NOT(ISERROR(SEARCH("中止,製作,夏休,冬休,その他",U528)))</formula>
    </cfRule>
    <cfRule type="containsText" dxfId="1439" priority="1446" operator="containsText" text="中止">
      <formula>NOT(ISERROR(SEARCH("中止",U528)))</formula>
    </cfRule>
  </conditionalFormatting>
  <conditionalFormatting sqref="Z528">
    <cfRule type="containsText" dxfId="1438" priority="1433" operator="containsText" text="その他">
      <formula>NOT(ISERROR(SEARCH("その他",Z528)))</formula>
    </cfRule>
    <cfRule type="containsText" dxfId="1437" priority="1434" operator="containsText" text="冬休">
      <formula>NOT(ISERROR(SEARCH("冬休",Z528)))</formula>
    </cfRule>
    <cfRule type="containsText" dxfId="1436" priority="1435" operator="containsText" text="夏休">
      <formula>NOT(ISERROR(SEARCH("夏休",Z528)))</formula>
    </cfRule>
    <cfRule type="containsText" dxfId="1435" priority="1436" operator="containsText" text="製作">
      <formula>NOT(ISERROR(SEARCH("製作",Z528)))</formula>
    </cfRule>
    <cfRule type="cellIs" dxfId="1434" priority="1437" operator="equal">
      <formula>"中止,製作"</formula>
    </cfRule>
    <cfRule type="containsText" dxfId="1433" priority="1438" operator="containsText" text="中止,製作,夏休,冬休,その他">
      <formula>NOT(ISERROR(SEARCH("中止,製作,夏休,冬休,その他",Z528)))</formula>
    </cfRule>
    <cfRule type="containsText" dxfId="1432" priority="1439" operator="containsText" text="中止">
      <formula>NOT(ISERROR(SEARCH("中止",Z528)))</formula>
    </cfRule>
  </conditionalFormatting>
  <conditionalFormatting sqref="Z530">
    <cfRule type="containsText" dxfId="1431" priority="1427" operator="containsText" text="退">
      <formula>NOT(ISERROR(SEARCH("退",Z530)))</formula>
    </cfRule>
    <cfRule type="containsText" dxfId="1430" priority="1428" operator="containsText" text="入">
      <formula>NOT(ISERROR(SEARCH("入",Z530)))</formula>
    </cfRule>
    <cfRule type="containsText" dxfId="1429" priority="1429" operator="containsText" text="入,退">
      <formula>NOT(ISERROR(SEARCH("入,退",Z530)))</formula>
    </cfRule>
    <cfRule type="containsText" dxfId="1428" priority="1430" operator="containsText" text="入,退">
      <formula>NOT(ISERROR(SEARCH("入,退",Z530)))</formula>
    </cfRule>
    <cfRule type="cellIs" dxfId="1427" priority="1432" operator="equal">
      <formula>"休"</formula>
    </cfRule>
  </conditionalFormatting>
  <conditionalFormatting sqref="Z530">
    <cfRule type="containsText" dxfId="1426" priority="1431" operator="containsText" text="休">
      <formula>NOT(ISERROR(SEARCH("休",Z530)))</formula>
    </cfRule>
  </conditionalFormatting>
  <conditionalFormatting sqref="Z530">
    <cfRule type="containsText" dxfId="1425" priority="1426" operator="containsText" text="外">
      <formula>NOT(ISERROR(SEARCH("外",Z530)))</formula>
    </cfRule>
  </conditionalFormatting>
  <conditionalFormatting sqref="Z530">
    <cfRule type="containsText" dxfId="1424" priority="1425" operator="containsText" text="－">
      <formula>NOT(ISERROR(SEARCH("－",Z530)))</formula>
    </cfRule>
  </conditionalFormatting>
  <conditionalFormatting sqref="AE530 U530 P530 K530">
    <cfRule type="containsText" dxfId="1423" priority="1419" operator="containsText" text="退">
      <formula>NOT(ISERROR(SEARCH("退",K530)))</formula>
    </cfRule>
    <cfRule type="containsText" dxfId="1422" priority="1420" operator="containsText" text="入">
      <formula>NOT(ISERROR(SEARCH("入",K530)))</formula>
    </cfRule>
    <cfRule type="containsText" dxfId="1421" priority="1421" operator="containsText" text="入,退">
      <formula>NOT(ISERROR(SEARCH("入,退",K530)))</formula>
    </cfRule>
    <cfRule type="containsText" dxfId="1420" priority="1422" operator="containsText" text="入,退">
      <formula>NOT(ISERROR(SEARCH("入,退",K530)))</formula>
    </cfRule>
    <cfRule type="cellIs" dxfId="1419" priority="1424" operator="equal">
      <formula>"休"</formula>
    </cfRule>
  </conditionalFormatting>
  <conditionalFormatting sqref="AE530 U530 P530 K530">
    <cfRule type="containsText" dxfId="1418" priority="1423" operator="containsText" text="休">
      <formula>NOT(ISERROR(SEARCH("休",K530)))</formula>
    </cfRule>
  </conditionalFormatting>
  <conditionalFormatting sqref="AE530 U530 P530 K530">
    <cfRule type="containsText" dxfId="1417" priority="1418" operator="containsText" text="外">
      <formula>NOT(ISERROR(SEARCH("外",K530)))</formula>
    </cfRule>
  </conditionalFormatting>
  <conditionalFormatting sqref="AE530 U530 P530 K530">
    <cfRule type="containsText" dxfId="1416" priority="1417" operator="containsText" text="－">
      <formula>NOT(ISERROR(SEARCH("－",K530)))</formula>
    </cfRule>
  </conditionalFormatting>
  <conditionalFormatting sqref="F530">
    <cfRule type="containsText" dxfId="1415" priority="1412" operator="containsText" text="退">
      <formula>NOT(ISERROR(SEARCH("退",F530)))</formula>
    </cfRule>
    <cfRule type="containsText" dxfId="1414" priority="1413" operator="containsText" text="入">
      <formula>NOT(ISERROR(SEARCH("入",F530)))</formula>
    </cfRule>
    <cfRule type="containsText" dxfId="1413" priority="1414" operator="containsText" text="入,退">
      <formula>NOT(ISERROR(SEARCH("入,退",F530)))</formula>
    </cfRule>
    <cfRule type="containsText" dxfId="1412" priority="1415" operator="containsText" text="入,退">
      <formula>NOT(ISERROR(SEARCH("入,退",F530)))</formula>
    </cfRule>
    <cfRule type="cellIs" dxfId="1411" priority="1416" operator="equal">
      <formula>"休"</formula>
    </cfRule>
  </conditionalFormatting>
  <conditionalFormatting sqref="F530">
    <cfRule type="containsText" dxfId="1410" priority="1411" operator="containsText" text="外">
      <formula>NOT(ISERROR(SEARCH("外",F530)))</formula>
    </cfRule>
  </conditionalFormatting>
  <conditionalFormatting sqref="F530">
    <cfRule type="containsText" dxfId="1409" priority="1410" operator="containsText" text="－">
      <formula>NOT(ISERROR(SEARCH("－",F530)))</formula>
    </cfRule>
  </conditionalFormatting>
  <conditionalFormatting sqref="F35:AJ35">
    <cfRule type="containsText" dxfId="1408" priority="1408" operator="containsText" text="日">
      <formula>NOT(ISERROR(SEARCH("日",F35)))</formula>
    </cfRule>
    <cfRule type="containsText" dxfId="1407" priority="1409" operator="containsText" text="土">
      <formula>NOT(ISERROR(SEARCH("土",F35)))</formula>
    </cfRule>
  </conditionalFormatting>
  <conditionalFormatting sqref="F35:AJ35">
    <cfRule type="containsText" dxfId="1406" priority="1401" operator="containsText" text="その他">
      <formula>NOT(ISERROR(SEARCH("その他",F35)))</formula>
    </cfRule>
    <cfRule type="containsText" dxfId="1405" priority="1402" operator="containsText" text="冬休">
      <formula>NOT(ISERROR(SEARCH("冬休",F35)))</formula>
    </cfRule>
    <cfRule type="containsText" dxfId="1404" priority="1403" operator="containsText" text="夏休">
      <formula>NOT(ISERROR(SEARCH("夏休",F35)))</formula>
    </cfRule>
    <cfRule type="containsText" dxfId="1403" priority="1404" operator="containsText" text="製作">
      <formula>NOT(ISERROR(SEARCH("製作",F35)))</formula>
    </cfRule>
    <cfRule type="cellIs" dxfId="1402" priority="1405" operator="equal">
      <formula>"中止,製作"</formula>
    </cfRule>
    <cfRule type="containsText" dxfId="1401" priority="1406" operator="containsText" text="中止,製作,夏休,冬休,その他">
      <formula>NOT(ISERROR(SEARCH("中止,製作,夏休,冬休,その他",F35)))</formula>
    </cfRule>
    <cfRule type="containsText" dxfId="1400" priority="1407" operator="containsText" text="中止">
      <formula>NOT(ISERROR(SEARCH("中止",F35)))</formula>
    </cfRule>
  </conditionalFormatting>
  <conditionalFormatting sqref="F40:AJ40">
    <cfRule type="containsText" dxfId="1399" priority="1399" operator="containsText" text="日">
      <formula>NOT(ISERROR(SEARCH("日",F40)))</formula>
    </cfRule>
    <cfRule type="containsText" dxfId="1398" priority="1400" operator="containsText" text="土">
      <formula>NOT(ISERROR(SEARCH("土",F40)))</formula>
    </cfRule>
  </conditionalFormatting>
  <conditionalFormatting sqref="F40:AJ40">
    <cfRule type="containsText" dxfId="1397" priority="1392" operator="containsText" text="その他">
      <formula>NOT(ISERROR(SEARCH("その他",F40)))</formula>
    </cfRule>
    <cfRule type="containsText" dxfId="1396" priority="1393" operator="containsText" text="冬休">
      <formula>NOT(ISERROR(SEARCH("冬休",F40)))</formula>
    </cfRule>
    <cfRule type="containsText" dxfId="1395" priority="1394" operator="containsText" text="夏休">
      <formula>NOT(ISERROR(SEARCH("夏休",F40)))</formula>
    </cfRule>
    <cfRule type="containsText" dxfId="1394" priority="1395" operator="containsText" text="製作">
      <formula>NOT(ISERROR(SEARCH("製作",F40)))</formula>
    </cfRule>
    <cfRule type="cellIs" dxfId="1393" priority="1396" operator="equal">
      <formula>"中止,製作"</formula>
    </cfRule>
    <cfRule type="containsText" dxfId="1392" priority="1397" operator="containsText" text="中止,製作,夏休,冬休,その他">
      <formula>NOT(ISERROR(SEARCH("中止,製作,夏休,冬休,その他",F40)))</formula>
    </cfRule>
    <cfRule type="containsText" dxfId="1391" priority="1398" operator="containsText" text="中止">
      <formula>NOT(ISERROR(SEARCH("中止",F40)))</formula>
    </cfRule>
  </conditionalFormatting>
  <conditionalFormatting sqref="F38:AI39">
    <cfRule type="containsText" dxfId="1390" priority="1387" operator="containsText" text="退">
      <formula>NOT(ISERROR(SEARCH("退",F38)))</formula>
    </cfRule>
    <cfRule type="containsText" dxfId="1389" priority="1388" operator="containsText" text="入">
      <formula>NOT(ISERROR(SEARCH("入",F38)))</formula>
    </cfRule>
    <cfRule type="containsText" dxfId="1388" priority="1389" operator="containsText" text="入,退">
      <formula>NOT(ISERROR(SEARCH("入,退",F38)))</formula>
    </cfRule>
    <cfRule type="containsText" dxfId="1387" priority="1390" operator="containsText" text="入,退">
      <formula>NOT(ISERROR(SEARCH("入,退",F38)))</formula>
    </cfRule>
    <cfRule type="cellIs" dxfId="1386" priority="1391" operator="equal">
      <formula>"休"</formula>
    </cfRule>
  </conditionalFormatting>
  <conditionalFormatting sqref="F38:AI39">
    <cfRule type="containsText" dxfId="1385" priority="1386" operator="containsText" text="外">
      <formula>NOT(ISERROR(SEARCH("外",F38)))</formula>
    </cfRule>
  </conditionalFormatting>
  <conditionalFormatting sqref="F38:AI39">
    <cfRule type="containsText" dxfId="1384" priority="1385" operator="containsText" text="－">
      <formula>NOT(ISERROR(SEARCH("－",F38)))</formula>
    </cfRule>
  </conditionalFormatting>
  <conditionalFormatting sqref="AH41:AJ41 F42:AJ44">
    <cfRule type="containsText" dxfId="1383" priority="1380" operator="containsText" text="退">
      <formula>NOT(ISERROR(SEARCH("退",F41)))</formula>
    </cfRule>
    <cfRule type="containsText" dxfId="1382" priority="1381" operator="containsText" text="入">
      <formula>NOT(ISERROR(SEARCH("入",F41)))</formula>
    </cfRule>
    <cfRule type="containsText" dxfId="1381" priority="1382" operator="containsText" text="入,退">
      <formula>NOT(ISERROR(SEARCH("入,退",F41)))</formula>
    </cfRule>
    <cfRule type="containsText" dxfId="1380" priority="1383" operator="containsText" text="入,退">
      <formula>NOT(ISERROR(SEARCH("入,退",F41)))</formula>
    </cfRule>
    <cfRule type="cellIs" dxfId="1379" priority="1384" operator="equal">
      <formula>"休"</formula>
    </cfRule>
  </conditionalFormatting>
  <conditionalFormatting sqref="AH41:AJ41 F42:AJ44">
    <cfRule type="containsText" dxfId="1378" priority="1379" operator="containsText" text="外">
      <formula>NOT(ISERROR(SEARCH("外",F41)))</formula>
    </cfRule>
  </conditionalFormatting>
  <conditionalFormatting sqref="AH41:AJ41 F42:AJ44">
    <cfRule type="containsText" dxfId="1377" priority="1378" operator="containsText" text="－">
      <formula>NOT(ISERROR(SEARCH("－",F41)))</formula>
    </cfRule>
  </conditionalFormatting>
  <conditionalFormatting sqref="F52:T52 Y52:AJ52">
    <cfRule type="containsText" dxfId="1376" priority="1376" operator="containsText" text="日">
      <formula>NOT(ISERROR(SEARCH("日",F52)))</formula>
    </cfRule>
    <cfRule type="containsText" dxfId="1375" priority="1377" operator="containsText" text="土">
      <formula>NOT(ISERROR(SEARCH("土",F52)))</formula>
    </cfRule>
  </conditionalFormatting>
  <conditionalFormatting sqref="F52:T52 Y52:AJ52">
    <cfRule type="containsText" dxfId="1374" priority="1369" operator="containsText" text="その他">
      <formula>NOT(ISERROR(SEARCH("その他",F52)))</formula>
    </cfRule>
    <cfRule type="containsText" dxfId="1373" priority="1370" operator="containsText" text="冬休">
      <formula>NOT(ISERROR(SEARCH("冬休",F52)))</formula>
    </cfRule>
    <cfRule type="containsText" dxfId="1372" priority="1371" operator="containsText" text="夏休">
      <formula>NOT(ISERROR(SEARCH("夏休",F52)))</formula>
    </cfRule>
    <cfRule type="containsText" dxfId="1371" priority="1372" operator="containsText" text="製作">
      <formula>NOT(ISERROR(SEARCH("製作",F52)))</formula>
    </cfRule>
    <cfRule type="cellIs" dxfId="1370" priority="1373" operator="equal">
      <formula>"中止,製作"</formula>
    </cfRule>
    <cfRule type="containsText" dxfId="1369" priority="1374" operator="containsText" text="中止,製作,夏休,冬休,その他">
      <formula>NOT(ISERROR(SEARCH("中止,製作,夏休,冬休,その他",F52)))</formula>
    </cfRule>
    <cfRule type="containsText" dxfId="1368" priority="1375" operator="containsText" text="中止">
      <formula>NOT(ISERROR(SEARCH("中止",F52)))</formula>
    </cfRule>
  </conditionalFormatting>
  <conditionalFormatting sqref="H59:T59 Y59:AJ59">
    <cfRule type="containsText" dxfId="1367" priority="1367" operator="containsText" text="日">
      <formula>NOT(ISERROR(SEARCH("日",H59)))</formula>
    </cfRule>
    <cfRule type="containsText" dxfId="1366" priority="1368" operator="containsText" text="土">
      <formula>NOT(ISERROR(SEARCH("土",H59)))</formula>
    </cfRule>
  </conditionalFormatting>
  <conditionalFormatting sqref="H59:T59 Y59:AJ59">
    <cfRule type="containsText" dxfId="1365" priority="1360" operator="containsText" text="その他">
      <formula>NOT(ISERROR(SEARCH("その他",H59)))</formula>
    </cfRule>
    <cfRule type="containsText" dxfId="1364" priority="1361" operator="containsText" text="冬休">
      <formula>NOT(ISERROR(SEARCH("冬休",H59)))</formula>
    </cfRule>
    <cfRule type="containsText" dxfId="1363" priority="1362" operator="containsText" text="夏休">
      <formula>NOT(ISERROR(SEARCH("夏休",H59)))</formula>
    </cfRule>
    <cfRule type="containsText" dxfId="1362" priority="1363" operator="containsText" text="製作">
      <formula>NOT(ISERROR(SEARCH("製作",H59)))</formula>
    </cfRule>
    <cfRule type="cellIs" dxfId="1361" priority="1364" operator="equal">
      <formula>"中止,製作"</formula>
    </cfRule>
    <cfRule type="containsText" dxfId="1360" priority="1365" operator="containsText" text="中止,製作,夏休,冬休,その他">
      <formula>NOT(ISERROR(SEARCH("中止,製作,夏休,冬休,その他",H59)))</formula>
    </cfRule>
    <cfRule type="containsText" dxfId="1359" priority="1366" operator="containsText" text="中止">
      <formula>NOT(ISERROR(SEARCH("中止",H59)))</formula>
    </cfRule>
  </conditionalFormatting>
  <conditionalFormatting sqref="H64:T64 Y64:AJ64">
    <cfRule type="containsText" dxfId="1358" priority="1358" operator="containsText" text="日">
      <formula>NOT(ISERROR(SEARCH("日",H64)))</formula>
    </cfRule>
    <cfRule type="containsText" dxfId="1357" priority="1359" operator="containsText" text="土">
      <formula>NOT(ISERROR(SEARCH("土",H64)))</formula>
    </cfRule>
  </conditionalFormatting>
  <conditionalFormatting sqref="H64:T64 Y64:AJ64">
    <cfRule type="containsText" dxfId="1356" priority="1351" operator="containsText" text="その他">
      <formula>NOT(ISERROR(SEARCH("その他",H64)))</formula>
    </cfRule>
    <cfRule type="containsText" dxfId="1355" priority="1352" operator="containsText" text="冬休">
      <formula>NOT(ISERROR(SEARCH("冬休",H64)))</formula>
    </cfRule>
    <cfRule type="containsText" dxfId="1354" priority="1353" operator="containsText" text="夏休">
      <formula>NOT(ISERROR(SEARCH("夏休",H64)))</formula>
    </cfRule>
    <cfRule type="containsText" dxfId="1353" priority="1354" operator="containsText" text="製作">
      <formula>NOT(ISERROR(SEARCH("製作",H64)))</formula>
    </cfRule>
    <cfRule type="cellIs" dxfId="1352" priority="1355" operator="equal">
      <formula>"中止,製作"</formula>
    </cfRule>
    <cfRule type="containsText" dxfId="1351" priority="1356" operator="containsText" text="中止,製作,夏休,冬休,その他">
      <formula>NOT(ISERROR(SEARCH("中止,製作,夏休,冬休,その他",H64)))</formula>
    </cfRule>
    <cfRule type="containsText" dxfId="1350" priority="1357" operator="containsText" text="中止">
      <formula>NOT(ISERROR(SEARCH("中止",H64)))</formula>
    </cfRule>
  </conditionalFormatting>
  <conditionalFormatting sqref="U52:X52">
    <cfRule type="containsText" dxfId="1349" priority="1349" operator="containsText" text="日">
      <formula>NOT(ISERROR(SEARCH("日",U52)))</formula>
    </cfRule>
    <cfRule type="containsText" dxfId="1348" priority="1350" operator="containsText" text="土">
      <formula>NOT(ISERROR(SEARCH("土",U52)))</formula>
    </cfRule>
  </conditionalFormatting>
  <conditionalFormatting sqref="U52:X52">
    <cfRule type="containsText" dxfId="1347" priority="1342" operator="containsText" text="その他">
      <formula>NOT(ISERROR(SEARCH("その他",U52)))</formula>
    </cfRule>
    <cfRule type="containsText" dxfId="1346" priority="1343" operator="containsText" text="冬休">
      <formula>NOT(ISERROR(SEARCH("冬休",U52)))</formula>
    </cfRule>
    <cfRule type="containsText" dxfId="1345" priority="1344" operator="containsText" text="夏休">
      <formula>NOT(ISERROR(SEARCH("夏休",U52)))</formula>
    </cfRule>
    <cfRule type="containsText" dxfId="1344" priority="1345" operator="containsText" text="製作">
      <formula>NOT(ISERROR(SEARCH("製作",U52)))</formula>
    </cfRule>
    <cfRule type="cellIs" dxfId="1343" priority="1346" operator="equal">
      <formula>"中止,製作"</formula>
    </cfRule>
    <cfRule type="containsText" dxfId="1342" priority="1347" operator="containsText" text="中止,製作,夏休,冬休,その他">
      <formula>NOT(ISERROR(SEARCH("中止,製作,夏休,冬休,その他",U52)))</formula>
    </cfRule>
    <cfRule type="containsText" dxfId="1341" priority="1348" operator="containsText" text="中止">
      <formula>NOT(ISERROR(SEARCH("中止",U52)))</formula>
    </cfRule>
  </conditionalFormatting>
  <conditionalFormatting sqref="U59:X59">
    <cfRule type="containsText" dxfId="1340" priority="1340" operator="containsText" text="日">
      <formula>NOT(ISERROR(SEARCH("日",U59)))</formula>
    </cfRule>
    <cfRule type="containsText" dxfId="1339" priority="1341" operator="containsText" text="土">
      <formula>NOT(ISERROR(SEARCH("土",U59)))</formula>
    </cfRule>
  </conditionalFormatting>
  <conditionalFormatting sqref="U59:X59">
    <cfRule type="containsText" dxfId="1338" priority="1333" operator="containsText" text="その他">
      <formula>NOT(ISERROR(SEARCH("その他",U59)))</formula>
    </cfRule>
    <cfRule type="containsText" dxfId="1337" priority="1334" operator="containsText" text="冬休">
      <formula>NOT(ISERROR(SEARCH("冬休",U59)))</formula>
    </cfRule>
    <cfRule type="containsText" dxfId="1336" priority="1335" operator="containsText" text="夏休">
      <formula>NOT(ISERROR(SEARCH("夏休",U59)))</formula>
    </cfRule>
    <cfRule type="containsText" dxfId="1335" priority="1336" operator="containsText" text="製作">
      <formula>NOT(ISERROR(SEARCH("製作",U59)))</formula>
    </cfRule>
    <cfRule type="cellIs" dxfId="1334" priority="1337" operator="equal">
      <formula>"中止,製作"</formula>
    </cfRule>
    <cfRule type="containsText" dxfId="1333" priority="1338" operator="containsText" text="中止,製作,夏休,冬休,その他">
      <formula>NOT(ISERROR(SEARCH("中止,製作,夏休,冬休,その他",U59)))</formula>
    </cfRule>
    <cfRule type="containsText" dxfId="1332" priority="1339" operator="containsText" text="中止">
      <formula>NOT(ISERROR(SEARCH("中止",U59)))</formula>
    </cfRule>
  </conditionalFormatting>
  <conditionalFormatting sqref="U64:X64">
    <cfRule type="containsText" dxfId="1331" priority="1331" operator="containsText" text="日">
      <formula>NOT(ISERROR(SEARCH("日",U64)))</formula>
    </cfRule>
    <cfRule type="containsText" dxfId="1330" priority="1332" operator="containsText" text="土">
      <formula>NOT(ISERROR(SEARCH("土",U64)))</formula>
    </cfRule>
  </conditionalFormatting>
  <conditionalFormatting sqref="U64:X64">
    <cfRule type="containsText" dxfId="1329" priority="1324" operator="containsText" text="その他">
      <formula>NOT(ISERROR(SEARCH("その他",U64)))</formula>
    </cfRule>
    <cfRule type="containsText" dxfId="1328" priority="1325" operator="containsText" text="冬休">
      <formula>NOT(ISERROR(SEARCH("冬休",U64)))</formula>
    </cfRule>
    <cfRule type="containsText" dxfId="1327" priority="1326" operator="containsText" text="夏休">
      <formula>NOT(ISERROR(SEARCH("夏休",U64)))</formula>
    </cfRule>
    <cfRule type="containsText" dxfId="1326" priority="1327" operator="containsText" text="製作">
      <formula>NOT(ISERROR(SEARCH("製作",U64)))</formula>
    </cfRule>
    <cfRule type="cellIs" dxfId="1325" priority="1328" operator="equal">
      <formula>"中止,製作"</formula>
    </cfRule>
    <cfRule type="containsText" dxfId="1324" priority="1329" operator="containsText" text="中止,製作,夏休,冬休,その他">
      <formula>NOT(ISERROR(SEARCH("中止,製作,夏休,冬休,その他",U64)))</formula>
    </cfRule>
    <cfRule type="containsText" dxfId="1323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322" priority="1319" operator="containsText" text="退">
      <formula>NOT(ISERROR(SEARCH("退",H53)))</formula>
    </cfRule>
    <cfRule type="containsText" dxfId="1321" priority="1320" operator="containsText" text="入">
      <formula>NOT(ISERROR(SEARCH("入",H53)))</formula>
    </cfRule>
    <cfRule type="containsText" dxfId="1320" priority="1321" operator="containsText" text="入,退">
      <formula>NOT(ISERROR(SEARCH("入,退",H53)))</formula>
    </cfRule>
    <cfRule type="containsText" dxfId="1319" priority="1322" operator="containsText" text="入,退">
      <formula>NOT(ISERROR(SEARCH("入,退",H53)))</formula>
    </cfRule>
    <cfRule type="cellIs" dxfId="1318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317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316" priority="1317" operator="containsText" text="－">
      <formula>NOT(ISERROR(SEARCH("－",H53)))</formula>
    </cfRule>
  </conditionalFormatting>
  <conditionalFormatting sqref="H62:AJ63 AI60:AJ61">
    <cfRule type="containsText" dxfId="1315" priority="1312" operator="containsText" text="退">
      <formula>NOT(ISERROR(SEARCH("退",H60)))</formula>
    </cfRule>
    <cfRule type="containsText" dxfId="1314" priority="1313" operator="containsText" text="入">
      <formula>NOT(ISERROR(SEARCH("入",H60)))</formula>
    </cfRule>
    <cfRule type="containsText" dxfId="1313" priority="1314" operator="containsText" text="入,退">
      <formula>NOT(ISERROR(SEARCH("入,退",H60)))</formula>
    </cfRule>
    <cfRule type="containsText" dxfId="1312" priority="1315" operator="containsText" text="入,退">
      <formula>NOT(ISERROR(SEARCH("入,退",H60)))</formula>
    </cfRule>
    <cfRule type="cellIs" dxfId="1311" priority="1316" operator="equal">
      <formula>"休"</formula>
    </cfRule>
  </conditionalFormatting>
  <conditionalFormatting sqref="H62:AJ63 AI60:AJ61">
    <cfRule type="containsText" dxfId="1310" priority="1311" operator="containsText" text="外">
      <formula>NOT(ISERROR(SEARCH("外",H60)))</formula>
    </cfRule>
  </conditionalFormatting>
  <conditionalFormatting sqref="H62:AJ63 AI60:AJ61">
    <cfRule type="containsText" dxfId="1309" priority="1310" operator="containsText" text="－">
      <formula>NOT(ISERROR(SEARCH("－",H60)))</formula>
    </cfRule>
  </conditionalFormatting>
  <conditionalFormatting sqref="J65 L65:O65 R65:U65 Y65:AA65 H66:AJ68 AF65:AH65">
    <cfRule type="containsText" dxfId="1308" priority="1305" operator="containsText" text="退">
      <formula>NOT(ISERROR(SEARCH("退",H65)))</formula>
    </cfRule>
    <cfRule type="containsText" dxfId="1307" priority="1306" operator="containsText" text="入">
      <formula>NOT(ISERROR(SEARCH("入",H65)))</formula>
    </cfRule>
    <cfRule type="containsText" dxfId="1306" priority="1307" operator="containsText" text="入,退">
      <formula>NOT(ISERROR(SEARCH("入,退",H65)))</formula>
    </cfRule>
    <cfRule type="containsText" dxfId="1305" priority="1308" operator="containsText" text="入,退">
      <formula>NOT(ISERROR(SEARCH("入,退",H65)))</formula>
    </cfRule>
    <cfRule type="cellIs" dxfId="1304" priority="1309" operator="equal">
      <formula>"休"</formula>
    </cfRule>
  </conditionalFormatting>
  <conditionalFormatting sqref="J65 L65:O65 R65:U65 Y65:AA65 H66:AJ68 AF65:AH65">
    <cfRule type="containsText" dxfId="1303" priority="1304" operator="containsText" text="外">
      <formula>NOT(ISERROR(SEARCH("外",H65)))</formula>
    </cfRule>
  </conditionalFormatting>
  <conditionalFormatting sqref="J65 L65:O65 R65:U65 Y65:AA65 H66:AJ68 AF65:AH65">
    <cfRule type="containsText" dxfId="1302" priority="1303" operator="containsText" text="－">
      <formula>NOT(ISERROR(SEARCH("－",H65)))</formula>
    </cfRule>
  </conditionalFormatting>
  <conditionalFormatting sqref="I65">
    <cfRule type="containsText" dxfId="1301" priority="1298" operator="containsText" text="退">
      <formula>NOT(ISERROR(SEARCH("退",I65)))</formula>
    </cfRule>
    <cfRule type="containsText" dxfId="1300" priority="1299" operator="containsText" text="入">
      <formula>NOT(ISERROR(SEARCH("入",I65)))</formula>
    </cfRule>
    <cfRule type="containsText" dxfId="1299" priority="1300" operator="containsText" text="入,退">
      <formula>NOT(ISERROR(SEARCH("入,退",I65)))</formula>
    </cfRule>
    <cfRule type="containsText" dxfId="1298" priority="1301" operator="containsText" text="入,退">
      <formula>NOT(ISERROR(SEARCH("入,退",I65)))</formula>
    </cfRule>
    <cfRule type="cellIs" dxfId="1297" priority="1302" operator="equal">
      <formula>"休"</formula>
    </cfRule>
  </conditionalFormatting>
  <conditionalFormatting sqref="I65">
    <cfRule type="containsText" dxfId="1296" priority="1297" operator="containsText" text="外">
      <formula>NOT(ISERROR(SEARCH("外",I65)))</formula>
    </cfRule>
  </conditionalFormatting>
  <conditionalFormatting sqref="I65">
    <cfRule type="containsText" dxfId="1295" priority="1296" operator="containsText" text="－">
      <formula>NOT(ISERROR(SEARCH("－",I65)))</formula>
    </cfRule>
  </conditionalFormatting>
  <conditionalFormatting sqref="K65">
    <cfRule type="containsText" dxfId="1294" priority="1291" operator="containsText" text="退">
      <formula>NOT(ISERROR(SEARCH("退",K65)))</formula>
    </cfRule>
    <cfRule type="containsText" dxfId="1293" priority="1292" operator="containsText" text="入">
      <formula>NOT(ISERROR(SEARCH("入",K65)))</formula>
    </cfRule>
    <cfRule type="containsText" dxfId="1292" priority="1293" operator="containsText" text="入,退">
      <formula>NOT(ISERROR(SEARCH("入,退",K65)))</formula>
    </cfRule>
    <cfRule type="containsText" dxfId="1291" priority="1294" operator="containsText" text="入,退">
      <formula>NOT(ISERROR(SEARCH("入,退",K65)))</formula>
    </cfRule>
    <cfRule type="cellIs" dxfId="1290" priority="1295" operator="equal">
      <formula>"休"</formula>
    </cfRule>
  </conditionalFormatting>
  <conditionalFormatting sqref="K65">
    <cfRule type="containsText" dxfId="1289" priority="1290" operator="containsText" text="外">
      <formula>NOT(ISERROR(SEARCH("外",K65)))</formula>
    </cfRule>
  </conditionalFormatting>
  <conditionalFormatting sqref="K65">
    <cfRule type="containsText" dxfId="1288" priority="1289" operator="containsText" text="－">
      <formula>NOT(ISERROR(SEARCH("－",K65)))</formula>
    </cfRule>
  </conditionalFormatting>
  <conditionalFormatting sqref="V65">
    <cfRule type="containsText" dxfId="1287" priority="1284" operator="containsText" text="退">
      <formula>NOT(ISERROR(SEARCH("退",V65)))</formula>
    </cfRule>
    <cfRule type="containsText" dxfId="1286" priority="1285" operator="containsText" text="入">
      <formula>NOT(ISERROR(SEARCH("入",V65)))</formula>
    </cfRule>
    <cfRule type="containsText" dxfId="1285" priority="1286" operator="containsText" text="入,退">
      <formula>NOT(ISERROR(SEARCH("入,退",V65)))</formula>
    </cfRule>
    <cfRule type="containsText" dxfId="1284" priority="1287" operator="containsText" text="入,退">
      <formula>NOT(ISERROR(SEARCH("入,退",V65)))</formula>
    </cfRule>
    <cfRule type="cellIs" dxfId="1283" priority="1288" operator="equal">
      <formula>"休"</formula>
    </cfRule>
  </conditionalFormatting>
  <conditionalFormatting sqref="V65">
    <cfRule type="containsText" dxfId="1282" priority="1283" operator="containsText" text="外">
      <formula>NOT(ISERROR(SEARCH("外",V65)))</formula>
    </cfRule>
  </conditionalFormatting>
  <conditionalFormatting sqref="V65">
    <cfRule type="containsText" dxfId="1281" priority="1282" operator="containsText" text="－">
      <formula>NOT(ISERROR(SEARCH("－",V65)))</formula>
    </cfRule>
  </conditionalFormatting>
  <conditionalFormatting sqref="AB65:AC65">
    <cfRule type="containsText" dxfId="1280" priority="1277" operator="containsText" text="退">
      <formula>NOT(ISERROR(SEARCH("退",AB65)))</formula>
    </cfRule>
    <cfRule type="containsText" dxfId="1279" priority="1278" operator="containsText" text="入">
      <formula>NOT(ISERROR(SEARCH("入",AB65)))</formula>
    </cfRule>
    <cfRule type="containsText" dxfId="1278" priority="1279" operator="containsText" text="入,退">
      <formula>NOT(ISERROR(SEARCH("入,退",AB65)))</formula>
    </cfRule>
    <cfRule type="containsText" dxfId="1277" priority="1280" operator="containsText" text="入,退">
      <formula>NOT(ISERROR(SEARCH("入,退",AB65)))</formula>
    </cfRule>
    <cfRule type="cellIs" dxfId="1276" priority="1281" operator="equal">
      <formula>"休"</formula>
    </cfRule>
  </conditionalFormatting>
  <conditionalFormatting sqref="AB65:AC65">
    <cfRule type="containsText" dxfId="1275" priority="1276" operator="containsText" text="外">
      <formula>NOT(ISERROR(SEARCH("外",AB65)))</formula>
    </cfRule>
  </conditionalFormatting>
  <conditionalFormatting sqref="AB65:AC65">
    <cfRule type="containsText" dxfId="1274" priority="1275" operator="containsText" text="－">
      <formula>NOT(ISERROR(SEARCH("－",AB65)))</formula>
    </cfRule>
  </conditionalFormatting>
  <conditionalFormatting sqref="F76:AJ76">
    <cfRule type="containsText" dxfId="1273" priority="1273" operator="containsText" text="日">
      <formula>NOT(ISERROR(SEARCH("日",F76)))</formula>
    </cfRule>
    <cfRule type="containsText" dxfId="1272" priority="1274" operator="containsText" text="土">
      <formula>NOT(ISERROR(SEARCH("土",F76)))</formula>
    </cfRule>
  </conditionalFormatting>
  <conditionalFormatting sqref="F76:AJ76">
    <cfRule type="containsText" dxfId="1271" priority="1266" operator="containsText" text="その他">
      <formula>NOT(ISERROR(SEARCH("その他",F76)))</formula>
    </cfRule>
    <cfRule type="containsText" dxfId="1270" priority="1267" operator="containsText" text="冬休">
      <formula>NOT(ISERROR(SEARCH("冬休",F76)))</formula>
    </cfRule>
    <cfRule type="containsText" dxfId="1269" priority="1268" operator="containsText" text="夏休">
      <formula>NOT(ISERROR(SEARCH("夏休",F76)))</formula>
    </cfRule>
    <cfRule type="containsText" dxfId="1268" priority="1269" operator="containsText" text="製作">
      <formula>NOT(ISERROR(SEARCH("製作",F76)))</formula>
    </cfRule>
    <cfRule type="cellIs" dxfId="1267" priority="1270" operator="equal">
      <formula>"中止,製作"</formula>
    </cfRule>
    <cfRule type="containsText" dxfId="1266" priority="1271" operator="containsText" text="中止,製作,夏休,冬休,その他">
      <formula>NOT(ISERROR(SEARCH("中止,製作,夏休,冬休,その他",F76)))</formula>
    </cfRule>
    <cfRule type="containsText" dxfId="1265" priority="1272" operator="containsText" text="中止">
      <formula>NOT(ISERROR(SEARCH("中止",F76)))</formula>
    </cfRule>
  </conditionalFormatting>
  <conditionalFormatting sqref="F83:AJ83">
    <cfRule type="containsText" dxfId="1264" priority="1264" operator="containsText" text="日">
      <formula>NOT(ISERROR(SEARCH("日",F83)))</formula>
    </cfRule>
    <cfRule type="containsText" dxfId="1263" priority="1265" operator="containsText" text="土">
      <formula>NOT(ISERROR(SEARCH("土",F83)))</formula>
    </cfRule>
  </conditionalFormatting>
  <conditionalFormatting sqref="F83:AJ83">
    <cfRule type="containsText" dxfId="1262" priority="1257" operator="containsText" text="その他">
      <formula>NOT(ISERROR(SEARCH("その他",F83)))</formula>
    </cfRule>
    <cfRule type="containsText" dxfId="1261" priority="1258" operator="containsText" text="冬休">
      <formula>NOT(ISERROR(SEARCH("冬休",F83)))</formula>
    </cfRule>
    <cfRule type="containsText" dxfId="1260" priority="1259" operator="containsText" text="夏休">
      <formula>NOT(ISERROR(SEARCH("夏休",F83)))</formula>
    </cfRule>
    <cfRule type="containsText" dxfId="1259" priority="1260" operator="containsText" text="製作">
      <formula>NOT(ISERROR(SEARCH("製作",F83)))</formula>
    </cfRule>
    <cfRule type="cellIs" dxfId="1258" priority="1261" operator="equal">
      <formula>"中止,製作"</formula>
    </cfRule>
    <cfRule type="containsText" dxfId="1257" priority="1262" operator="containsText" text="中止,製作,夏休,冬休,その他">
      <formula>NOT(ISERROR(SEARCH("中止,製作,夏休,冬休,その他",F83)))</formula>
    </cfRule>
    <cfRule type="containsText" dxfId="1256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255" priority="1252" operator="containsText" text="退">
      <formula>NOT(ISERROR(SEARCH("退",F77)))</formula>
    </cfRule>
    <cfRule type="containsText" dxfId="1254" priority="1253" operator="containsText" text="入">
      <formula>NOT(ISERROR(SEARCH("入",F77)))</formula>
    </cfRule>
    <cfRule type="containsText" dxfId="1253" priority="1254" operator="containsText" text="入,退">
      <formula>NOT(ISERROR(SEARCH("入,退",F77)))</formula>
    </cfRule>
    <cfRule type="containsText" dxfId="1252" priority="1255" operator="containsText" text="入,退">
      <formula>NOT(ISERROR(SEARCH("入,退",F77)))</formula>
    </cfRule>
    <cfRule type="cellIs" dxfId="1251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250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249" priority="1250" operator="containsText" text="－">
      <formula>NOT(ISERROR(SEARCH("－",F77)))</formula>
    </cfRule>
  </conditionalFormatting>
  <conditionalFormatting sqref="F84:AJ87">
    <cfRule type="containsText" dxfId="1248" priority="1245" operator="containsText" text="退">
      <formula>NOT(ISERROR(SEARCH("退",F84)))</formula>
    </cfRule>
    <cfRule type="containsText" dxfId="1247" priority="1246" operator="containsText" text="入">
      <formula>NOT(ISERROR(SEARCH("入",F84)))</formula>
    </cfRule>
    <cfRule type="containsText" dxfId="1246" priority="1247" operator="containsText" text="入,退">
      <formula>NOT(ISERROR(SEARCH("入,退",F84)))</formula>
    </cfRule>
    <cfRule type="containsText" dxfId="1245" priority="1248" operator="containsText" text="入,退">
      <formula>NOT(ISERROR(SEARCH("入,退",F84)))</formula>
    </cfRule>
    <cfRule type="cellIs" dxfId="1244" priority="1249" operator="equal">
      <formula>"休"</formula>
    </cfRule>
  </conditionalFormatting>
  <conditionalFormatting sqref="F84:AJ87">
    <cfRule type="containsText" dxfId="1243" priority="1244" operator="containsText" text="外">
      <formula>NOT(ISERROR(SEARCH("外",F84)))</formula>
    </cfRule>
  </conditionalFormatting>
  <conditionalFormatting sqref="F84:AJ87">
    <cfRule type="containsText" dxfId="1242" priority="1243" operator="containsText" text="－">
      <formula>NOT(ISERROR(SEARCH("－",F84)))</formula>
    </cfRule>
  </conditionalFormatting>
  <conditionalFormatting sqref="F89:AJ92">
    <cfRule type="containsText" dxfId="1241" priority="1238" operator="containsText" text="退">
      <formula>NOT(ISERROR(SEARCH("退",F89)))</formula>
    </cfRule>
    <cfRule type="containsText" dxfId="1240" priority="1239" operator="containsText" text="入">
      <formula>NOT(ISERROR(SEARCH("入",F89)))</formula>
    </cfRule>
    <cfRule type="containsText" dxfId="1239" priority="1240" operator="containsText" text="入,退">
      <formula>NOT(ISERROR(SEARCH("入,退",F89)))</formula>
    </cfRule>
    <cfRule type="containsText" dxfId="1238" priority="1241" operator="containsText" text="入,退">
      <formula>NOT(ISERROR(SEARCH("入,退",F89)))</formula>
    </cfRule>
    <cfRule type="cellIs" dxfId="1237" priority="1242" operator="equal">
      <formula>"休"</formula>
    </cfRule>
  </conditionalFormatting>
  <conditionalFormatting sqref="F89:AJ92">
    <cfRule type="containsText" dxfId="1236" priority="1237" operator="containsText" text="外">
      <formula>NOT(ISERROR(SEARCH("外",F89)))</formula>
    </cfRule>
  </conditionalFormatting>
  <conditionalFormatting sqref="F89:AJ92">
    <cfRule type="containsText" dxfId="1235" priority="1236" operator="containsText" text="－">
      <formula>NOT(ISERROR(SEARCH("－",F89)))</formula>
    </cfRule>
  </conditionalFormatting>
  <conditionalFormatting sqref="K53:L53">
    <cfRule type="containsText" dxfId="1234" priority="1231" operator="containsText" text="退">
      <formula>NOT(ISERROR(SEARCH("退",K53)))</formula>
    </cfRule>
    <cfRule type="containsText" dxfId="1233" priority="1232" operator="containsText" text="入">
      <formula>NOT(ISERROR(SEARCH("入",K53)))</formula>
    </cfRule>
    <cfRule type="containsText" dxfId="1232" priority="1233" operator="containsText" text="入,退">
      <formula>NOT(ISERROR(SEARCH("入,退",K53)))</formula>
    </cfRule>
    <cfRule type="containsText" dxfId="1231" priority="1234" operator="containsText" text="入,退">
      <formula>NOT(ISERROR(SEARCH("入,退",K53)))</formula>
    </cfRule>
    <cfRule type="cellIs" dxfId="1230" priority="1235" operator="equal">
      <formula>"休"</formula>
    </cfRule>
  </conditionalFormatting>
  <conditionalFormatting sqref="K53:L53">
    <cfRule type="containsText" dxfId="1229" priority="1230" operator="containsText" text="外">
      <formula>NOT(ISERROR(SEARCH("外",K53)))</formula>
    </cfRule>
  </conditionalFormatting>
  <conditionalFormatting sqref="K53:L53">
    <cfRule type="containsText" dxfId="1228" priority="1229" operator="containsText" text="－">
      <formula>NOT(ISERROR(SEARCH("－",K53)))</formula>
    </cfRule>
  </conditionalFormatting>
  <conditionalFormatting sqref="R53:S53">
    <cfRule type="containsText" dxfId="1227" priority="1224" operator="containsText" text="退">
      <formula>NOT(ISERROR(SEARCH("退",R53)))</formula>
    </cfRule>
    <cfRule type="containsText" dxfId="1226" priority="1225" operator="containsText" text="入">
      <formula>NOT(ISERROR(SEARCH("入",R53)))</formula>
    </cfRule>
    <cfRule type="containsText" dxfId="1225" priority="1226" operator="containsText" text="入,退">
      <formula>NOT(ISERROR(SEARCH("入,退",R53)))</formula>
    </cfRule>
    <cfRule type="containsText" dxfId="1224" priority="1227" operator="containsText" text="入,退">
      <formula>NOT(ISERROR(SEARCH("入,退",R53)))</formula>
    </cfRule>
    <cfRule type="cellIs" dxfId="1223" priority="1228" operator="equal">
      <formula>"休"</formula>
    </cfRule>
  </conditionalFormatting>
  <conditionalFormatting sqref="R53:S53">
    <cfRule type="containsText" dxfId="1222" priority="1223" operator="containsText" text="外">
      <formula>NOT(ISERROR(SEARCH("外",R53)))</formula>
    </cfRule>
  </conditionalFormatting>
  <conditionalFormatting sqref="R53:S53">
    <cfRule type="containsText" dxfId="1221" priority="1222" operator="containsText" text="－">
      <formula>NOT(ISERROR(SEARCH("－",R53)))</formula>
    </cfRule>
  </conditionalFormatting>
  <conditionalFormatting sqref="Y53:Z53">
    <cfRule type="containsText" dxfId="1220" priority="1217" operator="containsText" text="退">
      <formula>NOT(ISERROR(SEARCH("退",Y53)))</formula>
    </cfRule>
    <cfRule type="containsText" dxfId="1219" priority="1218" operator="containsText" text="入">
      <formula>NOT(ISERROR(SEARCH("入",Y53)))</formula>
    </cfRule>
    <cfRule type="containsText" dxfId="1218" priority="1219" operator="containsText" text="入,退">
      <formula>NOT(ISERROR(SEARCH("入,退",Y53)))</formula>
    </cfRule>
    <cfRule type="containsText" dxfId="1217" priority="1220" operator="containsText" text="入,退">
      <formula>NOT(ISERROR(SEARCH("入,退",Y53)))</formula>
    </cfRule>
    <cfRule type="cellIs" dxfId="1216" priority="1221" operator="equal">
      <formula>"休"</formula>
    </cfRule>
  </conditionalFormatting>
  <conditionalFormatting sqref="Y53:Z53">
    <cfRule type="containsText" dxfId="1215" priority="1216" operator="containsText" text="外">
      <formula>NOT(ISERROR(SEARCH("外",Y53)))</formula>
    </cfRule>
  </conditionalFormatting>
  <conditionalFormatting sqref="Y53:Z53">
    <cfRule type="containsText" dxfId="1214" priority="1215" operator="containsText" text="－">
      <formula>NOT(ISERROR(SEARCH("－",Y53)))</formula>
    </cfRule>
  </conditionalFormatting>
  <conditionalFormatting sqref="AF53:AG53">
    <cfRule type="containsText" dxfId="1213" priority="1210" operator="containsText" text="退">
      <formula>NOT(ISERROR(SEARCH("退",AF53)))</formula>
    </cfRule>
    <cfRule type="containsText" dxfId="1212" priority="1211" operator="containsText" text="入">
      <formula>NOT(ISERROR(SEARCH("入",AF53)))</formula>
    </cfRule>
    <cfRule type="containsText" dxfId="1211" priority="1212" operator="containsText" text="入,退">
      <formula>NOT(ISERROR(SEARCH("入,退",AF53)))</formula>
    </cfRule>
    <cfRule type="containsText" dxfId="1210" priority="1213" operator="containsText" text="入,退">
      <formula>NOT(ISERROR(SEARCH("入,退",AF53)))</formula>
    </cfRule>
    <cfRule type="cellIs" dxfId="1209" priority="1214" operator="equal">
      <formula>"休"</formula>
    </cfRule>
  </conditionalFormatting>
  <conditionalFormatting sqref="AF53:AG53">
    <cfRule type="containsText" dxfId="1208" priority="1209" operator="containsText" text="外">
      <formula>NOT(ISERROR(SEARCH("外",AF53)))</formula>
    </cfRule>
  </conditionalFormatting>
  <conditionalFormatting sqref="AF53:AG53">
    <cfRule type="containsText" dxfId="1207" priority="1208" operator="containsText" text="－">
      <formula>NOT(ISERROR(SEARCH("－",AF53)))</formula>
    </cfRule>
  </conditionalFormatting>
  <conditionalFormatting sqref="I54:J54">
    <cfRule type="containsText" dxfId="1206" priority="1203" operator="containsText" text="退">
      <formula>NOT(ISERROR(SEARCH("退",I54)))</formula>
    </cfRule>
    <cfRule type="containsText" dxfId="1205" priority="1204" operator="containsText" text="入">
      <formula>NOT(ISERROR(SEARCH("入",I54)))</formula>
    </cfRule>
    <cfRule type="containsText" dxfId="1204" priority="1205" operator="containsText" text="入,退">
      <formula>NOT(ISERROR(SEARCH("入,退",I54)))</formula>
    </cfRule>
    <cfRule type="containsText" dxfId="1203" priority="1206" operator="containsText" text="入,退">
      <formula>NOT(ISERROR(SEARCH("入,退",I54)))</formula>
    </cfRule>
    <cfRule type="cellIs" dxfId="1202" priority="1207" operator="equal">
      <formula>"休"</formula>
    </cfRule>
  </conditionalFormatting>
  <conditionalFormatting sqref="I54:J54">
    <cfRule type="containsText" dxfId="1201" priority="1202" operator="containsText" text="外">
      <formula>NOT(ISERROR(SEARCH("外",I54)))</formula>
    </cfRule>
  </conditionalFormatting>
  <conditionalFormatting sqref="I54:J54">
    <cfRule type="containsText" dxfId="1200" priority="1201" operator="containsText" text="－">
      <formula>NOT(ISERROR(SEARCH("－",I54)))</formula>
    </cfRule>
  </conditionalFormatting>
  <conditionalFormatting sqref="P54:Q54">
    <cfRule type="containsText" dxfId="1199" priority="1196" operator="containsText" text="退">
      <formula>NOT(ISERROR(SEARCH("退",P54)))</formula>
    </cfRule>
    <cfRule type="containsText" dxfId="1198" priority="1197" operator="containsText" text="入">
      <formula>NOT(ISERROR(SEARCH("入",P54)))</formula>
    </cfRule>
    <cfRule type="containsText" dxfId="1197" priority="1198" operator="containsText" text="入,退">
      <formula>NOT(ISERROR(SEARCH("入,退",P54)))</formula>
    </cfRule>
    <cfRule type="containsText" dxfId="1196" priority="1199" operator="containsText" text="入,退">
      <formula>NOT(ISERROR(SEARCH("入,退",P54)))</formula>
    </cfRule>
    <cfRule type="cellIs" dxfId="1195" priority="1200" operator="equal">
      <formula>"休"</formula>
    </cfRule>
  </conditionalFormatting>
  <conditionalFormatting sqref="P54:Q54">
    <cfRule type="containsText" dxfId="1194" priority="1195" operator="containsText" text="外">
      <formula>NOT(ISERROR(SEARCH("外",P54)))</formula>
    </cfRule>
  </conditionalFormatting>
  <conditionalFormatting sqref="P54:Q54">
    <cfRule type="containsText" dxfId="1193" priority="1194" operator="containsText" text="－">
      <formula>NOT(ISERROR(SEARCH("－",P54)))</formula>
    </cfRule>
  </conditionalFormatting>
  <conditionalFormatting sqref="W54:X54">
    <cfRule type="containsText" dxfId="1192" priority="1189" operator="containsText" text="退">
      <formula>NOT(ISERROR(SEARCH("退",W54)))</formula>
    </cfRule>
    <cfRule type="containsText" dxfId="1191" priority="1190" operator="containsText" text="入">
      <formula>NOT(ISERROR(SEARCH("入",W54)))</formula>
    </cfRule>
    <cfRule type="containsText" dxfId="1190" priority="1191" operator="containsText" text="入,退">
      <formula>NOT(ISERROR(SEARCH("入,退",W54)))</formula>
    </cfRule>
    <cfRule type="containsText" dxfId="1189" priority="1192" operator="containsText" text="入,退">
      <formula>NOT(ISERROR(SEARCH("入,退",W54)))</formula>
    </cfRule>
    <cfRule type="cellIs" dxfId="1188" priority="1193" operator="equal">
      <formula>"休"</formula>
    </cfRule>
  </conditionalFormatting>
  <conditionalFormatting sqref="W54:X54">
    <cfRule type="containsText" dxfId="1187" priority="1188" operator="containsText" text="外">
      <formula>NOT(ISERROR(SEARCH("外",W54)))</formula>
    </cfRule>
  </conditionalFormatting>
  <conditionalFormatting sqref="W54:X54">
    <cfRule type="containsText" dxfId="1186" priority="1187" operator="containsText" text="－">
      <formula>NOT(ISERROR(SEARCH("－",W54)))</formula>
    </cfRule>
  </conditionalFormatting>
  <conditionalFormatting sqref="AD54:AE54">
    <cfRule type="containsText" dxfId="1185" priority="1182" operator="containsText" text="退">
      <formula>NOT(ISERROR(SEARCH("退",AD54)))</formula>
    </cfRule>
    <cfRule type="containsText" dxfId="1184" priority="1183" operator="containsText" text="入">
      <formula>NOT(ISERROR(SEARCH("入",AD54)))</formula>
    </cfRule>
    <cfRule type="containsText" dxfId="1183" priority="1184" operator="containsText" text="入,退">
      <formula>NOT(ISERROR(SEARCH("入,退",AD54)))</formula>
    </cfRule>
    <cfRule type="containsText" dxfId="1182" priority="1185" operator="containsText" text="入,退">
      <formula>NOT(ISERROR(SEARCH("入,退",AD54)))</formula>
    </cfRule>
    <cfRule type="cellIs" dxfId="1181" priority="1186" operator="equal">
      <formula>"休"</formula>
    </cfRule>
  </conditionalFormatting>
  <conditionalFormatting sqref="AD54:AE54">
    <cfRule type="containsText" dxfId="1180" priority="1181" operator="containsText" text="外">
      <formula>NOT(ISERROR(SEARCH("外",AD54)))</formula>
    </cfRule>
  </conditionalFormatting>
  <conditionalFormatting sqref="AD54:AE54">
    <cfRule type="containsText" dxfId="1179" priority="1180" operator="containsText" text="－">
      <formula>NOT(ISERROR(SEARCH("－",AD54)))</formula>
    </cfRule>
  </conditionalFormatting>
  <conditionalFormatting sqref="M55:N55">
    <cfRule type="containsText" dxfId="1178" priority="1175" operator="containsText" text="退">
      <formula>NOT(ISERROR(SEARCH("退",M55)))</formula>
    </cfRule>
    <cfRule type="containsText" dxfId="1177" priority="1176" operator="containsText" text="入">
      <formula>NOT(ISERROR(SEARCH("入",M55)))</formula>
    </cfRule>
    <cfRule type="containsText" dxfId="1176" priority="1177" operator="containsText" text="入,退">
      <formula>NOT(ISERROR(SEARCH("入,退",M55)))</formula>
    </cfRule>
    <cfRule type="containsText" dxfId="1175" priority="1178" operator="containsText" text="入,退">
      <formula>NOT(ISERROR(SEARCH("入,退",M55)))</formula>
    </cfRule>
    <cfRule type="cellIs" dxfId="1174" priority="1179" operator="equal">
      <formula>"休"</formula>
    </cfRule>
  </conditionalFormatting>
  <conditionalFormatting sqref="M55:N55">
    <cfRule type="containsText" dxfId="1173" priority="1174" operator="containsText" text="外">
      <formula>NOT(ISERROR(SEARCH("外",M55)))</formula>
    </cfRule>
  </conditionalFormatting>
  <conditionalFormatting sqref="M55:N55">
    <cfRule type="containsText" dxfId="1172" priority="1173" operator="containsText" text="－">
      <formula>NOT(ISERROR(SEARCH("－",M55)))</formula>
    </cfRule>
  </conditionalFormatting>
  <conditionalFormatting sqref="T55:U55">
    <cfRule type="containsText" dxfId="1171" priority="1168" operator="containsText" text="退">
      <formula>NOT(ISERROR(SEARCH("退",T55)))</formula>
    </cfRule>
    <cfRule type="containsText" dxfId="1170" priority="1169" operator="containsText" text="入">
      <formula>NOT(ISERROR(SEARCH("入",T55)))</formula>
    </cfRule>
    <cfRule type="containsText" dxfId="1169" priority="1170" operator="containsText" text="入,退">
      <formula>NOT(ISERROR(SEARCH("入,退",T55)))</formula>
    </cfRule>
    <cfRule type="containsText" dxfId="1168" priority="1171" operator="containsText" text="入,退">
      <formula>NOT(ISERROR(SEARCH("入,退",T55)))</formula>
    </cfRule>
    <cfRule type="cellIs" dxfId="1167" priority="1172" operator="equal">
      <formula>"休"</formula>
    </cfRule>
  </conditionalFormatting>
  <conditionalFormatting sqref="T55:U55">
    <cfRule type="containsText" dxfId="1166" priority="1167" operator="containsText" text="外">
      <formula>NOT(ISERROR(SEARCH("外",T55)))</formula>
    </cfRule>
  </conditionalFormatting>
  <conditionalFormatting sqref="T55:U55">
    <cfRule type="containsText" dxfId="1165" priority="1166" operator="containsText" text="－">
      <formula>NOT(ISERROR(SEARCH("－",T55)))</formula>
    </cfRule>
  </conditionalFormatting>
  <conditionalFormatting sqref="AA55:AB55">
    <cfRule type="containsText" dxfId="1164" priority="1161" operator="containsText" text="退">
      <formula>NOT(ISERROR(SEARCH("退",AA55)))</formula>
    </cfRule>
    <cfRule type="containsText" dxfId="1163" priority="1162" operator="containsText" text="入">
      <formula>NOT(ISERROR(SEARCH("入",AA55)))</formula>
    </cfRule>
    <cfRule type="containsText" dxfId="1162" priority="1163" operator="containsText" text="入,退">
      <formula>NOT(ISERROR(SEARCH("入,退",AA55)))</formula>
    </cfRule>
    <cfRule type="containsText" dxfId="1161" priority="1164" operator="containsText" text="入,退">
      <formula>NOT(ISERROR(SEARCH("入,退",AA55)))</formula>
    </cfRule>
    <cfRule type="cellIs" dxfId="1160" priority="1165" operator="equal">
      <formula>"休"</formula>
    </cfRule>
  </conditionalFormatting>
  <conditionalFormatting sqref="AA55:AB55">
    <cfRule type="containsText" dxfId="1159" priority="1160" operator="containsText" text="外">
      <formula>NOT(ISERROR(SEARCH("外",AA55)))</formula>
    </cfRule>
  </conditionalFormatting>
  <conditionalFormatting sqref="AA55:AB55">
    <cfRule type="containsText" dxfId="1158" priority="1159" operator="containsText" text="－">
      <formula>NOT(ISERROR(SEARCH("－",AA55)))</formula>
    </cfRule>
  </conditionalFormatting>
  <conditionalFormatting sqref="AH55:AI55">
    <cfRule type="containsText" dxfId="1157" priority="1154" operator="containsText" text="退">
      <formula>NOT(ISERROR(SEARCH("退",AH55)))</formula>
    </cfRule>
    <cfRule type="containsText" dxfId="1156" priority="1155" operator="containsText" text="入">
      <formula>NOT(ISERROR(SEARCH("入",AH55)))</formula>
    </cfRule>
    <cfRule type="containsText" dxfId="1155" priority="1156" operator="containsText" text="入,退">
      <formula>NOT(ISERROR(SEARCH("入,退",AH55)))</formula>
    </cfRule>
    <cfRule type="containsText" dxfId="1154" priority="1157" operator="containsText" text="入,退">
      <formula>NOT(ISERROR(SEARCH("入,退",AH55)))</formula>
    </cfRule>
    <cfRule type="cellIs" dxfId="1153" priority="1158" operator="equal">
      <formula>"休"</formula>
    </cfRule>
  </conditionalFormatting>
  <conditionalFormatting sqref="AH55:AI55">
    <cfRule type="containsText" dxfId="1152" priority="1153" operator="containsText" text="外">
      <formula>NOT(ISERROR(SEARCH("外",AH55)))</formula>
    </cfRule>
  </conditionalFormatting>
  <conditionalFormatting sqref="AH55:AI55">
    <cfRule type="containsText" dxfId="1151" priority="1152" operator="containsText" text="－">
      <formula>NOT(ISERROR(SEARCH("－",AH55)))</formula>
    </cfRule>
  </conditionalFormatting>
  <conditionalFormatting sqref="Q65">
    <cfRule type="containsText" dxfId="1150" priority="1147" operator="containsText" text="退">
      <formula>NOT(ISERROR(SEARCH("退",Q65)))</formula>
    </cfRule>
    <cfRule type="containsText" dxfId="1149" priority="1148" operator="containsText" text="入">
      <formula>NOT(ISERROR(SEARCH("入",Q65)))</formula>
    </cfRule>
    <cfRule type="containsText" dxfId="1148" priority="1149" operator="containsText" text="入,退">
      <formula>NOT(ISERROR(SEARCH("入,退",Q65)))</formula>
    </cfRule>
    <cfRule type="containsText" dxfId="1147" priority="1150" operator="containsText" text="入,退">
      <formula>NOT(ISERROR(SEARCH("入,退",Q65)))</formula>
    </cfRule>
    <cfRule type="cellIs" dxfId="1146" priority="1151" operator="equal">
      <formula>"休"</formula>
    </cfRule>
  </conditionalFormatting>
  <conditionalFormatting sqref="Q65">
    <cfRule type="containsText" dxfId="1145" priority="1146" operator="containsText" text="外">
      <formula>NOT(ISERROR(SEARCH("外",Q65)))</formula>
    </cfRule>
  </conditionalFormatting>
  <conditionalFormatting sqref="Q65">
    <cfRule type="containsText" dxfId="1144" priority="1145" operator="containsText" text="－">
      <formula>NOT(ISERROR(SEARCH("－",Q65)))</formula>
    </cfRule>
  </conditionalFormatting>
  <conditionalFormatting sqref="P65">
    <cfRule type="containsText" dxfId="1143" priority="1140" operator="containsText" text="退">
      <formula>NOT(ISERROR(SEARCH("退",P65)))</formula>
    </cfRule>
    <cfRule type="containsText" dxfId="1142" priority="1141" operator="containsText" text="入">
      <formula>NOT(ISERROR(SEARCH("入",P65)))</formula>
    </cfRule>
    <cfRule type="containsText" dxfId="1141" priority="1142" operator="containsText" text="入,退">
      <formula>NOT(ISERROR(SEARCH("入,退",P65)))</formula>
    </cfRule>
    <cfRule type="containsText" dxfId="1140" priority="1143" operator="containsText" text="入,退">
      <formula>NOT(ISERROR(SEARCH("入,退",P65)))</formula>
    </cfRule>
    <cfRule type="cellIs" dxfId="1139" priority="1144" operator="equal">
      <formula>"休"</formula>
    </cfRule>
  </conditionalFormatting>
  <conditionalFormatting sqref="P65">
    <cfRule type="containsText" dxfId="1138" priority="1139" operator="containsText" text="外">
      <formula>NOT(ISERROR(SEARCH("外",P65)))</formula>
    </cfRule>
  </conditionalFormatting>
  <conditionalFormatting sqref="P65">
    <cfRule type="containsText" dxfId="1137" priority="1138" operator="containsText" text="－">
      <formula>NOT(ISERROR(SEARCH("－",P65)))</formula>
    </cfRule>
  </conditionalFormatting>
  <conditionalFormatting sqref="X65">
    <cfRule type="containsText" dxfId="1136" priority="1133" operator="containsText" text="退">
      <formula>NOT(ISERROR(SEARCH("退",X65)))</formula>
    </cfRule>
    <cfRule type="containsText" dxfId="1135" priority="1134" operator="containsText" text="入">
      <formula>NOT(ISERROR(SEARCH("入",X65)))</formula>
    </cfRule>
    <cfRule type="containsText" dxfId="1134" priority="1135" operator="containsText" text="入,退">
      <formula>NOT(ISERROR(SEARCH("入,退",X65)))</formula>
    </cfRule>
    <cfRule type="containsText" dxfId="1133" priority="1136" operator="containsText" text="入,退">
      <formula>NOT(ISERROR(SEARCH("入,退",X65)))</formula>
    </cfRule>
    <cfRule type="cellIs" dxfId="1132" priority="1137" operator="equal">
      <formula>"休"</formula>
    </cfRule>
  </conditionalFormatting>
  <conditionalFormatting sqref="X65">
    <cfRule type="containsText" dxfId="1131" priority="1132" operator="containsText" text="外">
      <formula>NOT(ISERROR(SEARCH("外",X65)))</formula>
    </cfRule>
  </conditionalFormatting>
  <conditionalFormatting sqref="X65">
    <cfRule type="containsText" dxfId="1130" priority="1131" operator="containsText" text="－">
      <formula>NOT(ISERROR(SEARCH("－",X65)))</formula>
    </cfRule>
  </conditionalFormatting>
  <conditionalFormatting sqref="W65">
    <cfRule type="containsText" dxfId="1129" priority="1126" operator="containsText" text="退">
      <formula>NOT(ISERROR(SEARCH("退",W65)))</formula>
    </cfRule>
    <cfRule type="containsText" dxfId="1128" priority="1127" operator="containsText" text="入">
      <formula>NOT(ISERROR(SEARCH("入",W65)))</formula>
    </cfRule>
    <cfRule type="containsText" dxfId="1127" priority="1128" operator="containsText" text="入,退">
      <formula>NOT(ISERROR(SEARCH("入,退",W65)))</formula>
    </cfRule>
    <cfRule type="containsText" dxfId="1126" priority="1129" operator="containsText" text="入,退">
      <formula>NOT(ISERROR(SEARCH("入,退",W65)))</formula>
    </cfRule>
    <cfRule type="cellIs" dxfId="1125" priority="1130" operator="equal">
      <formula>"休"</formula>
    </cfRule>
  </conditionalFormatting>
  <conditionalFormatting sqref="W65">
    <cfRule type="containsText" dxfId="1124" priority="1125" operator="containsText" text="外">
      <formula>NOT(ISERROR(SEARCH("外",W65)))</formula>
    </cfRule>
  </conditionalFormatting>
  <conditionalFormatting sqref="W65">
    <cfRule type="containsText" dxfId="1123" priority="1124" operator="containsText" text="－">
      <formula>NOT(ISERROR(SEARCH("－",W65)))</formula>
    </cfRule>
  </conditionalFormatting>
  <conditionalFormatting sqref="AE65">
    <cfRule type="containsText" dxfId="1122" priority="1119" operator="containsText" text="退">
      <formula>NOT(ISERROR(SEARCH("退",AE65)))</formula>
    </cfRule>
    <cfRule type="containsText" dxfId="1121" priority="1120" operator="containsText" text="入">
      <formula>NOT(ISERROR(SEARCH("入",AE65)))</formula>
    </cfRule>
    <cfRule type="containsText" dxfId="1120" priority="1121" operator="containsText" text="入,退">
      <formula>NOT(ISERROR(SEARCH("入,退",AE65)))</formula>
    </cfRule>
    <cfRule type="containsText" dxfId="1119" priority="1122" operator="containsText" text="入,退">
      <formula>NOT(ISERROR(SEARCH("入,退",AE65)))</formula>
    </cfRule>
    <cfRule type="cellIs" dxfId="1118" priority="1123" operator="equal">
      <formula>"休"</formula>
    </cfRule>
  </conditionalFormatting>
  <conditionalFormatting sqref="AE65">
    <cfRule type="containsText" dxfId="1117" priority="1118" operator="containsText" text="外">
      <formula>NOT(ISERROR(SEARCH("外",AE65)))</formula>
    </cfRule>
  </conditionalFormatting>
  <conditionalFormatting sqref="AE65">
    <cfRule type="containsText" dxfId="1116" priority="1117" operator="containsText" text="－">
      <formula>NOT(ISERROR(SEARCH("－",AE65)))</formula>
    </cfRule>
  </conditionalFormatting>
  <conditionalFormatting sqref="AD65">
    <cfRule type="containsText" dxfId="1115" priority="1112" operator="containsText" text="退">
      <formula>NOT(ISERROR(SEARCH("退",AD65)))</formula>
    </cfRule>
    <cfRule type="containsText" dxfId="1114" priority="1113" operator="containsText" text="入">
      <formula>NOT(ISERROR(SEARCH("入",AD65)))</formula>
    </cfRule>
    <cfRule type="containsText" dxfId="1113" priority="1114" operator="containsText" text="入,退">
      <formula>NOT(ISERROR(SEARCH("入,退",AD65)))</formula>
    </cfRule>
    <cfRule type="containsText" dxfId="1112" priority="1115" operator="containsText" text="入,退">
      <formula>NOT(ISERROR(SEARCH("入,退",AD65)))</formula>
    </cfRule>
    <cfRule type="cellIs" dxfId="1111" priority="1116" operator="equal">
      <formula>"休"</formula>
    </cfRule>
  </conditionalFormatting>
  <conditionalFormatting sqref="AD65">
    <cfRule type="containsText" dxfId="1110" priority="1111" operator="containsText" text="外">
      <formula>NOT(ISERROR(SEARCH("外",AD65)))</formula>
    </cfRule>
  </conditionalFormatting>
  <conditionalFormatting sqref="AD65">
    <cfRule type="containsText" dxfId="1109" priority="1110" operator="containsText" text="－">
      <formula>NOT(ISERROR(SEARCH("－",AD65)))</formula>
    </cfRule>
  </conditionalFormatting>
  <conditionalFormatting sqref="AJ65">
    <cfRule type="containsText" dxfId="1108" priority="1105" operator="containsText" text="退">
      <formula>NOT(ISERROR(SEARCH("退",AJ65)))</formula>
    </cfRule>
    <cfRule type="containsText" dxfId="1107" priority="1106" operator="containsText" text="入">
      <formula>NOT(ISERROR(SEARCH("入",AJ65)))</formula>
    </cfRule>
    <cfRule type="containsText" dxfId="1106" priority="1107" operator="containsText" text="入,退">
      <formula>NOT(ISERROR(SEARCH("入,退",AJ65)))</formula>
    </cfRule>
    <cfRule type="containsText" dxfId="1105" priority="1108" operator="containsText" text="入,退">
      <formula>NOT(ISERROR(SEARCH("入,退",AJ65)))</formula>
    </cfRule>
    <cfRule type="cellIs" dxfId="1104" priority="1109" operator="equal">
      <formula>"休"</formula>
    </cfRule>
  </conditionalFormatting>
  <conditionalFormatting sqref="AJ65">
    <cfRule type="containsText" dxfId="1103" priority="1104" operator="containsText" text="外">
      <formula>NOT(ISERROR(SEARCH("外",AJ65)))</formula>
    </cfRule>
  </conditionalFormatting>
  <conditionalFormatting sqref="AJ65">
    <cfRule type="containsText" dxfId="1102" priority="1103" operator="containsText" text="－">
      <formula>NOT(ISERROR(SEARCH("－",AJ65)))</formula>
    </cfRule>
  </conditionalFormatting>
  <conditionalFormatting sqref="AI65">
    <cfRule type="containsText" dxfId="1101" priority="1098" operator="containsText" text="退">
      <formula>NOT(ISERROR(SEARCH("退",AI65)))</formula>
    </cfRule>
    <cfRule type="containsText" dxfId="1100" priority="1099" operator="containsText" text="入">
      <formula>NOT(ISERROR(SEARCH("入",AI65)))</formula>
    </cfRule>
    <cfRule type="containsText" dxfId="1099" priority="1100" operator="containsText" text="入,退">
      <formula>NOT(ISERROR(SEARCH("入,退",AI65)))</formula>
    </cfRule>
    <cfRule type="containsText" dxfId="1098" priority="1101" operator="containsText" text="入,退">
      <formula>NOT(ISERROR(SEARCH("入,退",AI65)))</formula>
    </cfRule>
    <cfRule type="cellIs" dxfId="1097" priority="1102" operator="equal">
      <formula>"休"</formula>
    </cfRule>
  </conditionalFormatting>
  <conditionalFormatting sqref="AI65">
    <cfRule type="containsText" dxfId="1096" priority="1097" operator="containsText" text="外">
      <formula>NOT(ISERROR(SEARCH("外",AI65)))</formula>
    </cfRule>
  </conditionalFormatting>
  <conditionalFormatting sqref="AI65">
    <cfRule type="containsText" dxfId="1095" priority="1096" operator="containsText" text="－">
      <formula>NOT(ISERROR(SEARCH("－",AI65)))</formula>
    </cfRule>
  </conditionalFormatting>
  <conditionalFormatting sqref="AJ36:AJ39">
    <cfRule type="containsText" dxfId="1094" priority="1091" operator="containsText" text="退">
      <formula>NOT(ISERROR(SEARCH("退",AJ36)))</formula>
    </cfRule>
    <cfRule type="containsText" dxfId="1093" priority="1092" operator="containsText" text="入">
      <formula>NOT(ISERROR(SEARCH("入",AJ36)))</formula>
    </cfRule>
    <cfRule type="containsText" dxfId="1092" priority="1093" operator="containsText" text="入,退">
      <formula>NOT(ISERROR(SEARCH("入,退",AJ36)))</formula>
    </cfRule>
    <cfRule type="containsText" dxfId="1091" priority="1094" operator="containsText" text="入,退">
      <formula>NOT(ISERROR(SEARCH("入,退",AJ36)))</formula>
    </cfRule>
    <cfRule type="cellIs" dxfId="1090" priority="1095" operator="equal">
      <formula>"休"</formula>
    </cfRule>
  </conditionalFormatting>
  <conditionalFormatting sqref="AJ36:AJ39">
    <cfRule type="containsText" dxfId="1089" priority="1090" operator="containsText" text="外">
      <formula>NOT(ISERROR(SEARCH("外",AJ36)))</formula>
    </cfRule>
  </conditionalFormatting>
  <conditionalFormatting sqref="AJ38">
    <cfRule type="containsText" dxfId="1088" priority="1089" operator="containsText" text="－">
      <formula>NOT(ISERROR(SEARCH("－",AJ38)))</formula>
    </cfRule>
  </conditionalFormatting>
  <conditionalFormatting sqref="AJ36:AJ39">
    <cfRule type="containsText" dxfId="1087" priority="1088" operator="containsText" text="－">
      <formula>NOT(ISERROR(SEARCH("－",AJ36)))</formula>
    </cfRule>
  </conditionalFormatting>
  <conditionalFormatting sqref="F53:F54 F56:F58">
    <cfRule type="containsText" dxfId="1086" priority="1083" operator="containsText" text="退">
      <formula>NOT(ISERROR(SEARCH("退",F53)))</formula>
    </cfRule>
    <cfRule type="containsText" dxfId="1085" priority="1084" operator="containsText" text="入">
      <formula>NOT(ISERROR(SEARCH("入",F53)))</formula>
    </cfRule>
    <cfRule type="containsText" dxfId="1084" priority="1085" operator="containsText" text="入,退">
      <formula>NOT(ISERROR(SEARCH("入,退",F53)))</formula>
    </cfRule>
    <cfRule type="containsText" dxfId="1083" priority="1086" operator="containsText" text="入,退">
      <formula>NOT(ISERROR(SEARCH("入,退",F53)))</formula>
    </cfRule>
    <cfRule type="cellIs" dxfId="1082" priority="1087" operator="equal">
      <formula>"休"</formula>
    </cfRule>
  </conditionalFormatting>
  <conditionalFormatting sqref="F53:F54 F56:F58">
    <cfRule type="containsText" dxfId="1081" priority="1082" operator="containsText" text="外">
      <formula>NOT(ISERROR(SEARCH("外",F53)))</formula>
    </cfRule>
  </conditionalFormatting>
  <conditionalFormatting sqref="F57">
    <cfRule type="containsText" dxfId="1080" priority="1081" operator="containsText" text="－">
      <formula>NOT(ISERROR(SEARCH("－",F57)))</formula>
    </cfRule>
  </conditionalFormatting>
  <conditionalFormatting sqref="F53:F54 F56:F58">
    <cfRule type="containsText" dxfId="1079" priority="1080" operator="containsText" text="－">
      <formula>NOT(ISERROR(SEARCH("－",F53)))</formula>
    </cfRule>
  </conditionalFormatting>
  <conditionalFormatting sqref="F59">
    <cfRule type="containsText" dxfId="1078" priority="1078" operator="containsText" text="日">
      <formula>NOT(ISERROR(SEARCH("日",F59)))</formula>
    </cfRule>
    <cfRule type="containsText" dxfId="1077" priority="1079" operator="containsText" text="土">
      <formula>NOT(ISERROR(SEARCH("土",F59)))</formula>
    </cfRule>
  </conditionalFormatting>
  <conditionalFormatting sqref="F59">
    <cfRule type="containsText" dxfId="1076" priority="1071" operator="containsText" text="その他">
      <formula>NOT(ISERROR(SEARCH("その他",F59)))</formula>
    </cfRule>
    <cfRule type="containsText" dxfId="1075" priority="1072" operator="containsText" text="冬休">
      <formula>NOT(ISERROR(SEARCH("冬休",F59)))</formula>
    </cfRule>
    <cfRule type="containsText" dxfId="1074" priority="1073" operator="containsText" text="夏休">
      <formula>NOT(ISERROR(SEARCH("夏休",F59)))</formula>
    </cfRule>
    <cfRule type="containsText" dxfId="1073" priority="1074" operator="containsText" text="製作">
      <formula>NOT(ISERROR(SEARCH("製作",F59)))</formula>
    </cfRule>
    <cfRule type="cellIs" dxfId="1072" priority="1075" operator="equal">
      <formula>"中止,製作"</formula>
    </cfRule>
    <cfRule type="containsText" dxfId="1071" priority="1076" operator="containsText" text="中止,製作,夏休,冬休,その他">
      <formula>NOT(ISERROR(SEARCH("中止,製作,夏休,冬休,その他",F59)))</formula>
    </cfRule>
    <cfRule type="containsText" dxfId="1070" priority="1077" operator="containsText" text="中止">
      <formula>NOT(ISERROR(SEARCH("中止",F59)))</formula>
    </cfRule>
  </conditionalFormatting>
  <conditionalFormatting sqref="F64">
    <cfRule type="containsText" dxfId="1069" priority="1069" operator="containsText" text="日">
      <formula>NOT(ISERROR(SEARCH("日",F64)))</formula>
    </cfRule>
    <cfRule type="containsText" dxfId="1068" priority="1070" operator="containsText" text="土">
      <formula>NOT(ISERROR(SEARCH("土",F64)))</formula>
    </cfRule>
  </conditionalFormatting>
  <conditionalFormatting sqref="F64">
    <cfRule type="containsText" dxfId="1067" priority="1062" operator="containsText" text="その他">
      <formula>NOT(ISERROR(SEARCH("その他",F64)))</formula>
    </cfRule>
    <cfRule type="containsText" dxfId="1066" priority="1063" operator="containsText" text="冬休">
      <formula>NOT(ISERROR(SEARCH("冬休",F64)))</formula>
    </cfRule>
    <cfRule type="containsText" dxfId="1065" priority="1064" operator="containsText" text="夏休">
      <formula>NOT(ISERROR(SEARCH("夏休",F64)))</formula>
    </cfRule>
    <cfRule type="containsText" dxfId="1064" priority="1065" operator="containsText" text="製作">
      <formula>NOT(ISERROR(SEARCH("製作",F64)))</formula>
    </cfRule>
    <cfRule type="cellIs" dxfId="1063" priority="1066" operator="equal">
      <formula>"中止,製作"</formula>
    </cfRule>
    <cfRule type="containsText" dxfId="1062" priority="1067" operator="containsText" text="中止,製作,夏休,冬休,その他">
      <formula>NOT(ISERROR(SEARCH("中止,製作,夏休,冬休,その他",F64)))</formula>
    </cfRule>
    <cfRule type="containsText" dxfId="1061" priority="1068" operator="containsText" text="中止">
      <formula>NOT(ISERROR(SEARCH("中止",F64)))</formula>
    </cfRule>
  </conditionalFormatting>
  <conditionalFormatting sqref="F65:F68">
    <cfRule type="containsText" dxfId="1060" priority="1057" operator="containsText" text="退">
      <formula>NOT(ISERROR(SEARCH("退",F65)))</formula>
    </cfRule>
    <cfRule type="containsText" dxfId="1059" priority="1058" operator="containsText" text="入">
      <formula>NOT(ISERROR(SEARCH("入",F65)))</formula>
    </cfRule>
    <cfRule type="containsText" dxfId="1058" priority="1059" operator="containsText" text="入,退">
      <formula>NOT(ISERROR(SEARCH("入,退",F65)))</formula>
    </cfRule>
    <cfRule type="containsText" dxfId="1057" priority="1060" operator="containsText" text="入,退">
      <formula>NOT(ISERROR(SEARCH("入,退",F65)))</formula>
    </cfRule>
    <cfRule type="cellIs" dxfId="1056" priority="1061" operator="equal">
      <formula>"休"</formula>
    </cfRule>
  </conditionalFormatting>
  <conditionalFormatting sqref="F65:F68">
    <cfRule type="containsText" dxfId="1055" priority="1056" operator="containsText" text="外">
      <formula>NOT(ISERROR(SEARCH("外",F65)))</formula>
    </cfRule>
  </conditionalFormatting>
  <conditionalFormatting sqref="F65:F68">
    <cfRule type="containsText" dxfId="1054" priority="1055" operator="containsText" text="－">
      <formula>NOT(ISERROR(SEARCH("－",F65)))</formula>
    </cfRule>
  </conditionalFormatting>
  <conditionalFormatting sqref="F62:F63">
    <cfRule type="containsText" dxfId="1053" priority="1050" operator="containsText" text="退">
      <formula>NOT(ISERROR(SEARCH("退",F62)))</formula>
    </cfRule>
    <cfRule type="containsText" dxfId="1052" priority="1051" operator="containsText" text="入">
      <formula>NOT(ISERROR(SEARCH("入",F62)))</formula>
    </cfRule>
    <cfRule type="containsText" dxfId="1051" priority="1052" operator="containsText" text="入,退">
      <formula>NOT(ISERROR(SEARCH("入,退",F62)))</formula>
    </cfRule>
    <cfRule type="containsText" dxfId="1050" priority="1053" operator="containsText" text="入,退">
      <formula>NOT(ISERROR(SEARCH("入,退",F62)))</formula>
    </cfRule>
    <cfRule type="cellIs" dxfId="1049" priority="1054" operator="equal">
      <formula>"休"</formula>
    </cfRule>
  </conditionalFormatting>
  <conditionalFormatting sqref="F62:F63">
    <cfRule type="containsText" dxfId="1048" priority="1049" operator="containsText" text="外">
      <formula>NOT(ISERROR(SEARCH("外",F62)))</formula>
    </cfRule>
  </conditionalFormatting>
  <conditionalFormatting sqref="F62">
    <cfRule type="containsText" dxfId="1047" priority="1048" operator="containsText" text="－">
      <formula>NOT(ISERROR(SEARCH("－",F62)))</formula>
    </cfRule>
  </conditionalFormatting>
  <conditionalFormatting sqref="F62:F63">
    <cfRule type="containsText" dxfId="1046" priority="1047" operator="containsText" text="－">
      <formula>NOT(ISERROR(SEARCH("－",F62)))</formula>
    </cfRule>
  </conditionalFormatting>
  <conditionalFormatting sqref="G53:G54 G56:G58">
    <cfRule type="containsText" dxfId="1045" priority="1042" operator="containsText" text="退">
      <formula>NOT(ISERROR(SEARCH("退",G53)))</formula>
    </cfRule>
    <cfRule type="containsText" dxfId="1044" priority="1043" operator="containsText" text="入">
      <formula>NOT(ISERROR(SEARCH("入",G53)))</formula>
    </cfRule>
    <cfRule type="containsText" dxfId="1043" priority="1044" operator="containsText" text="入,退">
      <formula>NOT(ISERROR(SEARCH("入,退",G53)))</formula>
    </cfRule>
    <cfRule type="containsText" dxfId="1042" priority="1045" operator="containsText" text="入,退">
      <formula>NOT(ISERROR(SEARCH("入,退",G53)))</formula>
    </cfRule>
    <cfRule type="cellIs" dxfId="1041" priority="1046" operator="equal">
      <formula>"休"</formula>
    </cfRule>
  </conditionalFormatting>
  <conditionalFormatting sqref="G53:G54 G56:G58">
    <cfRule type="containsText" dxfId="1040" priority="1041" operator="containsText" text="外">
      <formula>NOT(ISERROR(SEARCH("外",G53)))</formula>
    </cfRule>
  </conditionalFormatting>
  <conditionalFormatting sqref="G57">
    <cfRule type="containsText" dxfId="1039" priority="1040" operator="containsText" text="－">
      <formula>NOT(ISERROR(SEARCH("－",G57)))</formula>
    </cfRule>
  </conditionalFormatting>
  <conditionalFormatting sqref="G53:G54 G56:G58">
    <cfRule type="containsText" dxfId="1038" priority="1039" operator="containsText" text="－">
      <formula>NOT(ISERROR(SEARCH("－",G53)))</formula>
    </cfRule>
  </conditionalFormatting>
  <conditionalFormatting sqref="G59">
    <cfRule type="containsText" dxfId="1037" priority="1037" operator="containsText" text="日">
      <formula>NOT(ISERROR(SEARCH("日",G59)))</formula>
    </cfRule>
    <cfRule type="containsText" dxfId="1036" priority="1038" operator="containsText" text="土">
      <formula>NOT(ISERROR(SEARCH("土",G59)))</formula>
    </cfRule>
  </conditionalFormatting>
  <conditionalFormatting sqref="G59">
    <cfRule type="containsText" dxfId="1035" priority="1030" operator="containsText" text="その他">
      <formula>NOT(ISERROR(SEARCH("その他",G59)))</formula>
    </cfRule>
    <cfRule type="containsText" dxfId="1034" priority="1031" operator="containsText" text="冬休">
      <formula>NOT(ISERROR(SEARCH("冬休",G59)))</formula>
    </cfRule>
    <cfRule type="containsText" dxfId="1033" priority="1032" operator="containsText" text="夏休">
      <formula>NOT(ISERROR(SEARCH("夏休",G59)))</formula>
    </cfRule>
    <cfRule type="containsText" dxfId="1032" priority="1033" operator="containsText" text="製作">
      <formula>NOT(ISERROR(SEARCH("製作",G59)))</formula>
    </cfRule>
    <cfRule type="cellIs" dxfId="1031" priority="1034" operator="equal">
      <formula>"中止,製作"</formula>
    </cfRule>
    <cfRule type="containsText" dxfId="1030" priority="1035" operator="containsText" text="中止,製作,夏休,冬休,その他">
      <formula>NOT(ISERROR(SEARCH("中止,製作,夏休,冬休,その他",G59)))</formula>
    </cfRule>
    <cfRule type="containsText" dxfId="1029" priority="1036" operator="containsText" text="中止">
      <formula>NOT(ISERROR(SEARCH("中止",G59)))</formula>
    </cfRule>
  </conditionalFormatting>
  <conditionalFormatting sqref="G64">
    <cfRule type="containsText" dxfId="1028" priority="1028" operator="containsText" text="日">
      <formula>NOT(ISERROR(SEARCH("日",G64)))</formula>
    </cfRule>
    <cfRule type="containsText" dxfId="1027" priority="1029" operator="containsText" text="土">
      <formula>NOT(ISERROR(SEARCH("土",G64)))</formula>
    </cfRule>
  </conditionalFormatting>
  <conditionalFormatting sqref="G64">
    <cfRule type="containsText" dxfId="1026" priority="1021" operator="containsText" text="その他">
      <formula>NOT(ISERROR(SEARCH("その他",G64)))</formula>
    </cfRule>
    <cfRule type="containsText" dxfId="1025" priority="1022" operator="containsText" text="冬休">
      <formula>NOT(ISERROR(SEARCH("冬休",G64)))</formula>
    </cfRule>
    <cfRule type="containsText" dxfId="1024" priority="1023" operator="containsText" text="夏休">
      <formula>NOT(ISERROR(SEARCH("夏休",G64)))</formula>
    </cfRule>
    <cfRule type="containsText" dxfId="1023" priority="1024" operator="containsText" text="製作">
      <formula>NOT(ISERROR(SEARCH("製作",G64)))</formula>
    </cfRule>
    <cfRule type="cellIs" dxfId="1022" priority="1025" operator="equal">
      <formula>"中止,製作"</formula>
    </cfRule>
    <cfRule type="containsText" dxfId="1021" priority="1026" operator="containsText" text="中止,製作,夏休,冬休,その他">
      <formula>NOT(ISERROR(SEARCH("中止,製作,夏休,冬休,その他",G64)))</formula>
    </cfRule>
    <cfRule type="containsText" dxfId="1020" priority="1027" operator="containsText" text="中止">
      <formula>NOT(ISERROR(SEARCH("中止",G64)))</formula>
    </cfRule>
  </conditionalFormatting>
  <conditionalFormatting sqref="G65:G68">
    <cfRule type="containsText" dxfId="1019" priority="1016" operator="containsText" text="退">
      <formula>NOT(ISERROR(SEARCH("退",G65)))</formula>
    </cfRule>
    <cfRule type="containsText" dxfId="1018" priority="1017" operator="containsText" text="入">
      <formula>NOT(ISERROR(SEARCH("入",G65)))</formula>
    </cfRule>
    <cfRule type="containsText" dxfId="1017" priority="1018" operator="containsText" text="入,退">
      <formula>NOT(ISERROR(SEARCH("入,退",G65)))</formula>
    </cfRule>
    <cfRule type="containsText" dxfId="1016" priority="1019" operator="containsText" text="入,退">
      <formula>NOT(ISERROR(SEARCH("入,退",G65)))</formula>
    </cfRule>
    <cfRule type="cellIs" dxfId="1015" priority="1020" operator="equal">
      <formula>"休"</formula>
    </cfRule>
  </conditionalFormatting>
  <conditionalFormatting sqref="G65:G68">
    <cfRule type="containsText" dxfId="1014" priority="1015" operator="containsText" text="外">
      <formula>NOT(ISERROR(SEARCH("外",G65)))</formula>
    </cfRule>
  </conditionalFormatting>
  <conditionalFormatting sqref="G65:G68">
    <cfRule type="containsText" dxfId="1013" priority="1014" operator="containsText" text="－">
      <formula>NOT(ISERROR(SEARCH("－",G65)))</formula>
    </cfRule>
  </conditionalFormatting>
  <conditionalFormatting sqref="G62:G63">
    <cfRule type="containsText" dxfId="1012" priority="1009" operator="containsText" text="退">
      <formula>NOT(ISERROR(SEARCH("退",G62)))</formula>
    </cfRule>
    <cfRule type="containsText" dxfId="1011" priority="1010" operator="containsText" text="入">
      <formula>NOT(ISERROR(SEARCH("入",G62)))</formula>
    </cfRule>
    <cfRule type="containsText" dxfId="1010" priority="1011" operator="containsText" text="入,退">
      <formula>NOT(ISERROR(SEARCH("入,退",G62)))</formula>
    </cfRule>
    <cfRule type="containsText" dxfId="1009" priority="1012" operator="containsText" text="入,退">
      <formula>NOT(ISERROR(SEARCH("入,退",G62)))</formula>
    </cfRule>
    <cfRule type="cellIs" dxfId="1008" priority="1013" operator="equal">
      <formula>"休"</formula>
    </cfRule>
  </conditionalFormatting>
  <conditionalFormatting sqref="G62:G63">
    <cfRule type="containsText" dxfId="1007" priority="1008" operator="containsText" text="外">
      <formula>NOT(ISERROR(SEARCH("外",G62)))</formula>
    </cfRule>
  </conditionalFormatting>
  <conditionalFormatting sqref="G62">
    <cfRule type="containsText" dxfId="1006" priority="1007" operator="containsText" text="－">
      <formula>NOT(ISERROR(SEARCH("－",G62)))</formula>
    </cfRule>
  </conditionalFormatting>
  <conditionalFormatting sqref="G62:G63">
    <cfRule type="containsText" dxfId="1005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004" priority="1005" operator="equal">
      <formula>0</formula>
    </cfRule>
  </conditionalFormatting>
  <conditionalFormatting sqref="AN36:AN39">
    <cfRule type="cellIs" dxfId="1003" priority="1004" operator="equal">
      <formula>0</formula>
    </cfRule>
  </conditionalFormatting>
  <conditionalFormatting sqref="AN41:AN44">
    <cfRule type="cellIs" dxfId="1002" priority="1003" operator="equal">
      <formula>0</formula>
    </cfRule>
  </conditionalFormatting>
  <conditionalFormatting sqref="AN64 AN53:AN59">
    <cfRule type="cellIs" dxfId="1001" priority="1002" operator="equal">
      <formula>0</formula>
    </cfRule>
  </conditionalFormatting>
  <conditionalFormatting sqref="AN60:AN63">
    <cfRule type="cellIs" dxfId="1000" priority="1001" operator="equal">
      <formula>0</formula>
    </cfRule>
  </conditionalFormatting>
  <conditionalFormatting sqref="AN65:AN68">
    <cfRule type="cellIs" dxfId="999" priority="1000" operator="equal">
      <formula>0</formula>
    </cfRule>
  </conditionalFormatting>
  <conditionalFormatting sqref="AN88 AN77:AN83">
    <cfRule type="cellIs" dxfId="998" priority="999" operator="equal">
      <formula>0</formula>
    </cfRule>
  </conditionalFormatting>
  <conditionalFormatting sqref="AN84:AN87">
    <cfRule type="cellIs" dxfId="997" priority="998" operator="equal">
      <formula>0</formula>
    </cfRule>
  </conditionalFormatting>
  <conditionalFormatting sqref="AN89:AN92">
    <cfRule type="cellIs" dxfId="996" priority="997" operator="equal">
      <formula>0</formula>
    </cfRule>
  </conditionalFormatting>
  <conditionalFormatting sqref="AN112 AN101:AN107">
    <cfRule type="cellIs" dxfId="995" priority="996" operator="equal">
      <formula>0</formula>
    </cfRule>
  </conditionalFormatting>
  <conditionalFormatting sqref="AN108:AN111">
    <cfRule type="cellIs" dxfId="994" priority="995" operator="equal">
      <formula>0</formula>
    </cfRule>
  </conditionalFormatting>
  <conditionalFormatting sqref="AN113:AN116">
    <cfRule type="cellIs" dxfId="993" priority="994" operator="equal">
      <formula>0</formula>
    </cfRule>
  </conditionalFormatting>
  <conditionalFormatting sqref="AN136 AN125:AN131">
    <cfRule type="cellIs" dxfId="992" priority="993" operator="equal">
      <formula>0</formula>
    </cfRule>
  </conditionalFormatting>
  <conditionalFormatting sqref="AN132:AN135">
    <cfRule type="cellIs" dxfId="991" priority="992" operator="equal">
      <formula>0</formula>
    </cfRule>
  </conditionalFormatting>
  <conditionalFormatting sqref="AN137:AN140">
    <cfRule type="cellIs" dxfId="990" priority="991" operator="equal">
      <formula>0</formula>
    </cfRule>
  </conditionalFormatting>
  <conditionalFormatting sqref="AN160 AN149:AN155">
    <cfRule type="cellIs" dxfId="989" priority="990" operator="equal">
      <formula>0</formula>
    </cfRule>
  </conditionalFormatting>
  <conditionalFormatting sqref="AN156:AN159">
    <cfRule type="cellIs" dxfId="988" priority="989" operator="equal">
      <formula>0</formula>
    </cfRule>
  </conditionalFormatting>
  <conditionalFormatting sqref="AN161:AN164">
    <cfRule type="cellIs" dxfId="987" priority="988" operator="equal">
      <formula>0</formula>
    </cfRule>
  </conditionalFormatting>
  <conditionalFormatting sqref="AN184 AN173:AN179">
    <cfRule type="cellIs" dxfId="986" priority="987" operator="equal">
      <formula>0</formula>
    </cfRule>
  </conditionalFormatting>
  <conditionalFormatting sqref="AN180:AN183">
    <cfRule type="cellIs" dxfId="985" priority="986" operator="equal">
      <formula>0</formula>
    </cfRule>
  </conditionalFormatting>
  <conditionalFormatting sqref="AN185:AN188">
    <cfRule type="cellIs" dxfId="984" priority="985" operator="equal">
      <formula>0</formula>
    </cfRule>
  </conditionalFormatting>
  <conditionalFormatting sqref="AN208 AN197:AN203">
    <cfRule type="cellIs" dxfId="983" priority="984" operator="equal">
      <formula>0</formula>
    </cfRule>
  </conditionalFormatting>
  <conditionalFormatting sqref="AN204:AN207">
    <cfRule type="cellIs" dxfId="982" priority="983" operator="equal">
      <formula>0</formula>
    </cfRule>
  </conditionalFormatting>
  <conditionalFormatting sqref="AN209:AN212">
    <cfRule type="cellIs" dxfId="981" priority="982" operator="equal">
      <formula>0</formula>
    </cfRule>
  </conditionalFormatting>
  <conditionalFormatting sqref="AN232 AN221:AN227">
    <cfRule type="cellIs" dxfId="980" priority="981" operator="equal">
      <formula>0</formula>
    </cfRule>
  </conditionalFormatting>
  <conditionalFormatting sqref="AN228:AN231">
    <cfRule type="cellIs" dxfId="979" priority="980" operator="equal">
      <formula>0</formula>
    </cfRule>
  </conditionalFormatting>
  <conditionalFormatting sqref="AN233:AN236">
    <cfRule type="cellIs" dxfId="978" priority="979" operator="equal">
      <formula>0</formula>
    </cfRule>
  </conditionalFormatting>
  <conditionalFormatting sqref="AN256 AN245:AN251">
    <cfRule type="cellIs" dxfId="977" priority="978" operator="equal">
      <formula>0</formula>
    </cfRule>
  </conditionalFormatting>
  <conditionalFormatting sqref="AN252:AN255">
    <cfRule type="cellIs" dxfId="976" priority="977" operator="equal">
      <formula>0</formula>
    </cfRule>
  </conditionalFormatting>
  <conditionalFormatting sqref="AN257:AN260">
    <cfRule type="cellIs" dxfId="975" priority="976" operator="equal">
      <formula>0</formula>
    </cfRule>
  </conditionalFormatting>
  <conditionalFormatting sqref="AN280 AN269:AN275">
    <cfRule type="cellIs" dxfId="974" priority="975" operator="equal">
      <formula>0</formula>
    </cfRule>
  </conditionalFormatting>
  <conditionalFormatting sqref="AN276:AN279">
    <cfRule type="cellIs" dxfId="973" priority="974" operator="equal">
      <formula>0</formula>
    </cfRule>
  </conditionalFormatting>
  <conditionalFormatting sqref="AN281:AN284">
    <cfRule type="cellIs" dxfId="972" priority="973" operator="equal">
      <formula>0</formula>
    </cfRule>
  </conditionalFormatting>
  <conditionalFormatting sqref="AN304 AN293:AN299">
    <cfRule type="cellIs" dxfId="971" priority="972" operator="equal">
      <formula>0</formula>
    </cfRule>
  </conditionalFormatting>
  <conditionalFormatting sqref="AN300:AN303">
    <cfRule type="cellIs" dxfId="970" priority="971" operator="equal">
      <formula>0</formula>
    </cfRule>
  </conditionalFormatting>
  <conditionalFormatting sqref="AN305:AN308">
    <cfRule type="cellIs" dxfId="969" priority="970" operator="equal">
      <formula>0</formula>
    </cfRule>
  </conditionalFormatting>
  <conditionalFormatting sqref="AN328 AN317:AN323">
    <cfRule type="cellIs" dxfId="968" priority="969" operator="equal">
      <formula>0</formula>
    </cfRule>
  </conditionalFormatting>
  <conditionalFormatting sqref="AN324:AN327">
    <cfRule type="cellIs" dxfId="967" priority="968" operator="equal">
      <formula>0</formula>
    </cfRule>
  </conditionalFormatting>
  <conditionalFormatting sqref="AN329:AN332">
    <cfRule type="cellIs" dxfId="966" priority="967" operator="equal">
      <formula>0</formula>
    </cfRule>
  </conditionalFormatting>
  <conditionalFormatting sqref="AN352 AN341:AN347">
    <cfRule type="cellIs" dxfId="965" priority="966" operator="equal">
      <formula>0</formula>
    </cfRule>
  </conditionalFormatting>
  <conditionalFormatting sqref="AN348:AN351">
    <cfRule type="cellIs" dxfId="964" priority="965" operator="equal">
      <formula>0</formula>
    </cfRule>
  </conditionalFormatting>
  <conditionalFormatting sqref="AN353:AN356">
    <cfRule type="cellIs" dxfId="963" priority="964" operator="equal">
      <formula>0</formula>
    </cfRule>
  </conditionalFormatting>
  <conditionalFormatting sqref="AN376 AN365:AN371">
    <cfRule type="cellIs" dxfId="962" priority="963" operator="equal">
      <formula>0</formula>
    </cfRule>
  </conditionalFormatting>
  <conditionalFormatting sqref="AN372:AN375">
    <cfRule type="cellIs" dxfId="961" priority="962" operator="equal">
      <formula>0</formula>
    </cfRule>
  </conditionalFormatting>
  <conditionalFormatting sqref="AN377:AN380">
    <cfRule type="cellIs" dxfId="960" priority="961" operator="equal">
      <formula>0</formula>
    </cfRule>
  </conditionalFormatting>
  <conditionalFormatting sqref="AN400 AN389:AN395">
    <cfRule type="cellIs" dxfId="959" priority="960" operator="equal">
      <formula>0</formula>
    </cfRule>
  </conditionalFormatting>
  <conditionalFormatting sqref="AN396:AN399">
    <cfRule type="cellIs" dxfId="958" priority="959" operator="equal">
      <formula>0</formula>
    </cfRule>
  </conditionalFormatting>
  <conditionalFormatting sqref="AN401:AN404">
    <cfRule type="cellIs" dxfId="957" priority="958" operator="equal">
      <formula>0</formula>
    </cfRule>
  </conditionalFormatting>
  <conditionalFormatting sqref="AN424 AN413:AN419">
    <cfRule type="cellIs" dxfId="956" priority="957" operator="equal">
      <formula>0</formula>
    </cfRule>
  </conditionalFormatting>
  <conditionalFormatting sqref="AN420:AN423">
    <cfRule type="cellIs" dxfId="955" priority="956" operator="equal">
      <formula>0</formula>
    </cfRule>
  </conditionalFormatting>
  <conditionalFormatting sqref="AN425:AN428">
    <cfRule type="cellIs" dxfId="954" priority="955" operator="equal">
      <formula>0</formula>
    </cfRule>
  </conditionalFormatting>
  <conditionalFormatting sqref="AN448 AN437:AN443">
    <cfRule type="cellIs" dxfId="953" priority="954" operator="equal">
      <formula>0</formula>
    </cfRule>
  </conditionalFormatting>
  <conditionalFormatting sqref="AN444:AN447">
    <cfRule type="cellIs" dxfId="952" priority="953" operator="equal">
      <formula>0</formula>
    </cfRule>
  </conditionalFormatting>
  <conditionalFormatting sqref="AN449:AN452">
    <cfRule type="cellIs" dxfId="951" priority="952" operator="equal">
      <formula>0</formula>
    </cfRule>
  </conditionalFormatting>
  <conditionalFormatting sqref="AN472 AN461:AN467">
    <cfRule type="cellIs" dxfId="950" priority="951" operator="equal">
      <formula>0</formula>
    </cfRule>
  </conditionalFormatting>
  <conditionalFormatting sqref="AN468:AN471">
    <cfRule type="cellIs" dxfId="949" priority="950" operator="equal">
      <formula>0</formula>
    </cfRule>
  </conditionalFormatting>
  <conditionalFormatting sqref="AN473:AN476">
    <cfRule type="cellIs" dxfId="948" priority="949" operator="equal">
      <formula>0</formula>
    </cfRule>
  </conditionalFormatting>
  <conditionalFormatting sqref="AN496 AN485:AN491">
    <cfRule type="cellIs" dxfId="947" priority="948" operator="equal">
      <formula>0</formula>
    </cfRule>
  </conditionalFormatting>
  <conditionalFormatting sqref="AN492:AN495">
    <cfRule type="cellIs" dxfId="946" priority="947" operator="equal">
      <formula>0</formula>
    </cfRule>
  </conditionalFormatting>
  <conditionalFormatting sqref="AN497:AN500">
    <cfRule type="cellIs" dxfId="945" priority="946" operator="equal">
      <formula>0</formula>
    </cfRule>
  </conditionalFormatting>
  <conditionalFormatting sqref="AN520 AN509:AN515">
    <cfRule type="cellIs" dxfId="944" priority="945" operator="equal">
      <formula>0</formula>
    </cfRule>
  </conditionalFormatting>
  <conditionalFormatting sqref="AN516:AN519">
    <cfRule type="cellIs" dxfId="943" priority="944" operator="equal">
      <formula>0</formula>
    </cfRule>
  </conditionalFormatting>
  <conditionalFormatting sqref="AN521:AN524">
    <cfRule type="cellIs" dxfId="942" priority="943" operator="equal">
      <formula>0</formula>
    </cfRule>
  </conditionalFormatting>
  <conditionalFormatting sqref="F55:G55">
    <cfRule type="containsText" dxfId="941" priority="938" operator="containsText" text="退">
      <formula>NOT(ISERROR(SEARCH("退",F55)))</formula>
    </cfRule>
    <cfRule type="containsText" dxfId="940" priority="939" operator="containsText" text="入">
      <formula>NOT(ISERROR(SEARCH("入",F55)))</formula>
    </cfRule>
    <cfRule type="containsText" dxfId="939" priority="940" operator="containsText" text="入,退">
      <formula>NOT(ISERROR(SEARCH("入,退",F55)))</formula>
    </cfRule>
    <cfRule type="containsText" dxfId="938" priority="941" operator="containsText" text="入,退">
      <formula>NOT(ISERROR(SEARCH("入,退",F55)))</formula>
    </cfRule>
    <cfRule type="cellIs" dxfId="937" priority="942" operator="equal">
      <formula>"休"</formula>
    </cfRule>
  </conditionalFormatting>
  <conditionalFormatting sqref="F55:G55">
    <cfRule type="containsText" dxfId="936" priority="937" operator="containsText" text="外">
      <formula>NOT(ISERROR(SEARCH("外",F55)))</formula>
    </cfRule>
  </conditionalFormatting>
  <conditionalFormatting sqref="F55:G55">
    <cfRule type="containsText" dxfId="935" priority="936" operator="containsText" text="－">
      <formula>NOT(ISERROR(SEARCH("－",F55)))</formula>
    </cfRule>
  </conditionalFormatting>
  <conditionalFormatting sqref="F78:G78">
    <cfRule type="containsText" dxfId="934" priority="931" operator="containsText" text="退">
      <formula>NOT(ISERROR(SEARCH("退",F78)))</formula>
    </cfRule>
    <cfRule type="containsText" dxfId="933" priority="932" operator="containsText" text="入">
      <formula>NOT(ISERROR(SEARCH("入",F78)))</formula>
    </cfRule>
    <cfRule type="containsText" dxfId="932" priority="933" operator="containsText" text="入,退">
      <formula>NOT(ISERROR(SEARCH("入,退",F78)))</formula>
    </cfRule>
    <cfRule type="containsText" dxfId="931" priority="934" operator="containsText" text="入,退">
      <formula>NOT(ISERROR(SEARCH("入,退",F78)))</formula>
    </cfRule>
    <cfRule type="cellIs" dxfId="930" priority="935" operator="equal">
      <formula>"休"</formula>
    </cfRule>
  </conditionalFormatting>
  <conditionalFormatting sqref="F78:G78">
    <cfRule type="containsText" dxfId="929" priority="930" operator="containsText" text="外">
      <formula>NOT(ISERROR(SEARCH("外",F78)))</formula>
    </cfRule>
  </conditionalFormatting>
  <conditionalFormatting sqref="F78:G78">
    <cfRule type="containsText" dxfId="928" priority="929" operator="containsText" text="－">
      <formula>NOT(ISERROR(SEARCH("－",F78)))</formula>
    </cfRule>
  </conditionalFormatting>
  <conditionalFormatting sqref="J79:K79">
    <cfRule type="containsText" dxfId="927" priority="924" operator="containsText" text="退">
      <formula>NOT(ISERROR(SEARCH("退",J79)))</formula>
    </cfRule>
    <cfRule type="containsText" dxfId="926" priority="925" operator="containsText" text="入">
      <formula>NOT(ISERROR(SEARCH("入",J79)))</formula>
    </cfRule>
    <cfRule type="containsText" dxfId="925" priority="926" operator="containsText" text="入,退">
      <formula>NOT(ISERROR(SEARCH("入,退",J79)))</formula>
    </cfRule>
    <cfRule type="containsText" dxfId="924" priority="927" operator="containsText" text="入,退">
      <formula>NOT(ISERROR(SEARCH("入,退",J79)))</formula>
    </cfRule>
    <cfRule type="cellIs" dxfId="923" priority="928" operator="equal">
      <formula>"休"</formula>
    </cfRule>
  </conditionalFormatting>
  <conditionalFormatting sqref="J79:K79">
    <cfRule type="containsText" dxfId="922" priority="923" operator="containsText" text="外">
      <formula>NOT(ISERROR(SEARCH("外",J79)))</formula>
    </cfRule>
  </conditionalFormatting>
  <conditionalFormatting sqref="J79:K79">
    <cfRule type="containsText" dxfId="921" priority="922" operator="containsText" text="－">
      <formula>NOT(ISERROR(SEARCH("－",J79)))</formula>
    </cfRule>
  </conditionalFormatting>
  <conditionalFormatting sqref="Q79:R79">
    <cfRule type="containsText" dxfId="920" priority="917" operator="containsText" text="退">
      <formula>NOT(ISERROR(SEARCH("退",Q79)))</formula>
    </cfRule>
    <cfRule type="containsText" dxfId="919" priority="918" operator="containsText" text="入">
      <formula>NOT(ISERROR(SEARCH("入",Q79)))</formula>
    </cfRule>
    <cfRule type="containsText" dxfId="918" priority="919" operator="containsText" text="入,退">
      <formula>NOT(ISERROR(SEARCH("入,退",Q79)))</formula>
    </cfRule>
    <cfRule type="containsText" dxfId="917" priority="920" operator="containsText" text="入,退">
      <formula>NOT(ISERROR(SEARCH("入,退",Q79)))</formula>
    </cfRule>
    <cfRule type="cellIs" dxfId="916" priority="921" operator="equal">
      <formula>"休"</formula>
    </cfRule>
  </conditionalFormatting>
  <conditionalFormatting sqref="Q79:R79">
    <cfRule type="containsText" dxfId="915" priority="916" operator="containsText" text="外">
      <formula>NOT(ISERROR(SEARCH("外",Q79)))</formula>
    </cfRule>
  </conditionalFormatting>
  <conditionalFormatting sqref="Q79:R79">
    <cfRule type="containsText" dxfId="914" priority="915" operator="containsText" text="－">
      <formula>NOT(ISERROR(SEARCH("－",Q79)))</formula>
    </cfRule>
  </conditionalFormatting>
  <conditionalFormatting sqref="X79:Y79">
    <cfRule type="containsText" dxfId="913" priority="910" operator="containsText" text="退">
      <formula>NOT(ISERROR(SEARCH("退",X79)))</formula>
    </cfRule>
    <cfRule type="containsText" dxfId="912" priority="911" operator="containsText" text="入">
      <formula>NOT(ISERROR(SEARCH("入",X79)))</formula>
    </cfRule>
    <cfRule type="containsText" dxfId="911" priority="912" operator="containsText" text="入,退">
      <formula>NOT(ISERROR(SEARCH("入,退",X79)))</formula>
    </cfRule>
    <cfRule type="containsText" dxfId="910" priority="913" operator="containsText" text="入,退">
      <formula>NOT(ISERROR(SEARCH("入,退",X79)))</formula>
    </cfRule>
    <cfRule type="cellIs" dxfId="909" priority="914" operator="equal">
      <formula>"休"</formula>
    </cfRule>
  </conditionalFormatting>
  <conditionalFormatting sqref="X79:Y79">
    <cfRule type="containsText" dxfId="908" priority="909" operator="containsText" text="外">
      <formula>NOT(ISERROR(SEARCH("外",X79)))</formula>
    </cfRule>
  </conditionalFormatting>
  <conditionalFormatting sqref="X79:Y79">
    <cfRule type="containsText" dxfId="907" priority="908" operator="containsText" text="－">
      <formula>NOT(ISERROR(SEARCH("－",X79)))</formula>
    </cfRule>
  </conditionalFormatting>
  <conditionalFormatting sqref="AE79:AF79">
    <cfRule type="containsText" dxfId="906" priority="903" operator="containsText" text="退">
      <formula>NOT(ISERROR(SEARCH("退",AE79)))</formula>
    </cfRule>
    <cfRule type="containsText" dxfId="905" priority="904" operator="containsText" text="入">
      <formula>NOT(ISERROR(SEARCH("入",AE79)))</formula>
    </cfRule>
    <cfRule type="containsText" dxfId="904" priority="905" operator="containsText" text="入,退">
      <formula>NOT(ISERROR(SEARCH("入,退",AE79)))</formula>
    </cfRule>
    <cfRule type="containsText" dxfId="903" priority="906" operator="containsText" text="入,退">
      <formula>NOT(ISERROR(SEARCH("入,退",AE79)))</formula>
    </cfRule>
    <cfRule type="cellIs" dxfId="902" priority="907" operator="equal">
      <formula>"休"</formula>
    </cfRule>
  </conditionalFormatting>
  <conditionalFormatting sqref="AE79:AF79">
    <cfRule type="containsText" dxfId="901" priority="902" operator="containsText" text="外">
      <formula>NOT(ISERROR(SEARCH("外",AE79)))</formula>
    </cfRule>
  </conditionalFormatting>
  <conditionalFormatting sqref="AE79:AF79">
    <cfRule type="containsText" dxfId="900" priority="901" operator="containsText" text="－">
      <formula>NOT(ISERROR(SEARCH("－",AE79)))</formula>
    </cfRule>
  </conditionalFormatting>
  <conditionalFormatting sqref="F81">
    <cfRule type="containsText" dxfId="899" priority="896" operator="containsText" text="退">
      <formula>NOT(ISERROR(SEARCH("退",F81)))</formula>
    </cfRule>
    <cfRule type="containsText" dxfId="898" priority="897" operator="containsText" text="入">
      <formula>NOT(ISERROR(SEARCH("入",F81)))</formula>
    </cfRule>
    <cfRule type="containsText" dxfId="897" priority="898" operator="containsText" text="入,退">
      <formula>NOT(ISERROR(SEARCH("入,退",F81)))</formula>
    </cfRule>
    <cfRule type="containsText" dxfId="896" priority="899" operator="containsText" text="入,退">
      <formula>NOT(ISERROR(SEARCH("入,退",F81)))</formula>
    </cfRule>
    <cfRule type="cellIs" dxfId="895" priority="900" operator="equal">
      <formula>"休"</formula>
    </cfRule>
  </conditionalFormatting>
  <conditionalFormatting sqref="F81">
    <cfRule type="containsText" dxfId="894" priority="895" operator="containsText" text="外">
      <formula>NOT(ISERROR(SEARCH("外",F81)))</formula>
    </cfRule>
  </conditionalFormatting>
  <conditionalFormatting sqref="F81">
    <cfRule type="containsText" dxfId="893" priority="894" operator="containsText" text="－">
      <formula>NOT(ISERROR(SEARCH("－",F81)))</formula>
    </cfRule>
  </conditionalFormatting>
  <conditionalFormatting sqref="M81">
    <cfRule type="containsText" dxfId="892" priority="889" operator="containsText" text="退">
      <formula>NOT(ISERROR(SEARCH("退",M81)))</formula>
    </cfRule>
    <cfRule type="containsText" dxfId="891" priority="890" operator="containsText" text="入">
      <formula>NOT(ISERROR(SEARCH("入",M81)))</formula>
    </cfRule>
    <cfRule type="containsText" dxfId="890" priority="891" operator="containsText" text="入,退">
      <formula>NOT(ISERROR(SEARCH("入,退",M81)))</formula>
    </cfRule>
    <cfRule type="containsText" dxfId="889" priority="892" operator="containsText" text="入,退">
      <formula>NOT(ISERROR(SEARCH("入,退",M81)))</formula>
    </cfRule>
    <cfRule type="cellIs" dxfId="888" priority="893" operator="equal">
      <formula>"休"</formula>
    </cfRule>
  </conditionalFormatting>
  <conditionalFormatting sqref="M81">
    <cfRule type="containsText" dxfId="887" priority="888" operator="containsText" text="外">
      <formula>NOT(ISERROR(SEARCH("外",M81)))</formula>
    </cfRule>
  </conditionalFormatting>
  <conditionalFormatting sqref="M81">
    <cfRule type="containsText" dxfId="886" priority="887" operator="containsText" text="－">
      <formula>NOT(ISERROR(SEARCH("－",M81)))</formula>
    </cfRule>
  </conditionalFormatting>
  <conditionalFormatting sqref="T81">
    <cfRule type="containsText" dxfId="885" priority="882" operator="containsText" text="退">
      <formula>NOT(ISERROR(SEARCH("退",T81)))</formula>
    </cfRule>
    <cfRule type="containsText" dxfId="884" priority="883" operator="containsText" text="入">
      <formula>NOT(ISERROR(SEARCH("入",T81)))</formula>
    </cfRule>
    <cfRule type="containsText" dxfId="883" priority="884" operator="containsText" text="入,退">
      <formula>NOT(ISERROR(SEARCH("入,退",T81)))</formula>
    </cfRule>
    <cfRule type="containsText" dxfId="882" priority="885" operator="containsText" text="入,退">
      <formula>NOT(ISERROR(SEARCH("入,退",T81)))</formula>
    </cfRule>
    <cfRule type="cellIs" dxfId="881" priority="886" operator="equal">
      <formula>"休"</formula>
    </cfRule>
  </conditionalFormatting>
  <conditionalFormatting sqref="T81">
    <cfRule type="containsText" dxfId="880" priority="881" operator="containsText" text="外">
      <formula>NOT(ISERROR(SEARCH("外",T81)))</formula>
    </cfRule>
  </conditionalFormatting>
  <conditionalFormatting sqref="T81">
    <cfRule type="containsText" dxfId="879" priority="880" operator="containsText" text="－">
      <formula>NOT(ISERROR(SEARCH("－",T81)))</formula>
    </cfRule>
  </conditionalFormatting>
  <conditionalFormatting sqref="F60 H60:I60">
    <cfRule type="containsText" dxfId="878" priority="879" operator="containsText" text="－">
      <formula>NOT(ISERROR(SEARCH("－",F60)))</formula>
    </cfRule>
  </conditionalFormatting>
  <conditionalFormatting sqref="F60 H60:I60">
    <cfRule type="containsText" dxfId="877" priority="874" operator="containsText" text="退">
      <formula>NOT(ISERROR(SEARCH("退",F60)))</formula>
    </cfRule>
    <cfRule type="containsText" dxfId="876" priority="875" operator="containsText" text="入">
      <formula>NOT(ISERROR(SEARCH("入",F60)))</formula>
    </cfRule>
    <cfRule type="containsText" dxfId="875" priority="876" operator="containsText" text="入,退">
      <formula>NOT(ISERROR(SEARCH("入,退",F60)))</formula>
    </cfRule>
    <cfRule type="containsText" dxfId="874" priority="877" operator="containsText" text="入,退">
      <formula>NOT(ISERROR(SEARCH("入,退",F60)))</formula>
    </cfRule>
    <cfRule type="cellIs" dxfId="873" priority="878" operator="equal">
      <formula>"休"</formula>
    </cfRule>
  </conditionalFormatting>
  <conditionalFormatting sqref="F60 H60:I60">
    <cfRule type="containsText" dxfId="872" priority="873" operator="containsText" text="外">
      <formula>NOT(ISERROR(SEARCH("外",F60)))</formula>
    </cfRule>
  </conditionalFormatting>
  <conditionalFormatting sqref="F61 H61:I61">
    <cfRule type="containsText" dxfId="871" priority="872" operator="containsText" text="－">
      <formula>NOT(ISERROR(SEARCH("－",F61)))</formula>
    </cfRule>
  </conditionalFormatting>
  <conditionalFormatting sqref="F61 H61:I61">
    <cfRule type="containsText" dxfId="870" priority="867" operator="containsText" text="退">
      <formula>NOT(ISERROR(SEARCH("退",F61)))</formula>
    </cfRule>
    <cfRule type="containsText" dxfId="869" priority="868" operator="containsText" text="入">
      <formula>NOT(ISERROR(SEARCH("入",F61)))</formula>
    </cfRule>
    <cfRule type="containsText" dxfId="868" priority="869" operator="containsText" text="入,退">
      <formula>NOT(ISERROR(SEARCH("入,退",F61)))</formula>
    </cfRule>
    <cfRule type="containsText" dxfId="867" priority="870" operator="containsText" text="入,退">
      <formula>NOT(ISERROR(SEARCH("入,退",F61)))</formula>
    </cfRule>
    <cfRule type="cellIs" dxfId="866" priority="871" operator="equal">
      <formula>"休"</formula>
    </cfRule>
  </conditionalFormatting>
  <conditionalFormatting sqref="F61 H61:I61">
    <cfRule type="containsText" dxfId="865" priority="866" operator="containsText" text="外">
      <formula>NOT(ISERROR(SEARCH("外",F61)))</formula>
    </cfRule>
  </conditionalFormatting>
  <conditionalFormatting sqref="F100:AJ100">
    <cfRule type="containsText" dxfId="864" priority="864" operator="containsText" text="日">
      <formula>NOT(ISERROR(SEARCH("日",F100)))</formula>
    </cfRule>
    <cfRule type="containsText" dxfId="863" priority="865" operator="containsText" text="土">
      <formula>NOT(ISERROR(SEARCH("土",F100)))</formula>
    </cfRule>
  </conditionalFormatting>
  <conditionalFormatting sqref="F100:AJ100">
    <cfRule type="containsText" dxfId="862" priority="857" operator="containsText" text="その他">
      <formula>NOT(ISERROR(SEARCH("その他",F100)))</formula>
    </cfRule>
    <cfRule type="containsText" dxfId="861" priority="858" operator="containsText" text="冬休">
      <formula>NOT(ISERROR(SEARCH("冬休",F100)))</formula>
    </cfRule>
    <cfRule type="containsText" dxfId="860" priority="859" operator="containsText" text="夏休">
      <formula>NOT(ISERROR(SEARCH("夏休",F100)))</formula>
    </cfRule>
    <cfRule type="containsText" dxfId="859" priority="860" operator="containsText" text="製作">
      <formula>NOT(ISERROR(SEARCH("製作",F100)))</formula>
    </cfRule>
    <cfRule type="cellIs" dxfId="858" priority="861" operator="equal">
      <formula>"中止,製作"</formula>
    </cfRule>
    <cfRule type="containsText" dxfId="857" priority="862" operator="containsText" text="中止,製作,夏休,冬休,その他">
      <formula>NOT(ISERROR(SEARCH("中止,製作,夏休,冬休,その他",F100)))</formula>
    </cfRule>
    <cfRule type="containsText" dxfId="856" priority="863" operator="containsText" text="中止">
      <formula>NOT(ISERROR(SEARCH("中止",F100)))</formula>
    </cfRule>
  </conditionalFormatting>
  <conditionalFormatting sqref="F107:AJ107">
    <cfRule type="containsText" dxfId="855" priority="855" operator="containsText" text="日">
      <formula>NOT(ISERROR(SEARCH("日",F107)))</formula>
    </cfRule>
    <cfRule type="containsText" dxfId="854" priority="856" operator="containsText" text="土">
      <formula>NOT(ISERROR(SEARCH("土",F107)))</formula>
    </cfRule>
  </conditionalFormatting>
  <conditionalFormatting sqref="F107:AJ107">
    <cfRule type="containsText" dxfId="853" priority="848" operator="containsText" text="その他">
      <formula>NOT(ISERROR(SEARCH("その他",F107)))</formula>
    </cfRule>
    <cfRule type="containsText" dxfId="852" priority="849" operator="containsText" text="冬休">
      <formula>NOT(ISERROR(SEARCH("冬休",F107)))</formula>
    </cfRule>
    <cfRule type="containsText" dxfId="851" priority="850" operator="containsText" text="夏休">
      <formula>NOT(ISERROR(SEARCH("夏休",F107)))</formula>
    </cfRule>
    <cfRule type="containsText" dxfId="850" priority="851" operator="containsText" text="製作">
      <formula>NOT(ISERROR(SEARCH("製作",F107)))</formula>
    </cfRule>
    <cfRule type="cellIs" dxfId="849" priority="852" operator="equal">
      <formula>"中止,製作"</formula>
    </cfRule>
    <cfRule type="containsText" dxfId="848" priority="853" operator="containsText" text="中止,製作,夏休,冬休,その他">
      <formula>NOT(ISERROR(SEARCH("中止,製作,夏休,冬休,その他",F107)))</formula>
    </cfRule>
    <cfRule type="containsText" dxfId="847" priority="854" operator="containsText" text="中止">
      <formula>NOT(ISERROR(SEARCH("中止",F107)))</formula>
    </cfRule>
  </conditionalFormatting>
  <conditionalFormatting sqref="F112:AJ112">
    <cfRule type="containsText" dxfId="846" priority="846" operator="containsText" text="日">
      <formula>NOT(ISERROR(SEARCH("日",F112)))</formula>
    </cfRule>
    <cfRule type="containsText" dxfId="845" priority="847" operator="containsText" text="土">
      <formula>NOT(ISERROR(SEARCH("土",F112)))</formula>
    </cfRule>
  </conditionalFormatting>
  <conditionalFormatting sqref="F112:AJ112">
    <cfRule type="containsText" dxfId="844" priority="839" operator="containsText" text="その他">
      <formula>NOT(ISERROR(SEARCH("その他",F112)))</formula>
    </cfRule>
    <cfRule type="containsText" dxfId="843" priority="840" operator="containsText" text="冬休">
      <formula>NOT(ISERROR(SEARCH("冬休",F112)))</formula>
    </cfRule>
    <cfRule type="containsText" dxfId="842" priority="841" operator="containsText" text="夏休">
      <formula>NOT(ISERROR(SEARCH("夏休",F112)))</formula>
    </cfRule>
    <cfRule type="containsText" dxfId="841" priority="842" operator="containsText" text="製作">
      <formula>NOT(ISERROR(SEARCH("製作",F112)))</formula>
    </cfRule>
    <cfRule type="cellIs" dxfId="840" priority="843" operator="equal">
      <formula>"中止,製作"</formula>
    </cfRule>
    <cfRule type="containsText" dxfId="839" priority="844" operator="containsText" text="中止,製作,夏休,冬休,その他">
      <formula>NOT(ISERROR(SEARCH("中止,製作,夏休,冬休,その他",F112)))</formula>
    </cfRule>
    <cfRule type="containsText" dxfId="838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837" priority="834" operator="containsText" text="退">
      <formula>NOT(ISERROR(SEARCH("退",F101)))</formula>
    </cfRule>
    <cfRule type="containsText" dxfId="836" priority="835" operator="containsText" text="入">
      <formula>NOT(ISERROR(SEARCH("入",F101)))</formula>
    </cfRule>
    <cfRule type="containsText" dxfId="835" priority="836" operator="containsText" text="入,退">
      <formula>NOT(ISERROR(SEARCH("入,退",F101)))</formula>
    </cfRule>
    <cfRule type="containsText" dxfId="834" priority="837" operator="containsText" text="入,退">
      <formula>NOT(ISERROR(SEARCH("入,退",F101)))</formula>
    </cfRule>
    <cfRule type="cellIs" dxfId="833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832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831" priority="832" operator="containsText" text="－">
      <formula>NOT(ISERROR(SEARCH("－",F101)))</formula>
    </cfRule>
  </conditionalFormatting>
  <conditionalFormatting sqref="F108:AJ111">
    <cfRule type="containsText" dxfId="830" priority="827" operator="containsText" text="退">
      <formula>NOT(ISERROR(SEARCH("退",F108)))</formula>
    </cfRule>
    <cfRule type="containsText" dxfId="829" priority="828" operator="containsText" text="入">
      <formula>NOT(ISERROR(SEARCH("入",F108)))</formula>
    </cfRule>
    <cfRule type="containsText" dxfId="828" priority="829" operator="containsText" text="入,退">
      <formula>NOT(ISERROR(SEARCH("入,退",F108)))</formula>
    </cfRule>
    <cfRule type="containsText" dxfId="827" priority="830" operator="containsText" text="入,退">
      <formula>NOT(ISERROR(SEARCH("入,退",F108)))</formula>
    </cfRule>
    <cfRule type="cellIs" dxfId="826" priority="831" operator="equal">
      <formula>"休"</formula>
    </cfRule>
  </conditionalFormatting>
  <conditionalFormatting sqref="F108:AJ111">
    <cfRule type="containsText" dxfId="825" priority="826" operator="containsText" text="外">
      <formula>NOT(ISERROR(SEARCH("外",F108)))</formula>
    </cfRule>
  </conditionalFormatting>
  <conditionalFormatting sqref="F108:AJ111">
    <cfRule type="containsText" dxfId="824" priority="825" operator="containsText" text="－">
      <formula>NOT(ISERROR(SEARCH("－",F108)))</formula>
    </cfRule>
  </conditionalFormatting>
  <conditionalFormatting sqref="F113:AJ116">
    <cfRule type="containsText" dxfId="823" priority="820" operator="containsText" text="退">
      <formula>NOT(ISERROR(SEARCH("退",F113)))</formula>
    </cfRule>
    <cfRule type="containsText" dxfId="822" priority="821" operator="containsText" text="入">
      <formula>NOT(ISERROR(SEARCH("入",F113)))</formula>
    </cfRule>
    <cfRule type="containsText" dxfId="821" priority="822" operator="containsText" text="入,退">
      <formula>NOT(ISERROR(SEARCH("入,退",F113)))</formula>
    </cfRule>
    <cfRule type="containsText" dxfId="820" priority="823" operator="containsText" text="入,退">
      <formula>NOT(ISERROR(SEARCH("入,退",F113)))</formula>
    </cfRule>
    <cfRule type="cellIs" dxfId="819" priority="824" operator="equal">
      <formula>"休"</formula>
    </cfRule>
  </conditionalFormatting>
  <conditionalFormatting sqref="F113:AJ116">
    <cfRule type="containsText" dxfId="818" priority="819" operator="containsText" text="外">
      <formula>NOT(ISERROR(SEARCH("外",F113)))</formula>
    </cfRule>
  </conditionalFormatting>
  <conditionalFormatting sqref="F113:AJ116">
    <cfRule type="containsText" dxfId="817" priority="818" operator="containsText" text="－">
      <formula>NOT(ISERROR(SEARCH("－",F113)))</formula>
    </cfRule>
  </conditionalFormatting>
  <conditionalFormatting sqref="F102:G102">
    <cfRule type="containsText" dxfId="816" priority="813" operator="containsText" text="退">
      <formula>NOT(ISERROR(SEARCH("退",F102)))</formula>
    </cfRule>
    <cfRule type="containsText" dxfId="815" priority="814" operator="containsText" text="入">
      <formula>NOT(ISERROR(SEARCH("入",F102)))</formula>
    </cfRule>
    <cfRule type="containsText" dxfId="814" priority="815" operator="containsText" text="入,退">
      <formula>NOT(ISERROR(SEARCH("入,退",F102)))</formula>
    </cfRule>
    <cfRule type="containsText" dxfId="813" priority="816" operator="containsText" text="入,退">
      <formula>NOT(ISERROR(SEARCH("入,退",F102)))</formula>
    </cfRule>
    <cfRule type="cellIs" dxfId="812" priority="817" operator="equal">
      <formula>"休"</formula>
    </cfRule>
  </conditionalFormatting>
  <conditionalFormatting sqref="F102:G102">
    <cfRule type="containsText" dxfId="811" priority="812" operator="containsText" text="外">
      <formula>NOT(ISERROR(SEARCH("外",F102)))</formula>
    </cfRule>
  </conditionalFormatting>
  <conditionalFormatting sqref="F102:G102">
    <cfRule type="containsText" dxfId="810" priority="811" operator="containsText" text="－">
      <formula>NOT(ISERROR(SEARCH("－",F102)))</formula>
    </cfRule>
  </conditionalFormatting>
  <conditionalFormatting sqref="J103:K103">
    <cfRule type="containsText" dxfId="809" priority="806" operator="containsText" text="退">
      <formula>NOT(ISERROR(SEARCH("退",J103)))</formula>
    </cfRule>
    <cfRule type="containsText" dxfId="808" priority="807" operator="containsText" text="入">
      <formula>NOT(ISERROR(SEARCH("入",J103)))</formula>
    </cfRule>
    <cfRule type="containsText" dxfId="807" priority="808" operator="containsText" text="入,退">
      <formula>NOT(ISERROR(SEARCH("入,退",J103)))</formula>
    </cfRule>
    <cfRule type="containsText" dxfId="806" priority="809" operator="containsText" text="入,退">
      <formula>NOT(ISERROR(SEARCH("入,退",J103)))</formula>
    </cfRule>
    <cfRule type="cellIs" dxfId="805" priority="810" operator="equal">
      <formula>"休"</formula>
    </cfRule>
  </conditionalFormatting>
  <conditionalFormatting sqref="J103:K103">
    <cfRule type="containsText" dxfId="804" priority="805" operator="containsText" text="外">
      <formula>NOT(ISERROR(SEARCH("外",J103)))</formula>
    </cfRule>
  </conditionalFormatting>
  <conditionalFormatting sqref="J103:K103">
    <cfRule type="containsText" dxfId="803" priority="804" operator="containsText" text="－">
      <formula>NOT(ISERROR(SEARCH("－",J103)))</formula>
    </cfRule>
  </conditionalFormatting>
  <conditionalFormatting sqref="F105">
    <cfRule type="containsText" dxfId="802" priority="799" operator="containsText" text="退">
      <formula>NOT(ISERROR(SEARCH("退",F105)))</formula>
    </cfRule>
    <cfRule type="containsText" dxfId="801" priority="800" operator="containsText" text="入">
      <formula>NOT(ISERROR(SEARCH("入",F105)))</formula>
    </cfRule>
    <cfRule type="containsText" dxfId="800" priority="801" operator="containsText" text="入,退">
      <formula>NOT(ISERROR(SEARCH("入,退",F105)))</formula>
    </cfRule>
    <cfRule type="containsText" dxfId="799" priority="802" operator="containsText" text="入,退">
      <formula>NOT(ISERROR(SEARCH("入,退",F105)))</formula>
    </cfRule>
    <cfRule type="cellIs" dxfId="798" priority="803" operator="equal">
      <formula>"休"</formula>
    </cfRule>
  </conditionalFormatting>
  <conditionalFormatting sqref="F105">
    <cfRule type="containsText" dxfId="797" priority="798" operator="containsText" text="外">
      <formula>NOT(ISERROR(SEARCH("外",F105)))</formula>
    </cfRule>
  </conditionalFormatting>
  <conditionalFormatting sqref="F105">
    <cfRule type="containsText" dxfId="796" priority="797" operator="containsText" text="－">
      <formula>NOT(ISERROR(SEARCH("－",F105)))</formula>
    </cfRule>
  </conditionalFormatting>
  <conditionalFormatting sqref="M105">
    <cfRule type="containsText" dxfId="795" priority="792" operator="containsText" text="退">
      <formula>NOT(ISERROR(SEARCH("退",M105)))</formula>
    </cfRule>
    <cfRule type="containsText" dxfId="794" priority="793" operator="containsText" text="入">
      <formula>NOT(ISERROR(SEARCH("入",M105)))</formula>
    </cfRule>
    <cfRule type="containsText" dxfId="793" priority="794" operator="containsText" text="入,退">
      <formula>NOT(ISERROR(SEARCH("入,退",M105)))</formula>
    </cfRule>
    <cfRule type="containsText" dxfId="792" priority="795" operator="containsText" text="入,退">
      <formula>NOT(ISERROR(SEARCH("入,退",M105)))</formula>
    </cfRule>
    <cfRule type="cellIs" dxfId="791" priority="796" operator="equal">
      <formula>"休"</formula>
    </cfRule>
  </conditionalFormatting>
  <conditionalFormatting sqref="M105">
    <cfRule type="containsText" dxfId="790" priority="791" operator="containsText" text="外">
      <formula>NOT(ISERROR(SEARCH("外",M105)))</formula>
    </cfRule>
  </conditionalFormatting>
  <conditionalFormatting sqref="M105">
    <cfRule type="containsText" dxfId="789" priority="790" operator="containsText" text="－">
      <formula>NOT(ISERROR(SEARCH("－",M105)))</formula>
    </cfRule>
  </conditionalFormatting>
  <conditionalFormatting sqref="T105">
    <cfRule type="containsText" dxfId="788" priority="785" operator="containsText" text="退">
      <formula>NOT(ISERROR(SEARCH("退",T105)))</formula>
    </cfRule>
    <cfRule type="containsText" dxfId="787" priority="786" operator="containsText" text="入">
      <formula>NOT(ISERROR(SEARCH("入",T105)))</formula>
    </cfRule>
    <cfRule type="containsText" dxfId="786" priority="787" operator="containsText" text="入,退">
      <formula>NOT(ISERROR(SEARCH("入,退",T105)))</formula>
    </cfRule>
    <cfRule type="containsText" dxfId="785" priority="788" operator="containsText" text="入,退">
      <formula>NOT(ISERROR(SEARCH("入,退",T105)))</formula>
    </cfRule>
    <cfRule type="cellIs" dxfId="784" priority="789" operator="equal">
      <formula>"休"</formula>
    </cfRule>
  </conditionalFormatting>
  <conditionalFormatting sqref="T105">
    <cfRule type="containsText" dxfId="783" priority="784" operator="containsText" text="外">
      <formula>NOT(ISERROR(SEARCH("外",T105)))</formula>
    </cfRule>
  </conditionalFormatting>
  <conditionalFormatting sqref="T105">
    <cfRule type="containsText" dxfId="782" priority="783" operator="containsText" text="－">
      <formula>NOT(ISERROR(SEARCH("－",T105)))</formula>
    </cfRule>
  </conditionalFormatting>
  <conditionalFormatting sqref="H65">
    <cfRule type="containsText" dxfId="781" priority="778" operator="containsText" text="退">
      <formula>NOT(ISERROR(SEARCH("退",H65)))</formula>
    </cfRule>
    <cfRule type="containsText" dxfId="780" priority="779" operator="containsText" text="入">
      <formula>NOT(ISERROR(SEARCH("入",H65)))</formula>
    </cfRule>
    <cfRule type="containsText" dxfId="779" priority="780" operator="containsText" text="入,退">
      <formula>NOT(ISERROR(SEARCH("入,退",H65)))</formula>
    </cfRule>
    <cfRule type="containsText" dxfId="778" priority="781" operator="containsText" text="入,退">
      <formula>NOT(ISERROR(SEARCH("入,退",H65)))</formula>
    </cfRule>
    <cfRule type="cellIs" dxfId="777" priority="782" operator="equal">
      <formula>"休"</formula>
    </cfRule>
  </conditionalFormatting>
  <conditionalFormatting sqref="H65">
    <cfRule type="containsText" dxfId="776" priority="777" operator="containsText" text="外">
      <formula>NOT(ISERROR(SEARCH("外",H65)))</formula>
    </cfRule>
  </conditionalFormatting>
  <conditionalFormatting sqref="H65">
    <cfRule type="containsText" dxfId="775" priority="776" operator="containsText" text="－">
      <formula>NOT(ISERROR(SEARCH("－",H65)))</formula>
    </cfRule>
  </conditionalFormatting>
  <conditionalFormatting sqref="F88:AJ88">
    <cfRule type="containsText" dxfId="774" priority="774" operator="containsText" text="日">
      <formula>NOT(ISERROR(SEARCH("日",F88)))</formula>
    </cfRule>
    <cfRule type="containsText" dxfId="773" priority="775" operator="containsText" text="土">
      <formula>NOT(ISERROR(SEARCH("土",F88)))</formula>
    </cfRule>
  </conditionalFormatting>
  <conditionalFormatting sqref="F88:AJ88">
    <cfRule type="containsText" dxfId="772" priority="767" operator="containsText" text="その他">
      <formula>NOT(ISERROR(SEARCH("その他",F88)))</formula>
    </cfRule>
    <cfRule type="containsText" dxfId="771" priority="768" operator="containsText" text="冬休">
      <formula>NOT(ISERROR(SEARCH("冬休",F88)))</formula>
    </cfRule>
    <cfRule type="containsText" dxfId="770" priority="769" operator="containsText" text="夏休">
      <formula>NOT(ISERROR(SEARCH("夏休",F88)))</formula>
    </cfRule>
    <cfRule type="containsText" dxfId="769" priority="770" operator="containsText" text="製作">
      <formula>NOT(ISERROR(SEARCH("製作",F88)))</formula>
    </cfRule>
    <cfRule type="cellIs" dxfId="768" priority="771" operator="equal">
      <formula>"中止,製作"</formula>
    </cfRule>
    <cfRule type="containsText" dxfId="767" priority="772" operator="containsText" text="中止,製作,夏休,冬休,その他">
      <formula>NOT(ISERROR(SEARCH("中止,製作,夏休,冬休,その他",F88)))</formula>
    </cfRule>
    <cfRule type="containsText" dxfId="766" priority="773" operator="containsText" text="中止">
      <formula>NOT(ISERROR(SEARCH("中止",F88)))</formula>
    </cfRule>
  </conditionalFormatting>
  <conditionalFormatting sqref="N103:P103">
    <cfRule type="containsText" dxfId="765" priority="762" operator="containsText" text="退">
      <formula>NOT(ISERROR(SEARCH("退",N103)))</formula>
    </cfRule>
    <cfRule type="containsText" dxfId="764" priority="763" operator="containsText" text="入">
      <formula>NOT(ISERROR(SEARCH("入",N103)))</formula>
    </cfRule>
    <cfRule type="containsText" dxfId="763" priority="764" operator="containsText" text="入,退">
      <formula>NOT(ISERROR(SEARCH("入,退",N103)))</formula>
    </cfRule>
    <cfRule type="containsText" dxfId="762" priority="765" operator="containsText" text="入,退">
      <formula>NOT(ISERROR(SEARCH("入,退",N103)))</formula>
    </cfRule>
    <cfRule type="cellIs" dxfId="761" priority="766" operator="equal">
      <formula>"休"</formula>
    </cfRule>
  </conditionalFormatting>
  <conditionalFormatting sqref="N103:P103">
    <cfRule type="containsText" dxfId="760" priority="761" operator="containsText" text="外">
      <formula>NOT(ISERROR(SEARCH("外",N103)))</formula>
    </cfRule>
  </conditionalFormatting>
  <conditionalFormatting sqref="N103:P103">
    <cfRule type="containsText" dxfId="759" priority="760" operator="containsText" text="－">
      <formula>NOT(ISERROR(SEARCH("－",N103)))</formula>
    </cfRule>
  </conditionalFormatting>
  <conditionalFormatting sqref="Q103:R103">
    <cfRule type="containsText" dxfId="758" priority="755" operator="containsText" text="退">
      <formula>NOT(ISERROR(SEARCH("退",Q103)))</formula>
    </cfRule>
    <cfRule type="containsText" dxfId="757" priority="756" operator="containsText" text="入">
      <formula>NOT(ISERROR(SEARCH("入",Q103)))</formula>
    </cfRule>
    <cfRule type="containsText" dxfId="756" priority="757" operator="containsText" text="入,退">
      <formula>NOT(ISERROR(SEARCH("入,退",Q103)))</formula>
    </cfRule>
    <cfRule type="containsText" dxfId="755" priority="758" operator="containsText" text="入,退">
      <formula>NOT(ISERROR(SEARCH("入,退",Q103)))</formula>
    </cfRule>
    <cfRule type="cellIs" dxfId="754" priority="759" operator="equal">
      <formula>"休"</formula>
    </cfRule>
  </conditionalFormatting>
  <conditionalFormatting sqref="Q103:R103">
    <cfRule type="containsText" dxfId="753" priority="754" operator="containsText" text="外">
      <formula>NOT(ISERROR(SEARCH("外",Q103)))</formula>
    </cfRule>
  </conditionalFormatting>
  <conditionalFormatting sqref="Q103:R103">
    <cfRule type="containsText" dxfId="752" priority="753" operator="containsText" text="－">
      <formula>NOT(ISERROR(SEARCH("－",Q103)))</formula>
    </cfRule>
  </conditionalFormatting>
  <conditionalFormatting sqref="U103:W103">
    <cfRule type="containsText" dxfId="751" priority="748" operator="containsText" text="退">
      <formula>NOT(ISERROR(SEARCH("退",U103)))</formula>
    </cfRule>
    <cfRule type="containsText" dxfId="750" priority="749" operator="containsText" text="入">
      <formula>NOT(ISERROR(SEARCH("入",U103)))</formula>
    </cfRule>
    <cfRule type="containsText" dxfId="749" priority="750" operator="containsText" text="入,退">
      <formula>NOT(ISERROR(SEARCH("入,退",U103)))</formula>
    </cfRule>
    <cfRule type="containsText" dxfId="748" priority="751" operator="containsText" text="入,退">
      <formula>NOT(ISERROR(SEARCH("入,退",U103)))</formula>
    </cfRule>
    <cfRule type="cellIs" dxfId="747" priority="752" operator="equal">
      <formula>"休"</formula>
    </cfRule>
  </conditionalFormatting>
  <conditionalFormatting sqref="U103:W103">
    <cfRule type="containsText" dxfId="746" priority="747" operator="containsText" text="外">
      <formula>NOT(ISERROR(SEARCH("外",U103)))</formula>
    </cfRule>
  </conditionalFormatting>
  <conditionalFormatting sqref="U103:W103">
    <cfRule type="containsText" dxfId="745" priority="746" operator="containsText" text="－">
      <formula>NOT(ISERROR(SEARCH("－",U103)))</formula>
    </cfRule>
  </conditionalFormatting>
  <conditionalFormatting sqref="X103:Y103">
    <cfRule type="containsText" dxfId="744" priority="741" operator="containsText" text="退">
      <formula>NOT(ISERROR(SEARCH("退",X103)))</formula>
    </cfRule>
    <cfRule type="containsText" dxfId="743" priority="742" operator="containsText" text="入">
      <formula>NOT(ISERROR(SEARCH("入",X103)))</formula>
    </cfRule>
    <cfRule type="containsText" dxfId="742" priority="743" operator="containsText" text="入,退">
      <formula>NOT(ISERROR(SEARCH("入,退",X103)))</formula>
    </cfRule>
    <cfRule type="containsText" dxfId="741" priority="744" operator="containsText" text="入,退">
      <formula>NOT(ISERROR(SEARCH("入,退",X103)))</formula>
    </cfRule>
    <cfRule type="cellIs" dxfId="740" priority="745" operator="equal">
      <formula>"休"</formula>
    </cfRule>
  </conditionalFormatting>
  <conditionalFormatting sqref="X103:Y103">
    <cfRule type="containsText" dxfId="739" priority="740" operator="containsText" text="外">
      <formula>NOT(ISERROR(SEARCH("外",X103)))</formula>
    </cfRule>
  </conditionalFormatting>
  <conditionalFormatting sqref="X103:Y103">
    <cfRule type="containsText" dxfId="738" priority="739" operator="containsText" text="－">
      <formula>NOT(ISERROR(SEARCH("－",X103)))</formula>
    </cfRule>
  </conditionalFormatting>
  <conditionalFormatting sqref="AB103:AD103">
    <cfRule type="containsText" dxfId="737" priority="734" operator="containsText" text="退">
      <formula>NOT(ISERROR(SEARCH("退",AB103)))</formula>
    </cfRule>
    <cfRule type="containsText" dxfId="736" priority="735" operator="containsText" text="入">
      <formula>NOT(ISERROR(SEARCH("入",AB103)))</formula>
    </cfRule>
    <cfRule type="containsText" dxfId="735" priority="736" operator="containsText" text="入,退">
      <formula>NOT(ISERROR(SEARCH("入,退",AB103)))</formula>
    </cfRule>
    <cfRule type="containsText" dxfId="734" priority="737" operator="containsText" text="入,退">
      <formula>NOT(ISERROR(SEARCH("入,退",AB103)))</formula>
    </cfRule>
    <cfRule type="cellIs" dxfId="733" priority="738" operator="equal">
      <formula>"休"</formula>
    </cfRule>
  </conditionalFormatting>
  <conditionalFormatting sqref="AB103:AD103">
    <cfRule type="containsText" dxfId="732" priority="733" operator="containsText" text="外">
      <formula>NOT(ISERROR(SEARCH("外",AB103)))</formula>
    </cfRule>
  </conditionalFormatting>
  <conditionalFormatting sqref="AB103:AD103">
    <cfRule type="containsText" dxfId="731" priority="732" operator="containsText" text="－">
      <formula>NOT(ISERROR(SEARCH("－",AB103)))</formula>
    </cfRule>
  </conditionalFormatting>
  <conditionalFormatting sqref="AE103:AF103">
    <cfRule type="containsText" dxfId="730" priority="727" operator="containsText" text="退">
      <formula>NOT(ISERROR(SEARCH("退",AE103)))</formula>
    </cfRule>
    <cfRule type="containsText" dxfId="729" priority="728" operator="containsText" text="入">
      <formula>NOT(ISERROR(SEARCH("入",AE103)))</formula>
    </cfRule>
    <cfRule type="containsText" dxfId="728" priority="729" operator="containsText" text="入,退">
      <formula>NOT(ISERROR(SEARCH("入,退",AE103)))</formula>
    </cfRule>
    <cfRule type="containsText" dxfId="727" priority="730" operator="containsText" text="入,退">
      <formula>NOT(ISERROR(SEARCH("入,退",AE103)))</formula>
    </cfRule>
    <cfRule type="cellIs" dxfId="726" priority="731" operator="equal">
      <formula>"休"</formula>
    </cfRule>
  </conditionalFormatting>
  <conditionalFormatting sqref="AE103:AF103">
    <cfRule type="containsText" dxfId="725" priority="726" operator="containsText" text="外">
      <formula>NOT(ISERROR(SEARCH("外",AE103)))</formula>
    </cfRule>
  </conditionalFormatting>
  <conditionalFormatting sqref="AE103:AF103">
    <cfRule type="containsText" dxfId="724" priority="725" operator="containsText" text="－">
      <formula>NOT(ISERROR(SEARCH("－",AE103)))</formula>
    </cfRule>
  </conditionalFormatting>
  <conditionalFormatting sqref="F124:AJ124">
    <cfRule type="containsText" dxfId="723" priority="723" operator="containsText" text="日">
      <formula>NOT(ISERROR(SEARCH("日",F124)))</formula>
    </cfRule>
    <cfRule type="containsText" dxfId="722" priority="724" operator="containsText" text="土">
      <formula>NOT(ISERROR(SEARCH("土",F124)))</formula>
    </cfRule>
  </conditionalFormatting>
  <conditionalFormatting sqref="F124:AJ124">
    <cfRule type="containsText" dxfId="721" priority="716" operator="containsText" text="その他">
      <formula>NOT(ISERROR(SEARCH("その他",F124)))</formula>
    </cfRule>
    <cfRule type="containsText" dxfId="720" priority="717" operator="containsText" text="冬休">
      <formula>NOT(ISERROR(SEARCH("冬休",F124)))</formula>
    </cfRule>
    <cfRule type="containsText" dxfId="719" priority="718" operator="containsText" text="夏休">
      <formula>NOT(ISERROR(SEARCH("夏休",F124)))</formula>
    </cfRule>
    <cfRule type="containsText" dxfId="718" priority="719" operator="containsText" text="製作">
      <formula>NOT(ISERROR(SEARCH("製作",F124)))</formula>
    </cfRule>
    <cfRule type="cellIs" dxfId="717" priority="720" operator="equal">
      <formula>"中止,製作"</formula>
    </cfRule>
    <cfRule type="containsText" dxfId="716" priority="721" operator="containsText" text="中止,製作,夏休,冬休,その他">
      <formula>NOT(ISERROR(SEARCH("中止,製作,夏休,冬休,その他",F124)))</formula>
    </cfRule>
    <cfRule type="containsText" dxfId="715" priority="722" operator="containsText" text="中止">
      <formula>NOT(ISERROR(SEARCH("中止",F124)))</formula>
    </cfRule>
  </conditionalFormatting>
  <conditionalFormatting sqref="F131:AJ131">
    <cfRule type="containsText" dxfId="714" priority="714" operator="containsText" text="日">
      <formula>NOT(ISERROR(SEARCH("日",F131)))</formula>
    </cfRule>
    <cfRule type="containsText" dxfId="713" priority="715" operator="containsText" text="土">
      <formula>NOT(ISERROR(SEARCH("土",F131)))</formula>
    </cfRule>
  </conditionalFormatting>
  <conditionalFormatting sqref="F131:AJ131">
    <cfRule type="containsText" dxfId="712" priority="707" operator="containsText" text="その他">
      <formula>NOT(ISERROR(SEARCH("その他",F131)))</formula>
    </cfRule>
    <cfRule type="containsText" dxfId="711" priority="708" operator="containsText" text="冬休">
      <formula>NOT(ISERROR(SEARCH("冬休",F131)))</formula>
    </cfRule>
    <cfRule type="containsText" dxfId="710" priority="709" operator="containsText" text="夏休">
      <formula>NOT(ISERROR(SEARCH("夏休",F131)))</formula>
    </cfRule>
    <cfRule type="containsText" dxfId="709" priority="710" operator="containsText" text="製作">
      <formula>NOT(ISERROR(SEARCH("製作",F131)))</formula>
    </cfRule>
    <cfRule type="cellIs" dxfId="708" priority="711" operator="equal">
      <formula>"中止,製作"</formula>
    </cfRule>
    <cfRule type="containsText" dxfId="707" priority="712" operator="containsText" text="中止,製作,夏休,冬休,その他">
      <formula>NOT(ISERROR(SEARCH("中止,製作,夏休,冬休,その他",F131)))</formula>
    </cfRule>
    <cfRule type="containsText" dxfId="706" priority="713" operator="containsText" text="中止">
      <formula>NOT(ISERROR(SEARCH("中止",F131)))</formula>
    </cfRule>
  </conditionalFormatting>
  <conditionalFormatting sqref="F136:AJ136">
    <cfRule type="containsText" dxfId="705" priority="705" operator="containsText" text="日">
      <formula>NOT(ISERROR(SEARCH("日",F136)))</formula>
    </cfRule>
    <cfRule type="containsText" dxfId="704" priority="706" operator="containsText" text="土">
      <formula>NOT(ISERROR(SEARCH("土",F136)))</formula>
    </cfRule>
  </conditionalFormatting>
  <conditionalFormatting sqref="F136:AJ136">
    <cfRule type="containsText" dxfId="703" priority="698" operator="containsText" text="その他">
      <formula>NOT(ISERROR(SEARCH("その他",F136)))</formula>
    </cfRule>
    <cfRule type="containsText" dxfId="702" priority="699" operator="containsText" text="冬休">
      <formula>NOT(ISERROR(SEARCH("冬休",F136)))</formula>
    </cfRule>
    <cfRule type="containsText" dxfId="701" priority="700" operator="containsText" text="夏休">
      <formula>NOT(ISERROR(SEARCH("夏休",F136)))</formula>
    </cfRule>
    <cfRule type="containsText" dxfId="700" priority="701" operator="containsText" text="製作">
      <formula>NOT(ISERROR(SEARCH("製作",F136)))</formula>
    </cfRule>
    <cfRule type="cellIs" dxfId="699" priority="702" operator="equal">
      <formula>"中止,製作"</formula>
    </cfRule>
    <cfRule type="containsText" dxfId="698" priority="703" operator="containsText" text="中止,製作,夏休,冬休,その他">
      <formula>NOT(ISERROR(SEARCH("中止,製作,夏休,冬休,その他",F136)))</formula>
    </cfRule>
    <cfRule type="containsText" dxfId="697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696" priority="693" operator="containsText" text="退">
      <formula>NOT(ISERROR(SEARCH("退",F125)))</formula>
    </cfRule>
    <cfRule type="containsText" dxfId="695" priority="694" operator="containsText" text="入">
      <formula>NOT(ISERROR(SEARCH("入",F125)))</formula>
    </cfRule>
    <cfRule type="containsText" dxfId="694" priority="695" operator="containsText" text="入,退">
      <formula>NOT(ISERROR(SEARCH("入,退",F125)))</formula>
    </cfRule>
    <cfRule type="containsText" dxfId="693" priority="696" operator="containsText" text="入,退">
      <formula>NOT(ISERROR(SEARCH("入,退",F125)))</formula>
    </cfRule>
    <cfRule type="cellIs" dxfId="692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691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690" priority="691" operator="containsText" text="－">
      <formula>NOT(ISERROR(SEARCH("－",F125)))</formula>
    </cfRule>
  </conditionalFormatting>
  <conditionalFormatting sqref="F132:AJ135">
    <cfRule type="containsText" dxfId="689" priority="686" operator="containsText" text="退">
      <formula>NOT(ISERROR(SEARCH("退",F132)))</formula>
    </cfRule>
    <cfRule type="containsText" dxfId="688" priority="687" operator="containsText" text="入">
      <formula>NOT(ISERROR(SEARCH("入",F132)))</formula>
    </cfRule>
    <cfRule type="containsText" dxfId="687" priority="688" operator="containsText" text="入,退">
      <formula>NOT(ISERROR(SEARCH("入,退",F132)))</formula>
    </cfRule>
    <cfRule type="containsText" dxfId="686" priority="689" operator="containsText" text="入,退">
      <formula>NOT(ISERROR(SEARCH("入,退",F132)))</formula>
    </cfRule>
    <cfRule type="cellIs" dxfId="685" priority="690" operator="equal">
      <formula>"休"</formula>
    </cfRule>
  </conditionalFormatting>
  <conditionalFormatting sqref="F132:AJ135">
    <cfRule type="containsText" dxfId="684" priority="685" operator="containsText" text="外">
      <formula>NOT(ISERROR(SEARCH("外",F132)))</formula>
    </cfRule>
  </conditionalFormatting>
  <conditionalFormatting sqref="F132:AJ135">
    <cfRule type="containsText" dxfId="683" priority="684" operator="containsText" text="－">
      <formula>NOT(ISERROR(SEARCH("－",F132)))</formula>
    </cfRule>
  </conditionalFormatting>
  <conditionalFormatting sqref="F137:AJ140">
    <cfRule type="containsText" dxfId="682" priority="679" operator="containsText" text="退">
      <formula>NOT(ISERROR(SEARCH("退",F137)))</formula>
    </cfRule>
    <cfRule type="containsText" dxfId="681" priority="680" operator="containsText" text="入">
      <formula>NOT(ISERROR(SEARCH("入",F137)))</formula>
    </cfRule>
    <cfRule type="containsText" dxfId="680" priority="681" operator="containsText" text="入,退">
      <formula>NOT(ISERROR(SEARCH("入,退",F137)))</formula>
    </cfRule>
    <cfRule type="containsText" dxfId="679" priority="682" operator="containsText" text="入,退">
      <formula>NOT(ISERROR(SEARCH("入,退",F137)))</formula>
    </cfRule>
    <cfRule type="cellIs" dxfId="678" priority="683" operator="equal">
      <formula>"休"</formula>
    </cfRule>
  </conditionalFormatting>
  <conditionalFormatting sqref="F137:AJ140">
    <cfRule type="containsText" dxfId="677" priority="678" operator="containsText" text="外">
      <formula>NOT(ISERROR(SEARCH("外",F137)))</formula>
    </cfRule>
  </conditionalFormatting>
  <conditionalFormatting sqref="F137:AJ140">
    <cfRule type="containsText" dxfId="676" priority="677" operator="containsText" text="－">
      <formula>NOT(ISERROR(SEARCH("－",F137)))</formula>
    </cfRule>
  </conditionalFormatting>
  <conditionalFormatting sqref="F126:G126">
    <cfRule type="containsText" dxfId="675" priority="672" operator="containsText" text="退">
      <formula>NOT(ISERROR(SEARCH("退",F126)))</formula>
    </cfRule>
    <cfRule type="containsText" dxfId="674" priority="673" operator="containsText" text="入">
      <formula>NOT(ISERROR(SEARCH("入",F126)))</formula>
    </cfRule>
    <cfRule type="containsText" dxfId="673" priority="674" operator="containsText" text="入,退">
      <formula>NOT(ISERROR(SEARCH("入,退",F126)))</formula>
    </cfRule>
    <cfRule type="containsText" dxfId="672" priority="675" operator="containsText" text="入,退">
      <formula>NOT(ISERROR(SEARCH("入,退",F126)))</formula>
    </cfRule>
    <cfRule type="cellIs" dxfId="671" priority="676" operator="equal">
      <formula>"休"</formula>
    </cfRule>
  </conditionalFormatting>
  <conditionalFormatting sqref="F126:G126">
    <cfRule type="containsText" dxfId="670" priority="671" operator="containsText" text="外">
      <formula>NOT(ISERROR(SEARCH("外",F126)))</formula>
    </cfRule>
  </conditionalFormatting>
  <conditionalFormatting sqref="F126:G126">
    <cfRule type="containsText" dxfId="669" priority="670" operator="containsText" text="－">
      <formula>NOT(ISERROR(SEARCH("－",F126)))</formula>
    </cfRule>
  </conditionalFormatting>
  <conditionalFormatting sqref="J127:K127">
    <cfRule type="containsText" dxfId="668" priority="665" operator="containsText" text="退">
      <formula>NOT(ISERROR(SEARCH("退",J127)))</formula>
    </cfRule>
    <cfRule type="containsText" dxfId="667" priority="666" operator="containsText" text="入">
      <formula>NOT(ISERROR(SEARCH("入",J127)))</formula>
    </cfRule>
    <cfRule type="containsText" dxfId="666" priority="667" operator="containsText" text="入,退">
      <formula>NOT(ISERROR(SEARCH("入,退",J127)))</formula>
    </cfRule>
    <cfRule type="containsText" dxfId="665" priority="668" operator="containsText" text="入,退">
      <formula>NOT(ISERROR(SEARCH("入,退",J127)))</formula>
    </cfRule>
    <cfRule type="cellIs" dxfId="664" priority="669" operator="equal">
      <formula>"休"</formula>
    </cfRule>
  </conditionalFormatting>
  <conditionalFormatting sqref="J127:K127">
    <cfRule type="containsText" dxfId="663" priority="664" operator="containsText" text="外">
      <formula>NOT(ISERROR(SEARCH("外",J127)))</formula>
    </cfRule>
  </conditionalFormatting>
  <conditionalFormatting sqref="J127:K127">
    <cfRule type="containsText" dxfId="662" priority="663" operator="containsText" text="－">
      <formula>NOT(ISERROR(SEARCH("－",J127)))</formula>
    </cfRule>
  </conditionalFormatting>
  <conditionalFormatting sqref="F129">
    <cfRule type="containsText" dxfId="661" priority="658" operator="containsText" text="退">
      <formula>NOT(ISERROR(SEARCH("退",F129)))</formula>
    </cfRule>
    <cfRule type="containsText" dxfId="660" priority="659" operator="containsText" text="入">
      <formula>NOT(ISERROR(SEARCH("入",F129)))</formula>
    </cfRule>
    <cfRule type="containsText" dxfId="659" priority="660" operator="containsText" text="入,退">
      <formula>NOT(ISERROR(SEARCH("入,退",F129)))</formula>
    </cfRule>
    <cfRule type="containsText" dxfId="658" priority="661" operator="containsText" text="入,退">
      <formula>NOT(ISERROR(SEARCH("入,退",F129)))</formula>
    </cfRule>
    <cfRule type="cellIs" dxfId="657" priority="662" operator="equal">
      <formula>"休"</formula>
    </cfRule>
  </conditionalFormatting>
  <conditionalFormatting sqref="F129">
    <cfRule type="containsText" dxfId="656" priority="657" operator="containsText" text="外">
      <formula>NOT(ISERROR(SEARCH("外",F129)))</formula>
    </cfRule>
  </conditionalFormatting>
  <conditionalFormatting sqref="F129">
    <cfRule type="containsText" dxfId="655" priority="656" operator="containsText" text="－">
      <formula>NOT(ISERROR(SEARCH("－",F129)))</formula>
    </cfRule>
  </conditionalFormatting>
  <conditionalFormatting sqref="M129">
    <cfRule type="containsText" dxfId="654" priority="651" operator="containsText" text="退">
      <formula>NOT(ISERROR(SEARCH("退",M129)))</formula>
    </cfRule>
    <cfRule type="containsText" dxfId="653" priority="652" operator="containsText" text="入">
      <formula>NOT(ISERROR(SEARCH("入",M129)))</formula>
    </cfRule>
    <cfRule type="containsText" dxfId="652" priority="653" operator="containsText" text="入,退">
      <formula>NOT(ISERROR(SEARCH("入,退",M129)))</formula>
    </cfRule>
    <cfRule type="containsText" dxfId="651" priority="654" operator="containsText" text="入,退">
      <formula>NOT(ISERROR(SEARCH("入,退",M129)))</formula>
    </cfRule>
    <cfRule type="cellIs" dxfId="650" priority="655" operator="equal">
      <formula>"休"</formula>
    </cfRule>
  </conditionalFormatting>
  <conditionalFormatting sqref="M129">
    <cfRule type="containsText" dxfId="649" priority="650" operator="containsText" text="外">
      <formula>NOT(ISERROR(SEARCH("外",M129)))</formula>
    </cfRule>
  </conditionalFormatting>
  <conditionalFormatting sqref="M129">
    <cfRule type="containsText" dxfId="648" priority="649" operator="containsText" text="－">
      <formula>NOT(ISERROR(SEARCH("－",M129)))</formula>
    </cfRule>
  </conditionalFormatting>
  <conditionalFormatting sqref="T129">
    <cfRule type="containsText" dxfId="647" priority="644" operator="containsText" text="退">
      <formula>NOT(ISERROR(SEARCH("退",T129)))</formula>
    </cfRule>
    <cfRule type="containsText" dxfId="646" priority="645" operator="containsText" text="入">
      <formula>NOT(ISERROR(SEARCH("入",T129)))</formula>
    </cfRule>
    <cfRule type="containsText" dxfId="645" priority="646" operator="containsText" text="入,退">
      <formula>NOT(ISERROR(SEARCH("入,退",T129)))</formula>
    </cfRule>
    <cfRule type="containsText" dxfId="644" priority="647" operator="containsText" text="入,退">
      <formula>NOT(ISERROR(SEARCH("入,退",T129)))</formula>
    </cfRule>
    <cfRule type="cellIs" dxfId="643" priority="648" operator="equal">
      <formula>"休"</formula>
    </cfRule>
  </conditionalFormatting>
  <conditionalFormatting sqref="T129">
    <cfRule type="containsText" dxfId="642" priority="643" operator="containsText" text="外">
      <formula>NOT(ISERROR(SEARCH("外",T129)))</formula>
    </cfRule>
  </conditionalFormatting>
  <conditionalFormatting sqref="T129">
    <cfRule type="containsText" dxfId="641" priority="642" operator="containsText" text="－">
      <formula>NOT(ISERROR(SEARCH("－",T129)))</formula>
    </cfRule>
  </conditionalFormatting>
  <conditionalFormatting sqref="N127:P127">
    <cfRule type="containsText" dxfId="640" priority="637" operator="containsText" text="退">
      <formula>NOT(ISERROR(SEARCH("退",N127)))</formula>
    </cfRule>
    <cfRule type="containsText" dxfId="639" priority="638" operator="containsText" text="入">
      <formula>NOT(ISERROR(SEARCH("入",N127)))</formula>
    </cfRule>
    <cfRule type="containsText" dxfId="638" priority="639" operator="containsText" text="入,退">
      <formula>NOT(ISERROR(SEARCH("入,退",N127)))</formula>
    </cfRule>
    <cfRule type="containsText" dxfId="637" priority="640" operator="containsText" text="入,退">
      <formula>NOT(ISERROR(SEARCH("入,退",N127)))</formula>
    </cfRule>
    <cfRule type="cellIs" dxfId="636" priority="641" operator="equal">
      <formula>"休"</formula>
    </cfRule>
  </conditionalFormatting>
  <conditionalFormatting sqref="N127:P127">
    <cfRule type="containsText" dxfId="635" priority="636" operator="containsText" text="外">
      <formula>NOT(ISERROR(SEARCH("外",N127)))</formula>
    </cfRule>
  </conditionalFormatting>
  <conditionalFormatting sqref="N127:P127">
    <cfRule type="containsText" dxfId="634" priority="635" operator="containsText" text="－">
      <formula>NOT(ISERROR(SEARCH("－",N127)))</formula>
    </cfRule>
  </conditionalFormatting>
  <conditionalFormatting sqref="Q127:R127">
    <cfRule type="containsText" dxfId="633" priority="630" operator="containsText" text="退">
      <formula>NOT(ISERROR(SEARCH("退",Q127)))</formula>
    </cfRule>
    <cfRule type="containsText" dxfId="632" priority="631" operator="containsText" text="入">
      <formula>NOT(ISERROR(SEARCH("入",Q127)))</formula>
    </cfRule>
    <cfRule type="containsText" dxfId="631" priority="632" operator="containsText" text="入,退">
      <formula>NOT(ISERROR(SEARCH("入,退",Q127)))</formula>
    </cfRule>
    <cfRule type="containsText" dxfId="630" priority="633" operator="containsText" text="入,退">
      <formula>NOT(ISERROR(SEARCH("入,退",Q127)))</formula>
    </cfRule>
    <cfRule type="cellIs" dxfId="629" priority="634" operator="equal">
      <formula>"休"</formula>
    </cfRule>
  </conditionalFormatting>
  <conditionalFormatting sqref="Q127:R127">
    <cfRule type="containsText" dxfId="628" priority="629" operator="containsText" text="外">
      <formula>NOT(ISERROR(SEARCH("外",Q127)))</formula>
    </cfRule>
  </conditionalFormatting>
  <conditionalFormatting sqref="Q127:R127">
    <cfRule type="containsText" dxfId="627" priority="628" operator="containsText" text="－">
      <formula>NOT(ISERROR(SEARCH("－",Q127)))</formula>
    </cfRule>
  </conditionalFormatting>
  <conditionalFormatting sqref="U127:W127">
    <cfRule type="containsText" dxfId="626" priority="623" operator="containsText" text="退">
      <formula>NOT(ISERROR(SEARCH("退",U127)))</formula>
    </cfRule>
    <cfRule type="containsText" dxfId="625" priority="624" operator="containsText" text="入">
      <formula>NOT(ISERROR(SEARCH("入",U127)))</formula>
    </cfRule>
    <cfRule type="containsText" dxfId="624" priority="625" operator="containsText" text="入,退">
      <formula>NOT(ISERROR(SEARCH("入,退",U127)))</formula>
    </cfRule>
    <cfRule type="containsText" dxfId="623" priority="626" operator="containsText" text="入,退">
      <formula>NOT(ISERROR(SEARCH("入,退",U127)))</formula>
    </cfRule>
    <cfRule type="cellIs" dxfId="622" priority="627" operator="equal">
      <formula>"休"</formula>
    </cfRule>
  </conditionalFormatting>
  <conditionalFormatting sqref="U127:W127">
    <cfRule type="containsText" dxfId="621" priority="622" operator="containsText" text="外">
      <formula>NOT(ISERROR(SEARCH("外",U127)))</formula>
    </cfRule>
  </conditionalFormatting>
  <conditionalFormatting sqref="U127:W127">
    <cfRule type="containsText" dxfId="620" priority="621" operator="containsText" text="－">
      <formula>NOT(ISERROR(SEARCH("－",U127)))</formula>
    </cfRule>
  </conditionalFormatting>
  <conditionalFormatting sqref="X127:Y127">
    <cfRule type="containsText" dxfId="619" priority="616" operator="containsText" text="退">
      <formula>NOT(ISERROR(SEARCH("退",X127)))</formula>
    </cfRule>
    <cfRule type="containsText" dxfId="618" priority="617" operator="containsText" text="入">
      <formula>NOT(ISERROR(SEARCH("入",X127)))</formula>
    </cfRule>
    <cfRule type="containsText" dxfId="617" priority="618" operator="containsText" text="入,退">
      <formula>NOT(ISERROR(SEARCH("入,退",X127)))</formula>
    </cfRule>
    <cfRule type="containsText" dxfId="616" priority="619" operator="containsText" text="入,退">
      <formula>NOT(ISERROR(SEARCH("入,退",X127)))</formula>
    </cfRule>
    <cfRule type="cellIs" dxfId="615" priority="620" operator="equal">
      <formula>"休"</formula>
    </cfRule>
  </conditionalFormatting>
  <conditionalFormatting sqref="X127:Y127">
    <cfRule type="containsText" dxfId="614" priority="615" operator="containsText" text="外">
      <formula>NOT(ISERROR(SEARCH("外",X127)))</formula>
    </cfRule>
  </conditionalFormatting>
  <conditionalFormatting sqref="X127:Y127">
    <cfRule type="containsText" dxfId="613" priority="614" operator="containsText" text="－">
      <formula>NOT(ISERROR(SEARCH("－",X127)))</formula>
    </cfRule>
  </conditionalFormatting>
  <conditionalFormatting sqref="AE127:AF127">
    <cfRule type="containsText" dxfId="612" priority="609" operator="containsText" text="退">
      <formula>NOT(ISERROR(SEARCH("退",AE127)))</formula>
    </cfRule>
    <cfRule type="containsText" dxfId="611" priority="610" operator="containsText" text="入">
      <formula>NOT(ISERROR(SEARCH("入",AE127)))</formula>
    </cfRule>
    <cfRule type="containsText" dxfId="610" priority="611" operator="containsText" text="入,退">
      <formula>NOT(ISERROR(SEARCH("入,退",AE127)))</formula>
    </cfRule>
    <cfRule type="containsText" dxfId="609" priority="612" operator="containsText" text="入,退">
      <formula>NOT(ISERROR(SEARCH("入,退",AE127)))</formula>
    </cfRule>
    <cfRule type="cellIs" dxfId="608" priority="613" operator="equal">
      <formula>"休"</formula>
    </cfRule>
  </conditionalFormatting>
  <conditionalFormatting sqref="AE127:AF127">
    <cfRule type="containsText" dxfId="607" priority="608" operator="containsText" text="外">
      <formula>NOT(ISERROR(SEARCH("外",AE127)))</formula>
    </cfRule>
  </conditionalFormatting>
  <conditionalFormatting sqref="AE127:AF127">
    <cfRule type="containsText" dxfId="606" priority="607" operator="containsText" text="－">
      <formula>NOT(ISERROR(SEARCH("－",AE127)))</formula>
    </cfRule>
  </conditionalFormatting>
  <conditionalFormatting sqref="H126:I126">
    <cfRule type="containsText" dxfId="605" priority="602" operator="containsText" text="退">
      <formula>NOT(ISERROR(SEARCH("退",H126)))</formula>
    </cfRule>
    <cfRule type="containsText" dxfId="604" priority="603" operator="containsText" text="入">
      <formula>NOT(ISERROR(SEARCH("入",H126)))</formula>
    </cfRule>
    <cfRule type="containsText" dxfId="603" priority="604" operator="containsText" text="入,退">
      <formula>NOT(ISERROR(SEARCH("入,退",H126)))</formula>
    </cfRule>
    <cfRule type="containsText" dxfId="602" priority="605" operator="containsText" text="入,退">
      <formula>NOT(ISERROR(SEARCH("入,退",H126)))</formula>
    </cfRule>
    <cfRule type="cellIs" dxfId="601" priority="606" operator="equal">
      <formula>"休"</formula>
    </cfRule>
  </conditionalFormatting>
  <conditionalFormatting sqref="H126:I126">
    <cfRule type="containsText" dxfId="600" priority="601" operator="containsText" text="外">
      <formula>NOT(ISERROR(SEARCH("外",H126)))</formula>
    </cfRule>
  </conditionalFormatting>
  <conditionalFormatting sqref="H126:I126">
    <cfRule type="containsText" dxfId="599" priority="600" operator="containsText" text="－">
      <formula>NOT(ISERROR(SEARCH("－",H126)))</formula>
    </cfRule>
  </conditionalFormatting>
  <conditionalFormatting sqref="O126:P126">
    <cfRule type="containsText" dxfId="598" priority="595" operator="containsText" text="退">
      <formula>NOT(ISERROR(SEARCH("退",O126)))</formula>
    </cfRule>
    <cfRule type="containsText" dxfId="597" priority="596" operator="containsText" text="入">
      <formula>NOT(ISERROR(SEARCH("入",O126)))</formula>
    </cfRule>
    <cfRule type="containsText" dxfId="596" priority="597" operator="containsText" text="入,退">
      <formula>NOT(ISERROR(SEARCH("入,退",O126)))</formula>
    </cfRule>
    <cfRule type="containsText" dxfId="595" priority="598" operator="containsText" text="入,退">
      <formula>NOT(ISERROR(SEARCH("入,退",O126)))</formula>
    </cfRule>
    <cfRule type="cellIs" dxfId="594" priority="599" operator="equal">
      <formula>"休"</formula>
    </cfRule>
  </conditionalFormatting>
  <conditionalFormatting sqref="O126:P126">
    <cfRule type="containsText" dxfId="593" priority="594" operator="containsText" text="外">
      <formula>NOT(ISERROR(SEARCH("外",O126)))</formula>
    </cfRule>
  </conditionalFormatting>
  <conditionalFormatting sqref="O126:P126">
    <cfRule type="containsText" dxfId="592" priority="593" operator="containsText" text="－">
      <formula>NOT(ISERROR(SEARCH("－",O126)))</formula>
    </cfRule>
  </conditionalFormatting>
  <conditionalFormatting sqref="V126:W126">
    <cfRule type="containsText" dxfId="591" priority="588" operator="containsText" text="退">
      <formula>NOT(ISERROR(SEARCH("退",V126)))</formula>
    </cfRule>
    <cfRule type="containsText" dxfId="590" priority="589" operator="containsText" text="入">
      <formula>NOT(ISERROR(SEARCH("入",V126)))</formula>
    </cfRule>
    <cfRule type="containsText" dxfId="589" priority="590" operator="containsText" text="入,退">
      <formula>NOT(ISERROR(SEARCH("入,退",V126)))</formula>
    </cfRule>
    <cfRule type="containsText" dxfId="588" priority="591" operator="containsText" text="入,退">
      <formula>NOT(ISERROR(SEARCH("入,退",V126)))</formula>
    </cfRule>
    <cfRule type="cellIs" dxfId="587" priority="592" operator="equal">
      <formula>"休"</formula>
    </cfRule>
  </conditionalFormatting>
  <conditionalFormatting sqref="V126:W126">
    <cfRule type="containsText" dxfId="586" priority="587" operator="containsText" text="外">
      <formula>NOT(ISERROR(SEARCH("外",V126)))</formula>
    </cfRule>
  </conditionalFormatting>
  <conditionalFormatting sqref="V126:W126">
    <cfRule type="containsText" dxfId="585" priority="586" operator="containsText" text="－">
      <formula>NOT(ISERROR(SEARCH("－",V126)))</formula>
    </cfRule>
  </conditionalFormatting>
  <conditionalFormatting sqref="AC126:AD126">
    <cfRule type="containsText" dxfId="584" priority="581" operator="containsText" text="退">
      <formula>NOT(ISERROR(SEARCH("退",AC126)))</formula>
    </cfRule>
    <cfRule type="containsText" dxfId="583" priority="582" operator="containsText" text="入">
      <formula>NOT(ISERROR(SEARCH("入",AC126)))</formula>
    </cfRule>
    <cfRule type="containsText" dxfId="582" priority="583" operator="containsText" text="入,退">
      <formula>NOT(ISERROR(SEARCH("入,退",AC126)))</formula>
    </cfRule>
    <cfRule type="containsText" dxfId="581" priority="584" operator="containsText" text="入,退">
      <formula>NOT(ISERROR(SEARCH("入,退",AC126)))</formula>
    </cfRule>
    <cfRule type="cellIs" dxfId="580" priority="585" operator="equal">
      <formula>"休"</formula>
    </cfRule>
  </conditionalFormatting>
  <conditionalFormatting sqref="AC126:AD126">
    <cfRule type="containsText" dxfId="579" priority="580" operator="containsText" text="外">
      <formula>NOT(ISERROR(SEARCH("外",AC126)))</formula>
    </cfRule>
  </conditionalFormatting>
  <conditionalFormatting sqref="AC126:AD126">
    <cfRule type="containsText" dxfId="578" priority="579" operator="containsText" text="－">
      <formula>NOT(ISERROR(SEARCH("－",AC126)))</formula>
    </cfRule>
  </conditionalFormatting>
  <conditionalFormatting sqref="Z127:AA127">
    <cfRule type="containsText" dxfId="577" priority="574" operator="containsText" text="退">
      <formula>NOT(ISERROR(SEARCH("退",Z127)))</formula>
    </cfRule>
    <cfRule type="containsText" dxfId="576" priority="575" operator="containsText" text="入">
      <formula>NOT(ISERROR(SEARCH("入",Z127)))</formula>
    </cfRule>
    <cfRule type="containsText" dxfId="575" priority="576" operator="containsText" text="入,退">
      <formula>NOT(ISERROR(SEARCH("入,退",Z127)))</formula>
    </cfRule>
    <cfRule type="containsText" dxfId="574" priority="577" operator="containsText" text="入,退">
      <formula>NOT(ISERROR(SEARCH("入,退",Z127)))</formula>
    </cfRule>
    <cfRule type="cellIs" dxfId="573" priority="578" operator="equal">
      <formula>"休"</formula>
    </cfRule>
  </conditionalFormatting>
  <conditionalFormatting sqref="Z127:AA127">
    <cfRule type="containsText" dxfId="572" priority="573" operator="containsText" text="外">
      <formula>NOT(ISERROR(SEARCH("外",Z127)))</formula>
    </cfRule>
  </conditionalFormatting>
  <conditionalFormatting sqref="Z127:AA127">
    <cfRule type="containsText" dxfId="571" priority="572" operator="containsText" text="－">
      <formula>NOT(ISERROR(SEARCH("－",Z127)))</formula>
    </cfRule>
  </conditionalFormatting>
  <conditionalFormatting sqref="AB127:AD127">
    <cfRule type="containsText" dxfId="570" priority="567" operator="containsText" text="退">
      <formula>NOT(ISERROR(SEARCH("退",AB127)))</formula>
    </cfRule>
    <cfRule type="containsText" dxfId="569" priority="568" operator="containsText" text="入">
      <formula>NOT(ISERROR(SEARCH("入",AB127)))</formula>
    </cfRule>
    <cfRule type="containsText" dxfId="568" priority="569" operator="containsText" text="入,退">
      <formula>NOT(ISERROR(SEARCH("入,退",AB127)))</formula>
    </cfRule>
    <cfRule type="containsText" dxfId="567" priority="570" operator="containsText" text="入,退">
      <formula>NOT(ISERROR(SEARCH("入,退",AB127)))</formula>
    </cfRule>
    <cfRule type="cellIs" dxfId="566" priority="571" operator="equal">
      <formula>"休"</formula>
    </cfRule>
  </conditionalFormatting>
  <conditionalFormatting sqref="AB127:AD127">
    <cfRule type="containsText" dxfId="565" priority="566" operator="containsText" text="外">
      <formula>NOT(ISERROR(SEARCH("外",AB127)))</formula>
    </cfRule>
  </conditionalFormatting>
  <conditionalFormatting sqref="AB127:AD127">
    <cfRule type="containsText" dxfId="564" priority="565" operator="containsText" text="－">
      <formula>NOT(ISERROR(SEARCH("－",AB127)))</formula>
    </cfRule>
  </conditionalFormatting>
  <conditionalFormatting sqref="F148:AJ148">
    <cfRule type="containsText" dxfId="563" priority="563" operator="containsText" text="日">
      <formula>NOT(ISERROR(SEARCH("日",F148)))</formula>
    </cfRule>
    <cfRule type="containsText" dxfId="562" priority="564" operator="containsText" text="土">
      <formula>NOT(ISERROR(SEARCH("土",F148)))</formula>
    </cfRule>
  </conditionalFormatting>
  <conditionalFormatting sqref="F148:AJ148">
    <cfRule type="containsText" dxfId="561" priority="556" operator="containsText" text="その他">
      <formula>NOT(ISERROR(SEARCH("その他",F148)))</formula>
    </cfRule>
    <cfRule type="containsText" dxfId="560" priority="557" operator="containsText" text="冬休">
      <formula>NOT(ISERROR(SEARCH("冬休",F148)))</formula>
    </cfRule>
    <cfRule type="containsText" dxfId="559" priority="558" operator="containsText" text="夏休">
      <formula>NOT(ISERROR(SEARCH("夏休",F148)))</formula>
    </cfRule>
    <cfRule type="containsText" dxfId="558" priority="559" operator="containsText" text="製作">
      <formula>NOT(ISERROR(SEARCH("製作",F148)))</formula>
    </cfRule>
    <cfRule type="cellIs" dxfId="557" priority="560" operator="equal">
      <formula>"中止,製作"</formula>
    </cfRule>
    <cfRule type="containsText" dxfId="556" priority="561" operator="containsText" text="中止,製作,夏休,冬休,その他">
      <formula>NOT(ISERROR(SEARCH("中止,製作,夏休,冬休,その他",F148)))</formula>
    </cfRule>
    <cfRule type="containsText" dxfId="555" priority="562" operator="containsText" text="中止">
      <formula>NOT(ISERROR(SEARCH("中止",F148)))</formula>
    </cfRule>
  </conditionalFormatting>
  <conditionalFormatting sqref="F155:AJ155">
    <cfRule type="containsText" dxfId="554" priority="554" operator="containsText" text="日">
      <formula>NOT(ISERROR(SEARCH("日",F155)))</formula>
    </cfRule>
    <cfRule type="containsText" dxfId="553" priority="555" operator="containsText" text="土">
      <formula>NOT(ISERROR(SEARCH("土",F155)))</formula>
    </cfRule>
  </conditionalFormatting>
  <conditionalFormatting sqref="F155:AJ155">
    <cfRule type="containsText" dxfId="552" priority="547" operator="containsText" text="その他">
      <formula>NOT(ISERROR(SEARCH("その他",F155)))</formula>
    </cfRule>
    <cfRule type="containsText" dxfId="551" priority="548" operator="containsText" text="冬休">
      <formula>NOT(ISERROR(SEARCH("冬休",F155)))</formula>
    </cfRule>
    <cfRule type="containsText" dxfId="550" priority="549" operator="containsText" text="夏休">
      <formula>NOT(ISERROR(SEARCH("夏休",F155)))</formula>
    </cfRule>
    <cfRule type="containsText" dxfId="549" priority="550" operator="containsText" text="製作">
      <formula>NOT(ISERROR(SEARCH("製作",F155)))</formula>
    </cfRule>
    <cfRule type="cellIs" dxfId="548" priority="551" operator="equal">
      <formula>"中止,製作"</formula>
    </cfRule>
    <cfRule type="containsText" dxfId="547" priority="552" operator="containsText" text="中止,製作,夏休,冬休,その他">
      <formula>NOT(ISERROR(SEARCH("中止,製作,夏休,冬休,その他",F155)))</formula>
    </cfRule>
    <cfRule type="containsText" dxfId="546" priority="553" operator="containsText" text="中止">
      <formula>NOT(ISERROR(SEARCH("中止",F155)))</formula>
    </cfRule>
  </conditionalFormatting>
  <conditionalFormatting sqref="F160:AJ160">
    <cfRule type="containsText" dxfId="545" priority="545" operator="containsText" text="日">
      <formula>NOT(ISERROR(SEARCH("日",F160)))</formula>
    </cfRule>
    <cfRule type="containsText" dxfId="544" priority="546" operator="containsText" text="土">
      <formula>NOT(ISERROR(SEARCH("土",F160)))</formula>
    </cfRule>
  </conditionalFormatting>
  <conditionalFormatting sqref="F160:AJ160">
    <cfRule type="containsText" dxfId="543" priority="538" operator="containsText" text="その他">
      <formula>NOT(ISERROR(SEARCH("その他",F160)))</formula>
    </cfRule>
    <cfRule type="containsText" dxfId="542" priority="539" operator="containsText" text="冬休">
      <formula>NOT(ISERROR(SEARCH("冬休",F160)))</formula>
    </cfRule>
    <cfRule type="containsText" dxfId="541" priority="540" operator="containsText" text="夏休">
      <formula>NOT(ISERROR(SEARCH("夏休",F160)))</formula>
    </cfRule>
    <cfRule type="containsText" dxfId="540" priority="541" operator="containsText" text="製作">
      <formula>NOT(ISERROR(SEARCH("製作",F160)))</formula>
    </cfRule>
    <cfRule type="cellIs" dxfId="539" priority="542" operator="equal">
      <formula>"中止,製作"</formula>
    </cfRule>
    <cfRule type="containsText" dxfId="538" priority="543" operator="containsText" text="中止,製作,夏休,冬休,その他">
      <formula>NOT(ISERROR(SEARCH("中止,製作,夏休,冬休,その他",F160)))</formula>
    </cfRule>
    <cfRule type="containsText" dxfId="537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536" priority="533" operator="containsText" text="退">
      <formula>NOT(ISERROR(SEARCH("退",F149)))</formula>
    </cfRule>
    <cfRule type="containsText" dxfId="535" priority="534" operator="containsText" text="入">
      <formula>NOT(ISERROR(SEARCH("入",F149)))</formula>
    </cfRule>
    <cfRule type="containsText" dxfId="534" priority="535" operator="containsText" text="入,退">
      <formula>NOT(ISERROR(SEARCH("入,退",F149)))</formula>
    </cfRule>
    <cfRule type="containsText" dxfId="533" priority="536" operator="containsText" text="入,退">
      <formula>NOT(ISERROR(SEARCH("入,退",F149)))</formula>
    </cfRule>
    <cfRule type="cellIs" dxfId="532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531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530" priority="531" operator="containsText" text="－">
      <formula>NOT(ISERROR(SEARCH("－",F149)))</formula>
    </cfRule>
  </conditionalFormatting>
  <conditionalFormatting sqref="F156:AJ159">
    <cfRule type="containsText" dxfId="529" priority="526" operator="containsText" text="退">
      <formula>NOT(ISERROR(SEARCH("退",F156)))</formula>
    </cfRule>
    <cfRule type="containsText" dxfId="528" priority="527" operator="containsText" text="入">
      <formula>NOT(ISERROR(SEARCH("入",F156)))</formula>
    </cfRule>
    <cfRule type="containsText" dxfId="527" priority="528" operator="containsText" text="入,退">
      <formula>NOT(ISERROR(SEARCH("入,退",F156)))</formula>
    </cfRule>
    <cfRule type="containsText" dxfId="526" priority="529" operator="containsText" text="入,退">
      <formula>NOT(ISERROR(SEARCH("入,退",F156)))</formula>
    </cfRule>
    <cfRule type="cellIs" dxfId="525" priority="530" operator="equal">
      <formula>"休"</formula>
    </cfRule>
  </conditionalFormatting>
  <conditionalFormatting sqref="F156:AJ159">
    <cfRule type="containsText" dxfId="524" priority="525" operator="containsText" text="外">
      <formula>NOT(ISERROR(SEARCH("外",F156)))</formula>
    </cfRule>
  </conditionalFormatting>
  <conditionalFormatting sqref="F156:AJ159">
    <cfRule type="containsText" dxfId="523" priority="524" operator="containsText" text="－">
      <formula>NOT(ISERROR(SEARCH("－",F156)))</formula>
    </cfRule>
  </conditionalFormatting>
  <conditionalFormatting sqref="F161:AJ164">
    <cfRule type="containsText" dxfId="522" priority="519" operator="containsText" text="退">
      <formula>NOT(ISERROR(SEARCH("退",F161)))</formula>
    </cfRule>
    <cfRule type="containsText" dxfId="521" priority="520" operator="containsText" text="入">
      <formula>NOT(ISERROR(SEARCH("入",F161)))</formula>
    </cfRule>
    <cfRule type="containsText" dxfId="520" priority="521" operator="containsText" text="入,退">
      <formula>NOT(ISERROR(SEARCH("入,退",F161)))</formula>
    </cfRule>
    <cfRule type="containsText" dxfId="519" priority="522" operator="containsText" text="入,退">
      <formula>NOT(ISERROR(SEARCH("入,退",F161)))</formula>
    </cfRule>
    <cfRule type="cellIs" dxfId="518" priority="523" operator="equal">
      <formula>"休"</formula>
    </cfRule>
  </conditionalFormatting>
  <conditionalFormatting sqref="F161:AJ164">
    <cfRule type="containsText" dxfId="517" priority="518" operator="containsText" text="外">
      <formula>NOT(ISERROR(SEARCH("外",F161)))</formula>
    </cfRule>
  </conditionalFormatting>
  <conditionalFormatting sqref="F161:AJ164">
    <cfRule type="containsText" dxfId="516" priority="517" operator="containsText" text="－">
      <formula>NOT(ISERROR(SEARCH("－",F161)))</formula>
    </cfRule>
  </conditionalFormatting>
  <conditionalFormatting sqref="F150:G150">
    <cfRule type="containsText" dxfId="515" priority="512" operator="containsText" text="退">
      <formula>NOT(ISERROR(SEARCH("退",F150)))</formula>
    </cfRule>
    <cfRule type="containsText" dxfId="514" priority="513" operator="containsText" text="入">
      <formula>NOT(ISERROR(SEARCH("入",F150)))</formula>
    </cfRule>
    <cfRule type="containsText" dxfId="513" priority="514" operator="containsText" text="入,退">
      <formula>NOT(ISERROR(SEARCH("入,退",F150)))</formula>
    </cfRule>
    <cfRule type="containsText" dxfId="512" priority="515" operator="containsText" text="入,退">
      <formula>NOT(ISERROR(SEARCH("入,退",F150)))</formula>
    </cfRule>
    <cfRule type="cellIs" dxfId="511" priority="516" operator="equal">
      <formula>"休"</formula>
    </cfRule>
  </conditionalFormatting>
  <conditionalFormatting sqref="F150:G150">
    <cfRule type="containsText" dxfId="510" priority="511" operator="containsText" text="外">
      <formula>NOT(ISERROR(SEARCH("外",F150)))</formula>
    </cfRule>
  </conditionalFormatting>
  <conditionalFormatting sqref="F150:G150">
    <cfRule type="containsText" dxfId="509" priority="510" operator="containsText" text="－">
      <formula>NOT(ISERROR(SEARCH("－",F150)))</formula>
    </cfRule>
  </conditionalFormatting>
  <conditionalFormatting sqref="J151:K151">
    <cfRule type="containsText" dxfId="508" priority="505" operator="containsText" text="退">
      <formula>NOT(ISERROR(SEARCH("退",J151)))</formula>
    </cfRule>
    <cfRule type="containsText" dxfId="507" priority="506" operator="containsText" text="入">
      <formula>NOT(ISERROR(SEARCH("入",J151)))</formula>
    </cfRule>
    <cfRule type="containsText" dxfId="506" priority="507" operator="containsText" text="入,退">
      <formula>NOT(ISERROR(SEARCH("入,退",J151)))</formula>
    </cfRule>
    <cfRule type="containsText" dxfId="505" priority="508" operator="containsText" text="入,退">
      <formula>NOT(ISERROR(SEARCH("入,退",J151)))</formula>
    </cfRule>
    <cfRule type="cellIs" dxfId="504" priority="509" operator="equal">
      <formula>"休"</formula>
    </cfRule>
  </conditionalFormatting>
  <conditionalFormatting sqref="J151:K151">
    <cfRule type="containsText" dxfId="503" priority="504" operator="containsText" text="外">
      <formula>NOT(ISERROR(SEARCH("外",J151)))</formula>
    </cfRule>
  </conditionalFormatting>
  <conditionalFormatting sqref="J151:K151">
    <cfRule type="containsText" dxfId="502" priority="503" operator="containsText" text="－">
      <formula>NOT(ISERROR(SEARCH("－",J151)))</formula>
    </cfRule>
  </conditionalFormatting>
  <conditionalFormatting sqref="F153">
    <cfRule type="containsText" dxfId="501" priority="498" operator="containsText" text="退">
      <formula>NOT(ISERROR(SEARCH("退",F153)))</formula>
    </cfRule>
    <cfRule type="containsText" dxfId="500" priority="499" operator="containsText" text="入">
      <formula>NOT(ISERROR(SEARCH("入",F153)))</formula>
    </cfRule>
    <cfRule type="containsText" dxfId="499" priority="500" operator="containsText" text="入,退">
      <formula>NOT(ISERROR(SEARCH("入,退",F153)))</formula>
    </cfRule>
    <cfRule type="containsText" dxfId="498" priority="501" operator="containsText" text="入,退">
      <formula>NOT(ISERROR(SEARCH("入,退",F153)))</formula>
    </cfRule>
    <cfRule type="cellIs" dxfId="497" priority="502" operator="equal">
      <formula>"休"</formula>
    </cfRule>
  </conditionalFormatting>
  <conditionalFormatting sqref="F153">
    <cfRule type="containsText" dxfId="496" priority="497" operator="containsText" text="外">
      <formula>NOT(ISERROR(SEARCH("外",F153)))</formula>
    </cfRule>
  </conditionalFormatting>
  <conditionalFormatting sqref="F153">
    <cfRule type="containsText" dxfId="495" priority="496" operator="containsText" text="－">
      <formula>NOT(ISERROR(SEARCH("－",F153)))</formula>
    </cfRule>
  </conditionalFormatting>
  <conditionalFormatting sqref="M153">
    <cfRule type="containsText" dxfId="494" priority="491" operator="containsText" text="退">
      <formula>NOT(ISERROR(SEARCH("退",M153)))</formula>
    </cfRule>
    <cfRule type="containsText" dxfId="493" priority="492" operator="containsText" text="入">
      <formula>NOT(ISERROR(SEARCH("入",M153)))</formula>
    </cfRule>
    <cfRule type="containsText" dxfId="492" priority="493" operator="containsText" text="入,退">
      <formula>NOT(ISERROR(SEARCH("入,退",M153)))</formula>
    </cfRule>
    <cfRule type="containsText" dxfId="491" priority="494" operator="containsText" text="入,退">
      <formula>NOT(ISERROR(SEARCH("入,退",M153)))</formula>
    </cfRule>
    <cfRule type="cellIs" dxfId="490" priority="495" operator="equal">
      <formula>"休"</formula>
    </cfRule>
  </conditionalFormatting>
  <conditionalFormatting sqref="M153">
    <cfRule type="containsText" dxfId="489" priority="490" operator="containsText" text="外">
      <formula>NOT(ISERROR(SEARCH("外",M153)))</formula>
    </cfRule>
  </conditionalFormatting>
  <conditionalFormatting sqref="M153">
    <cfRule type="containsText" dxfId="488" priority="489" operator="containsText" text="－">
      <formula>NOT(ISERROR(SEARCH("－",M153)))</formula>
    </cfRule>
  </conditionalFormatting>
  <conditionalFormatting sqref="T153">
    <cfRule type="containsText" dxfId="487" priority="484" operator="containsText" text="退">
      <formula>NOT(ISERROR(SEARCH("退",T153)))</formula>
    </cfRule>
    <cfRule type="containsText" dxfId="486" priority="485" operator="containsText" text="入">
      <formula>NOT(ISERROR(SEARCH("入",T153)))</formula>
    </cfRule>
    <cfRule type="containsText" dxfId="485" priority="486" operator="containsText" text="入,退">
      <formula>NOT(ISERROR(SEARCH("入,退",T153)))</formula>
    </cfRule>
    <cfRule type="containsText" dxfId="484" priority="487" operator="containsText" text="入,退">
      <formula>NOT(ISERROR(SEARCH("入,退",T153)))</formula>
    </cfRule>
    <cfRule type="cellIs" dxfId="483" priority="488" operator="equal">
      <formula>"休"</formula>
    </cfRule>
  </conditionalFormatting>
  <conditionalFormatting sqref="T153">
    <cfRule type="containsText" dxfId="482" priority="483" operator="containsText" text="外">
      <formula>NOT(ISERROR(SEARCH("外",T153)))</formula>
    </cfRule>
  </conditionalFormatting>
  <conditionalFormatting sqref="T153">
    <cfRule type="containsText" dxfId="481" priority="482" operator="containsText" text="－">
      <formula>NOT(ISERROR(SEARCH("－",T153)))</formula>
    </cfRule>
  </conditionalFormatting>
  <conditionalFormatting sqref="N151:O151">
    <cfRule type="containsText" dxfId="480" priority="477" operator="containsText" text="退">
      <formula>NOT(ISERROR(SEARCH("退",N151)))</formula>
    </cfRule>
    <cfRule type="containsText" dxfId="479" priority="478" operator="containsText" text="入">
      <formula>NOT(ISERROR(SEARCH("入",N151)))</formula>
    </cfRule>
    <cfRule type="containsText" dxfId="478" priority="479" operator="containsText" text="入,退">
      <formula>NOT(ISERROR(SEARCH("入,退",N151)))</formula>
    </cfRule>
    <cfRule type="containsText" dxfId="477" priority="480" operator="containsText" text="入,退">
      <formula>NOT(ISERROR(SEARCH("入,退",N151)))</formula>
    </cfRule>
    <cfRule type="cellIs" dxfId="476" priority="481" operator="equal">
      <formula>"休"</formula>
    </cfRule>
  </conditionalFormatting>
  <conditionalFormatting sqref="N151:O151">
    <cfRule type="containsText" dxfId="475" priority="476" operator="containsText" text="外">
      <formula>NOT(ISERROR(SEARCH("外",N151)))</formula>
    </cfRule>
  </conditionalFormatting>
  <conditionalFormatting sqref="N151:O151">
    <cfRule type="containsText" dxfId="474" priority="475" operator="containsText" text="－">
      <formula>NOT(ISERROR(SEARCH("－",N151)))</formula>
    </cfRule>
  </conditionalFormatting>
  <conditionalFormatting sqref="U151:V151">
    <cfRule type="containsText" dxfId="473" priority="470" operator="containsText" text="退">
      <formula>NOT(ISERROR(SEARCH("退",U151)))</formula>
    </cfRule>
    <cfRule type="containsText" dxfId="472" priority="471" operator="containsText" text="入">
      <formula>NOT(ISERROR(SEARCH("入",U151)))</formula>
    </cfRule>
    <cfRule type="containsText" dxfId="471" priority="472" operator="containsText" text="入,退">
      <formula>NOT(ISERROR(SEARCH("入,退",U151)))</formula>
    </cfRule>
    <cfRule type="containsText" dxfId="470" priority="473" operator="containsText" text="入,退">
      <formula>NOT(ISERROR(SEARCH("入,退",U151)))</formula>
    </cfRule>
    <cfRule type="cellIs" dxfId="469" priority="474" operator="equal">
      <formula>"休"</formula>
    </cfRule>
  </conditionalFormatting>
  <conditionalFormatting sqref="U151:V151">
    <cfRule type="containsText" dxfId="468" priority="469" operator="containsText" text="外">
      <formula>NOT(ISERROR(SEARCH("外",U151)))</formula>
    </cfRule>
  </conditionalFormatting>
  <conditionalFormatting sqref="U151:V151">
    <cfRule type="containsText" dxfId="467" priority="468" operator="containsText" text="－">
      <formula>NOT(ISERROR(SEARCH("－",U151)))</formula>
    </cfRule>
  </conditionalFormatting>
  <conditionalFormatting sqref="AE151:AF151">
    <cfRule type="containsText" dxfId="466" priority="463" operator="containsText" text="退">
      <formula>NOT(ISERROR(SEARCH("退",AE151)))</formula>
    </cfRule>
    <cfRule type="containsText" dxfId="465" priority="464" operator="containsText" text="入">
      <formula>NOT(ISERROR(SEARCH("入",AE151)))</formula>
    </cfRule>
    <cfRule type="containsText" dxfId="464" priority="465" operator="containsText" text="入,退">
      <formula>NOT(ISERROR(SEARCH("入,退",AE151)))</formula>
    </cfRule>
    <cfRule type="containsText" dxfId="463" priority="466" operator="containsText" text="入,退">
      <formula>NOT(ISERROR(SEARCH("入,退",AE151)))</formula>
    </cfRule>
    <cfRule type="cellIs" dxfId="462" priority="467" operator="equal">
      <formula>"休"</formula>
    </cfRule>
  </conditionalFormatting>
  <conditionalFormatting sqref="AE151:AF151">
    <cfRule type="containsText" dxfId="461" priority="462" operator="containsText" text="外">
      <formula>NOT(ISERROR(SEARCH("外",AE151)))</formula>
    </cfRule>
  </conditionalFormatting>
  <conditionalFormatting sqref="AE151:AF151">
    <cfRule type="containsText" dxfId="460" priority="461" operator="containsText" text="－">
      <formula>NOT(ISERROR(SEARCH("－",AE151)))</formula>
    </cfRule>
  </conditionalFormatting>
  <conditionalFormatting sqref="H150:I150">
    <cfRule type="containsText" dxfId="459" priority="456" operator="containsText" text="退">
      <formula>NOT(ISERROR(SEARCH("退",H150)))</formula>
    </cfRule>
    <cfRule type="containsText" dxfId="458" priority="457" operator="containsText" text="入">
      <formula>NOT(ISERROR(SEARCH("入",H150)))</formula>
    </cfRule>
    <cfRule type="containsText" dxfId="457" priority="458" operator="containsText" text="入,退">
      <formula>NOT(ISERROR(SEARCH("入,退",H150)))</formula>
    </cfRule>
    <cfRule type="containsText" dxfId="456" priority="459" operator="containsText" text="入,退">
      <formula>NOT(ISERROR(SEARCH("入,退",H150)))</formula>
    </cfRule>
    <cfRule type="cellIs" dxfId="455" priority="460" operator="equal">
      <formula>"休"</formula>
    </cfRule>
  </conditionalFormatting>
  <conditionalFormatting sqref="H150:I150">
    <cfRule type="containsText" dxfId="454" priority="455" operator="containsText" text="外">
      <formula>NOT(ISERROR(SEARCH("外",H150)))</formula>
    </cfRule>
  </conditionalFormatting>
  <conditionalFormatting sqref="H150:I150">
    <cfRule type="containsText" dxfId="453" priority="454" operator="containsText" text="－">
      <formula>NOT(ISERROR(SEARCH("－",H150)))</formula>
    </cfRule>
  </conditionalFormatting>
  <conditionalFormatting sqref="O150:P150">
    <cfRule type="containsText" dxfId="452" priority="449" operator="containsText" text="退">
      <formula>NOT(ISERROR(SEARCH("退",O150)))</formula>
    </cfRule>
    <cfRule type="containsText" dxfId="451" priority="450" operator="containsText" text="入">
      <formula>NOT(ISERROR(SEARCH("入",O150)))</formula>
    </cfRule>
    <cfRule type="containsText" dxfId="450" priority="451" operator="containsText" text="入,退">
      <formula>NOT(ISERROR(SEARCH("入,退",O150)))</formula>
    </cfRule>
    <cfRule type="containsText" dxfId="449" priority="452" operator="containsText" text="入,退">
      <formula>NOT(ISERROR(SEARCH("入,退",O150)))</formula>
    </cfRule>
    <cfRule type="cellIs" dxfId="448" priority="453" operator="equal">
      <formula>"休"</formula>
    </cfRule>
  </conditionalFormatting>
  <conditionalFormatting sqref="O150:P150">
    <cfRule type="containsText" dxfId="447" priority="448" operator="containsText" text="外">
      <formula>NOT(ISERROR(SEARCH("外",O150)))</formula>
    </cfRule>
  </conditionalFormatting>
  <conditionalFormatting sqref="O150:P150">
    <cfRule type="containsText" dxfId="446" priority="447" operator="containsText" text="－">
      <formula>NOT(ISERROR(SEARCH("－",O150)))</formula>
    </cfRule>
  </conditionalFormatting>
  <conditionalFormatting sqref="V150:W150">
    <cfRule type="containsText" dxfId="445" priority="442" operator="containsText" text="退">
      <formula>NOT(ISERROR(SEARCH("退",V150)))</formula>
    </cfRule>
    <cfRule type="containsText" dxfId="444" priority="443" operator="containsText" text="入">
      <formula>NOT(ISERROR(SEARCH("入",V150)))</formula>
    </cfRule>
    <cfRule type="containsText" dxfId="443" priority="444" operator="containsText" text="入,退">
      <formula>NOT(ISERROR(SEARCH("入,退",V150)))</formula>
    </cfRule>
    <cfRule type="containsText" dxfId="442" priority="445" operator="containsText" text="入,退">
      <formula>NOT(ISERROR(SEARCH("入,退",V150)))</formula>
    </cfRule>
    <cfRule type="cellIs" dxfId="441" priority="446" operator="equal">
      <formula>"休"</formula>
    </cfRule>
  </conditionalFormatting>
  <conditionalFormatting sqref="V150:W150">
    <cfRule type="containsText" dxfId="440" priority="441" operator="containsText" text="外">
      <formula>NOT(ISERROR(SEARCH("外",V150)))</formula>
    </cfRule>
  </conditionalFormatting>
  <conditionalFormatting sqref="V150:W150">
    <cfRule type="containsText" dxfId="439" priority="440" operator="containsText" text="－">
      <formula>NOT(ISERROR(SEARCH("－",V150)))</formula>
    </cfRule>
  </conditionalFormatting>
  <conditionalFormatting sqref="AC150:AD150">
    <cfRule type="containsText" dxfId="438" priority="435" operator="containsText" text="退">
      <formula>NOT(ISERROR(SEARCH("退",AC150)))</formula>
    </cfRule>
    <cfRule type="containsText" dxfId="437" priority="436" operator="containsText" text="入">
      <formula>NOT(ISERROR(SEARCH("入",AC150)))</formula>
    </cfRule>
    <cfRule type="containsText" dxfId="436" priority="437" operator="containsText" text="入,退">
      <formula>NOT(ISERROR(SEARCH("入,退",AC150)))</formula>
    </cfRule>
    <cfRule type="containsText" dxfId="435" priority="438" operator="containsText" text="入,退">
      <formula>NOT(ISERROR(SEARCH("入,退",AC150)))</formula>
    </cfRule>
    <cfRule type="cellIs" dxfId="434" priority="439" operator="equal">
      <formula>"休"</formula>
    </cfRule>
  </conditionalFormatting>
  <conditionalFormatting sqref="AC150:AD150">
    <cfRule type="containsText" dxfId="433" priority="434" operator="containsText" text="外">
      <formula>NOT(ISERROR(SEARCH("外",AC150)))</formula>
    </cfRule>
  </conditionalFormatting>
  <conditionalFormatting sqref="AC150:AD150">
    <cfRule type="containsText" dxfId="432" priority="433" operator="containsText" text="－">
      <formula>NOT(ISERROR(SEARCH("－",AC150)))</formula>
    </cfRule>
  </conditionalFormatting>
  <conditionalFormatting sqref="AB151:AD151">
    <cfRule type="containsText" dxfId="431" priority="428" operator="containsText" text="退">
      <formula>NOT(ISERROR(SEARCH("退",AB151)))</formula>
    </cfRule>
    <cfRule type="containsText" dxfId="430" priority="429" operator="containsText" text="入">
      <formula>NOT(ISERROR(SEARCH("入",AB151)))</formula>
    </cfRule>
    <cfRule type="containsText" dxfId="429" priority="430" operator="containsText" text="入,退">
      <formula>NOT(ISERROR(SEARCH("入,退",AB151)))</formula>
    </cfRule>
    <cfRule type="containsText" dxfId="428" priority="431" operator="containsText" text="入,退">
      <formula>NOT(ISERROR(SEARCH("入,退",AB151)))</formula>
    </cfRule>
    <cfRule type="cellIs" dxfId="427" priority="432" operator="equal">
      <formula>"休"</formula>
    </cfRule>
  </conditionalFormatting>
  <conditionalFormatting sqref="AB151:AD151">
    <cfRule type="containsText" dxfId="426" priority="427" operator="containsText" text="外">
      <formula>NOT(ISERROR(SEARCH("外",AB151)))</formula>
    </cfRule>
  </conditionalFormatting>
  <conditionalFormatting sqref="AB151:AD151">
    <cfRule type="containsText" dxfId="425" priority="426" operator="containsText" text="－">
      <formula>NOT(ISERROR(SEARCH("－",AB151)))</formula>
    </cfRule>
  </conditionalFormatting>
  <conditionalFormatting sqref="P151 S151:T151">
    <cfRule type="containsText" dxfId="424" priority="421" operator="containsText" text="退">
      <formula>NOT(ISERROR(SEARCH("退",P151)))</formula>
    </cfRule>
    <cfRule type="containsText" dxfId="423" priority="422" operator="containsText" text="入">
      <formula>NOT(ISERROR(SEARCH("入",P151)))</formula>
    </cfRule>
    <cfRule type="containsText" dxfId="422" priority="423" operator="containsText" text="入,退">
      <formula>NOT(ISERROR(SEARCH("入,退",P151)))</formula>
    </cfRule>
    <cfRule type="containsText" dxfId="421" priority="424" operator="containsText" text="入,退">
      <formula>NOT(ISERROR(SEARCH("入,退",P151)))</formula>
    </cfRule>
    <cfRule type="cellIs" dxfId="420" priority="425" operator="equal">
      <formula>"休"</formula>
    </cfRule>
  </conditionalFormatting>
  <conditionalFormatting sqref="P151 S151:T151">
    <cfRule type="containsText" dxfId="419" priority="420" operator="containsText" text="外">
      <formula>NOT(ISERROR(SEARCH("外",P151)))</formula>
    </cfRule>
  </conditionalFormatting>
  <conditionalFormatting sqref="P151 S151:T151">
    <cfRule type="containsText" dxfId="418" priority="419" operator="containsText" text="－">
      <formula>NOT(ISERROR(SEARCH("－",P151)))</formula>
    </cfRule>
  </conditionalFormatting>
  <conditionalFormatting sqref="Q151:R151">
    <cfRule type="containsText" dxfId="417" priority="414" operator="containsText" text="退">
      <formula>NOT(ISERROR(SEARCH("退",Q151)))</formula>
    </cfRule>
    <cfRule type="containsText" dxfId="416" priority="415" operator="containsText" text="入">
      <formula>NOT(ISERROR(SEARCH("入",Q151)))</formula>
    </cfRule>
    <cfRule type="containsText" dxfId="415" priority="416" operator="containsText" text="入,退">
      <formula>NOT(ISERROR(SEARCH("入,退",Q151)))</formula>
    </cfRule>
    <cfRule type="containsText" dxfId="414" priority="417" operator="containsText" text="入,退">
      <formula>NOT(ISERROR(SEARCH("入,退",Q151)))</formula>
    </cfRule>
    <cfRule type="cellIs" dxfId="413" priority="418" operator="equal">
      <formula>"休"</formula>
    </cfRule>
  </conditionalFormatting>
  <conditionalFormatting sqref="Q151:R151">
    <cfRule type="containsText" dxfId="412" priority="413" operator="containsText" text="外">
      <formula>NOT(ISERROR(SEARCH("外",Q151)))</formula>
    </cfRule>
  </conditionalFormatting>
  <conditionalFormatting sqref="Q151:R151">
    <cfRule type="containsText" dxfId="411" priority="412" operator="containsText" text="－">
      <formula>NOT(ISERROR(SEARCH("－",Q151)))</formula>
    </cfRule>
  </conditionalFormatting>
  <conditionalFormatting sqref="W151 Z151:AA151">
    <cfRule type="containsText" dxfId="410" priority="407" operator="containsText" text="退">
      <formula>NOT(ISERROR(SEARCH("退",W151)))</formula>
    </cfRule>
    <cfRule type="containsText" dxfId="409" priority="408" operator="containsText" text="入">
      <formula>NOT(ISERROR(SEARCH("入",W151)))</formula>
    </cfRule>
    <cfRule type="containsText" dxfId="408" priority="409" operator="containsText" text="入,退">
      <formula>NOT(ISERROR(SEARCH("入,退",W151)))</formula>
    </cfRule>
    <cfRule type="containsText" dxfId="407" priority="410" operator="containsText" text="入,退">
      <formula>NOT(ISERROR(SEARCH("入,退",W151)))</formula>
    </cfRule>
    <cfRule type="cellIs" dxfId="406" priority="411" operator="equal">
      <formula>"休"</formula>
    </cfRule>
  </conditionalFormatting>
  <conditionalFormatting sqref="W151 Z151:AA151">
    <cfRule type="containsText" dxfId="405" priority="406" operator="containsText" text="外">
      <formula>NOT(ISERROR(SEARCH("外",W151)))</formula>
    </cfRule>
  </conditionalFormatting>
  <conditionalFormatting sqref="W151 Z151:AA151">
    <cfRule type="containsText" dxfId="404" priority="405" operator="containsText" text="－">
      <formula>NOT(ISERROR(SEARCH("－",W151)))</formula>
    </cfRule>
  </conditionalFormatting>
  <conditionalFormatting sqref="X151:Y151">
    <cfRule type="containsText" dxfId="403" priority="400" operator="containsText" text="退">
      <formula>NOT(ISERROR(SEARCH("退",X151)))</formula>
    </cfRule>
    <cfRule type="containsText" dxfId="402" priority="401" operator="containsText" text="入">
      <formula>NOT(ISERROR(SEARCH("入",X151)))</formula>
    </cfRule>
    <cfRule type="containsText" dxfId="401" priority="402" operator="containsText" text="入,退">
      <formula>NOT(ISERROR(SEARCH("入,退",X151)))</formula>
    </cfRule>
    <cfRule type="containsText" dxfId="400" priority="403" operator="containsText" text="入,退">
      <formula>NOT(ISERROR(SEARCH("入,退",X151)))</formula>
    </cfRule>
    <cfRule type="cellIs" dxfId="399" priority="404" operator="equal">
      <formula>"休"</formula>
    </cfRule>
  </conditionalFormatting>
  <conditionalFormatting sqref="X151:Y151">
    <cfRule type="containsText" dxfId="398" priority="399" operator="containsText" text="外">
      <formula>NOT(ISERROR(SEARCH("外",X151)))</formula>
    </cfRule>
  </conditionalFormatting>
  <conditionalFormatting sqref="X151:Y151">
    <cfRule type="containsText" dxfId="397" priority="398" operator="containsText" text="－">
      <formula>NOT(ISERROR(SEARCH("－",X151)))</formula>
    </cfRule>
  </conditionalFormatting>
  <conditionalFormatting sqref="F172:AJ172">
    <cfRule type="containsText" dxfId="396" priority="396" operator="containsText" text="日">
      <formula>NOT(ISERROR(SEARCH("日",F172)))</formula>
    </cfRule>
    <cfRule type="containsText" dxfId="395" priority="397" operator="containsText" text="土">
      <formula>NOT(ISERROR(SEARCH("土",F172)))</formula>
    </cfRule>
  </conditionalFormatting>
  <conditionalFormatting sqref="F172:AJ172">
    <cfRule type="containsText" dxfId="394" priority="389" operator="containsText" text="その他">
      <formula>NOT(ISERROR(SEARCH("その他",F172)))</formula>
    </cfRule>
    <cfRule type="containsText" dxfId="393" priority="390" operator="containsText" text="冬休">
      <formula>NOT(ISERROR(SEARCH("冬休",F172)))</formula>
    </cfRule>
    <cfRule type="containsText" dxfId="392" priority="391" operator="containsText" text="夏休">
      <formula>NOT(ISERROR(SEARCH("夏休",F172)))</formula>
    </cfRule>
    <cfRule type="containsText" dxfId="391" priority="392" operator="containsText" text="製作">
      <formula>NOT(ISERROR(SEARCH("製作",F172)))</formula>
    </cfRule>
    <cfRule type="cellIs" dxfId="390" priority="393" operator="equal">
      <formula>"中止,製作"</formula>
    </cfRule>
    <cfRule type="containsText" dxfId="389" priority="394" operator="containsText" text="中止,製作,夏休,冬休,その他">
      <formula>NOT(ISERROR(SEARCH("中止,製作,夏休,冬休,その他",F172)))</formula>
    </cfRule>
    <cfRule type="containsText" dxfId="388" priority="395" operator="containsText" text="中止">
      <formula>NOT(ISERROR(SEARCH("中止",F172)))</formula>
    </cfRule>
  </conditionalFormatting>
  <conditionalFormatting sqref="F179:AJ179">
    <cfRule type="containsText" dxfId="387" priority="387" operator="containsText" text="日">
      <formula>NOT(ISERROR(SEARCH("日",F179)))</formula>
    </cfRule>
    <cfRule type="containsText" dxfId="386" priority="388" operator="containsText" text="土">
      <formula>NOT(ISERROR(SEARCH("土",F179)))</formula>
    </cfRule>
  </conditionalFormatting>
  <conditionalFormatting sqref="F179:AJ179">
    <cfRule type="containsText" dxfId="385" priority="380" operator="containsText" text="その他">
      <formula>NOT(ISERROR(SEARCH("その他",F179)))</formula>
    </cfRule>
    <cfRule type="containsText" dxfId="384" priority="381" operator="containsText" text="冬休">
      <formula>NOT(ISERROR(SEARCH("冬休",F179)))</formula>
    </cfRule>
    <cfRule type="containsText" dxfId="383" priority="382" operator="containsText" text="夏休">
      <formula>NOT(ISERROR(SEARCH("夏休",F179)))</formula>
    </cfRule>
    <cfRule type="containsText" dxfId="382" priority="383" operator="containsText" text="製作">
      <formula>NOT(ISERROR(SEARCH("製作",F179)))</formula>
    </cfRule>
    <cfRule type="cellIs" dxfId="381" priority="384" operator="equal">
      <formula>"中止,製作"</formula>
    </cfRule>
    <cfRule type="containsText" dxfId="380" priority="385" operator="containsText" text="中止,製作,夏休,冬休,その他">
      <formula>NOT(ISERROR(SEARCH("中止,製作,夏休,冬休,その他",F179)))</formula>
    </cfRule>
    <cfRule type="containsText" dxfId="379" priority="386" operator="containsText" text="中止">
      <formula>NOT(ISERROR(SEARCH("中止",F179)))</formula>
    </cfRule>
  </conditionalFormatting>
  <conditionalFormatting sqref="F184:AJ184">
    <cfRule type="containsText" dxfId="378" priority="378" operator="containsText" text="日">
      <formula>NOT(ISERROR(SEARCH("日",F184)))</formula>
    </cfRule>
    <cfRule type="containsText" dxfId="377" priority="379" operator="containsText" text="土">
      <formula>NOT(ISERROR(SEARCH("土",F184)))</formula>
    </cfRule>
  </conditionalFormatting>
  <conditionalFormatting sqref="F184:AJ184">
    <cfRule type="containsText" dxfId="376" priority="371" operator="containsText" text="その他">
      <formula>NOT(ISERROR(SEARCH("その他",F184)))</formula>
    </cfRule>
    <cfRule type="containsText" dxfId="375" priority="372" operator="containsText" text="冬休">
      <formula>NOT(ISERROR(SEARCH("冬休",F184)))</formula>
    </cfRule>
    <cfRule type="containsText" dxfId="374" priority="373" operator="containsText" text="夏休">
      <formula>NOT(ISERROR(SEARCH("夏休",F184)))</formula>
    </cfRule>
    <cfRule type="containsText" dxfId="373" priority="374" operator="containsText" text="製作">
      <formula>NOT(ISERROR(SEARCH("製作",F184)))</formula>
    </cfRule>
    <cfRule type="cellIs" dxfId="372" priority="375" operator="equal">
      <formula>"中止,製作"</formula>
    </cfRule>
    <cfRule type="containsText" dxfId="371" priority="376" operator="containsText" text="中止,製作,夏休,冬休,その他">
      <formula>NOT(ISERROR(SEARCH("中止,製作,夏休,冬休,その他",F184)))</formula>
    </cfRule>
    <cfRule type="containsText" dxfId="370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9" priority="366" operator="containsText" text="退">
      <formula>NOT(ISERROR(SEARCH("退",F173)))</formula>
    </cfRule>
    <cfRule type="containsText" dxfId="368" priority="367" operator="containsText" text="入">
      <formula>NOT(ISERROR(SEARCH("入",F173)))</formula>
    </cfRule>
    <cfRule type="containsText" dxfId="367" priority="368" operator="containsText" text="入,退">
      <formula>NOT(ISERROR(SEARCH("入,退",F173)))</formula>
    </cfRule>
    <cfRule type="containsText" dxfId="366" priority="369" operator="containsText" text="入,退">
      <formula>NOT(ISERROR(SEARCH("入,退",F173)))</formula>
    </cfRule>
    <cfRule type="cellIs" dxfId="365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364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3" priority="364" operator="containsText" text="－">
      <formula>NOT(ISERROR(SEARCH("－",F173)))</formula>
    </cfRule>
  </conditionalFormatting>
  <conditionalFormatting sqref="F180:AJ183">
    <cfRule type="containsText" dxfId="362" priority="359" operator="containsText" text="退">
      <formula>NOT(ISERROR(SEARCH("退",F180)))</formula>
    </cfRule>
    <cfRule type="containsText" dxfId="361" priority="360" operator="containsText" text="入">
      <formula>NOT(ISERROR(SEARCH("入",F180)))</formula>
    </cfRule>
    <cfRule type="containsText" dxfId="360" priority="361" operator="containsText" text="入,退">
      <formula>NOT(ISERROR(SEARCH("入,退",F180)))</formula>
    </cfRule>
    <cfRule type="containsText" dxfId="359" priority="362" operator="containsText" text="入,退">
      <formula>NOT(ISERROR(SEARCH("入,退",F180)))</formula>
    </cfRule>
    <cfRule type="cellIs" dxfId="358" priority="363" operator="equal">
      <formula>"休"</formula>
    </cfRule>
  </conditionalFormatting>
  <conditionalFormatting sqref="F180:AJ183">
    <cfRule type="containsText" dxfId="357" priority="358" operator="containsText" text="外">
      <formula>NOT(ISERROR(SEARCH("外",F180)))</formula>
    </cfRule>
  </conditionalFormatting>
  <conditionalFormatting sqref="F180:AJ183">
    <cfRule type="containsText" dxfId="356" priority="357" operator="containsText" text="－">
      <formula>NOT(ISERROR(SEARCH("－",F180)))</formula>
    </cfRule>
  </conditionalFormatting>
  <conditionalFormatting sqref="F185:AJ188">
    <cfRule type="containsText" dxfId="355" priority="352" operator="containsText" text="退">
      <formula>NOT(ISERROR(SEARCH("退",F185)))</formula>
    </cfRule>
    <cfRule type="containsText" dxfId="354" priority="353" operator="containsText" text="入">
      <formula>NOT(ISERROR(SEARCH("入",F185)))</formula>
    </cfRule>
    <cfRule type="containsText" dxfId="353" priority="354" operator="containsText" text="入,退">
      <formula>NOT(ISERROR(SEARCH("入,退",F185)))</formula>
    </cfRule>
    <cfRule type="containsText" dxfId="352" priority="355" operator="containsText" text="入,退">
      <formula>NOT(ISERROR(SEARCH("入,退",F185)))</formula>
    </cfRule>
    <cfRule type="cellIs" dxfId="351" priority="356" operator="equal">
      <formula>"休"</formula>
    </cfRule>
  </conditionalFormatting>
  <conditionalFormatting sqref="F185:AJ188">
    <cfRule type="containsText" dxfId="350" priority="351" operator="containsText" text="外">
      <formula>NOT(ISERROR(SEARCH("外",F185)))</formula>
    </cfRule>
  </conditionalFormatting>
  <conditionalFormatting sqref="F185:AJ188">
    <cfRule type="containsText" dxfId="349" priority="350" operator="containsText" text="－">
      <formula>NOT(ISERROR(SEARCH("－",F185)))</formula>
    </cfRule>
  </conditionalFormatting>
  <conditionalFormatting sqref="F174:G174">
    <cfRule type="containsText" dxfId="348" priority="345" operator="containsText" text="退">
      <formula>NOT(ISERROR(SEARCH("退",F174)))</formula>
    </cfRule>
    <cfRule type="containsText" dxfId="347" priority="346" operator="containsText" text="入">
      <formula>NOT(ISERROR(SEARCH("入",F174)))</formula>
    </cfRule>
    <cfRule type="containsText" dxfId="346" priority="347" operator="containsText" text="入,退">
      <formula>NOT(ISERROR(SEARCH("入,退",F174)))</formula>
    </cfRule>
    <cfRule type="containsText" dxfId="345" priority="348" operator="containsText" text="入,退">
      <formula>NOT(ISERROR(SEARCH("入,退",F174)))</formula>
    </cfRule>
    <cfRule type="cellIs" dxfId="344" priority="349" operator="equal">
      <formula>"休"</formula>
    </cfRule>
  </conditionalFormatting>
  <conditionalFormatting sqref="F174:G174">
    <cfRule type="containsText" dxfId="343" priority="344" operator="containsText" text="外">
      <formula>NOT(ISERROR(SEARCH("外",F174)))</formula>
    </cfRule>
  </conditionalFormatting>
  <conditionalFormatting sqref="F174:G174">
    <cfRule type="containsText" dxfId="342" priority="343" operator="containsText" text="－">
      <formula>NOT(ISERROR(SEARCH("－",F174)))</formula>
    </cfRule>
  </conditionalFormatting>
  <conditionalFormatting sqref="J175:K175">
    <cfRule type="containsText" dxfId="341" priority="338" operator="containsText" text="退">
      <formula>NOT(ISERROR(SEARCH("退",J175)))</formula>
    </cfRule>
    <cfRule type="containsText" dxfId="340" priority="339" operator="containsText" text="入">
      <formula>NOT(ISERROR(SEARCH("入",J175)))</formula>
    </cfRule>
    <cfRule type="containsText" dxfId="339" priority="340" operator="containsText" text="入,退">
      <formula>NOT(ISERROR(SEARCH("入,退",J175)))</formula>
    </cfRule>
    <cfRule type="containsText" dxfId="338" priority="341" operator="containsText" text="入,退">
      <formula>NOT(ISERROR(SEARCH("入,退",J175)))</formula>
    </cfRule>
    <cfRule type="cellIs" dxfId="337" priority="342" operator="equal">
      <formula>"休"</formula>
    </cfRule>
  </conditionalFormatting>
  <conditionalFormatting sqref="J175:K175">
    <cfRule type="containsText" dxfId="336" priority="337" operator="containsText" text="外">
      <formula>NOT(ISERROR(SEARCH("外",J175)))</formula>
    </cfRule>
  </conditionalFormatting>
  <conditionalFormatting sqref="J175:K175">
    <cfRule type="containsText" dxfId="335" priority="336" operator="containsText" text="－">
      <formula>NOT(ISERROR(SEARCH("－",J175)))</formula>
    </cfRule>
  </conditionalFormatting>
  <conditionalFormatting sqref="F177">
    <cfRule type="containsText" dxfId="334" priority="331" operator="containsText" text="退">
      <formula>NOT(ISERROR(SEARCH("退",F177)))</formula>
    </cfRule>
    <cfRule type="containsText" dxfId="333" priority="332" operator="containsText" text="入">
      <formula>NOT(ISERROR(SEARCH("入",F177)))</formula>
    </cfRule>
    <cfRule type="containsText" dxfId="332" priority="333" operator="containsText" text="入,退">
      <formula>NOT(ISERROR(SEARCH("入,退",F177)))</formula>
    </cfRule>
    <cfRule type="containsText" dxfId="331" priority="334" operator="containsText" text="入,退">
      <formula>NOT(ISERROR(SEARCH("入,退",F177)))</formula>
    </cfRule>
    <cfRule type="cellIs" dxfId="330" priority="335" operator="equal">
      <formula>"休"</formula>
    </cfRule>
  </conditionalFormatting>
  <conditionalFormatting sqref="F177">
    <cfRule type="containsText" dxfId="329" priority="330" operator="containsText" text="外">
      <formula>NOT(ISERROR(SEARCH("外",F177)))</formula>
    </cfRule>
  </conditionalFormatting>
  <conditionalFormatting sqref="F177">
    <cfRule type="containsText" dxfId="328" priority="329" operator="containsText" text="－">
      <formula>NOT(ISERROR(SEARCH("－",F177)))</formula>
    </cfRule>
  </conditionalFormatting>
  <conditionalFormatting sqref="M177">
    <cfRule type="containsText" dxfId="327" priority="324" operator="containsText" text="退">
      <formula>NOT(ISERROR(SEARCH("退",M177)))</formula>
    </cfRule>
    <cfRule type="containsText" dxfId="326" priority="325" operator="containsText" text="入">
      <formula>NOT(ISERROR(SEARCH("入",M177)))</formula>
    </cfRule>
    <cfRule type="containsText" dxfId="325" priority="326" operator="containsText" text="入,退">
      <formula>NOT(ISERROR(SEARCH("入,退",M177)))</formula>
    </cfRule>
    <cfRule type="containsText" dxfId="324" priority="327" operator="containsText" text="入,退">
      <formula>NOT(ISERROR(SEARCH("入,退",M177)))</formula>
    </cfRule>
    <cfRule type="cellIs" dxfId="323" priority="328" operator="equal">
      <formula>"休"</formula>
    </cfRule>
  </conditionalFormatting>
  <conditionalFormatting sqref="M177">
    <cfRule type="containsText" dxfId="322" priority="323" operator="containsText" text="外">
      <formula>NOT(ISERROR(SEARCH("外",M177)))</formula>
    </cfRule>
  </conditionalFormatting>
  <conditionalFormatting sqref="M177">
    <cfRule type="containsText" dxfId="321" priority="322" operator="containsText" text="－">
      <formula>NOT(ISERROR(SEARCH("－",M177)))</formula>
    </cfRule>
  </conditionalFormatting>
  <conditionalFormatting sqref="T177">
    <cfRule type="containsText" dxfId="320" priority="317" operator="containsText" text="退">
      <formula>NOT(ISERROR(SEARCH("退",T177)))</formula>
    </cfRule>
    <cfRule type="containsText" dxfId="319" priority="318" operator="containsText" text="入">
      <formula>NOT(ISERROR(SEARCH("入",T177)))</formula>
    </cfRule>
    <cfRule type="containsText" dxfId="318" priority="319" operator="containsText" text="入,退">
      <formula>NOT(ISERROR(SEARCH("入,退",T177)))</formula>
    </cfRule>
    <cfRule type="containsText" dxfId="317" priority="320" operator="containsText" text="入,退">
      <formula>NOT(ISERROR(SEARCH("入,退",T177)))</formula>
    </cfRule>
    <cfRule type="cellIs" dxfId="316" priority="321" operator="equal">
      <formula>"休"</formula>
    </cfRule>
  </conditionalFormatting>
  <conditionalFormatting sqref="T177">
    <cfRule type="containsText" dxfId="315" priority="316" operator="containsText" text="外">
      <formula>NOT(ISERROR(SEARCH("外",T177)))</formula>
    </cfRule>
  </conditionalFormatting>
  <conditionalFormatting sqref="T177">
    <cfRule type="containsText" dxfId="314" priority="315" operator="containsText" text="－">
      <formula>NOT(ISERROR(SEARCH("－",T177)))</formula>
    </cfRule>
  </conditionalFormatting>
  <conditionalFormatting sqref="N175:O175">
    <cfRule type="containsText" dxfId="313" priority="310" operator="containsText" text="退">
      <formula>NOT(ISERROR(SEARCH("退",N175)))</formula>
    </cfRule>
    <cfRule type="containsText" dxfId="312" priority="311" operator="containsText" text="入">
      <formula>NOT(ISERROR(SEARCH("入",N175)))</formula>
    </cfRule>
    <cfRule type="containsText" dxfId="311" priority="312" operator="containsText" text="入,退">
      <formula>NOT(ISERROR(SEARCH("入,退",N175)))</formula>
    </cfRule>
    <cfRule type="containsText" dxfId="310" priority="313" operator="containsText" text="入,退">
      <formula>NOT(ISERROR(SEARCH("入,退",N175)))</formula>
    </cfRule>
    <cfRule type="cellIs" dxfId="309" priority="314" operator="equal">
      <formula>"休"</formula>
    </cfRule>
  </conditionalFormatting>
  <conditionalFormatting sqref="N175:O175">
    <cfRule type="containsText" dxfId="308" priority="309" operator="containsText" text="外">
      <formula>NOT(ISERROR(SEARCH("外",N175)))</formula>
    </cfRule>
  </conditionalFormatting>
  <conditionalFormatting sqref="N175:O175">
    <cfRule type="containsText" dxfId="307" priority="308" operator="containsText" text="－">
      <formula>NOT(ISERROR(SEARCH("－",N175)))</formula>
    </cfRule>
  </conditionalFormatting>
  <conditionalFormatting sqref="U175:V175">
    <cfRule type="containsText" dxfId="306" priority="303" operator="containsText" text="退">
      <formula>NOT(ISERROR(SEARCH("退",U175)))</formula>
    </cfRule>
    <cfRule type="containsText" dxfId="305" priority="304" operator="containsText" text="入">
      <formula>NOT(ISERROR(SEARCH("入",U175)))</formula>
    </cfRule>
    <cfRule type="containsText" dxfId="304" priority="305" operator="containsText" text="入,退">
      <formula>NOT(ISERROR(SEARCH("入,退",U175)))</formula>
    </cfRule>
    <cfRule type="containsText" dxfId="303" priority="306" operator="containsText" text="入,退">
      <formula>NOT(ISERROR(SEARCH("入,退",U175)))</formula>
    </cfRule>
    <cfRule type="cellIs" dxfId="302" priority="307" operator="equal">
      <formula>"休"</formula>
    </cfRule>
  </conditionalFormatting>
  <conditionalFormatting sqref="U175:V175">
    <cfRule type="containsText" dxfId="301" priority="302" operator="containsText" text="外">
      <formula>NOT(ISERROR(SEARCH("外",U175)))</formula>
    </cfRule>
  </conditionalFormatting>
  <conditionalFormatting sqref="U175:V175">
    <cfRule type="containsText" dxfId="300" priority="301" operator="containsText" text="－">
      <formula>NOT(ISERROR(SEARCH("－",U175)))</formula>
    </cfRule>
  </conditionalFormatting>
  <conditionalFormatting sqref="AE175:AF175">
    <cfRule type="containsText" dxfId="299" priority="296" operator="containsText" text="退">
      <formula>NOT(ISERROR(SEARCH("退",AE175)))</formula>
    </cfRule>
    <cfRule type="containsText" dxfId="298" priority="297" operator="containsText" text="入">
      <formula>NOT(ISERROR(SEARCH("入",AE175)))</formula>
    </cfRule>
    <cfRule type="containsText" dxfId="297" priority="298" operator="containsText" text="入,退">
      <formula>NOT(ISERROR(SEARCH("入,退",AE175)))</formula>
    </cfRule>
    <cfRule type="containsText" dxfId="296" priority="299" operator="containsText" text="入,退">
      <formula>NOT(ISERROR(SEARCH("入,退",AE175)))</formula>
    </cfRule>
    <cfRule type="cellIs" dxfId="295" priority="300" operator="equal">
      <formula>"休"</formula>
    </cfRule>
  </conditionalFormatting>
  <conditionalFormatting sqref="AE175:AF175">
    <cfRule type="containsText" dxfId="294" priority="295" operator="containsText" text="外">
      <formula>NOT(ISERROR(SEARCH("外",AE175)))</formula>
    </cfRule>
  </conditionalFormatting>
  <conditionalFormatting sqref="AE175:AF175">
    <cfRule type="containsText" dxfId="293" priority="294" operator="containsText" text="－">
      <formula>NOT(ISERROR(SEARCH("－",AE175)))</formula>
    </cfRule>
  </conditionalFormatting>
  <conditionalFormatting sqref="H174:I174">
    <cfRule type="containsText" dxfId="292" priority="289" operator="containsText" text="退">
      <formula>NOT(ISERROR(SEARCH("退",H174)))</formula>
    </cfRule>
    <cfRule type="containsText" dxfId="291" priority="290" operator="containsText" text="入">
      <formula>NOT(ISERROR(SEARCH("入",H174)))</formula>
    </cfRule>
    <cfRule type="containsText" dxfId="290" priority="291" operator="containsText" text="入,退">
      <formula>NOT(ISERROR(SEARCH("入,退",H174)))</formula>
    </cfRule>
    <cfRule type="containsText" dxfId="289" priority="292" operator="containsText" text="入,退">
      <formula>NOT(ISERROR(SEARCH("入,退",H174)))</formula>
    </cfRule>
    <cfRule type="cellIs" dxfId="288" priority="293" operator="equal">
      <formula>"休"</formula>
    </cfRule>
  </conditionalFormatting>
  <conditionalFormatting sqref="H174:I174">
    <cfRule type="containsText" dxfId="287" priority="288" operator="containsText" text="外">
      <formula>NOT(ISERROR(SEARCH("外",H174)))</formula>
    </cfRule>
  </conditionalFormatting>
  <conditionalFormatting sqref="H174:I174">
    <cfRule type="containsText" dxfId="286" priority="287" operator="containsText" text="－">
      <formula>NOT(ISERROR(SEARCH("－",H174)))</formula>
    </cfRule>
  </conditionalFormatting>
  <conditionalFormatting sqref="O174:P174">
    <cfRule type="containsText" dxfId="285" priority="282" operator="containsText" text="退">
      <formula>NOT(ISERROR(SEARCH("退",O174)))</formula>
    </cfRule>
    <cfRule type="containsText" dxfId="284" priority="283" operator="containsText" text="入">
      <formula>NOT(ISERROR(SEARCH("入",O174)))</formula>
    </cfRule>
    <cfRule type="containsText" dxfId="283" priority="284" operator="containsText" text="入,退">
      <formula>NOT(ISERROR(SEARCH("入,退",O174)))</formula>
    </cfRule>
    <cfRule type="containsText" dxfId="282" priority="285" operator="containsText" text="入,退">
      <formula>NOT(ISERROR(SEARCH("入,退",O174)))</formula>
    </cfRule>
    <cfRule type="cellIs" dxfId="281" priority="286" operator="equal">
      <formula>"休"</formula>
    </cfRule>
  </conditionalFormatting>
  <conditionalFormatting sqref="O174:P174">
    <cfRule type="containsText" dxfId="280" priority="281" operator="containsText" text="外">
      <formula>NOT(ISERROR(SEARCH("外",O174)))</formula>
    </cfRule>
  </conditionalFormatting>
  <conditionalFormatting sqref="O174:P174">
    <cfRule type="containsText" dxfId="279" priority="280" operator="containsText" text="－">
      <formula>NOT(ISERROR(SEARCH("－",O174)))</formula>
    </cfRule>
  </conditionalFormatting>
  <conditionalFormatting sqref="V174:W174">
    <cfRule type="containsText" dxfId="278" priority="275" operator="containsText" text="退">
      <formula>NOT(ISERROR(SEARCH("退",V174)))</formula>
    </cfRule>
    <cfRule type="containsText" dxfId="277" priority="276" operator="containsText" text="入">
      <formula>NOT(ISERROR(SEARCH("入",V174)))</formula>
    </cfRule>
    <cfRule type="containsText" dxfId="276" priority="277" operator="containsText" text="入,退">
      <formula>NOT(ISERROR(SEARCH("入,退",V174)))</formula>
    </cfRule>
    <cfRule type="containsText" dxfId="275" priority="278" operator="containsText" text="入,退">
      <formula>NOT(ISERROR(SEARCH("入,退",V174)))</formula>
    </cfRule>
    <cfRule type="cellIs" dxfId="274" priority="279" operator="equal">
      <formula>"休"</formula>
    </cfRule>
  </conditionalFormatting>
  <conditionalFormatting sqref="V174:W174">
    <cfRule type="containsText" dxfId="273" priority="274" operator="containsText" text="外">
      <formula>NOT(ISERROR(SEARCH("外",V174)))</formula>
    </cfRule>
  </conditionalFormatting>
  <conditionalFormatting sqref="V174:W174">
    <cfRule type="containsText" dxfId="272" priority="273" operator="containsText" text="－">
      <formula>NOT(ISERROR(SEARCH("－",V174)))</formula>
    </cfRule>
  </conditionalFormatting>
  <conditionalFormatting sqref="AC174:AD174">
    <cfRule type="containsText" dxfId="271" priority="268" operator="containsText" text="退">
      <formula>NOT(ISERROR(SEARCH("退",AC174)))</formula>
    </cfRule>
    <cfRule type="containsText" dxfId="270" priority="269" operator="containsText" text="入">
      <formula>NOT(ISERROR(SEARCH("入",AC174)))</formula>
    </cfRule>
    <cfRule type="containsText" dxfId="269" priority="270" operator="containsText" text="入,退">
      <formula>NOT(ISERROR(SEARCH("入,退",AC174)))</formula>
    </cfRule>
    <cfRule type="containsText" dxfId="268" priority="271" operator="containsText" text="入,退">
      <formula>NOT(ISERROR(SEARCH("入,退",AC174)))</formula>
    </cfRule>
    <cfRule type="cellIs" dxfId="267" priority="272" operator="equal">
      <formula>"休"</formula>
    </cfRule>
  </conditionalFormatting>
  <conditionalFormatting sqref="AC174:AD174">
    <cfRule type="containsText" dxfId="266" priority="267" operator="containsText" text="外">
      <formula>NOT(ISERROR(SEARCH("外",AC174)))</formula>
    </cfRule>
  </conditionalFormatting>
  <conditionalFormatting sqref="AC174:AD174">
    <cfRule type="containsText" dxfId="265" priority="266" operator="containsText" text="－">
      <formula>NOT(ISERROR(SEARCH("－",AC174)))</formula>
    </cfRule>
  </conditionalFormatting>
  <conditionalFormatting sqref="AB175:AD175">
    <cfRule type="containsText" dxfId="264" priority="261" operator="containsText" text="退">
      <formula>NOT(ISERROR(SEARCH("退",AB175)))</formula>
    </cfRule>
    <cfRule type="containsText" dxfId="263" priority="262" operator="containsText" text="入">
      <formula>NOT(ISERROR(SEARCH("入",AB175)))</formula>
    </cfRule>
    <cfRule type="containsText" dxfId="262" priority="263" operator="containsText" text="入,退">
      <formula>NOT(ISERROR(SEARCH("入,退",AB175)))</formula>
    </cfRule>
    <cfRule type="containsText" dxfId="261" priority="264" operator="containsText" text="入,退">
      <formula>NOT(ISERROR(SEARCH("入,退",AB175)))</formula>
    </cfRule>
    <cfRule type="cellIs" dxfId="260" priority="265" operator="equal">
      <formula>"休"</formula>
    </cfRule>
  </conditionalFormatting>
  <conditionalFormatting sqref="AB175:AD175">
    <cfRule type="containsText" dxfId="259" priority="260" operator="containsText" text="外">
      <formula>NOT(ISERROR(SEARCH("外",AB175)))</formula>
    </cfRule>
  </conditionalFormatting>
  <conditionalFormatting sqref="AB175:AD175">
    <cfRule type="containsText" dxfId="258" priority="259" operator="containsText" text="－">
      <formula>NOT(ISERROR(SEARCH("－",AB175)))</formula>
    </cfRule>
  </conditionalFormatting>
  <conditionalFormatting sqref="P175 S175:T175">
    <cfRule type="containsText" dxfId="257" priority="254" operator="containsText" text="退">
      <formula>NOT(ISERROR(SEARCH("退",P175)))</formula>
    </cfRule>
    <cfRule type="containsText" dxfId="256" priority="255" operator="containsText" text="入">
      <formula>NOT(ISERROR(SEARCH("入",P175)))</formula>
    </cfRule>
    <cfRule type="containsText" dxfId="255" priority="256" operator="containsText" text="入,退">
      <formula>NOT(ISERROR(SEARCH("入,退",P175)))</formula>
    </cfRule>
    <cfRule type="containsText" dxfId="254" priority="257" operator="containsText" text="入,退">
      <formula>NOT(ISERROR(SEARCH("入,退",P175)))</formula>
    </cfRule>
    <cfRule type="cellIs" dxfId="253" priority="258" operator="equal">
      <formula>"休"</formula>
    </cfRule>
  </conditionalFormatting>
  <conditionalFormatting sqref="P175 S175:T175">
    <cfRule type="containsText" dxfId="252" priority="253" operator="containsText" text="外">
      <formula>NOT(ISERROR(SEARCH("外",P175)))</formula>
    </cfRule>
  </conditionalFormatting>
  <conditionalFormatting sqref="P175 S175:T175">
    <cfRule type="containsText" dxfId="251" priority="252" operator="containsText" text="－">
      <formula>NOT(ISERROR(SEARCH("－",P175)))</formula>
    </cfRule>
  </conditionalFormatting>
  <conditionalFormatting sqref="Q175:R175">
    <cfRule type="containsText" dxfId="250" priority="247" operator="containsText" text="退">
      <formula>NOT(ISERROR(SEARCH("退",Q175)))</formula>
    </cfRule>
    <cfRule type="containsText" dxfId="249" priority="248" operator="containsText" text="入">
      <formula>NOT(ISERROR(SEARCH("入",Q175)))</formula>
    </cfRule>
    <cfRule type="containsText" dxfId="248" priority="249" operator="containsText" text="入,退">
      <formula>NOT(ISERROR(SEARCH("入,退",Q175)))</formula>
    </cfRule>
    <cfRule type="containsText" dxfId="247" priority="250" operator="containsText" text="入,退">
      <formula>NOT(ISERROR(SEARCH("入,退",Q175)))</formula>
    </cfRule>
    <cfRule type="cellIs" dxfId="246" priority="251" operator="equal">
      <formula>"休"</formula>
    </cfRule>
  </conditionalFormatting>
  <conditionalFormatting sqref="Q175:R175">
    <cfRule type="containsText" dxfId="245" priority="246" operator="containsText" text="外">
      <formula>NOT(ISERROR(SEARCH("外",Q175)))</formula>
    </cfRule>
  </conditionalFormatting>
  <conditionalFormatting sqref="Q175:R175">
    <cfRule type="containsText" dxfId="244" priority="245" operator="containsText" text="－">
      <formula>NOT(ISERROR(SEARCH("－",Q175)))</formula>
    </cfRule>
  </conditionalFormatting>
  <conditionalFormatting sqref="W175 Z175:AA175">
    <cfRule type="containsText" dxfId="243" priority="240" operator="containsText" text="退">
      <formula>NOT(ISERROR(SEARCH("退",W175)))</formula>
    </cfRule>
    <cfRule type="containsText" dxfId="242" priority="241" operator="containsText" text="入">
      <formula>NOT(ISERROR(SEARCH("入",W175)))</formula>
    </cfRule>
    <cfRule type="containsText" dxfId="241" priority="242" operator="containsText" text="入,退">
      <formula>NOT(ISERROR(SEARCH("入,退",W175)))</formula>
    </cfRule>
    <cfRule type="containsText" dxfId="240" priority="243" operator="containsText" text="入,退">
      <formula>NOT(ISERROR(SEARCH("入,退",W175)))</formula>
    </cfRule>
    <cfRule type="cellIs" dxfId="239" priority="244" operator="equal">
      <formula>"休"</formula>
    </cfRule>
  </conditionalFormatting>
  <conditionalFormatting sqref="W175 Z175:AA175">
    <cfRule type="containsText" dxfId="238" priority="239" operator="containsText" text="外">
      <formula>NOT(ISERROR(SEARCH("外",W175)))</formula>
    </cfRule>
  </conditionalFormatting>
  <conditionalFormatting sqref="W175 Z175:AA175">
    <cfRule type="containsText" dxfId="237" priority="238" operator="containsText" text="－">
      <formula>NOT(ISERROR(SEARCH("－",W175)))</formula>
    </cfRule>
  </conditionalFormatting>
  <conditionalFormatting sqref="X175:Y175">
    <cfRule type="containsText" dxfId="236" priority="233" operator="containsText" text="退">
      <formula>NOT(ISERROR(SEARCH("退",X175)))</formula>
    </cfRule>
    <cfRule type="containsText" dxfId="235" priority="234" operator="containsText" text="入">
      <formula>NOT(ISERROR(SEARCH("入",X175)))</formula>
    </cfRule>
    <cfRule type="containsText" dxfId="234" priority="235" operator="containsText" text="入,退">
      <formula>NOT(ISERROR(SEARCH("入,退",X175)))</formula>
    </cfRule>
    <cfRule type="containsText" dxfId="233" priority="236" operator="containsText" text="入,退">
      <formula>NOT(ISERROR(SEARCH("入,退",X175)))</formula>
    </cfRule>
    <cfRule type="cellIs" dxfId="232" priority="237" operator="equal">
      <formula>"休"</formula>
    </cfRule>
  </conditionalFormatting>
  <conditionalFormatting sqref="X175:Y175">
    <cfRule type="containsText" dxfId="231" priority="232" operator="containsText" text="外">
      <formula>NOT(ISERROR(SEARCH("外",X175)))</formula>
    </cfRule>
  </conditionalFormatting>
  <conditionalFormatting sqref="X175:Y175">
    <cfRule type="containsText" dxfId="230" priority="231" operator="containsText" text="－">
      <formula>NOT(ISERROR(SEARCH("－",X175)))</formula>
    </cfRule>
  </conditionalFormatting>
  <conditionalFormatting sqref="AI173:AI177">
    <cfRule type="containsText" dxfId="229" priority="226" operator="containsText" text="退">
      <formula>NOT(ISERROR(SEARCH("退",AI173)))</formula>
    </cfRule>
    <cfRule type="containsText" dxfId="228" priority="227" operator="containsText" text="入">
      <formula>NOT(ISERROR(SEARCH("入",AI173)))</formula>
    </cfRule>
    <cfRule type="containsText" dxfId="227" priority="228" operator="containsText" text="入,退">
      <formula>NOT(ISERROR(SEARCH("入,退",AI173)))</formula>
    </cfRule>
    <cfRule type="containsText" dxfId="226" priority="229" operator="containsText" text="入,退">
      <formula>NOT(ISERROR(SEARCH("入,退",AI173)))</formula>
    </cfRule>
    <cfRule type="cellIs" dxfId="225" priority="230" operator="equal">
      <formula>"休"</formula>
    </cfRule>
  </conditionalFormatting>
  <conditionalFormatting sqref="AI173:AI177">
    <cfRule type="containsText" dxfId="224" priority="225" operator="containsText" text="外">
      <formula>NOT(ISERROR(SEARCH("外",AI173)))</formula>
    </cfRule>
  </conditionalFormatting>
  <conditionalFormatting sqref="AI173:AI177">
    <cfRule type="containsText" dxfId="223" priority="224" operator="containsText" text="－">
      <formula>NOT(ISERROR(SEARCH("－",AI173)))</formula>
    </cfRule>
  </conditionalFormatting>
  <conditionalFormatting sqref="F196:AJ196">
    <cfRule type="containsText" dxfId="222" priority="222" operator="containsText" text="日">
      <formula>NOT(ISERROR(SEARCH("日",F196)))</formula>
    </cfRule>
    <cfRule type="containsText" dxfId="221" priority="223" operator="containsText" text="土">
      <formula>NOT(ISERROR(SEARCH("土",F196)))</formula>
    </cfRule>
  </conditionalFormatting>
  <conditionalFormatting sqref="F196:AJ196">
    <cfRule type="containsText" dxfId="220" priority="215" operator="containsText" text="その他">
      <formula>NOT(ISERROR(SEARCH("その他",F196)))</formula>
    </cfRule>
    <cfRule type="containsText" dxfId="219" priority="216" operator="containsText" text="冬休">
      <formula>NOT(ISERROR(SEARCH("冬休",F196)))</formula>
    </cfRule>
    <cfRule type="containsText" dxfId="218" priority="217" operator="containsText" text="夏休">
      <formula>NOT(ISERROR(SEARCH("夏休",F196)))</formula>
    </cfRule>
    <cfRule type="containsText" dxfId="217" priority="218" operator="containsText" text="製作">
      <formula>NOT(ISERROR(SEARCH("製作",F196)))</formula>
    </cfRule>
    <cfRule type="cellIs" dxfId="216" priority="219" operator="equal">
      <formula>"中止,製作"</formula>
    </cfRule>
    <cfRule type="containsText" dxfId="215" priority="220" operator="containsText" text="中止,製作,夏休,冬休,その他">
      <formula>NOT(ISERROR(SEARCH("中止,製作,夏休,冬休,その他",F196)))</formula>
    </cfRule>
    <cfRule type="containsText" dxfId="214" priority="221" operator="containsText" text="中止">
      <formula>NOT(ISERROR(SEARCH("中止",F196)))</formula>
    </cfRule>
  </conditionalFormatting>
  <conditionalFormatting sqref="F203:AJ203">
    <cfRule type="containsText" dxfId="213" priority="213" operator="containsText" text="日">
      <formula>NOT(ISERROR(SEARCH("日",F203)))</formula>
    </cfRule>
    <cfRule type="containsText" dxfId="212" priority="214" operator="containsText" text="土">
      <formula>NOT(ISERROR(SEARCH("土",F203)))</formula>
    </cfRule>
  </conditionalFormatting>
  <conditionalFormatting sqref="F203:AJ203">
    <cfRule type="containsText" dxfId="211" priority="206" operator="containsText" text="その他">
      <formula>NOT(ISERROR(SEARCH("その他",F203)))</formula>
    </cfRule>
    <cfRule type="containsText" dxfId="210" priority="207" operator="containsText" text="冬休">
      <formula>NOT(ISERROR(SEARCH("冬休",F203)))</formula>
    </cfRule>
    <cfRule type="containsText" dxfId="209" priority="208" operator="containsText" text="夏休">
      <formula>NOT(ISERROR(SEARCH("夏休",F203)))</formula>
    </cfRule>
    <cfRule type="containsText" dxfId="208" priority="209" operator="containsText" text="製作">
      <formula>NOT(ISERROR(SEARCH("製作",F203)))</formula>
    </cfRule>
    <cfRule type="cellIs" dxfId="207" priority="210" operator="equal">
      <formula>"中止,製作"</formula>
    </cfRule>
    <cfRule type="containsText" dxfId="206" priority="211" operator="containsText" text="中止,製作,夏休,冬休,その他">
      <formula>NOT(ISERROR(SEARCH("中止,製作,夏休,冬休,その他",F203)))</formula>
    </cfRule>
    <cfRule type="containsText" dxfId="205" priority="212" operator="containsText" text="中止">
      <formula>NOT(ISERROR(SEARCH("中止",F203)))</formula>
    </cfRule>
  </conditionalFormatting>
  <conditionalFormatting sqref="F208:AJ208">
    <cfRule type="containsText" dxfId="204" priority="204" operator="containsText" text="日">
      <formula>NOT(ISERROR(SEARCH("日",F208)))</formula>
    </cfRule>
    <cfRule type="containsText" dxfId="203" priority="205" operator="containsText" text="土">
      <formula>NOT(ISERROR(SEARCH("土",F208)))</formula>
    </cfRule>
  </conditionalFormatting>
  <conditionalFormatting sqref="F208:AJ208">
    <cfRule type="containsText" dxfId="202" priority="197" operator="containsText" text="その他">
      <formula>NOT(ISERROR(SEARCH("その他",F208)))</formula>
    </cfRule>
    <cfRule type="containsText" dxfId="201" priority="198" operator="containsText" text="冬休">
      <formula>NOT(ISERROR(SEARCH("冬休",F208)))</formula>
    </cfRule>
    <cfRule type="containsText" dxfId="200" priority="199" operator="containsText" text="夏休">
      <formula>NOT(ISERROR(SEARCH("夏休",F208)))</formula>
    </cfRule>
    <cfRule type="containsText" dxfId="199" priority="200" operator="containsText" text="製作">
      <formula>NOT(ISERROR(SEARCH("製作",F208)))</formula>
    </cfRule>
    <cfRule type="cellIs" dxfId="198" priority="201" operator="equal">
      <formula>"中止,製作"</formula>
    </cfRule>
    <cfRule type="containsText" dxfId="197" priority="202" operator="containsText" text="中止,製作,夏休,冬休,その他">
      <formula>NOT(ISERROR(SEARCH("中止,製作,夏休,冬休,その他",F208)))</formula>
    </cfRule>
    <cfRule type="containsText" dxfId="196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5" priority="192" operator="containsText" text="退">
      <formula>NOT(ISERROR(SEARCH("退",F197)))</formula>
    </cfRule>
    <cfRule type="containsText" dxfId="194" priority="193" operator="containsText" text="入">
      <formula>NOT(ISERROR(SEARCH("入",F197)))</formula>
    </cfRule>
    <cfRule type="containsText" dxfId="193" priority="194" operator="containsText" text="入,退">
      <formula>NOT(ISERROR(SEARCH("入,退",F197)))</formula>
    </cfRule>
    <cfRule type="containsText" dxfId="192" priority="195" operator="containsText" text="入,退">
      <formula>NOT(ISERROR(SEARCH("入,退",F197)))</formula>
    </cfRule>
    <cfRule type="cellIs" dxfId="191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0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9" priority="190" operator="containsText" text="－">
      <formula>NOT(ISERROR(SEARCH("－",F197)))</formula>
    </cfRule>
  </conditionalFormatting>
  <conditionalFormatting sqref="F204:AJ207">
    <cfRule type="containsText" dxfId="188" priority="185" operator="containsText" text="退">
      <formula>NOT(ISERROR(SEARCH("退",F204)))</formula>
    </cfRule>
    <cfRule type="containsText" dxfId="187" priority="186" operator="containsText" text="入">
      <formula>NOT(ISERROR(SEARCH("入",F204)))</formula>
    </cfRule>
    <cfRule type="containsText" dxfId="186" priority="187" operator="containsText" text="入,退">
      <formula>NOT(ISERROR(SEARCH("入,退",F204)))</formula>
    </cfRule>
    <cfRule type="containsText" dxfId="185" priority="188" operator="containsText" text="入,退">
      <formula>NOT(ISERROR(SEARCH("入,退",F204)))</formula>
    </cfRule>
    <cfRule type="cellIs" dxfId="184" priority="189" operator="equal">
      <formula>"休"</formula>
    </cfRule>
  </conditionalFormatting>
  <conditionalFormatting sqref="F204:AJ207">
    <cfRule type="containsText" dxfId="183" priority="184" operator="containsText" text="外">
      <formula>NOT(ISERROR(SEARCH("外",F204)))</formula>
    </cfRule>
  </conditionalFormatting>
  <conditionalFormatting sqref="F204:AJ207">
    <cfRule type="containsText" dxfId="182" priority="183" operator="containsText" text="－">
      <formula>NOT(ISERROR(SEARCH("－",F204)))</formula>
    </cfRule>
  </conditionalFormatting>
  <conditionalFormatting sqref="F209:AJ212">
    <cfRule type="containsText" dxfId="181" priority="178" operator="containsText" text="退">
      <formula>NOT(ISERROR(SEARCH("退",F209)))</formula>
    </cfRule>
    <cfRule type="containsText" dxfId="180" priority="179" operator="containsText" text="入">
      <formula>NOT(ISERROR(SEARCH("入",F209)))</formula>
    </cfRule>
    <cfRule type="containsText" dxfId="179" priority="180" operator="containsText" text="入,退">
      <formula>NOT(ISERROR(SEARCH("入,退",F209)))</formula>
    </cfRule>
    <cfRule type="containsText" dxfId="178" priority="181" operator="containsText" text="入,退">
      <formula>NOT(ISERROR(SEARCH("入,退",F209)))</formula>
    </cfRule>
    <cfRule type="cellIs" dxfId="177" priority="182" operator="equal">
      <formula>"休"</formula>
    </cfRule>
  </conditionalFormatting>
  <conditionalFormatting sqref="F209:AJ212">
    <cfRule type="containsText" dxfId="176" priority="177" operator="containsText" text="外">
      <formula>NOT(ISERROR(SEARCH("外",F209)))</formula>
    </cfRule>
  </conditionalFormatting>
  <conditionalFormatting sqref="F209:AJ212">
    <cfRule type="containsText" dxfId="175" priority="176" operator="containsText" text="－">
      <formula>NOT(ISERROR(SEARCH("－",F209)))</formula>
    </cfRule>
  </conditionalFormatting>
  <conditionalFormatting sqref="F198:G198">
    <cfRule type="containsText" dxfId="174" priority="171" operator="containsText" text="退">
      <formula>NOT(ISERROR(SEARCH("退",F198)))</formula>
    </cfRule>
    <cfRule type="containsText" dxfId="173" priority="172" operator="containsText" text="入">
      <formula>NOT(ISERROR(SEARCH("入",F198)))</formula>
    </cfRule>
    <cfRule type="containsText" dxfId="172" priority="173" operator="containsText" text="入,退">
      <formula>NOT(ISERROR(SEARCH("入,退",F198)))</formula>
    </cfRule>
    <cfRule type="containsText" dxfId="171" priority="174" operator="containsText" text="入,退">
      <formula>NOT(ISERROR(SEARCH("入,退",F198)))</formula>
    </cfRule>
    <cfRule type="cellIs" dxfId="170" priority="175" operator="equal">
      <formula>"休"</formula>
    </cfRule>
  </conditionalFormatting>
  <conditionalFormatting sqref="F198:G198">
    <cfRule type="containsText" dxfId="169" priority="170" operator="containsText" text="外">
      <formula>NOT(ISERROR(SEARCH("外",F198)))</formula>
    </cfRule>
  </conditionalFormatting>
  <conditionalFormatting sqref="F198:G198">
    <cfRule type="containsText" dxfId="168" priority="169" operator="containsText" text="－">
      <formula>NOT(ISERROR(SEARCH("－",F198)))</formula>
    </cfRule>
  </conditionalFormatting>
  <conditionalFormatting sqref="J199:K199">
    <cfRule type="containsText" dxfId="167" priority="164" operator="containsText" text="退">
      <formula>NOT(ISERROR(SEARCH("退",J199)))</formula>
    </cfRule>
    <cfRule type="containsText" dxfId="166" priority="165" operator="containsText" text="入">
      <formula>NOT(ISERROR(SEARCH("入",J199)))</formula>
    </cfRule>
    <cfRule type="containsText" dxfId="165" priority="166" operator="containsText" text="入,退">
      <formula>NOT(ISERROR(SEARCH("入,退",J199)))</formula>
    </cfRule>
    <cfRule type="containsText" dxfId="164" priority="167" operator="containsText" text="入,退">
      <formula>NOT(ISERROR(SEARCH("入,退",J199)))</formula>
    </cfRule>
    <cfRule type="cellIs" dxfId="163" priority="168" operator="equal">
      <formula>"休"</formula>
    </cfRule>
  </conditionalFormatting>
  <conditionalFormatting sqref="J199:K199">
    <cfRule type="containsText" dxfId="162" priority="163" operator="containsText" text="外">
      <formula>NOT(ISERROR(SEARCH("外",J199)))</formula>
    </cfRule>
  </conditionalFormatting>
  <conditionalFormatting sqref="J199:K199">
    <cfRule type="containsText" dxfId="161" priority="162" operator="containsText" text="－">
      <formula>NOT(ISERROR(SEARCH("－",J199)))</formula>
    </cfRule>
  </conditionalFormatting>
  <conditionalFormatting sqref="F201">
    <cfRule type="containsText" dxfId="160" priority="157" operator="containsText" text="退">
      <formula>NOT(ISERROR(SEARCH("退",F201)))</formula>
    </cfRule>
    <cfRule type="containsText" dxfId="159" priority="158" operator="containsText" text="入">
      <formula>NOT(ISERROR(SEARCH("入",F201)))</formula>
    </cfRule>
    <cfRule type="containsText" dxfId="158" priority="159" operator="containsText" text="入,退">
      <formula>NOT(ISERROR(SEARCH("入,退",F201)))</formula>
    </cfRule>
    <cfRule type="containsText" dxfId="157" priority="160" operator="containsText" text="入,退">
      <formula>NOT(ISERROR(SEARCH("入,退",F201)))</formula>
    </cfRule>
    <cfRule type="cellIs" dxfId="156" priority="161" operator="equal">
      <formula>"休"</formula>
    </cfRule>
  </conditionalFormatting>
  <conditionalFormatting sqref="F201">
    <cfRule type="containsText" dxfId="155" priority="156" operator="containsText" text="外">
      <formula>NOT(ISERROR(SEARCH("外",F201)))</formula>
    </cfRule>
  </conditionalFormatting>
  <conditionalFormatting sqref="F201">
    <cfRule type="containsText" dxfId="154" priority="155" operator="containsText" text="－">
      <formula>NOT(ISERROR(SEARCH("－",F201)))</formula>
    </cfRule>
  </conditionalFormatting>
  <conditionalFormatting sqref="M201">
    <cfRule type="containsText" dxfId="153" priority="150" operator="containsText" text="退">
      <formula>NOT(ISERROR(SEARCH("退",M201)))</formula>
    </cfRule>
    <cfRule type="containsText" dxfId="152" priority="151" operator="containsText" text="入">
      <formula>NOT(ISERROR(SEARCH("入",M201)))</formula>
    </cfRule>
    <cfRule type="containsText" dxfId="151" priority="152" operator="containsText" text="入,退">
      <formula>NOT(ISERROR(SEARCH("入,退",M201)))</formula>
    </cfRule>
    <cfRule type="containsText" dxfId="150" priority="153" operator="containsText" text="入,退">
      <formula>NOT(ISERROR(SEARCH("入,退",M201)))</formula>
    </cfRule>
    <cfRule type="cellIs" dxfId="149" priority="154" operator="equal">
      <formula>"休"</formula>
    </cfRule>
  </conditionalFormatting>
  <conditionalFormatting sqref="M201">
    <cfRule type="containsText" dxfId="148" priority="149" operator="containsText" text="外">
      <formula>NOT(ISERROR(SEARCH("外",M201)))</formula>
    </cfRule>
  </conditionalFormatting>
  <conditionalFormatting sqref="M201">
    <cfRule type="containsText" dxfId="147" priority="148" operator="containsText" text="－">
      <formula>NOT(ISERROR(SEARCH("－",M201)))</formula>
    </cfRule>
  </conditionalFormatting>
  <conditionalFormatting sqref="N199:O199">
    <cfRule type="containsText" dxfId="146" priority="143" operator="containsText" text="退">
      <formula>NOT(ISERROR(SEARCH("退",N199)))</formula>
    </cfRule>
    <cfRule type="containsText" dxfId="145" priority="144" operator="containsText" text="入">
      <formula>NOT(ISERROR(SEARCH("入",N199)))</formula>
    </cfRule>
    <cfRule type="containsText" dxfId="144" priority="145" operator="containsText" text="入,退">
      <formula>NOT(ISERROR(SEARCH("入,退",N199)))</formula>
    </cfRule>
    <cfRule type="containsText" dxfId="143" priority="146" operator="containsText" text="入,退">
      <formula>NOT(ISERROR(SEARCH("入,退",N199)))</formula>
    </cfRule>
    <cfRule type="cellIs" dxfId="142" priority="147" operator="equal">
      <formula>"休"</formula>
    </cfRule>
  </conditionalFormatting>
  <conditionalFormatting sqref="N199:O199">
    <cfRule type="containsText" dxfId="141" priority="142" operator="containsText" text="外">
      <formula>NOT(ISERROR(SEARCH("外",N199)))</formula>
    </cfRule>
  </conditionalFormatting>
  <conditionalFormatting sqref="N199:O199">
    <cfRule type="containsText" dxfId="140" priority="141" operator="containsText" text="－">
      <formula>NOT(ISERROR(SEARCH("－",N199)))</formula>
    </cfRule>
  </conditionalFormatting>
  <conditionalFormatting sqref="U199:V199">
    <cfRule type="containsText" dxfId="139" priority="136" operator="containsText" text="退">
      <formula>NOT(ISERROR(SEARCH("退",U199)))</formula>
    </cfRule>
    <cfRule type="containsText" dxfId="138" priority="137" operator="containsText" text="入">
      <formula>NOT(ISERROR(SEARCH("入",U199)))</formula>
    </cfRule>
    <cfRule type="containsText" dxfId="137" priority="138" operator="containsText" text="入,退">
      <formula>NOT(ISERROR(SEARCH("入,退",U199)))</formula>
    </cfRule>
    <cfRule type="containsText" dxfId="136" priority="139" operator="containsText" text="入,退">
      <formula>NOT(ISERROR(SEARCH("入,退",U199)))</formula>
    </cfRule>
    <cfRule type="cellIs" dxfId="135" priority="140" operator="equal">
      <formula>"休"</formula>
    </cfRule>
  </conditionalFormatting>
  <conditionalFormatting sqref="U199:V199">
    <cfRule type="containsText" dxfId="134" priority="135" operator="containsText" text="外">
      <formula>NOT(ISERROR(SEARCH("外",U199)))</formula>
    </cfRule>
  </conditionalFormatting>
  <conditionalFormatting sqref="U199:V199">
    <cfRule type="containsText" dxfId="133" priority="134" operator="containsText" text="－">
      <formula>NOT(ISERROR(SEARCH("－",U199)))</formula>
    </cfRule>
  </conditionalFormatting>
  <conditionalFormatting sqref="AE199:AF199">
    <cfRule type="containsText" dxfId="132" priority="129" operator="containsText" text="退">
      <formula>NOT(ISERROR(SEARCH("退",AE199)))</formula>
    </cfRule>
    <cfRule type="containsText" dxfId="131" priority="130" operator="containsText" text="入">
      <formula>NOT(ISERROR(SEARCH("入",AE199)))</formula>
    </cfRule>
    <cfRule type="containsText" dxfId="130" priority="131" operator="containsText" text="入,退">
      <formula>NOT(ISERROR(SEARCH("入,退",AE199)))</formula>
    </cfRule>
    <cfRule type="containsText" dxfId="129" priority="132" operator="containsText" text="入,退">
      <formula>NOT(ISERROR(SEARCH("入,退",AE199)))</formula>
    </cfRule>
    <cfRule type="cellIs" dxfId="128" priority="133" operator="equal">
      <formula>"休"</formula>
    </cfRule>
  </conditionalFormatting>
  <conditionalFormatting sqref="AE199:AF199">
    <cfRule type="containsText" dxfId="127" priority="128" operator="containsText" text="外">
      <formula>NOT(ISERROR(SEARCH("外",AE199)))</formula>
    </cfRule>
  </conditionalFormatting>
  <conditionalFormatting sqref="AE199:AF199">
    <cfRule type="containsText" dxfId="126" priority="127" operator="containsText" text="－">
      <formula>NOT(ISERROR(SEARCH("－",AE199)))</formula>
    </cfRule>
  </conditionalFormatting>
  <conditionalFormatting sqref="I198">
    <cfRule type="containsText" dxfId="125" priority="122" operator="containsText" text="退">
      <formula>NOT(ISERROR(SEARCH("退",I198)))</formula>
    </cfRule>
    <cfRule type="containsText" dxfId="124" priority="123" operator="containsText" text="入">
      <formula>NOT(ISERROR(SEARCH("入",I198)))</formula>
    </cfRule>
    <cfRule type="containsText" dxfId="123" priority="124" operator="containsText" text="入,退">
      <formula>NOT(ISERROR(SEARCH("入,退",I198)))</formula>
    </cfRule>
    <cfRule type="containsText" dxfId="122" priority="125" operator="containsText" text="入,退">
      <formula>NOT(ISERROR(SEARCH("入,退",I198)))</formula>
    </cfRule>
    <cfRule type="cellIs" dxfId="121" priority="126" operator="equal">
      <formula>"休"</formula>
    </cfRule>
  </conditionalFormatting>
  <conditionalFormatting sqref="I198">
    <cfRule type="containsText" dxfId="120" priority="121" operator="containsText" text="外">
      <formula>NOT(ISERROR(SEARCH("外",I198)))</formula>
    </cfRule>
  </conditionalFormatting>
  <conditionalFormatting sqref="I198">
    <cfRule type="containsText" dxfId="119" priority="120" operator="containsText" text="－">
      <formula>NOT(ISERROR(SEARCH("－",I198)))</formula>
    </cfRule>
  </conditionalFormatting>
  <conditionalFormatting sqref="O198:P198">
    <cfRule type="containsText" dxfId="118" priority="115" operator="containsText" text="退">
      <formula>NOT(ISERROR(SEARCH("退",O198)))</formula>
    </cfRule>
    <cfRule type="containsText" dxfId="117" priority="116" operator="containsText" text="入">
      <formula>NOT(ISERROR(SEARCH("入",O198)))</formula>
    </cfRule>
    <cfRule type="containsText" dxfId="116" priority="117" operator="containsText" text="入,退">
      <formula>NOT(ISERROR(SEARCH("入,退",O198)))</formula>
    </cfRule>
    <cfRule type="containsText" dxfId="115" priority="118" operator="containsText" text="入,退">
      <formula>NOT(ISERROR(SEARCH("入,退",O198)))</formula>
    </cfRule>
    <cfRule type="cellIs" dxfId="114" priority="119" operator="equal">
      <formula>"休"</formula>
    </cfRule>
  </conditionalFormatting>
  <conditionalFormatting sqref="O198:P198">
    <cfRule type="containsText" dxfId="113" priority="114" operator="containsText" text="外">
      <formula>NOT(ISERROR(SEARCH("外",O198)))</formula>
    </cfRule>
  </conditionalFormatting>
  <conditionalFormatting sqref="O198:P198">
    <cfRule type="containsText" dxfId="112" priority="113" operator="containsText" text="－">
      <formula>NOT(ISERROR(SEARCH("－",O198)))</formula>
    </cfRule>
  </conditionalFormatting>
  <conditionalFormatting sqref="V198:W198">
    <cfRule type="containsText" dxfId="111" priority="108" operator="containsText" text="退">
      <formula>NOT(ISERROR(SEARCH("退",V198)))</formula>
    </cfRule>
    <cfRule type="containsText" dxfId="110" priority="109" operator="containsText" text="入">
      <formula>NOT(ISERROR(SEARCH("入",V198)))</formula>
    </cfRule>
    <cfRule type="containsText" dxfId="109" priority="110" operator="containsText" text="入,退">
      <formula>NOT(ISERROR(SEARCH("入,退",V198)))</formula>
    </cfRule>
    <cfRule type="containsText" dxfId="108" priority="111" operator="containsText" text="入,退">
      <formula>NOT(ISERROR(SEARCH("入,退",V198)))</formula>
    </cfRule>
    <cfRule type="cellIs" dxfId="107" priority="112" operator="equal">
      <formula>"休"</formula>
    </cfRule>
  </conditionalFormatting>
  <conditionalFormatting sqref="V198:W198">
    <cfRule type="containsText" dxfId="106" priority="107" operator="containsText" text="外">
      <formula>NOT(ISERROR(SEARCH("外",V198)))</formula>
    </cfRule>
  </conditionalFormatting>
  <conditionalFormatting sqref="V198:W198">
    <cfRule type="containsText" dxfId="105" priority="106" operator="containsText" text="－">
      <formula>NOT(ISERROR(SEARCH("－",V198)))</formula>
    </cfRule>
  </conditionalFormatting>
  <conditionalFormatting sqref="AC198:AD198">
    <cfRule type="containsText" dxfId="104" priority="101" operator="containsText" text="退">
      <formula>NOT(ISERROR(SEARCH("退",AC198)))</formula>
    </cfRule>
    <cfRule type="containsText" dxfId="103" priority="102" operator="containsText" text="入">
      <formula>NOT(ISERROR(SEARCH("入",AC198)))</formula>
    </cfRule>
    <cfRule type="containsText" dxfId="102" priority="103" operator="containsText" text="入,退">
      <formula>NOT(ISERROR(SEARCH("入,退",AC198)))</formula>
    </cfRule>
    <cfRule type="containsText" dxfId="101" priority="104" operator="containsText" text="入,退">
      <formula>NOT(ISERROR(SEARCH("入,退",AC198)))</formula>
    </cfRule>
    <cfRule type="cellIs" dxfId="100" priority="105" operator="equal">
      <formula>"休"</formula>
    </cfRule>
  </conditionalFormatting>
  <conditionalFormatting sqref="AC198:AD198">
    <cfRule type="containsText" dxfId="99" priority="100" operator="containsText" text="外">
      <formula>NOT(ISERROR(SEARCH("外",AC198)))</formula>
    </cfRule>
  </conditionalFormatting>
  <conditionalFormatting sqref="AC198:AD198">
    <cfRule type="containsText" dxfId="98" priority="99" operator="containsText" text="－">
      <formula>NOT(ISERROR(SEARCH("－",AC198)))</formula>
    </cfRule>
  </conditionalFormatting>
  <conditionalFormatting sqref="AB199:AD199">
    <cfRule type="containsText" dxfId="97" priority="94" operator="containsText" text="退">
      <formula>NOT(ISERROR(SEARCH("退",AB199)))</formula>
    </cfRule>
    <cfRule type="containsText" dxfId="96" priority="95" operator="containsText" text="入">
      <formula>NOT(ISERROR(SEARCH("入",AB199)))</formula>
    </cfRule>
    <cfRule type="containsText" dxfId="95" priority="96" operator="containsText" text="入,退">
      <formula>NOT(ISERROR(SEARCH("入,退",AB199)))</formula>
    </cfRule>
    <cfRule type="containsText" dxfId="94" priority="97" operator="containsText" text="入,退">
      <formula>NOT(ISERROR(SEARCH("入,退",AB199)))</formula>
    </cfRule>
    <cfRule type="cellIs" dxfId="93" priority="98" operator="equal">
      <formula>"休"</formula>
    </cfRule>
  </conditionalFormatting>
  <conditionalFormatting sqref="AB199:AD199">
    <cfRule type="containsText" dxfId="92" priority="93" operator="containsText" text="外">
      <formula>NOT(ISERROR(SEARCH("外",AB199)))</formula>
    </cfRule>
  </conditionalFormatting>
  <conditionalFormatting sqref="AB199:AD199">
    <cfRule type="containsText" dxfId="91" priority="92" operator="containsText" text="－">
      <formula>NOT(ISERROR(SEARCH("－",AB199)))</formula>
    </cfRule>
  </conditionalFormatting>
  <conditionalFormatting sqref="P199 S199:T199">
    <cfRule type="containsText" dxfId="90" priority="87" operator="containsText" text="退">
      <formula>NOT(ISERROR(SEARCH("退",P199)))</formula>
    </cfRule>
    <cfRule type="containsText" dxfId="89" priority="88" operator="containsText" text="入">
      <formula>NOT(ISERROR(SEARCH("入",P199)))</formula>
    </cfRule>
    <cfRule type="containsText" dxfId="88" priority="89" operator="containsText" text="入,退">
      <formula>NOT(ISERROR(SEARCH("入,退",P199)))</formula>
    </cfRule>
    <cfRule type="containsText" dxfId="87" priority="90" operator="containsText" text="入,退">
      <formula>NOT(ISERROR(SEARCH("入,退",P199)))</formula>
    </cfRule>
    <cfRule type="cellIs" dxfId="86" priority="91" operator="equal">
      <formula>"休"</formula>
    </cfRule>
  </conditionalFormatting>
  <conditionalFormatting sqref="P199 S199:T199">
    <cfRule type="containsText" dxfId="85" priority="86" operator="containsText" text="外">
      <formula>NOT(ISERROR(SEARCH("外",P199)))</formula>
    </cfRule>
  </conditionalFormatting>
  <conditionalFormatting sqref="P199 S199:T199">
    <cfRule type="containsText" dxfId="84" priority="85" operator="containsText" text="－">
      <formula>NOT(ISERROR(SEARCH("－",P199)))</formula>
    </cfRule>
  </conditionalFormatting>
  <conditionalFormatting sqref="Q199:R199">
    <cfRule type="containsText" dxfId="83" priority="80" operator="containsText" text="退">
      <formula>NOT(ISERROR(SEARCH("退",Q199)))</formula>
    </cfRule>
    <cfRule type="containsText" dxfId="82" priority="81" operator="containsText" text="入">
      <formula>NOT(ISERROR(SEARCH("入",Q199)))</formula>
    </cfRule>
    <cfRule type="containsText" dxfId="81" priority="82" operator="containsText" text="入,退">
      <formula>NOT(ISERROR(SEARCH("入,退",Q199)))</formula>
    </cfRule>
    <cfRule type="containsText" dxfId="80" priority="83" operator="containsText" text="入,退">
      <formula>NOT(ISERROR(SEARCH("入,退",Q199)))</formula>
    </cfRule>
    <cfRule type="cellIs" dxfId="79" priority="84" operator="equal">
      <formula>"休"</formula>
    </cfRule>
  </conditionalFormatting>
  <conditionalFormatting sqref="Q199:R199">
    <cfRule type="containsText" dxfId="78" priority="79" operator="containsText" text="外">
      <formula>NOT(ISERROR(SEARCH("外",Q199)))</formula>
    </cfRule>
  </conditionalFormatting>
  <conditionalFormatting sqref="Q199:R199">
    <cfRule type="containsText" dxfId="77" priority="78" operator="containsText" text="－">
      <formula>NOT(ISERROR(SEARCH("－",Q199)))</formula>
    </cfRule>
  </conditionalFormatting>
  <conditionalFormatting sqref="W199 Z199:AA199">
    <cfRule type="containsText" dxfId="76" priority="73" operator="containsText" text="退">
      <formula>NOT(ISERROR(SEARCH("退",W199)))</formula>
    </cfRule>
    <cfRule type="containsText" dxfId="75" priority="74" operator="containsText" text="入">
      <formula>NOT(ISERROR(SEARCH("入",W199)))</formula>
    </cfRule>
    <cfRule type="containsText" dxfId="74" priority="75" operator="containsText" text="入,退">
      <formula>NOT(ISERROR(SEARCH("入,退",W199)))</formula>
    </cfRule>
    <cfRule type="containsText" dxfId="73" priority="76" operator="containsText" text="入,退">
      <formula>NOT(ISERROR(SEARCH("入,退",W199)))</formula>
    </cfRule>
    <cfRule type="cellIs" dxfId="72" priority="77" operator="equal">
      <formula>"休"</formula>
    </cfRule>
  </conditionalFormatting>
  <conditionalFormatting sqref="W199 Z199:AA199">
    <cfRule type="containsText" dxfId="71" priority="72" operator="containsText" text="外">
      <formula>NOT(ISERROR(SEARCH("外",W199)))</formula>
    </cfRule>
  </conditionalFormatting>
  <conditionalFormatting sqref="W199 Z199:AA199">
    <cfRule type="containsText" dxfId="70" priority="71" operator="containsText" text="－">
      <formula>NOT(ISERROR(SEARCH("－",W199)))</formula>
    </cfRule>
  </conditionalFormatting>
  <conditionalFormatting sqref="X199:Y199">
    <cfRule type="containsText" dxfId="69" priority="66" operator="containsText" text="退">
      <formula>NOT(ISERROR(SEARCH("退",X199)))</formula>
    </cfRule>
    <cfRule type="containsText" dxfId="68" priority="67" operator="containsText" text="入">
      <formula>NOT(ISERROR(SEARCH("入",X199)))</formula>
    </cfRule>
    <cfRule type="containsText" dxfId="67" priority="68" operator="containsText" text="入,退">
      <formula>NOT(ISERROR(SEARCH("入,退",X199)))</formula>
    </cfRule>
    <cfRule type="containsText" dxfId="66" priority="69" operator="containsText" text="入,退">
      <formula>NOT(ISERROR(SEARCH("入,退",X199)))</formula>
    </cfRule>
    <cfRule type="cellIs" dxfId="65" priority="70" operator="equal">
      <formula>"休"</formula>
    </cfRule>
  </conditionalFormatting>
  <conditionalFormatting sqref="X199:Y199">
    <cfRule type="containsText" dxfId="64" priority="65" operator="containsText" text="外">
      <formula>NOT(ISERROR(SEARCH("外",X199)))</formula>
    </cfRule>
  </conditionalFormatting>
  <conditionalFormatting sqref="X199:Y199">
    <cfRule type="containsText" dxfId="63" priority="64" operator="containsText" text="－">
      <formula>NOT(ISERROR(SEARCH("－",X199)))</formula>
    </cfRule>
  </conditionalFormatting>
  <conditionalFormatting sqref="AI197:AI201">
    <cfRule type="containsText" dxfId="62" priority="59" operator="containsText" text="退">
      <formula>NOT(ISERROR(SEARCH("退",AI197)))</formula>
    </cfRule>
    <cfRule type="containsText" dxfId="61" priority="60" operator="containsText" text="入">
      <formula>NOT(ISERROR(SEARCH("入",AI197)))</formula>
    </cfRule>
    <cfRule type="containsText" dxfId="60" priority="61" operator="containsText" text="入,退">
      <formula>NOT(ISERROR(SEARCH("入,退",AI197)))</formula>
    </cfRule>
    <cfRule type="containsText" dxfId="59" priority="62" operator="containsText" text="入,退">
      <formula>NOT(ISERROR(SEARCH("入,退",AI197)))</formula>
    </cfRule>
    <cfRule type="cellIs" dxfId="58" priority="63" operator="equal">
      <formula>"休"</formula>
    </cfRule>
  </conditionalFormatting>
  <conditionalFormatting sqref="AI197:AI201">
    <cfRule type="containsText" dxfId="57" priority="58" operator="containsText" text="外">
      <formula>NOT(ISERROR(SEARCH("外",AI197)))</formula>
    </cfRule>
  </conditionalFormatting>
  <conditionalFormatting sqref="AI197:AI201">
    <cfRule type="containsText" dxfId="56" priority="57" operator="containsText" text="－">
      <formula>NOT(ISERROR(SEARCH("－",AI197)))</formula>
    </cfRule>
  </conditionalFormatting>
  <conditionalFormatting sqref="R201:S201 U201">
    <cfRule type="containsText" dxfId="55" priority="52" operator="containsText" text="退">
      <formula>NOT(ISERROR(SEARCH("退",R201)))</formula>
    </cfRule>
    <cfRule type="containsText" dxfId="54" priority="53" operator="containsText" text="入">
      <formula>NOT(ISERROR(SEARCH("入",R201)))</formula>
    </cfRule>
    <cfRule type="containsText" dxfId="53" priority="54" operator="containsText" text="入,退">
      <formula>NOT(ISERROR(SEARCH("入,退",R201)))</formula>
    </cfRule>
    <cfRule type="containsText" dxfId="52" priority="55" operator="containsText" text="入,退">
      <formula>NOT(ISERROR(SEARCH("入,退",R201)))</formula>
    </cfRule>
    <cfRule type="cellIs" dxfId="51" priority="56" operator="equal">
      <formula>"休"</formula>
    </cfRule>
  </conditionalFormatting>
  <conditionalFormatting sqref="R201:S201 U201">
    <cfRule type="containsText" dxfId="50" priority="51" operator="containsText" text="外">
      <formula>NOT(ISERROR(SEARCH("外",R201)))</formula>
    </cfRule>
  </conditionalFormatting>
  <conditionalFormatting sqref="R201:S201 U201">
    <cfRule type="containsText" dxfId="49" priority="50" operator="containsText" text="－">
      <formula>NOT(ISERROR(SEARCH("－",R201)))</formula>
    </cfRule>
  </conditionalFormatting>
  <conditionalFormatting sqref="T201">
    <cfRule type="containsText" dxfId="48" priority="45" operator="containsText" text="退">
      <formula>NOT(ISERROR(SEARCH("退",T201)))</formula>
    </cfRule>
    <cfRule type="containsText" dxfId="47" priority="46" operator="containsText" text="入">
      <formula>NOT(ISERROR(SEARCH("入",T201)))</formula>
    </cfRule>
    <cfRule type="containsText" dxfId="46" priority="47" operator="containsText" text="入,退">
      <formula>NOT(ISERROR(SEARCH("入,退",T201)))</formula>
    </cfRule>
    <cfRule type="containsText" dxfId="45" priority="48" operator="containsText" text="入,退">
      <formula>NOT(ISERROR(SEARCH("入,退",T201)))</formula>
    </cfRule>
    <cfRule type="cellIs" dxfId="44" priority="49" operator="equal">
      <formula>"休"</formula>
    </cfRule>
  </conditionalFormatting>
  <conditionalFormatting sqref="T201">
    <cfRule type="containsText" dxfId="43" priority="44" operator="containsText" text="外">
      <formula>NOT(ISERROR(SEARCH("外",T201)))</formula>
    </cfRule>
  </conditionalFormatting>
  <conditionalFormatting sqref="T201">
    <cfRule type="containsText" dxfId="42" priority="43" operator="containsText" text="－">
      <formula>NOT(ISERROR(SEARCH("－",T201)))</formula>
    </cfRule>
  </conditionalFormatting>
  <conditionalFormatting sqref="Y201:Z201 AB201">
    <cfRule type="containsText" dxfId="41" priority="38" operator="containsText" text="退">
      <formula>NOT(ISERROR(SEARCH("退",Y201)))</formula>
    </cfRule>
    <cfRule type="containsText" dxfId="40" priority="39" operator="containsText" text="入">
      <formula>NOT(ISERROR(SEARCH("入",Y201)))</formula>
    </cfRule>
    <cfRule type="containsText" dxfId="39" priority="40" operator="containsText" text="入,退">
      <formula>NOT(ISERROR(SEARCH("入,退",Y201)))</formula>
    </cfRule>
    <cfRule type="containsText" dxfId="38" priority="41" operator="containsText" text="入,退">
      <formula>NOT(ISERROR(SEARCH("入,退",Y201)))</formula>
    </cfRule>
    <cfRule type="cellIs" dxfId="37" priority="42" operator="equal">
      <formula>"休"</formula>
    </cfRule>
  </conditionalFormatting>
  <conditionalFormatting sqref="Y201:Z201 AB201">
    <cfRule type="containsText" dxfId="36" priority="37" operator="containsText" text="外">
      <formula>NOT(ISERROR(SEARCH("外",Y201)))</formula>
    </cfRule>
  </conditionalFormatting>
  <conditionalFormatting sqref="Y201:Z201 AB201">
    <cfRule type="containsText" dxfId="35" priority="36" operator="containsText" text="－">
      <formula>NOT(ISERROR(SEARCH("－",Y201)))</formula>
    </cfRule>
  </conditionalFormatting>
  <conditionalFormatting sqref="AA201">
    <cfRule type="containsText" dxfId="34" priority="31" operator="containsText" text="退">
      <formula>NOT(ISERROR(SEARCH("退",AA201)))</formula>
    </cfRule>
    <cfRule type="containsText" dxfId="33" priority="32" operator="containsText" text="入">
      <formula>NOT(ISERROR(SEARCH("入",AA201)))</formula>
    </cfRule>
    <cfRule type="containsText" dxfId="32" priority="33" operator="containsText" text="入,退">
      <formula>NOT(ISERROR(SEARCH("入,退",AA201)))</formula>
    </cfRule>
    <cfRule type="containsText" dxfId="31" priority="34" operator="containsText" text="入,退">
      <formula>NOT(ISERROR(SEARCH("入,退",AA201)))</formula>
    </cfRule>
    <cfRule type="cellIs" dxfId="30" priority="35" operator="equal">
      <formula>"休"</formula>
    </cfRule>
  </conditionalFormatting>
  <conditionalFormatting sqref="AA201">
    <cfRule type="containsText" dxfId="29" priority="30" operator="containsText" text="外">
      <formula>NOT(ISERROR(SEARCH("外",AA201)))</formula>
    </cfRule>
  </conditionalFormatting>
  <conditionalFormatting sqref="AA201">
    <cfRule type="containsText" dxfId="28" priority="29" operator="containsText" text="－">
      <formula>NOT(ISERROR(SEARCH("－",AA201)))</formula>
    </cfRule>
  </conditionalFormatting>
  <conditionalFormatting sqref="F199:G199">
    <cfRule type="containsText" dxfId="27" priority="24" operator="containsText" text="退">
      <formula>NOT(ISERROR(SEARCH("退",F199)))</formula>
    </cfRule>
    <cfRule type="containsText" dxfId="26" priority="25" operator="containsText" text="入">
      <formula>NOT(ISERROR(SEARCH("入",F199)))</formula>
    </cfRule>
    <cfRule type="containsText" dxfId="25" priority="26" operator="containsText" text="入,退">
      <formula>NOT(ISERROR(SEARCH("入,退",F199)))</formula>
    </cfRule>
    <cfRule type="containsText" dxfId="24" priority="27" operator="containsText" text="入,退">
      <formula>NOT(ISERROR(SEARCH("入,退",F199)))</formula>
    </cfRule>
    <cfRule type="cellIs" dxfId="23" priority="28" operator="equal">
      <formula>"休"</formula>
    </cfRule>
  </conditionalFormatting>
  <conditionalFormatting sqref="F199:G199">
    <cfRule type="containsText" dxfId="22" priority="23" operator="containsText" text="外">
      <formula>NOT(ISERROR(SEARCH("外",F199)))</formula>
    </cfRule>
  </conditionalFormatting>
  <conditionalFormatting sqref="F199:G199">
    <cfRule type="containsText" dxfId="21" priority="22" operator="containsText" text="－">
      <formula>NOT(ISERROR(SEARCH("－",F199)))</formula>
    </cfRule>
  </conditionalFormatting>
  <conditionalFormatting sqref="H197 H200:H201">
    <cfRule type="containsText" dxfId="20" priority="17" operator="containsText" text="退">
      <formula>NOT(ISERROR(SEARCH("退",H197)))</formula>
    </cfRule>
    <cfRule type="containsText" dxfId="19" priority="18" operator="containsText" text="入">
      <formula>NOT(ISERROR(SEARCH("入",H197)))</formula>
    </cfRule>
    <cfRule type="containsText" dxfId="18" priority="19" operator="containsText" text="入,退">
      <formula>NOT(ISERROR(SEARCH("入,退",H197)))</formula>
    </cfRule>
    <cfRule type="containsText" dxfId="17" priority="20" operator="containsText" text="入,退">
      <formula>NOT(ISERROR(SEARCH("入,退",H197)))</formula>
    </cfRule>
    <cfRule type="cellIs" dxfId="16" priority="21" operator="equal">
      <formula>"休"</formula>
    </cfRule>
  </conditionalFormatting>
  <conditionalFormatting sqref="H197 H200:H201">
    <cfRule type="containsText" dxfId="15" priority="16" operator="containsText" text="外">
      <formula>NOT(ISERROR(SEARCH("外",H197)))</formula>
    </cfRule>
  </conditionalFormatting>
  <conditionalFormatting sqref="H197 H200:H201">
    <cfRule type="containsText" dxfId="14" priority="15" operator="containsText" text="－">
      <formula>NOT(ISERROR(SEARCH("－",H197)))</formula>
    </cfRule>
  </conditionalFormatting>
  <conditionalFormatting sqref="H198">
    <cfRule type="containsText" dxfId="13" priority="10" operator="containsText" text="退">
      <formula>NOT(ISERROR(SEARCH("退",H198)))</formula>
    </cfRule>
    <cfRule type="containsText" dxfId="12" priority="11" operator="containsText" text="入">
      <formula>NOT(ISERROR(SEARCH("入",H198)))</formula>
    </cfRule>
    <cfRule type="containsText" dxfId="11" priority="12" operator="containsText" text="入,退">
      <formula>NOT(ISERROR(SEARCH("入,退",H198)))</formula>
    </cfRule>
    <cfRule type="containsText" dxfId="10" priority="13" operator="containsText" text="入,退">
      <formula>NOT(ISERROR(SEARCH("入,退",H198)))</formula>
    </cfRule>
    <cfRule type="cellIs" dxfId="9" priority="14" operator="equal">
      <formula>"休"</formula>
    </cfRule>
  </conditionalFormatting>
  <conditionalFormatting sqref="H198">
    <cfRule type="containsText" dxfId="8" priority="9" operator="containsText" text="外">
      <formula>NOT(ISERROR(SEARCH("外",H198)))</formula>
    </cfRule>
  </conditionalFormatting>
  <conditionalFormatting sqref="H198">
    <cfRule type="containsText" dxfId="7" priority="8" operator="containsText" text="－">
      <formula>NOT(ISERROR(SEARCH("－",H198)))</formula>
    </cfRule>
  </conditionalFormatting>
  <conditionalFormatting sqref="H199">
    <cfRule type="containsText" dxfId="6" priority="3" operator="containsText" text="退">
      <formula>NOT(ISERROR(SEARCH("退",H199)))</formula>
    </cfRule>
    <cfRule type="containsText" dxfId="5" priority="4" operator="containsText" text="入">
      <formula>NOT(ISERROR(SEARCH("入",H199)))</formula>
    </cfRule>
    <cfRule type="containsText" dxfId="4" priority="5" operator="containsText" text="入,退">
      <formula>NOT(ISERROR(SEARCH("入,退",H199)))</formula>
    </cfRule>
    <cfRule type="containsText" dxfId="3" priority="6" operator="containsText" text="入,退">
      <formula>NOT(ISERROR(SEARCH("入,退",H199)))</formula>
    </cfRule>
    <cfRule type="cellIs" dxfId="2" priority="7" operator="equal">
      <formula>"休"</formula>
    </cfRule>
  </conditionalFormatting>
  <conditionalFormatting sqref="H199">
    <cfRule type="containsText" dxfId="1" priority="2" operator="containsText" text="外">
      <formula>NOT(ISERROR(SEARCH("外",H199)))</formula>
    </cfRule>
  </conditionalFormatting>
  <conditionalFormatting sqref="H199">
    <cfRule type="containsText" dxfId="0" priority="1" operator="containsText" text="－">
      <formula>NOT(ISERROR(SEARCH("－",H199)))</formula>
    </cfRule>
  </conditionalFormatting>
  <dataValidations count="3">
    <dataValidation type="list" allowBlank="1" showInputMessage="1" showErrorMessage="1" sqref="AM4 O5">
      <formula1>"計  画,実  績"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2024-09-10T02:07:20Z</cp:lastPrinted>
  <dcterms:created xsi:type="dcterms:W3CDTF">2021-08-03T08:05:28Z</dcterms:created>
  <dcterms:modified xsi:type="dcterms:W3CDTF">2025-07-15T07:33:09Z</dcterms:modified>
</cp:coreProperties>
</file>